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defaultThemeVersion="124226"/>
  <mc:AlternateContent xmlns:mc="http://schemas.openxmlformats.org/markup-compatibility/2006">
    <mc:Choice Requires="x15">
      <x15ac:absPath xmlns:x15ac="http://schemas.microsoft.com/office/spreadsheetml/2010/11/ac" url="D:\AGPP\P2_FAT_Phase4\"/>
    </mc:Choice>
  </mc:AlternateContent>
  <bookViews>
    <workbookView xWindow="0" yWindow="0" windowWidth="27630" windowHeight="12675" tabRatio="481"/>
  </bookViews>
  <sheets>
    <sheet name="VDR" sheetId="3" r:id="rId1"/>
  </sheets>
  <externalReferences>
    <externalReference r:id="rId2"/>
    <externalReference r:id="rId3"/>
    <externalReference r:id="rId4"/>
  </externalReferences>
  <definedNames>
    <definedName name="_xlnm._FilterDatabase" localSheetId="0" hidden="1">VDR!$A$12:$KC$875</definedName>
    <definedName name="CBWorkbookPriority" hidden="1">-1411612577</definedName>
    <definedName name="DiscCom">#REF!</definedName>
    <definedName name="DiscCon">#REF!</definedName>
    <definedName name="DiscEng">'[1]3D Model Calculation'!#REF!</definedName>
    <definedName name="DiscOver">#REF!</definedName>
    <definedName name="DiscPro">#REF!</definedName>
    <definedName name="fak">1</definedName>
    <definedName name="hochq1">1.5</definedName>
    <definedName name="hochq3">0.5</definedName>
    <definedName name="Phase">#REF!</definedName>
    <definedName name="Scope">#REF!</definedName>
    <definedName name="TitleNumberColumn">#REF!</definedName>
    <definedName name="TitleNumberStart">#REF!</definedName>
    <definedName name="_xlnm.Print_Titles" localSheetId="0">VDR!$1:$11</definedName>
    <definedName name="_xlnm.Print_Area" localSheetId="0">VDR!$A$3:$LT$888</definedName>
  </definedNames>
  <calcPr calcId="152511"/>
  <customWorkbookViews>
    <customWorkbookView name="VOR77038 - Personal View" guid="{198AF0FE-2728-4CF8-B074-6932495CA901}" mergeInterval="0" personalView="1" maximized="1" yWindow="-4" windowWidth="1636" windowHeight="794" tabRatio="882" activeSheetId="2"/>
    <customWorkbookView name="Ian Bevins - Personal View" guid="{3F20A7E9-1864-4B53-B99C-3DFC3DBDDE06}" mergeInterval="0" personalView="1" maximized="1" xWindow="1" yWindow="1" windowWidth="1916" windowHeight="850" tabRatio="882" activeSheetId="2"/>
    <customWorkbookView name="Microsoft - Personal View" guid="{6BABC167-FD72-4781-914E-04D767C3C59F}" mergeInterval="0" personalView="1" maximized="1" windowWidth="1680" windowHeight="864" tabRatio="882" activeSheetId="2"/>
    <customWorkbookView name="C Dwivedi - Personal View" guid="{D0CE8F58-30B3-41CB-9F24-5E0CCBB8F611}" mergeInterval="0" personalView="1" maximized="1" windowWidth="1920" windowHeight="775" tabRatio="882" activeSheetId="2"/>
  </customWorkbookViews>
</workbook>
</file>

<file path=xl/calcChain.xml><?xml version="1.0" encoding="utf-8"?>
<calcChain xmlns="http://schemas.openxmlformats.org/spreadsheetml/2006/main">
  <c r="FK338" i="3" l="1"/>
  <c r="FT338" i="3" s="1"/>
  <c r="FK337" i="3"/>
  <c r="FT337" i="3" s="1"/>
  <c r="FK336" i="3"/>
  <c r="FT336" i="3" s="1"/>
  <c r="FK335" i="3"/>
  <c r="FT335" i="3" s="1"/>
  <c r="FK334" i="3"/>
  <c r="FT334" i="3" s="1"/>
  <c r="FK331" i="3"/>
  <c r="FT331" i="3" s="1"/>
  <c r="FK330" i="3"/>
  <c r="FT330" i="3" s="1"/>
  <c r="FK329" i="3"/>
  <c r="FT329" i="3" s="1"/>
  <c r="FK328" i="3"/>
  <c r="FT328" i="3" s="1"/>
  <c r="FK327" i="3"/>
  <c r="FT327" i="3" s="1"/>
  <c r="FK324" i="3"/>
  <c r="FT324" i="3" s="1"/>
  <c r="FK323" i="3"/>
  <c r="FT323" i="3" s="1"/>
  <c r="FK322" i="3"/>
  <c r="FT322" i="3" s="1"/>
  <c r="FK321" i="3"/>
  <c r="FT321" i="3" s="1"/>
  <c r="FK320" i="3"/>
  <c r="FT320" i="3" s="1"/>
  <c r="FK318" i="3"/>
  <c r="FT318" i="3" s="1"/>
  <c r="FK317" i="3"/>
  <c r="FT317" i="3" s="1"/>
  <c r="FK316" i="3"/>
  <c r="FT316" i="3" s="1"/>
  <c r="FK315" i="3"/>
  <c r="FT315" i="3" s="1"/>
  <c r="FK314" i="3"/>
  <c r="FT314" i="3" s="1"/>
  <c r="FK312" i="3"/>
  <c r="FT312" i="3" s="1"/>
  <c r="FK311" i="3"/>
  <c r="FT311" i="3" s="1"/>
  <c r="FK310" i="3"/>
  <c r="FT310" i="3" s="1"/>
  <c r="FK309" i="3"/>
  <c r="FT309" i="3" s="1"/>
  <c r="FK308" i="3"/>
  <c r="FT308" i="3" s="1"/>
  <c r="FK305" i="3"/>
  <c r="FT305" i="3" s="1"/>
  <c r="FK304" i="3"/>
  <c r="FT304" i="3" s="1"/>
  <c r="FK303" i="3"/>
  <c r="FT303" i="3" s="1"/>
  <c r="FK302" i="3"/>
  <c r="FT302" i="3" s="1"/>
  <c r="FK301" i="3"/>
  <c r="FT301" i="3" s="1"/>
  <c r="FK299" i="3"/>
  <c r="FT299" i="3" s="1"/>
  <c r="FK298" i="3"/>
  <c r="FT298" i="3" s="1"/>
  <c r="FK297" i="3"/>
  <c r="FT297" i="3" s="1"/>
  <c r="FK296" i="3"/>
  <c r="FT296" i="3" s="1"/>
  <c r="FK295" i="3"/>
  <c r="FT295" i="3" s="1"/>
  <c r="FK293" i="3"/>
  <c r="FT293" i="3" s="1"/>
  <c r="FK292" i="3"/>
  <c r="FT292" i="3" s="1"/>
  <c r="FK291" i="3"/>
  <c r="FT291" i="3" s="1"/>
  <c r="FK290" i="3"/>
  <c r="FT290" i="3" s="1"/>
  <c r="FK289" i="3"/>
  <c r="FT289" i="3" s="1"/>
  <c r="FK286" i="3"/>
  <c r="FT286" i="3" s="1"/>
  <c r="FK285" i="3"/>
  <c r="FT285" i="3" s="1"/>
  <c r="FK284" i="3"/>
  <c r="FT284" i="3" s="1"/>
  <c r="FK283" i="3"/>
  <c r="FT283" i="3" s="1"/>
  <c r="FK282" i="3"/>
  <c r="FT282" i="3" s="1"/>
  <c r="FK280" i="3"/>
  <c r="FT280" i="3" s="1"/>
  <c r="FK279" i="3"/>
  <c r="FT279" i="3" s="1"/>
  <c r="FK278" i="3"/>
  <c r="FT278" i="3" s="1"/>
  <c r="FK277" i="3"/>
  <c r="FT277" i="3" s="1"/>
  <c r="FK276" i="3"/>
  <c r="FT276" i="3" s="1"/>
  <c r="FK274" i="3"/>
  <c r="FT274" i="3" s="1"/>
  <c r="FK273" i="3"/>
  <c r="FT273" i="3" s="1"/>
  <c r="FK272" i="3"/>
  <c r="FT272" i="3" s="1"/>
  <c r="FK271" i="3"/>
  <c r="FT271" i="3" s="1"/>
  <c r="FK270" i="3"/>
  <c r="FT270" i="3" s="1"/>
  <c r="FK268" i="3"/>
  <c r="FT268" i="3" s="1"/>
  <c r="FK267" i="3"/>
  <c r="FT267" i="3" s="1"/>
  <c r="FK266" i="3"/>
  <c r="FT266" i="3" s="1"/>
  <c r="FK265" i="3"/>
  <c r="FT265" i="3" s="1"/>
  <c r="FK264" i="3"/>
  <c r="FT264" i="3" s="1"/>
  <c r="FK262" i="3"/>
  <c r="FT262" i="3" s="1"/>
  <c r="FK256" i="3"/>
  <c r="FT256" i="3" s="1"/>
  <c r="FK250" i="3"/>
  <c r="FT250" i="3" s="1"/>
  <c r="FK244" i="3"/>
  <c r="FT244" i="3" s="1"/>
  <c r="FK237" i="3"/>
  <c r="FT237" i="3" s="1"/>
  <c r="FK229" i="3"/>
  <c r="FT229" i="3" s="1"/>
  <c r="FK228" i="3"/>
  <c r="FT228" i="3" s="1"/>
  <c r="FK227" i="3"/>
  <c r="FT227" i="3" s="1"/>
  <c r="FK226" i="3"/>
  <c r="FT226" i="3" s="1"/>
  <c r="FK225" i="3"/>
  <c r="FT225" i="3" s="1"/>
  <c r="FK235" i="3"/>
  <c r="FT235" i="3" s="1"/>
  <c r="FK234" i="3"/>
  <c r="FT234" i="3" s="1"/>
  <c r="FK233" i="3"/>
  <c r="FT233" i="3" s="1"/>
  <c r="FK232" i="3"/>
  <c r="FT232" i="3" s="1"/>
  <c r="FK231" i="3"/>
  <c r="FT231" i="3" s="1"/>
  <c r="FK217" i="3"/>
  <c r="FT217" i="3" s="1"/>
  <c r="FK223" i="3"/>
  <c r="FT223" i="3" s="1"/>
  <c r="FK222" i="3"/>
  <c r="FT222" i="3" s="1"/>
  <c r="FK221" i="3"/>
  <c r="FT221" i="3" s="1"/>
  <c r="FK220" i="3"/>
  <c r="FT220" i="3" s="1"/>
  <c r="FK219" i="3"/>
  <c r="FT219" i="3" s="1"/>
  <c r="FK205" i="3"/>
  <c r="FT205" i="3" s="1"/>
  <c r="FK211" i="3"/>
  <c r="FT211" i="3" s="1"/>
  <c r="FK199" i="3"/>
  <c r="FT199" i="3" s="1"/>
  <c r="FK193" i="3"/>
  <c r="FT193" i="3" s="1"/>
  <c r="FK187" i="3"/>
  <c r="FT187" i="3" s="1"/>
  <c r="FK181" i="3"/>
  <c r="FT181" i="3" s="1"/>
  <c r="FK174" i="3"/>
  <c r="FT174" i="3" s="1"/>
  <c r="FK173" i="3"/>
  <c r="FT173" i="3" s="1"/>
  <c r="FK172" i="3"/>
  <c r="FT172" i="3" s="1"/>
  <c r="FK171" i="3"/>
  <c r="FT171" i="3" s="1"/>
  <c r="FK170" i="3"/>
  <c r="FT170" i="3" s="1"/>
  <c r="FK168" i="3"/>
  <c r="FT168" i="3" s="1"/>
  <c r="FK167" i="3"/>
  <c r="FT167" i="3" s="1"/>
  <c r="FK166" i="3"/>
  <c r="FT166" i="3" s="1"/>
  <c r="FK165" i="3"/>
  <c r="FT165" i="3" s="1"/>
  <c r="FK164" i="3"/>
  <c r="FT164" i="3" s="1"/>
  <c r="FK162" i="3"/>
  <c r="FT162" i="3" s="1"/>
  <c r="FK161" i="3"/>
  <c r="FT161" i="3" s="1"/>
  <c r="FK160" i="3"/>
  <c r="FT160" i="3" s="1"/>
  <c r="FK159" i="3"/>
  <c r="FT159" i="3" s="1"/>
  <c r="FK158" i="3"/>
  <c r="FT158" i="3" s="1"/>
  <c r="FK156" i="3"/>
  <c r="FT156" i="3" s="1"/>
  <c r="FK155" i="3"/>
  <c r="FT155" i="3" s="1"/>
  <c r="FK154" i="3"/>
  <c r="FT154" i="3" s="1"/>
  <c r="FK153" i="3"/>
  <c r="FT153" i="3" s="1"/>
  <c r="FK152" i="3"/>
  <c r="FT152" i="3" s="1"/>
  <c r="FK149" i="3"/>
  <c r="FT149" i="3" s="1"/>
  <c r="FK148" i="3"/>
  <c r="FT148" i="3" s="1"/>
  <c r="FK147" i="3"/>
  <c r="FT147" i="3" s="1"/>
  <c r="FK146" i="3"/>
  <c r="FT146" i="3" s="1"/>
  <c r="FK145" i="3"/>
  <c r="FT145" i="3" s="1"/>
  <c r="FK142" i="3"/>
  <c r="FT142" i="3" s="1"/>
  <c r="FK141" i="3"/>
  <c r="FT141" i="3" s="1"/>
  <c r="FK140" i="3"/>
  <c r="FT140" i="3" s="1"/>
  <c r="FK139" i="3"/>
  <c r="FT139" i="3" s="1"/>
  <c r="FK138" i="3"/>
  <c r="FT138" i="3" s="1"/>
  <c r="FK135" i="3"/>
  <c r="FT135" i="3" s="1"/>
  <c r="FK134" i="3"/>
  <c r="FT134" i="3" s="1"/>
  <c r="FK133" i="3"/>
  <c r="FT133" i="3" s="1"/>
  <c r="FK132" i="3"/>
  <c r="FT132" i="3" s="1"/>
  <c r="FK131" i="3"/>
  <c r="FT131" i="3" s="1"/>
  <c r="FK129" i="3"/>
  <c r="FT129" i="3" s="1"/>
  <c r="FK128" i="3"/>
  <c r="FT128" i="3" s="1"/>
  <c r="FK127" i="3"/>
  <c r="FT127" i="3" s="1"/>
  <c r="FK126" i="3"/>
  <c r="FT126" i="3" s="1"/>
  <c r="FK125" i="3"/>
  <c r="FT125" i="3" s="1"/>
  <c r="FK123" i="3"/>
  <c r="FT123" i="3" s="1"/>
  <c r="FK122" i="3"/>
  <c r="FT122" i="3" s="1"/>
  <c r="FK121" i="3"/>
  <c r="FT121" i="3" s="1"/>
  <c r="FK120" i="3"/>
  <c r="FT120" i="3" s="1"/>
  <c r="FK119" i="3"/>
  <c r="FT119" i="3" s="1"/>
  <c r="FK117" i="3"/>
  <c r="FT117" i="3" s="1"/>
  <c r="FK116" i="3"/>
  <c r="FT116" i="3" s="1"/>
  <c r="FK115" i="3"/>
  <c r="FT115" i="3" s="1"/>
  <c r="FK114" i="3"/>
  <c r="FT114" i="3" s="1"/>
  <c r="FK113" i="3"/>
  <c r="FT113" i="3" s="1"/>
  <c r="FK99" i="3"/>
  <c r="FT99" i="3" s="1"/>
  <c r="FK111" i="3"/>
  <c r="FT111" i="3" s="1"/>
  <c r="FK105" i="3"/>
  <c r="FT105" i="3" s="1"/>
  <c r="FK653" i="3"/>
  <c r="FT653" i="3" s="1"/>
  <c r="FK652" i="3"/>
  <c r="FT652" i="3" s="1"/>
  <c r="FK651" i="3"/>
  <c r="FT651" i="3" s="1"/>
  <c r="FK650" i="3"/>
  <c r="FT650" i="3" s="1"/>
  <c r="FK632" i="3"/>
  <c r="FT632" i="3" s="1"/>
  <c r="FK631" i="3"/>
  <c r="FT631" i="3" s="1"/>
  <c r="FK630" i="3"/>
  <c r="FT630" i="3" s="1"/>
  <c r="FK629" i="3"/>
  <c r="FT629" i="3" s="1"/>
  <c r="FK612" i="3"/>
  <c r="FT612" i="3" s="1"/>
  <c r="FK611" i="3"/>
  <c r="FT611" i="3" s="1"/>
  <c r="FK610" i="3"/>
  <c r="FT610" i="3" s="1"/>
  <c r="FK609" i="3"/>
  <c r="FT609" i="3" s="1"/>
  <c r="FK593" i="3"/>
  <c r="FT593" i="3" s="1"/>
  <c r="FK592" i="3"/>
  <c r="FT592" i="3" s="1"/>
  <c r="FK591" i="3"/>
  <c r="FT591" i="3" s="1"/>
  <c r="FK590" i="3"/>
  <c r="FT590" i="3" s="1"/>
  <c r="FK476" i="3"/>
  <c r="FT476" i="3" s="1"/>
  <c r="FK475" i="3"/>
  <c r="FT475" i="3" s="1"/>
  <c r="FK474" i="3"/>
  <c r="FT474" i="3" s="1"/>
  <c r="FK473" i="3"/>
  <c r="FT473" i="3" s="1"/>
  <c r="FK470" i="3"/>
  <c r="FT470" i="3" s="1"/>
  <c r="FK469" i="3"/>
  <c r="FT469" i="3" s="1"/>
  <c r="FK468" i="3"/>
  <c r="FT468" i="3" s="1"/>
  <c r="FK467" i="3"/>
  <c r="FT467" i="3" s="1"/>
  <c r="FK464" i="3"/>
  <c r="FT464" i="3" s="1"/>
  <c r="FK463" i="3"/>
  <c r="FT463" i="3" s="1"/>
  <c r="FK462" i="3"/>
  <c r="FT462" i="3" s="1"/>
  <c r="FK461" i="3"/>
  <c r="FT461" i="3" s="1"/>
  <c r="FK458" i="3"/>
  <c r="FT458" i="3" s="1"/>
  <c r="FK457" i="3"/>
  <c r="FT457" i="3" s="1"/>
  <c r="FK456" i="3"/>
  <c r="FT456" i="3" s="1"/>
  <c r="FK455" i="3"/>
  <c r="FT455" i="3" s="1"/>
  <c r="FK452" i="3"/>
  <c r="FT452" i="3" s="1"/>
  <c r="FK451" i="3"/>
  <c r="FT451" i="3" s="1"/>
  <c r="FK450" i="3"/>
  <c r="FT450" i="3" s="1"/>
  <c r="FK449" i="3"/>
  <c r="FT449" i="3" s="1"/>
  <c r="FK380" i="3"/>
  <c r="FT380" i="3" s="1"/>
  <c r="FK379" i="3"/>
  <c r="FT379" i="3" s="1"/>
  <c r="FK378" i="3"/>
  <c r="FT378" i="3" s="1"/>
  <c r="FK377" i="3"/>
  <c r="FT377" i="3" s="1"/>
  <c r="FK374" i="3"/>
  <c r="FT374" i="3" s="1"/>
  <c r="FK373" i="3"/>
  <c r="FT373" i="3" s="1"/>
  <c r="FK372" i="3"/>
  <c r="FT372" i="3" s="1"/>
  <c r="FK371" i="3"/>
  <c r="FT371" i="3" s="1"/>
  <c r="FK368" i="3"/>
  <c r="FT368" i="3" s="1"/>
  <c r="FK367" i="3"/>
  <c r="FT367" i="3" s="1"/>
  <c r="FK366" i="3"/>
  <c r="FT366" i="3" s="1"/>
  <c r="FK365" i="3"/>
  <c r="FT365" i="3" s="1"/>
  <c r="FK362" i="3"/>
  <c r="FT362" i="3" s="1"/>
  <c r="FK361" i="3"/>
  <c r="FT361" i="3" s="1"/>
  <c r="FK360" i="3"/>
  <c r="FT360" i="3" s="1"/>
  <c r="FK359" i="3"/>
  <c r="FT359" i="3" s="1"/>
  <c r="FK356" i="3"/>
  <c r="FT356" i="3" s="1"/>
  <c r="FK355" i="3"/>
  <c r="FT355" i="3" s="1"/>
  <c r="FK354" i="3"/>
  <c r="FT354" i="3" s="1"/>
  <c r="FK353" i="3"/>
  <c r="FT353" i="3" s="1"/>
  <c r="FK216" i="3"/>
  <c r="FT216" i="3" s="1"/>
  <c r="FK215" i="3"/>
  <c r="FT215" i="3" s="1"/>
  <c r="FK214" i="3"/>
  <c r="FT214" i="3" s="1"/>
  <c r="FK213" i="3"/>
  <c r="FT213" i="3" s="1"/>
  <c r="FK210" i="3"/>
  <c r="FT210" i="3" s="1"/>
  <c r="FK209" i="3"/>
  <c r="FT209" i="3" s="1"/>
  <c r="FK208" i="3"/>
  <c r="FT208" i="3" s="1"/>
  <c r="FK207" i="3"/>
  <c r="FT207" i="3" s="1"/>
  <c r="FK204" i="3"/>
  <c r="FT204" i="3" s="1"/>
  <c r="FK203" i="3"/>
  <c r="FT203" i="3" s="1"/>
  <c r="FK202" i="3"/>
  <c r="FT202" i="3" s="1"/>
  <c r="FK201" i="3"/>
  <c r="FT201" i="3" s="1"/>
  <c r="FK198" i="3"/>
  <c r="FT198" i="3" s="1"/>
  <c r="FK197" i="3"/>
  <c r="FT197" i="3" s="1"/>
  <c r="FK196" i="3"/>
  <c r="FT196" i="3" s="1"/>
  <c r="FK195" i="3"/>
  <c r="FT195" i="3" s="1"/>
  <c r="FK192" i="3"/>
  <c r="FT192" i="3" s="1"/>
  <c r="FK191" i="3"/>
  <c r="FT191" i="3" s="1"/>
  <c r="FK190" i="3"/>
  <c r="FT190" i="3" s="1"/>
  <c r="FK189" i="3"/>
  <c r="FT189" i="3" s="1"/>
  <c r="FK186" i="3"/>
  <c r="FT186" i="3" s="1"/>
  <c r="FK185" i="3"/>
  <c r="FT185" i="3" s="1"/>
  <c r="FK184" i="3"/>
  <c r="FT184" i="3" s="1"/>
  <c r="FK183" i="3"/>
  <c r="FT183" i="3" s="1"/>
  <c r="FK180" i="3"/>
  <c r="FT180" i="3" s="1"/>
  <c r="FK179" i="3"/>
  <c r="FT179" i="3" s="1"/>
  <c r="FK178" i="3"/>
  <c r="FT178" i="3" s="1"/>
  <c r="FK177" i="3"/>
  <c r="FT177" i="3" s="1"/>
  <c r="FK65" i="3"/>
  <c r="FT65" i="3" s="1"/>
  <c r="FK64" i="3"/>
  <c r="FT64" i="3" s="1"/>
  <c r="FK63" i="3"/>
  <c r="FT63" i="3" s="1"/>
  <c r="FK62" i="3"/>
  <c r="FT62" i="3" s="1"/>
  <c r="FK59" i="3"/>
  <c r="FT59" i="3" s="1"/>
  <c r="FK58" i="3"/>
  <c r="FT58" i="3" s="1"/>
  <c r="FK57" i="3"/>
  <c r="FT57" i="3" s="1"/>
  <c r="FK56" i="3"/>
  <c r="FT56" i="3" s="1"/>
  <c r="FK53" i="3"/>
  <c r="FT53" i="3" s="1"/>
  <c r="FK52" i="3"/>
  <c r="FT52" i="3" s="1"/>
  <c r="FK51" i="3"/>
  <c r="FT51" i="3" s="1"/>
  <c r="FK50" i="3"/>
  <c r="FT50" i="3" s="1"/>
  <c r="FK47" i="3"/>
  <c r="FT47" i="3" s="1"/>
  <c r="FK46" i="3"/>
  <c r="FT46" i="3" s="1"/>
  <c r="FK45" i="3"/>
  <c r="FT45" i="3" s="1"/>
  <c r="FK44" i="3"/>
  <c r="FT44" i="3" s="1"/>
  <c r="FK41" i="3"/>
  <c r="FT41" i="3" s="1"/>
  <c r="FK40" i="3"/>
  <c r="FT40" i="3" s="1"/>
  <c r="FK39" i="3"/>
  <c r="FT39" i="3" s="1"/>
  <c r="FK38" i="3"/>
  <c r="FT38" i="3" s="1"/>
  <c r="FK35" i="3"/>
  <c r="FT35" i="3" s="1"/>
  <c r="FK34" i="3"/>
  <c r="FT34" i="3" s="1"/>
  <c r="FK33" i="3"/>
  <c r="FT33" i="3" s="1"/>
  <c r="FK32" i="3"/>
  <c r="FT32" i="3" s="1"/>
  <c r="FK29" i="3"/>
  <c r="FT29" i="3" s="1"/>
  <c r="FK28" i="3"/>
  <c r="FT28" i="3" s="1"/>
  <c r="FK27" i="3"/>
  <c r="FT27" i="3" s="1"/>
  <c r="FK26" i="3"/>
  <c r="FT26" i="3" s="1"/>
  <c r="FK23" i="3"/>
  <c r="FT23" i="3" s="1"/>
  <c r="FK22" i="3"/>
  <c r="FT22" i="3" s="1"/>
  <c r="FK21" i="3"/>
  <c r="FT21" i="3" s="1"/>
  <c r="FK20" i="3"/>
  <c r="FT20" i="3" s="1"/>
  <c r="FK658" i="3"/>
  <c r="FT658" i="3" s="1"/>
  <c r="FK657" i="3"/>
  <c r="FT657" i="3" s="1"/>
  <c r="FK656" i="3"/>
  <c r="FT656" i="3" s="1"/>
  <c r="FK646" i="3"/>
  <c r="FT646" i="3" s="1"/>
  <c r="FK645" i="3"/>
  <c r="FT645" i="3" s="1"/>
  <c r="FK644" i="3"/>
  <c r="FT644" i="3" s="1"/>
  <c r="FK643" i="3"/>
  <c r="FT643" i="3" s="1"/>
  <c r="FK624" i="3"/>
  <c r="FT624" i="3" s="1"/>
  <c r="FK623" i="3"/>
  <c r="FT623" i="3" s="1"/>
  <c r="FK622" i="3"/>
  <c r="FT622" i="3" s="1"/>
  <c r="FK621" i="3"/>
  <c r="FT621" i="3" s="1"/>
  <c r="FK605" i="3"/>
  <c r="FT605" i="3" s="1"/>
  <c r="FK604" i="3"/>
  <c r="FT604" i="3" s="1"/>
  <c r="FK603" i="3"/>
  <c r="FT603" i="3" s="1"/>
  <c r="FK602" i="3"/>
  <c r="FT602" i="3" s="1"/>
  <c r="FK497" i="3"/>
  <c r="FT497" i="3" s="1"/>
  <c r="FK496" i="3"/>
  <c r="FT496" i="3" s="1"/>
  <c r="FK495" i="3"/>
  <c r="FT495" i="3" s="1"/>
  <c r="FK494" i="3"/>
  <c r="FT494" i="3" s="1"/>
  <c r="FK491" i="3"/>
  <c r="FT491" i="3" s="1"/>
  <c r="FK490" i="3"/>
  <c r="FT490" i="3" s="1"/>
  <c r="FK489" i="3"/>
  <c r="FT489" i="3" s="1"/>
  <c r="FK488" i="3"/>
  <c r="FT488" i="3" s="1"/>
  <c r="FK485" i="3"/>
  <c r="FT485" i="3" s="1"/>
  <c r="FK484" i="3"/>
  <c r="FT484" i="3" s="1"/>
  <c r="FK483" i="3"/>
  <c r="FT483" i="3" s="1"/>
  <c r="FK482" i="3"/>
  <c r="FT482" i="3" s="1"/>
  <c r="FK407" i="3"/>
  <c r="FT407" i="3" s="1"/>
  <c r="FK406" i="3"/>
  <c r="FT406" i="3" s="1"/>
  <c r="FK405" i="3"/>
  <c r="FT405" i="3" s="1"/>
  <c r="FK404" i="3"/>
  <c r="FT404" i="3" s="1"/>
  <c r="FK401" i="3"/>
  <c r="FT401" i="3" s="1"/>
  <c r="FK400" i="3"/>
  <c r="FT400" i="3" s="1"/>
  <c r="FK399" i="3"/>
  <c r="FT399" i="3" s="1"/>
  <c r="FK398" i="3"/>
  <c r="FT398" i="3" s="1"/>
  <c r="FK395" i="3"/>
  <c r="FT395" i="3" s="1"/>
  <c r="FK394" i="3"/>
  <c r="FT394" i="3" s="1"/>
  <c r="FK393" i="3"/>
  <c r="FT393" i="3" s="1"/>
  <c r="FK392" i="3"/>
  <c r="FT392" i="3" s="1"/>
  <c r="FK389" i="3"/>
  <c r="FT389" i="3" s="1"/>
  <c r="FK388" i="3"/>
  <c r="FT388" i="3" s="1"/>
  <c r="FK387" i="3"/>
  <c r="FT387" i="3" s="1"/>
  <c r="FK386" i="3"/>
  <c r="FT386" i="3" s="1"/>
  <c r="FK261" i="3"/>
  <c r="FT261" i="3" s="1"/>
  <c r="FK260" i="3"/>
  <c r="FT260" i="3" s="1"/>
  <c r="FK259" i="3"/>
  <c r="FT259" i="3" s="1"/>
  <c r="FK258" i="3"/>
  <c r="FT258" i="3" s="1"/>
  <c r="FK255" i="3"/>
  <c r="FT255" i="3" s="1"/>
  <c r="FK254" i="3"/>
  <c r="FT254" i="3" s="1"/>
  <c r="FK253" i="3"/>
  <c r="FT253" i="3" s="1"/>
  <c r="FK252" i="3"/>
  <c r="FT252" i="3" s="1"/>
  <c r="FK249" i="3"/>
  <c r="FT249" i="3" s="1"/>
  <c r="FK248" i="3"/>
  <c r="FT248" i="3" s="1"/>
  <c r="FK247" i="3"/>
  <c r="FT247" i="3" s="1"/>
  <c r="FK246" i="3"/>
  <c r="FT246" i="3" s="1"/>
  <c r="FK243" i="3"/>
  <c r="FT243" i="3" s="1"/>
  <c r="FK242" i="3"/>
  <c r="FT242" i="3" s="1"/>
  <c r="FK241" i="3"/>
  <c r="FT241" i="3" s="1"/>
  <c r="FK240" i="3"/>
  <c r="FT240" i="3" s="1"/>
  <c r="FK110" i="3"/>
  <c r="FT110" i="3" s="1"/>
  <c r="FK109" i="3"/>
  <c r="FT109" i="3" s="1"/>
  <c r="FK108" i="3"/>
  <c r="FT108" i="3" s="1"/>
  <c r="FK107" i="3"/>
  <c r="FT107" i="3" s="1"/>
  <c r="FK104" i="3"/>
  <c r="FT104" i="3" s="1"/>
  <c r="FK103" i="3"/>
  <c r="FT103" i="3" s="1"/>
  <c r="FK102" i="3"/>
  <c r="FT102" i="3" s="1"/>
  <c r="FK101" i="3"/>
  <c r="FT101" i="3" s="1"/>
  <c r="FK98" i="3"/>
  <c r="FT98" i="3" s="1"/>
  <c r="FK97" i="3"/>
  <c r="FT97" i="3" s="1"/>
  <c r="FK96" i="3"/>
  <c r="FT96" i="3" s="1"/>
  <c r="FK95" i="3"/>
  <c r="FT95" i="3" s="1"/>
  <c r="FK92" i="3"/>
  <c r="FT92" i="3" s="1"/>
  <c r="FK91" i="3"/>
  <c r="FT91" i="3" s="1"/>
  <c r="FK90" i="3"/>
  <c r="FT90" i="3" s="1"/>
  <c r="FK89" i="3"/>
  <c r="FT89" i="3" s="1"/>
  <c r="FK86" i="3"/>
  <c r="FT86" i="3" s="1"/>
  <c r="FK85" i="3"/>
  <c r="FT85" i="3" s="1"/>
  <c r="FK84" i="3"/>
  <c r="FT84" i="3" s="1"/>
  <c r="FK83" i="3"/>
  <c r="FT83" i="3" s="1"/>
  <c r="FK659" i="3"/>
  <c r="FT659" i="3" s="1"/>
  <c r="FU579" i="3"/>
  <c r="FU578" i="3"/>
  <c r="FU577" i="3"/>
  <c r="FU576" i="3"/>
  <c r="FL579" i="3"/>
  <c r="FL578" i="3"/>
  <c r="FL577" i="3"/>
  <c r="FL576" i="3"/>
  <c r="W610" i="3" l="1"/>
  <c r="W591" i="3"/>
  <c r="W432" i="3"/>
  <c r="W426" i="3"/>
  <c r="W418" i="3"/>
  <c r="W413" i="3"/>
  <c r="W355" i="3"/>
  <c r="W334" i="3"/>
  <c r="W328" i="3"/>
  <c r="W329" i="3"/>
  <c r="W330" i="3"/>
  <c r="W331" i="3"/>
  <c r="W327" i="3"/>
  <c r="W321" i="3"/>
  <c r="W322" i="3"/>
  <c r="W323" i="3"/>
  <c r="W324" i="3"/>
  <c r="W320" i="3"/>
  <c r="W315" i="3"/>
  <c r="W316" i="3"/>
  <c r="W317" i="3"/>
  <c r="W318" i="3"/>
  <c r="W314" i="3"/>
  <c r="W309" i="3"/>
  <c r="W310" i="3"/>
  <c r="W311" i="3"/>
  <c r="W312" i="3"/>
  <c r="W308" i="3"/>
  <c r="AO305" i="3"/>
  <c r="W305" i="3"/>
  <c r="W302" i="3"/>
  <c r="W303" i="3"/>
  <c r="W304" i="3"/>
  <c r="W301" i="3"/>
  <c r="W296" i="3"/>
  <c r="W297" i="3"/>
  <c r="W298" i="3"/>
  <c r="W299" i="3"/>
  <c r="W295" i="3"/>
  <c r="W293" i="3"/>
  <c r="W290" i="3"/>
  <c r="W291" i="3"/>
  <c r="W292" i="3"/>
  <c r="W289" i="3"/>
  <c r="W286" i="3"/>
  <c r="W283" i="3"/>
  <c r="W284" i="3"/>
  <c r="W285" i="3"/>
  <c r="W282" i="3"/>
  <c r="W280" i="3"/>
  <c r="W277" i="3"/>
  <c r="W278" i="3"/>
  <c r="W279" i="3"/>
  <c r="W276" i="3"/>
  <c r="W274" i="3"/>
  <c r="W271" i="3"/>
  <c r="W272" i="3"/>
  <c r="W273" i="3"/>
  <c r="W270" i="3"/>
  <c r="W266" i="3"/>
  <c r="W265" i="3"/>
  <c r="W267" i="3"/>
  <c r="W268" i="3"/>
  <c r="W264" i="3"/>
  <c r="W260" i="3"/>
  <c r="W259" i="3"/>
  <c r="W261" i="3"/>
  <c r="W262" i="3"/>
  <c r="W258" i="3"/>
  <c r="W256" i="3"/>
  <c r="W253" i="3"/>
  <c r="W254" i="3"/>
  <c r="W255" i="3"/>
  <c r="W252" i="3"/>
  <c r="W250" i="3"/>
  <c r="W247" i="3"/>
  <c r="W248" i="3"/>
  <c r="W249" i="3"/>
  <c r="W246" i="3"/>
  <c r="W241" i="3"/>
  <c r="W242" i="3"/>
  <c r="W243" i="3"/>
  <c r="W244" i="3"/>
  <c r="W240" i="3"/>
  <c r="W237" i="3"/>
  <c r="W232" i="3"/>
  <c r="W233" i="3"/>
  <c r="W234" i="3"/>
  <c r="W235" i="3"/>
  <c r="W225" i="3"/>
  <c r="W227" i="3"/>
  <c r="W226" i="3"/>
  <c r="W228" i="3"/>
  <c r="W229" i="3"/>
  <c r="W223" i="3"/>
  <c r="W220" i="3"/>
  <c r="W221" i="3"/>
  <c r="W222" i="3"/>
  <c r="W217" i="3"/>
  <c r="W214" i="3"/>
  <c r="W215" i="3"/>
  <c r="W216" i="3"/>
  <c r="W207" i="3"/>
  <c r="W202" i="3"/>
  <c r="W197" i="3"/>
  <c r="W189" i="3"/>
  <c r="W186" i="3"/>
  <c r="W179" i="3"/>
  <c r="W177" i="3"/>
  <c r="W90" i="3"/>
  <c r="W50" i="3"/>
  <c r="W36" i="3"/>
  <c r="W20" i="3"/>
  <c r="FY301" i="3" l="1"/>
  <c r="FX301" i="3"/>
  <c r="FU301" i="3"/>
  <c r="FO301" i="3"/>
  <c r="FL301" i="3"/>
  <c r="FP301" i="3" s="1"/>
  <c r="FG301" i="3"/>
  <c r="FF301" i="3"/>
  <c r="EO301" i="3"/>
  <c r="EN301" i="3"/>
  <c r="EK301" i="3"/>
  <c r="EJ301" i="3"/>
  <c r="EF301" i="3"/>
  <c r="EE301" i="3"/>
  <c r="EB301" i="3"/>
  <c r="EA301" i="3"/>
  <c r="DW301" i="3"/>
  <c r="DV301" i="3"/>
  <c r="DS301" i="3"/>
  <c r="DR301" i="3"/>
  <c r="DN301" i="3"/>
  <c r="DM301" i="3"/>
  <c r="DJ301" i="3"/>
  <c r="DI301" i="3"/>
  <c r="DE301" i="3"/>
  <c r="DD301" i="3"/>
  <c r="DA301" i="3"/>
  <c r="CZ301" i="3"/>
  <c r="CV301" i="3"/>
  <c r="CU301" i="3"/>
  <c r="BJ301" i="3"/>
  <c r="CL301" i="3" s="1"/>
  <c r="CQ301" i="3" s="1"/>
  <c r="BB301" i="3"/>
  <c r="BC301" i="3" s="1"/>
  <c r="AO301" i="3"/>
  <c r="IE301" i="3" s="1"/>
  <c r="AX301" i="3"/>
  <c r="AO654" i="3"/>
  <c r="HW654" i="3" s="1"/>
  <c r="W654" i="3"/>
  <c r="AX654" i="3" s="1"/>
  <c r="AO653" i="3"/>
  <c r="IA653" i="3" s="1"/>
  <c r="W653" i="3"/>
  <c r="AX653" i="3" s="1"/>
  <c r="AO652" i="3"/>
  <c r="IC652" i="3" s="1"/>
  <c r="W652" i="3"/>
  <c r="AX652" i="3" s="1"/>
  <c r="AO651" i="3"/>
  <c r="HX651" i="3" s="1"/>
  <c r="W651" i="3"/>
  <c r="AW651" i="3" s="1"/>
  <c r="AO650" i="3"/>
  <c r="HQ650" i="3" s="1"/>
  <c r="W650" i="3"/>
  <c r="AW650" i="3" s="1"/>
  <c r="FY654" i="3"/>
  <c r="FX654" i="3"/>
  <c r="FU654" i="3"/>
  <c r="FP654" i="3"/>
  <c r="FO654" i="3"/>
  <c r="FL654" i="3"/>
  <c r="FG654" i="3"/>
  <c r="FF654" i="3"/>
  <c r="EO654" i="3"/>
  <c r="EN654" i="3"/>
  <c r="EK654" i="3"/>
  <c r="EJ654" i="3"/>
  <c r="EF654" i="3"/>
  <c r="EE654" i="3"/>
  <c r="EB654" i="3"/>
  <c r="EA654" i="3"/>
  <c r="DW654" i="3"/>
  <c r="DV654" i="3"/>
  <c r="DS654" i="3"/>
  <c r="DR654" i="3"/>
  <c r="DN654" i="3"/>
  <c r="DM654" i="3"/>
  <c r="DJ654" i="3"/>
  <c r="DI654" i="3"/>
  <c r="DE654" i="3"/>
  <c r="DD654" i="3"/>
  <c r="DA654" i="3"/>
  <c r="CZ654" i="3"/>
  <c r="CV654" i="3"/>
  <c r="CU654" i="3"/>
  <c r="BJ654" i="3"/>
  <c r="CL654" i="3" s="1"/>
  <c r="CQ654" i="3" s="1"/>
  <c r="BB654" i="3"/>
  <c r="BC654" i="3" s="1"/>
  <c r="FY653" i="3"/>
  <c r="FX653" i="3"/>
  <c r="FU653" i="3"/>
  <c r="FP653" i="3"/>
  <c r="FO653" i="3"/>
  <c r="FL653" i="3"/>
  <c r="FG653" i="3"/>
  <c r="FF653" i="3"/>
  <c r="EO653" i="3"/>
  <c r="EN653" i="3"/>
  <c r="EK653" i="3"/>
  <c r="EJ653" i="3"/>
  <c r="EF653" i="3"/>
  <c r="EE653" i="3"/>
  <c r="EB653" i="3"/>
  <c r="EA653" i="3"/>
  <c r="DW653" i="3"/>
  <c r="DV653" i="3"/>
  <c r="DS653" i="3"/>
  <c r="DR653" i="3"/>
  <c r="DN653" i="3"/>
  <c r="DM653" i="3"/>
  <c r="DJ653" i="3"/>
  <c r="DI653" i="3"/>
  <c r="DE653" i="3"/>
  <c r="DD653" i="3"/>
  <c r="DA653" i="3"/>
  <c r="CZ653" i="3"/>
  <c r="CV653" i="3"/>
  <c r="CU653" i="3"/>
  <c r="BJ653" i="3"/>
  <c r="CL653" i="3" s="1"/>
  <c r="CQ653" i="3" s="1"/>
  <c r="BB653" i="3"/>
  <c r="BD653" i="3" s="1"/>
  <c r="AP653" i="3" s="1"/>
  <c r="FY652" i="3"/>
  <c r="FX652" i="3"/>
  <c r="FU652" i="3"/>
  <c r="FP652" i="3"/>
  <c r="FO652" i="3"/>
  <c r="FL652" i="3"/>
  <c r="FG652" i="3"/>
  <c r="FF652" i="3"/>
  <c r="EO652" i="3"/>
  <c r="EN652" i="3"/>
  <c r="EK652" i="3"/>
  <c r="EJ652" i="3"/>
  <c r="EF652" i="3"/>
  <c r="EE652" i="3"/>
  <c r="EB652" i="3"/>
  <c r="EA652" i="3"/>
  <c r="DW652" i="3"/>
  <c r="DV652" i="3"/>
  <c r="DS652" i="3"/>
  <c r="DR652" i="3"/>
  <c r="DN652" i="3"/>
  <c r="DM652" i="3"/>
  <c r="DJ652" i="3"/>
  <c r="DI652" i="3"/>
  <c r="DE652" i="3"/>
  <c r="DD652" i="3"/>
  <c r="DA652" i="3"/>
  <c r="CZ652" i="3"/>
  <c r="CV652" i="3"/>
  <c r="CU652" i="3"/>
  <c r="BJ652" i="3"/>
  <c r="CL652" i="3" s="1"/>
  <c r="CQ652" i="3" s="1"/>
  <c r="BB652" i="3"/>
  <c r="BC652" i="3" s="1"/>
  <c r="IE651" i="3"/>
  <c r="FY651" i="3"/>
  <c r="FX651" i="3"/>
  <c r="FU651" i="3"/>
  <c r="FP651" i="3"/>
  <c r="FO651" i="3"/>
  <c r="FL651" i="3"/>
  <c r="FG651" i="3"/>
  <c r="FF651" i="3"/>
  <c r="EO651" i="3"/>
  <c r="EN651" i="3"/>
  <c r="EK651" i="3"/>
  <c r="EJ651" i="3"/>
  <c r="EF651" i="3"/>
  <c r="EE651" i="3"/>
  <c r="EB651" i="3"/>
  <c r="EA651" i="3"/>
  <c r="DW651" i="3"/>
  <c r="DV651" i="3"/>
  <c r="DS651" i="3"/>
  <c r="DR651" i="3"/>
  <c r="DN651" i="3"/>
  <c r="DM651" i="3"/>
  <c r="DJ651" i="3"/>
  <c r="DI651" i="3"/>
  <c r="DE651" i="3"/>
  <c r="DD651" i="3"/>
  <c r="DA651" i="3"/>
  <c r="CZ651" i="3"/>
  <c r="CV651" i="3"/>
  <c r="CU651" i="3"/>
  <c r="BJ651" i="3"/>
  <c r="CL651" i="3" s="1"/>
  <c r="CQ651" i="3" s="1"/>
  <c r="BB651" i="3"/>
  <c r="BD651" i="3" s="1"/>
  <c r="AP651" i="3" s="1"/>
  <c r="FY650" i="3"/>
  <c r="FX650" i="3"/>
  <c r="FU650" i="3"/>
  <c r="FP650" i="3"/>
  <c r="FO650" i="3"/>
  <c r="FL650" i="3"/>
  <c r="FG650" i="3"/>
  <c r="FF650" i="3"/>
  <c r="EO650" i="3"/>
  <c r="EN650" i="3"/>
  <c r="EK650" i="3"/>
  <c r="EJ650" i="3"/>
  <c r="EF650" i="3"/>
  <c r="EE650" i="3"/>
  <c r="EB650" i="3"/>
  <c r="EA650" i="3"/>
  <c r="DW650" i="3"/>
  <c r="DV650" i="3"/>
  <c r="DS650" i="3"/>
  <c r="DR650" i="3"/>
  <c r="DN650" i="3"/>
  <c r="DM650" i="3"/>
  <c r="DJ650" i="3"/>
  <c r="DI650" i="3"/>
  <c r="DE650" i="3"/>
  <c r="DD650" i="3"/>
  <c r="DA650" i="3"/>
  <c r="CZ650" i="3"/>
  <c r="CV650" i="3"/>
  <c r="CU650" i="3"/>
  <c r="BJ650" i="3"/>
  <c r="CL650" i="3" s="1"/>
  <c r="CQ650" i="3" s="1"/>
  <c r="BB650" i="3"/>
  <c r="BD650" i="3" s="1"/>
  <c r="AP650" i="3" s="1"/>
  <c r="IE649" i="3"/>
  <c r="ID649" i="3"/>
  <c r="IC649" i="3"/>
  <c r="IB649" i="3"/>
  <c r="IA649" i="3"/>
  <c r="HZ649" i="3"/>
  <c r="HX649" i="3"/>
  <c r="HW649" i="3"/>
  <c r="HV649" i="3"/>
  <c r="HU649" i="3"/>
  <c r="HT649" i="3"/>
  <c r="HR649" i="3"/>
  <c r="HQ649" i="3"/>
  <c r="HP649" i="3"/>
  <c r="HO649" i="3"/>
  <c r="HL649" i="3"/>
  <c r="HH649" i="3"/>
  <c r="HG649" i="3"/>
  <c r="HF649" i="3"/>
  <c r="HE649" i="3"/>
  <c r="HD649" i="3"/>
  <c r="HV651" i="3" l="1"/>
  <c r="HO651" i="3"/>
  <c r="HW651" i="3"/>
  <c r="BK651" i="3"/>
  <c r="HL651" i="3" s="1"/>
  <c r="HP651" i="3"/>
  <c r="HZ651" i="3"/>
  <c r="ID651" i="3"/>
  <c r="HQ651" i="3"/>
  <c r="IC651" i="3"/>
  <c r="BK301" i="3"/>
  <c r="HL301" i="3" s="1"/>
  <c r="IA301" i="3"/>
  <c r="BK653" i="3"/>
  <c r="HL653" i="3" s="1"/>
  <c r="BK654" i="3"/>
  <c r="HL654" i="3" s="1"/>
  <c r="BK652" i="3"/>
  <c r="HD652" i="3" s="1"/>
  <c r="BK650" i="3"/>
  <c r="HL650" i="3" s="1"/>
  <c r="BD301" i="3"/>
  <c r="AP301" i="3" s="1"/>
  <c r="IE653" i="3"/>
  <c r="HW653" i="3"/>
  <c r="HP301" i="3"/>
  <c r="HO301" i="3"/>
  <c r="HR301" i="3"/>
  <c r="AW301" i="3"/>
  <c r="HW301" i="3"/>
  <c r="HX301" i="3"/>
  <c r="HX654" i="3"/>
  <c r="IB301" i="3"/>
  <c r="HQ301" i="3"/>
  <c r="HZ301" i="3"/>
  <c r="IC301" i="3"/>
  <c r="HU301" i="3"/>
  <c r="ID301" i="3"/>
  <c r="HV301" i="3"/>
  <c r="BC650" i="3"/>
  <c r="HZ653" i="3"/>
  <c r="HQ653" i="3"/>
  <c r="HR653" i="3"/>
  <c r="IB653" i="3"/>
  <c r="HS649" i="3"/>
  <c r="HP653" i="3"/>
  <c r="IE654" i="3"/>
  <c r="BD654" i="3"/>
  <c r="AP654" i="3" s="1"/>
  <c r="HV653" i="3"/>
  <c r="AW653" i="3"/>
  <c r="BD652" i="3"/>
  <c r="AP652" i="3" s="1"/>
  <c r="HX653" i="3"/>
  <c r="HP654" i="3"/>
  <c r="AX651" i="3"/>
  <c r="HV654" i="3"/>
  <c r="HR650" i="3"/>
  <c r="HS650" i="3" s="1"/>
  <c r="AX650" i="3"/>
  <c r="CM653" i="3"/>
  <c r="CR653" i="3" s="1"/>
  <c r="CM654" i="3"/>
  <c r="CR654" i="3" s="1"/>
  <c r="HZ650" i="3"/>
  <c r="HO654" i="3"/>
  <c r="CM651" i="3"/>
  <c r="CR651" i="3" s="1"/>
  <c r="AW652" i="3"/>
  <c r="HW650" i="3"/>
  <c r="IA650" i="3"/>
  <c r="CM650" i="3"/>
  <c r="CR650" i="3" s="1"/>
  <c r="IB650" i="3"/>
  <c r="IC650" i="3"/>
  <c r="AW654" i="3"/>
  <c r="HO650" i="3"/>
  <c r="HX650" i="3"/>
  <c r="IE652" i="3"/>
  <c r="HU650" i="3"/>
  <c r="ID650" i="3"/>
  <c r="BC651" i="3"/>
  <c r="HR651" i="3"/>
  <c r="IA651" i="3"/>
  <c r="CM652" i="3"/>
  <c r="CR652" i="3" s="1"/>
  <c r="HO652" i="3"/>
  <c r="HW652" i="3"/>
  <c r="IC653" i="3"/>
  <c r="HQ654" i="3"/>
  <c r="HZ654" i="3"/>
  <c r="BC653" i="3"/>
  <c r="HV652" i="3"/>
  <c r="HV650" i="3"/>
  <c r="IE650" i="3"/>
  <c r="IB651" i="3"/>
  <c r="HP652" i="3"/>
  <c r="HX652" i="3"/>
  <c r="HU653" i="3"/>
  <c r="ID653" i="3"/>
  <c r="HR654" i="3"/>
  <c r="IA654" i="3"/>
  <c r="HU652" i="3"/>
  <c r="ID652" i="3"/>
  <c r="IB654" i="3"/>
  <c r="HQ652" i="3"/>
  <c r="HZ652" i="3"/>
  <c r="HP650" i="3"/>
  <c r="HU651" i="3"/>
  <c r="HR652" i="3"/>
  <c r="IA652" i="3"/>
  <c r="HO653" i="3"/>
  <c r="IC654" i="3"/>
  <c r="IB652" i="3"/>
  <c r="HU654" i="3"/>
  <c r="ID654" i="3"/>
  <c r="CM301" i="3" l="1"/>
  <c r="CR301" i="3" s="1"/>
  <c r="HS301" i="3"/>
  <c r="FC301" i="3"/>
  <c r="HT651" i="3"/>
  <c r="HD651" i="3"/>
  <c r="FC651" i="3"/>
  <c r="HD301" i="3"/>
  <c r="HD653" i="3"/>
  <c r="FC654" i="3"/>
  <c r="HD650" i="3"/>
  <c r="FC652" i="3"/>
  <c r="HD654" i="3"/>
  <c r="FC650" i="3"/>
  <c r="HL652" i="3"/>
  <c r="FC653" i="3"/>
  <c r="HT653" i="3"/>
  <c r="HT652" i="3"/>
  <c r="HT301" i="3"/>
  <c r="HS653" i="3"/>
  <c r="HS654" i="3"/>
  <c r="HS651" i="3"/>
  <c r="HT654" i="3"/>
  <c r="HT650" i="3"/>
  <c r="HS652" i="3"/>
  <c r="BJ580" i="3" l="1"/>
  <c r="BK580" i="3" s="1"/>
  <c r="BJ579" i="3"/>
  <c r="BJ578" i="3"/>
  <c r="BJ577" i="3"/>
  <c r="BJ576" i="3"/>
  <c r="BK576" i="3" l="1"/>
  <c r="HL576" i="3" s="1"/>
  <c r="CL576" i="3"/>
  <c r="CQ576" i="3" s="1"/>
  <c r="BK577" i="3"/>
  <c r="HL577" i="3" s="1"/>
  <c r="CL577" i="3"/>
  <c r="CQ577" i="3" s="1"/>
  <c r="BK578" i="3"/>
  <c r="HL578" i="3" s="1"/>
  <c r="CL578" i="3"/>
  <c r="CQ578" i="3" s="1"/>
  <c r="BK579" i="3"/>
  <c r="HL579" i="3" s="1"/>
  <c r="CL579" i="3"/>
  <c r="CQ579" i="3" s="1"/>
  <c r="HD576" i="3"/>
  <c r="BB24" i="3"/>
  <c r="BC24" i="3" s="1"/>
  <c r="BB23" i="3"/>
  <c r="BC23" i="3" s="1"/>
  <c r="BB22" i="3"/>
  <c r="BC22" i="3" s="1"/>
  <c r="BB21" i="3"/>
  <c r="BC21" i="3" s="1"/>
  <c r="BB20" i="3"/>
  <c r="BC20" i="3" s="1"/>
  <c r="BB16" i="3"/>
  <c r="BB15" i="3"/>
  <c r="BB14" i="3"/>
  <c r="CM579" i="3" l="1"/>
  <c r="CM576" i="3"/>
  <c r="FC576" i="3"/>
  <c r="CM578" i="3"/>
  <c r="FC579" i="3"/>
  <c r="FC578" i="3"/>
  <c r="HD579" i="3"/>
  <c r="HD578" i="3"/>
  <c r="CM577" i="3"/>
  <c r="HD577" i="3"/>
  <c r="FC577" i="3"/>
  <c r="BB843" i="3"/>
  <c r="BC843" i="3" s="1"/>
  <c r="IE575" i="3" l="1"/>
  <c r="ID575" i="3"/>
  <c r="IC575" i="3"/>
  <c r="IB575" i="3"/>
  <c r="IA575" i="3"/>
  <c r="HZ575" i="3"/>
  <c r="HX575" i="3"/>
  <c r="HW575" i="3"/>
  <c r="HV575" i="3"/>
  <c r="HU575" i="3"/>
  <c r="HT575" i="3"/>
  <c r="HR575" i="3"/>
  <c r="HQ575" i="3"/>
  <c r="HP575" i="3"/>
  <c r="HO575" i="3"/>
  <c r="AO580" i="3"/>
  <c r="IE580" i="3" s="1"/>
  <c r="AO579" i="3"/>
  <c r="IB579" i="3" s="1"/>
  <c r="AO578" i="3"/>
  <c r="IC578" i="3" s="1"/>
  <c r="AO577" i="3"/>
  <c r="ID577" i="3" s="1"/>
  <c r="AO576" i="3"/>
  <c r="IE576" i="3" s="1"/>
  <c r="W580" i="3"/>
  <c r="AX580" i="3" s="1"/>
  <c r="W579" i="3"/>
  <c r="AX579" i="3" s="1"/>
  <c r="W578" i="3"/>
  <c r="AW578" i="3" s="1"/>
  <c r="W577" i="3"/>
  <c r="AX577" i="3" s="1"/>
  <c r="W576" i="3"/>
  <c r="AW576" i="3" s="1"/>
  <c r="BB580" i="3"/>
  <c r="BB579" i="3"/>
  <c r="BB578" i="3"/>
  <c r="BB577" i="3"/>
  <c r="BB576" i="3"/>
  <c r="BD580" i="3" l="1"/>
  <c r="AP580" i="3" s="1"/>
  <c r="BC580" i="3"/>
  <c r="BD579" i="3"/>
  <c r="AP579" i="3" s="1"/>
  <c r="BC579" i="3"/>
  <c r="BD578" i="3"/>
  <c r="AP578" i="3" s="1"/>
  <c r="BC578" i="3"/>
  <c r="BD577" i="3"/>
  <c r="AP577" i="3" s="1"/>
  <c r="BC577" i="3"/>
  <c r="BD576" i="3"/>
  <c r="AP576" i="3" s="1"/>
  <c r="BC576" i="3"/>
  <c r="AX578" i="3"/>
  <c r="HS575" i="3"/>
  <c r="HV577" i="3"/>
  <c r="HW580" i="3"/>
  <c r="HR580" i="3"/>
  <c r="IA577" i="3"/>
  <c r="HO577" i="3"/>
  <c r="IC576" i="3"/>
  <c r="HQ576" i="3"/>
  <c r="HR576" i="3"/>
  <c r="HQ579" i="3"/>
  <c r="HW576" i="3"/>
  <c r="HX579" i="3"/>
  <c r="IB577" i="3"/>
  <c r="IC580" i="3"/>
  <c r="HX576" i="3"/>
  <c r="IB576" i="3"/>
  <c r="IC579" i="3"/>
  <c r="AX576" i="3"/>
  <c r="HR577" i="3"/>
  <c r="HQ580" i="3"/>
  <c r="HW577" i="3"/>
  <c r="HX580" i="3"/>
  <c r="IB580" i="3"/>
  <c r="IE577" i="3"/>
  <c r="HZ578" i="3"/>
  <c r="ID578" i="3"/>
  <c r="HZ579" i="3"/>
  <c r="IA578" i="3"/>
  <c r="ID579" i="3"/>
  <c r="HR578" i="3"/>
  <c r="HQ577" i="3"/>
  <c r="HP576" i="3"/>
  <c r="HP580" i="3"/>
  <c r="HO579" i="3"/>
  <c r="HU576" i="3"/>
  <c r="HU580" i="3"/>
  <c r="HV579" i="3"/>
  <c r="HW578" i="3"/>
  <c r="HX577" i="3"/>
  <c r="HZ576" i="3"/>
  <c r="HZ580" i="3"/>
  <c r="IA579" i="3"/>
  <c r="IB578" i="3"/>
  <c r="IC577" i="3"/>
  <c r="ID576" i="3"/>
  <c r="ID580" i="3"/>
  <c r="IE579" i="3"/>
  <c r="HP578" i="3"/>
  <c r="HU578" i="3"/>
  <c r="HP579" i="3"/>
  <c r="HO578" i="3"/>
  <c r="HU579" i="3"/>
  <c r="HV578" i="3"/>
  <c r="IE578" i="3"/>
  <c r="HR579" i="3"/>
  <c r="HQ578" i="3"/>
  <c r="HP577" i="3"/>
  <c r="HO576" i="3"/>
  <c r="HO580" i="3"/>
  <c r="HU577" i="3"/>
  <c r="HV576" i="3"/>
  <c r="HV580" i="3"/>
  <c r="HW579" i="3"/>
  <c r="HX578" i="3"/>
  <c r="HZ577" i="3"/>
  <c r="IA576" i="3"/>
  <c r="IA580" i="3"/>
  <c r="AW579" i="3"/>
  <c r="AW580" i="3"/>
  <c r="AW577" i="3"/>
  <c r="HT580" i="3" l="1"/>
  <c r="HS577" i="3"/>
  <c r="HT578" i="3"/>
  <c r="HS576" i="3"/>
  <c r="HS578" i="3"/>
  <c r="HT576" i="3"/>
  <c r="HS579" i="3"/>
  <c r="HS580" i="3"/>
  <c r="HT579" i="3"/>
  <c r="HT577" i="3"/>
  <c r="HO25" i="3"/>
  <c r="HP25" i="3"/>
  <c r="HQ25" i="3"/>
  <c r="HR25" i="3"/>
  <c r="HT25" i="3"/>
  <c r="HU25" i="3"/>
  <c r="HV25" i="3"/>
  <c r="HW25" i="3"/>
  <c r="HX25" i="3"/>
  <c r="HZ25" i="3"/>
  <c r="IA25" i="3"/>
  <c r="IB25" i="3"/>
  <c r="IC25" i="3"/>
  <c r="ID25" i="3"/>
  <c r="HO31" i="3"/>
  <c r="HP31" i="3"/>
  <c r="HQ31" i="3"/>
  <c r="HR31" i="3"/>
  <c r="HT31" i="3"/>
  <c r="HU31" i="3"/>
  <c r="HV31" i="3"/>
  <c r="HW31" i="3"/>
  <c r="HX31" i="3"/>
  <c r="HZ31" i="3"/>
  <c r="IA31" i="3"/>
  <c r="IB31" i="3"/>
  <c r="IC31" i="3"/>
  <c r="ID31" i="3"/>
  <c r="HO37" i="3"/>
  <c r="HP37" i="3"/>
  <c r="HQ37" i="3"/>
  <c r="HR37" i="3"/>
  <c r="HT37" i="3"/>
  <c r="HU37" i="3"/>
  <c r="HV37" i="3"/>
  <c r="HW37" i="3"/>
  <c r="HX37" i="3"/>
  <c r="HZ37" i="3"/>
  <c r="IA37" i="3"/>
  <c r="IB37" i="3"/>
  <c r="IC37" i="3"/>
  <c r="ID37" i="3"/>
  <c r="HO43" i="3"/>
  <c r="HP43" i="3"/>
  <c r="HQ43" i="3"/>
  <c r="HR43" i="3"/>
  <c r="HT43" i="3"/>
  <c r="HU43" i="3"/>
  <c r="HV43" i="3"/>
  <c r="HW43" i="3"/>
  <c r="HX43" i="3"/>
  <c r="HZ43" i="3"/>
  <c r="IA43" i="3"/>
  <c r="IB43" i="3"/>
  <c r="IC43" i="3"/>
  <c r="ID43" i="3"/>
  <c r="HO49" i="3"/>
  <c r="HP49" i="3"/>
  <c r="HQ49" i="3"/>
  <c r="HR49" i="3"/>
  <c r="HT49" i="3"/>
  <c r="HU49" i="3"/>
  <c r="HV49" i="3"/>
  <c r="HW49" i="3"/>
  <c r="HX49" i="3"/>
  <c r="HZ49" i="3"/>
  <c r="IA49" i="3"/>
  <c r="IB49" i="3"/>
  <c r="IC49" i="3"/>
  <c r="ID49" i="3"/>
  <c r="HO55" i="3"/>
  <c r="HP55" i="3"/>
  <c r="HQ55" i="3"/>
  <c r="HR55" i="3"/>
  <c r="HT55" i="3"/>
  <c r="HU55" i="3"/>
  <c r="HV55" i="3"/>
  <c r="HW55" i="3"/>
  <c r="HX55" i="3"/>
  <c r="HZ55" i="3"/>
  <c r="IA55" i="3"/>
  <c r="IB55" i="3"/>
  <c r="IC55" i="3"/>
  <c r="ID55" i="3"/>
  <c r="HO61" i="3"/>
  <c r="HP61" i="3"/>
  <c r="HQ61" i="3"/>
  <c r="HR61" i="3"/>
  <c r="HT61" i="3"/>
  <c r="HU61" i="3"/>
  <c r="HV61" i="3"/>
  <c r="HW61" i="3"/>
  <c r="HX61" i="3"/>
  <c r="HZ61" i="3"/>
  <c r="IA61" i="3"/>
  <c r="IB61" i="3"/>
  <c r="IC61" i="3"/>
  <c r="ID61" i="3"/>
  <c r="HO67" i="3"/>
  <c r="HP67" i="3"/>
  <c r="HQ67" i="3"/>
  <c r="HR67" i="3"/>
  <c r="HT67" i="3"/>
  <c r="HU67" i="3"/>
  <c r="HV67" i="3"/>
  <c r="HW67" i="3"/>
  <c r="HX67" i="3"/>
  <c r="HZ67" i="3"/>
  <c r="IA67" i="3"/>
  <c r="IB67" i="3"/>
  <c r="IC67" i="3"/>
  <c r="ID67" i="3"/>
  <c r="HO73" i="3"/>
  <c r="HP73" i="3"/>
  <c r="HQ73" i="3"/>
  <c r="HR73" i="3"/>
  <c r="HT73" i="3"/>
  <c r="HU73" i="3"/>
  <c r="HV73" i="3"/>
  <c r="HW73" i="3"/>
  <c r="HX73" i="3"/>
  <c r="HZ73" i="3"/>
  <c r="IA73" i="3"/>
  <c r="IB73" i="3"/>
  <c r="IC73" i="3"/>
  <c r="ID73" i="3"/>
  <c r="HO79" i="3"/>
  <c r="HP79" i="3"/>
  <c r="HQ79" i="3"/>
  <c r="HR79" i="3"/>
  <c r="HT79" i="3"/>
  <c r="HU79" i="3"/>
  <c r="HV79" i="3"/>
  <c r="HW79" i="3"/>
  <c r="HX79" i="3"/>
  <c r="HZ79" i="3"/>
  <c r="IA79" i="3"/>
  <c r="IB79" i="3"/>
  <c r="IC79" i="3"/>
  <c r="ID79" i="3"/>
  <c r="HO81" i="3"/>
  <c r="HP81" i="3"/>
  <c r="HQ81" i="3"/>
  <c r="HR81" i="3"/>
  <c r="HT81" i="3"/>
  <c r="HU81" i="3"/>
  <c r="HV81" i="3"/>
  <c r="HW81" i="3"/>
  <c r="HX81" i="3"/>
  <c r="HZ81" i="3"/>
  <c r="IA81" i="3"/>
  <c r="IB81" i="3"/>
  <c r="IC81" i="3"/>
  <c r="ID81" i="3"/>
  <c r="HO82" i="3"/>
  <c r="HP82" i="3"/>
  <c r="HQ82" i="3"/>
  <c r="HR82" i="3"/>
  <c r="HT82" i="3"/>
  <c r="HU82" i="3"/>
  <c r="HV82" i="3"/>
  <c r="HW82" i="3"/>
  <c r="HX82" i="3"/>
  <c r="HZ82" i="3"/>
  <c r="IA82" i="3"/>
  <c r="IB82" i="3"/>
  <c r="IC82" i="3"/>
  <c r="ID82" i="3"/>
  <c r="HO88" i="3"/>
  <c r="HP88" i="3"/>
  <c r="HQ88" i="3"/>
  <c r="HR88" i="3"/>
  <c r="HT88" i="3"/>
  <c r="HU88" i="3"/>
  <c r="HV88" i="3"/>
  <c r="HW88" i="3"/>
  <c r="HX88" i="3"/>
  <c r="HZ88" i="3"/>
  <c r="IA88" i="3"/>
  <c r="IB88" i="3"/>
  <c r="IC88" i="3"/>
  <c r="ID88" i="3"/>
  <c r="HO94" i="3"/>
  <c r="HP94" i="3"/>
  <c r="HQ94" i="3"/>
  <c r="HR94" i="3"/>
  <c r="HT94" i="3"/>
  <c r="HU94" i="3"/>
  <c r="HV94" i="3"/>
  <c r="HW94" i="3"/>
  <c r="HX94" i="3"/>
  <c r="HZ94" i="3"/>
  <c r="IA94" i="3"/>
  <c r="IB94" i="3"/>
  <c r="IC94" i="3"/>
  <c r="ID94" i="3"/>
  <c r="HO100" i="3"/>
  <c r="HP100" i="3"/>
  <c r="HQ100" i="3"/>
  <c r="HR100" i="3"/>
  <c r="HT100" i="3"/>
  <c r="HU100" i="3"/>
  <c r="HV100" i="3"/>
  <c r="HW100" i="3"/>
  <c r="HX100" i="3"/>
  <c r="HZ100" i="3"/>
  <c r="IA100" i="3"/>
  <c r="IB100" i="3"/>
  <c r="IC100" i="3"/>
  <c r="ID100" i="3"/>
  <c r="HO106" i="3"/>
  <c r="HP106" i="3"/>
  <c r="HQ106" i="3"/>
  <c r="HR106" i="3"/>
  <c r="HT106" i="3"/>
  <c r="HU106" i="3"/>
  <c r="HV106" i="3"/>
  <c r="HW106" i="3"/>
  <c r="HX106" i="3"/>
  <c r="HZ106" i="3"/>
  <c r="IA106" i="3"/>
  <c r="IB106" i="3"/>
  <c r="IC106" i="3"/>
  <c r="ID106" i="3"/>
  <c r="HO112" i="3"/>
  <c r="HP112" i="3"/>
  <c r="HQ112" i="3"/>
  <c r="HR112" i="3"/>
  <c r="HT112" i="3"/>
  <c r="HU112" i="3"/>
  <c r="HV112" i="3"/>
  <c r="HW112" i="3"/>
  <c r="HX112" i="3"/>
  <c r="HZ112" i="3"/>
  <c r="IA112" i="3"/>
  <c r="IB112" i="3"/>
  <c r="IC112" i="3"/>
  <c r="ID112" i="3"/>
  <c r="HO118" i="3"/>
  <c r="HP118" i="3"/>
  <c r="HQ118" i="3"/>
  <c r="HR118" i="3"/>
  <c r="HT118" i="3"/>
  <c r="HU118" i="3"/>
  <c r="HV118" i="3"/>
  <c r="HW118" i="3"/>
  <c r="HX118" i="3"/>
  <c r="HZ118" i="3"/>
  <c r="IA118" i="3"/>
  <c r="IB118" i="3"/>
  <c r="IC118" i="3"/>
  <c r="ID118" i="3"/>
  <c r="HO124" i="3"/>
  <c r="HP124" i="3"/>
  <c r="HQ124" i="3"/>
  <c r="HR124" i="3"/>
  <c r="HT124" i="3"/>
  <c r="HU124" i="3"/>
  <c r="HV124" i="3"/>
  <c r="HW124" i="3"/>
  <c r="HX124" i="3"/>
  <c r="HZ124" i="3"/>
  <c r="IA124" i="3"/>
  <c r="IB124" i="3"/>
  <c r="IC124" i="3"/>
  <c r="ID124" i="3"/>
  <c r="HO130" i="3"/>
  <c r="HP130" i="3"/>
  <c r="HQ130" i="3"/>
  <c r="HR130" i="3"/>
  <c r="HT130" i="3"/>
  <c r="HU130" i="3"/>
  <c r="HV130" i="3"/>
  <c r="HW130" i="3"/>
  <c r="HX130" i="3"/>
  <c r="HZ130" i="3"/>
  <c r="IA130" i="3"/>
  <c r="IB130" i="3"/>
  <c r="IC130" i="3"/>
  <c r="ID130" i="3"/>
  <c r="HO136" i="3"/>
  <c r="HP136" i="3"/>
  <c r="HQ136" i="3"/>
  <c r="HR136" i="3"/>
  <c r="HT136" i="3"/>
  <c r="HU136" i="3"/>
  <c r="HV136" i="3"/>
  <c r="HW136" i="3"/>
  <c r="HX136" i="3"/>
  <c r="HZ136" i="3"/>
  <c r="IA136" i="3"/>
  <c r="IB136" i="3"/>
  <c r="IC136" i="3"/>
  <c r="ID136" i="3"/>
  <c r="HO137" i="3"/>
  <c r="HP137" i="3"/>
  <c r="HQ137" i="3"/>
  <c r="HR137" i="3"/>
  <c r="HT137" i="3"/>
  <c r="HU137" i="3"/>
  <c r="HV137" i="3"/>
  <c r="HW137" i="3"/>
  <c r="HX137" i="3"/>
  <c r="HZ137" i="3"/>
  <c r="IA137" i="3"/>
  <c r="IB137" i="3"/>
  <c r="IC137" i="3"/>
  <c r="ID137" i="3"/>
  <c r="HO143" i="3"/>
  <c r="HP143" i="3"/>
  <c r="HQ143" i="3"/>
  <c r="HR143" i="3"/>
  <c r="HT143" i="3"/>
  <c r="HU143" i="3"/>
  <c r="HV143" i="3"/>
  <c r="HW143" i="3"/>
  <c r="HX143" i="3"/>
  <c r="HZ143" i="3"/>
  <c r="IA143" i="3"/>
  <c r="IB143" i="3"/>
  <c r="IC143" i="3"/>
  <c r="ID143" i="3"/>
  <c r="HO144" i="3"/>
  <c r="HP144" i="3"/>
  <c r="HQ144" i="3"/>
  <c r="HR144" i="3"/>
  <c r="HT144" i="3"/>
  <c r="HU144" i="3"/>
  <c r="HV144" i="3"/>
  <c r="HW144" i="3"/>
  <c r="HX144" i="3"/>
  <c r="HZ144" i="3"/>
  <c r="IA144" i="3"/>
  <c r="IB144" i="3"/>
  <c r="IC144" i="3"/>
  <c r="ID144" i="3"/>
  <c r="HO150" i="3"/>
  <c r="HP150" i="3"/>
  <c r="HQ150" i="3"/>
  <c r="HR150" i="3"/>
  <c r="HT150" i="3"/>
  <c r="HU150" i="3"/>
  <c r="HV150" i="3"/>
  <c r="HW150" i="3"/>
  <c r="HX150" i="3"/>
  <c r="HZ150" i="3"/>
  <c r="IA150" i="3"/>
  <c r="IB150" i="3"/>
  <c r="IC150" i="3"/>
  <c r="ID150" i="3"/>
  <c r="HO151" i="3"/>
  <c r="HP151" i="3"/>
  <c r="HQ151" i="3"/>
  <c r="HR151" i="3"/>
  <c r="HT151" i="3"/>
  <c r="HU151" i="3"/>
  <c r="HV151" i="3"/>
  <c r="HW151" i="3"/>
  <c r="HX151" i="3"/>
  <c r="HZ151" i="3"/>
  <c r="IA151" i="3"/>
  <c r="IB151" i="3"/>
  <c r="IC151" i="3"/>
  <c r="ID151" i="3"/>
  <c r="HO157" i="3"/>
  <c r="HP157" i="3"/>
  <c r="HQ157" i="3"/>
  <c r="HR157" i="3"/>
  <c r="HT157" i="3"/>
  <c r="HU157" i="3"/>
  <c r="HV157" i="3"/>
  <c r="HW157" i="3"/>
  <c r="HX157" i="3"/>
  <c r="HZ157" i="3"/>
  <c r="IA157" i="3"/>
  <c r="IB157" i="3"/>
  <c r="IC157" i="3"/>
  <c r="ID157" i="3"/>
  <c r="HO163" i="3"/>
  <c r="HP163" i="3"/>
  <c r="HQ163" i="3"/>
  <c r="HR163" i="3"/>
  <c r="HT163" i="3"/>
  <c r="HU163" i="3"/>
  <c r="HV163" i="3"/>
  <c r="HW163" i="3"/>
  <c r="HX163" i="3"/>
  <c r="HZ163" i="3"/>
  <c r="IA163" i="3"/>
  <c r="IB163" i="3"/>
  <c r="IC163" i="3"/>
  <c r="ID163" i="3"/>
  <c r="HO169" i="3"/>
  <c r="HP169" i="3"/>
  <c r="HQ169" i="3"/>
  <c r="HR169" i="3"/>
  <c r="HT169" i="3"/>
  <c r="HU169" i="3"/>
  <c r="HV169" i="3"/>
  <c r="HW169" i="3"/>
  <c r="HX169" i="3"/>
  <c r="HZ169" i="3"/>
  <c r="IA169" i="3"/>
  <c r="IB169" i="3"/>
  <c r="IC169" i="3"/>
  <c r="ID169" i="3"/>
  <c r="HO175" i="3"/>
  <c r="HP175" i="3"/>
  <c r="HQ175" i="3"/>
  <c r="HR175" i="3"/>
  <c r="HT175" i="3"/>
  <c r="HU175" i="3"/>
  <c r="HV175" i="3"/>
  <c r="HW175" i="3"/>
  <c r="HX175" i="3"/>
  <c r="HZ175" i="3"/>
  <c r="IA175" i="3"/>
  <c r="IB175" i="3"/>
  <c r="IC175" i="3"/>
  <c r="ID175" i="3"/>
  <c r="HO176" i="3"/>
  <c r="HP176" i="3"/>
  <c r="HQ176" i="3"/>
  <c r="HR176" i="3"/>
  <c r="HT176" i="3"/>
  <c r="HU176" i="3"/>
  <c r="HV176" i="3"/>
  <c r="HW176" i="3"/>
  <c r="HX176" i="3"/>
  <c r="HZ176" i="3"/>
  <c r="IA176" i="3"/>
  <c r="IB176" i="3"/>
  <c r="IC176" i="3"/>
  <c r="ID176" i="3"/>
  <c r="HO182" i="3"/>
  <c r="HP182" i="3"/>
  <c r="HQ182" i="3"/>
  <c r="HR182" i="3"/>
  <c r="HT182" i="3"/>
  <c r="HU182" i="3"/>
  <c r="HV182" i="3"/>
  <c r="HW182" i="3"/>
  <c r="HX182" i="3"/>
  <c r="HZ182" i="3"/>
  <c r="IA182" i="3"/>
  <c r="IB182" i="3"/>
  <c r="IC182" i="3"/>
  <c r="ID182" i="3"/>
  <c r="HO188" i="3"/>
  <c r="HP188" i="3"/>
  <c r="HQ188" i="3"/>
  <c r="HR188" i="3"/>
  <c r="HT188" i="3"/>
  <c r="HU188" i="3"/>
  <c r="HV188" i="3"/>
  <c r="HW188" i="3"/>
  <c r="HX188" i="3"/>
  <c r="HZ188" i="3"/>
  <c r="IA188" i="3"/>
  <c r="IB188" i="3"/>
  <c r="IC188" i="3"/>
  <c r="ID188" i="3"/>
  <c r="HO194" i="3"/>
  <c r="HP194" i="3"/>
  <c r="HQ194" i="3"/>
  <c r="HR194" i="3"/>
  <c r="HT194" i="3"/>
  <c r="HU194" i="3"/>
  <c r="HV194" i="3"/>
  <c r="HW194" i="3"/>
  <c r="HX194" i="3"/>
  <c r="HZ194" i="3"/>
  <c r="IA194" i="3"/>
  <c r="IB194" i="3"/>
  <c r="IC194" i="3"/>
  <c r="ID194" i="3"/>
  <c r="HO200" i="3"/>
  <c r="HP200" i="3"/>
  <c r="HQ200" i="3"/>
  <c r="HR200" i="3"/>
  <c r="HT200" i="3"/>
  <c r="HU200" i="3"/>
  <c r="HV200" i="3"/>
  <c r="HW200" i="3"/>
  <c r="HX200" i="3"/>
  <c r="HZ200" i="3"/>
  <c r="IA200" i="3"/>
  <c r="IB200" i="3"/>
  <c r="IC200" i="3"/>
  <c r="ID200" i="3"/>
  <c r="HO206" i="3"/>
  <c r="HP206" i="3"/>
  <c r="HQ206" i="3"/>
  <c r="HR206" i="3"/>
  <c r="HT206" i="3"/>
  <c r="HU206" i="3"/>
  <c r="HV206" i="3"/>
  <c r="HW206" i="3"/>
  <c r="HX206" i="3"/>
  <c r="HZ206" i="3"/>
  <c r="IA206" i="3"/>
  <c r="IB206" i="3"/>
  <c r="IC206" i="3"/>
  <c r="ID206" i="3"/>
  <c r="HO212" i="3"/>
  <c r="HP212" i="3"/>
  <c r="HQ212" i="3"/>
  <c r="HR212" i="3"/>
  <c r="HT212" i="3"/>
  <c r="HU212" i="3"/>
  <c r="HV212" i="3"/>
  <c r="HW212" i="3"/>
  <c r="HX212" i="3"/>
  <c r="HZ212" i="3"/>
  <c r="IA212" i="3"/>
  <c r="IB212" i="3"/>
  <c r="IC212" i="3"/>
  <c r="ID212" i="3"/>
  <c r="HO218" i="3"/>
  <c r="HP218" i="3"/>
  <c r="HQ218" i="3"/>
  <c r="HR218" i="3"/>
  <c r="HT218" i="3"/>
  <c r="HU218" i="3"/>
  <c r="HV218" i="3"/>
  <c r="HW218" i="3"/>
  <c r="HX218" i="3"/>
  <c r="HZ218" i="3"/>
  <c r="IA218" i="3"/>
  <c r="IB218" i="3"/>
  <c r="IC218" i="3"/>
  <c r="ID218" i="3"/>
  <c r="HO224" i="3"/>
  <c r="HP224" i="3"/>
  <c r="HQ224" i="3"/>
  <c r="HR224" i="3"/>
  <c r="HT224" i="3"/>
  <c r="HU224" i="3"/>
  <c r="HV224" i="3"/>
  <c r="HW224" i="3"/>
  <c r="HX224" i="3"/>
  <c r="HZ224" i="3"/>
  <c r="IA224" i="3"/>
  <c r="IB224" i="3"/>
  <c r="IC224" i="3"/>
  <c r="ID224" i="3"/>
  <c r="HO230" i="3"/>
  <c r="HP230" i="3"/>
  <c r="HQ230" i="3"/>
  <c r="HR230" i="3"/>
  <c r="HT230" i="3"/>
  <c r="HU230" i="3"/>
  <c r="HV230" i="3"/>
  <c r="HW230" i="3"/>
  <c r="HX230" i="3"/>
  <c r="HZ230" i="3"/>
  <c r="IA230" i="3"/>
  <c r="IB230" i="3"/>
  <c r="IC230" i="3"/>
  <c r="ID230" i="3"/>
  <c r="HO236" i="3"/>
  <c r="HP236" i="3"/>
  <c r="HQ236" i="3"/>
  <c r="HR236" i="3"/>
  <c r="HT236" i="3"/>
  <c r="HU236" i="3"/>
  <c r="HV236" i="3"/>
  <c r="HW236" i="3"/>
  <c r="HX236" i="3"/>
  <c r="HZ236" i="3"/>
  <c r="IA236" i="3"/>
  <c r="IB236" i="3"/>
  <c r="IC236" i="3"/>
  <c r="ID236" i="3"/>
  <c r="HO238" i="3"/>
  <c r="HP238" i="3"/>
  <c r="HQ238" i="3"/>
  <c r="HR238" i="3"/>
  <c r="HT238" i="3"/>
  <c r="HU238" i="3"/>
  <c r="HV238" i="3"/>
  <c r="HW238" i="3"/>
  <c r="HX238" i="3"/>
  <c r="HZ238" i="3"/>
  <c r="IA238" i="3"/>
  <c r="IB238" i="3"/>
  <c r="IC238" i="3"/>
  <c r="ID238" i="3"/>
  <c r="HO239" i="3"/>
  <c r="HP239" i="3"/>
  <c r="HQ239" i="3"/>
  <c r="HR239" i="3"/>
  <c r="HT239" i="3"/>
  <c r="HU239" i="3"/>
  <c r="HV239" i="3"/>
  <c r="HW239" i="3"/>
  <c r="HX239" i="3"/>
  <c r="HZ239" i="3"/>
  <c r="IA239" i="3"/>
  <c r="IB239" i="3"/>
  <c r="IC239" i="3"/>
  <c r="ID239" i="3"/>
  <c r="HO245" i="3"/>
  <c r="HP245" i="3"/>
  <c r="HQ245" i="3"/>
  <c r="HR245" i="3"/>
  <c r="HT245" i="3"/>
  <c r="HU245" i="3"/>
  <c r="HV245" i="3"/>
  <c r="HW245" i="3"/>
  <c r="HX245" i="3"/>
  <c r="HZ245" i="3"/>
  <c r="IA245" i="3"/>
  <c r="IB245" i="3"/>
  <c r="IC245" i="3"/>
  <c r="ID245" i="3"/>
  <c r="HO251" i="3"/>
  <c r="HP251" i="3"/>
  <c r="HQ251" i="3"/>
  <c r="HR251" i="3"/>
  <c r="HT251" i="3"/>
  <c r="HU251" i="3"/>
  <c r="HV251" i="3"/>
  <c r="HW251" i="3"/>
  <c r="HX251" i="3"/>
  <c r="HZ251" i="3"/>
  <c r="IA251" i="3"/>
  <c r="IB251" i="3"/>
  <c r="IC251" i="3"/>
  <c r="ID251" i="3"/>
  <c r="HO257" i="3"/>
  <c r="HP257" i="3"/>
  <c r="HQ257" i="3"/>
  <c r="HR257" i="3"/>
  <c r="HT257" i="3"/>
  <c r="HU257" i="3"/>
  <c r="HV257" i="3"/>
  <c r="HW257" i="3"/>
  <c r="HX257" i="3"/>
  <c r="HZ257" i="3"/>
  <c r="IA257" i="3"/>
  <c r="IB257" i="3"/>
  <c r="IC257" i="3"/>
  <c r="ID257" i="3"/>
  <c r="HO263" i="3"/>
  <c r="HP263" i="3"/>
  <c r="HQ263" i="3"/>
  <c r="HR263" i="3"/>
  <c r="HT263" i="3"/>
  <c r="HU263" i="3"/>
  <c r="HV263" i="3"/>
  <c r="HW263" i="3"/>
  <c r="HX263" i="3"/>
  <c r="HZ263" i="3"/>
  <c r="IA263" i="3"/>
  <c r="IB263" i="3"/>
  <c r="IC263" i="3"/>
  <c r="ID263" i="3"/>
  <c r="HO269" i="3"/>
  <c r="HP269" i="3"/>
  <c r="HQ269" i="3"/>
  <c r="HR269" i="3"/>
  <c r="HT269" i="3"/>
  <c r="HU269" i="3"/>
  <c r="HV269" i="3"/>
  <c r="HW269" i="3"/>
  <c r="HX269" i="3"/>
  <c r="HZ269" i="3"/>
  <c r="IA269" i="3"/>
  <c r="IB269" i="3"/>
  <c r="IC269" i="3"/>
  <c r="ID269" i="3"/>
  <c r="HO275" i="3"/>
  <c r="HP275" i="3"/>
  <c r="HQ275" i="3"/>
  <c r="HR275" i="3"/>
  <c r="HT275" i="3"/>
  <c r="HU275" i="3"/>
  <c r="HV275" i="3"/>
  <c r="HW275" i="3"/>
  <c r="HX275" i="3"/>
  <c r="HZ275" i="3"/>
  <c r="IA275" i="3"/>
  <c r="IB275" i="3"/>
  <c r="IC275" i="3"/>
  <c r="ID275" i="3"/>
  <c r="HO281" i="3"/>
  <c r="HP281" i="3"/>
  <c r="HQ281" i="3"/>
  <c r="HR281" i="3"/>
  <c r="HT281" i="3"/>
  <c r="HU281" i="3"/>
  <c r="HV281" i="3"/>
  <c r="HW281" i="3"/>
  <c r="HX281" i="3"/>
  <c r="HZ281" i="3"/>
  <c r="IA281" i="3"/>
  <c r="IB281" i="3"/>
  <c r="IC281" i="3"/>
  <c r="ID281" i="3"/>
  <c r="HO287" i="3"/>
  <c r="HP287" i="3"/>
  <c r="HQ287" i="3"/>
  <c r="HR287" i="3"/>
  <c r="HT287" i="3"/>
  <c r="HU287" i="3"/>
  <c r="HV287" i="3"/>
  <c r="HW287" i="3"/>
  <c r="HX287" i="3"/>
  <c r="HZ287" i="3"/>
  <c r="IA287" i="3"/>
  <c r="IB287" i="3"/>
  <c r="IC287" i="3"/>
  <c r="ID287" i="3"/>
  <c r="HO288" i="3"/>
  <c r="HP288" i="3"/>
  <c r="HQ288" i="3"/>
  <c r="HR288" i="3"/>
  <c r="HT288" i="3"/>
  <c r="HU288" i="3"/>
  <c r="HV288" i="3"/>
  <c r="HW288" i="3"/>
  <c r="HX288" i="3"/>
  <c r="HZ288" i="3"/>
  <c r="IA288" i="3"/>
  <c r="IB288" i="3"/>
  <c r="IC288" i="3"/>
  <c r="ID288" i="3"/>
  <c r="HO294" i="3"/>
  <c r="HP294" i="3"/>
  <c r="HQ294" i="3"/>
  <c r="HR294" i="3"/>
  <c r="HT294" i="3"/>
  <c r="HU294" i="3"/>
  <c r="HV294" i="3"/>
  <c r="HW294" i="3"/>
  <c r="HX294" i="3"/>
  <c r="HZ294" i="3"/>
  <c r="IA294" i="3"/>
  <c r="IB294" i="3"/>
  <c r="IC294" i="3"/>
  <c r="ID294" i="3"/>
  <c r="HO300" i="3"/>
  <c r="HP300" i="3"/>
  <c r="HQ300" i="3"/>
  <c r="HR300" i="3"/>
  <c r="HT300" i="3"/>
  <c r="HU300" i="3"/>
  <c r="HV300" i="3"/>
  <c r="HW300" i="3"/>
  <c r="HX300" i="3"/>
  <c r="HZ300" i="3"/>
  <c r="IA300" i="3"/>
  <c r="IB300" i="3"/>
  <c r="IC300" i="3"/>
  <c r="ID300" i="3"/>
  <c r="HO306" i="3"/>
  <c r="HP306" i="3"/>
  <c r="HQ306" i="3"/>
  <c r="HR306" i="3"/>
  <c r="HT306" i="3"/>
  <c r="HU306" i="3"/>
  <c r="HV306" i="3"/>
  <c r="HW306" i="3"/>
  <c r="HX306" i="3"/>
  <c r="HZ306" i="3"/>
  <c r="IA306" i="3"/>
  <c r="IB306" i="3"/>
  <c r="IC306" i="3"/>
  <c r="ID306" i="3"/>
  <c r="HO307" i="3"/>
  <c r="HP307" i="3"/>
  <c r="HQ307" i="3"/>
  <c r="HR307" i="3"/>
  <c r="HT307" i="3"/>
  <c r="HU307" i="3"/>
  <c r="HV307" i="3"/>
  <c r="HW307" i="3"/>
  <c r="HX307" i="3"/>
  <c r="HZ307" i="3"/>
  <c r="IA307" i="3"/>
  <c r="IB307" i="3"/>
  <c r="IC307" i="3"/>
  <c r="ID307" i="3"/>
  <c r="HO313" i="3"/>
  <c r="HP313" i="3"/>
  <c r="HQ313" i="3"/>
  <c r="HR313" i="3"/>
  <c r="HT313" i="3"/>
  <c r="HU313" i="3"/>
  <c r="HV313" i="3"/>
  <c r="HW313" i="3"/>
  <c r="HX313" i="3"/>
  <c r="HZ313" i="3"/>
  <c r="IA313" i="3"/>
  <c r="IB313" i="3"/>
  <c r="IC313" i="3"/>
  <c r="ID313" i="3"/>
  <c r="HO319" i="3"/>
  <c r="HP319" i="3"/>
  <c r="HQ319" i="3"/>
  <c r="HR319" i="3"/>
  <c r="HT319" i="3"/>
  <c r="HU319" i="3"/>
  <c r="HV319" i="3"/>
  <c r="HW319" i="3"/>
  <c r="HX319" i="3"/>
  <c r="HZ319" i="3"/>
  <c r="IA319" i="3"/>
  <c r="IB319" i="3"/>
  <c r="IC319" i="3"/>
  <c r="ID319" i="3"/>
  <c r="HO325" i="3"/>
  <c r="HP325" i="3"/>
  <c r="HQ325" i="3"/>
  <c r="HR325" i="3"/>
  <c r="HT325" i="3"/>
  <c r="HU325" i="3"/>
  <c r="HV325" i="3"/>
  <c r="HW325" i="3"/>
  <c r="HX325" i="3"/>
  <c r="HZ325" i="3"/>
  <c r="IA325" i="3"/>
  <c r="IB325" i="3"/>
  <c r="IC325" i="3"/>
  <c r="ID325" i="3"/>
  <c r="HO326" i="3"/>
  <c r="HP326" i="3"/>
  <c r="HQ326" i="3"/>
  <c r="HR326" i="3"/>
  <c r="HT326" i="3"/>
  <c r="HU326" i="3"/>
  <c r="HV326" i="3"/>
  <c r="HW326" i="3"/>
  <c r="HX326" i="3"/>
  <c r="HZ326" i="3"/>
  <c r="IA326" i="3"/>
  <c r="IB326" i="3"/>
  <c r="IC326" i="3"/>
  <c r="ID326" i="3"/>
  <c r="HO332" i="3"/>
  <c r="HP332" i="3"/>
  <c r="HQ332" i="3"/>
  <c r="HR332" i="3"/>
  <c r="HT332" i="3"/>
  <c r="HU332" i="3"/>
  <c r="HV332" i="3"/>
  <c r="HW332" i="3"/>
  <c r="HX332" i="3"/>
  <c r="HZ332" i="3"/>
  <c r="IA332" i="3"/>
  <c r="IB332" i="3"/>
  <c r="IC332" i="3"/>
  <c r="ID332" i="3"/>
  <c r="HO333" i="3"/>
  <c r="HP333" i="3"/>
  <c r="HQ333" i="3"/>
  <c r="HR333" i="3"/>
  <c r="HT333" i="3"/>
  <c r="HU333" i="3"/>
  <c r="HV333" i="3"/>
  <c r="HW333" i="3"/>
  <c r="HX333" i="3"/>
  <c r="HZ333" i="3"/>
  <c r="IA333" i="3"/>
  <c r="IB333" i="3"/>
  <c r="IC333" i="3"/>
  <c r="ID333" i="3"/>
  <c r="HO339" i="3"/>
  <c r="HP339" i="3"/>
  <c r="HQ339" i="3"/>
  <c r="HR339" i="3"/>
  <c r="HT339" i="3"/>
  <c r="HU339" i="3"/>
  <c r="HV339" i="3"/>
  <c r="HW339" i="3"/>
  <c r="HX339" i="3"/>
  <c r="HZ339" i="3"/>
  <c r="IA339" i="3"/>
  <c r="IB339" i="3"/>
  <c r="IC339" i="3"/>
  <c r="ID339" i="3"/>
  <c r="HO345" i="3"/>
  <c r="HP345" i="3"/>
  <c r="HQ345" i="3"/>
  <c r="HR345" i="3"/>
  <c r="HT345" i="3"/>
  <c r="HU345" i="3"/>
  <c r="HV345" i="3"/>
  <c r="HW345" i="3"/>
  <c r="HX345" i="3"/>
  <c r="HZ345" i="3"/>
  <c r="IA345" i="3"/>
  <c r="IB345" i="3"/>
  <c r="IC345" i="3"/>
  <c r="ID345" i="3"/>
  <c r="HO351" i="3"/>
  <c r="HP351" i="3"/>
  <c r="HQ351" i="3"/>
  <c r="HR351" i="3"/>
  <c r="HT351" i="3"/>
  <c r="HU351" i="3"/>
  <c r="HV351" i="3"/>
  <c r="HW351" i="3"/>
  <c r="HX351" i="3"/>
  <c r="HZ351" i="3"/>
  <c r="IA351" i="3"/>
  <c r="IB351" i="3"/>
  <c r="IC351" i="3"/>
  <c r="ID351" i="3"/>
  <c r="HO352" i="3"/>
  <c r="HP352" i="3"/>
  <c r="HQ352" i="3"/>
  <c r="HR352" i="3"/>
  <c r="HT352" i="3"/>
  <c r="HU352" i="3"/>
  <c r="HV352" i="3"/>
  <c r="HW352" i="3"/>
  <c r="HX352" i="3"/>
  <c r="HZ352" i="3"/>
  <c r="IA352" i="3"/>
  <c r="IB352" i="3"/>
  <c r="IC352" i="3"/>
  <c r="ID352" i="3"/>
  <c r="HO358" i="3"/>
  <c r="HP358" i="3"/>
  <c r="HQ358" i="3"/>
  <c r="HR358" i="3"/>
  <c r="HT358" i="3"/>
  <c r="HU358" i="3"/>
  <c r="HV358" i="3"/>
  <c r="HW358" i="3"/>
  <c r="HX358" i="3"/>
  <c r="HZ358" i="3"/>
  <c r="IA358" i="3"/>
  <c r="IB358" i="3"/>
  <c r="IC358" i="3"/>
  <c r="ID358" i="3"/>
  <c r="HO364" i="3"/>
  <c r="HP364" i="3"/>
  <c r="HQ364" i="3"/>
  <c r="HR364" i="3"/>
  <c r="HT364" i="3"/>
  <c r="HU364" i="3"/>
  <c r="HV364" i="3"/>
  <c r="HW364" i="3"/>
  <c r="HX364" i="3"/>
  <c r="HZ364" i="3"/>
  <c r="IA364" i="3"/>
  <c r="IB364" i="3"/>
  <c r="IC364" i="3"/>
  <c r="ID364" i="3"/>
  <c r="HO370" i="3"/>
  <c r="HP370" i="3"/>
  <c r="HQ370" i="3"/>
  <c r="HR370" i="3"/>
  <c r="HT370" i="3"/>
  <c r="HU370" i="3"/>
  <c r="HV370" i="3"/>
  <c r="HW370" i="3"/>
  <c r="HX370" i="3"/>
  <c r="HZ370" i="3"/>
  <c r="IA370" i="3"/>
  <c r="IB370" i="3"/>
  <c r="IC370" i="3"/>
  <c r="ID370" i="3"/>
  <c r="HO376" i="3"/>
  <c r="HP376" i="3"/>
  <c r="HQ376" i="3"/>
  <c r="HR376" i="3"/>
  <c r="HT376" i="3"/>
  <c r="HU376" i="3"/>
  <c r="HV376" i="3"/>
  <c r="HW376" i="3"/>
  <c r="HX376" i="3"/>
  <c r="HZ376" i="3"/>
  <c r="IA376" i="3"/>
  <c r="IB376" i="3"/>
  <c r="IC376" i="3"/>
  <c r="ID376" i="3"/>
  <c r="HO382" i="3"/>
  <c r="HP382" i="3"/>
  <c r="HQ382" i="3"/>
  <c r="HR382" i="3"/>
  <c r="HT382" i="3"/>
  <c r="HU382" i="3"/>
  <c r="HV382" i="3"/>
  <c r="HW382" i="3"/>
  <c r="HX382" i="3"/>
  <c r="HZ382" i="3"/>
  <c r="IA382" i="3"/>
  <c r="IB382" i="3"/>
  <c r="IC382" i="3"/>
  <c r="ID382" i="3"/>
  <c r="HO384" i="3"/>
  <c r="HP384" i="3"/>
  <c r="HQ384" i="3"/>
  <c r="HR384" i="3"/>
  <c r="HT384" i="3"/>
  <c r="HU384" i="3"/>
  <c r="HV384" i="3"/>
  <c r="HW384" i="3"/>
  <c r="HX384" i="3"/>
  <c r="HZ384" i="3"/>
  <c r="IA384" i="3"/>
  <c r="IB384" i="3"/>
  <c r="IC384" i="3"/>
  <c r="ID384" i="3"/>
  <c r="HO385" i="3"/>
  <c r="HP385" i="3"/>
  <c r="HQ385" i="3"/>
  <c r="HR385" i="3"/>
  <c r="HT385" i="3"/>
  <c r="HU385" i="3"/>
  <c r="HV385" i="3"/>
  <c r="HW385" i="3"/>
  <c r="HX385" i="3"/>
  <c r="HZ385" i="3"/>
  <c r="IA385" i="3"/>
  <c r="IB385" i="3"/>
  <c r="IC385" i="3"/>
  <c r="ID385" i="3"/>
  <c r="HO391" i="3"/>
  <c r="HP391" i="3"/>
  <c r="HQ391" i="3"/>
  <c r="HR391" i="3"/>
  <c r="HT391" i="3"/>
  <c r="HU391" i="3"/>
  <c r="HV391" i="3"/>
  <c r="HW391" i="3"/>
  <c r="HX391" i="3"/>
  <c r="HZ391" i="3"/>
  <c r="IA391" i="3"/>
  <c r="IB391" i="3"/>
  <c r="IC391" i="3"/>
  <c r="ID391" i="3"/>
  <c r="HO397" i="3"/>
  <c r="HP397" i="3"/>
  <c r="HQ397" i="3"/>
  <c r="HR397" i="3"/>
  <c r="HT397" i="3"/>
  <c r="HU397" i="3"/>
  <c r="HV397" i="3"/>
  <c r="HW397" i="3"/>
  <c r="HX397" i="3"/>
  <c r="HZ397" i="3"/>
  <c r="IA397" i="3"/>
  <c r="IB397" i="3"/>
  <c r="IC397" i="3"/>
  <c r="ID397" i="3"/>
  <c r="HO403" i="3"/>
  <c r="HP403" i="3"/>
  <c r="HQ403" i="3"/>
  <c r="HR403" i="3"/>
  <c r="HT403" i="3"/>
  <c r="HU403" i="3"/>
  <c r="HV403" i="3"/>
  <c r="HW403" i="3"/>
  <c r="HX403" i="3"/>
  <c r="HZ403" i="3"/>
  <c r="IA403" i="3"/>
  <c r="IB403" i="3"/>
  <c r="IC403" i="3"/>
  <c r="ID403" i="3"/>
  <c r="HO409" i="3"/>
  <c r="HP409" i="3"/>
  <c r="HQ409" i="3"/>
  <c r="HR409" i="3"/>
  <c r="HT409" i="3"/>
  <c r="HU409" i="3"/>
  <c r="HV409" i="3"/>
  <c r="HW409" i="3"/>
  <c r="HX409" i="3"/>
  <c r="HZ409" i="3"/>
  <c r="IA409" i="3"/>
  <c r="IB409" i="3"/>
  <c r="IC409" i="3"/>
  <c r="ID409" i="3"/>
  <c r="HO415" i="3"/>
  <c r="HP415" i="3"/>
  <c r="HQ415" i="3"/>
  <c r="HR415" i="3"/>
  <c r="HT415" i="3"/>
  <c r="HU415" i="3"/>
  <c r="HV415" i="3"/>
  <c r="HW415" i="3"/>
  <c r="HX415" i="3"/>
  <c r="HZ415" i="3"/>
  <c r="IA415" i="3"/>
  <c r="IB415" i="3"/>
  <c r="IC415" i="3"/>
  <c r="ID415" i="3"/>
  <c r="HO421" i="3"/>
  <c r="HP421" i="3"/>
  <c r="HQ421" i="3"/>
  <c r="HR421" i="3"/>
  <c r="HT421" i="3"/>
  <c r="HU421" i="3"/>
  <c r="HV421" i="3"/>
  <c r="HW421" i="3"/>
  <c r="HX421" i="3"/>
  <c r="HZ421" i="3"/>
  <c r="IA421" i="3"/>
  <c r="IB421" i="3"/>
  <c r="IC421" i="3"/>
  <c r="ID421" i="3"/>
  <c r="HO427" i="3"/>
  <c r="HP427" i="3"/>
  <c r="HQ427" i="3"/>
  <c r="HR427" i="3"/>
  <c r="HT427" i="3"/>
  <c r="HU427" i="3"/>
  <c r="HV427" i="3"/>
  <c r="HW427" i="3"/>
  <c r="HX427" i="3"/>
  <c r="HZ427" i="3"/>
  <c r="IA427" i="3"/>
  <c r="IB427" i="3"/>
  <c r="IC427" i="3"/>
  <c r="ID427" i="3"/>
  <c r="HO428" i="3"/>
  <c r="HP428" i="3"/>
  <c r="HQ428" i="3"/>
  <c r="HR428" i="3"/>
  <c r="HT428" i="3"/>
  <c r="HU428" i="3"/>
  <c r="HV428" i="3"/>
  <c r="HW428" i="3"/>
  <c r="HX428" i="3"/>
  <c r="HZ428" i="3"/>
  <c r="IA428" i="3"/>
  <c r="IB428" i="3"/>
  <c r="IC428" i="3"/>
  <c r="ID428" i="3"/>
  <c r="HO434" i="3"/>
  <c r="HP434" i="3"/>
  <c r="HQ434" i="3"/>
  <c r="HR434" i="3"/>
  <c r="HT434" i="3"/>
  <c r="HU434" i="3"/>
  <c r="HV434" i="3"/>
  <c r="HW434" i="3"/>
  <c r="HX434" i="3"/>
  <c r="HZ434" i="3"/>
  <c r="IA434" i="3"/>
  <c r="IB434" i="3"/>
  <c r="IC434" i="3"/>
  <c r="ID434" i="3"/>
  <c r="HO440" i="3"/>
  <c r="HP440" i="3"/>
  <c r="HQ440" i="3"/>
  <c r="HR440" i="3"/>
  <c r="HT440" i="3"/>
  <c r="HU440" i="3"/>
  <c r="HV440" i="3"/>
  <c r="HW440" i="3"/>
  <c r="HX440" i="3"/>
  <c r="HZ440" i="3"/>
  <c r="IA440" i="3"/>
  <c r="IB440" i="3"/>
  <c r="IC440" i="3"/>
  <c r="ID440" i="3"/>
  <c r="HO441" i="3"/>
  <c r="HP441" i="3"/>
  <c r="HQ441" i="3"/>
  <c r="HR441" i="3"/>
  <c r="HT441" i="3"/>
  <c r="HU441" i="3"/>
  <c r="HV441" i="3"/>
  <c r="HW441" i="3"/>
  <c r="HX441" i="3"/>
  <c r="HZ441" i="3"/>
  <c r="IA441" i="3"/>
  <c r="IB441" i="3"/>
  <c r="IC441" i="3"/>
  <c r="ID441" i="3"/>
  <c r="HO447" i="3"/>
  <c r="HP447" i="3"/>
  <c r="HQ447" i="3"/>
  <c r="HR447" i="3"/>
  <c r="HT447" i="3"/>
  <c r="HU447" i="3"/>
  <c r="HV447" i="3"/>
  <c r="HW447" i="3"/>
  <c r="HX447" i="3"/>
  <c r="HZ447" i="3"/>
  <c r="IA447" i="3"/>
  <c r="IB447" i="3"/>
  <c r="IC447" i="3"/>
  <c r="ID447" i="3"/>
  <c r="HO448" i="3"/>
  <c r="HP448" i="3"/>
  <c r="HQ448" i="3"/>
  <c r="HR448" i="3"/>
  <c r="HT448" i="3"/>
  <c r="HU448" i="3"/>
  <c r="HV448" i="3"/>
  <c r="HW448" i="3"/>
  <c r="HX448" i="3"/>
  <c r="HZ448" i="3"/>
  <c r="IA448" i="3"/>
  <c r="IB448" i="3"/>
  <c r="IC448" i="3"/>
  <c r="ID448" i="3"/>
  <c r="HO454" i="3"/>
  <c r="HP454" i="3"/>
  <c r="HQ454" i="3"/>
  <c r="HR454" i="3"/>
  <c r="HT454" i="3"/>
  <c r="HU454" i="3"/>
  <c r="HV454" i="3"/>
  <c r="HW454" i="3"/>
  <c r="HX454" i="3"/>
  <c r="HZ454" i="3"/>
  <c r="IA454" i="3"/>
  <c r="IB454" i="3"/>
  <c r="IC454" i="3"/>
  <c r="ID454" i="3"/>
  <c r="HO460" i="3"/>
  <c r="HP460" i="3"/>
  <c r="HQ460" i="3"/>
  <c r="HR460" i="3"/>
  <c r="HT460" i="3"/>
  <c r="HU460" i="3"/>
  <c r="HV460" i="3"/>
  <c r="HW460" i="3"/>
  <c r="HX460" i="3"/>
  <c r="HZ460" i="3"/>
  <c r="IA460" i="3"/>
  <c r="IB460" i="3"/>
  <c r="IC460" i="3"/>
  <c r="ID460" i="3"/>
  <c r="HO466" i="3"/>
  <c r="HP466" i="3"/>
  <c r="HQ466" i="3"/>
  <c r="HR466" i="3"/>
  <c r="HT466" i="3"/>
  <c r="HU466" i="3"/>
  <c r="HV466" i="3"/>
  <c r="HW466" i="3"/>
  <c r="HX466" i="3"/>
  <c r="HZ466" i="3"/>
  <c r="IA466" i="3"/>
  <c r="IB466" i="3"/>
  <c r="IC466" i="3"/>
  <c r="ID466" i="3"/>
  <c r="HO472" i="3"/>
  <c r="HP472" i="3"/>
  <c r="HQ472" i="3"/>
  <c r="HR472" i="3"/>
  <c r="HT472" i="3"/>
  <c r="HU472" i="3"/>
  <c r="HV472" i="3"/>
  <c r="HW472" i="3"/>
  <c r="HX472" i="3"/>
  <c r="HZ472" i="3"/>
  <c r="IA472" i="3"/>
  <c r="IB472" i="3"/>
  <c r="IC472" i="3"/>
  <c r="ID472" i="3"/>
  <c r="HO478" i="3"/>
  <c r="HP478" i="3"/>
  <c r="HQ478" i="3"/>
  <c r="HR478" i="3"/>
  <c r="HT478" i="3"/>
  <c r="HU478" i="3"/>
  <c r="HV478" i="3"/>
  <c r="HW478" i="3"/>
  <c r="HX478" i="3"/>
  <c r="HZ478" i="3"/>
  <c r="IA478" i="3"/>
  <c r="IB478" i="3"/>
  <c r="IC478" i="3"/>
  <c r="ID478" i="3"/>
  <c r="HO480" i="3"/>
  <c r="HP480" i="3"/>
  <c r="HQ480" i="3"/>
  <c r="HR480" i="3"/>
  <c r="HT480" i="3"/>
  <c r="HU480" i="3"/>
  <c r="HV480" i="3"/>
  <c r="HW480" i="3"/>
  <c r="HX480" i="3"/>
  <c r="HZ480" i="3"/>
  <c r="IA480" i="3"/>
  <c r="IB480" i="3"/>
  <c r="IC480" i="3"/>
  <c r="ID480" i="3"/>
  <c r="HO481" i="3"/>
  <c r="HP481" i="3"/>
  <c r="HQ481" i="3"/>
  <c r="HR481" i="3"/>
  <c r="HT481" i="3"/>
  <c r="HU481" i="3"/>
  <c r="HV481" i="3"/>
  <c r="HW481" i="3"/>
  <c r="HX481" i="3"/>
  <c r="HZ481" i="3"/>
  <c r="IA481" i="3"/>
  <c r="IB481" i="3"/>
  <c r="IC481" i="3"/>
  <c r="ID481" i="3"/>
  <c r="HO487" i="3"/>
  <c r="HP487" i="3"/>
  <c r="HQ487" i="3"/>
  <c r="HR487" i="3"/>
  <c r="HT487" i="3"/>
  <c r="HU487" i="3"/>
  <c r="HV487" i="3"/>
  <c r="HW487" i="3"/>
  <c r="HX487" i="3"/>
  <c r="HZ487" i="3"/>
  <c r="IA487" i="3"/>
  <c r="IB487" i="3"/>
  <c r="IC487" i="3"/>
  <c r="ID487" i="3"/>
  <c r="HO493" i="3"/>
  <c r="HP493" i="3"/>
  <c r="HQ493" i="3"/>
  <c r="HR493" i="3"/>
  <c r="HT493" i="3"/>
  <c r="HU493" i="3"/>
  <c r="HV493" i="3"/>
  <c r="HW493" i="3"/>
  <c r="HX493" i="3"/>
  <c r="HZ493" i="3"/>
  <c r="IA493" i="3"/>
  <c r="IB493" i="3"/>
  <c r="IC493" i="3"/>
  <c r="ID493" i="3"/>
  <c r="HO499" i="3"/>
  <c r="HP499" i="3"/>
  <c r="HQ499" i="3"/>
  <c r="HR499" i="3"/>
  <c r="HT499" i="3"/>
  <c r="HU499" i="3"/>
  <c r="HV499" i="3"/>
  <c r="HW499" i="3"/>
  <c r="HX499" i="3"/>
  <c r="HZ499" i="3"/>
  <c r="IA499" i="3"/>
  <c r="IB499" i="3"/>
  <c r="IC499" i="3"/>
  <c r="ID499" i="3"/>
  <c r="HO505" i="3"/>
  <c r="HP505" i="3"/>
  <c r="HQ505" i="3"/>
  <c r="HR505" i="3"/>
  <c r="HT505" i="3"/>
  <c r="HU505" i="3"/>
  <c r="HV505" i="3"/>
  <c r="HW505" i="3"/>
  <c r="HX505" i="3"/>
  <c r="HZ505" i="3"/>
  <c r="IA505" i="3"/>
  <c r="IB505" i="3"/>
  <c r="IC505" i="3"/>
  <c r="ID505" i="3"/>
  <c r="HO511" i="3"/>
  <c r="HP511" i="3"/>
  <c r="HQ511" i="3"/>
  <c r="HR511" i="3"/>
  <c r="HT511" i="3"/>
  <c r="HU511" i="3"/>
  <c r="HV511" i="3"/>
  <c r="HW511" i="3"/>
  <c r="HX511" i="3"/>
  <c r="HZ511" i="3"/>
  <c r="IA511" i="3"/>
  <c r="IB511" i="3"/>
  <c r="IC511" i="3"/>
  <c r="ID511" i="3"/>
  <c r="HO512" i="3"/>
  <c r="HP512" i="3"/>
  <c r="HQ512" i="3"/>
  <c r="HR512" i="3"/>
  <c r="HT512" i="3"/>
  <c r="HU512" i="3"/>
  <c r="HV512" i="3"/>
  <c r="HW512" i="3"/>
  <c r="HX512" i="3"/>
  <c r="HZ512" i="3"/>
  <c r="IA512" i="3"/>
  <c r="IB512" i="3"/>
  <c r="IC512" i="3"/>
  <c r="ID512" i="3"/>
  <c r="HO518" i="3"/>
  <c r="HP518" i="3"/>
  <c r="HQ518" i="3"/>
  <c r="HR518" i="3"/>
  <c r="HT518" i="3"/>
  <c r="HU518" i="3"/>
  <c r="HV518" i="3"/>
  <c r="HW518" i="3"/>
  <c r="HX518" i="3"/>
  <c r="HZ518" i="3"/>
  <c r="IA518" i="3"/>
  <c r="IB518" i="3"/>
  <c r="IC518" i="3"/>
  <c r="ID518" i="3"/>
  <c r="HO524" i="3"/>
  <c r="HP524" i="3"/>
  <c r="HQ524" i="3"/>
  <c r="HR524" i="3"/>
  <c r="HT524" i="3"/>
  <c r="HU524" i="3"/>
  <c r="HV524" i="3"/>
  <c r="HW524" i="3"/>
  <c r="HX524" i="3"/>
  <c r="HZ524" i="3"/>
  <c r="IA524" i="3"/>
  <c r="IB524" i="3"/>
  <c r="IC524" i="3"/>
  <c r="ID524" i="3"/>
  <c r="HO525" i="3"/>
  <c r="HP525" i="3"/>
  <c r="HQ525" i="3"/>
  <c r="HR525" i="3"/>
  <c r="HT525" i="3"/>
  <c r="HU525" i="3"/>
  <c r="HV525" i="3"/>
  <c r="HW525" i="3"/>
  <c r="HX525" i="3"/>
  <c r="HZ525" i="3"/>
  <c r="IA525" i="3"/>
  <c r="IB525" i="3"/>
  <c r="IC525" i="3"/>
  <c r="ID525" i="3"/>
  <c r="HO531" i="3"/>
  <c r="HP531" i="3"/>
  <c r="HQ531" i="3"/>
  <c r="HR531" i="3"/>
  <c r="HT531" i="3"/>
  <c r="HU531" i="3"/>
  <c r="HV531" i="3"/>
  <c r="HW531" i="3"/>
  <c r="HX531" i="3"/>
  <c r="HZ531" i="3"/>
  <c r="IA531" i="3"/>
  <c r="IB531" i="3"/>
  <c r="IC531" i="3"/>
  <c r="ID531" i="3"/>
  <c r="HO537" i="3"/>
  <c r="HP537" i="3"/>
  <c r="HQ537" i="3"/>
  <c r="HR537" i="3"/>
  <c r="HT537" i="3"/>
  <c r="HU537" i="3"/>
  <c r="HV537" i="3"/>
  <c r="HW537" i="3"/>
  <c r="HX537" i="3"/>
  <c r="HZ537" i="3"/>
  <c r="IA537" i="3"/>
  <c r="IB537" i="3"/>
  <c r="IC537" i="3"/>
  <c r="ID537" i="3"/>
  <c r="HO538" i="3"/>
  <c r="HP538" i="3"/>
  <c r="HQ538" i="3"/>
  <c r="HR538" i="3"/>
  <c r="HT538" i="3"/>
  <c r="HU538" i="3"/>
  <c r="HV538" i="3"/>
  <c r="HW538" i="3"/>
  <c r="HX538" i="3"/>
  <c r="HZ538" i="3"/>
  <c r="IA538" i="3"/>
  <c r="IB538" i="3"/>
  <c r="IC538" i="3"/>
  <c r="ID538" i="3"/>
  <c r="HO544" i="3"/>
  <c r="HP544" i="3"/>
  <c r="HQ544" i="3"/>
  <c r="HR544" i="3"/>
  <c r="HT544" i="3"/>
  <c r="HU544" i="3"/>
  <c r="HV544" i="3"/>
  <c r="HW544" i="3"/>
  <c r="HX544" i="3"/>
  <c r="HZ544" i="3"/>
  <c r="IA544" i="3"/>
  <c r="IB544" i="3"/>
  <c r="IC544" i="3"/>
  <c r="ID544" i="3"/>
  <c r="HO550" i="3"/>
  <c r="HP550" i="3"/>
  <c r="HQ550" i="3"/>
  <c r="HR550" i="3"/>
  <c r="HT550" i="3"/>
  <c r="HU550" i="3"/>
  <c r="HV550" i="3"/>
  <c r="HW550" i="3"/>
  <c r="HX550" i="3"/>
  <c r="HZ550" i="3"/>
  <c r="IA550" i="3"/>
  <c r="IB550" i="3"/>
  <c r="IC550" i="3"/>
  <c r="ID550" i="3"/>
  <c r="HO551" i="3"/>
  <c r="HP551" i="3"/>
  <c r="HQ551" i="3"/>
  <c r="HR551" i="3"/>
  <c r="HT551" i="3"/>
  <c r="HU551" i="3"/>
  <c r="HV551" i="3"/>
  <c r="HW551" i="3"/>
  <c r="HX551" i="3"/>
  <c r="HZ551" i="3"/>
  <c r="IA551" i="3"/>
  <c r="IB551" i="3"/>
  <c r="IC551" i="3"/>
  <c r="ID551" i="3"/>
  <c r="HO557" i="3"/>
  <c r="HP557" i="3"/>
  <c r="HQ557" i="3"/>
  <c r="HR557" i="3"/>
  <c r="HT557" i="3"/>
  <c r="HU557" i="3"/>
  <c r="HV557" i="3"/>
  <c r="HW557" i="3"/>
  <c r="HX557" i="3"/>
  <c r="HZ557" i="3"/>
  <c r="IA557" i="3"/>
  <c r="IB557" i="3"/>
  <c r="IC557" i="3"/>
  <c r="ID557" i="3"/>
  <c r="HO563" i="3"/>
  <c r="HP563" i="3"/>
  <c r="HQ563" i="3"/>
  <c r="HR563" i="3"/>
  <c r="HT563" i="3"/>
  <c r="HU563" i="3"/>
  <c r="HV563" i="3"/>
  <c r="HW563" i="3"/>
  <c r="HX563" i="3"/>
  <c r="HZ563" i="3"/>
  <c r="IA563" i="3"/>
  <c r="IB563" i="3"/>
  <c r="IC563" i="3"/>
  <c r="ID563" i="3"/>
  <c r="HO569" i="3"/>
  <c r="HP569" i="3"/>
  <c r="HQ569" i="3"/>
  <c r="HR569" i="3"/>
  <c r="HT569" i="3"/>
  <c r="HU569" i="3"/>
  <c r="HV569" i="3"/>
  <c r="HW569" i="3"/>
  <c r="HX569" i="3"/>
  <c r="HZ569" i="3"/>
  <c r="IA569" i="3"/>
  <c r="IB569" i="3"/>
  <c r="IC569" i="3"/>
  <c r="ID569" i="3"/>
  <c r="HO581" i="3"/>
  <c r="HP581" i="3"/>
  <c r="HQ581" i="3"/>
  <c r="HR581" i="3"/>
  <c r="HT581" i="3"/>
  <c r="HU581" i="3"/>
  <c r="HV581" i="3"/>
  <c r="HW581" i="3"/>
  <c r="HX581" i="3"/>
  <c r="HZ581" i="3"/>
  <c r="IA581" i="3"/>
  <c r="IB581" i="3"/>
  <c r="IC581" i="3"/>
  <c r="ID581" i="3"/>
  <c r="HO587" i="3"/>
  <c r="HP587" i="3"/>
  <c r="HQ587" i="3"/>
  <c r="HR587" i="3"/>
  <c r="HT587" i="3"/>
  <c r="HU587" i="3"/>
  <c r="HV587" i="3"/>
  <c r="HW587" i="3"/>
  <c r="HX587" i="3"/>
  <c r="HZ587" i="3"/>
  <c r="IA587" i="3"/>
  <c r="IB587" i="3"/>
  <c r="IC587" i="3"/>
  <c r="ID587" i="3"/>
  <c r="HO588" i="3"/>
  <c r="HP588" i="3"/>
  <c r="HQ588" i="3"/>
  <c r="HR588" i="3"/>
  <c r="HT588" i="3"/>
  <c r="HU588" i="3"/>
  <c r="HV588" i="3"/>
  <c r="HW588" i="3"/>
  <c r="HX588" i="3"/>
  <c r="HZ588" i="3"/>
  <c r="IA588" i="3"/>
  <c r="IB588" i="3"/>
  <c r="IC588" i="3"/>
  <c r="ID588" i="3"/>
  <c r="HO589" i="3"/>
  <c r="HP589" i="3"/>
  <c r="HQ589" i="3"/>
  <c r="HR589" i="3"/>
  <c r="HT589" i="3"/>
  <c r="HU589" i="3"/>
  <c r="HV589" i="3"/>
  <c r="HW589" i="3"/>
  <c r="HX589" i="3"/>
  <c r="HZ589" i="3"/>
  <c r="IA589" i="3"/>
  <c r="IB589" i="3"/>
  <c r="IC589" i="3"/>
  <c r="ID589" i="3"/>
  <c r="HO595" i="3"/>
  <c r="HP595" i="3"/>
  <c r="HQ595" i="3"/>
  <c r="HR595" i="3"/>
  <c r="HT595" i="3"/>
  <c r="HU595" i="3"/>
  <c r="HV595" i="3"/>
  <c r="HW595" i="3"/>
  <c r="HX595" i="3"/>
  <c r="HZ595" i="3"/>
  <c r="IA595" i="3"/>
  <c r="IB595" i="3"/>
  <c r="IC595" i="3"/>
  <c r="ID595" i="3"/>
  <c r="HO597" i="3"/>
  <c r="HP597" i="3"/>
  <c r="HQ597" i="3"/>
  <c r="HR597" i="3"/>
  <c r="HT597" i="3"/>
  <c r="HU597" i="3"/>
  <c r="HV597" i="3"/>
  <c r="HW597" i="3"/>
  <c r="HX597" i="3"/>
  <c r="HZ597" i="3"/>
  <c r="IA597" i="3"/>
  <c r="IB597" i="3"/>
  <c r="IC597" i="3"/>
  <c r="ID597" i="3"/>
  <c r="HO599" i="3"/>
  <c r="HP599" i="3"/>
  <c r="HQ599" i="3"/>
  <c r="HR599" i="3"/>
  <c r="HT599" i="3"/>
  <c r="HU599" i="3"/>
  <c r="HV599" i="3"/>
  <c r="HW599" i="3"/>
  <c r="HX599" i="3"/>
  <c r="HZ599" i="3"/>
  <c r="IA599" i="3"/>
  <c r="IB599" i="3"/>
  <c r="IC599" i="3"/>
  <c r="ID599" i="3"/>
  <c r="HO601" i="3"/>
  <c r="HP601" i="3"/>
  <c r="HQ601" i="3"/>
  <c r="HR601" i="3"/>
  <c r="HT601" i="3"/>
  <c r="HU601" i="3"/>
  <c r="HV601" i="3"/>
  <c r="HW601" i="3"/>
  <c r="HX601" i="3"/>
  <c r="HZ601" i="3"/>
  <c r="IA601" i="3"/>
  <c r="IB601" i="3"/>
  <c r="IC601" i="3"/>
  <c r="ID601" i="3"/>
  <c r="HO607" i="3"/>
  <c r="HP607" i="3"/>
  <c r="HQ607" i="3"/>
  <c r="HR607" i="3"/>
  <c r="HT607" i="3"/>
  <c r="HU607" i="3"/>
  <c r="HV607" i="3"/>
  <c r="HW607" i="3"/>
  <c r="HX607" i="3"/>
  <c r="HZ607" i="3"/>
  <c r="IA607" i="3"/>
  <c r="IB607" i="3"/>
  <c r="IC607" i="3"/>
  <c r="ID607" i="3"/>
  <c r="HO608" i="3"/>
  <c r="HP608" i="3"/>
  <c r="HQ608" i="3"/>
  <c r="HR608" i="3"/>
  <c r="HT608" i="3"/>
  <c r="HU608" i="3"/>
  <c r="HV608" i="3"/>
  <c r="HW608" i="3"/>
  <c r="HX608" i="3"/>
  <c r="HZ608" i="3"/>
  <c r="IA608" i="3"/>
  <c r="IB608" i="3"/>
  <c r="IC608" i="3"/>
  <c r="ID608" i="3"/>
  <c r="HO614" i="3"/>
  <c r="HP614" i="3"/>
  <c r="HQ614" i="3"/>
  <c r="HR614" i="3"/>
  <c r="HT614" i="3"/>
  <c r="HU614" i="3"/>
  <c r="HV614" i="3"/>
  <c r="HW614" i="3"/>
  <c r="HX614" i="3"/>
  <c r="HZ614" i="3"/>
  <c r="IA614" i="3"/>
  <c r="IB614" i="3"/>
  <c r="IC614" i="3"/>
  <c r="ID614" i="3"/>
  <c r="HO616" i="3"/>
  <c r="HP616" i="3"/>
  <c r="HQ616" i="3"/>
  <c r="HR616" i="3"/>
  <c r="HT616" i="3"/>
  <c r="HU616" i="3"/>
  <c r="HV616" i="3"/>
  <c r="HW616" i="3"/>
  <c r="HX616" i="3"/>
  <c r="HZ616" i="3"/>
  <c r="IA616" i="3"/>
  <c r="IB616" i="3"/>
  <c r="IC616" i="3"/>
  <c r="ID616" i="3"/>
  <c r="HO618" i="3"/>
  <c r="HP618" i="3"/>
  <c r="HQ618" i="3"/>
  <c r="HR618" i="3"/>
  <c r="HT618" i="3"/>
  <c r="HU618" i="3"/>
  <c r="HV618" i="3"/>
  <c r="HW618" i="3"/>
  <c r="HX618" i="3"/>
  <c r="HZ618" i="3"/>
  <c r="IA618" i="3"/>
  <c r="IB618" i="3"/>
  <c r="IC618" i="3"/>
  <c r="ID618" i="3"/>
  <c r="HO620" i="3"/>
  <c r="HP620" i="3"/>
  <c r="HQ620" i="3"/>
  <c r="HR620" i="3"/>
  <c r="HT620" i="3"/>
  <c r="HU620" i="3"/>
  <c r="HV620" i="3"/>
  <c r="HW620" i="3"/>
  <c r="HX620" i="3"/>
  <c r="HZ620" i="3"/>
  <c r="IA620" i="3"/>
  <c r="IB620" i="3"/>
  <c r="IC620" i="3"/>
  <c r="ID620" i="3"/>
  <c r="HO626" i="3"/>
  <c r="HP626" i="3"/>
  <c r="HQ626" i="3"/>
  <c r="HR626" i="3"/>
  <c r="HT626" i="3"/>
  <c r="HU626" i="3"/>
  <c r="HV626" i="3"/>
  <c r="HW626" i="3"/>
  <c r="HX626" i="3"/>
  <c r="HZ626" i="3"/>
  <c r="IA626" i="3"/>
  <c r="IB626" i="3"/>
  <c r="IC626" i="3"/>
  <c r="ID626" i="3"/>
  <c r="HO627" i="3"/>
  <c r="HP627" i="3"/>
  <c r="HQ627" i="3"/>
  <c r="HR627" i="3"/>
  <c r="HT627" i="3"/>
  <c r="HU627" i="3"/>
  <c r="HV627" i="3"/>
  <c r="HW627" i="3"/>
  <c r="HX627" i="3"/>
  <c r="HZ627" i="3"/>
  <c r="IA627" i="3"/>
  <c r="IB627" i="3"/>
  <c r="IC627" i="3"/>
  <c r="ID627" i="3"/>
  <c r="HO628" i="3"/>
  <c r="HP628" i="3"/>
  <c r="HQ628" i="3"/>
  <c r="HR628" i="3"/>
  <c r="HT628" i="3"/>
  <c r="HU628" i="3"/>
  <c r="HV628" i="3"/>
  <c r="HW628" i="3"/>
  <c r="HX628" i="3"/>
  <c r="HZ628" i="3"/>
  <c r="IA628" i="3"/>
  <c r="IB628" i="3"/>
  <c r="IC628" i="3"/>
  <c r="ID628" i="3"/>
  <c r="HO634" i="3"/>
  <c r="HP634" i="3"/>
  <c r="HQ634" i="3"/>
  <c r="HR634" i="3"/>
  <c r="HT634" i="3"/>
  <c r="HU634" i="3"/>
  <c r="HV634" i="3"/>
  <c r="HW634" i="3"/>
  <c r="HX634" i="3"/>
  <c r="HZ634" i="3"/>
  <c r="IA634" i="3"/>
  <c r="IB634" i="3"/>
  <c r="IC634" i="3"/>
  <c r="ID634" i="3"/>
  <c r="HO636" i="3"/>
  <c r="HP636" i="3"/>
  <c r="HQ636" i="3"/>
  <c r="HR636" i="3"/>
  <c r="HT636" i="3"/>
  <c r="HU636" i="3"/>
  <c r="HV636" i="3"/>
  <c r="HW636" i="3"/>
  <c r="HX636" i="3"/>
  <c r="HZ636" i="3"/>
  <c r="IA636" i="3"/>
  <c r="IB636" i="3"/>
  <c r="IC636" i="3"/>
  <c r="ID636" i="3"/>
  <c r="HO638" i="3"/>
  <c r="HP638" i="3"/>
  <c r="HQ638" i="3"/>
  <c r="HR638" i="3"/>
  <c r="HT638" i="3"/>
  <c r="HU638" i="3"/>
  <c r="HV638" i="3"/>
  <c r="HW638" i="3"/>
  <c r="HX638" i="3"/>
  <c r="HZ638" i="3"/>
  <c r="IA638" i="3"/>
  <c r="IB638" i="3"/>
  <c r="IC638" i="3"/>
  <c r="ID638" i="3"/>
  <c r="HO640" i="3"/>
  <c r="HP640" i="3"/>
  <c r="HQ640" i="3"/>
  <c r="HR640" i="3"/>
  <c r="HT640" i="3"/>
  <c r="HU640" i="3"/>
  <c r="HV640" i="3"/>
  <c r="HW640" i="3"/>
  <c r="HX640" i="3"/>
  <c r="HZ640" i="3"/>
  <c r="IA640" i="3"/>
  <c r="IB640" i="3"/>
  <c r="IC640" i="3"/>
  <c r="ID640" i="3"/>
  <c r="HO642" i="3"/>
  <c r="HP642" i="3"/>
  <c r="HQ642" i="3"/>
  <c r="HR642" i="3"/>
  <c r="HT642" i="3"/>
  <c r="HU642" i="3"/>
  <c r="HV642" i="3"/>
  <c r="HW642" i="3"/>
  <c r="HX642" i="3"/>
  <c r="HZ642" i="3"/>
  <c r="IA642" i="3"/>
  <c r="IB642" i="3"/>
  <c r="IC642" i="3"/>
  <c r="ID642" i="3"/>
  <c r="HO648" i="3"/>
  <c r="HP648" i="3"/>
  <c r="HQ648" i="3"/>
  <c r="HR648" i="3"/>
  <c r="HT648" i="3"/>
  <c r="HU648" i="3"/>
  <c r="HV648" i="3"/>
  <c r="HW648" i="3"/>
  <c r="HX648" i="3"/>
  <c r="HZ648" i="3"/>
  <c r="IA648" i="3"/>
  <c r="IB648" i="3"/>
  <c r="IC648" i="3"/>
  <c r="ID648" i="3"/>
  <c r="HO655" i="3"/>
  <c r="HP655" i="3"/>
  <c r="HQ655" i="3"/>
  <c r="HR655" i="3"/>
  <c r="HT655" i="3"/>
  <c r="HU655" i="3"/>
  <c r="HV655" i="3"/>
  <c r="HW655" i="3"/>
  <c r="HX655" i="3"/>
  <c r="HZ655" i="3"/>
  <c r="IA655" i="3"/>
  <c r="IB655" i="3"/>
  <c r="IC655" i="3"/>
  <c r="ID655" i="3"/>
  <c r="HO661" i="3"/>
  <c r="HP661" i="3"/>
  <c r="HQ661" i="3"/>
  <c r="HR661" i="3"/>
  <c r="HT661" i="3"/>
  <c r="HU661" i="3"/>
  <c r="HV661" i="3"/>
  <c r="HW661" i="3"/>
  <c r="HX661" i="3"/>
  <c r="HZ661" i="3"/>
  <c r="IA661" i="3"/>
  <c r="IB661" i="3"/>
  <c r="IC661" i="3"/>
  <c r="ID661" i="3"/>
  <c r="HO663" i="3"/>
  <c r="HP663" i="3"/>
  <c r="HQ663" i="3"/>
  <c r="HR663" i="3"/>
  <c r="HT663" i="3"/>
  <c r="HU663" i="3"/>
  <c r="HV663" i="3"/>
  <c r="HW663" i="3"/>
  <c r="HX663" i="3"/>
  <c r="HZ663" i="3"/>
  <c r="IA663" i="3"/>
  <c r="IB663" i="3"/>
  <c r="IC663" i="3"/>
  <c r="ID663" i="3"/>
  <c r="HO665" i="3"/>
  <c r="HP665" i="3"/>
  <c r="HQ665" i="3"/>
  <c r="HR665" i="3"/>
  <c r="HT665" i="3"/>
  <c r="HU665" i="3"/>
  <c r="HV665" i="3"/>
  <c r="HW665" i="3"/>
  <c r="HX665" i="3"/>
  <c r="HZ665" i="3"/>
  <c r="IA665" i="3"/>
  <c r="IB665" i="3"/>
  <c r="IC665" i="3"/>
  <c r="ID665" i="3"/>
  <c r="HO667" i="3"/>
  <c r="HP667" i="3"/>
  <c r="HQ667" i="3"/>
  <c r="HR667" i="3"/>
  <c r="HT667" i="3"/>
  <c r="HU667" i="3"/>
  <c r="HV667" i="3"/>
  <c r="HW667" i="3"/>
  <c r="HX667" i="3"/>
  <c r="HZ667" i="3"/>
  <c r="IA667" i="3"/>
  <c r="IB667" i="3"/>
  <c r="IC667" i="3"/>
  <c r="ID667" i="3"/>
  <c r="HO668" i="3"/>
  <c r="HP668" i="3"/>
  <c r="HQ668" i="3"/>
  <c r="HR668" i="3"/>
  <c r="HT668" i="3"/>
  <c r="HU668" i="3"/>
  <c r="HV668" i="3"/>
  <c r="HW668" i="3"/>
  <c r="HX668" i="3"/>
  <c r="HZ668" i="3"/>
  <c r="IA668" i="3"/>
  <c r="IB668" i="3"/>
  <c r="IC668" i="3"/>
  <c r="ID668" i="3"/>
  <c r="HO673" i="3"/>
  <c r="HP673" i="3"/>
  <c r="HQ673" i="3"/>
  <c r="HR673" i="3"/>
  <c r="HT673" i="3"/>
  <c r="HU673" i="3"/>
  <c r="HV673" i="3"/>
  <c r="HW673" i="3"/>
  <c r="HX673" i="3"/>
  <c r="HZ673" i="3"/>
  <c r="IA673" i="3"/>
  <c r="IB673" i="3"/>
  <c r="IC673" i="3"/>
  <c r="ID673" i="3"/>
  <c r="HO678" i="3"/>
  <c r="HP678" i="3"/>
  <c r="HQ678" i="3"/>
  <c r="HR678" i="3"/>
  <c r="HT678" i="3"/>
  <c r="HU678" i="3"/>
  <c r="HV678" i="3"/>
  <c r="HW678" i="3"/>
  <c r="HX678" i="3"/>
  <c r="HZ678" i="3"/>
  <c r="IA678" i="3"/>
  <c r="IB678" i="3"/>
  <c r="IC678" i="3"/>
  <c r="ID678" i="3"/>
  <c r="HO683" i="3"/>
  <c r="HP683" i="3"/>
  <c r="HQ683" i="3"/>
  <c r="HR683" i="3"/>
  <c r="HT683" i="3"/>
  <c r="HU683" i="3"/>
  <c r="HV683" i="3"/>
  <c r="HW683" i="3"/>
  <c r="HX683" i="3"/>
  <c r="HZ683" i="3"/>
  <c r="IA683" i="3"/>
  <c r="IB683" i="3"/>
  <c r="IC683" i="3"/>
  <c r="ID683" i="3"/>
  <c r="HO684" i="3"/>
  <c r="HP684" i="3"/>
  <c r="HQ684" i="3"/>
  <c r="HR684" i="3"/>
  <c r="HT684" i="3"/>
  <c r="HU684" i="3"/>
  <c r="HV684" i="3"/>
  <c r="HW684" i="3"/>
  <c r="HX684" i="3"/>
  <c r="HZ684" i="3"/>
  <c r="IA684" i="3"/>
  <c r="IB684" i="3"/>
  <c r="IC684" i="3"/>
  <c r="ID684" i="3"/>
  <c r="HO685" i="3"/>
  <c r="HP685" i="3"/>
  <c r="HQ685" i="3"/>
  <c r="HR685" i="3"/>
  <c r="HT685" i="3"/>
  <c r="HU685" i="3"/>
  <c r="HV685" i="3"/>
  <c r="HW685" i="3"/>
  <c r="HX685" i="3"/>
  <c r="HZ685" i="3"/>
  <c r="IA685" i="3"/>
  <c r="IB685" i="3"/>
  <c r="IC685" i="3"/>
  <c r="ID685" i="3"/>
  <c r="HO686" i="3"/>
  <c r="HP686" i="3"/>
  <c r="HQ686" i="3"/>
  <c r="HR686" i="3"/>
  <c r="HT686" i="3"/>
  <c r="HU686" i="3"/>
  <c r="HV686" i="3"/>
  <c r="HW686" i="3"/>
  <c r="HX686" i="3"/>
  <c r="HZ686" i="3"/>
  <c r="IA686" i="3"/>
  <c r="IB686" i="3"/>
  <c r="IC686" i="3"/>
  <c r="ID686" i="3"/>
  <c r="HO690" i="3"/>
  <c r="HP690" i="3"/>
  <c r="HQ690" i="3"/>
  <c r="HR690" i="3"/>
  <c r="HT690" i="3"/>
  <c r="HU690" i="3"/>
  <c r="HV690" i="3"/>
  <c r="HW690" i="3"/>
  <c r="HX690" i="3"/>
  <c r="HZ690" i="3"/>
  <c r="IA690" i="3"/>
  <c r="IB690" i="3"/>
  <c r="IC690" i="3"/>
  <c r="ID690" i="3"/>
  <c r="HO693" i="3"/>
  <c r="HP693" i="3"/>
  <c r="HQ693" i="3"/>
  <c r="HR693" i="3"/>
  <c r="HT693" i="3"/>
  <c r="HU693" i="3"/>
  <c r="HV693" i="3"/>
  <c r="HW693" i="3"/>
  <c r="HX693" i="3"/>
  <c r="HZ693" i="3"/>
  <c r="IA693" i="3"/>
  <c r="IB693" i="3"/>
  <c r="IC693" i="3"/>
  <c r="ID693" i="3"/>
  <c r="HO697" i="3"/>
  <c r="HP697" i="3"/>
  <c r="HQ697" i="3"/>
  <c r="HR697" i="3"/>
  <c r="HT697" i="3"/>
  <c r="HU697" i="3"/>
  <c r="HV697" i="3"/>
  <c r="HW697" i="3"/>
  <c r="HX697" i="3"/>
  <c r="HZ697" i="3"/>
  <c r="IA697" i="3"/>
  <c r="IB697" i="3"/>
  <c r="IC697" i="3"/>
  <c r="ID697" i="3"/>
  <c r="HO704" i="3"/>
  <c r="HP704" i="3"/>
  <c r="HQ704" i="3"/>
  <c r="HR704" i="3"/>
  <c r="HT704" i="3"/>
  <c r="HU704" i="3"/>
  <c r="HV704" i="3"/>
  <c r="HW704" i="3"/>
  <c r="HX704" i="3"/>
  <c r="HZ704" i="3"/>
  <c r="IA704" i="3"/>
  <c r="IB704" i="3"/>
  <c r="IC704" i="3"/>
  <c r="ID704" i="3"/>
  <c r="HO708" i="3"/>
  <c r="HP708" i="3"/>
  <c r="HQ708" i="3"/>
  <c r="HR708" i="3"/>
  <c r="HT708" i="3"/>
  <c r="HU708" i="3"/>
  <c r="HV708" i="3"/>
  <c r="HW708" i="3"/>
  <c r="HX708" i="3"/>
  <c r="HZ708" i="3"/>
  <c r="IA708" i="3"/>
  <c r="IB708" i="3"/>
  <c r="IC708" i="3"/>
  <c r="ID708" i="3"/>
  <c r="HO712" i="3"/>
  <c r="HP712" i="3"/>
  <c r="HQ712" i="3"/>
  <c r="HR712" i="3"/>
  <c r="HT712" i="3"/>
  <c r="HU712" i="3"/>
  <c r="HV712" i="3"/>
  <c r="HW712" i="3"/>
  <c r="HX712" i="3"/>
  <c r="HZ712" i="3"/>
  <c r="IA712" i="3"/>
  <c r="IB712" i="3"/>
  <c r="IC712" i="3"/>
  <c r="ID712" i="3"/>
  <c r="HO718" i="3"/>
  <c r="HP718" i="3"/>
  <c r="HQ718" i="3"/>
  <c r="HR718" i="3"/>
  <c r="HT718" i="3"/>
  <c r="HU718" i="3"/>
  <c r="HV718" i="3"/>
  <c r="HW718" i="3"/>
  <c r="HX718" i="3"/>
  <c r="HZ718" i="3"/>
  <c r="IA718" i="3"/>
  <c r="IB718" i="3"/>
  <c r="IC718" i="3"/>
  <c r="ID718" i="3"/>
  <c r="HO725" i="3"/>
  <c r="HP725" i="3"/>
  <c r="HQ725" i="3"/>
  <c r="HR725" i="3"/>
  <c r="HT725" i="3"/>
  <c r="HU725" i="3"/>
  <c r="HV725" i="3"/>
  <c r="HW725" i="3"/>
  <c r="HX725" i="3"/>
  <c r="HZ725" i="3"/>
  <c r="IA725" i="3"/>
  <c r="IB725" i="3"/>
  <c r="IC725" i="3"/>
  <c r="ID725" i="3"/>
  <c r="HO730" i="3"/>
  <c r="HP730" i="3"/>
  <c r="HQ730" i="3"/>
  <c r="HR730" i="3"/>
  <c r="HT730" i="3"/>
  <c r="HU730" i="3"/>
  <c r="HV730" i="3"/>
  <c r="HW730" i="3"/>
  <c r="HX730" i="3"/>
  <c r="HZ730" i="3"/>
  <c r="IA730" i="3"/>
  <c r="IB730" i="3"/>
  <c r="IC730" i="3"/>
  <c r="ID730" i="3"/>
  <c r="HO736" i="3"/>
  <c r="HP736" i="3"/>
  <c r="HQ736" i="3"/>
  <c r="HR736" i="3"/>
  <c r="HT736" i="3"/>
  <c r="HU736" i="3"/>
  <c r="HV736" i="3"/>
  <c r="HW736" i="3"/>
  <c r="HX736" i="3"/>
  <c r="HZ736" i="3"/>
  <c r="IA736" i="3"/>
  <c r="IB736" i="3"/>
  <c r="IC736" i="3"/>
  <c r="ID736" i="3"/>
  <c r="HO738" i="3"/>
  <c r="HP738" i="3"/>
  <c r="HQ738" i="3"/>
  <c r="HR738" i="3"/>
  <c r="HT738" i="3"/>
  <c r="HU738" i="3"/>
  <c r="HV738" i="3"/>
  <c r="HW738" i="3"/>
  <c r="HX738" i="3"/>
  <c r="HZ738" i="3"/>
  <c r="IA738" i="3"/>
  <c r="IB738" i="3"/>
  <c r="IC738" i="3"/>
  <c r="ID738" i="3"/>
  <c r="HO742" i="3"/>
  <c r="HP742" i="3"/>
  <c r="HQ742" i="3"/>
  <c r="HR742" i="3"/>
  <c r="HT742" i="3"/>
  <c r="HU742" i="3"/>
  <c r="HV742" i="3"/>
  <c r="HW742" i="3"/>
  <c r="HX742" i="3"/>
  <c r="HZ742" i="3"/>
  <c r="IA742" i="3"/>
  <c r="IB742" i="3"/>
  <c r="IC742" i="3"/>
  <c r="ID742" i="3"/>
  <c r="HO748" i="3"/>
  <c r="HP748" i="3"/>
  <c r="HQ748" i="3"/>
  <c r="HR748" i="3"/>
  <c r="HT748" i="3"/>
  <c r="HU748" i="3"/>
  <c r="HV748" i="3"/>
  <c r="HW748" i="3"/>
  <c r="HX748" i="3"/>
  <c r="HZ748" i="3"/>
  <c r="IA748" i="3"/>
  <c r="IB748" i="3"/>
  <c r="IC748" i="3"/>
  <c r="ID748" i="3"/>
  <c r="HO750" i="3"/>
  <c r="HP750" i="3"/>
  <c r="HQ750" i="3"/>
  <c r="HR750" i="3"/>
  <c r="HT750" i="3"/>
  <c r="HU750" i="3"/>
  <c r="HV750" i="3"/>
  <c r="HW750" i="3"/>
  <c r="HX750" i="3"/>
  <c r="HZ750" i="3"/>
  <c r="IA750" i="3"/>
  <c r="IB750" i="3"/>
  <c r="IC750" i="3"/>
  <c r="ID750" i="3"/>
  <c r="HO756" i="3"/>
  <c r="HP756" i="3"/>
  <c r="HQ756" i="3"/>
  <c r="HR756" i="3"/>
  <c r="HT756" i="3"/>
  <c r="HU756" i="3"/>
  <c r="HV756" i="3"/>
  <c r="HW756" i="3"/>
  <c r="HX756" i="3"/>
  <c r="HZ756" i="3"/>
  <c r="IA756" i="3"/>
  <c r="IB756" i="3"/>
  <c r="IC756" i="3"/>
  <c r="ID756" i="3"/>
  <c r="HO763" i="3"/>
  <c r="HP763" i="3"/>
  <c r="HQ763" i="3"/>
  <c r="HR763" i="3"/>
  <c r="HT763" i="3"/>
  <c r="HU763" i="3"/>
  <c r="HV763" i="3"/>
  <c r="HW763" i="3"/>
  <c r="HX763" i="3"/>
  <c r="HZ763" i="3"/>
  <c r="IA763" i="3"/>
  <c r="IB763" i="3"/>
  <c r="IC763" i="3"/>
  <c r="ID763" i="3"/>
  <c r="HO769" i="3"/>
  <c r="HP769" i="3"/>
  <c r="HQ769" i="3"/>
  <c r="HR769" i="3"/>
  <c r="HT769" i="3"/>
  <c r="HU769" i="3"/>
  <c r="HV769" i="3"/>
  <c r="HW769" i="3"/>
  <c r="HX769" i="3"/>
  <c r="HZ769" i="3"/>
  <c r="IA769" i="3"/>
  <c r="IB769" i="3"/>
  <c r="IC769" i="3"/>
  <c r="ID769" i="3"/>
  <c r="HO770" i="3"/>
  <c r="HP770" i="3"/>
  <c r="HQ770" i="3"/>
  <c r="HR770" i="3"/>
  <c r="HT770" i="3"/>
  <c r="HU770" i="3"/>
  <c r="HV770" i="3"/>
  <c r="HW770" i="3"/>
  <c r="HX770" i="3"/>
  <c r="HZ770" i="3"/>
  <c r="IA770" i="3"/>
  <c r="IB770" i="3"/>
  <c r="IC770" i="3"/>
  <c r="ID770" i="3"/>
  <c r="HO775" i="3"/>
  <c r="HP775" i="3"/>
  <c r="HQ775" i="3"/>
  <c r="HR775" i="3"/>
  <c r="HT775" i="3"/>
  <c r="HU775" i="3"/>
  <c r="HV775" i="3"/>
  <c r="HW775" i="3"/>
  <c r="HX775" i="3"/>
  <c r="HZ775" i="3"/>
  <c r="IA775" i="3"/>
  <c r="IB775" i="3"/>
  <c r="IC775" i="3"/>
  <c r="ID775" i="3"/>
  <c r="HO776" i="3"/>
  <c r="HP776" i="3"/>
  <c r="HQ776" i="3"/>
  <c r="HR776" i="3"/>
  <c r="HT776" i="3"/>
  <c r="HU776" i="3"/>
  <c r="HV776" i="3"/>
  <c r="HW776" i="3"/>
  <c r="HX776" i="3"/>
  <c r="HZ776" i="3"/>
  <c r="IA776" i="3"/>
  <c r="IB776" i="3"/>
  <c r="IC776" i="3"/>
  <c r="ID776" i="3"/>
  <c r="HO781" i="3"/>
  <c r="HP781" i="3"/>
  <c r="HQ781" i="3"/>
  <c r="HR781" i="3"/>
  <c r="HT781" i="3"/>
  <c r="HU781" i="3"/>
  <c r="HV781" i="3"/>
  <c r="HW781" i="3"/>
  <c r="HX781" i="3"/>
  <c r="HZ781" i="3"/>
  <c r="IA781" i="3"/>
  <c r="IB781" i="3"/>
  <c r="IC781" i="3"/>
  <c r="ID781" i="3"/>
  <c r="HO786" i="3"/>
  <c r="HP786" i="3"/>
  <c r="HQ786" i="3"/>
  <c r="HR786" i="3"/>
  <c r="HT786" i="3"/>
  <c r="HU786" i="3"/>
  <c r="HV786" i="3"/>
  <c r="HW786" i="3"/>
  <c r="HX786" i="3"/>
  <c r="HZ786" i="3"/>
  <c r="IA786" i="3"/>
  <c r="IB786" i="3"/>
  <c r="IC786" i="3"/>
  <c r="ID786" i="3"/>
  <c r="HO789" i="3"/>
  <c r="HP789" i="3"/>
  <c r="HQ789" i="3"/>
  <c r="HR789" i="3"/>
  <c r="HT789" i="3"/>
  <c r="HU789" i="3"/>
  <c r="HV789" i="3"/>
  <c r="HW789" i="3"/>
  <c r="HX789" i="3"/>
  <c r="HZ789" i="3"/>
  <c r="IA789" i="3"/>
  <c r="IB789" i="3"/>
  <c r="IC789" i="3"/>
  <c r="ID789" i="3"/>
  <c r="HO794" i="3"/>
  <c r="HP794" i="3"/>
  <c r="HQ794" i="3"/>
  <c r="HR794" i="3"/>
  <c r="HT794" i="3"/>
  <c r="HU794" i="3"/>
  <c r="HV794" i="3"/>
  <c r="HW794" i="3"/>
  <c r="HX794" i="3"/>
  <c r="HZ794" i="3"/>
  <c r="IA794" i="3"/>
  <c r="IB794" i="3"/>
  <c r="IC794" i="3"/>
  <c r="ID794" i="3"/>
  <c r="HO795" i="3"/>
  <c r="HP795" i="3"/>
  <c r="HQ795" i="3"/>
  <c r="HR795" i="3"/>
  <c r="HT795" i="3"/>
  <c r="HU795" i="3"/>
  <c r="HV795" i="3"/>
  <c r="HW795" i="3"/>
  <c r="HX795" i="3"/>
  <c r="HZ795" i="3"/>
  <c r="IA795" i="3"/>
  <c r="IB795" i="3"/>
  <c r="IC795" i="3"/>
  <c r="ID795" i="3"/>
  <c r="HO801" i="3"/>
  <c r="HP801" i="3"/>
  <c r="HQ801" i="3"/>
  <c r="HR801" i="3"/>
  <c r="HT801" i="3"/>
  <c r="HU801" i="3"/>
  <c r="HV801" i="3"/>
  <c r="HW801" i="3"/>
  <c r="HX801" i="3"/>
  <c r="HZ801" i="3"/>
  <c r="IA801" i="3"/>
  <c r="IB801" i="3"/>
  <c r="IC801" i="3"/>
  <c r="ID801" i="3"/>
  <c r="HO825" i="3"/>
  <c r="HP825" i="3"/>
  <c r="HQ825" i="3"/>
  <c r="HR825" i="3"/>
  <c r="HT825" i="3"/>
  <c r="HU825" i="3"/>
  <c r="HV825" i="3"/>
  <c r="HW825" i="3"/>
  <c r="HX825" i="3"/>
  <c r="HZ825" i="3"/>
  <c r="IA825" i="3"/>
  <c r="IB825" i="3"/>
  <c r="IC825" i="3"/>
  <c r="ID825" i="3"/>
  <c r="HO826" i="3"/>
  <c r="HP826" i="3"/>
  <c r="HQ826" i="3"/>
  <c r="HR826" i="3"/>
  <c r="HT826" i="3"/>
  <c r="HU826" i="3"/>
  <c r="HV826" i="3"/>
  <c r="HW826" i="3"/>
  <c r="HX826" i="3"/>
  <c r="HZ826" i="3"/>
  <c r="IA826" i="3"/>
  <c r="IB826" i="3"/>
  <c r="IC826" i="3"/>
  <c r="ID826" i="3"/>
  <c r="HO828" i="3"/>
  <c r="HP828" i="3"/>
  <c r="HQ828" i="3"/>
  <c r="HR828" i="3"/>
  <c r="HT828" i="3"/>
  <c r="HU828" i="3"/>
  <c r="HV828" i="3"/>
  <c r="HW828" i="3"/>
  <c r="HX828" i="3"/>
  <c r="HZ828" i="3"/>
  <c r="IA828" i="3"/>
  <c r="IB828" i="3"/>
  <c r="IC828" i="3"/>
  <c r="ID828" i="3"/>
  <c r="HO829" i="3"/>
  <c r="HP829" i="3"/>
  <c r="HQ829" i="3"/>
  <c r="HR829" i="3"/>
  <c r="HT829" i="3"/>
  <c r="HU829" i="3"/>
  <c r="HV829" i="3"/>
  <c r="HW829" i="3"/>
  <c r="HX829" i="3"/>
  <c r="HZ829" i="3"/>
  <c r="IA829" i="3"/>
  <c r="IB829" i="3"/>
  <c r="IC829" i="3"/>
  <c r="ID829" i="3"/>
  <c r="HO831" i="3"/>
  <c r="HP831" i="3"/>
  <c r="HQ831" i="3"/>
  <c r="HR831" i="3"/>
  <c r="HT831" i="3"/>
  <c r="HU831" i="3"/>
  <c r="HV831" i="3"/>
  <c r="HW831" i="3"/>
  <c r="HX831" i="3"/>
  <c r="HZ831" i="3"/>
  <c r="IA831" i="3"/>
  <c r="IB831" i="3"/>
  <c r="IC831" i="3"/>
  <c r="ID831" i="3"/>
  <c r="HO832" i="3"/>
  <c r="HP832" i="3"/>
  <c r="HQ832" i="3"/>
  <c r="HR832" i="3"/>
  <c r="HT832" i="3"/>
  <c r="HU832" i="3"/>
  <c r="HV832" i="3"/>
  <c r="HW832" i="3"/>
  <c r="HX832" i="3"/>
  <c r="HZ832" i="3"/>
  <c r="IA832" i="3"/>
  <c r="IB832" i="3"/>
  <c r="IC832" i="3"/>
  <c r="ID832" i="3"/>
  <c r="HO836" i="3"/>
  <c r="HP836" i="3"/>
  <c r="HQ836" i="3"/>
  <c r="HR836" i="3"/>
  <c r="HT836" i="3"/>
  <c r="HU836" i="3"/>
  <c r="HV836" i="3"/>
  <c r="HW836" i="3"/>
  <c r="HX836" i="3"/>
  <c r="HZ836" i="3"/>
  <c r="IA836" i="3"/>
  <c r="IB836" i="3"/>
  <c r="IC836" i="3"/>
  <c r="ID836" i="3"/>
  <c r="HO840" i="3"/>
  <c r="HP840" i="3"/>
  <c r="HQ840" i="3"/>
  <c r="HR840" i="3"/>
  <c r="HT840" i="3"/>
  <c r="HU840" i="3"/>
  <c r="HV840" i="3"/>
  <c r="HW840" i="3"/>
  <c r="HX840" i="3"/>
  <c r="HZ840" i="3"/>
  <c r="IA840" i="3"/>
  <c r="IB840" i="3"/>
  <c r="IC840" i="3"/>
  <c r="ID840" i="3"/>
  <c r="HO841" i="3"/>
  <c r="HP841" i="3"/>
  <c r="HQ841" i="3"/>
  <c r="HR841" i="3"/>
  <c r="HT841" i="3"/>
  <c r="HU841" i="3"/>
  <c r="HV841" i="3"/>
  <c r="HW841" i="3"/>
  <c r="HX841" i="3"/>
  <c r="HZ841" i="3"/>
  <c r="IA841" i="3"/>
  <c r="IB841" i="3"/>
  <c r="IC841" i="3"/>
  <c r="ID841" i="3"/>
  <c r="HO845" i="3"/>
  <c r="HP845" i="3"/>
  <c r="HQ845" i="3"/>
  <c r="HR845" i="3"/>
  <c r="HT845" i="3"/>
  <c r="HU845" i="3"/>
  <c r="HV845" i="3"/>
  <c r="HW845" i="3"/>
  <c r="HX845" i="3"/>
  <c r="HZ845" i="3"/>
  <c r="IA845" i="3"/>
  <c r="IB845" i="3"/>
  <c r="IC845" i="3"/>
  <c r="ID845" i="3"/>
  <c r="HO850" i="3"/>
  <c r="HP850" i="3"/>
  <c r="HQ850" i="3"/>
  <c r="HR850" i="3"/>
  <c r="HT850" i="3"/>
  <c r="HU850" i="3"/>
  <c r="HV850" i="3"/>
  <c r="HW850" i="3"/>
  <c r="HX850" i="3"/>
  <c r="HZ850" i="3"/>
  <c r="IA850" i="3"/>
  <c r="IB850" i="3"/>
  <c r="IC850" i="3"/>
  <c r="ID850" i="3"/>
  <c r="HO852" i="3"/>
  <c r="HP852" i="3"/>
  <c r="HQ852" i="3"/>
  <c r="HR852" i="3"/>
  <c r="HT852" i="3"/>
  <c r="HU852" i="3"/>
  <c r="HV852" i="3"/>
  <c r="HW852" i="3"/>
  <c r="HX852" i="3"/>
  <c r="HZ852" i="3"/>
  <c r="IA852" i="3"/>
  <c r="IB852" i="3"/>
  <c r="IC852" i="3"/>
  <c r="ID852" i="3"/>
  <c r="HO859" i="3"/>
  <c r="HP859" i="3"/>
  <c r="HQ859" i="3"/>
  <c r="HR859" i="3"/>
  <c r="HT859" i="3"/>
  <c r="HU859" i="3"/>
  <c r="HV859" i="3"/>
  <c r="HW859" i="3"/>
  <c r="HX859" i="3"/>
  <c r="HZ859" i="3"/>
  <c r="IA859" i="3"/>
  <c r="IB859" i="3"/>
  <c r="IC859" i="3"/>
  <c r="ID859" i="3"/>
  <c r="HO866" i="3"/>
  <c r="HP866" i="3"/>
  <c r="HQ866" i="3"/>
  <c r="HR866" i="3"/>
  <c r="HT866" i="3"/>
  <c r="HU866" i="3"/>
  <c r="HV866" i="3"/>
  <c r="HW866" i="3"/>
  <c r="HX866" i="3"/>
  <c r="HZ866" i="3"/>
  <c r="IA866" i="3"/>
  <c r="IB866" i="3"/>
  <c r="IC866" i="3"/>
  <c r="ID866" i="3"/>
  <c r="HO873" i="3"/>
  <c r="HP873" i="3"/>
  <c r="HQ873" i="3"/>
  <c r="HR873" i="3"/>
  <c r="HT873" i="3"/>
  <c r="HU873" i="3"/>
  <c r="HV873" i="3"/>
  <c r="HW873" i="3"/>
  <c r="HX873" i="3"/>
  <c r="HZ873" i="3"/>
  <c r="IA873" i="3"/>
  <c r="IB873" i="3"/>
  <c r="IC873" i="3"/>
  <c r="ID873" i="3"/>
  <c r="HO874" i="3"/>
  <c r="HP874" i="3"/>
  <c r="HQ874" i="3"/>
  <c r="HR874" i="3"/>
  <c r="HT874" i="3"/>
  <c r="HU874" i="3"/>
  <c r="HV874" i="3"/>
  <c r="HW874" i="3"/>
  <c r="HX874" i="3"/>
  <c r="HZ874" i="3"/>
  <c r="IA874" i="3"/>
  <c r="IB874" i="3"/>
  <c r="IC874" i="3"/>
  <c r="ID874" i="3"/>
  <c r="HO876" i="3"/>
  <c r="HP876" i="3"/>
  <c r="HQ876" i="3"/>
  <c r="HR876" i="3"/>
  <c r="HT876" i="3"/>
  <c r="HU876" i="3"/>
  <c r="HV876" i="3"/>
  <c r="HW876" i="3"/>
  <c r="HX876" i="3"/>
  <c r="HZ876" i="3"/>
  <c r="IA876" i="3"/>
  <c r="IB876" i="3"/>
  <c r="IC876" i="3"/>
  <c r="ID876" i="3"/>
  <c r="IE25" i="3"/>
  <c r="IE31" i="3"/>
  <c r="IE37" i="3"/>
  <c r="IE43" i="3"/>
  <c r="IE49" i="3"/>
  <c r="IE55" i="3"/>
  <c r="IE61" i="3"/>
  <c r="IE67" i="3"/>
  <c r="IE73" i="3"/>
  <c r="IE79" i="3"/>
  <c r="IE81" i="3"/>
  <c r="IE82" i="3"/>
  <c r="IE88" i="3"/>
  <c r="IE94" i="3"/>
  <c r="IE100" i="3"/>
  <c r="IE106" i="3"/>
  <c r="IE112" i="3"/>
  <c r="IE118" i="3"/>
  <c r="IE124" i="3"/>
  <c r="IE130" i="3"/>
  <c r="IE136" i="3"/>
  <c r="IE137" i="3"/>
  <c r="IE143" i="3"/>
  <c r="IE144" i="3"/>
  <c r="IE150" i="3"/>
  <c r="IE151" i="3"/>
  <c r="IE157" i="3"/>
  <c r="IE163" i="3"/>
  <c r="IE169" i="3"/>
  <c r="IE175" i="3"/>
  <c r="IE176" i="3"/>
  <c r="IE182" i="3"/>
  <c r="IE188" i="3"/>
  <c r="IE194" i="3"/>
  <c r="IE200" i="3"/>
  <c r="IE206" i="3"/>
  <c r="IE212" i="3"/>
  <c r="IE218" i="3"/>
  <c r="IE224" i="3"/>
  <c r="IE230" i="3"/>
  <c r="IE236" i="3"/>
  <c r="IE238" i="3"/>
  <c r="IE239" i="3"/>
  <c r="IE245" i="3"/>
  <c r="IE251" i="3"/>
  <c r="IE257" i="3"/>
  <c r="IE263" i="3"/>
  <c r="IE269" i="3"/>
  <c r="IE275" i="3"/>
  <c r="IE281" i="3"/>
  <c r="IE287" i="3"/>
  <c r="IE288" i="3"/>
  <c r="IE294" i="3"/>
  <c r="IE300" i="3"/>
  <c r="IE306" i="3"/>
  <c r="IE307" i="3"/>
  <c r="IE313" i="3"/>
  <c r="IE319" i="3"/>
  <c r="IE325" i="3"/>
  <c r="IE326" i="3"/>
  <c r="IE332" i="3"/>
  <c r="IE333" i="3"/>
  <c r="IE339" i="3"/>
  <c r="IE345" i="3"/>
  <c r="IE351" i="3"/>
  <c r="IE352" i="3"/>
  <c r="IE358" i="3"/>
  <c r="IE364" i="3"/>
  <c r="IE370" i="3"/>
  <c r="IE376" i="3"/>
  <c r="IE382" i="3"/>
  <c r="IE384" i="3"/>
  <c r="IE385" i="3"/>
  <c r="IE391" i="3"/>
  <c r="IE397" i="3"/>
  <c r="IE403" i="3"/>
  <c r="IE409" i="3"/>
  <c r="IE415" i="3"/>
  <c r="IE421" i="3"/>
  <c r="IE427" i="3"/>
  <c r="IE428" i="3"/>
  <c r="IE434" i="3"/>
  <c r="IE440" i="3"/>
  <c r="IE441" i="3"/>
  <c r="IE447" i="3"/>
  <c r="IE448" i="3"/>
  <c r="IE454" i="3"/>
  <c r="IE460" i="3"/>
  <c r="IE466" i="3"/>
  <c r="IE472" i="3"/>
  <c r="IE478" i="3"/>
  <c r="IE480" i="3"/>
  <c r="IE481" i="3"/>
  <c r="IE487" i="3"/>
  <c r="IE493" i="3"/>
  <c r="IE499" i="3"/>
  <c r="IE505" i="3"/>
  <c r="IE511" i="3"/>
  <c r="IE512" i="3"/>
  <c r="IE518" i="3"/>
  <c r="IE524" i="3"/>
  <c r="IE525" i="3"/>
  <c r="IE531" i="3"/>
  <c r="IE537" i="3"/>
  <c r="IE538" i="3"/>
  <c r="IE544" i="3"/>
  <c r="IE550" i="3"/>
  <c r="IE551" i="3"/>
  <c r="IE557" i="3"/>
  <c r="IE563" i="3"/>
  <c r="IE569" i="3"/>
  <c r="IE581" i="3"/>
  <c r="IE587" i="3"/>
  <c r="IE588" i="3"/>
  <c r="IE589" i="3"/>
  <c r="IE595" i="3"/>
  <c r="IE597" i="3"/>
  <c r="IE599" i="3"/>
  <c r="IE601" i="3"/>
  <c r="IE607" i="3"/>
  <c r="IE608" i="3"/>
  <c r="IE614" i="3"/>
  <c r="IE616" i="3"/>
  <c r="IE618" i="3"/>
  <c r="IE620" i="3"/>
  <c r="IE626" i="3"/>
  <c r="IE627" i="3"/>
  <c r="IE628" i="3"/>
  <c r="IE634" i="3"/>
  <c r="IE636" i="3"/>
  <c r="IE638" i="3"/>
  <c r="IE640" i="3"/>
  <c r="IE642" i="3"/>
  <c r="IE648" i="3"/>
  <c r="IE655" i="3"/>
  <c r="IE661" i="3"/>
  <c r="IE663" i="3"/>
  <c r="IE665" i="3"/>
  <c r="IE667" i="3"/>
  <c r="IE668" i="3"/>
  <c r="IE673" i="3"/>
  <c r="IE678" i="3"/>
  <c r="IE683" i="3"/>
  <c r="IE684" i="3"/>
  <c r="IE685" i="3"/>
  <c r="IE686" i="3"/>
  <c r="IE690" i="3"/>
  <c r="IE693" i="3"/>
  <c r="IE697" i="3"/>
  <c r="IE704" i="3"/>
  <c r="IE708" i="3"/>
  <c r="IE712" i="3"/>
  <c r="IE718" i="3"/>
  <c r="IE725" i="3"/>
  <c r="IE730" i="3"/>
  <c r="IE736" i="3"/>
  <c r="IE738" i="3"/>
  <c r="IE742" i="3"/>
  <c r="IE748" i="3"/>
  <c r="IE750" i="3"/>
  <c r="IE756" i="3"/>
  <c r="IE763" i="3"/>
  <c r="IE769" i="3"/>
  <c r="IE770" i="3"/>
  <c r="IE775" i="3"/>
  <c r="IE776" i="3"/>
  <c r="IE781" i="3"/>
  <c r="IE786" i="3"/>
  <c r="IE789" i="3"/>
  <c r="IE794" i="3"/>
  <c r="IE795" i="3"/>
  <c r="IE801" i="3"/>
  <c r="IE825" i="3"/>
  <c r="IE826" i="3"/>
  <c r="IE828" i="3"/>
  <c r="IE829" i="3"/>
  <c r="IE831" i="3"/>
  <c r="IE832" i="3"/>
  <c r="IE836" i="3"/>
  <c r="IE840" i="3"/>
  <c r="IE841" i="3"/>
  <c r="IE845" i="3"/>
  <c r="IE850" i="3"/>
  <c r="IE852" i="3"/>
  <c r="IE859" i="3"/>
  <c r="IE866" i="3"/>
  <c r="IE873" i="3"/>
  <c r="IE874" i="3"/>
  <c r="IE876" i="3"/>
  <c r="HS873" i="3" l="1"/>
  <c r="HS43" i="3"/>
  <c r="HS614" i="3"/>
  <c r="HS607" i="3"/>
  <c r="HS551" i="3"/>
  <c r="HS518" i="3"/>
  <c r="HS499" i="3"/>
  <c r="HS487" i="3"/>
  <c r="HS472" i="3"/>
  <c r="HS448" i="3"/>
  <c r="HS427" i="3"/>
  <c r="HS391" i="3"/>
  <c r="HS364" i="3"/>
  <c r="HS352" i="3"/>
  <c r="HS300" i="3"/>
  <c r="HS194" i="3"/>
  <c r="HS531" i="3"/>
  <c r="HS351" i="3"/>
  <c r="HS339" i="3"/>
  <c r="HS332" i="3"/>
  <c r="HS236" i="3"/>
  <c r="HS708" i="3"/>
  <c r="HS627" i="3"/>
  <c r="HS620" i="3"/>
  <c r="HS150" i="3"/>
  <c r="HS55" i="3"/>
  <c r="HS845" i="3"/>
  <c r="HS257" i="3"/>
  <c r="HS163" i="3"/>
  <c r="HS82" i="3"/>
  <c r="HS79" i="3"/>
  <c r="HS67" i="3"/>
  <c r="HS826" i="3"/>
  <c r="HS794" i="3"/>
  <c r="HS786" i="3"/>
  <c r="HS776" i="3"/>
  <c r="HS668" i="3"/>
  <c r="HS665" i="3"/>
  <c r="HS626" i="3"/>
  <c r="HS31" i="3"/>
  <c r="HS712" i="3"/>
  <c r="HS512" i="3"/>
  <c r="HS505" i="3"/>
  <c r="HS493" i="3"/>
  <c r="HS478" i="3"/>
  <c r="HS428" i="3"/>
  <c r="HS421" i="3"/>
  <c r="HS385" i="3"/>
  <c r="HS224" i="3"/>
  <c r="HS169" i="3"/>
  <c r="HS144" i="3"/>
  <c r="HS106" i="3"/>
  <c r="HS770" i="3"/>
  <c r="HS742" i="3"/>
  <c r="HS288" i="3"/>
  <c r="HS736" i="3"/>
  <c r="HS524" i="3"/>
  <c r="HS831" i="3"/>
  <c r="HS634" i="3"/>
  <c r="HS599" i="3"/>
  <c r="HS595" i="3"/>
  <c r="HS563" i="3"/>
  <c r="HS245" i="3"/>
  <c r="HS852" i="3"/>
  <c r="HS828" i="3"/>
  <c r="HS825" i="3"/>
  <c r="HS795" i="3"/>
  <c r="HS775" i="3"/>
  <c r="HS704" i="3"/>
  <c r="HS684" i="3"/>
  <c r="HS678" i="3"/>
  <c r="HS661" i="3"/>
  <c r="HS648" i="3"/>
  <c r="HS640" i="3"/>
  <c r="HS636" i="3"/>
  <c r="HS628" i="3"/>
  <c r="HS608" i="3"/>
  <c r="HS601" i="3"/>
  <c r="HS544" i="3"/>
  <c r="HS525" i="3"/>
  <c r="HS382" i="3"/>
  <c r="HS358" i="3"/>
  <c r="HS306" i="3"/>
  <c r="HS275" i="3"/>
  <c r="HS263" i="3"/>
  <c r="HS94" i="3"/>
  <c r="HS37" i="3"/>
  <c r="HS832" i="3"/>
  <c r="HS756" i="3"/>
  <c r="HS748" i="3"/>
  <c r="HS587" i="3"/>
  <c r="HS569" i="3"/>
  <c r="HS480" i="3"/>
  <c r="HS460" i="3"/>
  <c r="HS441" i="3"/>
  <c r="HS434" i="3"/>
  <c r="HS218" i="3"/>
  <c r="HS206" i="3"/>
  <c r="HS175" i="3"/>
  <c r="HS143" i="3"/>
  <c r="HS124" i="3"/>
  <c r="HS112" i="3"/>
  <c r="HS859" i="3"/>
  <c r="HS763" i="3"/>
  <c r="HS673" i="3"/>
  <c r="HS667" i="3"/>
  <c r="HS663" i="3"/>
  <c r="HS642" i="3"/>
  <c r="HS550" i="3"/>
  <c r="HS538" i="3"/>
  <c r="HS447" i="3"/>
  <c r="HS397" i="3"/>
  <c r="HS345" i="3"/>
  <c r="HS333" i="3"/>
  <c r="HS319" i="3"/>
  <c r="HS307" i="3"/>
  <c r="HS281" i="3"/>
  <c r="HS269" i="3"/>
  <c r="HS239" i="3"/>
  <c r="HS151" i="3"/>
  <c r="HS118" i="3"/>
  <c r="HS100" i="3"/>
  <c r="HS88" i="3"/>
  <c r="HS840" i="3"/>
  <c r="HS725" i="3"/>
  <c r="HS693" i="3"/>
  <c r="HS874" i="3"/>
  <c r="HS866" i="3"/>
  <c r="HS841" i="3"/>
  <c r="HS789" i="3"/>
  <c r="HS697" i="3"/>
  <c r="HS685" i="3"/>
  <c r="HS850" i="3"/>
  <c r="HS750" i="3"/>
  <c r="HS738" i="3"/>
  <c r="HS616" i="3"/>
  <c r="HS690" i="3"/>
  <c r="HS686" i="3"/>
  <c r="HS655" i="3"/>
  <c r="HS618" i="3"/>
  <c r="HS638" i="3"/>
  <c r="HS588" i="3"/>
  <c r="HS557" i="3"/>
  <c r="HS511" i="3"/>
  <c r="HS589" i="3"/>
  <c r="HS581" i="3"/>
  <c r="HS481" i="3"/>
  <c r="HS454" i="3"/>
  <c r="HS440" i="3"/>
  <c r="HS409" i="3"/>
  <c r="HS403" i="3"/>
  <c r="HS325" i="3"/>
  <c r="HS313" i="3"/>
  <c r="HS384" i="3"/>
  <c r="HS376" i="3"/>
  <c r="HS287" i="3"/>
  <c r="HS212" i="3"/>
  <c r="HS238" i="3"/>
  <c r="HS230" i="3"/>
  <c r="HS294" i="3"/>
  <c r="HS188" i="3"/>
  <c r="HS182" i="3"/>
  <c r="HS136" i="3"/>
  <c r="HS130" i="3"/>
  <c r="HS137" i="3"/>
  <c r="HS836" i="3"/>
  <c r="HS801" i="3"/>
  <c r="HS781" i="3"/>
  <c r="HS769" i="3"/>
  <c r="HS730" i="3"/>
  <c r="HS683" i="3"/>
  <c r="HS597" i="3"/>
  <c r="HS876" i="3"/>
  <c r="HS829" i="3"/>
  <c r="HS718" i="3"/>
  <c r="HS537" i="3"/>
  <c r="HS415" i="3"/>
  <c r="HS73" i="3"/>
  <c r="HS466" i="3"/>
  <c r="HS370" i="3"/>
  <c r="HS326" i="3"/>
  <c r="HS251" i="3"/>
  <c r="HS25" i="3"/>
  <c r="HS200" i="3"/>
  <c r="HS176" i="3"/>
  <c r="HS157" i="3"/>
  <c r="HS81" i="3"/>
  <c r="HS61" i="3"/>
  <c r="HS49" i="3"/>
  <c r="FY796" i="3"/>
  <c r="FX796" i="3"/>
  <c r="FU796" i="3"/>
  <c r="FP796" i="3"/>
  <c r="FO796" i="3"/>
  <c r="FL796" i="3"/>
  <c r="FG796" i="3"/>
  <c r="FF796" i="3"/>
  <c r="EO796" i="3"/>
  <c r="EN796" i="3"/>
  <c r="EK796" i="3"/>
  <c r="EJ796" i="3"/>
  <c r="EF796" i="3"/>
  <c r="EE796" i="3"/>
  <c r="EB796" i="3"/>
  <c r="EA796" i="3"/>
  <c r="DW796" i="3"/>
  <c r="DV796" i="3"/>
  <c r="DS796" i="3"/>
  <c r="DR796" i="3"/>
  <c r="DN796" i="3"/>
  <c r="DM796" i="3"/>
  <c r="DJ796" i="3"/>
  <c r="DI796" i="3"/>
  <c r="DE796" i="3"/>
  <c r="DD796" i="3"/>
  <c r="DA796" i="3"/>
  <c r="CZ796" i="3"/>
  <c r="CV796" i="3"/>
  <c r="CU796" i="3"/>
  <c r="CR796" i="3"/>
  <c r="BJ796" i="3"/>
  <c r="CL796" i="3" s="1"/>
  <c r="CQ796" i="3" s="1"/>
  <c r="BB796" i="3"/>
  <c r="BK796" i="3" l="1"/>
  <c r="HL796" i="3" s="1"/>
  <c r="BD796" i="3"/>
  <c r="AP796" i="3" s="1"/>
  <c r="BC796" i="3"/>
  <c r="FC851" i="3"/>
  <c r="EO851" i="3"/>
  <c r="EN851" i="3"/>
  <c r="EK851" i="3"/>
  <c r="EJ851" i="3"/>
  <c r="EF851" i="3"/>
  <c r="EE851" i="3"/>
  <c r="EB851" i="3"/>
  <c r="EA851" i="3"/>
  <c r="DW851" i="3"/>
  <c r="DV851" i="3"/>
  <c r="DS851" i="3"/>
  <c r="DR851" i="3"/>
  <c r="DN851" i="3"/>
  <c r="DM851" i="3"/>
  <c r="DJ851" i="3"/>
  <c r="DI851" i="3"/>
  <c r="DE851" i="3"/>
  <c r="DD851" i="3"/>
  <c r="FL826" i="3"/>
  <c r="FL829" i="3"/>
  <c r="FL832" i="3"/>
  <c r="FC826" i="3"/>
  <c r="FC829" i="3"/>
  <c r="FC832" i="3"/>
  <c r="FY824" i="3"/>
  <c r="FX824" i="3"/>
  <c r="FU824" i="3"/>
  <c r="FP824" i="3"/>
  <c r="FO824" i="3"/>
  <c r="FL824" i="3"/>
  <c r="FG824" i="3"/>
  <c r="FF824" i="3"/>
  <c r="EO824" i="3"/>
  <c r="EN824" i="3"/>
  <c r="EK824" i="3"/>
  <c r="EJ824" i="3"/>
  <c r="EF824" i="3"/>
  <c r="EE824" i="3"/>
  <c r="EB824" i="3"/>
  <c r="EA824" i="3"/>
  <c r="DW824" i="3"/>
  <c r="DV824" i="3"/>
  <c r="DS824" i="3"/>
  <c r="DR824" i="3"/>
  <c r="DN824" i="3"/>
  <c r="DM824" i="3"/>
  <c r="DJ824" i="3"/>
  <c r="DI824" i="3"/>
  <c r="DE824" i="3"/>
  <c r="DD824" i="3"/>
  <c r="DA824" i="3"/>
  <c r="CZ824" i="3"/>
  <c r="CV824" i="3"/>
  <c r="CU824" i="3"/>
  <c r="CR824" i="3"/>
  <c r="BJ824" i="3"/>
  <c r="CL824" i="3" s="1"/>
  <c r="CQ824" i="3" s="1"/>
  <c r="BB824" i="3"/>
  <c r="CQ851" i="3"/>
  <c r="DA851" i="3"/>
  <c r="CZ851" i="3"/>
  <c r="CV851" i="3"/>
  <c r="CU851" i="3"/>
  <c r="CR851" i="3"/>
  <c r="BB851" i="3"/>
  <c r="AO851" i="3"/>
  <c r="AO824" i="3"/>
  <c r="AO796" i="3"/>
  <c r="CM796" i="3" l="1"/>
  <c r="BK824" i="3"/>
  <c r="HL824" i="3" s="1"/>
  <c r="HD796" i="3"/>
  <c r="FC796" i="3"/>
  <c r="BD851" i="3"/>
  <c r="AP851" i="3" s="1"/>
  <c r="BC851" i="3"/>
  <c r="BD824" i="3"/>
  <c r="AP824" i="3" s="1"/>
  <c r="BC824" i="3"/>
  <c r="HO824" i="3"/>
  <c r="HX824" i="3"/>
  <c r="IC824" i="3"/>
  <c r="HP824" i="3"/>
  <c r="HU824" i="3"/>
  <c r="HZ824" i="3"/>
  <c r="ID824" i="3"/>
  <c r="HQ824" i="3"/>
  <c r="HV824" i="3"/>
  <c r="IA824" i="3"/>
  <c r="HR824" i="3"/>
  <c r="HW824" i="3"/>
  <c r="IB824" i="3"/>
  <c r="IE824" i="3"/>
  <c r="HO796" i="3"/>
  <c r="HX796" i="3"/>
  <c r="IC796" i="3"/>
  <c r="HP796" i="3"/>
  <c r="HU796" i="3"/>
  <c r="HZ796" i="3"/>
  <c r="ID796" i="3"/>
  <c r="HQ796" i="3"/>
  <c r="HV796" i="3"/>
  <c r="IA796" i="3"/>
  <c r="HR796" i="3"/>
  <c r="HW796" i="3"/>
  <c r="IB796" i="3"/>
  <c r="IE796" i="3"/>
  <c r="HP851" i="3"/>
  <c r="HX851" i="3"/>
  <c r="IC851" i="3"/>
  <c r="HQ851" i="3"/>
  <c r="HU851" i="3"/>
  <c r="HZ851" i="3"/>
  <c r="ID851" i="3"/>
  <c r="HR851" i="3"/>
  <c r="HV851" i="3"/>
  <c r="IA851" i="3"/>
  <c r="HO851" i="3"/>
  <c r="HW851" i="3"/>
  <c r="IB851" i="3"/>
  <c r="IE851" i="3"/>
  <c r="CM824" i="3"/>
  <c r="BB875" i="3"/>
  <c r="BC875" i="3" s="1"/>
  <c r="BB872" i="3"/>
  <c r="BC872" i="3" s="1"/>
  <c r="BB871" i="3"/>
  <c r="BC871" i="3" s="1"/>
  <c r="BB870" i="3"/>
  <c r="BC870" i="3" s="1"/>
  <c r="BB869" i="3"/>
  <c r="BC869" i="3" s="1"/>
  <c r="BB868" i="3"/>
  <c r="BC868" i="3" s="1"/>
  <c r="BB867" i="3"/>
  <c r="BC867" i="3" s="1"/>
  <c r="BB865" i="3"/>
  <c r="BC865" i="3" s="1"/>
  <c r="BB864" i="3"/>
  <c r="BC864" i="3" s="1"/>
  <c r="BB863" i="3"/>
  <c r="BC863" i="3" s="1"/>
  <c r="BB862" i="3"/>
  <c r="BC862" i="3" s="1"/>
  <c r="BB861" i="3"/>
  <c r="BC861" i="3" s="1"/>
  <c r="BB860" i="3"/>
  <c r="BC860" i="3" s="1"/>
  <c r="BB858" i="3"/>
  <c r="BC858" i="3" s="1"/>
  <c r="BB857" i="3"/>
  <c r="BC857" i="3" s="1"/>
  <c r="BB856" i="3"/>
  <c r="BC856" i="3" s="1"/>
  <c r="BB855" i="3"/>
  <c r="BC855" i="3" s="1"/>
  <c r="BB854" i="3"/>
  <c r="BC854" i="3" s="1"/>
  <c r="BB853" i="3"/>
  <c r="BC853" i="3" s="1"/>
  <c r="BB849" i="3"/>
  <c r="BC849" i="3" s="1"/>
  <c r="BB848" i="3"/>
  <c r="BC848" i="3" s="1"/>
  <c r="BB847" i="3"/>
  <c r="BC847" i="3" s="1"/>
  <c r="BB846" i="3"/>
  <c r="BC846" i="3" s="1"/>
  <c r="BB844" i="3"/>
  <c r="BC844" i="3" s="1"/>
  <c r="BB842" i="3"/>
  <c r="BC842" i="3" s="1"/>
  <c r="BB839" i="3"/>
  <c r="BC839" i="3" s="1"/>
  <c r="BB838" i="3"/>
  <c r="BC838" i="3" s="1"/>
  <c r="BB837" i="3"/>
  <c r="BC837" i="3" s="1"/>
  <c r="BB835" i="3"/>
  <c r="BC835" i="3" s="1"/>
  <c r="BB834" i="3"/>
  <c r="BC834" i="3" s="1"/>
  <c r="BB833" i="3"/>
  <c r="BC833" i="3" s="1"/>
  <c r="BB830" i="3"/>
  <c r="BC830" i="3" s="1"/>
  <c r="BB827" i="3"/>
  <c r="BC827" i="3" s="1"/>
  <c r="BB823" i="3"/>
  <c r="BC823" i="3" s="1"/>
  <c r="BB822" i="3"/>
  <c r="BC822" i="3" s="1"/>
  <c r="BB821" i="3"/>
  <c r="BC821" i="3" s="1"/>
  <c r="BB820" i="3"/>
  <c r="BC820" i="3" s="1"/>
  <c r="BB819" i="3"/>
  <c r="BC819" i="3" s="1"/>
  <c r="BB818" i="3"/>
  <c r="BC818" i="3" s="1"/>
  <c r="BB817" i="3"/>
  <c r="BC817" i="3" s="1"/>
  <c r="BB816" i="3"/>
  <c r="BC816" i="3" s="1"/>
  <c r="BB815" i="3"/>
  <c r="BC815" i="3" s="1"/>
  <c r="BB814" i="3"/>
  <c r="BC814" i="3" s="1"/>
  <c r="BB813" i="3"/>
  <c r="BC813" i="3" s="1"/>
  <c r="BB812" i="3"/>
  <c r="BC812" i="3" s="1"/>
  <c r="BB811" i="3"/>
  <c r="BC811" i="3" s="1"/>
  <c r="BB810" i="3"/>
  <c r="BC810" i="3" s="1"/>
  <c r="BB809" i="3"/>
  <c r="BC809" i="3" s="1"/>
  <c r="BB808" i="3"/>
  <c r="BC808" i="3" s="1"/>
  <c r="BB807" i="3"/>
  <c r="BC807" i="3" s="1"/>
  <c r="BB806" i="3"/>
  <c r="BC806" i="3" s="1"/>
  <c r="BB805" i="3"/>
  <c r="BC805" i="3" s="1"/>
  <c r="BB804" i="3"/>
  <c r="BC804" i="3" s="1"/>
  <c r="BB803" i="3"/>
  <c r="BC803" i="3" s="1"/>
  <c r="BB802" i="3"/>
  <c r="BC802" i="3" s="1"/>
  <c r="BB800" i="3"/>
  <c r="BC800" i="3" s="1"/>
  <c r="BB799" i="3"/>
  <c r="BC799" i="3" s="1"/>
  <c r="BB798" i="3"/>
  <c r="BC798" i="3" s="1"/>
  <c r="BB797" i="3"/>
  <c r="BC797" i="3" s="1"/>
  <c r="BB793" i="3"/>
  <c r="BC793" i="3" s="1"/>
  <c r="BB792" i="3"/>
  <c r="BC792" i="3" s="1"/>
  <c r="BB791" i="3"/>
  <c r="BC791" i="3" s="1"/>
  <c r="BB790" i="3"/>
  <c r="BC790" i="3" s="1"/>
  <c r="BB788" i="3"/>
  <c r="BC788" i="3" s="1"/>
  <c r="BB787" i="3"/>
  <c r="BC787" i="3" s="1"/>
  <c r="BB785" i="3"/>
  <c r="BC785" i="3" s="1"/>
  <c r="BB784" i="3"/>
  <c r="BC784" i="3" s="1"/>
  <c r="BB783" i="3"/>
  <c r="BC783" i="3" s="1"/>
  <c r="BB782" i="3"/>
  <c r="BC782" i="3" s="1"/>
  <c r="BB780" i="3"/>
  <c r="BC780" i="3" s="1"/>
  <c r="BB779" i="3"/>
  <c r="BC779" i="3" s="1"/>
  <c r="BB778" i="3"/>
  <c r="BC778" i="3" s="1"/>
  <c r="BB777" i="3"/>
  <c r="BC777" i="3" s="1"/>
  <c r="BB774" i="3"/>
  <c r="BC774" i="3" s="1"/>
  <c r="BB773" i="3"/>
  <c r="BC773" i="3" s="1"/>
  <c r="BB772" i="3"/>
  <c r="BC772" i="3" s="1"/>
  <c r="BB771" i="3"/>
  <c r="BC771" i="3" s="1"/>
  <c r="BB768" i="3"/>
  <c r="BC768" i="3" s="1"/>
  <c r="BB767" i="3"/>
  <c r="BC767" i="3" s="1"/>
  <c r="BB766" i="3"/>
  <c r="BC766" i="3" s="1"/>
  <c r="BB765" i="3"/>
  <c r="BC765" i="3" s="1"/>
  <c r="BB764" i="3"/>
  <c r="BC764" i="3" s="1"/>
  <c r="BB762" i="3"/>
  <c r="BC762" i="3" s="1"/>
  <c r="BB761" i="3"/>
  <c r="BC761" i="3" s="1"/>
  <c r="BB760" i="3"/>
  <c r="BC760" i="3" s="1"/>
  <c r="BB759" i="3"/>
  <c r="BC759" i="3" s="1"/>
  <c r="BB758" i="3"/>
  <c r="BC758" i="3" s="1"/>
  <c r="BB757" i="3"/>
  <c r="BC757" i="3" s="1"/>
  <c r="BB755" i="3"/>
  <c r="BC755" i="3" s="1"/>
  <c r="BB754" i="3"/>
  <c r="BC754" i="3" s="1"/>
  <c r="BB753" i="3"/>
  <c r="BC753" i="3" s="1"/>
  <c r="BB752" i="3"/>
  <c r="BC752" i="3" s="1"/>
  <c r="BB751" i="3"/>
  <c r="BC751" i="3" s="1"/>
  <c r="BB749" i="3"/>
  <c r="BC749" i="3" s="1"/>
  <c r="BB747" i="3"/>
  <c r="BC747" i="3" s="1"/>
  <c r="BB746" i="3"/>
  <c r="BC746" i="3" s="1"/>
  <c r="BB745" i="3"/>
  <c r="BC745" i="3" s="1"/>
  <c r="BB744" i="3"/>
  <c r="BC744" i="3" s="1"/>
  <c r="BB743" i="3"/>
  <c r="BC743" i="3" s="1"/>
  <c r="BB741" i="3"/>
  <c r="BC741" i="3" s="1"/>
  <c r="BB740" i="3"/>
  <c r="BC740" i="3" s="1"/>
  <c r="BB739" i="3"/>
  <c r="BC739" i="3" s="1"/>
  <c r="BB737" i="3"/>
  <c r="BC737" i="3" s="1"/>
  <c r="BB735" i="3"/>
  <c r="BC735" i="3" s="1"/>
  <c r="BB734" i="3"/>
  <c r="BC734" i="3" s="1"/>
  <c r="BB733" i="3"/>
  <c r="BC733" i="3" s="1"/>
  <c r="BB732" i="3"/>
  <c r="BC732" i="3" s="1"/>
  <c r="BB731" i="3"/>
  <c r="BC731" i="3" s="1"/>
  <c r="BB729" i="3"/>
  <c r="BC729" i="3" s="1"/>
  <c r="BB728" i="3"/>
  <c r="BC728" i="3" s="1"/>
  <c r="BB727" i="3"/>
  <c r="BC727" i="3" s="1"/>
  <c r="BB726" i="3"/>
  <c r="BC726" i="3" s="1"/>
  <c r="BB724" i="3"/>
  <c r="BC724" i="3" s="1"/>
  <c r="BB723" i="3"/>
  <c r="BC723" i="3" s="1"/>
  <c r="BB722" i="3"/>
  <c r="BC722" i="3" s="1"/>
  <c r="BB721" i="3"/>
  <c r="BC721" i="3" s="1"/>
  <c r="BB720" i="3"/>
  <c r="BC720" i="3" s="1"/>
  <c r="BB719" i="3"/>
  <c r="BC719" i="3" s="1"/>
  <c r="BB717" i="3"/>
  <c r="BC717" i="3" s="1"/>
  <c r="BB716" i="3"/>
  <c r="BC716" i="3" s="1"/>
  <c r="BB715" i="3"/>
  <c r="BC715" i="3" s="1"/>
  <c r="BB714" i="3"/>
  <c r="BC714" i="3" s="1"/>
  <c r="BB713" i="3"/>
  <c r="BC713" i="3" s="1"/>
  <c r="BB711" i="3"/>
  <c r="BC711" i="3" s="1"/>
  <c r="BB710" i="3"/>
  <c r="BC710" i="3" s="1"/>
  <c r="BB709" i="3"/>
  <c r="BC709" i="3" s="1"/>
  <c r="BB707" i="3"/>
  <c r="BC707" i="3" s="1"/>
  <c r="BB706" i="3"/>
  <c r="BC706" i="3" s="1"/>
  <c r="BB705" i="3"/>
  <c r="BC705" i="3" s="1"/>
  <c r="BB703" i="3"/>
  <c r="BC703" i="3" s="1"/>
  <c r="BB702" i="3"/>
  <c r="BC702" i="3" s="1"/>
  <c r="BB701" i="3"/>
  <c r="BC701" i="3" s="1"/>
  <c r="BB700" i="3"/>
  <c r="BC700" i="3" s="1"/>
  <c r="BB699" i="3"/>
  <c r="BC699" i="3" s="1"/>
  <c r="BB698" i="3"/>
  <c r="BC698" i="3" s="1"/>
  <c r="BB696" i="3"/>
  <c r="BC696" i="3" s="1"/>
  <c r="BB695" i="3"/>
  <c r="BB694" i="3"/>
  <c r="BB692" i="3"/>
  <c r="BB691" i="3"/>
  <c r="BB690" i="3"/>
  <c r="BB689" i="3"/>
  <c r="BB688" i="3"/>
  <c r="BB687" i="3"/>
  <c r="BB682" i="3"/>
  <c r="BC682" i="3" s="1"/>
  <c r="BB681" i="3"/>
  <c r="BC681" i="3" s="1"/>
  <c r="BB680" i="3"/>
  <c r="BC680" i="3" s="1"/>
  <c r="BB679" i="3"/>
  <c r="BC679" i="3" s="1"/>
  <c r="BB677" i="3"/>
  <c r="BC677" i="3" s="1"/>
  <c r="BB676" i="3"/>
  <c r="BC676" i="3" s="1"/>
  <c r="BB675" i="3"/>
  <c r="BC675" i="3" s="1"/>
  <c r="BB674" i="3"/>
  <c r="BC674" i="3" s="1"/>
  <c r="BB672" i="3"/>
  <c r="BC672" i="3" s="1"/>
  <c r="BB671" i="3"/>
  <c r="BC671" i="3" s="1"/>
  <c r="BB670" i="3"/>
  <c r="BC670" i="3" s="1"/>
  <c r="BB669" i="3"/>
  <c r="BC669" i="3" s="1"/>
  <c r="BB666" i="3"/>
  <c r="BC666" i="3" s="1"/>
  <c r="BB664" i="3"/>
  <c r="BC664" i="3" s="1"/>
  <c r="BB662" i="3"/>
  <c r="BC662" i="3" s="1"/>
  <c r="BB660" i="3"/>
  <c r="BC660" i="3" s="1"/>
  <c r="BB659" i="3"/>
  <c r="BC659" i="3" s="1"/>
  <c r="BB658" i="3"/>
  <c r="BC658" i="3" s="1"/>
  <c r="BB657" i="3"/>
  <c r="BC657" i="3" s="1"/>
  <c r="BB656" i="3"/>
  <c r="BC656" i="3" s="1"/>
  <c r="BB647" i="3"/>
  <c r="BC647" i="3" s="1"/>
  <c r="BB646" i="3"/>
  <c r="BC646" i="3" s="1"/>
  <c r="BB645" i="3"/>
  <c r="BC645" i="3" s="1"/>
  <c r="BB644" i="3"/>
  <c r="BC644" i="3" s="1"/>
  <c r="BB643" i="3"/>
  <c r="BC643" i="3" s="1"/>
  <c r="BB641" i="3"/>
  <c r="BC641" i="3" s="1"/>
  <c r="BB639" i="3"/>
  <c r="BC639" i="3" s="1"/>
  <c r="BB637" i="3"/>
  <c r="BC637" i="3" s="1"/>
  <c r="BB635" i="3"/>
  <c r="BC635" i="3" s="1"/>
  <c r="BB633" i="3"/>
  <c r="BC633" i="3" s="1"/>
  <c r="BB632" i="3"/>
  <c r="BC632" i="3" s="1"/>
  <c r="BB631" i="3"/>
  <c r="BC631" i="3" s="1"/>
  <c r="BB630" i="3"/>
  <c r="BC630" i="3" s="1"/>
  <c r="BB629" i="3"/>
  <c r="BC629" i="3" s="1"/>
  <c r="BB625" i="3"/>
  <c r="BC625" i="3" s="1"/>
  <c r="BB624" i="3"/>
  <c r="BC624" i="3" s="1"/>
  <c r="BB623" i="3"/>
  <c r="BC623" i="3" s="1"/>
  <c r="BB622" i="3"/>
  <c r="BC622" i="3" s="1"/>
  <c r="BB621" i="3"/>
  <c r="BC621" i="3" s="1"/>
  <c r="BB619" i="3"/>
  <c r="BC619" i="3" s="1"/>
  <c r="BB617" i="3"/>
  <c r="BC617" i="3" s="1"/>
  <c r="BB615" i="3"/>
  <c r="BC615" i="3" s="1"/>
  <c r="BB613" i="3"/>
  <c r="BC613" i="3" s="1"/>
  <c r="BB612" i="3"/>
  <c r="BC612" i="3" s="1"/>
  <c r="BB611" i="3"/>
  <c r="BC611" i="3" s="1"/>
  <c r="BB610" i="3"/>
  <c r="BC610" i="3" s="1"/>
  <c r="BB609" i="3"/>
  <c r="BC609" i="3" s="1"/>
  <c r="BB606" i="3"/>
  <c r="BC606" i="3" s="1"/>
  <c r="BB605" i="3"/>
  <c r="BC605" i="3" s="1"/>
  <c r="BB604" i="3"/>
  <c r="BC604" i="3" s="1"/>
  <c r="BB603" i="3"/>
  <c r="BC603" i="3" s="1"/>
  <c r="BB602" i="3"/>
  <c r="BC602" i="3" s="1"/>
  <c r="BB600" i="3"/>
  <c r="BC600" i="3" s="1"/>
  <c r="BB598" i="3"/>
  <c r="BC598" i="3" s="1"/>
  <c r="BB596" i="3"/>
  <c r="BC596" i="3" s="1"/>
  <c r="BB594" i="3"/>
  <c r="BC594" i="3" s="1"/>
  <c r="BB593" i="3"/>
  <c r="BC593" i="3" s="1"/>
  <c r="BB592" i="3"/>
  <c r="BC592" i="3" s="1"/>
  <c r="BB591" i="3"/>
  <c r="BC591" i="3" s="1"/>
  <c r="BB590" i="3"/>
  <c r="BC590" i="3" s="1"/>
  <c r="BB586" i="3"/>
  <c r="BC586" i="3" s="1"/>
  <c r="BB585" i="3"/>
  <c r="BC585" i="3" s="1"/>
  <c r="BB584" i="3"/>
  <c r="BC584" i="3" s="1"/>
  <c r="BB583" i="3"/>
  <c r="BC583" i="3" s="1"/>
  <c r="BB582" i="3"/>
  <c r="BC582" i="3" s="1"/>
  <c r="BB574" i="3"/>
  <c r="BC574" i="3" s="1"/>
  <c r="BB573" i="3"/>
  <c r="BC573" i="3" s="1"/>
  <c r="BB572" i="3"/>
  <c r="BC572" i="3" s="1"/>
  <c r="BB571" i="3"/>
  <c r="BC571" i="3" s="1"/>
  <c r="BB570" i="3"/>
  <c r="BC570" i="3" s="1"/>
  <c r="BB568" i="3"/>
  <c r="BC568" i="3" s="1"/>
  <c r="BB567" i="3"/>
  <c r="BC567" i="3" s="1"/>
  <c r="BB566" i="3"/>
  <c r="BC566" i="3" s="1"/>
  <c r="BB565" i="3"/>
  <c r="BC565" i="3" s="1"/>
  <c r="BB564" i="3"/>
  <c r="BC564" i="3" s="1"/>
  <c r="BB562" i="3"/>
  <c r="BC562" i="3" s="1"/>
  <c r="BB561" i="3"/>
  <c r="BC561" i="3" s="1"/>
  <c r="BB560" i="3"/>
  <c r="BC560" i="3" s="1"/>
  <c r="BB559" i="3"/>
  <c r="BC559" i="3" s="1"/>
  <c r="BB558" i="3"/>
  <c r="BC558" i="3" s="1"/>
  <c r="BB556" i="3"/>
  <c r="BC556" i="3" s="1"/>
  <c r="BB555" i="3"/>
  <c r="BC555" i="3" s="1"/>
  <c r="BB554" i="3"/>
  <c r="BC554" i="3" s="1"/>
  <c r="BB553" i="3"/>
  <c r="BC553" i="3" s="1"/>
  <c r="BB552" i="3"/>
  <c r="BC552" i="3" s="1"/>
  <c r="BB549" i="3"/>
  <c r="BC549" i="3" s="1"/>
  <c r="BB548" i="3"/>
  <c r="BC548" i="3" s="1"/>
  <c r="BB547" i="3"/>
  <c r="BC547" i="3" s="1"/>
  <c r="BB546" i="3"/>
  <c r="BC546" i="3" s="1"/>
  <c r="BB545" i="3"/>
  <c r="BC545" i="3" s="1"/>
  <c r="BB543" i="3"/>
  <c r="BC543" i="3" s="1"/>
  <c r="BB542" i="3"/>
  <c r="BC542" i="3" s="1"/>
  <c r="BB541" i="3"/>
  <c r="BC541" i="3" s="1"/>
  <c r="BB540" i="3"/>
  <c r="BC540" i="3" s="1"/>
  <c r="BB539" i="3"/>
  <c r="BC539" i="3" s="1"/>
  <c r="BB536" i="3"/>
  <c r="BC536" i="3" s="1"/>
  <c r="BB535" i="3"/>
  <c r="BC535" i="3" s="1"/>
  <c r="BB534" i="3"/>
  <c r="BC534" i="3" s="1"/>
  <c r="BB533" i="3"/>
  <c r="BC533" i="3" s="1"/>
  <c r="BB532" i="3"/>
  <c r="BC532" i="3" s="1"/>
  <c r="BB530" i="3"/>
  <c r="BC530" i="3" s="1"/>
  <c r="BB529" i="3"/>
  <c r="BC529" i="3" s="1"/>
  <c r="BB528" i="3"/>
  <c r="BC528" i="3" s="1"/>
  <c r="BB527" i="3"/>
  <c r="BC527" i="3" s="1"/>
  <c r="BB526" i="3"/>
  <c r="BC526" i="3" s="1"/>
  <c r="BB523" i="3"/>
  <c r="BC523" i="3" s="1"/>
  <c r="BB522" i="3"/>
  <c r="BC522" i="3" s="1"/>
  <c r="BB521" i="3"/>
  <c r="BC521" i="3" s="1"/>
  <c r="BB520" i="3"/>
  <c r="BC520" i="3" s="1"/>
  <c r="BB519" i="3"/>
  <c r="BC519" i="3" s="1"/>
  <c r="BB517" i="3"/>
  <c r="BC517" i="3" s="1"/>
  <c r="BB516" i="3"/>
  <c r="BC516" i="3" s="1"/>
  <c r="BB515" i="3"/>
  <c r="BC515" i="3" s="1"/>
  <c r="BB514" i="3"/>
  <c r="BC514" i="3" s="1"/>
  <c r="BB513" i="3"/>
  <c r="BC513" i="3" s="1"/>
  <c r="BB510" i="3"/>
  <c r="BC510" i="3" s="1"/>
  <c r="BB509" i="3"/>
  <c r="BC509" i="3" s="1"/>
  <c r="BB508" i="3"/>
  <c r="BC508" i="3" s="1"/>
  <c r="BB507" i="3"/>
  <c r="BC507" i="3" s="1"/>
  <c r="BB506" i="3"/>
  <c r="BC506" i="3" s="1"/>
  <c r="BB504" i="3"/>
  <c r="BC504" i="3" s="1"/>
  <c r="BB503" i="3"/>
  <c r="BC503" i="3" s="1"/>
  <c r="BB502" i="3"/>
  <c r="BC502" i="3" s="1"/>
  <c r="BB501" i="3"/>
  <c r="BC501" i="3" s="1"/>
  <c r="BB500" i="3"/>
  <c r="BC500" i="3" s="1"/>
  <c r="BB498" i="3"/>
  <c r="BC498" i="3" s="1"/>
  <c r="BB497" i="3"/>
  <c r="BC497" i="3" s="1"/>
  <c r="BB496" i="3"/>
  <c r="BC496" i="3" s="1"/>
  <c r="BB495" i="3"/>
  <c r="BC495" i="3" s="1"/>
  <c r="BB494" i="3"/>
  <c r="BC494" i="3" s="1"/>
  <c r="BB492" i="3"/>
  <c r="BC492" i="3" s="1"/>
  <c r="BB491" i="3"/>
  <c r="BC491" i="3" s="1"/>
  <c r="BB490" i="3"/>
  <c r="BC490" i="3" s="1"/>
  <c r="BB489" i="3"/>
  <c r="BC489" i="3" s="1"/>
  <c r="BB488" i="3"/>
  <c r="BC488" i="3" s="1"/>
  <c r="BB486" i="3"/>
  <c r="BC486" i="3" s="1"/>
  <c r="BB485" i="3"/>
  <c r="BC485" i="3" s="1"/>
  <c r="BB484" i="3"/>
  <c r="BC484" i="3" s="1"/>
  <c r="BB483" i="3"/>
  <c r="BC483" i="3" s="1"/>
  <c r="BB482" i="3"/>
  <c r="BC482" i="3" s="1"/>
  <c r="BB479" i="3"/>
  <c r="BC479" i="3" s="1"/>
  <c r="BB477" i="3"/>
  <c r="BC477" i="3" s="1"/>
  <c r="BB476" i="3"/>
  <c r="BC476" i="3" s="1"/>
  <c r="BB475" i="3"/>
  <c r="BC475" i="3" s="1"/>
  <c r="BB474" i="3"/>
  <c r="BC474" i="3" s="1"/>
  <c r="BB473" i="3"/>
  <c r="BC473" i="3" s="1"/>
  <c r="BB471" i="3"/>
  <c r="BC471" i="3" s="1"/>
  <c r="BB470" i="3"/>
  <c r="BC470" i="3" s="1"/>
  <c r="BB469" i="3"/>
  <c r="BC469" i="3" s="1"/>
  <c r="BB468" i="3"/>
  <c r="BC468" i="3" s="1"/>
  <c r="BB467" i="3"/>
  <c r="BC467" i="3" s="1"/>
  <c r="BB465" i="3"/>
  <c r="BC465" i="3" s="1"/>
  <c r="BB464" i="3"/>
  <c r="BC464" i="3" s="1"/>
  <c r="BB463" i="3"/>
  <c r="BC463" i="3" s="1"/>
  <c r="BB462" i="3"/>
  <c r="BC462" i="3" s="1"/>
  <c r="BB461" i="3"/>
  <c r="BC461" i="3" s="1"/>
  <c r="BB459" i="3"/>
  <c r="BC459" i="3" s="1"/>
  <c r="BB458" i="3"/>
  <c r="BC458" i="3" s="1"/>
  <c r="BB457" i="3"/>
  <c r="BC457" i="3" s="1"/>
  <c r="BB456" i="3"/>
  <c r="BC456" i="3" s="1"/>
  <c r="BB455" i="3"/>
  <c r="BC455" i="3" s="1"/>
  <c r="BB453" i="3"/>
  <c r="BC453" i="3" s="1"/>
  <c r="BB452" i="3"/>
  <c r="BC452" i="3" s="1"/>
  <c r="BB451" i="3"/>
  <c r="BC451" i="3" s="1"/>
  <c r="BB450" i="3"/>
  <c r="BC450" i="3" s="1"/>
  <c r="BB449" i="3"/>
  <c r="BC449" i="3" s="1"/>
  <c r="BB446" i="3"/>
  <c r="BC446" i="3" s="1"/>
  <c r="BB445" i="3"/>
  <c r="BC445" i="3" s="1"/>
  <c r="BB444" i="3"/>
  <c r="BC444" i="3" s="1"/>
  <c r="BB443" i="3"/>
  <c r="BC443" i="3" s="1"/>
  <c r="BB442" i="3"/>
  <c r="BC442" i="3" s="1"/>
  <c r="BB439" i="3"/>
  <c r="BC439" i="3" s="1"/>
  <c r="BB438" i="3"/>
  <c r="BC438" i="3" s="1"/>
  <c r="BB437" i="3"/>
  <c r="BC437" i="3" s="1"/>
  <c r="BB436" i="3"/>
  <c r="BC436" i="3" s="1"/>
  <c r="BB435" i="3"/>
  <c r="BC435" i="3" s="1"/>
  <c r="BB433" i="3"/>
  <c r="BC433" i="3" s="1"/>
  <c r="BB432" i="3"/>
  <c r="BC432" i="3" s="1"/>
  <c r="BB431" i="3"/>
  <c r="BC431" i="3" s="1"/>
  <c r="BB430" i="3"/>
  <c r="BC430" i="3" s="1"/>
  <c r="BB429" i="3"/>
  <c r="BC429" i="3" s="1"/>
  <c r="BB426" i="3"/>
  <c r="BC426" i="3" s="1"/>
  <c r="BB425" i="3"/>
  <c r="BC425" i="3" s="1"/>
  <c r="BB424" i="3"/>
  <c r="BC424" i="3" s="1"/>
  <c r="BB423" i="3"/>
  <c r="BC423" i="3" s="1"/>
  <c r="BB422" i="3"/>
  <c r="BC422" i="3" s="1"/>
  <c r="BB420" i="3"/>
  <c r="BC420" i="3" s="1"/>
  <c r="BB419" i="3"/>
  <c r="BC419" i="3" s="1"/>
  <c r="BB418" i="3"/>
  <c r="BC418" i="3" s="1"/>
  <c r="BB417" i="3"/>
  <c r="BC417" i="3" s="1"/>
  <c r="BB416" i="3"/>
  <c r="BC416" i="3" s="1"/>
  <c r="BB414" i="3"/>
  <c r="BC414" i="3" s="1"/>
  <c r="BB413" i="3"/>
  <c r="BC413" i="3" s="1"/>
  <c r="BB412" i="3"/>
  <c r="BC412" i="3" s="1"/>
  <c r="BB411" i="3"/>
  <c r="BC411" i="3" s="1"/>
  <c r="BB410" i="3"/>
  <c r="BC410" i="3" s="1"/>
  <c r="BB408" i="3"/>
  <c r="BC408" i="3" s="1"/>
  <c r="BB407" i="3"/>
  <c r="BC407" i="3" s="1"/>
  <c r="BB406" i="3"/>
  <c r="BC406" i="3" s="1"/>
  <c r="BB405" i="3"/>
  <c r="BC405" i="3" s="1"/>
  <c r="BB404" i="3"/>
  <c r="BC404" i="3" s="1"/>
  <c r="BB402" i="3"/>
  <c r="BC402" i="3" s="1"/>
  <c r="BB401" i="3"/>
  <c r="BC401" i="3" s="1"/>
  <c r="BB400" i="3"/>
  <c r="BC400" i="3" s="1"/>
  <c r="BB399" i="3"/>
  <c r="BC399" i="3" s="1"/>
  <c r="BB398" i="3"/>
  <c r="BC398" i="3" s="1"/>
  <c r="BB396" i="3"/>
  <c r="BC396" i="3" s="1"/>
  <c r="BB395" i="3"/>
  <c r="BC395" i="3" s="1"/>
  <c r="BB394" i="3"/>
  <c r="BC394" i="3" s="1"/>
  <c r="BB393" i="3"/>
  <c r="BC393" i="3" s="1"/>
  <c r="BB392" i="3"/>
  <c r="BC392" i="3" s="1"/>
  <c r="BB390" i="3"/>
  <c r="BC390" i="3" s="1"/>
  <c r="BB389" i="3"/>
  <c r="BC389" i="3" s="1"/>
  <c r="BB388" i="3"/>
  <c r="BC388" i="3" s="1"/>
  <c r="BB387" i="3"/>
  <c r="BC387" i="3" s="1"/>
  <c r="BB386" i="3"/>
  <c r="BC386" i="3" s="1"/>
  <c r="BB383" i="3"/>
  <c r="BC383" i="3" s="1"/>
  <c r="BB381" i="3"/>
  <c r="BC381" i="3" s="1"/>
  <c r="BB380" i="3"/>
  <c r="BC380" i="3" s="1"/>
  <c r="BB379" i="3"/>
  <c r="BC379" i="3" s="1"/>
  <c r="BB378" i="3"/>
  <c r="BC378" i="3" s="1"/>
  <c r="BB377" i="3"/>
  <c r="BC377" i="3" s="1"/>
  <c r="BB375" i="3"/>
  <c r="BC375" i="3" s="1"/>
  <c r="BB374" i="3"/>
  <c r="BC374" i="3" s="1"/>
  <c r="BB373" i="3"/>
  <c r="BC373" i="3" s="1"/>
  <c r="BB372" i="3"/>
  <c r="BC372" i="3" s="1"/>
  <c r="BB371" i="3"/>
  <c r="BC371" i="3" s="1"/>
  <c r="BB369" i="3"/>
  <c r="BC369" i="3" s="1"/>
  <c r="BB368" i="3"/>
  <c r="BC368" i="3" s="1"/>
  <c r="BB367" i="3"/>
  <c r="BC367" i="3" s="1"/>
  <c r="BB366" i="3"/>
  <c r="BC366" i="3" s="1"/>
  <c r="BB365" i="3"/>
  <c r="BC365" i="3" s="1"/>
  <c r="BB363" i="3"/>
  <c r="BC363" i="3" s="1"/>
  <c r="BB362" i="3"/>
  <c r="BC362" i="3" s="1"/>
  <c r="BB361" i="3"/>
  <c r="BC361" i="3" s="1"/>
  <c r="BB360" i="3"/>
  <c r="BC360" i="3" s="1"/>
  <c r="BB359" i="3"/>
  <c r="BC359" i="3" s="1"/>
  <c r="BB357" i="3"/>
  <c r="BC357" i="3" s="1"/>
  <c r="BB356" i="3"/>
  <c r="BC356" i="3" s="1"/>
  <c r="BB355" i="3"/>
  <c r="BC355" i="3" s="1"/>
  <c r="BB354" i="3"/>
  <c r="BC354" i="3" s="1"/>
  <c r="BB353" i="3"/>
  <c r="BC353" i="3" s="1"/>
  <c r="BB350" i="3"/>
  <c r="BC350" i="3" s="1"/>
  <c r="BB349" i="3"/>
  <c r="BC349" i="3" s="1"/>
  <c r="BB348" i="3"/>
  <c r="BC348" i="3" s="1"/>
  <c r="BB347" i="3"/>
  <c r="BC347" i="3" s="1"/>
  <c r="BB346" i="3"/>
  <c r="BC346" i="3" s="1"/>
  <c r="BB344" i="3"/>
  <c r="BC344" i="3" s="1"/>
  <c r="BB343" i="3"/>
  <c r="BC343" i="3" s="1"/>
  <c r="BB342" i="3"/>
  <c r="BC342" i="3" s="1"/>
  <c r="BB341" i="3"/>
  <c r="BC341" i="3" s="1"/>
  <c r="BB340" i="3"/>
  <c r="BC340" i="3" s="1"/>
  <c r="BB338" i="3"/>
  <c r="BC338" i="3" s="1"/>
  <c r="BB337" i="3"/>
  <c r="BC337" i="3" s="1"/>
  <c r="BB336" i="3"/>
  <c r="BC336" i="3" s="1"/>
  <c r="BB335" i="3"/>
  <c r="BC335" i="3" s="1"/>
  <c r="BB334" i="3"/>
  <c r="BC334" i="3" s="1"/>
  <c r="BB331" i="3"/>
  <c r="BC331" i="3" s="1"/>
  <c r="BB330" i="3"/>
  <c r="BC330" i="3" s="1"/>
  <c r="BB329" i="3"/>
  <c r="BC329" i="3" s="1"/>
  <c r="BB328" i="3"/>
  <c r="BC328" i="3" s="1"/>
  <c r="BB327" i="3"/>
  <c r="BC327" i="3" s="1"/>
  <c r="BB324" i="3"/>
  <c r="BC324" i="3" s="1"/>
  <c r="BB323" i="3"/>
  <c r="BC323" i="3" s="1"/>
  <c r="BB322" i="3"/>
  <c r="BC322" i="3" s="1"/>
  <c r="BB321" i="3"/>
  <c r="BC321" i="3" s="1"/>
  <c r="BB320" i="3"/>
  <c r="BC320" i="3" s="1"/>
  <c r="BB318" i="3"/>
  <c r="BC318" i="3" s="1"/>
  <c r="BB317" i="3"/>
  <c r="BC317" i="3" s="1"/>
  <c r="BB316" i="3"/>
  <c r="BC316" i="3" s="1"/>
  <c r="BB315" i="3"/>
  <c r="BC315" i="3" s="1"/>
  <c r="BB314" i="3"/>
  <c r="BC314" i="3" s="1"/>
  <c r="BB312" i="3"/>
  <c r="BC312" i="3" s="1"/>
  <c r="BB311" i="3"/>
  <c r="BC311" i="3" s="1"/>
  <c r="BB310" i="3"/>
  <c r="BC310" i="3" s="1"/>
  <c r="BB309" i="3"/>
  <c r="BC309" i="3" s="1"/>
  <c r="BB308" i="3"/>
  <c r="BC308" i="3" s="1"/>
  <c r="BB305" i="3"/>
  <c r="BC305" i="3" s="1"/>
  <c r="BB304" i="3"/>
  <c r="BC304" i="3" s="1"/>
  <c r="BB303" i="3"/>
  <c r="BC303" i="3" s="1"/>
  <c r="BB302" i="3"/>
  <c r="BC302" i="3" s="1"/>
  <c r="BB299" i="3"/>
  <c r="BC299" i="3" s="1"/>
  <c r="BB298" i="3"/>
  <c r="BC298" i="3" s="1"/>
  <c r="BB297" i="3"/>
  <c r="BC297" i="3" s="1"/>
  <c r="BB296" i="3"/>
  <c r="BC296" i="3" s="1"/>
  <c r="BB295" i="3"/>
  <c r="BC295" i="3" s="1"/>
  <c r="BB293" i="3"/>
  <c r="BC293" i="3" s="1"/>
  <c r="BB292" i="3"/>
  <c r="BC292" i="3" s="1"/>
  <c r="BB291" i="3"/>
  <c r="BC291" i="3" s="1"/>
  <c r="BB290" i="3"/>
  <c r="BC290" i="3" s="1"/>
  <c r="BB289" i="3"/>
  <c r="BC289" i="3" s="1"/>
  <c r="BB286" i="3"/>
  <c r="BC286" i="3" s="1"/>
  <c r="BB285" i="3"/>
  <c r="BC285" i="3" s="1"/>
  <c r="BB284" i="3"/>
  <c r="BC284" i="3" s="1"/>
  <c r="BB283" i="3"/>
  <c r="BC283" i="3" s="1"/>
  <c r="BB282" i="3"/>
  <c r="BC282" i="3" s="1"/>
  <c r="BB280" i="3"/>
  <c r="BC280" i="3" s="1"/>
  <c r="BB279" i="3"/>
  <c r="BC279" i="3" s="1"/>
  <c r="BB278" i="3"/>
  <c r="BC278" i="3" s="1"/>
  <c r="BB277" i="3"/>
  <c r="BC277" i="3" s="1"/>
  <c r="BB276" i="3"/>
  <c r="BC276" i="3" s="1"/>
  <c r="BB274" i="3"/>
  <c r="BC274" i="3" s="1"/>
  <c r="BB273" i="3"/>
  <c r="BC273" i="3" s="1"/>
  <c r="BB272" i="3"/>
  <c r="BC272" i="3" s="1"/>
  <c r="BB271" i="3"/>
  <c r="BC271" i="3" s="1"/>
  <c r="BB270" i="3"/>
  <c r="BC270" i="3" s="1"/>
  <c r="BB268" i="3"/>
  <c r="BC268" i="3" s="1"/>
  <c r="BB267" i="3"/>
  <c r="BC267" i="3" s="1"/>
  <c r="BB266" i="3"/>
  <c r="BC266" i="3" s="1"/>
  <c r="BB265" i="3"/>
  <c r="BC265" i="3" s="1"/>
  <c r="BB264" i="3"/>
  <c r="BC264" i="3" s="1"/>
  <c r="BB262" i="3"/>
  <c r="BC262" i="3" s="1"/>
  <c r="BB261" i="3"/>
  <c r="BC261" i="3" s="1"/>
  <c r="BB260" i="3"/>
  <c r="BC260" i="3" s="1"/>
  <c r="BB259" i="3"/>
  <c r="BC259" i="3" s="1"/>
  <c r="BB258" i="3"/>
  <c r="BC258" i="3" s="1"/>
  <c r="BB256" i="3"/>
  <c r="BC256" i="3" s="1"/>
  <c r="BB255" i="3"/>
  <c r="BC255" i="3" s="1"/>
  <c r="BB254" i="3"/>
  <c r="BC254" i="3" s="1"/>
  <c r="BB253" i="3"/>
  <c r="BC253" i="3" s="1"/>
  <c r="BB252" i="3"/>
  <c r="BC252" i="3" s="1"/>
  <c r="BB250" i="3"/>
  <c r="BC250" i="3" s="1"/>
  <c r="BB249" i="3"/>
  <c r="BC249" i="3" s="1"/>
  <c r="BB248" i="3"/>
  <c r="BC248" i="3" s="1"/>
  <c r="BB247" i="3"/>
  <c r="BC247" i="3" s="1"/>
  <c r="BB246" i="3"/>
  <c r="BC246" i="3" s="1"/>
  <c r="BB244" i="3"/>
  <c r="BC244" i="3" s="1"/>
  <c r="BB243" i="3"/>
  <c r="BC243" i="3" s="1"/>
  <c r="BB242" i="3"/>
  <c r="BC242" i="3" s="1"/>
  <c r="BB241" i="3"/>
  <c r="BC241" i="3" s="1"/>
  <c r="BB240" i="3"/>
  <c r="BC240" i="3" s="1"/>
  <c r="BB237" i="3"/>
  <c r="BC237" i="3" s="1"/>
  <c r="BB235" i="3"/>
  <c r="BC235" i="3" s="1"/>
  <c r="BB234" i="3"/>
  <c r="BC234" i="3" s="1"/>
  <c r="BB233" i="3"/>
  <c r="BC233" i="3" s="1"/>
  <c r="BB232" i="3"/>
  <c r="BC232" i="3" s="1"/>
  <c r="BB231" i="3"/>
  <c r="BC231" i="3" s="1"/>
  <c r="BB229" i="3"/>
  <c r="BC229" i="3" s="1"/>
  <c r="BB228" i="3"/>
  <c r="BC228" i="3" s="1"/>
  <c r="BB227" i="3"/>
  <c r="BC227" i="3" s="1"/>
  <c r="BB226" i="3"/>
  <c r="BC226" i="3" s="1"/>
  <c r="BB225" i="3"/>
  <c r="BC225" i="3" s="1"/>
  <c r="BB223" i="3"/>
  <c r="BC223" i="3" s="1"/>
  <c r="BB222" i="3"/>
  <c r="BC222" i="3" s="1"/>
  <c r="BB221" i="3"/>
  <c r="BC221" i="3" s="1"/>
  <c r="BB220" i="3"/>
  <c r="BC220" i="3" s="1"/>
  <c r="BB219" i="3"/>
  <c r="BC219" i="3" s="1"/>
  <c r="BB217" i="3"/>
  <c r="BC217" i="3" s="1"/>
  <c r="BB216" i="3"/>
  <c r="BC216" i="3" s="1"/>
  <c r="BB215" i="3"/>
  <c r="BC215" i="3" s="1"/>
  <c r="BB214" i="3"/>
  <c r="BC214" i="3" s="1"/>
  <c r="BB213" i="3"/>
  <c r="BC213" i="3" s="1"/>
  <c r="BB211" i="3"/>
  <c r="BC211" i="3" s="1"/>
  <c r="BB210" i="3"/>
  <c r="BC210" i="3" s="1"/>
  <c r="BB209" i="3"/>
  <c r="BC209" i="3" s="1"/>
  <c r="BB208" i="3"/>
  <c r="BC208" i="3" s="1"/>
  <c r="BB207" i="3"/>
  <c r="BC207" i="3" s="1"/>
  <c r="BB205" i="3"/>
  <c r="BC205" i="3" s="1"/>
  <c r="BB204" i="3"/>
  <c r="BC204" i="3" s="1"/>
  <c r="BB203" i="3"/>
  <c r="BC203" i="3" s="1"/>
  <c r="BB202" i="3"/>
  <c r="BC202" i="3" s="1"/>
  <c r="BB201" i="3"/>
  <c r="BC201" i="3" s="1"/>
  <c r="BB199" i="3"/>
  <c r="BC199" i="3" s="1"/>
  <c r="BB198" i="3"/>
  <c r="BC198" i="3" s="1"/>
  <c r="BB197" i="3"/>
  <c r="BC197" i="3" s="1"/>
  <c r="BB196" i="3"/>
  <c r="BC196" i="3" s="1"/>
  <c r="BB195" i="3"/>
  <c r="BC195" i="3" s="1"/>
  <c r="BB193" i="3"/>
  <c r="BC193" i="3" s="1"/>
  <c r="BB192" i="3"/>
  <c r="BC192" i="3" s="1"/>
  <c r="BB191" i="3"/>
  <c r="BC191" i="3" s="1"/>
  <c r="BB190" i="3"/>
  <c r="BC190" i="3" s="1"/>
  <c r="BB189" i="3"/>
  <c r="BC189" i="3" s="1"/>
  <c r="BB187" i="3"/>
  <c r="BC187" i="3" s="1"/>
  <c r="BB186" i="3"/>
  <c r="BC186" i="3" s="1"/>
  <c r="BB185" i="3"/>
  <c r="BC185" i="3" s="1"/>
  <c r="BB184" i="3"/>
  <c r="BC184" i="3" s="1"/>
  <c r="BB183" i="3"/>
  <c r="BC183" i="3" s="1"/>
  <c r="BB181" i="3"/>
  <c r="BC181" i="3" s="1"/>
  <c r="BB180" i="3"/>
  <c r="BC180" i="3" s="1"/>
  <c r="BB179" i="3"/>
  <c r="BC179" i="3" s="1"/>
  <c r="BB178" i="3"/>
  <c r="BC178" i="3" s="1"/>
  <c r="BB177" i="3"/>
  <c r="BC177" i="3" s="1"/>
  <c r="BB174" i="3"/>
  <c r="BC174" i="3" s="1"/>
  <c r="BB173" i="3"/>
  <c r="BC173" i="3" s="1"/>
  <c r="BB172" i="3"/>
  <c r="BC172" i="3" s="1"/>
  <c r="BB171" i="3"/>
  <c r="BC171" i="3" s="1"/>
  <c r="BB170" i="3"/>
  <c r="BC170" i="3" s="1"/>
  <c r="BB168" i="3"/>
  <c r="BC168" i="3" s="1"/>
  <c r="BB167" i="3"/>
  <c r="BC167" i="3" s="1"/>
  <c r="BB166" i="3"/>
  <c r="BC166" i="3" s="1"/>
  <c r="BB165" i="3"/>
  <c r="BC165" i="3" s="1"/>
  <c r="BB164" i="3"/>
  <c r="BC164" i="3" s="1"/>
  <c r="BB162" i="3"/>
  <c r="BC162" i="3" s="1"/>
  <c r="BB161" i="3"/>
  <c r="BC161" i="3" s="1"/>
  <c r="BB160" i="3"/>
  <c r="BC160" i="3" s="1"/>
  <c r="BB159" i="3"/>
  <c r="BC159" i="3" s="1"/>
  <c r="BB158" i="3"/>
  <c r="BC158" i="3" s="1"/>
  <c r="BB156" i="3"/>
  <c r="BC156" i="3" s="1"/>
  <c r="BB155" i="3"/>
  <c r="BC155" i="3" s="1"/>
  <c r="BB154" i="3"/>
  <c r="BC154" i="3" s="1"/>
  <c r="BB153" i="3"/>
  <c r="BC153" i="3" s="1"/>
  <c r="BB152" i="3"/>
  <c r="BC152" i="3" s="1"/>
  <c r="BB149" i="3"/>
  <c r="BC149" i="3" s="1"/>
  <c r="BB148" i="3"/>
  <c r="BC148" i="3" s="1"/>
  <c r="BB147" i="3"/>
  <c r="BC147" i="3" s="1"/>
  <c r="BB146" i="3"/>
  <c r="BC146" i="3" s="1"/>
  <c r="BB145" i="3"/>
  <c r="BC145" i="3" s="1"/>
  <c r="BB142" i="3"/>
  <c r="BC142" i="3" s="1"/>
  <c r="BB141" i="3"/>
  <c r="BC141" i="3" s="1"/>
  <c r="BB140" i="3"/>
  <c r="BC140" i="3" s="1"/>
  <c r="BB139" i="3"/>
  <c r="BC139" i="3" s="1"/>
  <c r="BB138" i="3"/>
  <c r="BC138" i="3" s="1"/>
  <c r="BB135" i="3"/>
  <c r="BC135" i="3" s="1"/>
  <c r="BB134" i="3"/>
  <c r="BC134" i="3" s="1"/>
  <c r="BB133" i="3"/>
  <c r="BC133" i="3" s="1"/>
  <c r="BB132" i="3"/>
  <c r="BC132" i="3" s="1"/>
  <c r="BB131" i="3"/>
  <c r="BC131" i="3" s="1"/>
  <c r="BB129" i="3"/>
  <c r="BC129" i="3" s="1"/>
  <c r="BB128" i="3"/>
  <c r="BC128" i="3" s="1"/>
  <c r="BB127" i="3"/>
  <c r="BC127" i="3" s="1"/>
  <c r="BB126" i="3"/>
  <c r="BC126" i="3" s="1"/>
  <c r="BB125" i="3"/>
  <c r="BC125" i="3" s="1"/>
  <c r="BB123" i="3"/>
  <c r="BC123" i="3" s="1"/>
  <c r="BB122" i="3"/>
  <c r="BC122" i="3" s="1"/>
  <c r="BB121" i="3"/>
  <c r="BC121" i="3" s="1"/>
  <c r="BB120" i="3"/>
  <c r="BC120" i="3" s="1"/>
  <c r="BB119" i="3"/>
  <c r="BC119" i="3" s="1"/>
  <c r="BB117" i="3"/>
  <c r="BC117" i="3" s="1"/>
  <c r="BB116" i="3"/>
  <c r="BC116" i="3" s="1"/>
  <c r="BB115" i="3"/>
  <c r="BC115" i="3" s="1"/>
  <c r="BB114" i="3"/>
  <c r="BC114" i="3" s="1"/>
  <c r="BB113" i="3"/>
  <c r="BC113" i="3" s="1"/>
  <c r="BB111" i="3"/>
  <c r="BC111" i="3" s="1"/>
  <c r="BB110" i="3"/>
  <c r="BC110" i="3" s="1"/>
  <c r="BB109" i="3"/>
  <c r="BC109" i="3" s="1"/>
  <c r="BB108" i="3"/>
  <c r="BC108" i="3" s="1"/>
  <c r="BB107" i="3"/>
  <c r="BC107" i="3" s="1"/>
  <c r="BB105" i="3"/>
  <c r="BC105" i="3" s="1"/>
  <c r="BB104" i="3"/>
  <c r="BC104" i="3" s="1"/>
  <c r="BB103" i="3"/>
  <c r="BC103" i="3" s="1"/>
  <c r="BB102" i="3"/>
  <c r="BC102" i="3" s="1"/>
  <c r="BB101" i="3"/>
  <c r="BC101" i="3" s="1"/>
  <c r="BB99" i="3"/>
  <c r="BC99" i="3" s="1"/>
  <c r="BB98" i="3"/>
  <c r="BC98" i="3" s="1"/>
  <c r="BB97" i="3"/>
  <c r="BC97" i="3" s="1"/>
  <c r="BB96" i="3"/>
  <c r="BC96" i="3" s="1"/>
  <c r="BB95" i="3"/>
  <c r="BC95" i="3" s="1"/>
  <c r="BB93" i="3"/>
  <c r="BC93" i="3" s="1"/>
  <c r="BB92" i="3"/>
  <c r="BC92" i="3" s="1"/>
  <c r="BB91" i="3"/>
  <c r="BC91" i="3" s="1"/>
  <c r="BB90" i="3"/>
  <c r="BC90" i="3" s="1"/>
  <c r="BB89" i="3"/>
  <c r="BC89" i="3" s="1"/>
  <c r="BB87" i="3"/>
  <c r="BC87" i="3" s="1"/>
  <c r="BB86" i="3"/>
  <c r="BC86" i="3" s="1"/>
  <c r="BB85" i="3"/>
  <c r="BC85" i="3" s="1"/>
  <c r="BB84" i="3"/>
  <c r="BC84" i="3" s="1"/>
  <c r="BB83" i="3"/>
  <c r="BC83" i="3" s="1"/>
  <c r="BB80" i="3"/>
  <c r="BC80" i="3" s="1"/>
  <c r="BB78" i="3"/>
  <c r="BC78" i="3" s="1"/>
  <c r="BB77" i="3"/>
  <c r="BC77" i="3" s="1"/>
  <c r="BB76" i="3"/>
  <c r="BC76" i="3" s="1"/>
  <c r="BB75" i="3"/>
  <c r="BC75" i="3" s="1"/>
  <c r="BB74" i="3"/>
  <c r="BC74" i="3" s="1"/>
  <c r="BB72" i="3"/>
  <c r="BC72" i="3" s="1"/>
  <c r="BB71" i="3"/>
  <c r="BC71" i="3" s="1"/>
  <c r="BB70" i="3"/>
  <c r="BC70" i="3" s="1"/>
  <c r="BB69" i="3"/>
  <c r="BC69" i="3" s="1"/>
  <c r="BB68" i="3"/>
  <c r="BC68" i="3" s="1"/>
  <c r="BB66" i="3"/>
  <c r="BC66" i="3" s="1"/>
  <c r="BB65" i="3"/>
  <c r="BC65" i="3" s="1"/>
  <c r="BB64" i="3"/>
  <c r="BC64" i="3" s="1"/>
  <c r="BB63" i="3"/>
  <c r="BC63" i="3" s="1"/>
  <c r="BB62" i="3"/>
  <c r="BC62" i="3" s="1"/>
  <c r="BB60" i="3"/>
  <c r="BC60" i="3" s="1"/>
  <c r="BB59" i="3"/>
  <c r="BC59" i="3" s="1"/>
  <c r="BB58" i="3"/>
  <c r="BC58" i="3" s="1"/>
  <c r="BB57" i="3"/>
  <c r="BC57" i="3" s="1"/>
  <c r="BB56" i="3"/>
  <c r="BC56" i="3" s="1"/>
  <c r="BB54" i="3"/>
  <c r="BC54" i="3" s="1"/>
  <c r="BB53" i="3"/>
  <c r="BC53" i="3" s="1"/>
  <c r="BB52" i="3"/>
  <c r="BC52" i="3" s="1"/>
  <c r="BB51" i="3"/>
  <c r="BC51" i="3" s="1"/>
  <c r="BB50" i="3"/>
  <c r="BC50" i="3" s="1"/>
  <c r="BB48" i="3"/>
  <c r="BC48" i="3" s="1"/>
  <c r="BB47" i="3"/>
  <c r="BC47" i="3" s="1"/>
  <c r="BB46" i="3"/>
  <c r="BC46" i="3" s="1"/>
  <c r="BB45" i="3"/>
  <c r="BC45" i="3" s="1"/>
  <c r="BB44" i="3"/>
  <c r="BC44" i="3" s="1"/>
  <c r="BB42" i="3"/>
  <c r="BC42" i="3" s="1"/>
  <c r="BB41" i="3"/>
  <c r="BC41" i="3" s="1"/>
  <c r="BB40" i="3"/>
  <c r="BC40" i="3" s="1"/>
  <c r="BB39" i="3"/>
  <c r="BC39" i="3" s="1"/>
  <c r="BB38" i="3"/>
  <c r="BC38" i="3" s="1"/>
  <c r="BB36" i="3"/>
  <c r="BC36" i="3" s="1"/>
  <c r="BB35" i="3"/>
  <c r="BC35" i="3" s="1"/>
  <c r="BB34" i="3"/>
  <c r="BC34" i="3" s="1"/>
  <c r="BB33" i="3"/>
  <c r="BC33" i="3" s="1"/>
  <c r="BB32" i="3"/>
  <c r="BC32" i="3" s="1"/>
  <c r="BB30" i="3"/>
  <c r="BC30" i="3" s="1"/>
  <c r="BB29" i="3"/>
  <c r="BC29" i="3" s="1"/>
  <c r="BB28" i="3"/>
  <c r="BC28" i="3" s="1"/>
  <c r="BB27" i="3"/>
  <c r="BC27" i="3" s="1"/>
  <c r="BB26" i="3"/>
  <c r="BC26" i="3" s="1"/>
  <c r="FC824" i="3" l="1"/>
  <c r="HT851" i="3"/>
  <c r="HT824" i="3"/>
  <c r="HS796" i="3"/>
  <c r="HS851" i="3"/>
  <c r="HT796" i="3"/>
  <c r="HS824" i="3"/>
  <c r="BD16" i="3"/>
  <c r="BD15" i="3"/>
  <c r="BD14" i="3"/>
  <c r="FF14" i="3" l="1"/>
  <c r="FC14" i="3" l="1"/>
  <c r="FG14" i="3" s="1"/>
  <c r="IM682" i="3" l="1"/>
  <c r="IL682" i="3"/>
  <c r="FY682" i="3"/>
  <c r="FX682" i="3"/>
  <c r="FU682" i="3"/>
  <c r="FP682" i="3"/>
  <c r="FO682" i="3"/>
  <c r="FL682" i="3"/>
  <c r="FG682" i="3"/>
  <c r="FF682" i="3"/>
  <c r="EO682" i="3"/>
  <c r="EN682" i="3"/>
  <c r="EK682" i="3"/>
  <c r="EJ682" i="3"/>
  <c r="EF682" i="3"/>
  <c r="EE682" i="3"/>
  <c r="EB682" i="3"/>
  <c r="EA682" i="3"/>
  <c r="DW682" i="3"/>
  <c r="DV682" i="3"/>
  <c r="DS682" i="3"/>
  <c r="DR682" i="3"/>
  <c r="DN682" i="3"/>
  <c r="DM682" i="3"/>
  <c r="DJ682" i="3"/>
  <c r="DI682" i="3"/>
  <c r="DE682" i="3"/>
  <c r="DD682" i="3"/>
  <c r="DA682" i="3"/>
  <c r="CZ682" i="3"/>
  <c r="CV682" i="3"/>
  <c r="CU682" i="3"/>
  <c r="BJ682" i="3"/>
  <c r="CL682" i="3" s="1"/>
  <c r="CQ682" i="3" s="1"/>
  <c r="AX682" i="3"/>
  <c r="AW682" i="3"/>
  <c r="AO682" i="3"/>
  <c r="IM681" i="3"/>
  <c r="IL681" i="3"/>
  <c r="FY681" i="3"/>
  <c r="FX681" i="3"/>
  <c r="FU681" i="3"/>
  <c r="FP681" i="3"/>
  <c r="FO681" i="3"/>
  <c r="FL681" i="3"/>
  <c r="FG681" i="3"/>
  <c r="FF681" i="3"/>
  <c r="EO681" i="3"/>
  <c r="EN681" i="3"/>
  <c r="EK681" i="3"/>
  <c r="EJ681" i="3"/>
  <c r="EF681" i="3"/>
  <c r="EE681" i="3"/>
  <c r="EB681" i="3"/>
  <c r="EA681" i="3"/>
  <c r="DW681" i="3"/>
  <c r="DV681" i="3"/>
  <c r="DS681" i="3"/>
  <c r="DR681" i="3"/>
  <c r="DN681" i="3"/>
  <c r="DM681" i="3"/>
  <c r="DJ681" i="3"/>
  <c r="DI681" i="3"/>
  <c r="DE681" i="3"/>
  <c r="DD681" i="3"/>
  <c r="DA681" i="3"/>
  <c r="CZ681" i="3"/>
  <c r="CV681" i="3"/>
  <c r="CU681" i="3"/>
  <c r="BJ681" i="3"/>
  <c r="CL681" i="3" s="1"/>
  <c r="CQ681" i="3" s="1"/>
  <c r="AX681" i="3"/>
  <c r="AW681" i="3"/>
  <c r="AO681" i="3"/>
  <c r="IM680" i="3"/>
  <c r="IL680" i="3"/>
  <c r="FY680" i="3"/>
  <c r="FX680" i="3"/>
  <c r="FU680" i="3"/>
  <c r="FP680" i="3"/>
  <c r="FO680" i="3"/>
  <c r="FL680" i="3"/>
  <c r="FG680" i="3"/>
  <c r="FF680" i="3"/>
  <c r="EO680" i="3"/>
  <c r="EN680" i="3"/>
  <c r="EK680" i="3"/>
  <c r="EJ680" i="3"/>
  <c r="EF680" i="3"/>
  <c r="EE680" i="3"/>
  <c r="EB680" i="3"/>
  <c r="EA680" i="3"/>
  <c r="DW680" i="3"/>
  <c r="DV680" i="3"/>
  <c r="DS680" i="3"/>
  <c r="DR680" i="3"/>
  <c r="DN680" i="3"/>
  <c r="DM680" i="3"/>
  <c r="DJ680" i="3"/>
  <c r="DI680" i="3"/>
  <c r="DE680" i="3"/>
  <c r="DD680" i="3"/>
  <c r="DA680" i="3"/>
  <c r="CZ680" i="3"/>
  <c r="CV680" i="3"/>
  <c r="CU680" i="3"/>
  <c r="BJ680" i="3"/>
  <c r="CL680" i="3" s="1"/>
  <c r="CQ680" i="3" s="1"/>
  <c r="AX680" i="3"/>
  <c r="AW680" i="3"/>
  <c r="AO680" i="3"/>
  <c r="IM679" i="3"/>
  <c r="IL679" i="3"/>
  <c r="FY679" i="3"/>
  <c r="FX679" i="3"/>
  <c r="FU679" i="3"/>
  <c r="FP679" i="3"/>
  <c r="FO679" i="3"/>
  <c r="FL679" i="3"/>
  <c r="FG679" i="3"/>
  <c r="FF679" i="3"/>
  <c r="EO679" i="3"/>
  <c r="EN679" i="3"/>
  <c r="EK679" i="3"/>
  <c r="EJ679" i="3"/>
  <c r="EF679" i="3"/>
  <c r="EE679" i="3"/>
  <c r="EB679" i="3"/>
  <c r="EA679" i="3"/>
  <c r="DW679" i="3"/>
  <c r="DV679" i="3"/>
  <c r="DS679" i="3"/>
  <c r="DR679" i="3"/>
  <c r="DN679" i="3"/>
  <c r="DM679" i="3"/>
  <c r="DJ679" i="3"/>
  <c r="DI679" i="3"/>
  <c r="DE679" i="3"/>
  <c r="DD679" i="3"/>
  <c r="DA679" i="3"/>
  <c r="CZ679" i="3"/>
  <c r="CV679" i="3"/>
  <c r="CU679" i="3"/>
  <c r="BJ679" i="3"/>
  <c r="BK679" i="3" s="1"/>
  <c r="AX679" i="3"/>
  <c r="AW679" i="3"/>
  <c r="AO679" i="3"/>
  <c r="JD678" i="3"/>
  <c r="JB678" i="3"/>
  <c r="JE678" i="3" s="1"/>
  <c r="JA678" i="3"/>
  <c r="IZ678" i="3"/>
  <c r="IV678" i="3"/>
  <c r="IT678" i="3"/>
  <c r="IR678" i="3"/>
  <c r="IS678" i="3" s="1"/>
  <c r="HO679" i="3" l="1"/>
  <c r="HU679" i="3"/>
  <c r="HZ679" i="3"/>
  <c r="ID679" i="3"/>
  <c r="HP679" i="3"/>
  <c r="HV679" i="3"/>
  <c r="IA679" i="3"/>
  <c r="HQ679" i="3"/>
  <c r="IB679" i="3"/>
  <c r="HR679" i="3"/>
  <c r="IC679" i="3"/>
  <c r="HW679" i="3"/>
  <c r="HX679" i="3"/>
  <c r="IE679" i="3"/>
  <c r="HR680" i="3"/>
  <c r="HX680" i="3"/>
  <c r="IC680" i="3"/>
  <c r="HO680" i="3"/>
  <c r="HU680" i="3"/>
  <c r="HZ680" i="3"/>
  <c r="ID680" i="3"/>
  <c r="HV680" i="3"/>
  <c r="HW680" i="3"/>
  <c r="HP680" i="3"/>
  <c r="IA680" i="3"/>
  <c r="HQ680" i="3"/>
  <c r="IB680" i="3"/>
  <c r="IE680" i="3"/>
  <c r="HQ681" i="3"/>
  <c r="HU681" i="3"/>
  <c r="HZ681" i="3"/>
  <c r="ID681" i="3"/>
  <c r="HR681" i="3"/>
  <c r="HV681" i="3"/>
  <c r="IA681" i="3"/>
  <c r="HO681" i="3"/>
  <c r="HW681" i="3"/>
  <c r="HP681" i="3"/>
  <c r="HX681" i="3"/>
  <c r="IB681" i="3"/>
  <c r="IC681" i="3"/>
  <c r="IE681" i="3"/>
  <c r="HR682" i="3"/>
  <c r="HW682" i="3"/>
  <c r="IB682" i="3"/>
  <c r="HO682" i="3"/>
  <c r="HX682" i="3"/>
  <c r="IC682" i="3"/>
  <c r="HP682" i="3"/>
  <c r="HZ682" i="3"/>
  <c r="HQ682" i="3"/>
  <c r="IA682" i="3"/>
  <c r="HU682" i="3"/>
  <c r="ID682" i="3"/>
  <c r="HV682" i="3"/>
  <c r="IE682" i="3"/>
  <c r="IU678" i="3"/>
  <c r="CM679" i="3"/>
  <c r="CR679" i="3" s="1"/>
  <c r="BK680" i="3"/>
  <c r="CL679" i="3"/>
  <c r="CQ679" i="3" s="1"/>
  <c r="IR679" i="3"/>
  <c r="HD679" i="3"/>
  <c r="FC679" i="3"/>
  <c r="HL679" i="3"/>
  <c r="BK681" i="3"/>
  <c r="BK682" i="3"/>
  <c r="HS682" i="3" l="1"/>
  <c r="HT681" i="3"/>
  <c r="HT679" i="3"/>
  <c r="HS680" i="3"/>
  <c r="HT680" i="3"/>
  <c r="HS679" i="3"/>
  <c r="HS681" i="3"/>
  <c r="HT682" i="3"/>
  <c r="CM682" i="3"/>
  <c r="CR682" i="3" s="1"/>
  <c r="CM681" i="3"/>
  <c r="CR681" i="3" s="1"/>
  <c r="FC680" i="3"/>
  <c r="CM680" i="3"/>
  <c r="CR680" i="3" s="1"/>
  <c r="IV679" i="3"/>
  <c r="IS679" i="3"/>
  <c r="IU679" i="3"/>
  <c r="IT679" i="3"/>
  <c r="HL680" i="3"/>
  <c r="IR680" i="3"/>
  <c r="HD680" i="3"/>
  <c r="HL682" i="3"/>
  <c r="IR682" i="3"/>
  <c r="HD682" i="3"/>
  <c r="FC682" i="3"/>
  <c r="JD679" i="3"/>
  <c r="BD679" i="3"/>
  <c r="AP679" i="3" s="1"/>
  <c r="JB679" i="3"/>
  <c r="JE679" i="3" s="1"/>
  <c r="HN679" i="3"/>
  <c r="IZ679" i="3"/>
  <c r="JA679" i="3"/>
  <c r="HM679" i="3"/>
  <c r="HL681" i="3"/>
  <c r="FC681" i="3"/>
  <c r="IR681" i="3"/>
  <c r="HD681" i="3"/>
  <c r="JA680" i="3" l="1"/>
  <c r="BD680" i="3"/>
  <c r="AP680" i="3" s="1"/>
  <c r="IT681" i="3"/>
  <c r="IU681" i="3"/>
  <c r="IS681" i="3"/>
  <c r="IV680" i="3"/>
  <c r="IU680" i="3"/>
  <c r="IS680" i="3"/>
  <c r="IT682" i="3"/>
  <c r="IU682" i="3"/>
  <c r="IS682" i="3"/>
  <c r="JB680" i="3"/>
  <c r="JE680" i="3" s="1"/>
  <c r="IZ680" i="3"/>
  <c r="HN680" i="3"/>
  <c r="HM680" i="3"/>
  <c r="JD680" i="3"/>
  <c r="IT680" i="3"/>
  <c r="IV682" i="3"/>
  <c r="JA681" i="3"/>
  <c r="HM681" i="3"/>
  <c r="JB681" i="3"/>
  <c r="JE681" i="3" s="1"/>
  <c r="HN681" i="3"/>
  <c r="IZ681" i="3"/>
  <c r="BD681" i="3"/>
  <c r="AP681" i="3" s="1"/>
  <c r="JD681" i="3"/>
  <c r="IZ682" i="3"/>
  <c r="BD682" i="3"/>
  <c r="AP682" i="3" s="1"/>
  <c r="JD682" i="3"/>
  <c r="JB682" i="3"/>
  <c r="JE682" i="3" s="1"/>
  <c r="HN682" i="3"/>
  <c r="JA682" i="3"/>
  <c r="HM682" i="3"/>
  <c r="IV681" i="3"/>
  <c r="HL667" i="3" l="1"/>
  <c r="HH667" i="3"/>
  <c r="HG667" i="3"/>
  <c r="HF667" i="3"/>
  <c r="HE667" i="3"/>
  <c r="HD667" i="3"/>
  <c r="FY666" i="3"/>
  <c r="FX666" i="3"/>
  <c r="FU666" i="3"/>
  <c r="FP666" i="3"/>
  <c r="FO666" i="3"/>
  <c r="FL666" i="3"/>
  <c r="FG666" i="3"/>
  <c r="FF666" i="3"/>
  <c r="EO666" i="3"/>
  <c r="EN666" i="3"/>
  <c r="EK666" i="3"/>
  <c r="EJ666" i="3"/>
  <c r="EF666" i="3"/>
  <c r="EE666" i="3"/>
  <c r="EB666" i="3"/>
  <c r="EA666" i="3"/>
  <c r="DW666" i="3"/>
  <c r="DV666" i="3"/>
  <c r="DS666" i="3"/>
  <c r="DR666" i="3"/>
  <c r="DN666" i="3"/>
  <c r="DM666" i="3"/>
  <c r="DJ666" i="3"/>
  <c r="DI666" i="3"/>
  <c r="DE666" i="3"/>
  <c r="DD666" i="3"/>
  <c r="DA666" i="3"/>
  <c r="CZ666" i="3"/>
  <c r="CV666" i="3"/>
  <c r="CU666" i="3"/>
  <c r="BJ666" i="3"/>
  <c r="CL666" i="3" s="1"/>
  <c r="CQ666" i="3" s="1"/>
  <c r="AO666" i="3"/>
  <c r="W666" i="3"/>
  <c r="AX666" i="3" s="1"/>
  <c r="HL665" i="3"/>
  <c r="HH665" i="3"/>
  <c r="HG665" i="3"/>
  <c r="HF665" i="3"/>
  <c r="HE665" i="3"/>
  <c r="HD665" i="3"/>
  <c r="FY664" i="3"/>
  <c r="FX664" i="3"/>
  <c r="FU664" i="3"/>
  <c r="FP664" i="3"/>
  <c r="FO664" i="3"/>
  <c r="FL664" i="3"/>
  <c r="FG664" i="3"/>
  <c r="FF664" i="3"/>
  <c r="EO664" i="3"/>
  <c r="EN664" i="3"/>
  <c r="EK664" i="3"/>
  <c r="EJ664" i="3"/>
  <c r="EF664" i="3"/>
  <c r="EE664" i="3"/>
  <c r="EB664" i="3"/>
  <c r="EA664" i="3"/>
  <c r="DW664" i="3"/>
  <c r="DV664" i="3"/>
  <c r="DS664" i="3"/>
  <c r="DR664" i="3"/>
  <c r="DN664" i="3"/>
  <c r="DM664" i="3"/>
  <c r="DJ664" i="3"/>
  <c r="DI664" i="3"/>
  <c r="DE664" i="3"/>
  <c r="DD664" i="3"/>
  <c r="DA664" i="3"/>
  <c r="CZ664" i="3"/>
  <c r="CV664" i="3"/>
  <c r="CU664" i="3"/>
  <c r="BJ664" i="3"/>
  <c r="CL664" i="3" s="1"/>
  <c r="CQ664" i="3" s="1"/>
  <c r="AO664" i="3"/>
  <c r="W664" i="3"/>
  <c r="AX664" i="3" s="1"/>
  <c r="HL663" i="3"/>
  <c r="HH663" i="3"/>
  <c r="HG663" i="3"/>
  <c r="HF663" i="3"/>
  <c r="HE663" i="3"/>
  <c r="HD663" i="3"/>
  <c r="FY662" i="3"/>
  <c r="FX662" i="3"/>
  <c r="FU662" i="3"/>
  <c r="FP662" i="3"/>
  <c r="FO662" i="3"/>
  <c r="FL662" i="3"/>
  <c r="FG662" i="3"/>
  <c r="FF662" i="3"/>
  <c r="EO662" i="3"/>
  <c r="EN662" i="3"/>
  <c r="EK662" i="3"/>
  <c r="EJ662" i="3"/>
  <c r="EF662" i="3"/>
  <c r="EE662" i="3"/>
  <c r="EB662" i="3"/>
  <c r="EA662" i="3"/>
  <c r="DW662" i="3"/>
  <c r="DV662" i="3"/>
  <c r="DS662" i="3"/>
  <c r="DR662" i="3"/>
  <c r="DN662" i="3"/>
  <c r="DM662" i="3"/>
  <c r="DJ662" i="3"/>
  <c r="DI662" i="3"/>
  <c r="DE662" i="3"/>
  <c r="DD662" i="3"/>
  <c r="DA662" i="3"/>
  <c r="CZ662" i="3"/>
  <c r="CV662" i="3"/>
  <c r="CU662" i="3"/>
  <c r="BJ662" i="3"/>
  <c r="CL662" i="3" s="1"/>
  <c r="CQ662" i="3" s="1"/>
  <c r="AO662" i="3"/>
  <c r="W662" i="3"/>
  <c r="AX662" i="3" s="1"/>
  <c r="EO677" i="3"/>
  <c r="EN677" i="3"/>
  <c r="EK677" i="3"/>
  <c r="EJ677" i="3"/>
  <c r="EF677" i="3"/>
  <c r="EE677" i="3"/>
  <c r="EB677" i="3"/>
  <c r="EA677" i="3"/>
  <c r="DW677" i="3"/>
  <c r="DV677" i="3"/>
  <c r="DS677" i="3"/>
  <c r="DR677" i="3"/>
  <c r="DN677" i="3"/>
  <c r="DM677" i="3"/>
  <c r="DJ677" i="3"/>
  <c r="DI677" i="3"/>
  <c r="DE677" i="3"/>
  <c r="DD677" i="3"/>
  <c r="DA677" i="3"/>
  <c r="CZ677" i="3"/>
  <c r="CV677" i="3"/>
  <c r="CU677" i="3"/>
  <c r="BJ677" i="3"/>
  <c r="CL677" i="3" s="1"/>
  <c r="CQ677" i="3" s="1"/>
  <c r="EO676" i="3"/>
  <c r="EN676" i="3"/>
  <c r="EK676" i="3"/>
  <c r="EJ676" i="3"/>
  <c r="EF676" i="3"/>
  <c r="EE676" i="3"/>
  <c r="EB676" i="3"/>
  <c r="EA676" i="3"/>
  <c r="DW676" i="3"/>
  <c r="DV676" i="3"/>
  <c r="DS676" i="3"/>
  <c r="DR676" i="3"/>
  <c r="DN676" i="3"/>
  <c r="DM676" i="3"/>
  <c r="DJ676" i="3"/>
  <c r="DI676" i="3"/>
  <c r="DE676" i="3"/>
  <c r="DD676" i="3"/>
  <c r="DA676" i="3"/>
  <c r="CZ676" i="3"/>
  <c r="CV676" i="3"/>
  <c r="CU676" i="3"/>
  <c r="BJ676" i="3"/>
  <c r="CL676" i="3" s="1"/>
  <c r="CQ676" i="3" s="1"/>
  <c r="EO675" i="3"/>
  <c r="EN675" i="3"/>
  <c r="EK675" i="3"/>
  <c r="EJ675" i="3"/>
  <c r="EF675" i="3"/>
  <c r="EE675" i="3"/>
  <c r="EB675" i="3"/>
  <c r="EA675" i="3"/>
  <c r="DW675" i="3"/>
  <c r="DV675" i="3"/>
  <c r="DS675" i="3"/>
  <c r="DR675" i="3"/>
  <c r="DN675" i="3"/>
  <c r="DM675" i="3"/>
  <c r="DJ675" i="3"/>
  <c r="DI675" i="3"/>
  <c r="DE675" i="3"/>
  <c r="DD675" i="3"/>
  <c r="DA675" i="3"/>
  <c r="CZ675" i="3"/>
  <c r="CV675" i="3"/>
  <c r="CU675" i="3"/>
  <c r="BJ675" i="3"/>
  <c r="CL675" i="3" s="1"/>
  <c r="CQ675" i="3" s="1"/>
  <c r="EO674" i="3"/>
  <c r="EN674" i="3"/>
  <c r="EK674" i="3"/>
  <c r="EJ674" i="3"/>
  <c r="EF674" i="3"/>
  <c r="EE674" i="3"/>
  <c r="EB674" i="3"/>
  <c r="EA674" i="3"/>
  <c r="DW674" i="3"/>
  <c r="DV674" i="3"/>
  <c r="DS674" i="3"/>
  <c r="DR674" i="3"/>
  <c r="DN674" i="3"/>
  <c r="DM674" i="3"/>
  <c r="DJ674" i="3"/>
  <c r="DI674" i="3"/>
  <c r="DE674" i="3"/>
  <c r="DD674" i="3"/>
  <c r="DA674" i="3"/>
  <c r="CZ674" i="3"/>
  <c r="CV674" i="3"/>
  <c r="CU674" i="3"/>
  <c r="BJ674" i="3"/>
  <c r="CL674" i="3" s="1"/>
  <c r="CQ674" i="3" s="1"/>
  <c r="EO672" i="3"/>
  <c r="EN672" i="3"/>
  <c r="EK672" i="3"/>
  <c r="EJ672" i="3"/>
  <c r="EF672" i="3"/>
  <c r="EE672" i="3"/>
  <c r="EB672" i="3"/>
  <c r="EA672" i="3"/>
  <c r="DW672" i="3"/>
  <c r="DV672" i="3"/>
  <c r="DS672" i="3"/>
  <c r="DR672" i="3"/>
  <c r="DN672" i="3"/>
  <c r="DM672" i="3"/>
  <c r="DJ672" i="3"/>
  <c r="DI672" i="3"/>
  <c r="DE672" i="3"/>
  <c r="DD672" i="3"/>
  <c r="DA672" i="3"/>
  <c r="CZ672" i="3"/>
  <c r="CV672" i="3"/>
  <c r="CU672" i="3"/>
  <c r="BJ672" i="3"/>
  <c r="CL672" i="3" s="1"/>
  <c r="CQ672" i="3" s="1"/>
  <c r="EO671" i="3"/>
  <c r="EN671" i="3"/>
  <c r="EK671" i="3"/>
  <c r="EJ671" i="3"/>
  <c r="EF671" i="3"/>
  <c r="EE671" i="3"/>
  <c r="EB671" i="3"/>
  <c r="EA671" i="3"/>
  <c r="DW671" i="3"/>
  <c r="DV671" i="3"/>
  <c r="DS671" i="3"/>
  <c r="DR671" i="3"/>
  <c r="DN671" i="3"/>
  <c r="DM671" i="3"/>
  <c r="DJ671" i="3"/>
  <c r="DI671" i="3"/>
  <c r="DE671" i="3"/>
  <c r="DD671" i="3"/>
  <c r="DA671" i="3"/>
  <c r="CZ671" i="3"/>
  <c r="CV671" i="3"/>
  <c r="CU671" i="3"/>
  <c r="BJ671" i="3"/>
  <c r="CL671" i="3" s="1"/>
  <c r="CQ671" i="3" s="1"/>
  <c r="EO670" i="3"/>
  <c r="EN670" i="3"/>
  <c r="EK670" i="3"/>
  <c r="EJ670" i="3"/>
  <c r="EF670" i="3"/>
  <c r="EE670" i="3"/>
  <c r="EB670" i="3"/>
  <c r="EA670" i="3"/>
  <c r="DW670" i="3"/>
  <c r="DV670" i="3"/>
  <c r="DS670" i="3"/>
  <c r="DR670" i="3"/>
  <c r="DN670" i="3"/>
  <c r="DM670" i="3"/>
  <c r="DJ670" i="3"/>
  <c r="DI670" i="3"/>
  <c r="DE670" i="3"/>
  <c r="DD670" i="3"/>
  <c r="DA670" i="3"/>
  <c r="CZ670" i="3"/>
  <c r="CV670" i="3"/>
  <c r="CU670" i="3"/>
  <c r="BJ670" i="3"/>
  <c r="CL670" i="3" s="1"/>
  <c r="CQ670" i="3" s="1"/>
  <c r="EO669" i="3"/>
  <c r="EN669" i="3"/>
  <c r="EK669" i="3"/>
  <c r="EJ669" i="3"/>
  <c r="EF669" i="3"/>
  <c r="EE669" i="3"/>
  <c r="EB669" i="3"/>
  <c r="EA669" i="3"/>
  <c r="DW669" i="3"/>
  <c r="DV669" i="3"/>
  <c r="DS669" i="3"/>
  <c r="DR669" i="3"/>
  <c r="DN669" i="3"/>
  <c r="DM669" i="3"/>
  <c r="DJ669" i="3"/>
  <c r="DI669" i="3"/>
  <c r="DE669" i="3"/>
  <c r="DD669" i="3"/>
  <c r="DA669" i="3"/>
  <c r="CZ669" i="3"/>
  <c r="CV669" i="3"/>
  <c r="CU669" i="3"/>
  <c r="BJ669" i="3"/>
  <c r="CL669" i="3" s="1"/>
  <c r="CQ669" i="3" s="1"/>
  <c r="FY677" i="3"/>
  <c r="FX677" i="3"/>
  <c r="FU677" i="3"/>
  <c r="FP677" i="3"/>
  <c r="FO677" i="3"/>
  <c r="FL677" i="3"/>
  <c r="FG677" i="3"/>
  <c r="FF677" i="3"/>
  <c r="FY676" i="3"/>
  <c r="FX676" i="3"/>
  <c r="FU676" i="3"/>
  <c r="FP676" i="3"/>
  <c r="FO676" i="3"/>
  <c r="FL676" i="3"/>
  <c r="FG676" i="3"/>
  <c r="FF676" i="3"/>
  <c r="FY675" i="3"/>
  <c r="FX675" i="3"/>
  <c r="FU675" i="3"/>
  <c r="FP675" i="3"/>
  <c r="FO675" i="3"/>
  <c r="FL675" i="3"/>
  <c r="FG675" i="3"/>
  <c r="FF675" i="3"/>
  <c r="FY674" i="3"/>
  <c r="FX674" i="3"/>
  <c r="FU674" i="3"/>
  <c r="FP674" i="3"/>
  <c r="FO674" i="3"/>
  <c r="FL674" i="3"/>
  <c r="FG674" i="3"/>
  <c r="FF674" i="3"/>
  <c r="FY672" i="3"/>
  <c r="FX672" i="3"/>
  <c r="FU672" i="3"/>
  <c r="FP672" i="3"/>
  <c r="FO672" i="3"/>
  <c r="FL672" i="3"/>
  <c r="FG672" i="3"/>
  <c r="FF672" i="3"/>
  <c r="FY671" i="3"/>
  <c r="FX671" i="3"/>
  <c r="FU671" i="3"/>
  <c r="FP671" i="3"/>
  <c r="FO671" i="3"/>
  <c r="FL671" i="3"/>
  <c r="FG671" i="3"/>
  <c r="FF671" i="3"/>
  <c r="FY670" i="3"/>
  <c r="FX670" i="3"/>
  <c r="FU670" i="3"/>
  <c r="FP670" i="3"/>
  <c r="FO670" i="3"/>
  <c r="FL670" i="3"/>
  <c r="FG670" i="3"/>
  <c r="FF670" i="3"/>
  <c r="FY669" i="3"/>
  <c r="FX669" i="3"/>
  <c r="FU669" i="3"/>
  <c r="FP669" i="3"/>
  <c r="FO669" i="3"/>
  <c r="FL669" i="3"/>
  <c r="FG669" i="3"/>
  <c r="FF669" i="3"/>
  <c r="BJ656" i="3"/>
  <c r="JD683" i="3"/>
  <c r="JB683" i="3"/>
  <c r="JE683" i="3" s="1"/>
  <c r="JA683" i="3"/>
  <c r="IZ683" i="3"/>
  <c r="IV683" i="3"/>
  <c r="IT683" i="3"/>
  <c r="IR683" i="3"/>
  <c r="IS683" i="3" s="1"/>
  <c r="IM677" i="3"/>
  <c r="IL677" i="3"/>
  <c r="AX677" i="3"/>
  <c r="AW677" i="3"/>
  <c r="AO677" i="3"/>
  <c r="IM676" i="3"/>
  <c r="IL676" i="3"/>
  <c r="AX676" i="3"/>
  <c r="AW676" i="3"/>
  <c r="AO676" i="3"/>
  <c r="IM675" i="3"/>
  <c r="IL675" i="3"/>
  <c r="AX675" i="3"/>
  <c r="AW675" i="3"/>
  <c r="AO675" i="3"/>
  <c r="IM674" i="3"/>
  <c r="IL674" i="3"/>
  <c r="AX674" i="3"/>
  <c r="AW674" i="3"/>
  <c r="AO674" i="3"/>
  <c r="JD673" i="3"/>
  <c r="JB673" i="3"/>
  <c r="JE673" i="3" s="1"/>
  <c r="JA673" i="3"/>
  <c r="IZ673" i="3"/>
  <c r="IV673" i="3"/>
  <c r="IT673" i="3"/>
  <c r="IR673" i="3"/>
  <c r="IU673" i="3" s="1"/>
  <c r="IM672" i="3"/>
  <c r="IL672" i="3"/>
  <c r="AX672" i="3"/>
  <c r="AW672" i="3"/>
  <c r="AO672" i="3"/>
  <c r="IM671" i="3"/>
  <c r="IL671" i="3"/>
  <c r="AX671" i="3"/>
  <c r="AW671" i="3"/>
  <c r="AO671" i="3"/>
  <c r="IM670" i="3"/>
  <c r="IL670" i="3"/>
  <c r="AX670" i="3"/>
  <c r="AW670" i="3"/>
  <c r="AO670" i="3"/>
  <c r="IM669" i="3"/>
  <c r="IL669" i="3"/>
  <c r="AX669" i="3"/>
  <c r="AW669" i="3"/>
  <c r="AO669" i="3"/>
  <c r="JD668" i="3"/>
  <c r="JB668" i="3"/>
  <c r="JE668" i="3" s="1"/>
  <c r="JA668" i="3"/>
  <c r="IZ668" i="3"/>
  <c r="IV668" i="3"/>
  <c r="IT668" i="3"/>
  <c r="IR668" i="3"/>
  <c r="IU668" i="3" s="1"/>
  <c r="HJ668" i="3"/>
  <c r="HR675" i="3" l="1"/>
  <c r="HX675" i="3"/>
  <c r="IC675" i="3"/>
  <c r="HO675" i="3"/>
  <c r="HU675" i="3"/>
  <c r="HZ675" i="3"/>
  <c r="ID675" i="3"/>
  <c r="HV675" i="3"/>
  <c r="HW675" i="3"/>
  <c r="HP675" i="3"/>
  <c r="IA675" i="3"/>
  <c r="HQ675" i="3"/>
  <c r="IB675" i="3"/>
  <c r="IE675" i="3"/>
  <c r="HO662" i="3"/>
  <c r="HX662" i="3"/>
  <c r="IC662" i="3"/>
  <c r="HP662" i="3"/>
  <c r="HU662" i="3"/>
  <c r="HZ662" i="3"/>
  <c r="ID662" i="3"/>
  <c r="HR662" i="3"/>
  <c r="HW662" i="3"/>
  <c r="IB662" i="3"/>
  <c r="HQ662" i="3"/>
  <c r="HV662" i="3"/>
  <c r="IA662" i="3"/>
  <c r="IE662" i="3"/>
  <c r="HO670" i="3"/>
  <c r="HX670" i="3"/>
  <c r="IC670" i="3"/>
  <c r="HP670" i="3"/>
  <c r="HU670" i="3"/>
  <c r="HZ670" i="3"/>
  <c r="ID670" i="3"/>
  <c r="HW670" i="3"/>
  <c r="HQ670" i="3"/>
  <c r="IA670" i="3"/>
  <c r="HR670" i="3"/>
  <c r="IB670" i="3"/>
  <c r="HV670" i="3"/>
  <c r="IE670" i="3"/>
  <c r="HQ676" i="3"/>
  <c r="HW676" i="3"/>
  <c r="IB676" i="3"/>
  <c r="HR676" i="3"/>
  <c r="HX676" i="3"/>
  <c r="IC676" i="3"/>
  <c r="HO676" i="3"/>
  <c r="HZ676" i="3"/>
  <c r="HP676" i="3"/>
  <c r="IA676" i="3"/>
  <c r="HU676" i="3"/>
  <c r="ID676" i="3"/>
  <c r="HV676" i="3"/>
  <c r="IE676" i="3"/>
  <c r="HR669" i="3"/>
  <c r="HV669" i="3"/>
  <c r="IA669" i="3"/>
  <c r="HO669" i="3"/>
  <c r="HW669" i="3"/>
  <c r="IB669" i="3"/>
  <c r="HQ669" i="3"/>
  <c r="HU669" i="3"/>
  <c r="ID669" i="3"/>
  <c r="HX669" i="3"/>
  <c r="HZ669" i="3"/>
  <c r="HP669" i="3"/>
  <c r="IC669" i="3"/>
  <c r="IE669" i="3"/>
  <c r="HQ671" i="3"/>
  <c r="HW671" i="3"/>
  <c r="IB671" i="3"/>
  <c r="HR671" i="3"/>
  <c r="HX671" i="3"/>
  <c r="IC671" i="3"/>
  <c r="HP671" i="3"/>
  <c r="IA671" i="3"/>
  <c r="HU671" i="3"/>
  <c r="ID671" i="3"/>
  <c r="HV671" i="3"/>
  <c r="HO671" i="3"/>
  <c r="HZ671" i="3"/>
  <c r="IE671" i="3"/>
  <c r="HP677" i="3"/>
  <c r="HX677" i="3"/>
  <c r="IC677" i="3"/>
  <c r="HQ677" i="3"/>
  <c r="HU677" i="3"/>
  <c r="HZ677" i="3"/>
  <c r="ID677" i="3"/>
  <c r="HR677" i="3"/>
  <c r="IA677" i="3"/>
  <c r="IB677" i="3"/>
  <c r="HV677" i="3"/>
  <c r="HO677" i="3"/>
  <c r="HW677" i="3"/>
  <c r="IE677" i="3"/>
  <c r="HO666" i="3"/>
  <c r="HU666" i="3"/>
  <c r="HZ666" i="3"/>
  <c r="ID666" i="3"/>
  <c r="HP666" i="3"/>
  <c r="HV666" i="3"/>
  <c r="IA666" i="3"/>
  <c r="HR666" i="3"/>
  <c r="HX666" i="3"/>
  <c r="IC666" i="3"/>
  <c r="HQ666" i="3"/>
  <c r="HW666" i="3"/>
  <c r="IB666" i="3"/>
  <c r="IE666" i="3"/>
  <c r="HP672" i="3"/>
  <c r="HV672" i="3"/>
  <c r="IA672" i="3"/>
  <c r="HQ672" i="3"/>
  <c r="HW672" i="3"/>
  <c r="IB672" i="3"/>
  <c r="HU672" i="3"/>
  <c r="ID672" i="3"/>
  <c r="HX672" i="3"/>
  <c r="HO672" i="3"/>
  <c r="HZ672" i="3"/>
  <c r="HR672" i="3"/>
  <c r="IC672" i="3"/>
  <c r="IE672" i="3"/>
  <c r="HP674" i="3"/>
  <c r="HU674" i="3"/>
  <c r="HZ674" i="3"/>
  <c r="ID674" i="3"/>
  <c r="HQ674" i="3"/>
  <c r="HV674" i="3"/>
  <c r="IA674" i="3"/>
  <c r="HR674" i="3"/>
  <c r="IB674" i="3"/>
  <c r="IC674" i="3"/>
  <c r="HW674" i="3"/>
  <c r="HO674" i="3"/>
  <c r="HX674" i="3"/>
  <c r="IE674" i="3"/>
  <c r="HQ664" i="3"/>
  <c r="HW664" i="3"/>
  <c r="IB664" i="3"/>
  <c r="HR664" i="3"/>
  <c r="HX664" i="3"/>
  <c r="IC664" i="3"/>
  <c r="HP664" i="3"/>
  <c r="HV664" i="3"/>
  <c r="IA664" i="3"/>
  <c r="HU664" i="3"/>
  <c r="HZ664" i="3"/>
  <c r="ID664" i="3"/>
  <c r="HO664" i="3"/>
  <c r="IE664" i="3"/>
  <c r="IS668" i="3"/>
  <c r="IS673" i="3"/>
  <c r="IU683" i="3"/>
  <c r="BK666" i="3"/>
  <c r="AW666" i="3"/>
  <c r="BK662" i="3"/>
  <c r="AW662" i="3"/>
  <c r="BK664" i="3"/>
  <c r="AW664" i="3"/>
  <c r="BK674" i="3"/>
  <c r="BK675" i="3"/>
  <c r="BK676" i="3"/>
  <c r="BK677" i="3"/>
  <c r="BK669" i="3"/>
  <c r="BK670" i="3"/>
  <c r="BK671" i="3"/>
  <c r="BK672" i="3"/>
  <c r="W343" i="3"/>
  <c r="HT672" i="3" l="1"/>
  <c r="HT674" i="3"/>
  <c r="HS669" i="3"/>
  <c r="HT671" i="3"/>
  <c r="HS676" i="3"/>
  <c r="HT675" i="3"/>
  <c r="HS675" i="3"/>
  <c r="HS664" i="3"/>
  <c r="HT666" i="3"/>
  <c r="HT662" i="3"/>
  <c r="HS677" i="3"/>
  <c r="HS672" i="3"/>
  <c r="HS666" i="3"/>
  <c r="HT669" i="3"/>
  <c r="HT676" i="3"/>
  <c r="HS662" i="3"/>
  <c r="HT664" i="3"/>
  <c r="HS674" i="3"/>
  <c r="HT677" i="3"/>
  <c r="HS671" i="3"/>
  <c r="HS670" i="3"/>
  <c r="HT670" i="3"/>
  <c r="CM676" i="3"/>
  <c r="CR676" i="3" s="1"/>
  <c r="CM675" i="3"/>
  <c r="CR675" i="3" s="1"/>
  <c r="CM674" i="3"/>
  <c r="CR674" i="3" s="1"/>
  <c r="HL672" i="3"/>
  <c r="CM672" i="3"/>
  <c r="CR672" i="3" s="1"/>
  <c r="HL677" i="3"/>
  <c r="CM677" i="3"/>
  <c r="CR677" i="3" s="1"/>
  <c r="HL671" i="3"/>
  <c r="CM671" i="3"/>
  <c r="CR671" i="3" s="1"/>
  <c r="FC670" i="3"/>
  <c r="CM670" i="3"/>
  <c r="CR670" i="3" s="1"/>
  <c r="FC669" i="3"/>
  <c r="CM669" i="3"/>
  <c r="CR669" i="3" s="1"/>
  <c r="FC662" i="3"/>
  <c r="CM662" i="3"/>
  <c r="CR662" i="3" s="1"/>
  <c r="FC664" i="3"/>
  <c r="CM664" i="3"/>
  <c r="CR664" i="3" s="1"/>
  <c r="FC666" i="3"/>
  <c r="CM666" i="3"/>
  <c r="CR666" i="3" s="1"/>
  <c r="HL670" i="3"/>
  <c r="HD666" i="3"/>
  <c r="HL666" i="3"/>
  <c r="BD666" i="3" s="1"/>
  <c r="AP666" i="3" s="1"/>
  <c r="HL662" i="3"/>
  <c r="BD662" i="3" s="1"/>
  <c r="AP662" i="3" s="1"/>
  <c r="HD662" i="3"/>
  <c r="HL664" i="3"/>
  <c r="BD664" i="3" s="1"/>
  <c r="AP664" i="3" s="1"/>
  <c r="HD664" i="3"/>
  <c r="HD677" i="3"/>
  <c r="HD670" i="3"/>
  <c r="IR671" i="3"/>
  <c r="IR677" i="3"/>
  <c r="FC671" i="3"/>
  <c r="FC677" i="3"/>
  <c r="IR672" i="3"/>
  <c r="IR669" i="3"/>
  <c r="HD669" i="3"/>
  <c r="HL669" i="3"/>
  <c r="HD671" i="3"/>
  <c r="HD672" i="3"/>
  <c r="FC672" i="3"/>
  <c r="HD676" i="3"/>
  <c r="HL676" i="3"/>
  <c r="FC676" i="3"/>
  <c r="FC675" i="3"/>
  <c r="HD675" i="3"/>
  <c r="HL675" i="3"/>
  <c r="FC674" i="3"/>
  <c r="HL674" i="3"/>
  <c r="HD674" i="3"/>
  <c r="IR676" i="3"/>
  <c r="IR675" i="3"/>
  <c r="IR674" i="3"/>
  <c r="IR670" i="3"/>
  <c r="CV14" i="3"/>
  <c r="CU14" i="3"/>
  <c r="CM14" i="3"/>
  <c r="CR14" i="3" s="1"/>
  <c r="CL14" i="3"/>
  <c r="CQ14" i="3" s="1"/>
  <c r="CU590" i="3"/>
  <c r="CV590" i="3"/>
  <c r="FY844" i="3"/>
  <c r="FX844" i="3"/>
  <c r="FU844" i="3"/>
  <c r="FP844" i="3"/>
  <c r="FO844" i="3"/>
  <c r="FL844" i="3"/>
  <c r="FF844" i="3"/>
  <c r="EO844" i="3"/>
  <c r="EN844" i="3"/>
  <c r="EK844" i="3"/>
  <c r="EJ844" i="3"/>
  <c r="EF844" i="3"/>
  <c r="EE844" i="3"/>
  <c r="EB844" i="3"/>
  <c r="EA844" i="3"/>
  <c r="DW844" i="3"/>
  <c r="DV844" i="3"/>
  <c r="DS844" i="3"/>
  <c r="DR844" i="3"/>
  <c r="DN844" i="3"/>
  <c r="DM844" i="3"/>
  <c r="DJ844" i="3"/>
  <c r="DI844" i="3"/>
  <c r="DE844" i="3"/>
  <c r="DD844" i="3"/>
  <c r="DA844" i="3"/>
  <c r="CZ844" i="3"/>
  <c r="CV844" i="3"/>
  <c r="CU844" i="3"/>
  <c r="BJ844" i="3"/>
  <c r="CL844" i="3" s="1"/>
  <c r="CQ844" i="3" s="1"/>
  <c r="AO844" i="3"/>
  <c r="HQ844" i="3" l="1"/>
  <c r="HW844" i="3"/>
  <c r="IB844" i="3"/>
  <c r="HR844" i="3"/>
  <c r="HX844" i="3"/>
  <c r="IC844" i="3"/>
  <c r="HO844" i="3"/>
  <c r="HU844" i="3"/>
  <c r="HZ844" i="3"/>
  <c r="ID844" i="3"/>
  <c r="HP844" i="3"/>
  <c r="HV844" i="3"/>
  <c r="IA844" i="3"/>
  <c r="IE844" i="3"/>
  <c r="IZ677" i="3"/>
  <c r="BD677" i="3"/>
  <c r="AP677" i="3" s="1"/>
  <c r="BD669" i="3"/>
  <c r="AP669" i="3" s="1"/>
  <c r="JA670" i="3"/>
  <c r="BD670" i="3"/>
  <c r="AP670" i="3" s="1"/>
  <c r="HN671" i="3"/>
  <c r="BD671" i="3"/>
  <c r="AP671" i="3" s="1"/>
  <c r="JB672" i="3"/>
  <c r="JE672" i="3" s="1"/>
  <c r="BD672" i="3"/>
  <c r="AP672" i="3" s="1"/>
  <c r="HM677" i="3"/>
  <c r="HN672" i="3"/>
  <c r="HM672" i="3"/>
  <c r="JA671" i="3"/>
  <c r="IZ672" i="3"/>
  <c r="IT676" i="3"/>
  <c r="IU676" i="3"/>
  <c r="IS676" i="3"/>
  <c r="JB677" i="3"/>
  <c r="JE677" i="3" s="1"/>
  <c r="IT677" i="3"/>
  <c r="IU677" i="3"/>
  <c r="IS677" i="3"/>
  <c r="JD672" i="3"/>
  <c r="JB671" i="3"/>
  <c r="JE671" i="3" s="1"/>
  <c r="HM671" i="3"/>
  <c r="IV675" i="3"/>
  <c r="IS675" i="3"/>
  <c r="IU675" i="3"/>
  <c r="IZ671" i="3"/>
  <c r="JD671" i="3"/>
  <c r="HN677" i="3"/>
  <c r="JA677" i="3"/>
  <c r="IV671" i="3"/>
  <c r="IS671" i="3"/>
  <c r="IU671" i="3"/>
  <c r="IT670" i="3"/>
  <c r="IU670" i="3"/>
  <c r="IS670" i="3"/>
  <c r="JA672" i="3"/>
  <c r="JD677" i="3"/>
  <c r="IV674" i="3"/>
  <c r="IU674" i="3"/>
  <c r="IS674" i="3"/>
  <c r="IT672" i="3"/>
  <c r="IU672" i="3"/>
  <c r="IS672" i="3"/>
  <c r="IV669" i="3"/>
  <c r="IS669" i="3"/>
  <c r="IU669" i="3"/>
  <c r="JB670" i="3"/>
  <c r="JE670" i="3" s="1"/>
  <c r="JD670" i="3"/>
  <c r="IZ670" i="3"/>
  <c r="HN670" i="3"/>
  <c r="HM670" i="3"/>
  <c r="IV672" i="3"/>
  <c r="IT671" i="3"/>
  <c r="IV677" i="3"/>
  <c r="IT669" i="3"/>
  <c r="JB669" i="3"/>
  <c r="JE669" i="3" s="1"/>
  <c r="JA669" i="3"/>
  <c r="HN669" i="3"/>
  <c r="HM669" i="3"/>
  <c r="JD669" i="3"/>
  <c r="IZ669" i="3"/>
  <c r="IZ676" i="3"/>
  <c r="HM676" i="3"/>
  <c r="BD676" i="3"/>
  <c r="AP676" i="3" s="1"/>
  <c r="JD676" i="3"/>
  <c r="HN676" i="3"/>
  <c r="JB676" i="3"/>
  <c r="JE676" i="3" s="1"/>
  <c r="JA676" i="3"/>
  <c r="JB674" i="3"/>
  <c r="JE674" i="3" s="1"/>
  <c r="JD674" i="3"/>
  <c r="JA674" i="3"/>
  <c r="HN674" i="3"/>
  <c r="IZ674" i="3"/>
  <c r="HM674" i="3"/>
  <c r="BD674" i="3"/>
  <c r="AP674" i="3" s="1"/>
  <c r="JD675" i="3"/>
  <c r="IZ675" i="3"/>
  <c r="JB675" i="3"/>
  <c r="JE675" i="3" s="1"/>
  <c r="HM675" i="3"/>
  <c r="BD675" i="3"/>
  <c r="AP675" i="3" s="1"/>
  <c r="JA675" i="3"/>
  <c r="HN675" i="3"/>
  <c r="IV676" i="3"/>
  <c r="IT674" i="3"/>
  <c r="IT675" i="3"/>
  <c r="IV670" i="3"/>
  <c r="BK844" i="3"/>
  <c r="HT844" i="3" l="1"/>
  <c r="HS844" i="3"/>
  <c r="CM844" i="3"/>
  <c r="CR844" i="3" s="1"/>
  <c r="HL844" i="3"/>
  <c r="BD844" i="3" s="1"/>
  <c r="AP844" i="3" s="1"/>
  <c r="HD844" i="3"/>
  <c r="FC844" i="3"/>
  <c r="FG844" i="3" s="1"/>
  <c r="AO734" i="3" l="1"/>
  <c r="AO765" i="3"/>
  <c r="AO771" i="3"/>
  <c r="AO746" i="3"/>
  <c r="AO784" i="3"/>
  <c r="AO783" i="3"/>
  <c r="AO782" i="3"/>
  <c r="AO724" i="3"/>
  <c r="AO764" i="3"/>
  <c r="AO768" i="3"/>
  <c r="AO745" i="3"/>
  <c r="AO780" i="3"/>
  <c r="FY734" i="3"/>
  <c r="FX734" i="3"/>
  <c r="FU734" i="3"/>
  <c r="FP734" i="3"/>
  <c r="FO734" i="3"/>
  <c r="FL734" i="3"/>
  <c r="FG734" i="3"/>
  <c r="FF734" i="3"/>
  <c r="EO734" i="3"/>
  <c r="EN734" i="3"/>
  <c r="EK734" i="3"/>
  <c r="EJ734" i="3"/>
  <c r="EF734" i="3"/>
  <c r="EE734" i="3"/>
  <c r="EB734" i="3"/>
  <c r="EA734" i="3"/>
  <c r="DW734" i="3"/>
  <c r="DV734" i="3"/>
  <c r="DS734" i="3"/>
  <c r="DR734" i="3"/>
  <c r="DN734" i="3"/>
  <c r="DM734" i="3"/>
  <c r="DJ734" i="3"/>
  <c r="DI734" i="3"/>
  <c r="DE734" i="3"/>
  <c r="DD734" i="3"/>
  <c r="DA734" i="3"/>
  <c r="CZ734" i="3"/>
  <c r="CV734" i="3"/>
  <c r="CU734" i="3"/>
  <c r="BJ734" i="3"/>
  <c r="BK734" i="3" s="1"/>
  <c r="FY765" i="3"/>
  <c r="FX765" i="3"/>
  <c r="FU765" i="3"/>
  <c r="FP765" i="3"/>
  <c r="FO765" i="3"/>
  <c r="FL765" i="3"/>
  <c r="FF765" i="3"/>
  <c r="EO765" i="3"/>
  <c r="EN765" i="3"/>
  <c r="EK765" i="3"/>
  <c r="EJ765" i="3"/>
  <c r="EF765" i="3"/>
  <c r="EE765" i="3"/>
  <c r="EB765" i="3"/>
  <c r="EA765" i="3"/>
  <c r="DW765" i="3"/>
  <c r="DV765" i="3"/>
  <c r="DS765" i="3"/>
  <c r="DR765" i="3"/>
  <c r="DN765" i="3"/>
  <c r="DM765" i="3"/>
  <c r="DJ765" i="3"/>
  <c r="DI765" i="3"/>
  <c r="DE765" i="3"/>
  <c r="DD765" i="3"/>
  <c r="DA765" i="3"/>
  <c r="CZ765" i="3"/>
  <c r="CV765" i="3"/>
  <c r="CU765" i="3"/>
  <c r="CR765" i="3"/>
  <c r="BJ765" i="3"/>
  <c r="CL765" i="3" s="1"/>
  <c r="CQ765" i="3" s="1"/>
  <c r="FY771" i="3"/>
  <c r="FX771" i="3"/>
  <c r="FU771" i="3"/>
  <c r="FP771" i="3"/>
  <c r="FO771" i="3"/>
  <c r="FL771" i="3"/>
  <c r="FF771" i="3"/>
  <c r="EO771" i="3"/>
  <c r="EN771" i="3"/>
  <c r="EK771" i="3"/>
  <c r="EJ771" i="3"/>
  <c r="EF771" i="3"/>
  <c r="EE771" i="3"/>
  <c r="EB771" i="3"/>
  <c r="EA771" i="3"/>
  <c r="DW771" i="3"/>
  <c r="DV771" i="3"/>
  <c r="DS771" i="3"/>
  <c r="DR771" i="3"/>
  <c r="DN771" i="3"/>
  <c r="DM771" i="3"/>
  <c r="DJ771" i="3"/>
  <c r="DI771" i="3"/>
  <c r="DE771" i="3"/>
  <c r="DD771" i="3"/>
  <c r="DA771" i="3"/>
  <c r="CZ771" i="3"/>
  <c r="CV771" i="3"/>
  <c r="CU771" i="3"/>
  <c r="BJ771" i="3"/>
  <c r="CL771" i="3" s="1"/>
  <c r="CQ771" i="3" s="1"/>
  <c r="FY746" i="3"/>
  <c r="FX746" i="3"/>
  <c r="FU746" i="3"/>
  <c r="FP746" i="3"/>
  <c r="FO746" i="3"/>
  <c r="FL746" i="3"/>
  <c r="FG746" i="3"/>
  <c r="FF746" i="3"/>
  <c r="EO746" i="3"/>
  <c r="EN746" i="3"/>
  <c r="EK746" i="3"/>
  <c r="EJ746" i="3"/>
  <c r="EF746" i="3"/>
  <c r="EE746" i="3"/>
  <c r="EB746" i="3"/>
  <c r="EA746" i="3"/>
  <c r="DW746" i="3"/>
  <c r="DV746" i="3"/>
  <c r="DS746" i="3"/>
  <c r="DR746" i="3"/>
  <c r="DN746" i="3"/>
  <c r="DM746" i="3"/>
  <c r="DJ746" i="3"/>
  <c r="DI746" i="3"/>
  <c r="DE746" i="3"/>
  <c r="DD746" i="3"/>
  <c r="DA746" i="3"/>
  <c r="CZ746" i="3"/>
  <c r="CV746" i="3"/>
  <c r="CU746" i="3"/>
  <c r="CR746" i="3"/>
  <c r="BJ746" i="3"/>
  <c r="CL746" i="3" s="1"/>
  <c r="CQ746" i="3" s="1"/>
  <c r="FY784" i="3"/>
  <c r="FX784" i="3"/>
  <c r="FU784" i="3"/>
  <c r="FP784" i="3"/>
  <c r="FO784" i="3"/>
  <c r="FL784" i="3"/>
  <c r="FF784" i="3"/>
  <c r="EO784" i="3"/>
  <c r="EN784" i="3"/>
  <c r="EK784" i="3"/>
  <c r="EJ784" i="3"/>
  <c r="EF784" i="3"/>
  <c r="EE784" i="3"/>
  <c r="EB784" i="3"/>
  <c r="EA784" i="3"/>
  <c r="DW784" i="3"/>
  <c r="DV784" i="3"/>
  <c r="DS784" i="3"/>
  <c r="DR784" i="3"/>
  <c r="DN784" i="3"/>
  <c r="DM784" i="3"/>
  <c r="DJ784" i="3"/>
  <c r="DI784" i="3"/>
  <c r="DE784" i="3"/>
  <c r="DD784" i="3"/>
  <c r="DA784" i="3"/>
  <c r="CZ784" i="3"/>
  <c r="CV784" i="3"/>
  <c r="CU784" i="3"/>
  <c r="BJ784" i="3"/>
  <c r="CL784" i="3" s="1"/>
  <c r="CQ784" i="3" s="1"/>
  <c r="FY783" i="3"/>
  <c r="FX783" i="3"/>
  <c r="FU783" i="3"/>
  <c r="FP783" i="3"/>
  <c r="FO783" i="3"/>
  <c r="FL783" i="3"/>
  <c r="FF783" i="3"/>
  <c r="EO783" i="3"/>
  <c r="EN783" i="3"/>
  <c r="EK783" i="3"/>
  <c r="EJ783" i="3"/>
  <c r="EF783" i="3"/>
  <c r="EE783" i="3"/>
  <c r="EB783" i="3"/>
  <c r="EA783" i="3"/>
  <c r="DW783" i="3"/>
  <c r="DV783" i="3"/>
  <c r="DS783" i="3"/>
  <c r="DR783" i="3"/>
  <c r="DN783" i="3"/>
  <c r="DM783" i="3"/>
  <c r="DJ783" i="3"/>
  <c r="DI783" i="3"/>
  <c r="DE783" i="3"/>
  <c r="DD783" i="3"/>
  <c r="DA783" i="3"/>
  <c r="CZ783" i="3"/>
  <c r="CV783" i="3"/>
  <c r="CU783" i="3"/>
  <c r="BJ783" i="3"/>
  <c r="CL783" i="3" s="1"/>
  <c r="CQ783" i="3" s="1"/>
  <c r="FY782" i="3"/>
  <c r="FX782" i="3"/>
  <c r="FU782" i="3"/>
  <c r="FP782" i="3"/>
  <c r="FO782" i="3"/>
  <c r="FL782" i="3"/>
  <c r="FF782" i="3"/>
  <c r="EO782" i="3"/>
  <c r="EN782" i="3"/>
  <c r="EK782" i="3"/>
  <c r="EJ782" i="3"/>
  <c r="EF782" i="3"/>
  <c r="EE782" i="3"/>
  <c r="EB782" i="3"/>
  <c r="EA782" i="3"/>
  <c r="DW782" i="3"/>
  <c r="DV782" i="3"/>
  <c r="DS782" i="3"/>
  <c r="DR782" i="3"/>
  <c r="DN782" i="3"/>
  <c r="DM782" i="3"/>
  <c r="DJ782" i="3"/>
  <c r="DI782" i="3"/>
  <c r="DE782" i="3"/>
  <c r="DD782" i="3"/>
  <c r="DA782" i="3"/>
  <c r="CZ782" i="3"/>
  <c r="CV782" i="3"/>
  <c r="CU782" i="3"/>
  <c r="BJ782" i="3"/>
  <c r="CL782" i="3" s="1"/>
  <c r="CQ782" i="3" s="1"/>
  <c r="FY724" i="3"/>
  <c r="FX724" i="3"/>
  <c r="FU724" i="3"/>
  <c r="FP724" i="3"/>
  <c r="FO724" i="3"/>
  <c r="FL724" i="3"/>
  <c r="FF724" i="3"/>
  <c r="EO724" i="3"/>
  <c r="EN724" i="3"/>
  <c r="EK724" i="3"/>
  <c r="EJ724" i="3"/>
  <c r="EF724" i="3"/>
  <c r="EE724" i="3"/>
  <c r="EB724" i="3"/>
  <c r="EA724" i="3"/>
  <c r="DW724" i="3"/>
  <c r="DV724" i="3"/>
  <c r="DS724" i="3"/>
  <c r="DR724" i="3"/>
  <c r="DN724" i="3"/>
  <c r="DM724" i="3"/>
  <c r="DJ724" i="3"/>
  <c r="DI724" i="3"/>
  <c r="DE724" i="3"/>
  <c r="DD724" i="3"/>
  <c r="DA724" i="3"/>
  <c r="CZ724" i="3"/>
  <c r="CV724" i="3"/>
  <c r="CU724" i="3"/>
  <c r="BJ724" i="3"/>
  <c r="CL724" i="3" s="1"/>
  <c r="CQ724" i="3" s="1"/>
  <c r="FY764" i="3"/>
  <c r="FX764" i="3"/>
  <c r="FU764" i="3"/>
  <c r="FP764" i="3"/>
  <c r="FO764" i="3"/>
  <c r="FL764" i="3"/>
  <c r="FF764" i="3"/>
  <c r="EO764" i="3"/>
  <c r="EN764" i="3"/>
  <c r="EK764" i="3"/>
  <c r="EJ764" i="3"/>
  <c r="EF764" i="3"/>
  <c r="EE764" i="3"/>
  <c r="EB764" i="3"/>
  <c r="EA764" i="3"/>
  <c r="DW764" i="3"/>
  <c r="DV764" i="3"/>
  <c r="DS764" i="3"/>
  <c r="DR764" i="3"/>
  <c r="DN764" i="3"/>
  <c r="DM764" i="3"/>
  <c r="DJ764" i="3"/>
  <c r="DI764" i="3"/>
  <c r="DE764" i="3"/>
  <c r="DD764" i="3"/>
  <c r="DA764" i="3"/>
  <c r="CZ764" i="3"/>
  <c r="CV764" i="3"/>
  <c r="CU764" i="3"/>
  <c r="BJ764" i="3"/>
  <c r="BK764" i="3" s="1"/>
  <c r="FY768" i="3"/>
  <c r="FX768" i="3"/>
  <c r="FU768" i="3"/>
  <c r="FP768" i="3"/>
  <c r="FO768" i="3"/>
  <c r="FL768" i="3"/>
  <c r="FG768" i="3"/>
  <c r="FF768" i="3"/>
  <c r="EO768" i="3"/>
  <c r="EN768" i="3"/>
  <c r="EK768" i="3"/>
  <c r="EJ768" i="3"/>
  <c r="EF768" i="3"/>
  <c r="EE768" i="3"/>
  <c r="EB768" i="3"/>
  <c r="EA768" i="3"/>
  <c r="DW768" i="3"/>
  <c r="DV768" i="3"/>
  <c r="DS768" i="3"/>
  <c r="DR768" i="3"/>
  <c r="DN768" i="3"/>
  <c r="DM768" i="3"/>
  <c r="DJ768" i="3"/>
  <c r="DI768" i="3"/>
  <c r="DE768" i="3"/>
  <c r="DD768" i="3"/>
  <c r="DA768" i="3"/>
  <c r="CZ768" i="3"/>
  <c r="CV768" i="3"/>
  <c r="CU768" i="3"/>
  <c r="BJ768" i="3"/>
  <c r="CL768" i="3" s="1"/>
  <c r="CQ768" i="3" s="1"/>
  <c r="FY745" i="3"/>
  <c r="FX745" i="3"/>
  <c r="FU745" i="3"/>
  <c r="FP745" i="3"/>
  <c r="FO745" i="3"/>
  <c r="FL745" i="3"/>
  <c r="FG745" i="3"/>
  <c r="FF745" i="3"/>
  <c r="EO745" i="3"/>
  <c r="EN745" i="3"/>
  <c r="EK745" i="3"/>
  <c r="EJ745" i="3"/>
  <c r="EF745" i="3"/>
  <c r="EE745" i="3"/>
  <c r="EB745" i="3"/>
  <c r="EA745" i="3"/>
  <c r="DW745" i="3"/>
  <c r="DV745" i="3"/>
  <c r="DS745" i="3"/>
  <c r="DR745" i="3"/>
  <c r="DN745" i="3"/>
  <c r="DM745" i="3"/>
  <c r="DJ745" i="3"/>
  <c r="DI745" i="3"/>
  <c r="DE745" i="3"/>
  <c r="DD745" i="3"/>
  <c r="DA745" i="3"/>
  <c r="CZ745" i="3"/>
  <c r="CV745" i="3"/>
  <c r="CU745" i="3"/>
  <c r="BJ745" i="3"/>
  <c r="BK745" i="3" s="1"/>
  <c r="FY780" i="3"/>
  <c r="FX780" i="3"/>
  <c r="FU780" i="3"/>
  <c r="FP780" i="3"/>
  <c r="FO780" i="3"/>
  <c r="FL780" i="3"/>
  <c r="FF780" i="3"/>
  <c r="EO780" i="3"/>
  <c r="EN780" i="3"/>
  <c r="EK780" i="3"/>
  <c r="EJ780" i="3"/>
  <c r="EF780" i="3"/>
  <c r="EE780" i="3"/>
  <c r="EB780" i="3"/>
  <c r="EA780" i="3"/>
  <c r="DW780" i="3"/>
  <c r="DV780" i="3"/>
  <c r="DS780" i="3"/>
  <c r="DR780" i="3"/>
  <c r="DN780" i="3"/>
  <c r="DM780" i="3"/>
  <c r="DJ780" i="3"/>
  <c r="DI780" i="3"/>
  <c r="DE780" i="3"/>
  <c r="DD780" i="3"/>
  <c r="DA780" i="3"/>
  <c r="CZ780" i="3"/>
  <c r="CV780" i="3"/>
  <c r="CU780" i="3"/>
  <c r="BJ780" i="3"/>
  <c r="BK780" i="3" s="1"/>
  <c r="AO779" i="3"/>
  <c r="FY779" i="3"/>
  <c r="FX779" i="3"/>
  <c r="FU779" i="3"/>
  <c r="FP779" i="3"/>
  <c r="FO779" i="3"/>
  <c r="FL779" i="3"/>
  <c r="FF779" i="3"/>
  <c r="EO779" i="3"/>
  <c r="EN779" i="3"/>
  <c r="EK779" i="3"/>
  <c r="EJ779" i="3"/>
  <c r="EF779" i="3"/>
  <c r="EE779" i="3"/>
  <c r="EB779" i="3"/>
  <c r="EA779" i="3"/>
  <c r="DW779" i="3"/>
  <c r="DV779" i="3"/>
  <c r="DS779" i="3"/>
  <c r="DR779" i="3"/>
  <c r="DN779" i="3"/>
  <c r="DM779" i="3"/>
  <c r="DJ779" i="3"/>
  <c r="DI779" i="3"/>
  <c r="DE779" i="3"/>
  <c r="DD779" i="3"/>
  <c r="DA779" i="3"/>
  <c r="CZ779" i="3"/>
  <c r="CV779" i="3"/>
  <c r="CU779" i="3"/>
  <c r="BJ779" i="3"/>
  <c r="CL779" i="3" s="1"/>
  <c r="CQ779" i="3" s="1"/>
  <c r="HO780" i="3" l="1"/>
  <c r="HX780" i="3"/>
  <c r="IC780" i="3"/>
  <c r="HP780" i="3"/>
  <c r="HU780" i="3"/>
  <c r="HZ780" i="3"/>
  <c r="ID780" i="3"/>
  <c r="HQ780" i="3"/>
  <c r="HV780" i="3"/>
  <c r="IA780" i="3"/>
  <c r="HR780" i="3"/>
  <c r="HW780" i="3"/>
  <c r="IB780" i="3"/>
  <c r="IE780" i="3"/>
  <c r="HR724" i="3"/>
  <c r="HV724" i="3"/>
  <c r="IA724" i="3"/>
  <c r="HO724" i="3"/>
  <c r="HW724" i="3"/>
  <c r="IB724" i="3"/>
  <c r="HP724" i="3"/>
  <c r="HX724" i="3"/>
  <c r="IC724" i="3"/>
  <c r="HQ724" i="3"/>
  <c r="HU724" i="3"/>
  <c r="HZ724" i="3"/>
  <c r="ID724" i="3"/>
  <c r="IE724" i="3"/>
  <c r="HQ746" i="3"/>
  <c r="HW746" i="3"/>
  <c r="IB746" i="3"/>
  <c r="HR746" i="3"/>
  <c r="HX746" i="3"/>
  <c r="IC746" i="3"/>
  <c r="HO746" i="3"/>
  <c r="HU746" i="3"/>
  <c r="HZ746" i="3"/>
  <c r="ID746" i="3"/>
  <c r="HP746" i="3"/>
  <c r="HV746" i="3"/>
  <c r="IA746" i="3"/>
  <c r="IE746" i="3"/>
  <c r="HR779" i="3"/>
  <c r="HV779" i="3"/>
  <c r="IA779" i="3"/>
  <c r="HO779" i="3"/>
  <c r="HW779" i="3"/>
  <c r="IB779" i="3"/>
  <c r="HP779" i="3"/>
  <c r="HX779" i="3"/>
  <c r="IC779" i="3"/>
  <c r="HQ779" i="3"/>
  <c r="HU779" i="3"/>
  <c r="HZ779" i="3"/>
  <c r="ID779" i="3"/>
  <c r="IE779" i="3"/>
  <c r="HR745" i="3"/>
  <c r="HX745" i="3"/>
  <c r="IC745" i="3"/>
  <c r="HO745" i="3"/>
  <c r="HU745" i="3"/>
  <c r="HZ745" i="3"/>
  <c r="ID745" i="3"/>
  <c r="HP745" i="3"/>
  <c r="HV745" i="3"/>
  <c r="IA745" i="3"/>
  <c r="HQ745" i="3"/>
  <c r="HW745" i="3"/>
  <c r="IB745" i="3"/>
  <c r="IE745" i="3"/>
  <c r="HO782" i="3"/>
  <c r="HX782" i="3"/>
  <c r="IC782" i="3"/>
  <c r="HP782" i="3"/>
  <c r="HU782" i="3"/>
  <c r="HZ782" i="3"/>
  <c r="ID782" i="3"/>
  <c r="HQ782" i="3"/>
  <c r="HV782" i="3"/>
  <c r="IA782" i="3"/>
  <c r="HR782" i="3"/>
  <c r="HW782" i="3"/>
  <c r="IB782" i="3"/>
  <c r="IE782" i="3"/>
  <c r="HR771" i="3"/>
  <c r="HV771" i="3"/>
  <c r="IA771" i="3"/>
  <c r="HO771" i="3"/>
  <c r="HW771" i="3"/>
  <c r="IB771" i="3"/>
  <c r="HP771" i="3"/>
  <c r="HX771" i="3"/>
  <c r="IC771" i="3"/>
  <c r="HQ771" i="3"/>
  <c r="HU771" i="3"/>
  <c r="HZ771" i="3"/>
  <c r="ID771" i="3"/>
  <c r="IE771" i="3"/>
  <c r="HQ768" i="3"/>
  <c r="HV768" i="3"/>
  <c r="IA768" i="3"/>
  <c r="HR768" i="3"/>
  <c r="HW768" i="3"/>
  <c r="IB768" i="3"/>
  <c r="HO768" i="3"/>
  <c r="HX768" i="3"/>
  <c r="IC768" i="3"/>
  <c r="HP768" i="3"/>
  <c r="HU768" i="3"/>
  <c r="HZ768" i="3"/>
  <c r="ID768" i="3"/>
  <c r="IE768" i="3"/>
  <c r="HQ783" i="3"/>
  <c r="HU783" i="3"/>
  <c r="HZ783" i="3"/>
  <c r="ID783" i="3"/>
  <c r="HR783" i="3"/>
  <c r="HV783" i="3"/>
  <c r="IA783" i="3"/>
  <c r="HO783" i="3"/>
  <c r="HW783" i="3"/>
  <c r="IB783" i="3"/>
  <c r="HP783" i="3"/>
  <c r="HX783" i="3"/>
  <c r="IC783" i="3"/>
  <c r="IE783" i="3"/>
  <c r="HR765" i="3"/>
  <c r="HX765" i="3"/>
  <c r="IC765" i="3"/>
  <c r="HO765" i="3"/>
  <c r="HU765" i="3"/>
  <c r="HZ765" i="3"/>
  <c r="ID765" i="3"/>
  <c r="HP765" i="3"/>
  <c r="HV765" i="3"/>
  <c r="IA765" i="3"/>
  <c r="HQ765" i="3"/>
  <c r="HW765" i="3"/>
  <c r="IB765" i="3"/>
  <c r="IE765" i="3"/>
  <c r="HP764" i="3"/>
  <c r="HU764" i="3"/>
  <c r="HZ764" i="3"/>
  <c r="ID764" i="3"/>
  <c r="HQ764" i="3"/>
  <c r="HV764" i="3"/>
  <c r="IA764" i="3"/>
  <c r="HR764" i="3"/>
  <c r="HW764" i="3"/>
  <c r="IB764" i="3"/>
  <c r="HO764" i="3"/>
  <c r="HX764" i="3"/>
  <c r="IC764" i="3"/>
  <c r="IE764" i="3"/>
  <c r="HR784" i="3"/>
  <c r="HW784" i="3"/>
  <c r="IB784" i="3"/>
  <c r="HO784" i="3"/>
  <c r="HX784" i="3"/>
  <c r="IC784" i="3"/>
  <c r="HP784" i="3"/>
  <c r="HU784" i="3"/>
  <c r="HZ784" i="3"/>
  <c r="ID784" i="3"/>
  <c r="HQ784" i="3"/>
  <c r="HV784" i="3"/>
  <c r="IA784" i="3"/>
  <c r="IE784" i="3"/>
  <c r="HQ734" i="3"/>
  <c r="HW734" i="3"/>
  <c r="IB734" i="3"/>
  <c r="HR734" i="3"/>
  <c r="HX734" i="3"/>
  <c r="IC734" i="3"/>
  <c r="HO734" i="3"/>
  <c r="HU734" i="3"/>
  <c r="HZ734" i="3"/>
  <c r="ID734" i="3"/>
  <c r="HP734" i="3"/>
  <c r="HV734" i="3"/>
  <c r="IA734" i="3"/>
  <c r="IE734" i="3"/>
  <c r="HD734" i="3"/>
  <c r="CM745" i="3"/>
  <c r="CR745" i="3" s="1"/>
  <c r="CM764" i="3"/>
  <c r="CR764" i="3" s="1"/>
  <c r="CM780" i="3"/>
  <c r="CR780" i="3" s="1"/>
  <c r="CM734" i="3"/>
  <c r="CR734" i="3" s="1"/>
  <c r="CL734" i="3"/>
  <c r="CQ734" i="3" s="1"/>
  <c r="BK771" i="3"/>
  <c r="BK765" i="3"/>
  <c r="CL745" i="3"/>
  <c r="CQ745" i="3" s="1"/>
  <c r="BK746" i="3"/>
  <c r="FC734" i="3"/>
  <c r="HL734" i="3"/>
  <c r="BD734" i="3" s="1"/>
  <c r="AP734" i="3" s="1"/>
  <c r="BK784" i="3"/>
  <c r="BK783" i="3"/>
  <c r="BK782" i="3"/>
  <c r="BK724" i="3"/>
  <c r="HL764" i="3"/>
  <c r="BD764" i="3" s="1"/>
  <c r="AP764" i="3" s="1"/>
  <c r="FC764" i="3"/>
  <c r="FG764" i="3" s="1"/>
  <c r="HD764" i="3"/>
  <c r="CL764" i="3"/>
  <c r="CQ764" i="3" s="1"/>
  <c r="BK768" i="3"/>
  <c r="HD745" i="3"/>
  <c r="HL745" i="3"/>
  <c r="BD745" i="3" s="1"/>
  <c r="AP745" i="3" s="1"/>
  <c r="FC745" i="3"/>
  <c r="HL780" i="3"/>
  <c r="BD780" i="3" s="1"/>
  <c r="AP780" i="3" s="1"/>
  <c r="FC780" i="3"/>
  <c r="FG780" i="3" s="1"/>
  <c r="HD780" i="3"/>
  <c r="CL780" i="3"/>
  <c r="CQ780" i="3" s="1"/>
  <c r="BK779" i="3"/>
  <c r="HS771" i="3" l="1"/>
  <c r="HS782" i="3"/>
  <c r="HT745" i="3"/>
  <c r="HS745" i="3"/>
  <c r="HT768" i="3"/>
  <c r="HT764" i="3"/>
  <c r="HT783" i="3"/>
  <c r="HS779" i="3"/>
  <c r="HT746" i="3"/>
  <c r="HS724" i="3"/>
  <c r="HT780" i="3"/>
  <c r="HT765" i="3"/>
  <c r="HS784" i="3"/>
  <c r="HT784" i="3"/>
  <c r="HS765" i="3"/>
  <c r="HS768" i="3"/>
  <c r="HT771" i="3"/>
  <c r="HT779" i="3"/>
  <c r="HS734" i="3"/>
  <c r="HS783" i="3"/>
  <c r="HS746" i="3"/>
  <c r="HT724" i="3"/>
  <c r="HT734" i="3"/>
  <c r="HS764" i="3"/>
  <c r="HT782" i="3"/>
  <c r="HS780" i="3"/>
  <c r="CM782" i="3"/>
  <c r="CR782" i="3" s="1"/>
  <c r="CM783" i="3"/>
  <c r="CR783" i="3" s="1"/>
  <c r="CM724" i="3"/>
  <c r="CR724" i="3" s="1"/>
  <c r="CM779" i="3"/>
  <c r="CR779" i="3" s="1"/>
  <c r="CM768" i="3"/>
  <c r="CR768" i="3" s="1"/>
  <c r="CM784" i="3"/>
  <c r="CR784" i="3" s="1"/>
  <c r="HD765" i="3"/>
  <c r="CM765" i="3"/>
  <c r="HD746" i="3"/>
  <c r="CM746" i="3"/>
  <c r="HD771" i="3"/>
  <c r="CM771" i="3"/>
  <c r="CR771" i="3" s="1"/>
  <c r="HL746" i="3"/>
  <c r="BD746" i="3" s="1"/>
  <c r="AP746" i="3" s="1"/>
  <c r="FC746" i="3"/>
  <c r="HL771" i="3"/>
  <c r="BD771" i="3" s="1"/>
  <c r="AP771" i="3" s="1"/>
  <c r="HL765" i="3"/>
  <c r="BD765" i="3" s="1"/>
  <c r="AP765" i="3" s="1"/>
  <c r="FC771" i="3"/>
  <c r="FG771" i="3" s="1"/>
  <c r="FC765" i="3"/>
  <c r="FG765" i="3" s="1"/>
  <c r="HL784" i="3"/>
  <c r="BD784" i="3" s="1"/>
  <c r="AP784" i="3" s="1"/>
  <c r="FC784" i="3"/>
  <c r="FG784" i="3" s="1"/>
  <c r="HD784" i="3"/>
  <c r="HL783" i="3"/>
  <c r="BD783" i="3" s="1"/>
  <c r="AP783" i="3" s="1"/>
  <c r="FC783" i="3"/>
  <c r="FG783" i="3" s="1"/>
  <c r="HD783" i="3"/>
  <c r="HL782" i="3"/>
  <c r="BD782" i="3" s="1"/>
  <c r="AP782" i="3" s="1"/>
  <c r="FC782" i="3"/>
  <c r="FG782" i="3" s="1"/>
  <c r="HD782" i="3"/>
  <c r="HL724" i="3"/>
  <c r="BD724" i="3" s="1"/>
  <c r="AP724" i="3" s="1"/>
  <c r="FC724" i="3"/>
  <c r="FG724" i="3" s="1"/>
  <c r="HD724" i="3"/>
  <c r="HD768" i="3"/>
  <c r="HL768" i="3"/>
  <c r="BD768" i="3" s="1"/>
  <c r="AP768" i="3" s="1"/>
  <c r="FC768" i="3"/>
  <c r="HL779" i="3"/>
  <c r="BD779" i="3" s="1"/>
  <c r="AP779" i="3" s="1"/>
  <c r="FC779" i="3"/>
  <c r="FG779" i="3" s="1"/>
  <c r="HD779" i="3"/>
  <c r="CM721" i="3" l="1"/>
  <c r="AP16" i="3" l="1"/>
  <c r="AP15" i="3"/>
  <c r="AO16" i="3"/>
  <c r="AO15" i="3"/>
  <c r="FY875" i="3" l="1"/>
  <c r="FX875" i="3"/>
  <c r="FU875" i="3"/>
  <c r="FP875" i="3"/>
  <c r="FO875" i="3"/>
  <c r="FL875" i="3"/>
  <c r="FL867" i="3"/>
  <c r="FO867" i="3"/>
  <c r="FP867" i="3"/>
  <c r="FU867" i="3"/>
  <c r="FX867" i="3"/>
  <c r="FY867" i="3"/>
  <c r="FL868" i="3"/>
  <c r="FO868" i="3"/>
  <c r="FP868" i="3"/>
  <c r="FU868" i="3"/>
  <c r="FX868" i="3"/>
  <c r="FY868" i="3"/>
  <c r="FL869" i="3"/>
  <c r="FO869" i="3"/>
  <c r="FP869" i="3"/>
  <c r="FU869" i="3"/>
  <c r="FX869" i="3"/>
  <c r="FY869" i="3"/>
  <c r="FL870" i="3"/>
  <c r="FO870" i="3"/>
  <c r="FP870" i="3"/>
  <c r="FU870" i="3"/>
  <c r="FX870" i="3"/>
  <c r="FY870" i="3"/>
  <c r="FL871" i="3"/>
  <c r="FO871" i="3"/>
  <c r="FP871" i="3"/>
  <c r="FU871" i="3"/>
  <c r="FX871" i="3"/>
  <c r="FY871" i="3"/>
  <c r="FL872" i="3"/>
  <c r="FO872" i="3"/>
  <c r="FP872" i="3"/>
  <c r="FU872" i="3"/>
  <c r="FX872" i="3"/>
  <c r="FY872" i="3"/>
  <c r="FL861" i="3"/>
  <c r="FO861" i="3"/>
  <c r="FP861" i="3"/>
  <c r="FU861" i="3"/>
  <c r="FX861" i="3"/>
  <c r="FY861" i="3"/>
  <c r="FL862" i="3"/>
  <c r="FO862" i="3"/>
  <c r="FP862" i="3"/>
  <c r="FU862" i="3"/>
  <c r="FX862" i="3"/>
  <c r="FY862" i="3"/>
  <c r="FL863" i="3"/>
  <c r="FO863" i="3"/>
  <c r="FP863" i="3"/>
  <c r="FU863" i="3"/>
  <c r="FX863" i="3"/>
  <c r="FY863" i="3"/>
  <c r="FL864" i="3"/>
  <c r="FO864" i="3"/>
  <c r="FP864" i="3"/>
  <c r="FU864" i="3"/>
  <c r="FX864" i="3"/>
  <c r="FY864" i="3"/>
  <c r="FL865" i="3"/>
  <c r="FO865" i="3"/>
  <c r="FP865" i="3"/>
  <c r="FU865" i="3"/>
  <c r="FX865" i="3"/>
  <c r="FY865" i="3"/>
  <c r="FY860" i="3"/>
  <c r="FX860" i="3"/>
  <c r="FU860" i="3"/>
  <c r="FP860" i="3"/>
  <c r="FO860" i="3"/>
  <c r="FL860" i="3"/>
  <c r="FL855" i="3"/>
  <c r="FO855" i="3"/>
  <c r="FP855" i="3"/>
  <c r="FU855" i="3"/>
  <c r="FX855" i="3"/>
  <c r="FY855" i="3"/>
  <c r="FL856" i="3"/>
  <c r="FO856" i="3"/>
  <c r="FP856" i="3"/>
  <c r="FU856" i="3"/>
  <c r="FX856" i="3"/>
  <c r="FY856" i="3"/>
  <c r="FL857" i="3"/>
  <c r="FO857" i="3"/>
  <c r="FP857" i="3"/>
  <c r="FU857" i="3"/>
  <c r="FX857" i="3"/>
  <c r="FY857" i="3"/>
  <c r="FL858" i="3"/>
  <c r="FO858" i="3"/>
  <c r="FP858" i="3"/>
  <c r="FU858" i="3"/>
  <c r="FX858" i="3"/>
  <c r="FY858" i="3"/>
  <c r="FL740" i="3"/>
  <c r="FO740" i="3"/>
  <c r="FP740" i="3"/>
  <c r="FU740" i="3"/>
  <c r="FX740" i="3"/>
  <c r="FY740" i="3"/>
  <c r="FY854" i="3"/>
  <c r="FX854" i="3"/>
  <c r="FU854" i="3"/>
  <c r="FP854" i="3"/>
  <c r="FO854" i="3"/>
  <c r="FL854" i="3"/>
  <c r="FL759" i="3"/>
  <c r="FO759" i="3"/>
  <c r="FP759" i="3"/>
  <c r="FU759" i="3"/>
  <c r="FX759" i="3"/>
  <c r="FY759" i="3"/>
  <c r="FL760" i="3"/>
  <c r="FO760" i="3"/>
  <c r="FP760" i="3"/>
  <c r="FU760" i="3"/>
  <c r="FX760" i="3"/>
  <c r="FY760" i="3"/>
  <c r="FL761" i="3"/>
  <c r="FO761" i="3"/>
  <c r="FP761" i="3"/>
  <c r="FU761" i="3"/>
  <c r="FX761" i="3"/>
  <c r="FY761" i="3"/>
  <c r="FL762" i="3"/>
  <c r="FO762" i="3"/>
  <c r="FP762" i="3"/>
  <c r="FU762" i="3"/>
  <c r="FX762" i="3"/>
  <c r="FY762" i="3"/>
  <c r="FL739" i="3"/>
  <c r="FO739" i="3"/>
  <c r="FP739" i="3"/>
  <c r="FU739" i="3"/>
  <c r="FX739" i="3"/>
  <c r="FY739" i="3"/>
  <c r="FL850" i="3"/>
  <c r="FO850" i="3"/>
  <c r="FP850" i="3"/>
  <c r="FU850" i="3"/>
  <c r="FX850" i="3"/>
  <c r="FY850" i="3"/>
  <c r="FY758" i="3"/>
  <c r="FX758" i="3"/>
  <c r="FU758" i="3"/>
  <c r="FP758" i="3"/>
  <c r="FO758" i="3"/>
  <c r="FL758" i="3"/>
  <c r="FL753" i="3"/>
  <c r="FO753" i="3"/>
  <c r="FP753" i="3"/>
  <c r="FU753" i="3"/>
  <c r="FX753" i="3"/>
  <c r="FY753" i="3"/>
  <c r="FL754" i="3"/>
  <c r="FO754" i="3"/>
  <c r="FP754" i="3"/>
  <c r="FU754" i="3"/>
  <c r="FX754" i="3"/>
  <c r="FY754" i="3"/>
  <c r="FL755" i="3"/>
  <c r="FO755" i="3"/>
  <c r="FP755" i="3"/>
  <c r="FU755" i="3"/>
  <c r="FX755" i="3"/>
  <c r="FY755" i="3"/>
  <c r="FL757" i="3"/>
  <c r="FO757" i="3"/>
  <c r="FP757" i="3"/>
  <c r="FU757" i="3"/>
  <c r="FX757" i="3"/>
  <c r="FY757" i="3"/>
  <c r="FL737" i="3"/>
  <c r="FO737" i="3"/>
  <c r="FP737" i="3"/>
  <c r="FU737" i="3"/>
  <c r="FX737" i="3"/>
  <c r="FY737" i="3"/>
  <c r="FY752" i="3"/>
  <c r="FX752" i="3"/>
  <c r="FU752" i="3"/>
  <c r="FP752" i="3"/>
  <c r="FO752" i="3"/>
  <c r="FL752" i="3"/>
  <c r="FY751" i="3"/>
  <c r="FX751" i="3"/>
  <c r="FU751" i="3"/>
  <c r="FP751" i="3"/>
  <c r="FO751" i="3"/>
  <c r="FL751" i="3"/>
  <c r="FL749" i="3"/>
  <c r="FO749" i="3"/>
  <c r="FP749" i="3"/>
  <c r="FU749" i="3"/>
  <c r="FX749" i="3"/>
  <c r="FY749" i="3"/>
  <c r="FY747" i="3"/>
  <c r="FX747" i="3"/>
  <c r="FU747" i="3"/>
  <c r="FP747" i="3"/>
  <c r="FO747" i="3"/>
  <c r="FL747" i="3"/>
  <c r="FL728" i="3"/>
  <c r="FO728" i="3"/>
  <c r="FP728" i="3"/>
  <c r="FU728" i="3"/>
  <c r="FX728" i="3"/>
  <c r="FY728" i="3"/>
  <c r="FL729" i="3"/>
  <c r="FO729" i="3"/>
  <c r="FP729" i="3"/>
  <c r="FU729" i="3"/>
  <c r="FX729" i="3"/>
  <c r="FY729" i="3"/>
  <c r="FL731" i="3"/>
  <c r="FO731" i="3"/>
  <c r="FP731" i="3"/>
  <c r="FU731" i="3"/>
  <c r="FX731" i="3"/>
  <c r="FY731" i="3"/>
  <c r="FL732" i="3"/>
  <c r="FO732" i="3"/>
  <c r="FP732" i="3"/>
  <c r="FU732" i="3"/>
  <c r="FX732" i="3"/>
  <c r="FY732" i="3"/>
  <c r="FL733" i="3"/>
  <c r="FO733" i="3"/>
  <c r="FP733" i="3"/>
  <c r="FU733" i="3"/>
  <c r="FX733" i="3"/>
  <c r="FY733" i="3"/>
  <c r="FL735" i="3"/>
  <c r="FO735" i="3"/>
  <c r="FP735" i="3"/>
  <c r="FU735" i="3"/>
  <c r="FX735" i="3"/>
  <c r="FY735" i="3"/>
  <c r="FY727" i="3"/>
  <c r="FX727" i="3"/>
  <c r="FU727" i="3"/>
  <c r="FP727" i="3"/>
  <c r="FO727" i="3"/>
  <c r="FL727" i="3"/>
  <c r="FL719" i="3"/>
  <c r="FO719" i="3"/>
  <c r="FP719" i="3"/>
  <c r="FU719" i="3"/>
  <c r="FX719" i="3"/>
  <c r="FY719" i="3"/>
  <c r="FL720" i="3"/>
  <c r="FO720" i="3"/>
  <c r="FP720" i="3"/>
  <c r="FU720" i="3"/>
  <c r="FX720" i="3"/>
  <c r="FY720" i="3"/>
  <c r="FL721" i="3"/>
  <c r="FO721" i="3"/>
  <c r="FP721" i="3"/>
  <c r="FU721" i="3"/>
  <c r="FX721" i="3"/>
  <c r="FY721" i="3"/>
  <c r="FL722" i="3"/>
  <c r="FO722" i="3"/>
  <c r="FP722" i="3"/>
  <c r="FU722" i="3"/>
  <c r="FX722" i="3"/>
  <c r="FY722" i="3"/>
  <c r="FL723" i="3"/>
  <c r="FO723" i="3"/>
  <c r="FP723" i="3"/>
  <c r="FU723" i="3"/>
  <c r="FX723" i="3"/>
  <c r="FY723" i="3"/>
  <c r="FL726" i="3"/>
  <c r="FO726" i="3"/>
  <c r="FP726" i="3"/>
  <c r="FU726" i="3"/>
  <c r="FX726" i="3"/>
  <c r="FY726" i="3"/>
  <c r="FL713" i="3"/>
  <c r="FO713" i="3"/>
  <c r="FP713" i="3"/>
  <c r="FU713" i="3"/>
  <c r="FX713" i="3"/>
  <c r="FY713" i="3"/>
  <c r="FL714" i="3"/>
  <c r="FO714" i="3"/>
  <c r="FP714" i="3"/>
  <c r="FU714" i="3"/>
  <c r="FX714" i="3"/>
  <c r="FY714" i="3"/>
  <c r="FL715" i="3"/>
  <c r="FO715" i="3"/>
  <c r="FP715" i="3"/>
  <c r="FU715" i="3"/>
  <c r="FX715" i="3"/>
  <c r="FY715" i="3"/>
  <c r="FL716" i="3"/>
  <c r="FO716" i="3"/>
  <c r="FP716" i="3"/>
  <c r="FU716" i="3"/>
  <c r="FX716" i="3"/>
  <c r="FY716" i="3"/>
  <c r="FL717" i="3"/>
  <c r="FO717" i="3"/>
  <c r="FP717" i="3"/>
  <c r="FU717" i="3"/>
  <c r="FX717" i="3"/>
  <c r="FY717" i="3"/>
  <c r="FY711" i="3"/>
  <c r="FX711" i="3"/>
  <c r="FU711" i="3"/>
  <c r="FP711" i="3"/>
  <c r="FO711" i="3"/>
  <c r="FL711" i="3"/>
  <c r="FY767" i="3"/>
  <c r="FX767" i="3"/>
  <c r="FU767" i="3"/>
  <c r="FP767" i="3"/>
  <c r="FO767" i="3"/>
  <c r="FL767" i="3"/>
  <c r="FY744" i="3"/>
  <c r="FX744" i="3"/>
  <c r="FU744" i="3"/>
  <c r="FP744" i="3"/>
  <c r="FO744" i="3"/>
  <c r="FL744" i="3"/>
  <c r="FY778" i="3"/>
  <c r="FX778" i="3"/>
  <c r="FU778" i="3"/>
  <c r="FP778" i="3"/>
  <c r="FO778" i="3"/>
  <c r="FL778" i="3"/>
  <c r="FY777" i="3"/>
  <c r="FX777" i="3"/>
  <c r="FU777" i="3"/>
  <c r="FP777" i="3"/>
  <c r="FO777" i="3"/>
  <c r="FL777" i="3"/>
  <c r="FY710" i="3"/>
  <c r="FX710" i="3"/>
  <c r="FU710" i="3"/>
  <c r="FP710" i="3"/>
  <c r="FO710" i="3"/>
  <c r="FL710" i="3"/>
  <c r="FY709" i="3"/>
  <c r="FX709" i="3"/>
  <c r="FU709" i="3"/>
  <c r="FP709" i="3"/>
  <c r="FO709" i="3"/>
  <c r="FL709" i="3"/>
  <c r="FY707" i="3"/>
  <c r="FX707" i="3"/>
  <c r="FU707" i="3"/>
  <c r="FP707" i="3"/>
  <c r="FO707" i="3"/>
  <c r="FL707" i="3"/>
  <c r="FY706" i="3"/>
  <c r="FX706" i="3"/>
  <c r="FU706" i="3"/>
  <c r="FP706" i="3"/>
  <c r="FO706" i="3"/>
  <c r="FL706" i="3"/>
  <c r="FY705" i="3"/>
  <c r="FX705" i="3"/>
  <c r="FU705" i="3"/>
  <c r="FP705" i="3"/>
  <c r="FO705" i="3"/>
  <c r="FL705" i="3"/>
  <c r="FY703" i="3"/>
  <c r="FX703" i="3"/>
  <c r="FU703" i="3"/>
  <c r="FP703" i="3"/>
  <c r="FO703" i="3"/>
  <c r="FL703" i="3"/>
  <c r="FY702" i="3"/>
  <c r="FX702" i="3"/>
  <c r="FU702" i="3"/>
  <c r="FP702" i="3"/>
  <c r="FO702" i="3"/>
  <c r="FL702" i="3"/>
  <c r="FY701" i="3"/>
  <c r="FX701" i="3"/>
  <c r="FU701" i="3"/>
  <c r="FP701" i="3"/>
  <c r="FO701" i="3"/>
  <c r="FL701" i="3"/>
  <c r="FY700" i="3"/>
  <c r="FX700" i="3"/>
  <c r="FU700" i="3"/>
  <c r="FP700" i="3"/>
  <c r="FO700" i="3"/>
  <c r="FL700" i="3"/>
  <c r="FY699" i="3"/>
  <c r="FX699" i="3"/>
  <c r="FU699" i="3"/>
  <c r="FP699" i="3"/>
  <c r="FO699" i="3"/>
  <c r="FL699" i="3"/>
  <c r="FY698" i="3"/>
  <c r="FX698" i="3"/>
  <c r="FU698" i="3"/>
  <c r="FP698" i="3"/>
  <c r="FO698" i="3"/>
  <c r="FL698" i="3"/>
  <c r="FY696" i="3"/>
  <c r="FX696" i="3"/>
  <c r="FU696" i="3"/>
  <c r="FP696" i="3"/>
  <c r="FO696" i="3"/>
  <c r="FL696" i="3"/>
  <c r="FL848" i="3"/>
  <c r="FO848" i="3"/>
  <c r="FP848" i="3"/>
  <c r="FU848" i="3"/>
  <c r="FX848" i="3"/>
  <c r="FY848" i="3"/>
  <c r="FL849" i="3"/>
  <c r="FO849" i="3"/>
  <c r="FP849" i="3"/>
  <c r="FU849" i="3"/>
  <c r="FX849" i="3"/>
  <c r="FY849" i="3"/>
  <c r="FL853" i="3"/>
  <c r="FO853" i="3"/>
  <c r="FP853" i="3"/>
  <c r="FU853" i="3"/>
  <c r="FX853" i="3"/>
  <c r="FY853" i="3"/>
  <c r="FL695" i="3"/>
  <c r="FO695" i="3"/>
  <c r="FP695" i="3"/>
  <c r="FU695" i="3"/>
  <c r="FX695" i="3"/>
  <c r="FY695" i="3"/>
  <c r="FY847" i="3"/>
  <c r="FX847" i="3"/>
  <c r="FU847" i="3"/>
  <c r="FP847" i="3"/>
  <c r="FO847" i="3"/>
  <c r="FL847" i="3"/>
  <c r="FY846" i="3"/>
  <c r="FX846" i="3"/>
  <c r="FU846" i="3"/>
  <c r="FP846" i="3"/>
  <c r="FO846" i="3"/>
  <c r="FL846" i="3"/>
  <c r="FY694" i="3"/>
  <c r="FX694" i="3"/>
  <c r="FU694" i="3"/>
  <c r="FP694" i="3"/>
  <c r="FO694" i="3"/>
  <c r="FL694" i="3"/>
  <c r="FY843" i="3"/>
  <c r="FX843" i="3"/>
  <c r="FU843" i="3"/>
  <c r="FP843" i="3"/>
  <c r="FO843" i="3"/>
  <c r="FL843" i="3"/>
  <c r="FY842" i="3"/>
  <c r="FX842" i="3"/>
  <c r="FU842" i="3"/>
  <c r="FP842" i="3"/>
  <c r="FO842" i="3"/>
  <c r="FL842" i="3"/>
  <c r="FY839" i="3"/>
  <c r="FX839" i="3"/>
  <c r="FU839" i="3"/>
  <c r="FP839" i="3"/>
  <c r="FO839" i="3"/>
  <c r="FL839" i="3"/>
  <c r="FY838" i="3"/>
  <c r="FX838" i="3"/>
  <c r="FU838" i="3"/>
  <c r="FP838" i="3"/>
  <c r="FO838" i="3"/>
  <c r="FL838" i="3"/>
  <c r="FY837" i="3"/>
  <c r="FX837" i="3"/>
  <c r="FU837" i="3"/>
  <c r="FP837" i="3"/>
  <c r="FO837" i="3"/>
  <c r="FL837" i="3"/>
  <c r="FL830" i="3"/>
  <c r="FO830" i="3"/>
  <c r="FP830" i="3"/>
  <c r="FU830" i="3"/>
  <c r="FX830" i="3"/>
  <c r="FY830" i="3"/>
  <c r="FL833" i="3"/>
  <c r="FO833" i="3"/>
  <c r="FP833" i="3"/>
  <c r="FU833" i="3"/>
  <c r="FX833" i="3"/>
  <c r="FY833" i="3"/>
  <c r="FL834" i="3"/>
  <c r="FO834" i="3"/>
  <c r="FP834" i="3"/>
  <c r="FU834" i="3"/>
  <c r="FX834" i="3"/>
  <c r="FY834" i="3"/>
  <c r="FL835" i="3"/>
  <c r="FO835" i="3"/>
  <c r="FP835" i="3"/>
  <c r="FU835" i="3"/>
  <c r="FX835" i="3"/>
  <c r="FY835" i="3"/>
  <c r="FL692" i="3"/>
  <c r="FO692" i="3"/>
  <c r="FP692" i="3"/>
  <c r="FU692" i="3"/>
  <c r="FX692" i="3"/>
  <c r="FY692" i="3"/>
  <c r="FY827" i="3"/>
  <c r="FX827" i="3"/>
  <c r="FU827" i="3"/>
  <c r="FP827" i="3"/>
  <c r="FO827" i="3"/>
  <c r="FL827" i="3"/>
  <c r="FY823" i="3"/>
  <c r="FX823" i="3"/>
  <c r="FU823" i="3"/>
  <c r="FP823" i="3"/>
  <c r="FO823" i="3"/>
  <c r="FL823" i="3"/>
  <c r="FY822" i="3"/>
  <c r="FX822" i="3"/>
  <c r="FU822" i="3"/>
  <c r="FP822" i="3"/>
  <c r="FO822" i="3"/>
  <c r="FL822" i="3"/>
  <c r="FY821" i="3"/>
  <c r="FX821" i="3"/>
  <c r="FU821" i="3"/>
  <c r="FP821" i="3"/>
  <c r="FO821" i="3"/>
  <c r="FL821" i="3"/>
  <c r="FY820" i="3"/>
  <c r="FX820" i="3"/>
  <c r="FU820" i="3"/>
  <c r="FP820" i="3"/>
  <c r="FO820" i="3"/>
  <c r="FL820" i="3"/>
  <c r="FY819" i="3"/>
  <c r="FX819" i="3"/>
  <c r="FU819" i="3"/>
  <c r="FP819" i="3"/>
  <c r="FO819" i="3"/>
  <c r="FL819" i="3"/>
  <c r="FY818" i="3"/>
  <c r="FX818" i="3"/>
  <c r="FU818" i="3"/>
  <c r="FP818" i="3"/>
  <c r="FO818" i="3"/>
  <c r="FL818" i="3"/>
  <c r="FY817" i="3"/>
  <c r="FX817" i="3"/>
  <c r="FU817" i="3"/>
  <c r="FP817" i="3"/>
  <c r="FO817" i="3"/>
  <c r="FL817" i="3"/>
  <c r="FY816" i="3"/>
  <c r="FX816" i="3"/>
  <c r="FU816" i="3"/>
  <c r="FP816" i="3"/>
  <c r="FO816" i="3"/>
  <c r="FL816" i="3"/>
  <c r="FY815" i="3"/>
  <c r="FX815" i="3"/>
  <c r="FU815" i="3"/>
  <c r="FP815" i="3"/>
  <c r="FO815" i="3"/>
  <c r="FL815" i="3"/>
  <c r="FY814" i="3"/>
  <c r="FX814" i="3"/>
  <c r="FU814" i="3"/>
  <c r="FP814" i="3"/>
  <c r="FO814" i="3"/>
  <c r="FL814" i="3"/>
  <c r="FY813" i="3"/>
  <c r="FX813" i="3"/>
  <c r="FU813" i="3"/>
  <c r="FP813" i="3"/>
  <c r="FO813" i="3"/>
  <c r="FL813" i="3"/>
  <c r="FY812" i="3"/>
  <c r="FX812" i="3"/>
  <c r="FU812" i="3"/>
  <c r="FP812" i="3"/>
  <c r="FO812" i="3"/>
  <c r="FL812" i="3"/>
  <c r="FY811" i="3"/>
  <c r="FX811" i="3"/>
  <c r="FU811" i="3"/>
  <c r="FP811" i="3"/>
  <c r="FO811" i="3"/>
  <c r="FL811" i="3"/>
  <c r="FY691" i="3"/>
  <c r="FX691" i="3"/>
  <c r="FU691" i="3"/>
  <c r="FP691" i="3"/>
  <c r="FO691" i="3"/>
  <c r="FL691" i="3"/>
  <c r="FY810" i="3"/>
  <c r="FX810" i="3"/>
  <c r="FU810" i="3"/>
  <c r="FP810" i="3"/>
  <c r="FO810" i="3"/>
  <c r="FL810" i="3"/>
  <c r="FY809" i="3"/>
  <c r="FX809" i="3"/>
  <c r="FU809" i="3"/>
  <c r="FP809" i="3"/>
  <c r="FO809" i="3"/>
  <c r="FL809" i="3"/>
  <c r="FY808" i="3"/>
  <c r="FX808" i="3"/>
  <c r="FU808" i="3"/>
  <c r="FP808" i="3"/>
  <c r="FO808" i="3"/>
  <c r="FL808" i="3"/>
  <c r="FY807" i="3"/>
  <c r="FX807" i="3"/>
  <c r="FU807" i="3"/>
  <c r="FP807" i="3"/>
  <c r="FO807" i="3"/>
  <c r="FL807" i="3"/>
  <c r="FY806" i="3"/>
  <c r="FX806" i="3"/>
  <c r="FU806" i="3"/>
  <c r="FP806" i="3"/>
  <c r="FO806" i="3"/>
  <c r="FL806" i="3"/>
  <c r="FY689" i="3"/>
  <c r="FX689" i="3"/>
  <c r="FU689" i="3"/>
  <c r="FP689" i="3"/>
  <c r="FO689" i="3"/>
  <c r="FL689" i="3"/>
  <c r="FY805" i="3"/>
  <c r="FX805" i="3"/>
  <c r="FU805" i="3"/>
  <c r="FP805" i="3"/>
  <c r="FO805" i="3"/>
  <c r="FL805" i="3"/>
  <c r="FY804" i="3"/>
  <c r="FX804" i="3"/>
  <c r="FU804" i="3"/>
  <c r="FP804" i="3"/>
  <c r="FO804" i="3"/>
  <c r="FL804" i="3"/>
  <c r="FY803" i="3"/>
  <c r="FX803" i="3"/>
  <c r="FU803" i="3"/>
  <c r="FP803" i="3"/>
  <c r="FO803" i="3"/>
  <c r="FL803" i="3"/>
  <c r="FY802" i="3"/>
  <c r="FX802" i="3"/>
  <c r="FU802" i="3"/>
  <c r="FP802" i="3"/>
  <c r="FO802" i="3"/>
  <c r="FL802" i="3"/>
  <c r="FY766" i="3"/>
  <c r="FX766" i="3"/>
  <c r="FU766" i="3"/>
  <c r="FP766" i="3"/>
  <c r="FO766" i="3"/>
  <c r="FL766" i="3"/>
  <c r="FY743" i="3"/>
  <c r="FX743" i="3"/>
  <c r="FU743" i="3"/>
  <c r="FP743" i="3"/>
  <c r="FO743" i="3"/>
  <c r="FL743" i="3"/>
  <c r="FY774" i="3"/>
  <c r="FX774" i="3"/>
  <c r="FU774" i="3"/>
  <c r="FP774" i="3"/>
  <c r="FO774" i="3"/>
  <c r="FL774" i="3"/>
  <c r="FL741" i="3"/>
  <c r="FO741" i="3"/>
  <c r="FP741" i="3"/>
  <c r="FU741" i="3"/>
  <c r="FX741" i="3"/>
  <c r="FY741" i="3"/>
  <c r="FL688" i="3"/>
  <c r="FO688" i="3"/>
  <c r="FP688" i="3"/>
  <c r="FU688" i="3"/>
  <c r="FX688" i="3"/>
  <c r="FY688" i="3"/>
  <c r="FY773" i="3"/>
  <c r="FX773" i="3"/>
  <c r="FU773" i="3"/>
  <c r="FP773" i="3"/>
  <c r="FO773" i="3"/>
  <c r="FL773" i="3"/>
  <c r="FY687" i="3"/>
  <c r="FX687" i="3"/>
  <c r="FU687" i="3"/>
  <c r="FP687" i="3"/>
  <c r="FO687" i="3"/>
  <c r="FL687" i="3"/>
  <c r="FY800" i="3"/>
  <c r="FX800" i="3"/>
  <c r="FU800" i="3"/>
  <c r="FP800" i="3"/>
  <c r="FO800" i="3"/>
  <c r="FL800" i="3"/>
  <c r="FY799" i="3"/>
  <c r="FX799" i="3"/>
  <c r="FU799" i="3"/>
  <c r="FP799" i="3"/>
  <c r="FO799" i="3"/>
  <c r="FL799" i="3"/>
  <c r="FY798" i="3"/>
  <c r="FX798" i="3"/>
  <c r="FU798" i="3"/>
  <c r="FP798" i="3"/>
  <c r="FO798" i="3"/>
  <c r="FL798" i="3"/>
  <c r="FY797" i="3"/>
  <c r="FX797" i="3"/>
  <c r="FU797" i="3"/>
  <c r="FP797" i="3"/>
  <c r="FO797" i="3"/>
  <c r="FL797" i="3"/>
  <c r="FY793" i="3"/>
  <c r="FX793" i="3"/>
  <c r="FU793" i="3"/>
  <c r="FP793" i="3"/>
  <c r="FO793" i="3"/>
  <c r="FL793" i="3"/>
  <c r="FY772" i="3"/>
  <c r="FX772" i="3"/>
  <c r="FU772" i="3"/>
  <c r="FP772" i="3"/>
  <c r="FO772" i="3"/>
  <c r="FL772" i="3"/>
  <c r="FY792" i="3"/>
  <c r="FX792" i="3"/>
  <c r="FU792" i="3"/>
  <c r="FP792" i="3"/>
  <c r="FO792" i="3"/>
  <c r="FL792" i="3"/>
  <c r="FY791" i="3"/>
  <c r="FX791" i="3"/>
  <c r="FU791" i="3"/>
  <c r="FP791" i="3"/>
  <c r="FO791" i="3"/>
  <c r="FL791" i="3"/>
  <c r="FY790" i="3"/>
  <c r="FX790" i="3"/>
  <c r="FU790" i="3"/>
  <c r="FP790" i="3"/>
  <c r="FO790" i="3"/>
  <c r="FL790" i="3"/>
  <c r="FY788" i="3"/>
  <c r="FX788" i="3"/>
  <c r="FU788" i="3"/>
  <c r="FP788" i="3"/>
  <c r="FO788" i="3"/>
  <c r="FL788" i="3"/>
  <c r="FY787" i="3"/>
  <c r="FX787" i="3"/>
  <c r="FU787" i="3"/>
  <c r="FP787" i="3"/>
  <c r="FO787" i="3"/>
  <c r="FL787" i="3"/>
  <c r="FL785" i="3"/>
  <c r="FU785" i="3"/>
  <c r="FL609" i="3"/>
  <c r="FY660" i="3"/>
  <c r="FX660" i="3"/>
  <c r="FU660" i="3"/>
  <c r="FP660" i="3"/>
  <c r="FO660" i="3"/>
  <c r="FL660" i="3"/>
  <c r="FY659" i="3"/>
  <c r="FX659" i="3"/>
  <c r="FU659" i="3"/>
  <c r="FP659" i="3"/>
  <c r="FO659" i="3"/>
  <c r="FL659" i="3"/>
  <c r="FY658" i="3"/>
  <c r="FX658" i="3"/>
  <c r="FU658" i="3"/>
  <c r="FP658" i="3"/>
  <c r="FO658" i="3"/>
  <c r="FL658" i="3"/>
  <c r="FY657" i="3"/>
  <c r="FX657" i="3"/>
  <c r="FU657" i="3"/>
  <c r="FP657" i="3"/>
  <c r="FO657" i="3"/>
  <c r="FL657" i="3"/>
  <c r="FY656" i="3"/>
  <c r="FX656" i="3"/>
  <c r="FU656" i="3"/>
  <c r="FO656" i="3"/>
  <c r="FL656" i="3"/>
  <c r="FP656" i="3" s="1"/>
  <c r="FY647" i="3"/>
  <c r="FX647" i="3"/>
  <c r="FU647" i="3"/>
  <c r="FP647" i="3"/>
  <c r="FO647" i="3"/>
  <c r="FL647" i="3"/>
  <c r="FY646" i="3"/>
  <c r="FX646" i="3"/>
  <c r="FU646" i="3"/>
  <c r="FP646" i="3"/>
  <c r="FO646" i="3"/>
  <c r="FL646" i="3"/>
  <c r="FY645" i="3"/>
  <c r="FX645" i="3"/>
  <c r="FU645" i="3"/>
  <c r="FP645" i="3"/>
  <c r="FO645" i="3"/>
  <c r="FL645" i="3"/>
  <c r="FY644" i="3"/>
  <c r="FX644" i="3"/>
  <c r="FU644" i="3"/>
  <c r="FP644" i="3"/>
  <c r="FO644" i="3"/>
  <c r="FL644" i="3"/>
  <c r="FY643" i="3"/>
  <c r="FX643" i="3"/>
  <c r="FU643" i="3"/>
  <c r="FP643" i="3"/>
  <c r="FO643" i="3"/>
  <c r="FL643" i="3"/>
  <c r="FY641" i="3"/>
  <c r="FX641" i="3"/>
  <c r="FU641" i="3"/>
  <c r="FP641" i="3"/>
  <c r="FO641" i="3"/>
  <c r="FL641" i="3"/>
  <c r="FY639" i="3"/>
  <c r="FX639" i="3"/>
  <c r="FU639" i="3"/>
  <c r="FP639" i="3"/>
  <c r="FO639" i="3"/>
  <c r="FL639" i="3"/>
  <c r="FY637" i="3"/>
  <c r="FX637" i="3"/>
  <c r="FU637" i="3"/>
  <c r="FP637" i="3"/>
  <c r="FO637" i="3"/>
  <c r="FL637" i="3"/>
  <c r="FY635" i="3"/>
  <c r="FX635" i="3"/>
  <c r="FU635" i="3"/>
  <c r="FP635" i="3"/>
  <c r="FO635" i="3"/>
  <c r="FL635" i="3"/>
  <c r="FY633" i="3"/>
  <c r="FX633" i="3"/>
  <c r="FU633" i="3"/>
  <c r="FP633" i="3"/>
  <c r="FO633" i="3"/>
  <c r="FL633" i="3"/>
  <c r="FY632" i="3"/>
  <c r="FX632" i="3"/>
  <c r="FU632" i="3"/>
  <c r="FP632" i="3"/>
  <c r="FO632" i="3"/>
  <c r="FL632" i="3"/>
  <c r="FY631" i="3"/>
  <c r="FX631" i="3"/>
  <c r="FU631" i="3"/>
  <c r="FP631" i="3"/>
  <c r="FO631" i="3"/>
  <c r="FL631" i="3"/>
  <c r="FY630" i="3"/>
  <c r="FX630" i="3"/>
  <c r="FU630" i="3"/>
  <c r="FP630" i="3"/>
  <c r="FO630" i="3"/>
  <c r="FL630" i="3"/>
  <c r="FY629" i="3"/>
  <c r="FX629" i="3"/>
  <c r="FU629" i="3"/>
  <c r="FP629" i="3"/>
  <c r="FO629" i="3"/>
  <c r="FL629" i="3"/>
  <c r="FY625" i="3"/>
  <c r="FX625" i="3"/>
  <c r="FU625" i="3"/>
  <c r="FP625" i="3"/>
  <c r="FO625" i="3"/>
  <c r="FL625" i="3"/>
  <c r="FY624" i="3"/>
  <c r="FX624" i="3"/>
  <c r="FU624" i="3"/>
  <c r="FP624" i="3"/>
  <c r="FO624" i="3"/>
  <c r="FL624" i="3"/>
  <c r="FY623" i="3"/>
  <c r="FX623" i="3"/>
  <c r="FU623" i="3"/>
  <c r="FP623" i="3"/>
  <c r="FO623" i="3"/>
  <c r="FL623" i="3"/>
  <c r="FY622" i="3"/>
  <c r="FX622" i="3"/>
  <c r="FU622" i="3"/>
  <c r="FP622" i="3"/>
  <c r="FO622" i="3"/>
  <c r="FL622" i="3"/>
  <c r="FY621" i="3"/>
  <c r="FX621" i="3"/>
  <c r="FU621" i="3"/>
  <c r="FP621" i="3"/>
  <c r="FO621" i="3"/>
  <c r="FL621" i="3"/>
  <c r="FY619" i="3"/>
  <c r="FX619" i="3"/>
  <c r="FU619" i="3"/>
  <c r="FP619" i="3"/>
  <c r="FO619" i="3"/>
  <c r="FL619" i="3"/>
  <c r="FY617" i="3"/>
  <c r="FX617" i="3"/>
  <c r="FU617" i="3"/>
  <c r="FP617" i="3"/>
  <c r="FO617" i="3"/>
  <c r="FL617" i="3"/>
  <c r="FY615" i="3"/>
  <c r="FX615" i="3"/>
  <c r="FU615" i="3"/>
  <c r="FP615" i="3"/>
  <c r="FO615" i="3"/>
  <c r="FL615" i="3"/>
  <c r="FY613" i="3"/>
  <c r="FX613" i="3"/>
  <c r="FU613" i="3"/>
  <c r="FP613" i="3"/>
  <c r="FO613" i="3"/>
  <c r="FL613" i="3"/>
  <c r="FY612" i="3"/>
  <c r="FX612" i="3"/>
  <c r="FU612" i="3"/>
  <c r="FP612" i="3"/>
  <c r="FO612" i="3"/>
  <c r="FL612" i="3"/>
  <c r="FY611" i="3"/>
  <c r="FX611" i="3"/>
  <c r="FU611" i="3"/>
  <c r="FP611" i="3"/>
  <c r="FO611" i="3"/>
  <c r="FL611" i="3"/>
  <c r="FY610" i="3"/>
  <c r="FX610" i="3"/>
  <c r="FU610" i="3"/>
  <c r="FP610" i="3"/>
  <c r="FO610" i="3"/>
  <c r="FL610" i="3"/>
  <c r="FY609" i="3"/>
  <c r="FX609" i="3"/>
  <c r="FU609" i="3"/>
  <c r="FP609" i="3"/>
  <c r="FO609" i="3"/>
  <c r="FY606" i="3"/>
  <c r="FX606" i="3"/>
  <c r="FU606" i="3"/>
  <c r="FP606" i="3"/>
  <c r="FO606" i="3"/>
  <c r="FL606" i="3"/>
  <c r="FY605" i="3"/>
  <c r="FX605" i="3"/>
  <c r="FU605" i="3"/>
  <c r="FP605" i="3"/>
  <c r="FO605" i="3"/>
  <c r="FL605" i="3"/>
  <c r="FY604" i="3"/>
  <c r="FX604" i="3"/>
  <c r="FU604" i="3"/>
  <c r="FP604" i="3"/>
  <c r="FO604" i="3"/>
  <c r="FL604" i="3"/>
  <c r="FY603" i="3"/>
  <c r="FX603" i="3"/>
  <c r="FU603" i="3"/>
  <c r="FP603" i="3"/>
  <c r="FO603" i="3"/>
  <c r="FL603" i="3"/>
  <c r="FY602" i="3"/>
  <c r="FX602" i="3"/>
  <c r="FU602" i="3"/>
  <c r="FP602" i="3"/>
  <c r="FO602" i="3"/>
  <c r="FL602" i="3"/>
  <c r="FY600" i="3"/>
  <c r="FX600" i="3"/>
  <c r="FU600" i="3"/>
  <c r="FP600" i="3"/>
  <c r="FO600" i="3"/>
  <c r="FL600" i="3"/>
  <c r="FY598" i="3"/>
  <c r="FX598" i="3"/>
  <c r="FU598" i="3"/>
  <c r="FP598" i="3"/>
  <c r="FO598" i="3"/>
  <c r="FL598" i="3"/>
  <c r="FY596" i="3"/>
  <c r="FX596" i="3"/>
  <c r="FU596" i="3"/>
  <c r="FP596" i="3"/>
  <c r="FO596" i="3"/>
  <c r="FL596" i="3"/>
  <c r="FY594" i="3"/>
  <c r="FX594" i="3"/>
  <c r="FU594" i="3"/>
  <c r="FP594" i="3"/>
  <c r="FO594" i="3"/>
  <c r="FL594" i="3"/>
  <c r="FY593" i="3"/>
  <c r="FX593" i="3"/>
  <c r="FU593" i="3"/>
  <c r="FP593" i="3"/>
  <c r="FO593" i="3"/>
  <c r="FL593" i="3"/>
  <c r="FY592" i="3"/>
  <c r="FX592" i="3"/>
  <c r="FU592" i="3"/>
  <c r="FP592" i="3"/>
  <c r="FO592" i="3"/>
  <c r="FL592" i="3"/>
  <c r="FY591" i="3"/>
  <c r="FX591" i="3"/>
  <c r="FU591" i="3"/>
  <c r="FP591" i="3"/>
  <c r="FO591" i="3"/>
  <c r="FL591" i="3"/>
  <c r="FY590" i="3"/>
  <c r="FX590" i="3"/>
  <c r="FU590" i="3"/>
  <c r="FP590" i="3"/>
  <c r="FO590" i="3"/>
  <c r="FL590" i="3"/>
  <c r="FY586" i="3"/>
  <c r="FX586" i="3"/>
  <c r="FU586" i="3"/>
  <c r="FP586" i="3"/>
  <c r="FO586" i="3"/>
  <c r="FL586" i="3"/>
  <c r="FY585" i="3"/>
  <c r="FX585" i="3"/>
  <c r="FU585" i="3"/>
  <c r="FP585" i="3"/>
  <c r="FO585" i="3"/>
  <c r="FL585" i="3"/>
  <c r="FY584" i="3"/>
  <c r="FX584" i="3"/>
  <c r="FU584" i="3"/>
  <c r="FP584" i="3"/>
  <c r="FO584" i="3"/>
  <c r="FL584" i="3"/>
  <c r="FY583" i="3"/>
  <c r="FX583" i="3"/>
  <c r="FU583" i="3"/>
  <c r="FP583" i="3"/>
  <c r="FO583" i="3"/>
  <c r="FL583" i="3"/>
  <c r="FY582" i="3"/>
  <c r="FX582" i="3"/>
  <c r="FU582" i="3"/>
  <c r="FO582" i="3"/>
  <c r="FL582" i="3"/>
  <c r="FP582" i="3" s="1"/>
  <c r="FY574" i="3"/>
  <c r="FX574" i="3"/>
  <c r="FU574" i="3"/>
  <c r="FP574" i="3"/>
  <c r="FO574" i="3"/>
  <c r="FL574" i="3"/>
  <c r="FY573" i="3"/>
  <c r="FX573" i="3"/>
  <c r="FU573" i="3"/>
  <c r="FP573" i="3"/>
  <c r="FO573" i="3"/>
  <c r="FL573" i="3"/>
  <c r="FY572" i="3"/>
  <c r="FX572" i="3"/>
  <c r="FU572" i="3"/>
  <c r="FP572" i="3"/>
  <c r="FO572" i="3"/>
  <c r="FL572" i="3"/>
  <c r="FY571" i="3"/>
  <c r="FX571" i="3"/>
  <c r="FU571" i="3"/>
  <c r="FP571" i="3"/>
  <c r="FO571" i="3"/>
  <c r="FL571" i="3"/>
  <c r="FY570" i="3"/>
  <c r="FX570" i="3"/>
  <c r="FU570" i="3"/>
  <c r="FO570" i="3"/>
  <c r="FL570" i="3"/>
  <c r="FP570" i="3" s="1"/>
  <c r="FY568" i="3"/>
  <c r="FX568" i="3"/>
  <c r="FU568" i="3"/>
  <c r="FP568" i="3"/>
  <c r="FO568" i="3"/>
  <c r="FL568" i="3"/>
  <c r="FY567" i="3"/>
  <c r="FX567" i="3"/>
  <c r="FU567" i="3"/>
  <c r="FP567" i="3"/>
  <c r="FO567" i="3"/>
  <c r="FL567" i="3"/>
  <c r="FY566" i="3"/>
  <c r="FX566" i="3"/>
  <c r="FU566" i="3"/>
  <c r="FP566" i="3"/>
  <c r="FO566" i="3"/>
  <c r="FL566" i="3"/>
  <c r="FY565" i="3"/>
  <c r="FX565" i="3"/>
  <c r="FU565" i="3"/>
  <c r="FP565" i="3"/>
  <c r="FO565" i="3"/>
  <c r="FL565" i="3"/>
  <c r="FY564" i="3"/>
  <c r="FX564" i="3"/>
  <c r="FU564" i="3"/>
  <c r="FO564" i="3"/>
  <c r="FL564" i="3"/>
  <c r="FP564" i="3" s="1"/>
  <c r="FY562" i="3"/>
  <c r="FX562" i="3"/>
  <c r="FU562" i="3"/>
  <c r="FP562" i="3"/>
  <c r="FO562" i="3"/>
  <c r="FL562" i="3"/>
  <c r="FY561" i="3"/>
  <c r="FX561" i="3"/>
  <c r="FU561" i="3"/>
  <c r="FP561" i="3"/>
  <c r="FO561" i="3"/>
  <c r="FL561" i="3"/>
  <c r="FY560" i="3"/>
  <c r="FX560" i="3"/>
  <c r="FU560" i="3"/>
  <c r="FP560" i="3"/>
  <c r="FO560" i="3"/>
  <c r="FL560" i="3"/>
  <c r="FY559" i="3"/>
  <c r="FX559" i="3"/>
  <c r="FU559" i="3"/>
  <c r="FP559" i="3"/>
  <c r="FO559" i="3"/>
  <c r="FL559" i="3"/>
  <c r="FY558" i="3"/>
  <c r="FX558" i="3"/>
  <c r="FU558" i="3"/>
  <c r="FO558" i="3"/>
  <c r="FL558" i="3"/>
  <c r="FP558" i="3" s="1"/>
  <c r="FY556" i="3"/>
  <c r="FX556" i="3"/>
  <c r="FU556" i="3"/>
  <c r="FP556" i="3"/>
  <c r="FO556" i="3"/>
  <c r="FL556" i="3"/>
  <c r="FY555" i="3"/>
  <c r="FX555" i="3"/>
  <c r="FU555" i="3"/>
  <c r="FP555" i="3"/>
  <c r="FO555" i="3"/>
  <c r="FL555" i="3"/>
  <c r="FY554" i="3"/>
  <c r="FX554" i="3"/>
  <c r="FU554" i="3"/>
  <c r="FP554" i="3"/>
  <c r="FO554" i="3"/>
  <c r="FL554" i="3"/>
  <c r="FY553" i="3"/>
  <c r="FX553" i="3"/>
  <c r="FU553" i="3"/>
  <c r="FP553" i="3"/>
  <c r="FO553" i="3"/>
  <c r="FL553" i="3"/>
  <c r="FY552" i="3"/>
  <c r="FX552" i="3"/>
  <c r="FU552" i="3"/>
  <c r="FO552" i="3"/>
  <c r="FL552" i="3"/>
  <c r="FP552" i="3" s="1"/>
  <c r="FY549" i="3"/>
  <c r="FX549" i="3"/>
  <c r="FU549" i="3"/>
  <c r="FP549" i="3"/>
  <c r="FO549" i="3"/>
  <c r="FL549" i="3"/>
  <c r="FY548" i="3"/>
  <c r="FX548" i="3"/>
  <c r="FU548" i="3"/>
  <c r="FP548" i="3"/>
  <c r="FO548" i="3"/>
  <c r="FL548" i="3"/>
  <c r="FY547" i="3"/>
  <c r="FX547" i="3"/>
  <c r="FU547" i="3"/>
  <c r="FP547" i="3"/>
  <c r="FO547" i="3"/>
  <c r="FL547" i="3"/>
  <c r="FY546" i="3"/>
  <c r="FX546" i="3"/>
  <c r="FU546" i="3"/>
  <c r="FP546" i="3"/>
  <c r="FO546" i="3"/>
  <c r="FL546" i="3"/>
  <c r="FY545" i="3"/>
  <c r="FX545" i="3"/>
  <c r="FU545" i="3"/>
  <c r="FP545" i="3"/>
  <c r="FO545" i="3"/>
  <c r="FL545" i="3"/>
  <c r="FY543" i="3"/>
  <c r="FX543" i="3"/>
  <c r="FU543" i="3"/>
  <c r="FP543" i="3"/>
  <c r="FO543" i="3"/>
  <c r="FL543" i="3"/>
  <c r="FY542" i="3"/>
  <c r="FX542" i="3"/>
  <c r="FU542" i="3"/>
  <c r="FP542" i="3"/>
  <c r="FO542" i="3"/>
  <c r="FL542" i="3"/>
  <c r="FY541" i="3"/>
  <c r="FX541" i="3"/>
  <c r="FU541" i="3"/>
  <c r="FP541" i="3"/>
  <c r="FO541" i="3"/>
  <c r="FL541" i="3"/>
  <c r="FY540" i="3"/>
  <c r="FX540" i="3"/>
  <c r="FU540" i="3"/>
  <c r="FP540" i="3"/>
  <c r="FO540" i="3"/>
  <c r="FL540" i="3"/>
  <c r="FY539" i="3"/>
  <c r="FX539" i="3"/>
  <c r="FU539" i="3"/>
  <c r="FP539" i="3"/>
  <c r="FO539" i="3"/>
  <c r="FL539" i="3"/>
  <c r="FY536" i="3"/>
  <c r="FX536" i="3"/>
  <c r="FU536" i="3"/>
  <c r="FP536" i="3"/>
  <c r="FO536" i="3"/>
  <c r="FL536" i="3"/>
  <c r="FY535" i="3"/>
  <c r="FX535" i="3"/>
  <c r="FU535" i="3"/>
  <c r="FP535" i="3"/>
  <c r="FO535" i="3"/>
  <c r="FL535" i="3"/>
  <c r="FY534" i="3"/>
  <c r="FX534" i="3"/>
  <c r="FU534" i="3"/>
  <c r="FP534" i="3"/>
  <c r="FO534" i="3"/>
  <c r="FL534" i="3"/>
  <c r="FY533" i="3"/>
  <c r="FX533" i="3"/>
  <c r="FU533" i="3"/>
  <c r="FP533" i="3"/>
  <c r="FO533" i="3"/>
  <c r="FL533" i="3"/>
  <c r="FY532" i="3"/>
  <c r="FX532" i="3"/>
  <c r="FU532" i="3"/>
  <c r="FO532" i="3"/>
  <c r="FL532" i="3"/>
  <c r="FP532" i="3" s="1"/>
  <c r="FY530" i="3"/>
  <c r="FX530" i="3"/>
  <c r="FU530" i="3"/>
  <c r="FP530" i="3"/>
  <c r="FO530" i="3"/>
  <c r="FL530" i="3"/>
  <c r="FY529" i="3"/>
  <c r="FX529" i="3"/>
  <c r="FU529" i="3"/>
  <c r="FP529" i="3"/>
  <c r="FO529" i="3"/>
  <c r="FL529" i="3"/>
  <c r="FY528" i="3"/>
  <c r="FX528" i="3"/>
  <c r="FU528" i="3"/>
  <c r="FP528" i="3"/>
  <c r="FO528" i="3"/>
  <c r="FL528" i="3"/>
  <c r="FY527" i="3"/>
  <c r="FX527" i="3"/>
  <c r="FU527" i="3"/>
  <c r="FP527" i="3"/>
  <c r="FO527" i="3"/>
  <c r="FL527" i="3"/>
  <c r="FY526" i="3"/>
  <c r="FX526" i="3"/>
  <c r="FU526" i="3"/>
  <c r="FO526" i="3"/>
  <c r="FL526" i="3"/>
  <c r="FP526" i="3" s="1"/>
  <c r="FY523" i="3"/>
  <c r="FX523" i="3"/>
  <c r="FU523" i="3"/>
  <c r="FP523" i="3"/>
  <c r="FO523" i="3"/>
  <c r="FL523" i="3"/>
  <c r="FY522" i="3"/>
  <c r="FX522" i="3"/>
  <c r="FU522" i="3"/>
  <c r="FP522" i="3"/>
  <c r="FO522" i="3"/>
  <c r="FL522" i="3"/>
  <c r="FY521" i="3"/>
  <c r="FX521" i="3"/>
  <c r="FU521" i="3"/>
  <c r="FP521" i="3"/>
  <c r="FO521" i="3"/>
  <c r="FL521" i="3"/>
  <c r="FY520" i="3"/>
  <c r="FX520" i="3"/>
  <c r="FU520" i="3"/>
  <c r="FP520" i="3"/>
  <c r="FO520" i="3"/>
  <c r="FL520" i="3"/>
  <c r="FY519" i="3"/>
  <c r="FX519" i="3"/>
  <c r="FU519" i="3"/>
  <c r="FP519" i="3"/>
  <c r="FO519" i="3"/>
  <c r="FL519" i="3"/>
  <c r="FY517" i="3"/>
  <c r="FX517" i="3"/>
  <c r="FU517" i="3"/>
  <c r="FP517" i="3"/>
  <c r="FO517" i="3"/>
  <c r="FL517" i="3"/>
  <c r="FY516" i="3"/>
  <c r="FX516" i="3"/>
  <c r="FU516" i="3"/>
  <c r="FP516" i="3"/>
  <c r="FO516" i="3"/>
  <c r="FL516" i="3"/>
  <c r="FY515" i="3"/>
  <c r="FX515" i="3"/>
  <c r="FU515" i="3"/>
  <c r="FP515" i="3"/>
  <c r="FO515" i="3"/>
  <c r="FL515" i="3"/>
  <c r="FY514" i="3"/>
  <c r="FX514" i="3"/>
  <c r="FU514" i="3"/>
  <c r="FP514" i="3"/>
  <c r="FO514" i="3"/>
  <c r="FL514" i="3"/>
  <c r="FY513" i="3"/>
  <c r="FX513" i="3"/>
  <c r="FU513" i="3"/>
  <c r="FP513" i="3"/>
  <c r="FO513" i="3"/>
  <c r="FL513" i="3"/>
  <c r="FY510" i="3"/>
  <c r="FX510" i="3"/>
  <c r="FU510" i="3"/>
  <c r="FP510" i="3"/>
  <c r="FO510" i="3"/>
  <c r="FL510" i="3"/>
  <c r="FY509" i="3"/>
  <c r="FX509" i="3"/>
  <c r="FU509" i="3"/>
  <c r="FP509" i="3"/>
  <c r="FO509" i="3"/>
  <c r="FL509" i="3"/>
  <c r="FY508" i="3"/>
  <c r="FX508" i="3"/>
  <c r="FU508" i="3"/>
  <c r="FP508" i="3"/>
  <c r="FO508" i="3"/>
  <c r="FL508" i="3"/>
  <c r="FY507" i="3"/>
  <c r="FX507" i="3"/>
  <c r="FU507" i="3"/>
  <c r="FP507" i="3"/>
  <c r="FO507" i="3"/>
  <c r="FL507" i="3"/>
  <c r="FY506" i="3"/>
  <c r="FX506" i="3"/>
  <c r="FU506" i="3"/>
  <c r="FO506" i="3"/>
  <c r="FL506" i="3"/>
  <c r="FP506" i="3" s="1"/>
  <c r="FY504" i="3"/>
  <c r="FX504" i="3"/>
  <c r="FU504" i="3"/>
  <c r="FP504" i="3"/>
  <c r="FO504" i="3"/>
  <c r="FL504" i="3"/>
  <c r="FY503" i="3"/>
  <c r="FX503" i="3"/>
  <c r="FU503" i="3"/>
  <c r="FP503" i="3"/>
  <c r="FO503" i="3"/>
  <c r="FL503" i="3"/>
  <c r="FY502" i="3"/>
  <c r="FX502" i="3"/>
  <c r="FU502" i="3"/>
  <c r="FP502" i="3"/>
  <c r="FO502" i="3"/>
  <c r="FL502" i="3"/>
  <c r="FY501" i="3"/>
  <c r="FX501" i="3"/>
  <c r="FU501" i="3"/>
  <c r="FP501" i="3"/>
  <c r="FO501" i="3"/>
  <c r="FL501" i="3"/>
  <c r="FY500" i="3"/>
  <c r="FX500" i="3"/>
  <c r="FU500" i="3"/>
  <c r="FO500" i="3"/>
  <c r="FL500" i="3"/>
  <c r="FP500" i="3" s="1"/>
  <c r="FY498" i="3"/>
  <c r="FX498" i="3"/>
  <c r="FU498" i="3"/>
  <c r="FP498" i="3"/>
  <c r="FO498" i="3"/>
  <c r="FL498" i="3"/>
  <c r="FY497" i="3"/>
  <c r="FX497" i="3"/>
  <c r="FU497" i="3"/>
  <c r="FP497" i="3"/>
  <c r="FO497" i="3"/>
  <c r="FL497" i="3"/>
  <c r="FY496" i="3"/>
  <c r="FX496" i="3"/>
  <c r="FU496" i="3"/>
  <c r="FP496" i="3"/>
  <c r="FO496" i="3"/>
  <c r="FL496" i="3"/>
  <c r="FY495" i="3"/>
  <c r="FX495" i="3"/>
  <c r="FU495" i="3"/>
  <c r="FP495" i="3"/>
  <c r="FO495" i="3"/>
  <c r="FL495" i="3"/>
  <c r="FY494" i="3"/>
  <c r="FX494" i="3"/>
  <c r="FU494" i="3"/>
  <c r="FO494" i="3"/>
  <c r="FL494" i="3"/>
  <c r="FP494" i="3" s="1"/>
  <c r="FY492" i="3"/>
  <c r="FX492" i="3"/>
  <c r="FU492" i="3"/>
  <c r="FP492" i="3"/>
  <c r="FO492" i="3"/>
  <c r="FL492" i="3"/>
  <c r="FY491" i="3"/>
  <c r="FX491" i="3"/>
  <c r="FU491" i="3"/>
  <c r="FP491" i="3"/>
  <c r="FO491" i="3"/>
  <c r="FL491" i="3"/>
  <c r="FY490" i="3"/>
  <c r="FX490" i="3"/>
  <c r="FU490" i="3"/>
  <c r="FP490" i="3"/>
  <c r="FO490" i="3"/>
  <c r="FL490" i="3"/>
  <c r="FY489" i="3"/>
  <c r="FX489" i="3"/>
  <c r="FU489" i="3"/>
  <c r="FP489" i="3"/>
  <c r="FO489" i="3"/>
  <c r="FL489" i="3"/>
  <c r="FY488" i="3"/>
  <c r="FX488" i="3"/>
  <c r="FU488" i="3"/>
  <c r="FO488" i="3"/>
  <c r="FL488" i="3"/>
  <c r="FP488" i="3" s="1"/>
  <c r="FY486" i="3"/>
  <c r="FX486" i="3"/>
  <c r="FU486" i="3"/>
  <c r="FP486" i="3"/>
  <c r="FO486" i="3"/>
  <c r="FL486" i="3"/>
  <c r="FY485" i="3"/>
  <c r="FX485" i="3"/>
  <c r="FU485" i="3"/>
  <c r="FP485" i="3"/>
  <c r="FO485" i="3"/>
  <c r="FL485" i="3"/>
  <c r="FY484" i="3"/>
  <c r="FX484" i="3"/>
  <c r="FU484" i="3"/>
  <c r="FP484" i="3"/>
  <c r="FO484" i="3"/>
  <c r="FL484" i="3"/>
  <c r="FY483" i="3"/>
  <c r="FX483" i="3"/>
  <c r="FU483" i="3"/>
  <c r="FP483" i="3"/>
  <c r="FO483" i="3"/>
  <c r="FL483" i="3"/>
  <c r="FY482" i="3"/>
  <c r="FX482" i="3"/>
  <c r="FU482" i="3"/>
  <c r="FO482" i="3"/>
  <c r="FL482" i="3"/>
  <c r="FP482" i="3" s="1"/>
  <c r="FY479" i="3"/>
  <c r="FX479" i="3"/>
  <c r="FU479" i="3"/>
  <c r="FP479" i="3"/>
  <c r="FO479" i="3"/>
  <c r="FL479" i="3"/>
  <c r="FY477" i="3"/>
  <c r="FX477" i="3"/>
  <c r="FU477" i="3"/>
  <c r="FP477" i="3"/>
  <c r="FO477" i="3"/>
  <c r="FL477" i="3"/>
  <c r="FY476" i="3"/>
  <c r="FX476" i="3"/>
  <c r="FU476" i="3"/>
  <c r="FP476" i="3"/>
  <c r="FO476" i="3"/>
  <c r="FL476" i="3"/>
  <c r="FY475" i="3"/>
  <c r="FX475" i="3"/>
  <c r="FU475" i="3"/>
  <c r="FP475" i="3"/>
  <c r="FO475" i="3"/>
  <c r="FL475" i="3"/>
  <c r="FY474" i="3"/>
  <c r="FX474" i="3"/>
  <c r="FU474" i="3"/>
  <c r="FP474" i="3"/>
  <c r="FO474" i="3"/>
  <c r="FL474" i="3"/>
  <c r="FY473" i="3"/>
  <c r="FX473" i="3"/>
  <c r="FU473" i="3"/>
  <c r="FP473" i="3"/>
  <c r="FO473" i="3"/>
  <c r="FL473" i="3"/>
  <c r="FY471" i="3"/>
  <c r="FX471" i="3"/>
  <c r="FU471" i="3"/>
  <c r="FP471" i="3"/>
  <c r="FO471" i="3"/>
  <c r="FL471" i="3"/>
  <c r="FY470" i="3"/>
  <c r="FX470" i="3"/>
  <c r="FU470" i="3"/>
  <c r="FP470" i="3"/>
  <c r="FO470" i="3"/>
  <c r="FL470" i="3"/>
  <c r="FY469" i="3"/>
  <c r="FX469" i="3"/>
  <c r="FU469" i="3"/>
  <c r="FP469" i="3"/>
  <c r="FO469" i="3"/>
  <c r="FL469" i="3"/>
  <c r="FY468" i="3"/>
  <c r="FX468" i="3"/>
  <c r="FU468" i="3"/>
  <c r="FP468" i="3"/>
  <c r="FO468" i="3"/>
  <c r="FL468" i="3"/>
  <c r="FY467" i="3"/>
  <c r="FX467" i="3"/>
  <c r="FU467" i="3"/>
  <c r="FO467" i="3"/>
  <c r="FL467" i="3"/>
  <c r="FP467" i="3" s="1"/>
  <c r="FY465" i="3"/>
  <c r="FX465" i="3"/>
  <c r="FU465" i="3"/>
  <c r="FP465" i="3"/>
  <c r="FO465" i="3"/>
  <c r="FL465" i="3"/>
  <c r="FY464" i="3"/>
  <c r="FX464" i="3"/>
  <c r="FU464" i="3"/>
  <c r="FP464" i="3"/>
  <c r="FO464" i="3"/>
  <c r="FL464" i="3"/>
  <c r="FY463" i="3"/>
  <c r="FX463" i="3"/>
  <c r="FU463" i="3"/>
  <c r="FP463" i="3"/>
  <c r="FO463" i="3"/>
  <c r="FL463" i="3"/>
  <c r="FY462" i="3"/>
  <c r="FX462" i="3"/>
  <c r="FU462" i="3"/>
  <c r="FP462" i="3"/>
  <c r="FO462" i="3"/>
  <c r="FL462" i="3"/>
  <c r="FY461" i="3"/>
  <c r="FX461" i="3"/>
  <c r="FU461" i="3"/>
  <c r="FO461" i="3"/>
  <c r="FL461" i="3"/>
  <c r="FP461" i="3" s="1"/>
  <c r="FY459" i="3"/>
  <c r="FX459" i="3"/>
  <c r="FU459" i="3"/>
  <c r="FP459" i="3"/>
  <c r="FO459" i="3"/>
  <c r="FL459" i="3"/>
  <c r="FY458" i="3"/>
  <c r="FX458" i="3"/>
  <c r="FU458" i="3"/>
  <c r="FP458" i="3"/>
  <c r="FO458" i="3"/>
  <c r="FL458" i="3"/>
  <c r="FY457" i="3"/>
  <c r="FX457" i="3"/>
  <c r="FU457" i="3"/>
  <c r="FP457" i="3"/>
  <c r="FO457" i="3"/>
  <c r="FL457" i="3"/>
  <c r="FY456" i="3"/>
  <c r="FX456" i="3"/>
  <c r="FU456" i="3"/>
  <c r="FP456" i="3"/>
  <c r="FO456" i="3"/>
  <c r="FL456" i="3"/>
  <c r="FY455" i="3"/>
  <c r="FX455" i="3"/>
  <c r="FU455" i="3"/>
  <c r="FO455" i="3"/>
  <c r="FL455" i="3"/>
  <c r="FP455" i="3" s="1"/>
  <c r="FY453" i="3"/>
  <c r="FX453" i="3"/>
  <c r="FU453" i="3"/>
  <c r="FP453" i="3"/>
  <c r="FO453" i="3"/>
  <c r="FL453" i="3"/>
  <c r="FY452" i="3"/>
  <c r="FX452" i="3"/>
  <c r="FU452" i="3"/>
  <c r="FP452" i="3"/>
  <c r="FO452" i="3"/>
  <c r="FL452" i="3"/>
  <c r="FY451" i="3"/>
  <c r="FX451" i="3"/>
  <c r="FU451" i="3"/>
  <c r="FP451" i="3"/>
  <c r="FO451" i="3"/>
  <c r="FL451" i="3"/>
  <c r="FY450" i="3"/>
  <c r="FX450" i="3"/>
  <c r="FU450" i="3"/>
  <c r="FP450" i="3"/>
  <c r="FO450" i="3"/>
  <c r="FL450" i="3"/>
  <c r="FY449" i="3"/>
  <c r="FX449" i="3"/>
  <c r="FU449" i="3"/>
  <c r="FP449" i="3"/>
  <c r="FO449" i="3"/>
  <c r="FL449" i="3"/>
  <c r="FY446" i="3"/>
  <c r="FX446" i="3"/>
  <c r="FU446" i="3"/>
  <c r="FP446" i="3"/>
  <c r="FO446" i="3"/>
  <c r="FL446" i="3"/>
  <c r="FY445" i="3"/>
  <c r="FX445" i="3"/>
  <c r="FU445" i="3"/>
  <c r="FP445" i="3"/>
  <c r="FO445" i="3"/>
  <c r="FL445" i="3"/>
  <c r="FY444" i="3"/>
  <c r="FX444" i="3"/>
  <c r="FU444" i="3"/>
  <c r="FP444" i="3"/>
  <c r="FO444" i="3"/>
  <c r="FL444" i="3"/>
  <c r="FY443" i="3"/>
  <c r="FX443" i="3"/>
  <c r="FU443" i="3"/>
  <c r="FP443" i="3"/>
  <c r="FO443" i="3"/>
  <c r="FL443" i="3"/>
  <c r="FY442" i="3"/>
  <c r="FX442" i="3"/>
  <c r="FU442" i="3"/>
  <c r="FP442" i="3"/>
  <c r="FO442" i="3"/>
  <c r="FL442" i="3"/>
  <c r="FY439" i="3"/>
  <c r="FX439" i="3"/>
  <c r="FU439" i="3"/>
  <c r="FP439" i="3"/>
  <c r="FO439" i="3"/>
  <c r="FL439" i="3"/>
  <c r="FY438" i="3"/>
  <c r="FX438" i="3"/>
  <c r="FU438" i="3"/>
  <c r="FO438" i="3"/>
  <c r="FL438" i="3"/>
  <c r="FP438" i="3" s="1"/>
  <c r="FY437" i="3"/>
  <c r="FX437" i="3"/>
  <c r="FU437" i="3"/>
  <c r="FO437" i="3"/>
  <c r="FL437" i="3"/>
  <c r="FP437" i="3" s="1"/>
  <c r="FY436" i="3"/>
  <c r="FX436" i="3"/>
  <c r="FU436" i="3"/>
  <c r="FO436" i="3"/>
  <c r="FL436" i="3"/>
  <c r="FP436" i="3" s="1"/>
  <c r="FY435" i="3"/>
  <c r="FX435" i="3"/>
  <c r="FU435" i="3"/>
  <c r="FO435" i="3"/>
  <c r="FL435" i="3"/>
  <c r="FP435" i="3" s="1"/>
  <c r="FY433" i="3"/>
  <c r="FX433" i="3"/>
  <c r="FU433" i="3"/>
  <c r="FP433" i="3"/>
  <c r="FO433" i="3"/>
  <c r="FL433" i="3"/>
  <c r="FY432" i="3"/>
  <c r="FX432" i="3"/>
  <c r="FU432" i="3"/>
  <c r="FO432" i="3"/>
  <c r="FL432" i="3"/>
  <c r="FP432" i="3" s="1"/>
  <c r="FY431" i="3"/>
  <c r="FX431" i="3"/>
  <c r="FU431" i="3"/>
  <c r="FO431" i="3"/>
  <c r="FL431" i="3"/>
  <c r="FP431" i="3" s="1"/>
  <c r="FY430" i="3"/>
  <c r="FX430" i="3"/>
  <c r="FU430" i="3"/>
  <c r="FO430" i="3"/>
  <c r="FL430" i="3"/>
  <c r="FP430" i="3" s="1"/>
  <c r="FY429" i="3"/>
  <c r="FX429" i="3"/>
  <c r="FU429" i="3"/>
  <c r="FO429" i="3"/>
  <c r="FL429" i="3"/>
  <c r="FP429" i="3" s="1"/>
  <c r="FL392" i="3"/>
  <c r="FO392" i="3"/>
  <c r="FP392" i="3"/>
  <c r="FU392" i="3"/>
  <c r="FX392" i="3"/>
  <c r="FY392" i="3"/>
  <c r="FL393" i="3"/>
  <c r="FO393" i="3"/>
  <c r="FP393" i="3"/>
  <c r="FU393" i="3"/>
  <c r="FX393" i="3"/>
  <c r="FY393" i="3"/>
  <c r="FL394" i="3"/>
  <c r="FO394" i="3"/>
  <c r="FP394" i="3"/>
  <c r="FU394" i="3"/>
  <c r="FX394" i="3"/>
  <c r="FY394" i="3"/>
  <c r="FL395" i="3"/>
  <c r="FO395" i="3"/>
  <c r="FP395" i="3"/>
  <c r="FU395" i="3"/>
  <c r="FX395" i="3"/>
  <c r="FY395" i="3"/>
  <c r="FL396" i="3"/>
  <c r="FO396" i="3"/>
  <c r="FP396" i="3"/>
  <c r="FU396" i="3"/>
  <c r="FX396" i="3"/>
  <c r="FY396" i="3"/>
  <c r="FL398" i="3"/>
  <c r="FO398" i="3"/>
  <c r="FP398" i="3"/>
  <c r="FU398" i="3"/>
  <c r="FX398" i="3"/>
  <c r="FY398" i="3"/>
  <c r="FL399" i="3"/>
  <c r="FO399" i="3"/>
  <c r="FP399" i="3"/>
  <c r="FU399" i="3"/>
  <c r="FX399" i="3"/>
  <c r="FY399" i="3"/>
  <c r="FL400" i="3"/>
  <c r="FO400" i="3"/>
  <c r="FP400" i="3"/>
  <c r="FU400" i="3"/>
  <c r="FX400" i="3"/>
  <c r="FY400" i="3"/>
  <c r="FL401" i="3"/>
  <c r="FO401" i="3"/>
  <c r="FP401" i="3"/>
  <c r="FU401" i="3"/>
  <c r="FX401" i="3"/>
  <c r="FY401" i="3"/>
  <c r="FL402" i="3"/>
  <c r="FO402" i="3"/>
  <c r="FP402" i="3"/>
  <c r="FU402" i="3"/>
  <c r="FX402" i="3"/>
  <c r="FY402" i="3"/>
  <c r="FL404" i="3"/>
  <c r="FO404" i="3"/>
  <c r="FP404" i="3"/>
  <c r="FU404" i="3"/>
  <c r="FX404" i="3"/>
  <c r="FY404" i="3"/>
  <c r="FL405" i="3"/>
  <c r="FO405" i="3"/>
  <c r="FP405" i="3"/>
  <c r="FU405" i="3"/>
  <c r="FX405" i="3"/>
  <c r="FY405" i="3"/>
  <c r="FL406" i="3"/>
  <c r="FO406" i="3"/>
  <c r="FP406" i="3"/>
  <c r="FU406" i="3"/>
  <c r="FX406" i="3"/>
  <c r="FY406" i="3"/>
  <c r="FL407" i="3"/>
  <c r="FO407" i="3"/>
  <c r="FP407" i="3"/>
  <c r="FU407" i="3"/>
  <c r="FX407" i="3"/>
  <c r="FY407" i="3"/>
  <c r="FL408" i="3"/>
  <c r="FO408" i="3"/>
  <c r="FP408" i="3"/>
  <c r="FU408" i="3"/>
  <c r="FX408" i="3"/>
  <c r="FY408" i="3"/>
  <c r="FL410" i="3"/>
  <c r="FO410" i="3"/>
  <c r="FP410" i="3"/>
  <c r="FU410" i="3"/>
  <c r="FX410" i="3"/>
  <c r="FY410" i="3"/>
  <c r="FL411" i="3"/>
  <c r="FO411" i="3"/>
  <c r="FP411" i="3"/>
  <c r="FU411" i="3"/>
  <c r="FX411" i="3"/>
  <c r="FY411" i="3"/>
  <c r="FL412" i="3"/>
  <c r="FO412" i="3"/>
  <c r="FP412" i="3"/>
  <c r="FU412" i="3"/>
  <c r="FX412" i="3"/>
  <c r="FY412" i="3"/>
  <c r="FL413" i="3"/>
  <c r="FO413" i="3"/>
  <c r="FP413" i="3"/>
  <c r="FU413" i="3"/>
  <c r="FX413" i="3"/>
  <c r="FY413" i="3"/>
  <c r="FL414" i="3"/>
  <c r="FO414" i="3"/>
  <c r="FP414" i="3"/>
  <c r="FU414" i="3"/>
  <c r="FX414" i="3"/>
  <c r="FY414" i="3"/>
  <c r="FL416" i="3"/>
  <c r="FO416" i="3"/>
  <c r="FP416" i="3"/>
  <c r="FU416" i="3"/>
  <c r="FX416" i="3"/>
  <c r="FY416" i="3"/>
  <c r="FL417" i="3"/>
  <c r="FO417" i="3"/>
  <c r="FP417" i="3"/>
  <c r="FU417" i="3"/>
  <c r="FX417" i="3"/>
  <c r="FY417" i="3"/>
  <c r="FL418" i="3"/>
  <c r="FO418" i="3"/>
  <c r="FP418" i="3"/>
  <c r="FU418" i="3"/>
  <c r="FX418" i="3"/>
  <c r="FY418" i="3"/>
  <c r="FL419" i="3"/>
  <c r="FO419" i="3"/>
  <c r="FP419" i="3"/>
  <c r="FU419" i="3"/>
  <c r="FX419" i="3"/>
  <c r="FY419" i="3"/>
  <c r="FL420" i="3"/>
  <c r="FO420" i="3"/>
  <c r="FP420" i="3"/>
  <c r="FU420" i="3"/>
  <c r="FX420" i="3"/>
  <c r="FY420" i="3"/>
  <c r="FL422" i="3"/>
  <c r="FO422" i="3"/>
  <c r="FP422" i="3"/>
  <c r="FU422" i="3"/>
  <c r="FX422" i="3"/>
  <c r="FY422" i="3"/>
  <c r="FL423" i="3"/>
  <c r="FO423" i="3"/>
  <c r="FP423" i="3"/>
  <c r="FU423" i="3"/>
  <c r="FX423" i="3"/>
  <c r="FY423" i="3"/>
  <c r="FL424" i="3"/>
  <c r="FO424" i="3"/>
  <c r="FP424" i="3"/>
  <c r="FU424" i="3"/>
  <c r="FX424" i="3"/>
  <c r="FY424" i="3"/>
  <c r="FL425" i="3"/>
  <c r="FO425" i="3"/>
  <c r="FP425" i="3"/>
  <c r="FU425" i="3"/>
  <c r="FX425" i="3"/>
  <c r="FY425" i="3"/>
  <c r="FL426" i="3"/>
  <c r="FO426" i="3"/>
  <c r="FP426" i="3"/>
  <c r="FU426" i="3"/>
  <c r="FX426" i="3"/>
  <c r="FY426" i="3"/>
  <c r="FY390" i="3"/>
  <c r="FX390" i="3"/>
  <c r="FU390" i="3"/>
  <c r="FP390" i="3"/>
  <c r="FO390" i="3"/>
  <c r="FL390" i="3"/>
  <c r="FY389" i="3"/>
  <c r="FX389" i="3"/>
  <c r="FU389" i="3"/>
  <c r="FO389" i="3"/>
  <c r="FL389" i="3"/>
  <c r="FP389" i="3" s="1"/>
  <c r="FY388" i="3"/>
  <c r="FX388" i="3"/>
  <c r="FU388" i="3"/>
  <c r="FO388" i="3"/>
  <c r="FL388" i="3"/>
  <c r="FP388" i="3" s="1"/>
  <c r="FY387" i="3"/>
  <c r="FX387" i="3"/>
  <c r="FU387" i="3"/>
  <c r="FO387" i="3"/>
  <c r="FL387" i="3"/>
  <c r="FP387" i="3" s="1"/>
  <c r="FY386" i="3"/>
  <c r="FX386" i="3"/>
  <c r="FU386" i="3"/>
  <c r="FO386" i="3"/>
  <c r="FL386" i="3"/>
  <c r="FP386" i="3" s="1"/>
  <c r="FY383" i="3"/>
  <c r="FX383" i="3"/>
  <c r="FU383" i="3"/>
  <c r="FP383" i="3"/>
  <c r="FO383" i="3"/>
  <c r="FL383" i="3"/>
  <c r="FY381" i="3"/>
  <c r="FX381" i="3"/>
  <c r="FU381" i="3"/>
  <c r="FP381" i="3"/>
  <c r="FO381" i="3"/>
  <c r="FL381" i="3"/>
  <c r="FY380" i="3"/>
  <c r="FX380" i="3"/>
  <c r="FU380" i="3"/>
  <c r="FO380" i="3"/>
  <c r="FL380" i="3"/>
  <c r="FP380" i="3" s="1"/>
  <c r="FY379" i="3"/>
  <c r="FX379" i="3"/>
  <c r="FU379" i="3"/>
  <c r="FO379" i="3"/>
  <c r="FL379" i="3"/>
  <c r="FP379" i="3" s="1"/>
  <c r="FY378" i="3"/>
  <c r="FX378" i="3"/>
  <c r="FU378" i="3"/>
  <c r="FO378" i="3"/>
  <c r="FL378" i="3"/>
  <c r="FP378" i="3" s="1"/>
  <c r="FY377" i="3"/>
  <c r="FX377" i="3"/>
  <c r="FU377" i="3"/>
  <c r="FO377" i="3"/>
  <c r="FL377" i="3"/>
  <c r="FP377" i="3" s="1"/>
  <c r="FY375" i="3"/>
  <c r="FX375" i="3"/>
  <c r="FU375" i="3"/>
  <c r="FP375" i="3"/>
  <c r="FO375" i="3"/>
  <c r="FL375" i="3"/>
  <c r="FY374" i="3"/>
  <c r="FX374" i="3"/>
  <c r="FU374" i="3"/>
  <c r="FO374" i="3"/>
  <c r="FL374" i="3"/>
  <c r="FP374" i="3" s="1"/>
  <c r="FY373" i="3"/>
  <c r="FX373" i="3"/>
  <c r="FU373" i="3"/>
  <c r="FO373" i="3"/>
  <c r="FL373" i="3"/>
  <c r="FP373" i="3" s="1"/>
  <c r="FY372" i="3"/>
  <c r="FX372" i="3"/>
  <c r="FU372" i="3"/>
  <c r="FO372" i="3"/>
  <c r="FL372" i="3"/>
  <c r="FP372" i="3" s="1"/>
  <c r="FY371" i="3"/>
  <c r="FX371" i="3"/>
  <c r="FU371" i="3"/>
  <c r="FO371" i="3"/>
  <c r="FL371" i="3"/>
  <c r="FP371" i="3" s="1"/>
  <c r="FY369" i="3"/>
  <c r="FX369" i="3"/>
  <c r="FU369" i="3"/>
  <c r="FP369" i="3"/>
  <c r="FO369" i="3"/>
  <c r="FL369" i="3"/>
  <c r="FY368" i="3"/>
  <c r="FX368" i="3"/>
  <c r="FU368" i="3"/>
  <c r="FO368" i="3"/>
  <c r="FL368" i="3"/>
  <c r="FP368" i="3" s="1"/>
  <c r="FY367" i="3"/>
  <c r="FX367" i="3"/>
  <c r="FU367" i="3"/>
  <c r="FO367" i="3"/>
  <c r="FL367" i="3"/>
  <c r="FP367" i="3" s="1"/>
  <c r="FY366" i="3"/>
  <c r="FX366" i="3"/>
  <c r="FU366" i="3"/>
  <c r="FO366" i="3"/>
  <c r="FL366" i="3"/>
  <c r="FP366" i="3" s="1"/>
  <c r="FY365" i="3"/>
  <c r="FX365" i="3"/>
  <c r="FU365" i="3"/>
  <c r="FO365" i="3"/>
  <c r="FL365" i="3"/>
  <c r="FP365" i="3" s="1"/>
  <c r="FY363" i="3"/>
  <c r="FX363" i="3"/>
  <c r="FU363" i="3"/>
  <c r="FP363" i="3"/>
  <c r="FO363" i="3"/>
  <c r="FL363" i="3"/>
  <c r="FY362" i="3"/>
  <c r="FX362" i="3"/>
  <c r="FU362" i="3"/>
  <c r="FO362" i="3"/>
  <c r="FL362" i="3"/>
  <c r="FP362" i="3" s="1"/>
  <c r="FY361" i="3"/>
  <c r="FX361" i="3"/>
  <c r="FU361" i="3"/>
  <c r="FO361" i="3"/>
  <c r="FL361" i="3"/>
  <c r="FP361" i="3" s="1"/>
  <c r="FY360" i="3"/>
  <c r="FX360" i="3"/>
  <c r="FU360" i="3"/>
  <c r="FO360" i="3"/>
  <c r="FL360" i="3"/>
  <c r="FP360" i="3" s="1"/>
  <c r="FY359" i="3"/>
  <c r="FX359" i="3"/>
  <c r="FU359" i="3"/>
  <c r="FO359" i="3"/>
  <c r="FL359" i="3"/>
  <c r="FP359" i="3" s="1"/>
  <c r="FY357" i="3"/>
  <c r="FX357" i="3"/>
  <c r="FU357" i="3"/>
  <c r="FP357" i="3"/>
  <c r="FO357" i="3"/>
  <c r="FL357" i="3"/>
  <c r="FY356" i="3"/>
  <c r="FX356" i="3"/>
  <c r="FU356" i="3"/>
  <c r="FO356" i="3"/>
  <c r="FL356" i="3"/>
  <c r="FP356" i="3" s="1"/>
  <c r="FY355" i="3"/>
  <c r="FX355" i="3"/>
  <c r="FU355" i="3"/>
  <c r="FO355" i="3"/>
  <c r="FL355" i="3"/>
  <c r="FP355" i="3" s="1"/>
  <c r="FY354" i="3"/>
  <c r="FX354" i="3"/>
  <c r="FU354" i="3"/>
  <c r="FO354" i="3"/>
  <c r="FL354" i="3"/>
  <c r="FP354" i="3" s="1"/>
  <c r="FY353" i="3"/>
  <c r="FX353" i="3"/>
  <c r="FU353" i="3"/>
  <c r="FO353" i="3"/>
  <c r="FL353" i="3"/>
  <c r="FP353" i="3" s="1"/>
  <c r="FY350" i="3"/>
  <c r="FX350" i="3"/>
  <c r="FU350" i="3"/>
  <c r="FP350" i="3"/>
  <c r="FO350" i="3"/>
  <c r="FL350" i="3"/>
  <c r="FY349" i="3"/>
  <c r="FX349" i="3"/>
  <c r="FU349" i="3"/>
  <c r="FP349" i="3"/>
  <c r="FO349" i="3"/>
  <c r="FL349" i="3"/>
  <c r="FY348" i="3"/>
  <c r="FX348" i="3"/>
  <c r="FU348" i="3"/>
  <c r="FP348" i="3"/>
  <c r="FO348" i="3"/>
  <c r="FL348" i="3"/>
  <c r="FY347" i="3"/>
  <c r="FX347" i="3"/>
  <c r="FU347" i="3"/>
  <c r="FP347" i="3"/>
  <c r="FO347" i="3"/>
  <c r="FL347" i="3"/>
  <c r="FY346" i="3"/>
  <c r="FX346" i="3"/>
  <c r="FU346" i="3"/>
  <c r="FP346" i="3"/>
  <c r="FO346" i="3"/>
  <c r="FL346" i="3"/>
  <c r="FY344" i="3"/>
  <c r="FX344" i="3"/>
  <c r="FU344" i="3"/>
  <c r="FP344" i="3"/>
  <c r="FO344" i="3"/>
  <c r="FL344" i="3"/>
  <c r="FY343" i="3"/>
  <c r="FX343" i="3"/>
  <c r="FU343" i="3"/>
  <c r="FP343" i="3"/>
  <c r="FO343" i="3"/>
  <c r="FL343" i="3"/>
  <c r="FY342" i="3"/>
  <c r="FX342" i="3"/>
  <c r="FU342" i="3"/>
  <c r="FP342" i="3"/>
  <c r="FO342" i="3"/>
  <c r="FL342" i="3"/>
  <c r="FY341" i="3"/>
  <c r="FX341" i="3"/>
  <c r="FU341" i="3"/>
  <c r="FP341" i="3"/>
  <c r="FO341" i="3"/>
  <c r="FL341" i="3"/>
  <c r="FY340" i="3"/>
  <c r="FX340" i="3"/>
  <c r="FU340" i="3"/>
  <c r="FP340" i="3"/>
  <c r="FO340" i="3"/>
  <c r="FL340" i="3"/>
  <c r="FY338" i="3"/>
  <c r="FX338" i="3"/>
  <c r="FU338" i="3"/>
  <c r="FP338" i="3"/>
  <c r="FO338" i="3"/>
  <c r="FL338" i="3"/>
  <c r="FY337" i="3"/>
  <c r="FX337" i="3"/>
  <c r="FU337" i="3"/>
  <c r="FP337" i="3"/>
  <c r="FO337" i="3"/>
  <c r="FL337" i="3"/>
  <c r="FY336" i="3"/>
  <c r="FX336" i="3"/>
  <c r="FU336" i="3"/>
  <c r="FP336" i="3"/>
  <c r="FO336" i="3"/>
  <c r="FL336" i="3"/>
  <c r="FY335" i="3"/>
  <c r="FX335" i="3"/>
  <c r="FU335" i="3"/>
  <c r="FP335" i="3"/>
  <c r="FO335" i="3"/>
  <c r="FL335" i="3"/>
  <c r="FY334" i="3"/>
  <c r="FX334" i="3"/>
  <c r="FU334" i="3"/>
  <c r="FP334" i="3"/>
  <c r="FO334" i="3"/>
  <c r="FL334" i="3"/>
  <c r="FY331" i="3"/>
  <c r="FX331" i="3"/>
  <c r="FU331" i="3"/>
  <c r="FP331" i="3"/>
  <c r="FO331" i="3"/>
  <c r="FL331" i="3"/>
  <c r="FY330" i="3"/>
  <c r="FX330" i="3"/>
  <c r="FU330" i="3"/>
  <c r="FP330" i="3"/>
  <c r="FO330" i="3"/>
  <c r="FL330" i="3"/>
  <c r="FY329" i="3"/>
  <c r="FX329" i="3"/>
  <c r="FU329" i="3"/>
  <c r="FP329" i="3"/>
  <c r="FO329" i="3"/>
  <c r="FL329" i="3"/>
  <c r="FY328" i="3"/>
  <c r="FX328" i="3"/>
  <c r="FU328" i="3"/>
  <c r="FP328" i="3"/>
  <c r="FO328" i="3"/>
  <c r="FL328" i="3"/>
  <c r="FY327" i="3"/>
  <c r="FX327" i="3"/>
  <c r="FU327" i="3"/>
  <c r="FP327" i="3"/>
  <c r="FO327" i="3"/>
  <c r="FL327" i="3"/>
  <c r="FY324" i="3"/>
  <c r="FX324" i="3"/>
  <c r="FU324" i="3"/>
  <c r="FP324" i="3"/>
  <c r="FO324" i="3"/>
  <c r="FL324" i="3"/>
  <c r="FY323" i="3"/>
  <c r="FX323" i="3"/>
  <c r="FU323" i="3"/>
  <c r="FP323" i="3"/>
  <c r="FO323" i="3"/>
  <c r="FL323" i="3"/>
  <c r="FY322" i="3"/>
  <c r="FX322" i="3"/>
  <c r="FU322" i="3"/>
  <c r="FP322" i="3"/>
  <c r="FO322" i="3"/>
  <c r="FL322" i="3"/>
  <c r="FY321" i="3"/>
  <c r="FX321" i="3"/>
  <c r="FU321" i="3"/>
  <c r="FP321" i="3"/>
  <c r="FO321" i="3"/>
  <c r="FL321" i="3"/>
  <c r="FY320" i="3"/>
  <c r="FX320" i="3"/>
  <c r="FU320" i="3"/>
  <c r="FO320" i="3"/>
  <c r="FL320" i="3"/>
  <c r="FP320" i="3" s="1"/>
  <c r="FY318" i="3"/>
  <c r="FX318" i="3"/>
  <c r="FU318" i="3"/>
  <c r="FP318" i="3"/>
  <c r="FO318" i="3"/>
  <c r="FL318" i="3"/>
  <c r="FY317" i="3"/>
  <c r="FX317" i="3"/>
  <c r="FU317" i="3"/>
  <c r="FP317" i="3"/>
  <c r="FO317" i="3"/>
  <c r="FL317" i="3"/>
  <c r="FY316" i="3"/>
  <c r="FX316" i="3"/>
  <c r="FU316" i="3"/>
  <c r="FP316" i="3"/>
  <c r="FO316" i="3"/>
  <c r="FL316" i="3"/>
  <c r="FY315" i="3"/>
  <c r="FX315" i="3"/>
  <c r="FU315" i="3"/>
  <c r="FP315" i="3"/>
  <c r="FO315" i="3"/>
  <c r="FL315" i="3"/>
  <c r="FY314" i="3"/>
  <c r="FX314" i="3"/>
  <c r="FU314" i="3"/>
  <c r="FO314" i="3"/>
  <c r="FL314" i="3"/>
  <c r="FP314" i="3" s="1"/>
  <c r="FY312" i="3"/>
  <c r="FX312" i="3"/>
  <c r="FU312" i="3"/>
  <c r="FP312" i="3"/>
  <c r="FO312" i="3"/>
  <c r="FL312" i="3"/>
  <c r="FY311" i="3"/>
  <c r="FX311" i="3"/>
  <c r="FU311" i="3"/>
  <c r="FP311" i="3"/>
  <c r="FO311" i="3"/>
  <c r="FL311" i="3"/>
  <c r="FY310" i="3"/>
  <c r="FX310" i="3"/>
  <c r="FU310" i="3"/>
  <c r="FP310" i="3"/>
  <c r="FO310" i="3"/>
  <c r="FL310" i="3"/>
  <c r="FY309" i="3"/>
  <c r="FX309" i="3"/>
  <c r="FU309" i="3"/>
  <c r="FP309" i="3"/>
  <c r="FO309" i="3"/>
  <c r="FL309" i="3"/>
  <c r="FY308" i="3"/>
  <c r="FX308" i="3"/>
  <c r="FU308" i="3"/>
  <c r="FO308" i="3"/>
  <c r="FL308" i="3"/>
  <c r="FP308" i="3" s="1"/>
  <c r="FL295" i="3"/>
  <c r="FP295" i="3" s="1"/>
  <c r="FO295" i="3"/>
  <c r="FU295" i="3"/>
  <c r="FX295" i="3"/>
  <c r="FY295" i="3"/>
  <c r="FL296" i="3"/>
  <c r="FP296" i="3" s="1"/>
  <c r="FO296" i="3"/>
  <c r="FU296" i="3"/>
  <c r="FX296" i="3"/>
  <c r="FY296" i="3"/>
  <c r="FL297" i="3"/>
  <c r="FP297" i="3" s="1"/>
  <c r="FO297" i="3"/>
  <c r="FU297" i="3"/>
  <c r="FX297" i="3"/>
  <c r="FY297" i="3"/>
  <c r="FL298" i="3"/>
  <c r="FP298" i="3" s="1"/>
  <c r="FO298" i="3"/>
  <c r="FU298" i="3"/>
  <c r="FX298" i="3"/>
  <c r="FY298" i="3"/>
  <c r="FL299" i="3"/>
  <c r="FO299" i="3"/>
  <c r="FP299" i="3"/>
  <c r="FU299" i="3"/>
  <c r="FX299" i="3"/>
  <c r="FY299" i="3"/>
  <c r="FL302" i="3"/>
  <c r="FP302" i="3" s="1"/>
  <c r="FO302" i="3"/>
  <c r="FU302" i="3"/>
  <c r="FX302" i="3"/>
  <c r="FY302" i="3"/>
  <c r="FL303" i="3"/>
  <c r="FP303" i="3" s="1"/>
  <c r="FO303" i="3"/>
  <c r="FU303" i="3"/>
  <c r="FX303" i="3"/>
  <c r="FY303" i="3"/>
  <c r="FL304" i="3"/>
  <c r="FP304" i="3" s="1"/>
  <c r="FO304" i="3"/>
  <c r="FU304" i="3"/>
  <c r="FX304" i="3"/>
  <c r="FY304" i="3"/>
  <c r="FL305" i="3"/>
  <c r="FO305" i="3"/>
  <c r="FP305" i="3"/>
  <c r="FU305" i="3"/>
  <c r="FX305" i="3"/>
  <c r="FY305" i="3"/>
  <c r="FY293" i="3"/>
  <c r="FX293" i="3"/>
  <c r="FU293" i="3"/>
  <c r="FP293" i="3"/>
  <c r="FO293" i="3"/>
  <c r="FL293" i="3"/>
  <c r="FY292" i="3"/>
  <c r="FX292" i="3"/>
  <c r="FU292" i="3"/>
  <c r="FO292" i="3"/>
  <c r="FL292" i="3"/>
  <c r="FP292" i="3" s="1"/>
  <c r="FY291" i="3"/>
  <c r="FX291" i="3"/>
  <c r="FU291" i="3"/>
  <c r="FO291" i="3"/>
  <c r="FL291" i="3"/>
  <c r="FP291" i="3" s="1"/>
  <c r="FY290" i="3"/>
  <c r="FX290" i="3"/>
  <c r="FU290" i="3"/>
  <c r="FO290" i="3"/>
  <c r="FL290" i="3"/>
  <c r="FP290" i="3" s="1"/>
  <c r="FY289" i="3"/>
  <c r="FX289" i="3"/>
  <c r="FU289" i="3"/>
  <c r="FO289" i="3"/>
  <c r="FL289" i="3"/>
  <c r="FP289" i="3" s="1"/>
  <c r="FY244" i="3"/>
  <c r="FX244" i="3"/>
  <c r="FU244" i="3"/>
  <c r="FO244" i="3"/>
  <c r="FL244" i="3"/>
  <c r="FP244" i="3" s="1"/>
  <c r="FY243" i="3"/>
  <c r="FX243" i="3"/>
  <c r="FU243" i="3"/>
  <c r="FO243" i="3"/>
  <c r="FL243" i="3"/>
  <c r="FP243" i="3" s="1"/>
  <c r="FY242" i="3"/>
  <c r="FX242" i="3"/>
  <c r="FU242" i="3"/>
  <c r="FO242" i="3"/>
  <c r="FL242" i="3"/>
  <c r="FP242" i="3" s="1"/>
  <c r="FY241" i="3"/>
  <c r="FX241" i="3"/>
  <c r="FU241" i="3"/>
  <c r="FO241" i="3"/>
  <c r="FL241" i="3"/>
  <c r="FP241" i="3" s="1"/>
  <c r="FY240" i="3"/>
  <c r="FX240" i="3"/>
  <c r="FU240" i="3"/>
  <c r="FO240" i="3"/>
  <c r="FL240" i="3"/>
  <c r="FP240" i="3" s="1"/>
  <c r="FL213" i="3"/>
  <c r="FP213" i="3" s="1"/>
  <c r="FO213" i="3"/>
  <c r="FU213" i="3"/>
  <c r="FL214" i="3"/>
  <c r="FP214" i="3" s="1"/>
  <c r="FO214" i="3"/>
  <c r="FU214" i="3"/>
  <c r="FL215" i="3"/>
  <c r="FP215" i="3" s="1"/>
  <c r="FO215" i="3"/>
  <c r="FU215" i="3"/>
  <c r="FL216" i="3"/>
  <c r="FP216" i="3" s="1"/>
  <c r="FO216" i="3"/>
  <c r="FU216" i="3"/>
  <c r="FL217" i="3"/>
  <c r="FO217" i="3"/>
  <c r="FP217" i="3"/>
  <c r="FU217" i="3"/>
  <c r="FL219" i="3"/>
  <c r="FP219" i="3" s="1"/>
  <c r="FO219" i="3"/>
  <c r="FU219" i="3"/>
  <c r="FL220" i="3"/>
  <c r="FO220" i="3"/>
  <c r="FP220" i="3"/>
  <c r="FU220" i="3"/>
  <c r="FL221" i="3"/>
  <c r="FO221" i="3"/>
  <c r="FP221" i="3"/>
  <c r="FU221" i="3"/>
  <c r="FL222" i="3"/>
  <c r="FO222" i="3"/>
  <c r="FP222" i="3"/>
  <c r="FU222" i="3"/>
  <c r="FL223" i="3"/>
  <c r="FO223" i="3"/>
  <c r="FP223" i="3"/>
  <c r="FU223" i="3"/>
  <c r="FL225" i="3"/>
  <c r="FP225" i="3" s="1"/>
  <c r="FO225" i="3"/>
  <c r="FU225" i="3"/>
  <c r="FL226" i="3"/>
  <c r="FO226" i="3"/>
  <c r="FP226" i="3"/>
  <c r="FU226" i="3"/>
  <c r="FL227" i="3"/>
  <c r="FO227" i="3"/>
  <c r="FP227" i="3"/>
  <c r="FU227" i="3"/>
  <c r="FL228" i="3"/>
  <c r="FO228" i="3"/>
  <c r="FP228" i="3"/>
  <c r="FU228" i="3"/>
  <c r="FL229" i="3"/>
  <c r="FO229" i="3"/>
  <c r="FP229" i="3"/>
  <c r="FU229" i="3"/>
  <c r="FL231" i="3"/>
  <c r="FP231" i="3" s="1"/>
  <c r="FO231" i="3"/>
  <c r="FU231" i="3"/>
  <c r="FL232" i="3"/>
  <c r="FP232" i="3" s="1"/>
  <c r="FO232" i="3"/>
  <c r="FU232" i="3"/>
  <c r="FL233" i="3"/>
  <c r="FP233" i="3" s="1"/>
  <c r="FO233" i="3"/>
  <c r="FU233" i="3"/>
  <c r="FL234" i="3"/>
  <c r="FP234" i="3" s="1"/>
  <c r="FO234" i="3"/>
  <c r="FU234" i="3"/>
  <c r="FL235" i="3"/>
  <c r="FO235" i="3"/>
  <c r="FP235" i="3"/>
  <c r="FU235" i="3"/>
  <c r="FL237" i="3"/>
  <c r="FO237" i="3"/>
  <c r="FP237" i="3"/>
  <c r="FU237" i="3"/>
  <c r="FU211" i="3"/>
  <c r="FP211" i="3"/>
  <c r="FO211" i="3"/>
  <c r="FL211" i="3"/>
  <c r="FU210" i="3"/>
  <c r="FO210" i="3"/>
  <c r="FL210" i="3"/>
  <c r="FP210" i="3" s="1"/>
  <c r="FU209" i="3"/>
  <c r="FO209" i="3"/>
  <c r="FL209" i="3"/>
  <c r="FP209" i="3" s="1"/>
  <c r="FU208" i="3"/>
  <c r="FO208" i="3"/>
  <c r="FL208" i="3"/>
  <c r="FP208" i="3" s="1"/>
  <c r="FU207" i="3"/>
  <c r="FO207" i="3"/>
  <c r="FL207" i="3"/>
  <c r="FP207" i="3" s="1"/>
  <c r="FL174" i="3"/>
  <c r="FL173" i="3"/>
  <c r="FL172" i="3"/>
  <c r="FL171" i="3"/>
  <c r="FL170" i="3"/>
  <c r="FL168" i="3"/>
  <c r="FL167" i="3"/>
  <c r="FL166" i="3"/>
  <c r="FL165" i="3"/>
  <c r="FL164" i="3"/>
  <c r="FL162" i="3"/>
  <c r="FL161" i="3"/>
  <c r="FL160" i="3"/>
  <c r="FL159" i="3"/>
  <c r="FL158" i="3"/>
  <c r="FL156" i="3"/>
  <c r="FL155" i="3"/>
  <c r="FL154" i="3"/>
  <c r="FL153" i="3"/>
  <c r="FL152" i="3"/>
  <c r="FL149" i="3"/>
  <c r="FL148" i="3"/>
  <c r="FL147" i="3"/>
  <c r="FL146" i="3"/>
  <c r="FL145" i="3"/>
  <c r="FL142" i="3"/>
  <c r="FL141" i="3"/>
  <c r="FL140" i="3"/>
  <c r="FL139" i="3"/>
  <c r="FL138" i="3"/>
  <c r="FU26" i="3"/>
  <c r="FU27" i="3"/>
  <c r="FU28" i="3"/>
  <c r="FU29" i="3"/>
  <c r="FU30" i="3"/>
  <c r="FU32" i="3"/>
  <c r="FU33" i="3"/>
  <c r="FU34" i="3"/>
  <c r="FU35" i="3"/>
  <c r="FU36" i="3"/>
  <c r="FU38" i="3"/>
  <c r="FU39" i="3"/>
  <c r="FU40" i="3"/>
  <c r="FU41" i="3"/>
  <c r="FU42" i="3"/>
  <c r="FU44" i="3"/>
  <c r="FU45" i="3"/>
  <c r="FU46" i="3"/>
  <c r="FU47" i="3"/>
  <c r="FU48" i="3"/>
  <c r="FU50" i="3"/>
  <c r="FU51" i="3"/>
  <c r="FU52" i="3"/>
  <c r="FU53" i="3"/>
  <c r="FU54" i="3"/>
  <c r="FU56" i="3"/>
  <c r="FU57" i="3"/>
  <c r="FU58" i="3"/>
  <c r="FU59" i="3"/>
  <c r="FU60" i="3"/>
  <c r="FU62" i="3"/>
  <c r="FU63" i="3"/>
  <c r="FU64" i="3"/>
  <c r="FU65" i="3"/>
  <c r="FU66" i="3"/>
  <c r="FU68" i="3"/>
  <c r="FU69" i="3"/>
  <c r="FU70" i="3"/>
  <c r="FU71" i="3"/>
  <c r="FU72" i="3"/>
  <c r="FU74" i="3"/>
  <c r="FU75" i="3"/>
  <c r="FU76" i="3"/>
  <c r="FU77" i="3"/>
  <c r="FU78" i="3"/>
  <c r="FU80" i="3"/>
  <c r="FU24" i="3"/>
  <c r="FU23" i="3"/>
  <c r="FU22" i="3"/>
  <c r="FU21" i="3"/>
  <c r="FU20" i="3"/>
  <c r="FU164" i="3"/>
  <c r="FU165" i="3"/>
  <c r="FU166" i="3"/>
  <c r="FU167" i="3"/>
  <c r="FU168" i="3"/>
  <c r="FU170" i="3"/>
  <c r="FU171" i="3"/>
  <c r="FU172" i="3"/>
  <c r="FU173" i="3"/>
  <c r="FU174" i="3"/>
  <c r="FU162" i="3"/>
  <c r="FU161" i="3"/>
  <c r="FU160" i="3"/>
  <c r="FU159" i="3"/>
  <c r="FU158" i="3"/>
  <c r="FU156" i="3"/>
  <c r="FU155" i="3"/>
  <c r="FU154" i="3"/>
  <c r="FU153" i="3"/>
  <c r="FU152" i="3"/>
  <c r="FU149" i="3"/>
  <c r="FU148" i="3"/>
  <c r="FU147" i="3"/>
  <c r="FU146" i="3"/>
  <c r="FU145" i="3"/>
  <c r="FU134" i="3"/>
  <c r="FU135" i="3"/>
  <c r="FU142" i="3"/>
  <c r="FU141" i="3"/>
  <c r="FU140" i="3"/>
  <c r="FU139" i="3"/>
  <c r="FU138" i="3"/>
  <c r="FU89" i="3"/>
  <c r="FU90" i="3"/>
  <c r="FU91" i="3"/>
  <c r="FU92" i="3"/>
  <c r="FU93" i="3"/>
  <c r="FU95" i="3"/>
  <c r="FU96" i="3"/>
  <c r="FU97" i="3"/>
  <c r="FU98" i="3"/>
  <c r="FU99" i="3"/>
  <c r="FU101" i="3"/>
  <c r="FU102" i="3"/>
  <c r="FU103" i="3"/>
  <c r="FU104" i="3"/>
  <c r="FU105" i="3"/>
  <c r="FU107" i="3"/>
  <c r="FU108" i="3"/>
  <c r="FU109" i="3"/>
  <c r="FU110" i="3"/>
  <c r="FU111" i="3"/>
  <c r="FU113" i="3"/>
  <c r="FU114" i="3"/>
  <c r="FU115" i="3"/>
  <c r="FU116" i="3"/>
  <c r="FU117" i="3"/>
  <c r="FU119" i="3"/>
  <c r="FU120" i="3"/>
  <c r="FU121" i="3"/>
  <c r="FU122" i="3"/>
  <c r="FU123" i="3"/>
  <c r="FU125" i="3"/>
  <c r="FU126" i="3"/>
  <c r="FU127" i="3"/>
  <c r="FU128" i="3"/>
  <c r="FU129" i="3"/>
  <c r="FU131" i="3"/>
  <c r="FU132" i="3"/>
  <c r="FU133" i="3"/>
  <c r="FU87" i="3"/>
  <c r="FU86" i="3"/>
  <c r="FU85" i="3"/>
  <c r="FU84" i="3"/>
  <c r="FU83" i="3"/>
  <c r="FL89" i="3"/>
  <c r="FL90" i="3"/>
  <c r="FL91" i="3"/>
  <c r="FL92" i="3"/>
  <c r="FL93" i="3"/>
  <c r="FL95" i="3"/>
  <c r="FL96" i="3"/>
  <c r="FL97" i="3"/>
  <c r="FL98" i="3"/>
  <c r="FL99" i="3"/>
  <c r="FL101" i="3"/>
  <c r="FL102" i="3"/>
  <c r="FL103" i="3"/>
  <c r="FL104" i="3"/>
  <c r="FL105" i="3"/>
  <c r="FL107" i="3"/>
  <c r="FL108" i="3"/>
  <c r="FL109" i="3"/>
  <c r="FL110" i="3"/>
  <c r="FL111" i="3"/>
  <c r="FL87" i="3"/>
  <c r="FL86" i="3"/>
  <c r="FL85" i="3"/>
  <c r="FL84" i="3"/>
  <c r="FL83" i="3"/>
  <c r="FL26" i="3"/>
  <c r="FL27" i="3"/>
  <c r="FL28" i="3"/>
  <c r="FL29" i="3"/>
  <c r="FL30" i="3"/>
  <c r="FL32" i="3"/>
  <c r="FL33" i="3"/>
  <c r="FL34" i="3"/>
  <c r="FL35" i="3"/>
  <c r="FL36" i="3"/>
  <c r="FL38" i="3"/>
  <c r="FL39" i="3"/>
  <c r="FL40" i="3"/>
  <c r="FL41" i="3"/>
  <c r="FL42" i="3"/>
  <c r="FL44" i="3"/>
  <c r="FL45" i="3"/>
  <c r="FL46" i="3"/>
  <c r="FL47" i="3"/>
  <c r="FL48" i="3"/>
  <c r="FL50" i="3"/>
  <c r="FL51" i="3"/>
  <c r="FL52" i="3"/>
  <c r="FL53" i="3"/>
  <c r="FL54" i="3"/>
  <c r="FL56" i="3"/>
  <c r="FL57" i="3"/>
  <c r="FL58" i="3"/>
  <c r="FL59" i="3"/>
  <c r="FL60" i="3"/>
  <c r="FL62" i="3"/>
  <c r="FL63" i="3"/>
  <c r="FL64" i="3"/>
  <c r="FL65" i="3"/>
  <c r="FL66" i="3"/>
  <c r="FL68" i="3"/>
  <c r="FL69" i="3"/>
  <c r="FL70" i="3"/>
  <c r="FL71" i="3"/>
  <c r="FL72" i="3"/>
  <c r="FL74" i="3"/>
  <c r="FL75" i="3"/>
  <c r="FL76" i="3"/>
  <c r="FL77" i="3"/>
  <c r="FL78" i="3"/>
  <c r="FL80" i="3"/>
  <c r="FL113" i="3"/>
  <c r="FL114" i="3"/>
  <c r="FL115" i="3"/>
  <c r="FL116" i="3"/>
  <c r="FL117" i="3"/>
  <c r="FL21" i="3"/>
  <c r="FL22" i="3"/>
  <c r="FL23" i="3"/>
  <c r="FL24" i="3"/>
  <c r="FL20" i="3"/>
  <c r="DI875" i="3"/>
  <c r="DE875" i="3"/>
  <c r="DD875" i="3"/>
  <c r="DA875" i="3"/>
  <c r="CZ875" i="3"/>
  <c r="CV875" i="3"/>
  <c r="CU875" i="3"/>
  <c r="CR875" i="3"/>
  <c r="BJ875" i="3"/>
  <c r="CL875" i="3" s="1"/>
  <c r="CQ875" i="3" s="1"/>
  <c r="DI872" i="3"/>
  <c r="DE872" i="3"/>
  <c r="DD872" i="3"/>
  <c r="DA872" i="3"/>
  <c r="CZ872" i="3"/>
  <c r="CV872" i="3"/>
  <c r="CU872" i="3"/>
  <c r="BJ872" i="3"/>
  <c r="CL872" i="3" s="1"/>
  <c r="CQ872" i="3" s="1"/>
  <c r="DI871" i="3"/>
  <c r="DE871" i="3"/>
  <c r="DD871" i="3"/>
  <c r="DA871" i="3"/>
  <c r="CZ871" i="3"/>
  <c r="CV871" i="3"/>
  <c r="CU871" i="3"/>
  <c r="CR871" i="3"/>
  <c r="BJ871" i="3"/>
  <c r="CL871" i="3" s="1"/>
  <c r="CQ871" i="3" s="1"/>
  <c r="DI870" i="3"/>
  <c r="DE870" i="3"/>
  <c r="DD870" i="3"/>
  <c r="DA870" i="3"/>
  <c r="CZ870" i="3"/>
  <c r="CV870" i="3"/>
  <c r="CU870" i="3"/>
  <c r="CR870" i="3"/>
  <c r="BJ870" i="3"/>
  <c r="DI869" i="3"/>
  <c r="DE869" i="3"/>
  <c r="DD869" i="3"/>
  <c r="DA869" i="3"/>
  <c r="CZ869" i="3"/>
  <c r="CV869" i="3"/>
  <c r="CU869" i="3"/>
  <c r="CR869" i="3"/>
  <c r="BJ869" i="3"/>
  <c r="CL869" i="3" s="1"/>
  <c r="CQ869" i="3" s="1"/>
  <c r="DI868" i="3"/>
  <c r="DE868" i="3"/>
  <c r="DD868" i="3"/>
  <c r="DA868" i="3"/>
  <c r="CZ868" i="3"/>
  <c r="CV868" i="3"/>
  <c r="CU868" i="3"/>
  <c r="CR868" i="3"/>
  <c r="BJ868" i="3"/>
  <c r="CL868" i="3" s="1"/>
  <c r="CQ868" i="3" s="1"/>
  <c r="DI867" i="3"/>
  <c r="DE867" i="3"/>
  <c r="DD867" i="3"/>
  <c r="DA867" i="3"/>
  <c r="CZ867" i="3"/>
  <c r="CV867" i="3"/>
  <c r="CU867" i="3"/>
  <c r="CR867" i="3"/>
  <c r="BJ867" i="3"/>
  <c r="CL867" i="3" s="1"/>
  <c r="CQ867" i="3" s="1"/>
  <c r="DI865" i="3"/>
  <c r="DE865" i="3"/>
  <c r="DD865" i="3"/>
  <c r="DA865" i="3"/>
  <c r="CZ865" i="3"/>
  <c r="CV865" i="3"/>
  <c r="CU865" i="3"/>
  <c r="BJ865" i="3"/>
  <c r="CL865" i="3" s="1"/>
  <c r="CQ865" i="3" s="1"/>
  <c r="DI864" i="3"/>
  <c r="DE864" i="3"/>
  <c r="DD864" i="3"/>
  <c r="DA864" i="3"/>
  <c r="CZ864" i="3"/>
  <c r="CV864" i="3"/>
  <c r="CU864" i="3"/>
  <c r="CR864" i="3"/>
  <c r="BJ864" i="3"/>
  <c r="DI863" i="3"/>
  <c r="DE863" i="3"/>
  <c r="DD863" i="3"/>
  <c r="DA863" i="3"/>
  <c r="CZ863" i="3"/>
  <c r="CV863" i="3"/>
  <c r="CU863" i="3"/>
  <c r="CR863" i="3"/>
  <c r="BJ863" i="3"/>
  <c r="CL863" i="3" s="1"/>
  <c r="CQ863" i="3" s="1"/>
  <c r="DI862" i="3"/>
  <c r="DE862" i="3"/>
  <c r="DD862" i="3"/>
  <c r="DA862" i="3"/>
  <c r="CZ862" i="3"/>
  <c r="CV862" i="3"/>
  <c r="CU862" i="3"/>
  <c r="CR862" i="3"/>
  <c r="BJ862" i="3"/>
  <c r="CL862" i="3" s="1"/>
  <c r="CQ862" i="3" s="1"/>
  <c r="DI861" i="3"/>
  <c r="DE861" i="3"/>
  <c r="DD861" i="3"/>
  <c r="DA861" i="3"/>
  <c r="CZ861" i="3"/>
  <c r="CV861" i="3"/>
  <c r="CU861" i="3"/>
  <c r="CR861" i="3"/>
  <c r="BJ861" i="3"/>
  <c r="CL861" i="3" s="1"/>
  <c r="CQ861" i="3" s="1"/>
  <c r="DI860" i="3"/>
  <c r="DE860" i="3"/>
  <c r="DD860" i="3"/>
  <c r="DA860" i="3"/>
  <c r="CZ860" i="3"/>
  <c r="CV860" i="3"/>
  <c r="CU860" i="3"/>
  <c r="CR860" i="3"/>
  <c r="BJ860" i="3"/>
  <c r="CL860" i="3" s="1"/>
  <c r="CQ860" i="3" s="1"/>
  <c r="DI740" i="3"/>
  <c r="DE740" i="3"/>
  <c r="DD740" i="3"/>
  <c r="DA740" i="3"/>
  <c r="CZ740" i="3"/>
  <c r="CV740" i="3"/>
  <c r="CU740" i="3"/>
  <c r="BJ740" i="3"/>
  <c r="CL740" i="3" s="1"/>
  <c r="CQ740" i="3" s="1"/>
  <c r="DI858" i="3"/>
  <c r="DE858" i="3"/>
  <c r="DD858" i="3"/>
  <c r="DA858" i="3"/>
  <c r="CZ858" i="3"/>
  <c r="CV858" i="3"/>
  <c r="CU858" i="3"/>
  <c r="CR858" i="3"/>
  <c r="BJ858" i="3"/>
  <c r="CL858" i="3" s="1"/>
  <c r="CQ858" i="3" s="1"/>
  <c r="DI857" i="3"/>
  <c r="DE857" i="3"/>
  <c r="DD857" i="3"/>
  <c r="DA857" i="3"/>
  <c r="CZ857" i="3"/>
  <c r="CV857" i="3"/>
  <c r="CU857" i="3"/>
  <c r="CR857" i="3"/>
  <c r="BJ857" i="3"/>
  <c r="BK857" i="3" s="1"/>
  <c r="DI856" i="3"/>
  <c r="DE856" i="3"/>
  <c r="DD856" i="3"/>
  <c r="DA856" i="3"/>
  <c r="CZ856" i="3"/>
  <c r="CV856" i="3"/>
  <c r="CU856" i="3"/>
  <c r="CR856" i="3"/>
  <c r="BJ856" i="3"/>
  <c r="CL856" i="3" s="1"/>
  <c r="CQ856" i="3" s="1"/>
  <c r="DI855" i="3"/>
  <c r="DE855" i="3"/>
  <c r="DD855" i="3"/>
  <c r="DA855" i="3"/>
  <c r="CZ855" i="3"/>
  <c r="CV855" i="3"/>
  <c r="CU855" i="3"/>
  <c r="CR855" i="3"/>
  <c r="BJ855" i="3"/>
  <c r="DA854" i="3"/>
  <c r="CZ854" i="3"/>
  <c r="CV854" i="3"/>
  <c r="CU854" i="3"/>
  <c r="CR854" i="3"/>
  <c r="BJ854" i="3"/>
  <c r="DA739" i="3"/>
  <c r="CZ739" i="3"/>
  <c r="CV739" i="3"/>
  <c r="CU739" i="3"/>
  <c r="BJ739" i="3"/>
  <c r="CL739" i="3" s="1"/>
  <c r="CQ739" i="3" s="1"/>
  <c r="DA762" i="3"/>
  <c r="CZ762" i="3"/>
  <c r="CV762" i="3"/>
  <c r="CU762" i="3"/>
  <c r="BJ762" i="3"/>
  <c r="DA761" i="3"/>
  <c r="CZ761" i="3"/>
  <c r="CV761" i="3"/>
  <c r="CU761" i="3"/>
  <c r="BJ761" i="3"/>
  <c r="CL761" i="3" s="1"/>
  <c r="CQ761" i="3" s="1"/>
  <c r="DA760" i="3"/>
  <c r="CZ760" i="3"/>
  <c r="CV760" i="3"/>
  <c r="CU760" i="3"/>
  <c r="BJ760" i="3"/>
  <c r="CL760" i="3" s="1"/>
  <c r="CQ760" i="3" s="1"/>
  <c r="DA759" i="3"/>
  <c r="CZ759" i="3"/>
  <c r="CV759" i="3"/>
  <c r="CU759" i="3"/>
  <c r="BJ759" i="3"/>
  <c r="BK759" i="3" s="1"/>
  <c r="DA758" i="3"/>
  <c r="CZ758" i="3"/>
  <c r="CV758" i="3"/>
  <c r="CU758" i="3"/>
  <c r="BJ758" i="3"/>
  <c r="CL758" i="3" s="1"/>
  <c r="CQ758" i="3" s="1"/>
  <c r="DA737" i="3"/>
  <c r="CZ737" i="3"/>
  <c r="CV737" i="3"/>
  <c r="CU737" i="3"/>
  <c r="BJ737" i="3"/>
  <c r="BK737" i="3" s="1"/>
  <c r="DA757" i="3"/>
  <c r="CZ757" i="3"/>
  <c r="CV757" i="3"/>
  <c r="CU757" i="3"/>
  <c r="BJ757" i="3"/>
  <c r="BK757" i="3" s="1"/>
  <c r="DA755" i="3"/>
  <c r="CZ755" i="3"/>
  <c r="CV755" i="3"/>
  <c r="CU755" i="3"/>
  <c r="BJ755" i="3"/>
  <c r="DA754" i="3"/>
  <c r="CZ754" i="3"/>
  <c r="CV754" i="3"/>
  <c r="CU754" i="3"/>
  <c r="BJ754" i="3"/>
  <c r="DA753" i="3"/>
  <c r="CZ753" i="3"/>
  <c r="CV753" i="3"/>
  <c r="CU753" i="3"/>
  <c r="BJ753" i="3"/>
  <c r="DA752" i="3"/>
  <c r="CZ752" i="3"/>
  <c r="CV752" i="3"/>
  <c r="CU752" i="3"/>
  <c r="CR752" i="3"/>
  <c r="BJ752" i="3"/>
  <c r="DA751" i="3"/>
  <c r="CZ751" i="3"/>
  <c r="CV751" i="3"/>
  <c r="CU751" i="3"/>
  <c r="BJ751" i="3"/>
  <c r="BK751" i="3" s="1"/>
  <c r="DA749" i="3"/>
  <c r="CZ749" i="3"/>
  <c r="CV749" i="3"/>
  <c r="CU749" i="3"/>
  <c r="BJ749" i="3"/>
  <c r="DA747" i="3"/>
  <c r="CZ747" i="3"/>
  <c r="CV747" i="3"/>
  <c r="CU747" i="3"/>
  <c r="BJ747" i="3"/>
  <c r="BK747" i="3" s="1"/>
  <c r="DA735" i="3"/>
  <c r="CZ735" i="3"/>
  <c r="CV735" i="3"/>
  <c r="CU735" i="3"/>
  <c r="BJ735" i="3"/>
  <c r="DA733" i="3"/>
  <c r="CZ733" i="3"/>
  <c r="CV733" i="3"/>
  <c r="CU733" i="3"/>
  <c r="CR733" i="3"/>
  <c r="BJ733" i="3"/>
  <c r="DA732" i="3"/>
  <c r="CZ732" i="3"/>
  <c r="CV732" i="3"/>
  <c r="CU732" i="3"/>
  <c r="CR732" i="3"/>
  <c r="BJ732" i="3"/>
  <c r="CL732" i="3" s="1"/>
  <c r="CQ732" i="3" s="1"/>
  <c r="DA731" i="3"/>
  <c r="CZ731" i="3"/>
  <c r="CV731" i="3"/>
  <c r="CU731" i="3"/>
  <c r="BJ731" i="3"/>
  <c r="CL731" i="3" s="1"/>
  <c r="CQ731" i="3" s="1"/>
  <c r="DA729" i="3"/>
  <c r="CZ729" i="3"/>
  <c r="CV729" i="3"/>
  <c r="CU729" i="3"/>
  <c r="BJ729" i="3"/>
  <c r="CL729" i="3" s="1"/>
  <c r="CQ729" i="3" s="1"/>
  <c r="DA728" i="3"/>
  <c r="CZ728" i="3"/>
  <c r="CV728" i="3"/>
  <c r="CU728" i="3"/>
  <c r="BJ728" i="3"/>
  <c r="CL728" i="3" s="1"/>
  <c r="CQ728" i="3" s="1"/>
  <c r="DA727" i="3"/>
  <c r="CZ727" i="3"/>
  <c r="CV727" i="3"/>
  <c r="CU727" i="3"/>
  <c r="DA726" i="3"/>
  <c r="CZ726" i="3"/>
  <c r="CV726" i="3"/>
  <c r="CU726" i="3"/>
  <c r="CR726" i="3"/>
  <c r="BJ726" i="3"/>
  <c r="CL726" i="3" s="1"/>
  <c r="CQ726" i="3" s="1"/>
  <c r="DA723" i="3"/>
  <c r="CZ723" i="3"/>
  <c r="CV723" i="3"/>
  <c r="CU723" i="3"/>
  <c r="CR723" i="3"/>
  <c r="BJ723" i="3"/>
  <c r="CL723" i="3" s="1"/>
  <c r="CQ723" i="3" s="1"/>
  <c r="DA722" i="3"/>
  <c r="CZ722" i="3"/>
  <c r="CV722" i="3"/>
  <c r="CU722" i="3"/>
  <c r="CR722" i="3"/>
  <c r="BJ722" i="3"/>
  <c r="CL722" i="3" s="1"/>
  <c r="CQ722" i="3" s="1"/>
  <c r="DA721" i="3"/>
  <c r="CZ721" i="3"/>
  <c r="CV721" i="3"/>
  <c r="CU721" i="3"/>
  <c r="CR721" i="3"/>
  <c r="BJ721" i="3"/>
  <c r="CL721" i="3" s="1"/>
  <c r="CQ721" i="3" s="1"/>
  <c r="DA720" i="3"/>
  <c r="CZ720" i="3"/>
  <c r="CV720" i="3"/>
  <c r="CU720" i="3"/>
  <c r="CR720" i="3"/>
  <c r="BJ720" i="3"/>
  <c r="CL720" i="3" s="1"/>
  <c r="CQ720" i="3" s="1"/>
  <c r="DA719" i="3"/>
  <c r="CZ719" i="3"/>
  <c r="CV719" i="3"/>
  <c r="CU719" i="3"/>
  <c r="CR719" i="3"/>
  <c r="BJ719" i="3"/>
  <c r="BK719" i="3" s="1"/>
  <c r="DA717" i="3"/>
  <c r="CZ717" i="3"/>
  <c r="CV717" i="3"/>
  <c r="CU717" i="3"/>
  <c r="BJ717" i="3"/>
  <c r="CL717" i="3" s="1"/>
  <c r="CQ717" i="3" s="1"/>
  <c r="DA716" i="3"/>
  <c r="CZ716" i="3"/>
  <c r="CV716" i="3"/>
  <c r="CU716" i="3"/>
  <c r="CR716" i="3"/>
  <c r="BJ716" i="3"/>
  <c r="CL716" i="3" s="1"/>
  <c r="CQ716" i="3" s="1"/>
  <c r="DA715" i="3"/>
  <c r="CZ715" i="3"/>
  <c r="CV715" i="3"/>
  <c r="CU715" i="3"/>
  <c r="CR715" i="3"/>
  <c r="BJ715" i="3"/>
  <c r="DA714" i="3"/>
  <c r="CZ714" i="3"/>
  <c r="CV714" i="3"/>
  <c r="CU714" i="3"/>
  <c r="BJ714" i="3"/>
  <c r="CL714" i="3" s="1"/>
  <c r="CQ714" i="3" s="1"/>
  <c r="DA713" i="3"/>
  <c r="CZ713" i="3"/>
  <c r="CV713" i="3"/>
  <c r="CU713" i="3"/>
  <c r="BJ713" i="3"/>
  <c r="CL713" i="3" s="1"/>
  <c r="CQ713" i="3" s="1"/>
  <c r="DA711" i="3"/>
  <c r="CZ711" i="3"/>
  <c r="CV711" i="3"/>
  <c r="CU711" i="3"/>
  <c r="BJ711" i="3"/>
  <c r="CL711" i="3" s="1"/>
  <c r="CQ711" i="3" s="1"/>
  <c r="DA767" i="3"/>
  <c r="CZ767" i="3"/>
  <c r="CV767" i="3"/>
  <c r="CU767" i="3"/>
  <c r="BJ767" i="3"/>
  <c r="BK767" i="3" s="1"/>
  <c r="DA744" i="3"/>
  <c r="CZ744" i="3"/>
  <c r="CV744" i="3"/>
  <c r="CU744" i="3"/>
  <c r="CR744" i="3"/>
  <c r="BJ744" i="3"/>
  <c r="DA778" i="3"/>
  <c r="CZ778" i="3"/>
  <c r="CV778" i="3"/>
  <c r="CU778" i="3"/>
  <c r="BJ778" i="3"/>
  <c r="DA777" i="3"/>
  <c r="CZ777" i="3"/>
  <c r="CV777" i="3"/>
  <c r="CU777" i="3"/>
  <c r="BJ777" i="3"/>
  <c r="BK777" i="3" s="1"/>
  <c r="DA710" i="3"/>
  <c r="CZ710" i="3"/>
  <c r="CV710" i="3"/>
  <c r="CU710" i="3"/>
  <c r="BJ710" i="3"/>
  <c r="CL710" i="3" s="1"/>
  <c r="CQ710" i="3" s="1"/>
  <c r="DA709" i="3"/>
  <c r="CZ709" i="3"/>
  <c r="CV709" i="3"/>
  <c r="CU709" i="3"/>
  <c r="BJ709" i="3"/>
  <c r="DA707" i="3"/>
  <c r="CZ707" i="3"/>
  <c r="CV707" i="3"/>
  <c r="CU707" i="3"/>
  <c r="CR707" i="3"/>
  <c r="BJ707" i="3"/>
  <c r="CL707" i="3" s="1"/>
  <c r="CQ707" i="3" s="1"/>
  <c r="DA706" i="3"/>
  <c r="CZ706" i="3"/>
  <c r="CV706" i="3"/>
  <c r="CU706" i="3"/>
  <c r="BJ706" i="3"/>
  <c r="CL706" i="3" s="1"/>
  <c r="CQ706" i="3" s="1"/>
  <c r="DA705" i="3"/>
  <c r="CZ705" i="3"/>
  <c r="CV705" i="3"/>
  <c r="CU705" i="3"/>
  <c r="BJ705" i="3"/>
  <c r="CL705" i="3" s="1"/>
  <c r="CQ705" i="3" s="1"/>
  <c r="DA703" i="3"/>
  <c r="CZ703" i="3"/>
  <c r="CV703" i="3"/>
  <c r="CU703" i="3"/>
  <c r="BJ703" i="3"/>
  <c r="CL703" i="3" s="1"/>
  <c r="CQ703" i="3" s="1"/>
  <c r="DA702" i="3"/>
  <c r="CZ702" i="3"/>
  <c r="CV702" i="3"/>
  <c r="CU702" i="3"/>
  <c r="BJ702" i="3"/>
  <c r="CL702" i="3" s="1"/>
  <c r="CQ702" i="3" s="1"/>
  <c r="DA701" i="3"/>
  <c r="CZ701" i="3"/>
  <c r="CV701" i="3"/>
  <c r="CU701" i="3"/>
  <c r="CR701" i="3"/>
  <c r="BJ701" i="3"/>
  <c r="DA700" i="3"/>
  <c r="CZ700" i="3"/>
  <c r="CV700" i="3"/>
  <c r="CU700" i="3"/>
  <c r="CR700" i="3"/>
  <c r="BJ700" i="3"/>
  <c r="DA699" i="3"/>
  <c r="CZ699" i="3"/>
  <c r="CV699" i="3"/>
  <c r="CU699" i="3"/>
  <c r="BJ699" i="3"/>
  <c r="DA698" i="3"/>
  <c r="CZ698" i="3"/>
  <c r="CV698" i="3"/>
  <c r="CU698" i="3"/>
  <c r="BJ698" i="3"/>
  <c r="DA696" i="3"/>
  <c r="CZ696" i="3"/>
  <c r="CV696" i="3"/>
  <c r="CU696" i="3"/>
  <c r="BJ696" i="3"/>
  <c r="DA695" i="3"/>
  <c r="CZ695" i="3"/>
  <c r="CV695" i="3"/>
  <c r="CU695" i="3"/>
  <c r="BJ695" i="3"/>
  <c r="CL695" i="3" s="1"/>
  <c r="CQ695" i="3" s="1"/>
  <c r="DA853" i="3"/>
  <c r="CZ853" i="3"/>
  <c r="CV853" i="3"/>
  <c r="CU853" i="3"/>
  <c r="BJ853" i="3"/>
  <c r="CL853" i="3" s="1"/>
  <c r="CQ853" i="3" s="1"/>
  <c r="DA849" i="3"/>
  <c r="CZ849" i="3"/>
  <c r="CV849" i="3"/>
  <c r="CU849" i="3"/>
  <c r="BJ849" i="3"/>
  <c r="CL849" i="3" s="1"/>
  <c r="CQ849" i="3" s="1"/>
  <c r="DA848" i="3"/>
  <c r="CZ848" i="3"/>
  <c r="CV848" i="3"/>
  <c r="CU848" i="3"/>
  <c r="BJ848" i="3"/>
  <c r="CL848" i="3" s="1"/>
  <c r="CQ848" i="3" s="1"/>
  <c r="DA847" i="3"/>
  <c r="CZ847" i="3"/>
  <c r="CV847" i="3"/>
  <c r="CU847" i="3"/>
  <c r="BJ847" i="3"/>
  <c r="CL847" i="3" s="1"/>
  <c r="CQ847" i="3" s="1"/>
  <c r="DA846" i="3"/>
  <c r="CZ846" i="3"/>
  <c r="CV846" i="3"/>
  <c r="CU846" i="3"/>
  <c r="BJ846" i="3"/>
  <c r="CL846" i="3" s="1"/>
  <c r="CQ846" i="3" s="1"/>
  <c r="DA694" i="3"/>
  <c r="CZ694" i="3"/>
  <c r="CV694" i="3"/>
  <c r="CU694" i="3"/>
  <c r="BJ694" i="3"/>
  <c r="DA843" i="3"/>
  <c r="CZ843" i="3"/>
  <c r="CV843" i="3"/>
  <c r="CU843" i="3"/>
  <c r="BJ843" i="3"/>
  <c r="BK843" i="3" s="1"/>
  <c r="DA842" i="3"/>
  <c r="CZ842" i="3"/>
  <c r="CV842" i="3"/>
  <c r="CU842" i="3"/>
  <c r="BJ842" i="3"/>
  <c r="DA839" i="3"/>
  <c r="CZ839" i="3"/>
  <c r="CV839" i="3"/>
  <c r="CU839" i="3"/>
  <c r="BJ839" i="3"/>
  <c r="DA838" i="3"/>
  <c r="CZ838" i="3"/>
  <c r="CV838" i="3"/>
  <c r="CU838" i="3"/>
  <c r="BJ838" i="3"/>
  <c r="DA837" i="3"/>
  <c r="CZ837" i="3"/>
  <c r="CV837" i="3"/>
  <c r="CU837" i="3"/>
  <c r="BJ837" i="3"/>
  <c r="DA692" i="3"/>
  <c r="CZ692" i="3"/>
  <c r="CV692" i="3"/>
  <c r="CU692" i="3"/>
  <c r="BJ692" i="3"/>
  <c r="DA835" i="3"/>
  <c r="CZ835" i="3"/>
  <c r="CV835" i="3"/>
  <c r="CU835" i="3"/>
  <c r="BJ835" i="3"/>
  <c r="DA834" i="3"/>
  <c r="CZ834" i="3"/>
  <c r="CV834" i="3"/>
  <c r="CU834" i="3"/>
  <c r="BJ834" i="3"/>
  <c r="DA833" i="3"/>
  <c r="CZ833" i="3"/>
  <c r="CV833" i="3"/>
  <c r="CU833" i="3"/>
  <c r="BJ833" i="3"/>
  <c r="DA830" i="3"/>
  <c r="CZ830" i="3"/>
  <c r="CV830" i="3"/>
  <c r="CU830" i="3"/>
  <c r="BJ830" i="3"/>
  <c r="CL830" i="3" s="1"/>
  <c r="CQ830" i="3" s="1"/>
  <c r="DA827" i="3"/>
  <c r="CZ827" i="3"/>
  <c r="CV827" i="3"/>
  <c r="CU827" i="3"/>
  <c r="BJ827" i="3"/>
  <c r="DA823" i="3"/>
  <c r="CZ823" i="3"/>
  <c r="CV823" i="3"/>
  <c r="CU823" i="3"/>
  <c r="CR823" i="3"/>
  <c r="BJ823" i="3"/>
  <c r="BK823" i="3" s="1"/>
  <c r="DA822" i="3"/>
  <c r="CZ822" i="3"/>
  <c r="CV822" i="3"/>
  <c r="CU822" i="3"/>
  <c r="CR822" i="3"/>
  <c r="BJ822" i="3"/>
  <c r="CL822" i="3" s="1"/>
  <c r="CQ822" i="3" s="1"/>
  <c r="DA821" i="3"/>
  <c r="CZ821" i="3"/>
  <c r="CV821" i="3"/>
  <c r="CU821" i="3"/>
  <c r="CR821" i="3"/>
  <c r="BJ821" i="3"/>
  <c r="DA820" i="3"/>
  <c r="CZ820" i="3"/>
  <c r="CV820" i="3"/>
  <c r="CU820" i="3"/>
  <c r="BJ820" i="3"/>
  <c r="CL820" i="3" s="1"/>
  <c r="CQ820" i="3" s="1"/>
  <c r="DA819" i="3"/>
  <c r="CZ819" i="3"/>
  <c r="CV819" i="3"/>
  <c r="CU819" i="3"/>
  <c r="BJ819" i="3"/>
  <c r="DA818" i="3"/>
  <c r="CZ818" i="3"/>
  <c r="CV818" i="3"/>
  <c r="CU818" i="3"/>
  <c r="BJ818" i="3"/>
  <c r="CL818" i="3" s="1"/>
  <c r="CQ818" i="3" s="1"/>
  <c r="DA817" i="3"/>
  <c r="CZ817" i="3"/>
  <c r="CV817" i="3"/>
  <c r="CU817" i="3"/>
  <c r="BJ817" i="3"/>
  <c r="DA816" i="3"/>
  <c r="CZ816" i="3"/>
  <c r="CV816" i="3"/>
  <c r="CU816" i="3"/>
  <c r="BJ816" i="3"/>
  <c r="DA815" i="3"/>
  <c r="CZ815" i="3"/>
  <c r="CV815" i="3"/>
  <c r="CU815" i="3"/>
  <c r="BJ815" i="3"/>
  <c r="CL815" i="3" s="1"/>
  <c r="CQ815" i="3" s="1"/>
  <c r="DA814" i="3"/>
  <c r="CZ814" i="3"/>
  <c r="CV814" i="3"/>
  <c r="CU814" i="3"/>
  <c r="BJ814" i="3"/>
  <c r="BK814" i="3" s="1"/>
  <c r="DA813" i="3"/>
  <c r="CZ813" i="3"/>
  <c r="CV813" i="3"/>
  <c r="CU813" i="3"/>
  <c r="BJ813" i="3"/>
  <c r="BK813" i="3" s="1"/>
  <c r="DA812" i="3"/>
  <c r="CZ812" i="3"/>
  <c r="CV812" i="3"/>
  <c r="CU812" i="3"/>
  <c r="BJ812" i="3"/>
  <c r="DA811" i="3"/>
  <c r="CZ811" i="3"/>
  <c r="CV811" i="3"/>
  <c r="CU811" i="3"/>
  <c r="BJ811" i="3"/>
  <c r="DA691" i="3"/>
  <c r="CZ691" i="3"/>
  <c r="CV691" i="3"/>
  <c r="CU691" i="3"/>
  <c r="BJ691" i="3"/>
  <c r="DA810" i="3"/>
  <c r="CZ810" i="3"/>
  <c r="CV810" i="3"/>
  <c r="CU810" i="3"/>
  <c r="BJ810" i="3"/>
  <c r="DA809" i="3"/>
  <c r="CZ809" i="3"/>
  <c r="CV809" i="3"/>
  <c r="CU809" i="3"/>
  <c r="BJ809" i="3"/>
  <c r="BK809" i="3" s="1"/>
  <c r="DA808" i="3"/>
  <c r="CZ808" i="3"/>
  <c r="CV808" i="3"/>
  <c r="CU808" i="3"/>
  <c r="BJ808" i="3"/>
  <c r="BK808" i="3" s="1"/>
  <c r="DA807" i="3"/>
  <c r="CZ807" i="3"/>
  <c r="CV807" i="3"/>
  <c r="CU807" i="3"/>
  <c r="BJ807" i="3"/>
  <c r="BK807" i="3" s="1"/>
  <c r="DA806" i="3"/>
  <c r="CZ806" i="3"/>
  <c r="CV806" i="3"/>
  <c r="CU806" i="3"/>
  <c r="BJ806" i="3"/>
  <c r="BK806" i="3" s="1"/>
  <c r="DA689" i="3"/>
  <c r="CZ689" i="3"/>
  <c r="CV689" i="3"/>
  <c r="CU689" i="3"/>
  <c r="BJ689" i="3"/>
  <c r="DA805" i="3"/>
  <c r="CZ805" i="3"/>
  <c r="CV805" i="3"/>
  <c r="CU805" i="3"/>
  <c r="BJ805" i="3"/>
  <c r="DA804" i="3"/>
  <c r="CZ804" i="3"/>
  <c r="CV804" i="3"/>
  <c r="CU804" i="3"/>
  <c r="BJ804" i="3"/>
  <c r="DA803" i="3"/>
  <c r="CZ803" i="3"/>
  <c r="CV803" i="3"/>
  <c r="CU803" i="3"/>
  <c r="BJ803" i="3"/>
  <c r="DA802" i="3"/>
  <c r="CZ802" i="3"/>
  <c r="CV802" i="3"/>
  <c r="CU802" i="3"/>
  <c r="BJ802" i="3"/>
  <c r="CL802" i="3" s="1"/>
  <c r="CQ802" i="3" s="1"/>
  <c r="DA766" i="3"/>
  <c r="CZ766" i="3"/>
  <c r="CV766" i="3"/>
  <c r="CU766" i="3"/>
  <c r="BJ766" i="3"/>
  <c r="DA743" i="3"/>
  <c r="CZ743" i="3"/>
  <c r="CV743" i="3"/>
  <c r="CU743" i="3"/>
  <c r="CR743" i="3"/>
  <c r="BJ743" i="3"/>
  <c r="DA774" i="3"/>
  <c r="CZ774" i="3"/>
  <c r="CV774" i="3"/>
  <c r="CU774" i="3"/>
  <c r="CR774" i="3"/>
  <c r="BJ774" i="3"/>
  <c r="DA688" i="3"/>
  <c r="CZ688" i="3"/>
  <c r="CV688" i="3"/>
  <c r="CU688" i="3"/>
  <c r="BJ688" i="3"/>
  <c r="BK688" i="3" s="1"/>
  <c r="DA741" i="3"/>
  <c r="CZ741" i="3"/>
  <c r="CV741" i="3"/>
  <c r="CU741" i="3"/>
  <c r="CR741" i="3"/>
  <c r="BJ741" i="3"/>
  <c r="CL741" i="3" s="1"/>
  <c r="CQ741" i="3" s="1"/>
  <c r="DA773" i="3"/>
  <c r="CZ773" i="3"/>
  <c r="CV773" i="3"/>
  <c r="CU773" i="3"/>
  <c r="BJ773" i="3"/>
  <c r="DA687" i="3"/>
  <c r="CZ687" i="3"/>
  <c r="CV687" i="3"/>
  <c r="CU687" i="3"/>
  <c r="BJ687" i="3"/>
  <c r="CL687" i="3" s="1"/>
  <c r="CQ687" i="3" s="1"/>
  <c r="DA800" i="3"/>
  <c r="CZ800" i="3"/>
  <c r="CV800" i="3"/>
  <c r="CU800" i="3"/>
  <c r="BJ800" i="3"/>
  <c r="DA799" i="3"/>
  <c r="CZ799" i="3"/>
  <c r="CV799" i="3"/>
  <c r="CU799" i="3"/>
  <c r="BJ799" i="3"/>
  <c r="CL799" i="3" s="1"/>
  <c r="CQ799" i="3" s="1"/>
  <c r="DA798" i="3"/>
  <c r="CZ798" i="3"/>
  <c r="CV798" i="3"/>
  <c r="CU798" i="3"/>
  <c r="BJ798" i="3"/>
  <c r="DA797" i="3"/>
  <c r="CZ797" i="3"/>
  <c r="CV797" i="3"/>
  <c r="CU797" i="3"/>
  <c r="BJ797" i="3"/>
  <c r="DA793" i="3"/>
  <c r="CZ793" i="3"/>
  <c r="CV793" i="3"/>
  <c r="CU793" i="3"/>
  <c r="CR793" i="3"/>
  <c r="BJ793" i="3"/>
  <c r="BK793" i="3" s="1"/>
  <c r="CM793" i="3" s="1"/>
  <c r="DA772" i="3"/>
  <c r="CZ772" i="3"/>
  <c r="CV772" i="3"/>
  <c r="CU772" i="3"/>
  <c r="BJ772" i="3"/>
  <c r="CL772" i="3" s="1"/>
  <c r="CQ772" i="3" s="1"/>
  <c r="DA792" i="3"/>
  <c r="CZ792" i="3"/>
  <c r="CV792" i="3"/>
  <c r="CU792" i="3"/>
  <c r="BJ792" i="3"/>
  <c r="BK792" i="3" s="1"/>
  <c r="DA791" i="3"/>
  <c r="CZ791" i="3"/>
  <c r="CV791" i="3"/>
  <c r="CU791" i="3"/>
  <c r="BJ791" i="3"/>
  <c r="CL791" i="3" s="1"/>
  <c r="CQ791" i="3" s="1"/>
  <c r="DA790" i="3"/>
  <c r="CZ790" i="3"/>
  <c r="CV790" i="3"/>
  <c r="CU790" i="3"/>
  <c r="BJ790" i="3"/>
  <c r="CL790" i="3" s="1"/>
  <c r="CQ790" i="3" s="1"/>
  <c r="DA788" i="3"/>
  <c r="CZ788" i="3"/>
  <c r="CV788" i="3"/>
  <c r="CU788" i="3"/>
  <c r="BJ788" i="3"/>
  <c r="DA787" i="3"/>
  <c r="CZ787" i="3"/>
  <c r="CV787" i="3"/>
  <c r="CU787" i="3"/>
  <c r="BJ787" i="3"/>
  <c r="BK787" i="3" s="1"/>
  <c r="DA785" i="3"/>
  <c r="CZ785" i="3"/>
  <c r="CV785" i="3"/>
  <c r="CU785" i="3"/>
  <c r="BJ785" i="3"/>
  <c r="CL785" i="3" s="1"/>
  <c r="CQ785" i="3" s="1"/>
  <c r="DA660" i="3"/>
  <c r="CZ660" i="3"/>
  <c r="CV660" i="3"/>
  <c r="CU660" i="3"/>
  <c r="BJ660" i="3"/>
  <c r="CL660" i="3" s="1"/>
  <c r="CQ660" i="3" s="1"/>
  <c r="DA659" i="3"/>
  <c r="CZ659" i="3"/>
  <c r="CV659" i="3"/>
  <c r="CU659" i="3"/>
  <c r="BJ659" i="3"/>
  <c r="BK659" i="3" s="1"/>
  <c r="DA658" i="3"/>
  <c r="CZ658" i="3"/>
  <c r="CV658" i="3"/>
  <c r="CU658" i="3"/>
  <c r="BJ658" i="3"/>
  <c r="CL658" i="3" s="1"/>
  <c r="CQ658" i="3" s="1"/>
  <c r="DA657" i="3"/>
  <c r="CZ657" i="3"/>
  <c r="CV657" i="3"/>
  <c r="CU657" i="3"/>
  <c r="BJ657" i="3"/>
  <c r="DA656" i="3"/>
  <c r="CZ656" i="3"/>
  <c r="CV656" i="3"/>
  <c r="CU656" i="3"/>
  <c r="DA647" i="3"/>
  <c r="CZ647" i="3"/>
  <c r="CV647" i="3"/>
  <c r="CU647" i="3"/>
  <c r="BJ647" i="3"/>
  <c r="DA646" i="3"/>
  <c r="CZ646" i="3"/>
  <c r="CV646" i="3"/>
  <c r="CU646" i="3"/>
  <c r="BJ646" i="3"/>
  <c r="BK646" i="3" s="1"/>
  <c r="DA645" i="3"/>
  <c r="CZ645" i="3"/>
  <c r="CV645" i="3"/>
  <c r="CU645" i="3"/>
  <c r="BJ645" i="3"/>
  <c r="CL645" i="3" s="1"/>
  <c r="CQ645" i="3" s="1"/>
  <c r="DA644" i="3"/>
  <c r="CZ644" i="3"/>
  <c r="CV644" i="3"/>
  <c r="CU644" i="3"/>
  <c r="BJ644" i="3"/>
  <c r="DA643" i="3"/>
  <c r="CZ643" i="3"/>
  <c r="CV643" i="3"/>
  <c r="CU643" i="3"/>
  <c r="BJ643" i="3"/>
  <c r="DA641" i="3"/>
  <c r="CZ641" i="3"/>
  <c r="CV641" i="3"/>
  <c r="CU641" i="3"/>
  <c r="BJ641" i="3"/>
  <c r="DA639" i="3"/>
  <c r="CZ639" i="3"/>
  <c r="CV639" i="3"/>
  <c r="CU639" i="3"/>
  <c r="BJ639" i="3"/>
  <c r="CL639" i="3" s="1"/>
  <c r="CQ639" i="3" s="1"/>
  <c r="DA637" i="3"/>
  <c r="CZ637" i="3"/>
  <c r="CV637" i="3"/>
  <c r="CU637" i="3"/>
  <c r="BJ637" i="3"/>
  <c r="CL637" i="3" s="1"/>
  <c r="CQ637" i="3" s="1"/>
  <c r="DA635" i="3"/>
  <c r="CZ635" i="3"/>
  <c r="CV635" i="3"/>
  <c r="CU635" i="3"/>
  <c r="BJ635" i="3"/>
  <c r="DA633" i="3"/>
  <c r="CZ633" i="3"/>
  <c r="CV633" i="3"/>
  <c r="CU633" i="3"/>
  <c r="BJ633" i="3"/>
  <c r="DA632" i="3"/>
  <c r="CZ632" i="3"/>
  <c r="CV632" i="3"/>
  <c r="CU632" i="3"/>
  <c r="BJ632" i="3"/>
  <c r="BK632" i="3" s="1"/>
  <c r="DA631" i="3"/>
  <c r="CZ631" i="3"/>
  <c r="CV631" i="3"/>
  <c r="CU631" i="3"/>
  <c r="BJ631" i="3"/>
  <c r="CL631" i="3" s="1"/>
  <c r="CQ631" i="3" s="1"/>
  <c r="DA630" i="3"/>
  <c r="CZ630" i="3"/>
  <c r="CV630" i="3"/>
  <c r="CU630" i="3"/>
  <c r="BJ630" i="3"/>
  <c r="CL630" i="3" s="1"/>
  <c r="CQ630" i="3" s="1"/>
  <c r="DA629" i="3"/>
  <c r="CZ629" i="3"/>
  <c r="CV629" i="3"/>
  <c r="CU629" i="3"/>
  <c r="BJ629" i="3"/>
  <c r="CL629" i="3" s="1"/>
  <c r="CQ629" i="3" s="1"/>
  <c r="DA625" i="3"/>
  <c r="CZ625" i="3"/>
  <c r="CV625" i="3"/>
  <c r="CU625" i="3"/>
  <c r="BJ625" i="3"/>
  <c r="DA624" i="3"/>
  <c r="CZ624" i="3"/>
  <c r="CV624" i="3"/>
  <c r="CU624" i="3"/>
  <c r="BJ624" i="3"/>
  <c r="BK624" i="3" s="1"/>
  <c r="DA623" i="3"/>
  <c r="CZ623" i="3"/>
  <c r="CV623" i="3"/>
  <c r="CU623" i="3"/>
  <c r="BJ623" i="3"/>
  <c r="CL623" i="3" s="1"/>
  <c r="CQ623" i="3" s="1"/>
  <c r="DA622" i="3"/>
  <c r="CZ622" i="3"/>
  <c r="CV622" i="3"/>
  <c r="CU622" i="3"/>
  <c r="BJ622" i="3"/>
  <c r="CL622" i="3" s="1"/>
  <c r="CQ622" i="3" s="1"/>
  <c r="DA621" i="3"/>
  <c r="CZ621" i="3"/>
  <c r="CV621" i="3"/>
  <c r="CU621" i="3"/>
  <c r="BJ621" i="3"/>
  <c r="CL621" i="3" s="1"/>
  <c r="CQ621" i="3" s="1"/>
  <c r="DA619" i="3"/>
  <c r="CZ619" i="3"/>
  <c r="CV619" i="3"/>
  <c r="CU619" i="3"/>
  <c r="BJ619" i="3"/>
  <c r="CL619" i="3" s="1"/>
  <c r="CQ619" i="3" s="1"/>
  <c r="DA617" i="3"/>
  <c r="CZ617" i="3"/>
  <c r="CV617" i="3"/>
  <c r="CU617" i="3"/>
  <c r="BJ617" i="3"/>
  <c r="CL617" i="3" s="1"/>
  <c r="CQ617" i="3" s="1"/>
  <c r="DA615" i="3"/>
  <c r="CZ615" i="3"/>
  <c r="CV615" i="3"/>
  <c r="CU615" i="3"/>
  <c r="BJ615" i="3"/>
  <c r="CL615" i="3" s="1"/>
  <c r="CQ615" i="3" s="1"/>
  <c r="DA613" i="3"/>
  <c r="CZ613" i="3"/>
  <c r="CV613" i="3"/>
  <c r="CU613" i="3"/>
  <c r="BJ613" i="3"/>
  <c r="CL613" i="3" s="1"/>
  <c r="CQ613" i="3" s="1"/>
  <c r="DA612" i="3"/>
  <c r="CZ612" i="3"/>
  <c r="CV612" i="3"/>
  <c r="CU612" i="3"/>
  <c r="BJ612" i="3"/>
  <c r="BK612" i="3" s="1"/>
  <c r="DA611" i="3"/>
  <c r="CZ611" i="3"/>
  <c r="CV611" i="3"/>
  <c r="CU611" i="3"/>
  <c r="BJ611" i="3"/>
  <c r="CL611" i="3" s="1"/>
  <c r="CQ611" i="3" s="1"/>
  <c r="DA610" i="3"/>
  <c r="CZ610" i="3"/>
  <c r="CV610" i="3"/>
  <c r="CU610" i="3"/>
  <c r="BJ610" i="3"/>
  <c r="CL610" i="3" s="1"/>
  <c r="CQ610" i="3" s="1"/>
  <c r="DA609" i="3"/>
  <c r="CZ609" i="3"/>
  <c r="CU609" i="3"/>
  <c r="BJ609" i="3"/>
  <c r="CL609" i="3" s="1"/>
  <c r="CQ609" i="3" s="1"/>
  <c r="DA606" i="3"/>
  <c r="CZ606" i="3"/>
  <c r="CV606" i="3"/>
  <c r="CU606" i="3"/>
  <c r="BJ606" i="3"/>
  <c r="DA605" i="3"/>
  <c r="CZ605" i="3"/>
  <c r="CV605" i="3"/>
  <c r="CU605" i="3"/>
  <c r="BJ605" i="3"/>
  <c r="DA604" i="3"/>
  <c r="CZ604" i="3"/>
  <c r="CV604" i="3"/>
  <c r="CU604" i="3"/>
  <c r="BJ604" i="3"/>
  <c r="DA603" i="3"/>
  <c r="CZ603" i="3"/>
  <c r="CV603" i="3"/>
  <c r="CU603" i="3"/>
  <c r="BJ603" i="3"/>
  <c r="CL603" i="3" s="1"/>
  <c r="CQ603" i="3" s="1"/>
  <c r="DA602" i="3"/>
  <c r="CZ602" i="3"/>
  <c r="CV602" i="3"/>
  <c r="CU602" i="3"/>
  <c r="BJ602" i="3"/>
  <c r="DA600" i="3"/>
  <c r="CZ600" i="3"/>
  <c r="CV600" i="3"/>
  <c r="CU600" i="3"/>
  <c r="BJ600" i="3"/>
  <c r="DA598" i="3"/>
  <c r="CZ598" i="3"/>
  <c r="CV598" i="3"/>
  <c r="CU598" i="3"/>
  <c r="BJ598" i="3"/>
  <c r="CL598" i="3" s="1"/>
  <c r="CQ598" i="3" s="1"/>
  <c r="DA596" i="3"/>
  <c r="CZ596" i="3"/>
  <c r="CV596" i="3"/>
  <c r="CU596" i="3"/>
  <c r="BJ596" i="3"/>
  <c r="DA594" i="3"/>
  <c r="CZ594" i="3"/>
  <c r="CV594" i="3"/>
  <c r="CU594" i="3"/>
  <c r="BJ594" i="3"/>
  <c r="DA593" i="3"/>
  <c r="CZ593" i="3"/>
  <c r="CV593" i="3"/>
  <c r="CU593" i="3"/>
  <c r="BJ593" i="3"/>
  <c r="BK593" i="3" s="1"/>
  <c r="DA592" i="3"/>
  <c r="CZ592" i="3"/>
  <c r="CV592" i="3"/>
  <c r="CU592" i="3"/>
  <c r="BJ592" i="3"/>
  <c r="DA591" i="3"/>
  <c r="CZ591" i="3"/>
  <c r="CV591" i="3"/>
  <c r="CU591" i="3"/>
  <c r="BJ591" i="3"/>
  <c r="CL591" i="3" s="1"/>
  <c r="CQ591" i="3" s="1"/>
  <c r="DA590" i="3"/>
  <c r="CZ590" i="3"/>
  <c r="BJ590" i="3"/>
  <c r="DA586" i="3"/>
  <c r="CZ586" i="3"/>
  <c r="CV586" i="3"/>
  <c r="CU586" i="3"/>
  <c r="BJ586" i="3"/>
  <c r="DA585" i="3"/>
  <c r="CZ585" i="3"/>
  <c r="CV585" i="3"/>
  <c r="CU585" i="3"/>
  <c r="BJ585" i="3"/>
  <c r="BK585" i="3" s="1"/>
  <c r="CM585" i="3" s="1"/>
  <c r="CR585" i="3" s="1"/>
  <c r="DA584" i="3"/>
  <c r="CZ584" i="3"/>
  <c r="CV584" i="3"/>
  <c r="CU584" i="3"/>
  <c r="BJ584" i="3"/>
  <c r="BK584" i="3" s="1"/>
  <c r="CM584" i="3" s="1"/>
  <c r="CR584" i="3" s="1"/>
  <c r="DA583" i="3"/>
  <c r="CZ583" i="3"/>
  <c r="CV583" i="3"/>
  <c r="CU583" i="3"/>
  <c r="BJ583" i="3"/>
  <c r="DA582" i="3"/>
  <c r="CZ582" i="3"/>
  <c r="CV582" i="3"/>
  <c r="CU582" i="3"/>
  <c r="BJ582" i="3"/>
  <c r="DA574" i="3"/>
  <c r="CZ574" i="3"/>
  <c r="CV574" i="3"/>
  <c r="CU574" i="3"/>
  <c r="BJ574" i="3"/>
  <c r="CL574" i="3" s="1"/>
  <c r="CQ574" i="3" s="1"/>
  <c r="DA573" i="3"/>
  <c r="CZ573" i="3"/>
  <c r="CV573" i="3"/>
  <c r="CU573" i="3"/>
  <c r="BJ573" i="3"/>
  <c r="BK573" i="3" s="1"/>
  <c r="CM573" i="3" s="1"/>
  <c r="CR573" i="3" s="1"/>
  <c r="DA572" i="3"/>
  <c r="CZ572" i="3"/>
  <c r="CV572" i="3"/>
  <c r="CU572" i="3"/>
  <c r="BJ572" i="3"/>
  <c r="DA571" i="3"/>
  <c r="CZ571" i="3"/>
  <c r="CV571" i="3"/>
  <c r="CU571" i="3"/>
  <c r="BJ571" i="3"/>
  <c r="DA570" i="3"/>
  <c r="CZ570" i="3"/>
  <c r="CV570" i="3"/>
  <c r="CU570" i="3"/>
  <c r="BJ570" i="3"/>
  <c r="BK570" i="3" s="1"/>
  <c r="CM570" i="3" s="1"/>
  <c r="CR570" i="3" s="1"/>
  <c r="DA568" i="3"/>
  <c r="CZ568" i="3"/>
  <c r="CV568" i="3"/>
  <c r="CU568" i="3"/>
  <c r="BJ568" i="3"/>
  <c r="DA567" i="3"/>
  <c r="CZ567" i="3"/>
  <c r="CV567" i="3"/>
  <c r="CU567" i="3"/>
  <c r="BJ567" i="3"/>
  <c r="BK567" i="3" s="1"/>
  <c r="CM567" i="3" s="1"/>
  <c r="CR567" i="3" s="1"/>
  <c r="DA566" i="3"/>
  <c r="CZ566" i="3"/>
  <c r="CV566" i="3"/>
  <c r="CU566" i="3"/>
  <c r="BJ566" i="3"/>
  <c r="DA565" i="3"/>
  <c r="CZ565" i="3"/>
  <c r="CV565" i="3"/>
  <c r="CU565" i="3"/>
  <c r="BJ565" i="3"/>
  <c r="BK565" i="3" s="1"/>
  <c r="CM565" i="3" s="1"/>
  <c r="CR565" i="3" s="1"/>
  <c r="DA564" i="3"/>
  <c r="CZ564" i="3"/>
  <c r="CV564" i="3"/>
  <c r="CU564" i="3"/>
  <c r="BJ564" i="3"/>
  <c r="DA562" i="3"/>
  <c r="CZ562" i="3"/>
  <c r="CV562" i="3"/>
  <c r="CU562" i="3"/>
  <c r="BJ562" i="3"/>
  <c r="DA561" i="3"/>
  <c r="CZ561" i="3"/>
  <c r="CV561" i="3"/>
  <c r="CU561" i="3"/>
  <c r="BJ561" i="3"/>
  <c r="BK561" i="3" s="1"/>
  <c r="CM561" i="3" s="1"/>
  <c r="CR561" i="3" s="1"/>
  <c r="DA560" i="3"/>
  <c r="CZ560" i="3"/>
  <c r="CV560" i="3"/>
  <c r="CU560" i="3"/>
  <c r="BJ560" i="3"/>
  <c r="DA559" i="3"/>
  <c r="CZ559" i="3"/>
  <c r="CV559" i="3"/>
  <c r="CU559" i="3"/>
  <c r="BJ559" i="3"/>
  <c r="BK559" i="3" s="1"/>
  <c r="CM559" i="3" s="1"/>
  <c r="CR559" i="3" s="1"/>
  <c r="DA558" i="3"/>
  <c r="CZ558" i="3"/>
  <c r="CV558" i="3"/>
  <c r="CU558" i="3"/>
  <c r="BJ558" i="3"/>
  <c r="DA556" i="3"/>
  <c r="CZ556" i="3"/>
  <c r="CV556" i="3"/>
  <c r="CU556" i="3"/>
  <c r="BJ556" i="3"/>
  <c r="DA555" i="3"/>
  <c r="CZ555" i="3"/>
  <c r="CV555" i="3"/>
  <c r="CU555" i="3"/>
  <c r="BJ555" i="3"/>
  <c r="BK555" i="3" s="1"/>
  <c r="CM555" i="3" s="1"/>
  <c r="CR555" i="3" s="1"/>
  <c r="DA554" i="3"/>
  <c r="CZ554" i="3"/>
  <c r="CV554" i="3"/>
  <c r="CU554" i="3"/>
  <c r="BJ554" i="3"/>
  <c r="DA553" i="3"/>
  <c r="CZ553" i="3"/>
  <c r="CV553" i="3"/>
  <c r="CU553" i="3"/>
  <c r="BJ553" i="3"/>
  <c r="BK553" i="3" s="1"/>
  <c r="CM553" i="3" s="1"/>
  <c r="CR553" i="3" s="1"/>
  <c r="DA552" i="3"/>
  <c r="CZ552" i="3"/>
  <c r="CV552" i="3"/>
  <c r="CU552" i="3"/>
  <c r="BJ552" i="3"/>
  <c r="BK552" i="3" s="1"/>
  <c r="CM552" i="3" s="1"/>
  <c r="CR552" i="3" s="1"/>
  <c r="DA549" i="3"/>
  <c r="CZ549" i="3"/>
  <c r="CV549" i="3"/>
  <c r="CU549" i="3"/>
  <c r="BJ549" i="3"/>
  <c r="DA548" i="3"/>
  <c r="CZ548" i="3"/>
  <c r="CV548" i="3"/>
  <c r="CU548" i="3"/>
  <c r="BJ548" i="3"/>
  <c r="BK548" i="3" s="1"/>
  <c r="CM548" i="3" s="1"/>
  <c r="CR548" i="3" s="1"/>
  <c r="DA547" i="3"/>
  <c r="CZ547" i="3"/>
  <c r="CV547" i="3"/>
  <c r="CU547" i="3"/>
  <c r="BJ547" i="3"/>
  <c r="DA546" i="3"/>
  <c r="CZ546" i="3"/>
  <c r="CV546" i="3"/>
  <c r="CU546" i="3"/>
  <c r="BJ546" i="3"/>
  <c r="DA545" i="3"/>
  <c r="CZ545" i="3"/>
  <c r="CV545" i="3"/>
  <c r="CU545" i="3"/>
  <c r="BJ545" i="3"/>
  <c r="BK545" i="3" s="1"/>
  <c r="CM545" i="3" s="1"/>
  <c r="CR545" i="3" s="1"/>
  <c r="DA543" i="3"/>
  <c r="CZ543" i="3"/>
  <c r="CV543" i="3"/>
  <c r="CU543" i="3"/>
  <c r="BJ543" i="3"/>
  <c r="CL543" i="3" s="1"/>
  <c r="CQ543" i="3" s="1"/>
  <c r="DA542" i="3"/>
  <c r="CZ542" i="3"/>
  <c r="CV542" i="3"/>
  <c r="CU542" i="3"/>
  <c r="BJ542" i="3"/>
  <c r="DA541" i="3"/>
  <c r="CZ541" i="3"/>
  <c r="CV541" i="3"/>
  <c r="CU541" i="3"/>
  <c r="BJ541" i="3"/>
  <c r="BK541" i="3" s="1"/>
  <c r="CM541" i="3" s="1"/>
  <c r="CR541" i="3" s="1"/>
  <c r="DA540" i="3"/>
  <c r="CZ540" i="3"/>
  <c r="CV540" i="3"/>
  <c r="CU540" i="3"/>
  <c r="BJ540" i="3"/>
  <c r="DA539" i="3"/>
  <c r="CZ539" i="3"/>
  <c r="CV539" i="3"/>
  <c r="CU539" i="3"/>
  <c r="BJ539" i="3"/>
  <c r="DA536" i="3"/>
  <c r="CZ536" i="3"/>
  <c r="CV536" i="3"/>
  <c r="CU536" i="3"/>
  <c r="BJ536" i="3"/>
  <c r="BK536" i="3" s="1"/>
  <c r="DA535" i="3"/>
  <c r="CZ535" i="3"/>
  <c r="CV535" i="3"/>
  <c r="CU535" i="3"/>
  <c r="BJ535" i="3"/>
  <c r="BK535" i="3" s="1"/>
  <c r="CM535" i="3" s="1"/>
  <c r="CR535" i="3" s="1"/>
  <c r="DA534" i="3"/>
  <c r="CZ534" i="3"/>
  <c r="CV534" i="3"/>
  <c r="CU534" i="3"/>
  <c r="BJ534" i="3"/>
  <c r="DA533" i="3"/>
  <c r="CZ533" i="3"/>
  <c r="CV533" i="3"/>
  <c r="CU533" i="3"/>
  <c r="BJ533" i="3"/>
  <c r="DA532" i="3"/>
  <c r="CZ532" i="3"/>
  <c r="CV532" i="3"/>
  <c r="CU532" i="3"/>
  <c r="BJ532" i="3"/>
  <c r="BK532" i="3" s="1"/>
  <c r="CM532" i="3" s="1"/>
  <c r="CR532" i="3" s="1"/>
  <c r="DA530" i="3"/>
  <c r="CZ530" i="3"/>
  <c r="CV530" i="3"/>
  <c r="CU530" i="3"/>
  <c r="BJ530" i="3"/>
  <c r="DA529" i="3"/>
  <c r="CZ529" i="3"/>
  <c r="CV529" i="3"/>
  <c r="CU529" i="3"/>
  <c r="BJ529" i="3"/>
  <c r="BK529" i="3" s="1"/>
  <c r="CM529" i="3" s="1"/>
  <c r="CR529" i="3" s="1"/>
  <c r="DA528" i="3"/>
  <c r="CZ528" i="3"/>
  <c r="CV528" i="3"/>
  <c r="CU528" i="3"/>
  <c r="BJ528" i="3"/>
  <c r="DA527" i="3"/>
  <c r="CZ527" i="3"/>
  <c r="CV527" i="3"/>
  <c r="CU527" i="3"/>
  <c r="BJ527" i="3"/>
  <c r="DA526" i="3"/>
  <c r="CZ526" i="3"/>
  <c r="CV526" i="3"/>
  <c r="CU526" i="3"/>
  <c r="BJ526" i="3"/>
  <c r="DA523" i="3"/>
  <c r="CZ523" i="3"/>
  <c r="CV523" i="3"/>
  <c r="CU523" i="3"/>
  <c r="BJ523" i="3"/>
  <c r="DA522" i="3"/>
  <c r="CZ522" i="3"/>
  <c r="CV522" i="3"/>
  <c r="CU522" i="3"/>
  <c r="BJ522" i="3"/>
  <c r="BK522" i="3" s="1"/>
  <c r="CM522" i="3" s="1"/>
  <c r="CR522" i="3" s="1"/>
  <c r="DA521" i="3"/>
  <c r="CZ521" i="3"/>
  <c r="CV521" i="3"/>
  <c r="CU521" i="3"/>
  <c r="BJ521" i="3"/>
  <c r="BK521" i="3" s="1"/>
  <c r="CM521" i="3" s="1"/>
  <c r="CR521" i="3" s="1"/>
  <c r="DA520" i="3"/>
  <c r="CZ520" i="3"/>
  <c r="CV520" i="3"/>
  <c r="CU520" i="3"/>
  <c r="BJ520" i="3"/>
  <c r="DA519" i="3"/>
  <c r="CZ519" i="3"/>
  <c r="CV519" i="3"/>
  <c r="CU519" i="3"/>
  <c r="BJ519" i="3"/>
  <c r="DA517" i="3"/>
  <c r="CZ517" i="3"/>
  <c r="CV517" i="3"/>
  <c r="CU517" i="3"/>
  <c r="BJ517" i="3"/>
  <c r="CL517" i="3" s="1"/>
  <c r="CQ517" i="3" s="1"/>
  <c r="DA516" i="3"/>
  <c r="CZ516" i="3"/>
  <c r="CV516" i="3"/>
  <c r="CU516" i="3"/>
  <c r="BJ516" i="3"/>
  <c r="BK516" i="3" s="1"/>
  <c r="CM516" i="3" s="1"/>
  <c r="CR516" i="3" s="1"/>
  <c r="DA515" i="3"/>
  <c r="CZ515" i="3"/>
  <c r="CV515" i="3"/>
  <c r="CU515" i="3"/>
  <c r="BJ515" i="3"/>
  <c r="BK515" i="3" s="1"/>
  <c r="CM515" i="3" s="1"/>
  <c r="CR515" i="3" s="1"/>
  <c r="DA514" i="3"/>
  <c r="CZ514" i="3"/>
  <c r="CV514" i="3"/>
  <c r="CU514" i="3"/>
  <c r="BJ514" i="3"/>
  <c r="DA513" i="3"/>
  <c r="CZ513" i="3"/>
  <c r="CV513" i="3"/>
  <c r="CU513" i="3"/>
  <c r="BJ513" i="3"/>
  <c r="DA510" i="3"/>
  <c r="CZ510" i="3"/>
  <c r="CV510" i="3"/>
  <c r="CU510" i="3"/>
  <c r="BJ510" i="3"/>
  <c r="CL510" i="3" s="1"/>
  <c r="CQ510" i="3" s="1"/>
  <c r="DA509" i="3"/>
  <c r="CZ509" i="3"/>
  <c r="CV509" i="3"/>
  <c r="CU509" i="3"/>
  <c r="BJ509" i="3"/>
  <c r="BK509" i="3" s="1"/>
  <c r="CM509" i="3" s="1"/>
  <c r="CR509" i="3" s="1"/>
  <c r="DA508" i="3"/>
  <c r="CZ508" i="3"/>
  <c r="CV508" i="3"/>
  <c r="CU508" i="3"/>
  <c r="BJ508" i="3"/>
  <c r="BK508" i="3" s="1"/>
  <c r="CM508" i="3" s="1"/>
  <c r="CR508" i="3" s="1"/>
  <c r="DA507" i="3"/>
  <c r="CZ507" i="3"/>
  <c r="CV507" i="3"/>
  <c r="CU507" i="3"/>
  <c r="BJ507" i="3"/>
  <c r="DA506" i="3"/>
  <c r="CZ506" i="3"/>
  <c r="CV506" i="3"/>
  <c r="CU506" i="3"/>
  <c r="BJ506" i="3"/>
  <c r="DA504" i="3"/>
  <c r="CZ504" i="3"/>
  <c r="CV504" i="3"/>
  <c r="CU504" i="3"/>
  <c r="BJ504" i="3"/>
  <c r="BK504" i="3" s="1"/>
  <c r="DA503" i="3"/>
  <c r="CZ503" i="3"/>
  <c r="CV503" i="3"/>
  <c r="CU503" i="3"/>
  <c r="BJ503" i="3"/>
  <c r="BK503" i="3" s="1"/>
  <c r="CM503" i="3" s="1"/>
  <c r="CR503" i="3" s="1"/>
  <c r="DA502" i="3"/>
  <c r="CZ502" i="3"/>
  <c r="CV502" i="3"/>
  <c r="CU502" i="3"/>
  <c r="BJ502" i="3"/>
  <c r="DA501" i="3"/>
  <c r="CZ501" i="3"/>
  <c r="CV501" i="3"/>
  <c r="CU501" i="3"/>
  <c r="BJ501" i="3"/>
  <c r="BK501" i="3" s="1"/>
  <c r="CM501" i="3" s="1"/>
  <c r="DA500" i="3"/>
  <c r="CZ500" i="3"/>
  <c r="CV500" i="3"/>
  <c r="CU500" i="3"/>
  <c r="BJ500" i="3"/>
  <c r="BK500" i="3" s="1"/>
  <c r="CM500" i="3" s="1"/>
  <c r="CR500" i="3" s="1"/>
  <c r="DA498" i="3"/>
  <c r="CZ498" i="3"/>
  <c r="CV498" i="3"/>
  <c r="CU498" i="3"/>
  <c r="BJ498" i="3"/>
  <c r="CL498" i="3" s="1"/>
  <c r="CQ498" i="3" s="1"/>
  <c r="DA497" i="3"/>
  <c r="CZ497" i="3"/>
  <c r="CV497" i="3"/>
  <c r="CU497" i="3"/>
  <c r="BJ497" i="3"/>
  <c r="BK497" i="3" s="1"/>
  <c r="CM497" i="3" s="1"/>
  <c r="CR497" i="3" s="1"/>
  <c r="DA496" i="3"/>
  <c r="CZ496" i="3"/>
  <c r="CV496" i="3"/>
  <c r="CU496" i="3"/>
  <c r="BJ496" i="3"/>
  <c r="BK496" i="3" s="1"/>
  <c r="CM496" i="3" s="1"/>
  <c r="CR496" i="3" s="1"/>
  <c r="DA495" i="3"/>
  <c r="CZ495" i="3"/>
  <c r="CV495" i="3"/>
  <c r="CU495" i="3"/>
  <c r="BJ495" i="3"/>
  <c r="DA494" i="3"/>
  <c r="CZ494" i="3"/>
  <c r="CV494" i="3"/>
  <c r="CU494" i="3"/>
  <c r="BJ494" i="3"/>
  <c r="BK494" i="3" s="1"/>
  <c r="CM494" i="3" s="1"/>
  <c r="CR494" i="3" s="1"/>
  <c r="DA492" i="3"/>
  <c r="CZ492" i="3"/>
  <c r="CV492" i="3"/>
  <c r="CU492" i="3"/>
  <c r="BJ492" i="3"/>
  <c r="DA491" i="3"/>
  <c r="CZ491" i="3"/>
  <c r="CV491" i="3"/>
  <c r="CU491" i="3"/>
  <c r="BJ491" i="3"/>
  <c r="BK491" i="3" s="1"/>
  <c r="CM491" i="3" s="1"/>
  <c r="CR491" i="3" s="1"/>
  <c r="DA490" i="3"/>
  <c r="CZ490" i="3"/>
  <c r="CV490" i="3"/>
  <c r="CU490" i="3"/>
  <c r="BJ490" i="3"/>
  <c r="DA489" i="3"/>
  <c r="CZ489" i="3"/>
  <c r="CV489" i="3"/>
  <c r="CU489" i="3"/>
  <c r="BJ489" i="3"/>
  <c r="DA488" i="3"/>
  <c r="CZ488" i="3"/>
  <c r="CV488" i="3"/>
  <c r="CU488" i="3"/>
  <c r="BJ488" i="3"/>
  <c r="DA486" i="3"/>
  <c r="CZ486" i="3"/>
  <c r="CV486" i="3"/>
  <c r="CU486" i="3"/>
  <c r="BJ486" i="3"/>
  <c r="CL486" i="3" s="1"/>
  <c r="CQ486" i="3" s="1"/>
  <c r="DA485" i="3"/>
  <c r="CZ485" i="3"/>
  <c r="CV485" i="3"/>
  <c r="CU485" i="3"/>
  <c r="BJ485" i="3"/>
  <c r="BK485" i="3" s="1"/>
  <c r="CM485" i="3" s="1"/>
  <c r="CR485" i="3" s="1"/>
  <c r="DA484" i="3"/>
  <c r="CZ484" i="3"/>
  <c r="CV484" i="3"/>
  <c r="CU484" i="3"/>
  <c r="BJ484" i="3"/>
  <c r="BK484" i="3" s="1"/>
  <c r="CM484" i="3" s="1"/>
  <c r="CR484" i="3" s="1"/>
  <c r="DA483" i="3"/>
  <c r="CZ483" i="3"/>
  <c r="CV483" i="3"/>
  <c r="CU483" i="3"/>
  <c r="BJ483" i="3"/>
  <c r="DA482" i="3"/>
  <c r="CZ482" i="3"/>
  <c r="CV482" i="3"/>
  <c r="CU482" i="3"/>
  <c r="BJ482" i="3"/>
  <c r="DA479" i="3"/>
  <c r="CZ479" i="3"/>
  <c r="CV479" i="3"/>
  <c r="CU479" i="3"/>
  <c r="BJ479" i="3"/>
  <c r="CL479" i="3" s="1"/>
  <c r="CQ479" i="3" s="1"/>
  <c r="DA477" i="3"/>
  <c r="CZ477" i="3"/>
  <c r="CV477" i="3"/>
  <c r="CU477" i="3"/>
  <c r="BJ477" i="3"/>
  <c r="DA476" i="3"/>
  <c r="CZ476" i="3"/>
  <c r="CV476" i="3"/>
  <c r="CU476" i="3"/>
  <c r="BJ476" i="3"/>
  <c r="BK476" i="3" s="1"/>
  <c r="CM476" i="3" s="1"/>
  <c r="CR476" i="3" s="1"/>
  <c r="DA475" i="3"/>
  <c r="CZ475" i="3"/>
  <c r="CV475" i="3"/>
  <c r="CU475" i="3"/>
  <c r="BJ475" i="3"/>
  <c r="DA474" i="3"/>
  <c r="CZ474" i="3"/>
  <c r="CV474" i="3"/>
  <c r="CU474" i="3"/>
  <c r="BJ474" i="3"/>
  <c r="DA473" i="3"/>
  <c r="CZ473" i="3"/>
  <c r="CV473" i="3"/>
  <c r="CU473" i="3"/>
  <c r="BJ473" i="3"/>
  <c r="BK473" i="3" s="1"/>
  <c r="CM473" i="3" s="1"/>
  <c r="CR473" i="3" s="1"/>
  <c r="DA471" i="3"/>
  <c r="CZ471" i="3"/>
  <c r="CV471" i="3"/>
  <c r="CU471" i="3"/>
  <c r="BJ471" i="3"/>
  <c r="DA470" i="3"/>
  <c r="CZ470" i="3"/>
  <c r="CV470" i="3"/>
  <c r="CU470" i="3"/>
  <c r="BJ470" i="3"/>
  <c r="BK470" i="3" s="1"/>
  <c r="CM470" i="3" s="1"/>
  <c r="CR470" i="3" s="1"/>
  <c r="DA469" i="3"/>
  <c r="CZ469" i="3"/>
  <c r="CV469" i="3"/>
  <c r="CU469" i="3"/>
  <c r="BJ469" i="3"/>
  <c r="DA468" i="3"/>
  <c r="CZ468" i="3"/>
  <c r="CV468" i="3"/>
  <c r="CU468" i="3"/>
  <c r="BJ468" i="3"/>
  <c r="DA467" i="3"/>
  <c r="CZ467" i="3"/>
  <c r="CV467" i="3"/>
  <c r="CU467" i="3"/>
  <c r="BJ467" i="3"/>
  <c r="DA465" i="3"/>
  <c r="CZ465" i="3"/>
  <c r="CV465" i="3"/>
  <c r="CU465" i="3"/>
  <c r="BJ465" i="3"/>
  <c r="DA464" i="3"/>
  <c r="CZ464" i="3"/>
  <c r="CV464" i="3"/>
  <c r="CU464" i="3"/>
  <c r="BJ464" i="3"/>
  <c r="BK464" i="3" s="1"/>
  <c r="CM464" i="3" s="1"/>
  <c r="CR464" i="3" s="1"/>
  <c r="DA463" i="3"/>
  <c r="CZ463" i="3"/>
  <c r="CV463" i="3"/>
  <c r="CU463" i="3"/>
  <c r="BJ463" i="3"/>
  <c r="DA462" i="3"/>
  <c r="CZ462" i="3"/>
  <c r="CV462" i="3"/>
  <c r="CU462" i="3"/>
  <c r="BJ462" i="3"/>
  <c r="DA461" i="3"/>
  <c r="CZ461" i="3"/>
  <c r="CV461" i="3"/>
  <c r="CU461" i="3"/>
  <c r="BJ461" i="3"/>
  <c r="BK461" i="3" s="1"/>
  <c r="CM461" i="3" s="1"/>
  <c r="CR461" i="3" s="1"/>
  <c r="DA459" i="3"/>
  <c r="CZ459" i="3"/>
  <c r="CV459" i="3"/>
  <c r="CU459" i="3"/>
  <c r="BJ459" i="3"/>
  <c r="DA458" i="3"/>
  <c r="CZ458" i="3"/>
  <c r="CV458" i="3"/>
  <c r="CU458" i="3"/>
  <c r="BJ458" i="3"/>
  <c r="BK458" i="3" s="1"/>
  <c r="CM458" i="3" s="1"/>
  <c r="CR458" i="3" s="1"/>
  <c r="DA457" i="3"/>
  <c r="CZ457" i="3"/>
  <c r="CV457" i="3"/>
  <c r="CU457" i="3"/>
  <c r="BJ457" i="3"/>
  <c r="BK457" i="3" s="1"/>
  <c r="CM457" i="3" s="1"/>
  <c r="CR457" i="3" s="1"/>
  <c r="DA456" i="3"/>
  <c r="CZ456" i="3"/>
  <c r="CV456" i="3"/>
  <c r="CU456" i="3"/>
  <c r="BJ456" i="3"/>
  <c r="DA455" i="3"/>
  <c r="CZ455" i="3"/>
  <c r="CV455" i="3"/>
  <c r="CU455" i="3"/>
  <c r="BJ455" i="3"/>
  <c r="DA453" i="3"/>
  <c r="CZ453" i="3"/>
  <c r="CV453" i="3"/>
  <c r="CU453" i="3"/>
  <c r="BJ453" i="3"/>
  <c r="BK453" i="3" s="1"/>
  <c r="DA452" i="3"/>
  <c r="CZ452" i="3"/>
  <c r="CV452" i="3"/>
  <c r="CU452" i="3"/>
  <c r="BJ452" i="3"/>
  <c r="BK452" i="3" s="1"/>
  <c r="CM452" i="3" s="1"/>
  <c r="CR452" i="3" s="1"/>
  <c r="DA451" i="3"/>
  <c r="CZ451" i="3"/>
  <c r="CV451" i="3"/>
  <c r="CU451" i="3"/>
  <c r="BJ451" i="3"/>
  <c r="DA450" i="3"/>
  <c r="CZ450" i="3"/>
  <c r="CV450" i="3"/>
  <c r="CU450" i="3"/>
  <c r="BJ450" i="3"/>
  <c r="DA449" i="3"/>
  <c r="CZ449" i="3"/>
  <c r="CV449" i="3"/>
  <c r="CU449" i="3"/>
  <c r="BJ449" i="3"/>
  <c r="BK449" i="3" s="1"/>
  <c r="CM449" i="3" s="1"/>
  <c r="CR449" i="3" s="1"/>
  <c r="DA446" i="3"/>
  <c r="CZ446" i="3"/>
  <c r="CV446" i="3"/>
  <c r="CU446" i="3"/>
  <c r="BJ446" i="3"/>
  <c r="BK446" i="3" s="1"/>
  <c r="DA445" i="3"/>
  <c r="CZ445" i="3"/>
  <c r="CV445" i="3"/>
  <c r="CU445" i="3"/>
  <c r="BJ445" i="3"/>
  <c r="BK445" i="3" s="1"/>
  <c r="CM445" i="3" s="1"/>
  <c r="CR445" i="3" s="1"/>
  <c r="DA444" i="3"/>
  <c r="CZ444" i="3"/>
  <c r="CV444" i="3"/>
  <c r="CU444" i="3"/>
  <c r="BJ444" i="3"/>
  <c r="BK444" i="3" s="1"/>
  <c r="CM444" i="3" s="1"/>
  <c r="CR444" i="3" s="1"/>
  <c r="DA443" i="3"/>
  <c r="CZ443" i="3"/>
  <c r="CV443" i="3"/>
  <c r="CU443" i="3"/>
  <c r="BJ443" i="3"/>
  <c r="DA442" i="3"/>
  <c r="CZ442" i="3"/>
  <c r="CV442" i="3"/>
  <c r="CU442" i="3"/>
  <c r="BJ442" i="3"/>
  <c r="DA439" i="3"/>
  <c r="CZ439" i="3"/>
  <c r="CV439" i="3"/>
  <c r="CU439" i="3"/>
  <c r="BJ439" i="3"/>
  <c r="CL439" i="3" s="1"/>
  <c r="CQ439" i="3" s="1"/>
  <c r="DA438" i="3"/>
  <c r="CZ438" i="3"/>
  <c r="CV438" i="3"/>
  <c r="CU438" i="3"/>
  <c r="BJ438" i="3"/>
  <c r="DA437" i="3"/>
  <c r="CZ437" i="3"/>
  <c r="CV437" i="3"/>
  <c r="CU437" i="3"/>
  <c r="BJ437" i="3"/>
  <c r="BK437" i="3" s="1"/>
  <c r="CM437" i="3" s="1"/>
  <c r="CR437" i="3" s="1"/>
  <c r="DA436" i="3"/>
  <c r="CZ436" i="3"/>
  <c r="CV436" i="3"/>
  <c r="CU436" i="3"/>
  <c r="BJ436" i="3"/>
  <c r="DA435" i="3"/>
  <c r="CZ435" i="3"/>
  <c r="CV435" i="3"/>
  <c r="CU435" i="3"/>
  <c r="BJ435" i="3"/>
  <c r="DA433" i="3"/>
  <c r="CZ433" i="3"/>
  <c r="CV433" i="3"/>
  <c r="CU433" i="3"/>
  <c r="BJ433" i="3"/>
  <c r="BK433" i="3" s="1"/>
  <c r="DA432" i="3"/>
  <c r="CZ432" i="3"/>
  <c r="CV432" i="3"/>
  <c r="CU432" i="3"/>
  <c r="BJ432" i="3"/>
  <c r="BK432" i="3" s="1"/>
  <c r="CM432" i="3" s="1"/>
  <c r="CR432" i="3" s="1"/>
  <c r="DA431" i="3"/>
  <c r="CZ431" i="3"/>
  <c r="CV431" i="3"/>
  <c r="CU431" i="3"/>
  <c r="BJ431" i="3"/>
  <c r="DA430" i="3"/>
  <c r="CZ430" i="3"/>
  <c r="CV430" i="3"/>
  <c r="CU430" i="3"/>
  <c r="BJ430" i="3"/>
  <c r="DA429" i="3"/>
  <c r="CZ429" i="3"/>
  <c r="CV429" i="3"/>
  <c r="CU429" i="3"/>
  <c r="BJ429" i="3"/>
  <c r="DA426" i="3"/>
  <c r="CZ426" i="3"/>
  <c r="CV426" i="3"/>
  <c r="CU426" i="3"/>
  <c r="BJ426" i="3"/>
  <c r="DA425" i="3"/>
  <c r="CZ425" i="3"/>
  <c r="CV425" i="3"/>
  <c r="CU425" i="3"/>
  <c r="BJ425" i="3"/>
  <c r="BK425" i="3" s="1"/>
  <c r="CM425" i="3" s="1"/>
  <c r="CR425" i="3" s="1"/>
  <c r="DA424" i="3"/>
  <c r="CZ424" i="3"/>
  <c r="CV424" i="3"/>
  <c r="CU424" i="3"/>
  <c r="BJ424" i="3"/>
  <c r="BK424" i="3" s="1"/>
  <c r="CM424" i="3" s="1"/>
  <c r="CR424" i="3" s="1"/>
  <c r="DA423" i="3"/>
  <c r="CZ423" i="3"/>
  <c r="CV423" i="3"/>
  <c r="CU423" i="3"/>
  <c r="BJ423" i="3"/>
  <c r="DA422" i="3"/>
  <c r="CZ422" i="3"/>
  <c r="CV422" i="3"/>
  <c r="CU422" i="3"/>
  <c r="BJ422" i="3"/>
  <c r="BK422" i="3" s="1"/>
  <c r="CM422" i="3" s="1"/>
  <c r="CR422" i="3" s="1"/>
  <c r="DA420" i="3"/>
  <c r="CZ420" i="3"/>
  <c r="CV420" i="3"/>
  <c r="CU420" i="3"/>
  <c r="BJ420" i="3"/>
  <c r="BK420" i="3" s="1"/>
  <c r="DA419" i="3"/>
  <c r="CZ419" i="3"/>
  <c r="CV419" i="3"/>
  <c r="CU419" i="3"/>
  <c r="BJ419" i="3"/>
  <c r="BK419" i="3" s="1"/>
  <c r="CM419" i="3" s="1"/>
  <c r="CR419" i="3" s="1"/>
  <c r="DA418" i="3"/>
  <c r="CZ418" i="3"/>
  <c r="CV418" i="3"/>
  <c r="CU418" i="3"/>
  <c r="BJ418" i="3"/>
  <c r="DA417" i="3"/>
  <c r="CZ417" i="3"/>
  <c r="CV417" i="3"/>
  <c r="CU417" i="3"/>
  <c r="BJ417" i="3"/>
  <c r="DA416" i="3"/>
  <c r="CZ416" i="3"/>
  <c r="CV416" i="3"/>
  <c r="CU416" i="3"/>
  <c r="BJ416" i="3"/>
  <c r="BK416" i="3" s="1"/>
  <c r="CM416" i="3" s="1"/>
  <c r="CR416" i="3" s="1"/>
  <c r="DA414" i="3"/>
  <c r="CZ414" i="3"/>
  <c r="CV414" i="3"/>
  <c r="CU414" i="3"/>
  <c r="BJ414" i="3"/>
  <c r="CL414" i="3" s="1"/>
  <c r="CQ414" i="3" s="1"/>
  <c r="DA413" i="3"/>
  <c r="CZ413" i="3"/>
  <c r="CV413" i="3"/>
  <c r="CU413" i="3"/>
  <c r="BJ413" i="3"/>
  <c r="BK413" i="3" s="1"/>
  <c r="CM413" i="3" s="1"/>
  <c r="CR413" i="3" s="1"/>
  <c r="DA412" i="3"/>
  <c r="CZ412" i="3"/>
  <c r="CV412" i="3"/>
  <c r="CU412" i="3"/>
  <c r="BJ412" i="3"/>
  <c r="DA411" i="3"/>
  <c r="CZ411" i="3"/>
  <c r="CV411" i="3"/>
  <c r="CU411" i="3"/>
  <c r="BJ411" i="3"/>
  <c r="DA410" i="3"/>
  <c r="CZ410" i="3"/>
  <c r="CV410" i="3"/>
  <c r="CU410" i="3"/>
  <c r="BJ410" i="3"/>
  <c r="BK410" i="3" s="1"/>
  <c r="CM410" i="3" s="1"/>
  <c r="CR410" i="3" s="1"/>
  <c r="DA408" i="3"/>
  <c r="CZ408" i="3"/>
  <c r="CV408" i="3"/>
  <c r="CU408" i="3"/>
  <c r="BJ408" i="3"/>
  <c r="BK408" i="3" s="1"/>
  <c r="DA407" i="3"/>
  <c r="CZ407" i="3"/>
  <c r="CV407" i="3"/>
  <c r="CU407" i="3"/>
  <c r="BJ407" i="3"/>
  <c r="BK407" i="3" s="1"/>
  <c r="CM407" i="3" s="1"/>
  <c r="CR407" i="3" s="1"/>
  <c r="DA406" i="3"/>
  <c r="CZ406" i="3"/>
  <c r="CV406" i="3"/>
  <c r="CU406" i="3"/>
  <c r="BJ406" i="3"/>
  <c r="DA405" i="3"/>
  <c r="CZ405" i="3"/>
  <c r="CV405" i="3"/>
  <c r="CU405" i="3"/>
  <c r="BJ405" i="3"/>
  <c r="DA404" i="3"/>
  <c r="CZ404" i="3"/>
  <c r="CV404" i="3"/>
  <c r="CU404" i="3"/>
  <c r="BJ404" i="3"/>
  <c r="BK404" i="3" s="1"/>
  <c r="CM404" i="3" s="1"/>
  <c r="CR404" i="3" s="1"/>
  <c r="DA402" i="3"/>
  <c r="CZ402" i="3"/>
  <c r="CV402" i="3"/>
  <c r="CU402" i="3"/>
  <c r="BJ402" i="3"/>
  <c r="BK402" i="3" s="1"/>
  <c r="DA401" i="3"/>
  <c r="CZ401" i="3"/>
  <c r="CV401" i="3"/>
  <c r="CU401" i="3"/>
  <c r="BJ401" i="3"/>
  <c r="BK401" i="3" s="1"/>
  <c r="CM401" i="3" s="1"/>
  <c r="CR401" i="3" s="1"/>
  <c r="DA400" i="3"/>
  <c r="CZ400" i="3"/>
  <c r="CV400" i="3"/>
  <c r="CU400" i="3"/>
  <c r="BJ400" i="3"/>
  <c r="DA399" i="3"/>
  <c r="CZ399" i="3"/>
  <c r="CV399" i="3"/>
  <c r="CU399" i="3"/>
  <c r="BJ399" i="3"/>
  <c r="DA398" i="3"/>
  <c r="CZ398" i="3"/>
  <c r="CV398" i="3"/>
  <c r="CU398" i="3"/>
  <c r="BJ398" i="3"/>
  <c r="DA396" i="3"/>
  <c r="CZ396" i="3"/>
  <c r="CV396" i="3"/>
  <c r="CU396" i="3"/>
  <c r="BJ396" i="3"/>
  <c r="BK396" i="3" s="1"/>
  <c r="DA395" i="3"/>
  <c r="CZ395" i="3"/>
  <c r="CV395" i="3"/>
  <c r="CU395" i="3"/>
  <c r="BJ395" i="3"/>
  <c r="BK395" i="3" s="1"/>
  <c r="CM395" i="3" s="1"/>
  <c r="CR395" i="3" s="1"/>
  <c r="DA394" i="3"/>
  <c r="CZ394" i="3"/>
  <c r="CV394" i="3"/>
  <c r="CU394" i="3"/>
  <c r="BJ394" i="3"/>
  <c r="BK394" i="3" s="1"/>
  <c r="CM394" i="3" s="1"/>
  <c r="CR394" i="3" s="1"/>
  <c r="DA393" i="3"/>
  <c r="CZ393" i="3"/>
  <c r="CV393" i="3"/>
  <c r="CU393" i="3"/>
  <c r="BJ393" i="3"/>
  <c r="DA392" i="3"/>
  <c r="CZ392" i="3"/>
  <c r="CV392" i="3"/>
  <c r="CU392" i="3"/>
  <c r="BJ392" i="3"/>
  <c r="BK392" i="3" s="1"/>
  <c r="CM392" i="3" s="1"/>
  <c r="CR392" i="3" s="1"/>
  <c r="DA390" i="3"/>
  <c r="CZ390" i="3"/>
  <c r="CV390" i="3"/>
  <c r="CU390" i="3"/>
  <c r="BJ390" i="3"/>
  <c r="CL390" i="3" s="1"/>
  <c r="CQ390" i="3" s="1"/>
  <c r="DA389" i="3"/>
  <c r="CZ389" i="3"/>
  <c r="CV389" i="3"/>
  <c r="CU389" i="3"/>
  <c r="BJ389" i="3"/>
  <c r="DA388" i="3"/>
  <c r="CZ388" i="3"/>
  <c r="CV388" i="3"/>
  <c r="CU388" i="3"/>
  <c r="BJ388" i="3"/>
  <c r="BK388" i="3" s="1"/>
  <c r="CM388" i="3" s="1"/>
  <c r="CR388" i="3" s="1"/>
  <c r="DA387" i="3"/>
  <c r="CZ387" i="3"/>
  <c r="CV387" i="3"/>
  <c r="CU387" i="3"/>
  <c r="BJ387" i="3"/>
  <c r="DA386" i="3"/>
  <c r="CZ386" i="3"/>
  <c r="CV386" i="3"/>
  <c r="CU386" i="3"/>
  <c r="BJ386" i="3"/>
  <c r="DA383" i="3"/>
  <c r="CZ383" i="3"/>
  <c r="CV383" i="3"/>
  <c r="CU383" i="3"/>
  <c r="BJ383" i="3"/>
  <c r="CL383" i="3" s="1"/>
  <c r="CQ383" i="3" s="1"/>
  <c r="DA381" i="3"/>
  <c r="CZ381" i="3"/>
  <c r="CV381" i="3"/>
  <c r="CU381" i="3"/>
  <c r="BJ381" i="3"/>
  <c r="CL381" i="3" s="1"/>
  <c r="CQ381" i="3" s="1"/>
  <c r="DA380" i="3"/>
  <c r="CZ380" i="3"/>
  <c r="CV380" i="3"/>
  <c r="CU380" i="3"/>
  <c r="BJ380" i="3"/>
  <c r="DA379" i="3"/>
  <c r="CZ379" i="3"/>
  <c r="CV379" i="3"/>
  <c r="CU379" i="3"/>
  <c r="BJ379" i="3"/>
  <c r="BK379" i="3" s="1"/>
  <c r="CM379" i="3" s="1"/>
  <c r="CR379" i="3" s="1"/>
  <c r="DA378" i="3"/>
  <c r="CZ378" i="3"/>
  <c r="CV378" i="3"/>
  <c r="CU378" i="3"/>
  <c r="BJ378" i="3"/>
  <c r="DA377" i="3"/>
  <c r="CZ377" i="3"/>
  <c r="CV377" i="3"/>
  <c r="CU377" i="3"/>
  <c r="BJ377" i="3"/>
  <c r="DA375" i="3"/>
  <c r="CZ375" i="3"/>
  <c r="CV375" i="3"/>
  <c r="CU375" i="3"/>
  <c r="BJ375" i="3"/>
  <c r="CL375" i="3" s="1"/>
  <c r="CQ375" i="3" s="1"/>
  <c r="DA374" i="3"/>
  <c r="CZ374" i="3"/>
  <c r="CV374" i="3"/>
  <c r="CU374" i="3"/>
  <c r="BJ374" i="3"/>
  <c r="BK374" i="3" s="1"/>
  <c r="CM374" i="3" s="1"/>
  <c r="CR374" i="3" s="1"/>
  <c r="DA373" i="3"/>
  <c r="CZ373" i="3"/>
  <c r="CV373" i="3"/>
  <c r="CU373" i="3"/>
  <c r="BJ373" i="3"/>
  <c r="DA372" i="3"/>
  <c r="CZ372" i="3"/>
  <c r="CV372" i="3"/>
  <c r="CU372" i="3"/>
  <c r="BJ372" i="3"/>
  <c r="DA371" i="3"/>
  <c r="CZ371" i="3"/>
  <c r="CV371" i="3"/>
  <c r="CU371" i="3"/>
  <c r="BJ371" i="3"/>
  <c r="DA369" i="3"/>
  <c r="CZ369" i="3"/>
  <c r="CV369" i="3"/>
  <c r="CU369" i="3"/>
  <c r="BJ369" i="3"/>
  <c r="CL369" i="3" s="1"/>
  <c r="CQ369" i="3" s="1"/>
  <c r="DA368" i="3"/>
  <c r="CZ368" i="3"/>
  <c r="CV368" i="3"/>
  <c r="CU368" i="3"/>
  <c r="BJ368" i="3"/>
  <c r="BK368" i="3" s="1"/>
  <c r="CM368" i="3" s="1"/>
  <c r="CR368" i="3" s="1"/>
  <c r="DA367" i="3"/>
  <c r="CZ367" i="3"/>
  <c r="CV367" i="3"/>
  <c r="CU367" i="3"/>
  <c r="BJ367" i="3"/>
  <c r="DA366" i="3"/>
  <c r="CZ366" i="3"/>
  <c r="CV366" i="3"/>
  <c r="CU366" i="3"/>
  <c r="BJ366" i="3"/>
  <c r="DA365" i="3"/>
  <c r="CZ365" i="3"/>
  <c r="CV365" i="3"/>
  <c r="CU365" i="3"/>
  <c r="BJ365" i="3"/>
  <c r="DA363" i="3"/>
  <c r="CZ363" i="3"/>
  <c r="CV363" i="3"/>
  <c r="CU363" i="3"/>
  <c r="BJ363" i="3"/>
  <c r="CL363" i="3" s="1"/>
  <c r="CQ363" i="3" s="1"/>
  <c r="DA362" i="3"/>
  <c r="CZ362" i="3"/>
  <c r="CV362" i="3"/>
  <c r="CU362" i="3"/>
  <c r="BJ362" i="3"/>
  <c r="DA361" i="3"/>
  <c r="CZ361" i="3"/>
  <c r="CV361" i="3"/>
  <c r="CU361" i="3"/>
  <c r="BJ361" i="3"/>
  <c r="BK361" i="3" s="1"/>
  <c r="CM361" i="3" s="1"/>
  <c r="CR361" i="3" s="1"/>
  <c r="DA360" i="3"/>
  <c r="CZ360" i="3"/>
  <c r="CV360" i="3"/>
  <c r="CU360" i="3"/>
  <c r="BJ360" i="3"/>
  <c r="DA359" i="3"/>
  <c r="CZ359" i="3"/>
  <c r="CV359" i="3"/>
  <c r="CU359" i="3"/>
  <c r="BJ359" i="3"/>
  <c r="DA357" i="3"/>
  <c r="CZ357" i="3"/>
  <c r="CV357" i="3"/>
  <c r="CU357" i="3"/>
  <c r="BJ357" i="3"/>
  <c r="CL357" i="3" s="1"/>
  <c r="CQ357" i="3" s="1"/>
  <c r="DA356" i="3"/>
  <c r="CZ356" i="3"/>
  <c r="CV356" i="3"/>
  <c r="CU356" i="3"/>
  <c r="BJ356" i="3"/>
  <c r="BK356" i="3" s="1"/>
  <c r="CM356" i="3" s="1"/>
  <c r="CR356" i="3" s="1"/>
  <c r="DA355" i="3"/>
  <c r="CZ355" i="3"/>
  <c r="CV355" i="3"/>
  <c r="CU355" i="3"/>
  <c r="BJ355" i="3"/>
  <c r="DA354" i="3"/>
  <c r="CZ354" i="3"/>
  <c r="CV354" i="3"/>
  <c r="CU354" i="3"/>
  <c r="BJ354" i="3"/>
  <c r="DA353" i="3"/>
  <c r="CZ353" i="3"/>
  <c r="CV353" i="3"/>
  <c r="CU353" i="3"/>
  <c r="BJ353" i="3"/>
  <c r="DA350" i="3"/>
  <c r="CZ350" i="3"/>
  <c r="CV350" i="3"/>
  <c r="CU350" i="3"/>
  <c r="BJ350" i="3"/>
  <c r="CL350" i="3" s="1"/>
  <c r="CQ350" i="3" s="1"/>
  <c r="DA349" i="3"/>
  <c r="CZ349" i="3"/>
  <c r="CV349" i="3"/>
  <c r="CU349" i="3"/>
  <c r="BJ349" i="3"/>
  <c r="BK349" i="3" s="1"/>
  <c r="DA348" i="3"/>
  <c r="CZ348" i="3"/>
  <c r="CV348" i="3"/>
  <c r="CU348" i="3"/>
  <c r="BJ348" i="3"/>
  <c r="CL348" i="3" s="1"/>
  <c r="CQ348" i="3" s="1"/>
  <c r="DA347" i="3"/>
  <c r="CZ347" i="3"/>
  <c r="CV347" i="3"/>
  <c r="CU347" i="3"/>
  <c r="BJ347" i="3"/>
  <c r="CL347" i="3" s="1"/>
  <c r="CQ347" i="3" s="1"/>
  <c r="DA346" i="3"/>
  <c r="CZ346" i="3"/>
  <c r="CV346" i="3"/>
  <c r="CU346" i="3"/>
  <c r="BJ346" i="3"/>
  <c r="CL346" i="3" s="1"/>
  <c r="CQ346" i="3" s="1"/>
  <c r="DA344" i="3"/>
  <c r="CZ344" i="3"/>
  <c r="CV344" i="3"/>
  <c r="CU344" i="3"/>
  <c r="BJ344" i="3"/>
  <c r="CL344" i="3" s="1"/>
  <c r="CQ344" i="3" s="1"/>
  <c r="DA343" i="3"/>
  <c r="CZ343" i="3"/>
  <c r="CV343" i="3"/>
  <c r="CU343" i="3"/>
  <c r="BJ343" i="3"/>
  <c r="BK343" i="3" s="1"/>
  <c r="DA342" i="3"/>
  <c r="CZ342" i="3"/>
  <c r="CV342" i="3"/>
  <c r="CU342" i="3"/>
  <c r="BJ342" i="3"/>
  <c r="BK342" i="3" s="1"/>
  <c r="DA341" i="3"/>
  <c r="CZ341" i="3"/>
  <c r="CV341" i="3"/>
  <c r="CU341" i="3"/>
  <c r="BJ341" i="3"/>
  <c r="CL341" i="3" s="1"/>
  <c r="CQ341" i="3" s="1"/>
  <c r="DA340" i="3"/>
  <c r="CZ340" i="3"/>
  <c r="CV340" i="3"/>
  <c r="CU340" i="3"/>
  <c r="BJ340" i="3"/>
  <c r="CL340" i="3" s="1"/>
  <c r="CQ340" i="3" s="1"/>
  <c r="DA338" i="3"/>
  <c r="CZ338" i="3"/>
  <c r="CV338" i="3"/>
  <c r="CU338" i="3"/>
  <c r="BJ338" i="3"/>
  <c r="CL338" i="3" s="1"/>
  <c r="CQ338" i="3" s="1"/>
  <c r="DA337" i="3"/>
  <c r="CZ337" i="3"/>
  <c r="CV337" i="3"/>
  <c r="CU337" i="3"/>
  <c r="BJ337" i="3"/>
  <c r="BK337" i="3" s="1"/>
  <c r="DA336" i="3"/>
  <c r="CZ336" i="3"/>
  <c r="CV336" i="3"/>
  <c r="CU336" i="3"/>
  <c r="BJ336" i="3"/>
  <c r="CL336" i="3" s="1"/>
  <c r="CQ336" i="3" s="1"/>
  <c r="DA335" i="3"/>
  <c r="CZ335" i="3"/>
  <c r="CV335" i="3"/>
  <c r="CU335" i="3"/>
  <c r="BJ335" i="3"/>
  <c r="CL335" i="3" s="1"/>
  <c r="CQ335" i="3" s="1"/>
  <c r="DA334" i="3"/>
  <c r="CZ334" i="3"/>
  <c r="CV334" i="3"/>
  <c r="CU334" i="3"/>
  <c r="BJ334" i="3"/>
  <c r="CL334" i="3" s="1"/>
  <c r="CQ334" i="3" s="1"/>
  <c r="DA331" i="3"/>
  <c r="CZ331" i="3"/>
  <c r="CV331" i="3"/>
  <c r="CU331" i="3"/>
  <c r="BJ331" i="3"/>
  <c r="CL331" i="3" s="1"/>
  <c r="CQ331" i="3" s="1"/>
  <c r="DA330" i="3"/>
  <c r="CZ330" i="3"/>
  <c r="CV330" i="3"/>
  <c r="CU330" i="3"/>
  <c r="BJ330" i="3"/>
  <c r="BK330" i="3" s="1"/>
  <c r="CM330" i="3" s="1"/>
  <c r="CR330" i="3" s="1"/>
  <c r="DA329" i="3"/>
  <c r="CZ329" i="3"/>
  <c r="CV329" i="3"/>
  <c r="CU329" i="3"/>
  <c r="BJ329" i="3"/>
  <c r="DA328" i="3"/>
  <c r="CZ328" i="3"/>
  <c r="CV328" i="3"/>
  <c r="CU328" i="3"/>
  <c r="BJ328" i="3"/>
  <c r="DA327" i="3"/>
  <c r="CZ327" i="3"/>
  <c r="CV327" i="3"/>
  <c r="CU327" i="3"/>
  <c r="BJ327" i="3"/>
  <c r="DA324" i="3"/>
  <c r="CZ324" i="3"/>
  <c r="CV324" i="3"/>
  <c r="CU324" i="3"/>
  <c r="BJ324" i="3"/>
  <c r="CL324" i="3" s="1"/>
  <c r="CQ324" i="3" s="1"/>
  <c r="DA323" i="3"/>
  <c r="CZ323" i="3"/>
  <c r="CV323" i="3"/>
  <c r="CU323" i="3"/>
  <c r="BJ323" i="3"/>
  <c r="BK323" i="3" s="1"/>
  <c r="CM323" i="3" s="1"/>
  <c r="CR323" i="3" s="1"/>
  <c r="DA322" i="3"/>
  <c r="CZ322" i="3"/>
  <c r="CV322" i="3"/>
  <c r="CU322" i="3"/>
  <c r="BJ322" i="3"/>
  <c r="DA321" i="3"/>
  <c r="CZ321" i="3"/>
  <c r="CV321" i="3"/>
  <c r="CU321" i="3"/>
  <c r="BJ321" i="3"/>
  <c r="DA320" i="3"/>
  <c r="CZ320" i="3"/>
  <c r="CV320" i="3"/>
  <c r="CU320" i="3"/>
  <c r="BJ320" i="3"/>
  <c r="DA318" i="3"/>
  <c r="CZ318" i="3"/>
  <c r="CV318" i="3"/>
  <c r="CU318" i="3"/>
  <c r="BJ318" i="3"/>
  <c r="CL318" i="3" s="1"/>
  <c r="CQ318" i="3" s="1"/>
  <c r="DA317" i="3"/>
  <c r="CZ317" i="3"/>
  <c r="CV317" i="3"/>
  <c r="CU317" i="3"/>
  <c r="BJ317" i="3"/>
  <c r="BK317" i="3" s="1"/>
  <c r="CM317" i="3" s="1"/>
  <c r="CR317" i="3" s="1"/>
  <c r="DA316" i="3"/>
  <c r="CZ316" i="3"/>
  <c r="CV316" i="3"/>
  <c r="CU316" i="3"/>
  <c r="BJ316" i="3"/>
  <c r="DA315" i="3"/>
  <c r="CZ315" i="3"/>
  <c r="CV315" i="3"/>
  <c r="CU315" i="3"/>
  <c r="BJ315" i="3"/>
  <c r="DA314" i="3"/>
  <c r="CZ314" i="3"/>
  <c r="CV314" i="3"/>
  <c r="CU314" i="3"/>
  <c r="BJ314" i="3"/>
  <c r="BK314" i="3" s="1"/>
  <c r="CM314" i="3" s="1"/>
  <c r="CR314" i="3" s="1"/>
  <c r="DA312" i="3"/>
  <c r="CZ312" i="3"/>
  <c r="CV312" i="3"/>
  <c r="CU312" i="3"/>
  <c r="BJ312" i="3"/>
  <c r="BK312" i="3" s="1"/>
  <c r="DA311" i="3"/>
  <c r="CZ311" i="3"/>
  <c r="CV311" i="3"/>
  <c r="CU311" i="3"/>
  <c r="BJ311" i="3"/>
  <c r="BK311" i="3" s="1"/>
  <c r="CM311" i="3" s="1"/>
  <c r="CR311" i="3" s="1"/>
  <c r="DA310" i="3"/>
  <c r="CZ310" i="3"/>
  <c r="CV310" i="3"/>
  <c r="CU310" i="3"/>
  <c r="BJ310" i="3"/>
  <c r="DA309" i="3"/>
  <c r="CZ309" i="3"/>
  <c r="CV309" i="3"/>
  <c r="CU309" i="3"/>
  <c r="BJ309" i="3"/>
  <c r="DA308" i="3"/>
  <c r="CZ308" i="3"/>
  <c r="CV308" i="3"/>
  <c r="CU308" i="3"/>
  <c r="BJ308" i="3"/>
  <c r="DA305" i="3"/>
  <c r="CZ305" i="3"/>
  <c r="CV305" i="3"/>
  <c r="CU305" i="3"/>
  <c r="BJ305" i="3"/>
  <c r="CL305" i="3" s="1"/>
  <c r="CQ305" i="3" s="1"/>
  <c r="DA304" i="3"/>
  <c r="CZ304" i="3"/>
  <c r="CV304" i="3"/>
  <c r="CU304" i="3"/>
  <c r="BJ304" i="3"/>
  <c r="BK304" i="3" s="1"/>
  <c r="CM304" i="3" s="1"/>
  <c r="CR304" i="3" s="1"/>
  <c r="DA303" i="3"/>
  <c r="CZ303" i="3"/>
  <c r="CV303" i="3"/>
  <c r="CU303" i="3"/>
  <c r="BJ303" i="3"/>
  <c r="DA302" i="3"/>
  <c r="CZ302" i="3"/>
  <c r="CV302" i="3"/>
  <c r="CU302" i="3"/>
  <c r="BJ302" i="3"/>
  <c r="DA299" i="3"/>
  <c r="CZ299" i="3"/>
  <c r="CV299" i="3"/>
  <c r="CU299" i="3"/>
  <c r="BJ299" i="3"/>
  <c r="CL299" i="3" s="1"/>
  <c r="CQ299" i="3" s="1"/>
  <c r="DA298" i="3"/>
  <c r="CZ298" i="3"/>
  <c r="CV298" i="3"/>
  <c r="CU298" i="3"/>
  <c r="BJ298" i="3"/>
  <c r="BK298" i="3" s="1"/>
  <c r="CM298" i="3" s="1"/>
  <c r="CR298" i="3" s="1"/>
  <c r="DA297" i="3"/>
  <c r="CZ297" i="3"/>
  <c r="CV297" i="3"/>
  <c r="CU297" i="3"/>
  <c r="BJ297" i="3"/>
  <c r="DA296" i="3"/>
  <c r="CZ296" i="3"/>
  <c r="CV296" i="3"/>
  <c r="CU296" i="3"/>
  <c r="BJ296" i="3"/>
  <c r="DA295" i="3"/>
  <c r="CZ295" i="3"/>
  <c r="CV295" i="3"/>
  <c r="CU295" i="3"/>
  <c r="BJ295" i="3"/>
  <c r="DA293" i="3"/>
  <c r="CZ293" i="3"/>
  <c r="CV293" i="3"/>
  <c r="CU293" i="3"/>
  <c r="BJ293" i="3"/>
  <c r="CL293" i="3" s="1"/>
  <c r="CQ293" i="3" s="1"/>
  <c r="DA292" i="3"/>
  <c r="CZ292" i="3"/>
  <c r="CV292" i="3"/>
  <c r="CU292" i="3"/>
  <c r="BJ292" i="3"/>
  <c r="BK292" i="3" s="1"/>
  <c r="CM292" i="3" s="1"/>
  <c r="CR292" i="3" s="1"/>
  <c r="DA291" i="3"/>
  <c r="CZ291" i="3"/>
  <c r="CV291" i="3"/>
  <c r="CU291" i="3"/>
  <c r="BJ291" i="3"/>
  <c r="DA290" i="3"/>
  <c r="CZ290" i="3"/>
  <c r="CV290" i="3"/>
  <c r="CU290" i="3"/>
  <c r="BJ290" i="3"/>
  <c r="BK290" i="3" s="1"/>
  <c r="CM290" i="3" s="1"/>
  <c r="CR290" i="3" s="1"/>
  <c r="DA289" i="3"/>
  <c r="CZ289" i="3"/>
  <c r="CV289" i="3"/>
  <c r="CU289" i="3"/>
  <c r="BJ289" i="3"/>
  <c r="BK289" i="3" s="1"/>
  <c r="CM289" i="3" s="1"/>
  <c r="CR289" i="3" s="1"/>
  <c r="DA286" i="3"/>
  <c r="CZ286" i="3"/>
  <c r="CV286" i="3"/>
  <c r="CU286" i="3"/>
  <c r="BJ286" i="3"/>
  <c r="BK286" i="3" s="1"/>
  <c r="DA285" i="3"/>
  <c r="CZ285" i="3"/>
  <c r="CV285" i="3"/>
  <c r="CU285" i="3"/>
  <c r="BJ285" i="3"/>
  <c r="BK285" i="3" s="1"/>
  <c r="CM285" i="3" s="1"/>
  <c r="CR285" i="3" s="1"/>
  <c r="DA284" i="3"/>
  <c r="CZ284" i="3"/>
  <c r="CV284" i="3"/>
  <c r="CU284" i="3"/>
  <c r="BJ284" i="3"/>
  <c r="DA283" i="3"/>
  <c r="CZ283" i="3"/>
  <c r="CV283" i="3"/>
  <c r="CU283" i="3"/>
  <c r="BJ283" i="3"/>
  <c r="DA282" i="3"/>
  <c r="CZ282" i="3"/>
  <c r="CV282" i="3"/>
  <c r="CU282" i="3"/>
  <c r="BJ282" i="3"/>
  <c r="DA280" i="3"/>
  <c r="CZ280" i="3"/>
  <c r="CV280" i="3"/>
  <c r="CU280" i="3"/>
  <c r="BJ280" i="3"/>
  <c r="BK280" i="3" s="1"/>
  <c r="DA279" i="3"/>
  <c r="CZ279" i="3"/>
  <c r="CV279" i="3"/>
  <c r="CU279" i="3"/>
  <c r="BJ279" i="3"/>
  <c r="BK279" i="3" s="1"/>
  <c r="CM279" i="3" s="1"/>
  <c r="CR279" i="3" s="1"/>
  <c r="DA278" i="3"/>
  <c r="CZ278" i="3"/>
  <c r="CV278" i="3"/>
  <c r="CU278" i="3"/>
  <c r="BJ278" i="3"/>
  <c r="DA277" i="3"/>
  <c r="CZ277" i="3"/>
  <c r="CV277" i="3"/>
  <c r="CU277" i="3"/>
  <c r="BJ277" i="3"/>
  <c r="DA276" i="3"/>
  <c r="CZ276" i="3"/>
  <c r="CV276" i="3"/>
  <c r="CU276" i="3"/>
  <c r="BJ276" i="3"/>
  <c r="DA274" i="3"/>
  <c r="CZ274" i="3"/>
  <c r="CV274" i="3"/>
  <c r="CU274" i="3"/>
  <c r="BJ274" i="3"/>
  <c r="CL274" i="3" s="1"/>
  <c r="CQ274" i="3" s="1"/>
  <c r="DA273" i="3"/>
  <c r="CZ273" i="3"/>
  <c r="CV273" i="3"/>
  <c r="CU273" i="3"/>
  <c r="BJ273" i="3"/>
  <c r="BK273" i="3" s="1"/>
  <c r="CM273" i="3" s="1"/>
  <c r="CR273" i="3" s="1"/>
  <c r="DA272" i="3"/>
  <c r="CZ272" i="3"/>
  <c r="CV272" i="3"/>
  <c r="CU272" i="3"/>
  <c r="BJ272" i="3"/>
  <c r="DA271" i="3"/>
  <c r="CZ271" i="3"/>
  <c r="CV271" i="3"/>
  <c r="CU271" i="3"/>
  <c r="BJ271" i="3"/>
  <c r="DA270" i="3"/>
  <c r="CZ270" i="3"/>
  <c r="CV270" i="3"/>
  <c r="CU270" i="3"/>
  <c r="BJ270" i="3"/>
  <c r="BK270" i="3" s="1"/>
  <c r="CM270" i="3" s="1"/>
  <c r="CR270" i="3" s="1"/>
  <c r="DA268" i="3"/>
  <c r="CZ268" i="3"/>
  <c r="CV268" i="3"/>
  <c r="CU268" i="3"/>
  <c r="BJ268" i="3"/>
  <c r="BK268" i="3" s="1"/>
  <c r="DA267" i="3"/>
  <c r="CZ267" i="3"/>
  <c r="CV267" i="3"/>
  <c r="CU267" i="3"/>
  <c r="BJ267" i="3"/>
  <c r="BK267" i="3" s="1"/>
  <c r="CM267" i="3" s="1"/>
  <c r="CR267" i="3" s="1"/>
  <c r="DA266" i="3"/>
  <c r="CZ266" i="3"/>
  <c r="CV266" i="3"/>
  <c r="CU266" i="3"/>
  <c r="BJ266" i="3"/>
  <c r="DA265" i="3"/>
  <c r="CZ265" i="3"/>
  <c r="CV265" i="3"/>
  <c r="CU265" i="3"/>
  <c r="BJ265" i="3"/>
  <c r="DA264" i="3"/>
  <c r="CZ264" i="3"/>
  <c r="CV264" i="3"/>
  <c r="CU264" i="3"/>
  <c r="BJ264" i="3"/>
  <c r="DA262" i="3"/>
  <c r="CZ262" i="3"/>
  <c r="CV262" i="3"/>
  <c r="CU262" i="3"/>
  <c r="BJ262" i="3"/>
  <c r="CL262" i="3" s="1"/>
  <c r="CQ262" i="3" s="1"/>
  <c r="DA261" i="3"/>
  <c r="CZ261" i="3"/>
  <c r="CV261" i="3"/>
  <c r="CU261" i="3"/>
  <c r="BJ261" i="3"/>
  <c r="DA260" i="3"/>
  <c r="CZ260" i="3"/>
  <c r="CV260" i="3"/>
  <c r="CU260" i="3"/>
  <c r="BJ260" i="3"/>
  <c r="DA259" i="3"/>
  <c r="CZ259" i="3"/>
  <c r="CV259" i="3"/>
  <c r="CU259" i="3"/>
  <c r="BJ259" i="3"/>
  <c r="DA258" i="3"/>
  <c r="CZ258" i="3"/>
  <c r="CV258" i="3"/>
  <c r="CU258" i="3"/>
  <c r="BJ258" i="3"/>
  <c r="DA256" i="3"/>
  <c r="CZ256" i="3"/>
  <c r="CV256" i="3"/>
  <c r="CU256" i="3"/>
  <c r="BJ256" i="3"/>
  <c r="CL256" i="3" s="1"/>
  <c r="CQ256" i="3" s="1"/>
  <c r="DA255" i="3"/>
  <c r="CZ255" i="3"/>
  <c r="CV255" i="3"/>
  <c r="CU255" i="3"/>
  <c r="BJ255" i="3"/>
  <c r="BK255" i="3" s="1"/>
  <c r="CM255" i="3" s="1"/>
  <c r="CR255" i="3" s="1"/>
  <c r="DA254" i="3"/>
  <c r="CZ254" i="3"/>
  <c r="CV254" i="3"/>
  <c r="CU254" i="3"/>
  <c r="BJ254" i="3"/>
  <c r="DA253" i="3"/>
  <c r="CZ253" i="3"/>
  <c r="CV253" i="3"/>
  <c r="CU253" i="3"/>
  <c r="BJ253" i="3"/>
  <c r="DA252" i="3"/>
  <c r="CZ252" i="3"/>
  <c r="CV252" i="3"/>
  <c r="CU252" i="3"/>
  <c r="BJ252" i="3"/>
  <c r="DA250" i="3"/>
  <c r="CZ250" i="3"/>
  <c r="CV250" i="3"/>
  <c r="CU250" i="3"/>
  <c r="BJ250" i="3"/>
  <c r="CL250" i="3" s="1"/>
  <c r="CQ250" i="3" s="1"/>
  <c r="DA249" i="3"/>
  <c r="CZ249" i="3"/>
  <c r="CV249" i="3"/>
  <c r="CU249" i="3"/>
  <c r="BJ249" i="3"/>
  <c r="BK249" i="3" s="1"/>
  <c r="CM249" i="3" s="1"/>
  <c r="CR249" i="3" s="1"/>
  <c r="DA248" i="3"/>
  <c r="CZ248" i="3"/>
  <c r="CV248" i="3"/>
  <c r="CU248" i="3"/>
  <c r="BJ248" i="3"/>
  <c r="DA247" i="3"/>
  <c r="CZ247" i="3"/>
  <c r="CV247" i="3"/>
  <c r="CU247" i="3"/>
  <c r="BJ247" i="3"/>
  <c r="DA246" i="3"/>
  <c r="CZ246" i="3"/>
  <c r="CV246" i="3"/>
  <c r="CU246" i="3"/>
  <c r="BJ246" i="3"/>
  <c r="DA244" i="3"/>
  <c r="CZ244" i="3"/>
  <c r="CV244" i="3"/>
  <c r="CU244" i="3"/>
  <c r="BJ244" i="3"/>
  <c r="CL244" i="3" s="1"/>
  <c r="CQ244" i="3" s="1"/>
  <c r="DA243" i="3"/>
  <c r="CZ243" i="3"/>
  <c r="CV243" i="3"/>
  <c r="CU243" i="3"/>
  <c r="BJ243" i="3"/>
  <c r="BK243" i="3" s="1"/>
  <c r="CM243" i="3" s="1"/>
  <c r="CR243" i="3" s="1"/>
  <c r="DA242" i="3"/>
  <c r="CZ242" i="3"/>
  <c r="CV242" i="3"/>
  <c r="CU242" i="3"/>
  <c r="BJ242" i="3"/>
  <c r="DA241" i="3"/>
  <c r="CZ241" i="3"/>
  <c r="CV241" i="3"/>
  <c r="CU241" i="3"/>
  <c r="BJ241" i="3"/>
  <c r="DA240" i="3"/>
  <c r="CZ240" i="3"/>
  <c r="CV240" i="3"/>
  <c r="CU240" i="3"/>
  <c r="BJ240" i="3"/>
  <c r="BK240" i="3" s="1"/>
  <c r="CM240" i="3" s="1"/>
  <c r="CR240" i="3" s="1"/>
  <c r="DA237" i="3"/>
  <c r="CZ237" i="3"/>
  <c r="CV237" i="3"/>
  <c r="CU237" i="3"/>
  <c r="BJ237" i="3"/>
  <c r="BK237" i="3" s="1"/>
  <c r="DA235" i="3"/>
  <c r="CZ235" i="3"/>
  <c r="CV235" i="3"/>
  <c r="CU235" i="3"/>
  <c r="BJ235" i="3"/>
  <c r="CL235" i="3" s="1"/>
  <c r="CQ235" i="3" s="1"/>
  <c r="DA234" i="3"/>
  <c r="CZ234" i="3"/>
  <c r="CV234" i="3"/>
  <c r="CU234" i="3"/>
  <c r="BJ234" i="3"/>
  <c r="BK234" i="3" s="1"/>
  <c r="DA233" i="3"/>
  <c r="CZ233" i="3"/>
  <c r="CV233" i="3"/>
  <c r="CU233" i="3"/>
  <c r="BJ233" i="3"/>
  <c r="DA232" i="3"/>
  <c r="CZ232" i="3"/>
  <c r="CV232" i="3"/>
  <c r="CU232" i="3"/>
  <c r="BJ232" i="3"/>
  <c r="DA231" i="3"/>
  <c r="CZ231" i="3"/>
  <c r="CV231" i="3"/>
  <c r="CU231" i="3"/>
  <c r="BJ231" i="3"/>
  <c r="DA229" i="3"/>
  <c r="CZ229" i="3"/>
  <c r="CV229" i="3"/>
  <c r="CU229" i="3"/>
  <c r="BJ229" i="3"/>
  <c r="CL229" i="3" s="1"/>
  <c r="CQ229" i="3" s="1"/>
  <c r="DA228" i="3"/>
  <c r="CZ228" i="3"/>
  <c r="CV228" i="3"/>
  <c r="CU228" i="3"/>
  <c r="BJ228" i="3"/>
  <c r="BK228" i="3" s="1"/>
  <c r="CM228" i="3" s="1"/>
  <c r="CR228" i="3" s="1"/>
  <c r="DA227" i="3"/>
  <c r="CZ227" i="3"/>
  <c r="CV227" i="3"/>
  <c r="CU227" i="3"/>
  <c r="BJ227" i="3"/>
  <c r="DA226" i="3"/>
  <c r="CZ226" i="3"/>
  <c r="CV226" i="3"/>
  <c r="CU226" i="3"/>
  <c r="BJ226" i="3"/>
  <c r="DA225" i="3"/>
  <c r="CZ225" i="3"/>
  <c r="CV225" i="3"/>
  <c r="CU225" i="3"/>
  <c r="BJ225" i="3"/>
  <c r="DA223" i="3"/>
  <c r="CZ223" i="3"/>
  <c r="CV223" i="3"/>
  <c r="CU223" i="3"/>
  <c r="BJ223" i="3"/>
  <c r="CL223" i="3" s="1"/>
  <c r="CQ223" i="3" s="1"/>
  <c r="DA222" i="3"/>
  <c r="CZ222" i="3"/>
  <c r="CV222" i="3"/>
  <c r="CU222" i="3"/>
  <c r="BJ222" i="3"/>
  <c r="BK222" i="3" s="1"/>
  <c r="CM222" i="3" s="1"/>
  <c r="CR222" i="3" s="1"/>
  <c r="DA221" i="3"/>
  <c r="CZ221" i="3"/>
  <c r="CV221" i="3"/>
  <c r="CU221" i="3"/>
  <c r="BJ221" i="3"/>
  <c r="DA220" i="3"/>
  <c r="CZ220" i="3"/>
  <c r="CV220" i="3"/>
  <c r="CU220" i="3"/>
  <c r="BJ220" i="3"/>
  <c r="DA219" i="3"/>
  <c r="CZ219" i="3"/>
  <c r="CV219" i="3"/>
  <c r="CU219" i="3"/>
  <c r="BJ219" i="3"/>
  <c r="DA217" i="3"/>
  <c r="CZ217" i="3"/>
  <c r="CV217" i="3"/>
  <c r="CU217" i="3"/>
  <c r="BJ217" i="3"/>
  <c r="CL217" i="3" s="1"/>
  <c r="CQ217" i="3" s="1"/>
  <c r="DA216" i="3"/>
  <c r="CZ216" i="3"/>
  <c r="CV216" i="3"/>
  <c r="CU216" i="3"/>
  <c r="BJ216" i="3"/>
  <c r="BK216" i="3" s="1"/>
  <c r="CM216" i="3" s="1"/>
  <c r="CR216" i="3" s="1"/>
  <c r="DA215" i="3"/>
  <c r="CZ215" i="3"/>
  <c r="CV215" i="3"/>
  <c r="CU215" i="3"/>
  <c r="BJ215" i="3"/>
  <c r="DA214" i="3"/>
  <c r="CZ214" i="3"/>
  <c r="CV214" i="3"/>
  <c r="CU214" i="3"/>
  <c r="BJ214" i="3"/>
  <c r="BK214" i="3" s="1"/>
  <c r="CM214" i="3" s="1"/>
  <c r="CR214" i="3" s="1"/>
  <c r="DA213" i="3"/>
  <c r="CZ213" i="3"/>
  <c r="CV213" i="3"/>
  <c r="CU213" i="3"/>
  <c r="BJ213" i="3"/>
  <c r="BK213" i="3" s="1"/>
  <c r="CM213" i="3" s="1"/>
  <c r="CR213" i="3" s="1"/>
  <c r="DA211" i="3"/>
  <c r="CZ211" i="3"/>
  <c r="CV211" i="3"/>
  <c r="CU211" i="3"/>
  <c r="BJ211" i="3"/>
  <c r="BK211" i="3" s="1"/>
  <c r="DA210" i="3"/>
  <c r="CZ210" i="3"/>
  <c r="CV210" i="3"/>
  <c r="CU210" i="3"/>
  <c r="BJ210" i="3"/>
  <c r="BK210" i="3" s="1"/>
  <c r="DA209" i="3"/>
  <c r="CZ209" i="3"/>
  <c r="CV209" i="3"/>
  <c r="CU209" i="3"/>
  <c r="BJ209" i="3"/>
  <c r="CL209" i="3" s="1"/>
  <c r="CQ209" i="3" s="1"/>
  <c r="DA208" i="3"/>
  <c r="CZ208" i="3"/>
  <c r="CV208" i="3"/>
  <c r="CU208" i="3"/>
  <c r="BJ208" i="3"/>
  <c r="CL208" i="3" s="1"/>
  <c r="CQ208" i="3" s="1"/>
  <c r="DA207" i="3"/>
  <c r="CZ207" i="3"/>
  <c r="CV207" i="3"/>
  <c r="CU207" i="3"/>
  <c r="BJ207" i="3"/>
  <c r="BK207" i="3" s="1"/>
  <c r="DA205" i="3"/>
  <c r="CZ205" i="3"/>
  <c r="CV205" i="3"/>
  <c r="CU205" i="3"/>
  <c r="BJ205" i="3"/>
  <c r="CL205" i="3" s="1"/>
  <c r="CQ205" i="3" s="1"/>
  <c r="DA204" i="3"/>
  <c r="CZ204" i="3"/>
  <c r="CV204" i="3"/>
  <c r="CU204" i="3"/>
  <c r="BJ204" i="3"/>
  <c r="BK204" i="3" s="1"/>
  <c r="CM204" i="3" s="1"/>
  <c r="CR204" i="3" s="1"/>
  <c r="DA203" i="3"/>
  <c r="CZ203" i="3"/>
  <c r="CV203" i="3"/>
  <c r="CU203" i="3"/>
  <c r="BJ203" i="3"/>
  <c r="DA202" i="3"/>
  <c r="CZ202" i="3"/>
  <c r="CV202" i="3"/>
  <c r="CU202" i="3"/>
  <c r="BJ202" i="3"/>
  <c r="DA201" i="3"/>
  <c r="CZ201" i="3"/>
  <c r="CV201" i="3"/>
  <c r="CU201" i="3"/>
  <c r="BJ201" i="3"/>
  <c r="DA199" i="3"/>
  <c r="CZ199" i="3"/>
  <c r="CV199" i="3"/>
  <c r="CU199" i="3"/>
  <c r="BJ199" i="3"/>
  <c r="CL199" i="3" s="1"/>
  <c r="CQ199" i="3" s="1"/>
  <c r="DA198" i="3"/>
  <c r="CZ198" i="3"/>
  <c r="CV198" i="3"/>
  <c r="CU198" i="3"/>
  <c r="BJ198" i="3"/>
  <c r="BK198" i="3" s="1"/>
  <c r="CM198" i="3" s="1"/>
  <c r="CR198" i="3" s="1"/>
  <c r="DA197" i="3"/>
  <c r="CZ197" i="3"/>
  <c r="CV197" i="3"/>
  <c r="CU197" i="3"/>
  <c r="BJ197" i="3"/>
  <c r="DA196" i="3"/>
  <c r="CZ196" i="3"/>
  <c r="CV196" i="3"/>
  <c r="CU196" i="3"/>
  <c r="BJ196" i="3"/>
  <c r="DA195" i="3"/>
  <c r="CZ195" i="3"/>
  <c r="CV195" i="3"/>
  <c r="CU195" i="3"/>
  <c r="BJ195" i="3"/>
  <c r="DA193" i="3"/>
  <c r="CZ193" i="3"/>
  <c r="CV193" i="3"/>
  <c r="CU193" i="3"/>
  <c r="BJ193" i="3"/>
  <c r="BK193" i="3" s="1"/>
  <c r="DA192" i="3"/>
  <c r="CZ192" i="3"/>
  <c r="CV192" i="3"/>
  <c r="CU192" i="3"/>
  <c r="BJ192" i="3"/>
  <c r="DA191" i="3"/>
  <c r="CZ191" i="3"/>
  <c r="CV191" i="3"/>
  <c r="CU191" i="3"/>
  <c r="BJ191" i="3"/>
  <c r="DA190" i="3"/>
  <c r="CZ190" i="3"/>
  <c r="CV190" i="3"/>
  <c r="CU190" i="3"/>
  <c r="BJ190" i="3"/>
  <c r="DA189" i="3"/>
  <c r="CZ189" i="3"/>
  <c r="CV189" i="3"/>
  <c r="CU189" i="3"/>
  <c r="BJ189" i="3"/>
  <c r="BK189" i="3" s="1"/>
  <c r="CM189" i="3" s="1"/>
  <c r="CR189" i="3" s="1"/>
  <c r="DA187" i="3"/>
  <c r="CZ187" i="3"/>
  <c r="BJ187" i="3"/>
  <c r="CL187" i="3" s="1"/>
  <c r="CQ187" i="3" s="1"/>
  <c r="CU187" i="3" s="1"/>
  <c r="DA186" i="3"/>
  <c r="CZ186" i="3"/>
  <c r="CV186" i="3"/>
  <c r="CU186" i="3"/>
  <c r="BJ186" i="3"/>
  <c r="BK186" i="3" s="1"/>
  <c r="DA185" i="3"/>
  <c r="CZ185" i="3"/>
  <c r="CV185" i="3"/>
  <c r="CU185" i="3"/>
  <c r="BJ185" i="3"/>
  <c r="CL185" i="3" s="1"/>
  <c r="CQ185" i="3" s="1"/>
  <c r="DA184" i="3"/>
  <c r="CZ184" i="3"/>
  <c r="CV184" i="3"/>
  <c r="CU184" i="3"/>
  <c r="BJ184" i="3"/>
  <c r="CL184" i="3" s="1"/>
  <c r="CQ184" i="3" s="1"/>
  <c r="DA183" i="3"/>
  <c r="CZ183" i="3"/>
  <c r="CV183" i="3"/>
  <c r="CU183" i="3"/>
  <c r="BJ183" i="3"/>
  <c r="CL183" i="3" s="1"/>
  <c r="CQ183" i="3" s="1"/>
  <c r="DA181" i="3"/>
  <c r="CZ181" i="3"/>
  <c r="CV181" i="3"/>
  <c r="CU181" i="3"/>
  <c r="BJ181" i="3"/>
  <c r="CL181" i="3" s="1"/>
  <c r="CQ181" i="3" s="1"/>
  <c r="DA180" i="3"/>
  <c r="CZ180" i="3"/>
  <c r="CV180" i="3"/>
  <c r="CU180" i="3"/>
  <c r="BJ180" i="3"/>
  <c r="BK180" i="3" s="1"/>
  <c r="DA179" i="3"/>
  <c r="CZ179" i="3"/>
  <c r="CV179" i="3"/>
  <c r="CU179" i="3"/>
  <c r="BJ179" i="3"/>
  <c r="CL179" i="3" s="1"/>
  <c r="CQ179" i="3" s="1"/>
  <c r="DA178" i="3"/>
  <c r="CZ178" i="3"/>
  <c r="CV178" i="3"/>
  <c r="CU178" i="3"/>
  <c r="BJ178" i="3"/>
  <c r="CL178" i="3" s="1"/>
  <c r="CQ178" i="3" s="1"/>
  <c r="DA177" i="3"/>
  <c r="CZ177" i="3"/>
  <c r="CV177" i="3"/>
  <c r="CU177" i="3"/>
  <c r="BJ177" i="3"/>
  <c r="CL177" i="3" s="1"/>
  <c r="CQ177" i="3" s="1"/>
  <c r="DA174" i="3"/>
  <c r="CZ174" i="3"/>
  <c r="CV174" i="3"/>
  <c r="CU174" i="3"/>
  <c r="BJ174" i="3"/>
  <c r="CL174" i="3" s="1"/>
  <c r="CQ174" i="3" s="1"/>
  <c r="DA173" i="3"/>
  <c r="CZ173" i="3"/>
  <c r="CV173" i="3"/>
  <c r="CU173" i="3"/>
  <c r="BJ173" i="3"/>
  <c r="CL173" i="3" s="1"/>
  <c r="CQ173" i="3" s="1"/>
  <c r="DA172" i="3"/>
  <c r="CZ172" i="3"/>
  <c r="CV172" i="3"/>
  <c r="CU172" i="3"/>
  <c r="BJ172" i="3"/>
  <c r="CL172" i="3" s="1"/>
  <c r="CQ172" i="3" s="1"/>
  <c r="DA171" i="3"/>
  <c r="CZ171" i="3"/>
  <c r="CV171" i="3"/>
  <c r="CU171" i="3"/>
  <c r="BJ171" i="3"/>
  <c r="CL171" i="3" s="1"/>
  <c r="CQ171" i="3" s="1"/>
  <c r="DA170" i="3"/>
  <c r="CZ170" i="3"/>
  <c r="CV170" i="3"/>
  <c r="CU170" i="3"/>
  <c r="BJ170" i="3"/>
  <c r="CL170" i="3" s="1"/>
  <c r="CQ170" i="3" s="1"/>
  <c r="DA168" i="3"/>
  <c r="CZ168" i="3"/>
  <c r="CV168" i="3"/>
  <c r="CU168" i="3"/>
  <c r="BJ168" i="3"/>
  <c r="CL168" i="3" s="1"/>
  <c r="CQ168" i="3" s="1"/>
  <c r="DA167" i="3"/>
  <c r="CZ167" i="3"/>
  <c r="CV167" i="3"/>
  <c r="CU167" i="3"/>
  <c r="BJ167" i="3"/>
  <c r="BK167" i="3" s="1"/>
  <c r="DA166" i="3"/>
  <c r="CZ166" i="3"/>
  <c r="CV166" i="3"/>
  <c r="CU166" i="3"/>
  <c r="BJ166" i="3"/>
  <c r="CL166" i="3" s="1"/>
  <c r="CQ166" i="3" s="1"/>
  <c r="DA165" i="3"/>
  <c r="CZ165" i="3"/>
  <c r="CV165" i="3"/>
  <c r="CU165" i="3"/>
  <c r="BJ165" i="3"/>
  <c r="BK165" i="3" s="1"/>
  <c r="DA164" i="3"/>
  <c r="CZ164" i="3"/>
  <c r="CV164" i="3"/>
  <c r="CU164" i="3"/>
  <c r="BJ164" i="3"/>
  <c r="CL164" i="3" s="1"/>
  <c r="CQ164" i="3" s="1"/>
  <c r="DA162" i="3"/>
  <c r="CZ162" i="3"/>
  <c r="CV162" i="3"/>
  <c r="CU162" i="3"/>
  <c r="BJ162" i="3"/>
  <c r="CL162" i="3" s="1"/>
  <c r="CQ162" i="3" s="1"/>
  <c r="DA161" i="3"/>
  <c r="CZ161" i="3"/>
  <c r="CV161" i="3"/>
  <c r="CU161" i="3"/>
  <c r="BJ161" i="3"/>
  <c r="BK161" i="3" s="1"/>
  <c r="DA160" i="3"/>
  <c r="CZ160" i="3"/>
  <c r="CV160" i="3"/>
  <c r="CU160" i="3"/>
  <c r="BJ160" i="3"/>
  <c r="CL160" i="3" s="1"/>
  <c r="CQ160" i="3" s="1"/>
  <c r="DA159" i="3"/>
  <c r="CZ159" i="3"/>
  <c r="CV159" i="3"/>
  <c r="CU159" i="3"/>
  <c r="BJ159" i="3"/>
  <c r="BK159" i="3" s="1"/>
  <c r="DA158" i="3"/>
  <c r="CZ158" i="3"/>
  <c r="CV158" i="3"/>
  <c r="CU158" i="3"/>
  <c r="BJ158" i="3"/>
  <c r="CL158" i="3" s="1"/>
  <c r="CQ158" i="3" s="1"/>
  <c r="DA156" i="3"/>
  <c r="CZ156" i="3"/>
  <c r="CV156" i="3"/>
  <c r="CU156" i="3"/>
  <c r="BJ156" i="3"/>
  <c r="CL156" i="3" s="1"/>
  <c r="CQ156" i="3" s="1"/>
  <c r="DA155" i="3"/>
  <c r="CZ155" i="3"/>
  <c r="CV155" i="3"/>
  <c r="CU155" i="3"/>
  <c r="BJ155" i="3"/>
  <c r="CL155" i="3" s="1"/>
  <c r="CQ155" i="3" s="1"/>
  <c r="DA154" i="3"/>
  <c r="CZ154" i="3"/>
  <c r="CV154" i="3"/>
  <c r="CU154" i="3"/>
  <c r="BJ154" i="3"/>
  <c r="BK154" i="3" s="1"/>
  <c r="DA153" i="3"/>
  <c r="CZ153" i="3"/>
  <c r="CV153" i="3"/>
  <c r="CU153" i="3"/>
  <c r="BJ153" i="3"/>
  <c r="CL153" i="3" s="1"/>
  <c r="CQ153" i="3" s="1"/>
  <c r="DA152" i="3"/>
  <c r="CZ152" i="3"/>
  <c r="CV152" i="3"/>
  <c r="CU152" i="3"/>
  <c r="BJ152" i="3"/>
  <c r="CL152" i="3" s="1"/>
  <c r="CQ152" i="3" s="1"/>
  <c r="DA149" i="3"/>
  <c r="CZ149" i="3"/>
  <c r="CV149" i="3"/>
  <c r="CU149" i="3"/>
  <c r="BJ149" i="3"/>
  <c r="CL149" i="3" s="1"/>
  <c r="CQ149" i="3" s="1"/>
  <c r="DA148" i="3"/>
  <c r="CZ148" i="3"/>
  <c r="CV148" i="3"/>
  <c r="CU148" i="3"/>
  <c r="BJ148" i="3"/>
  <c r="BK148" i="3" s="1"/>
  <c r="DA147" i="3"/>
  <c r="CZ147" i="3"/>
  <c r="CV147" i="3"/>
  <c r="CU147" i="3"/>
  <c r="BJ147" i="3"/>
  <c r="CL147" i="3" s="1"/>
  <c r="CQ147" i="3" s="1"/>
  <c r="DA146" i="3"/>
  <c r="CZ146" i="3"/>
  <c r="CV146" i="3"/>
  <c r="CU146" i="3"/>
  <c r="BJ146" i="3"/>
  <c r="BK146" i="3" s="1"/>
  <c r="DA145" i="3"/>
  <c r="CZ145" i="3"/>
  <c r="CV145" i="3"/>
  <c r="CU145" i="3"/>
  <c r="BJ145" i="3"/>
  <c r="DA142" i="3"/>
  <c r="CZ142" i="3"/>
  <c r="CV142" i="3"/>
  <c r="CU142" i="3"/>
  <c r="BJ142" i="3"/>
  <c r="CL142" i="3" s="1"/>
  <c r="CQ142" i="3" s="1"/>
  <c r="DA141" i="3"/>
  <c r="CZ141" i="3"/>
  <c r="CV141" i="3"/>
  <c r="CU141" i="3"/>
  <c r="BJ141" i="3"/>
  <c r="BK141" i="3" s="1"/>
  <c r="DA140" i="3"/>
  <c r="CZ140" i="3"/>
  <c r="CV140" i="3"/>
  <c r="CU140" i="3"/>
  <c r="BJ140" i="3"/>
  <c r="CL140" i="3" s="1"/>
  <c r="CQ140" i="3" s="1"/>
  <c r="DA139" i="3"/>
  <c r="CZ139" i="3"/>
  <c r="CV139" i="3"/>
  <c r="CU139" i="3"/>
  <c r="BJ139" i="3"/>
  <c r="CL139" i="3" s="1"/>
  <c r="CQ139" i="3" s="1"/>
  <c r="DA138" i="3"/>
  <c r="CZ138" i="3"/>
  <c r="CV138" i="3"/>
  <c r="CU138" i="3"/>
  <c r="BJ138" i="3"/>
  <c r="CL138" i="3" s="1"/>
  <c r="CQ138" i="3" s="1"/>
  <c r="DA135" i="3"/>
  <c r="CZ135" i="3"/>
  <c r="CV135" i="3"/>
  <c r="CU135" i="3"/>
  <c r="BJ135" i="3"/>
  <c r="CL135" i="3" s="1"/>
  <c r="CQ135" i="3" s="1"/>
  <c r="DA134" i="3"/>
  <c r="CZ134" i="3"/>
  <c r="CV134" i="3"/>
  <c r="CU134" i="3"/>
  <c r="BJ134" i="3"/>
  <c r="CL134" i="3" s="1"/>
  <c r="CQ134" i="3" s="1"/>
  <c r="DA133" i="3"/>
  <c r="CZ133" i="3"/>
  <c r="CV133" i="3"/>
  <c r="CU133" i="3"/>
  <c r="BJ133" i="3"/>
  <c r="BK133" i="3" s="1"/>
  <c r="DA132" i="3"/>
  <c r="CZ132" i="3"/>
  <c r="CV132" i="3"/>
  <c r="CU132" i="3"/>
  <c r="BJ132" i="3"/>
  <c r="CL132" i="3" s="1"/>
  <c r="CQ132" i="3" s="1"/>
  <c r="DA131" i="3"/>
  <c r="CZ131" i="3"/>
  <c r="CV131" i="3"/>
  <c r="CU131" i="3"/>
  <c r="BJ131" i="3"/>
  <c r="CL131" i="3" s="1"/>
  <c r="CQ131" i="3" s="1"/>
  <c r="DA129" i="3"/>
  <c r="CZ129" i="3"/>
  <c r="CV129" i="3"/>
  <c r="CU129" i="3"/>
  <c r="BJ129" i="3"/>
  <c r="CL129" i="3" s="1"/>
  <c r="CQ129" i="3" s="1"/>
  <c r="DA128" i="3"/>
  <c r="CZ128" i="3"/>
  <c r="CV128" i="3"/>
  <c r="CU128" i="3"/>
  <c r="BJ128" i="3"/>
  <c r="BK128" i="3" s="1"/>
  <c r="DA127" i="3"/>
  <c r="CZ127" i="3"/>
  <c r="CV127" i="3"/>
  <c r="CU127" i="3"/>
  <c r="BJ127" i="3"/>
  <c r="CL127" i="3" s="1"/>
  <c r="CQ127" i="3" s="1"/>
  <c r="DA126" i="3"/>
  <c r="CZ126" i="3"/>
  <c r="CV126" i="3"/>
  <c r="CU126" i="3"/>
  <c r="BJ126" i="3"/>
  <c r="CL126" i="3" s="1"/>
  <c r="CQ126" i="3" s="1"/>
  <c r="DA125" i="3"/>
  <c r="CZ125" i="3"/>
  <c r="CV125" i="3"/>
  <c r="CU125" i="3"/>
  <c r="BJ125" i="3"/>
  <c r="CL125" i="3" s="1"/>
  <c r="CQ125" i="3" s="1"/>
  <c r="DA123" i="3"/>
  <c r="CZ123" i="3"/>
  <c r="CV123" i="3"/>
  <c r="CU123" i="3"/>
  <c r="BJ123" i="3"/>
  <c r="CL123" i="3" s="1"/>
  <c r="CQ123" i="3" s="1"/>
  <c r="DA122" i="3"/>
  <c r="CZ122" i="3"/>
  <c r="CV122" i="3"/>
  <c r="CU122" i="3"/>
  <c r="BJ122" i="3"/>
  <c r="BK122" i="3" s="1"/>
  <c r="DA121" i="3"/>
  <c r="CZ121" i="3"/>
  <c r="CV121" i="3"/>
  <c r="CU121" i="3"/>
  <c r="BJ121" i="3"/>
  <c r="CL121" i="3" s="1"/>
  <c r="CQ121" i="3" s="1"/>
  <c r="DA120" i="3"/>
  <c r="CZ120" i="3"/>
  <c r="CV120" i="3"/>
  <c r="CU120" i="3"/>
  <c r="BJ120" i="3"/>
  <c r="CL120" i="3" s="1"/>
  <c r="CQ120" i="3" s="1"/>
  <c r="DA119" i="3"/>
  <c r="CZ119" i="3"/>
  <c r="CV119" i="3"/>
  <c r="CU119" i="3"/>
  <c r="BJ119" i="3"/>
  <c r="BK119" i="3" s="1"/>
  <c r="DA117" i="3"/>
  <c r="CZ117" i="3"/>
  <c r="CV117" i="3"/>
  <c r="CU117" i="3"/>
  <c r="BJ117" i="3"/>
  <c r="BK117" i="3" s="1"/>
  <c r="DA116" i="3"/>
  <c r="CZ116" i="3"/>
  <c r="CV116" i="3"/>
  <c r="CU116" i="3"/>
  <c r="BJ116" i="3"/>
  <c r="BK116" i="3" s="1"/>
  <c r="DA115" i="3"/>
  <c r="CZ115" i="3"/>
  <c r="CV115" i="3"/>
  <c r="CU115" i="3"/>
  <c r="BJ115" i="3"/>
  <c r="CL115" i="3" s="1"/>
  <c r="CQ115" i="3" s="1"/>
  <c r="DA114" i="3"/>
  <c r="CZ114" i="3"/>
  <c r="CV114" i="3"/>
  <c r="CU114" i="3"/>
  <c r="BJ114" i="3"/>
  <c r="BK114" i="3" s="1"/>
  <c r="DA113" i="3"/>
  <c r="CZ113" i="3"/>
  <c r="CV113" i="3"/>
  <c r="CU113" i="3"/>
  <c r="BJ113" i="3"/>
  <c r="BK113" i="3" s="1"/>
  <c r="DA111" i="3"/>
  <c r="CZ111" i="3"/>
  <c r="CV111" i="3"/>
  <c r="CU111" i="3"/>
  <c r="BJ111" i="3"/>
  <c r="CL111" i="3" s="1"/>
  <c r="CQ111" i="3" s="1"/>
  <c r="DA110" i="3"/>
  <c r="CZ110" i="3"/>
  <c r="CV110" i="3"/>
  <c r="CU110" i="3"/>
  <c r="BJ110" i="3"/>
  <c r="CL110" i="3" s="1"/>
  <c r="CQ110" i="3" s="1"/>
  <c r="DA109" i="3"/>
  <c r="CZ109" i="3"/>
  <c r="CV109" i="3"/>
  <c r="CU109" i="3"/>
  <c r="BJ109" i="3"/>
  <c r="BK109" i="3" s="1"/>
  <c r="DA108" i="3"/>
  <c r="CZ108" i="3"/>
  <c r="CV108" i="3"/>
  <c r="CU108" i="3"/>
  <c r="BJ108" i="3"/>
  <c r="CL108" i="3" s="1"/>
  <c r="CQ108" i="3" s="1"/>
  <c r="DA107" i="3"/>
  <c r="CZ107" i="3"/>
  <c r="CV107" i="3"/>
  <c r="CU107" i="3"/>
  <c r="BJ107" i="3"/>
  <c r="CL107" i="3" s="1"/>
  <c r="CQ107" i="3" s="1"/>
  <c r="DA105" i="3"/>
  <c r="CZ105" i="3"/>
  <c r="CV105" i="3"/>
  <c r="CU105" i="3"/>
  <c r="BJ105" i="3"/>
  <c r="CL105" i="3" s="1"/>
  <c r="CQ105" i="3" s="1"/>
  <c r="DA104" i="3"/>
  <c r="CZ104" i="3"/>
  <c r="CV104" i="3"/>
  <c r="CU104" i="3"/>
  <c r="BJ104" i="3"/>
  <c r="BK104" i="3" s="1"/>
  <c r="DA103" i="3"/>
  <c r="CZ103" i="3"/>
  <c r="CV103" i="3"/>
  <c r="CU103" i="3"/>
  <c r="BJ103" i="3"/>
  <c r="CL103" i="3" s="1"/>
  <c r="CQ103" i="3" s="1"/>
  <c r="DA102" i="3"/>
  <c r="CZ102" i="3"/>
  <c r="CV102" i="3"/>
  <c r="CU102" i="3"/>
  <c r="BJ102" i="3"/>
  <c r="CL102" i="3" s="1"/>
  <c r="CQ102" i="3" s="1"/>
  <c r="DA101" i="3"/>
  <c r="CZ101" i="3"/>
  <c r="CV101" i="3"/>
  <c r="CU101" i="3"/>
  <c r="BJ101" i="3"/>
  <c r="CL101" i="3" s="1"/>
  <c r="CQ101" i="3" s="1"/>
  <c r="DA99" i="3"/>
  <c r="CZ99" i="3"/>
  <c r="CV99" i="3"/>
  <c r="CU99" i="3"/>
  <c r="BJ99" i="3"/>
  <c r="CL99" i="3" s="1"/>
  <c r="CQ99" i="3" s="1"/>
  <c r="DA98" i="3"/>
  <c r="CZ98" i="3"/>
  <c r="CV98" i="3"/>
  <c r="CU98" i="3"/>
  <c r="BJ98" i="3"/>
  <c r="BK98" i="3" s="1"/>
  <c r="DA97" i="3"/>
  <c r="CZ97" i="3"/>
  <c r="CV97" i="3"/>
  <c r="CU97" i="3"/>
  <c r="BJ97" i="3"/>
  <c r="CL97" i="3" s="1"/>
  <c r="CQ97" i="3" s="1"/>
  <c r="DA96" i="3"/>
  <c r="CZ96" i="3"/>
  <c r="CV96" i="3"/>
  <c r="CU96" i="3"/>
  <c r="BJ96" i="3"/>
  <c r="CL96" i="3" s="1"/>
  <c r="CQ96" i="3" s="1"/>
  <c r="DA95" i="3"/>
  <c r="CZ95" i="3"/>
  <c r="CV95" i="3"/>
  <c r="CU95" i="3"/>
  <c r="BJ95" i="3"/>
  <c r="CL95" i="3" s="1"/>
  <c r="CQ95" i="3" s="1"/>
  <c r="DA93" i="3"/>
  <c r="CZ93" i="3"/>
  <c r="CV93" i="3"/>
  <c r="CU93" i="3"/>
  <c r="BJ93" i="3"/>
  <c r="BK93" i="3" s="1"/>
  <c r="DA92" i="3"/>
  <c r="CZ92" i="3"/>
  <c r="CV92" i="3"/>
  <c r="CU92" i="3"/>
  <c r="BJ92" i="3"/>
  <c r="BK92" i="3" s="1"/>
  <c r="DA91" i="3"/>
  <c r="CZ91" i="3"/>
  <c r="CV91" i="3"/>
  <c r="CU91" i="3"/>
  <c r="BJ91" i="3"/>
  <c r="CL91" i="3" s="1"/>
  <c r="CQ91" i="3" s="1"/>
  <c r="DA90" i="3"/>
  <c r="CZ90" i="3"/>
  <c r="CV90" i="3"/>
  <c r="CU90" i="3"/>
  <c r="BJ90" i="3"/>
  <c r="CL90" i="3" s="1"/>
  <c r="CQ90" i="3" s="1"/>
  <c r="DA89" i="3"/>
  <c r="CZ89" i="3"/>
  <c r="CV89" i="3"/>
  <c r="CU89" i="3"/>
  <c r="BJ89" i="3"/>
  <c r="BK89" i="3" s="1"/>
  <c r="DA87" i="3"/>
  <c r="CZ87" i="3"/>
  <c r="CV87" i="3"/>
  <c r="CU87" i="3"/>
  <c r="BJ87" i="3"/>
  <c r="CL87" i="3" s="1"/>
  <c r="CQ87" i="3" s="1"/>
  <c r="DA86" i="3"/>
  <c r="CZ86" i="3"/>
  <c r="CV86" i="3"/>
  <c r="CU86" i="3"/>
  <c r="BJ86" i="3"/>
  <c r="BK86" i="3" s="1"/>
  <c r="DA85" i="3"/>
  <c r="CZ85" i="3"/>
  <c r="CV85" i="3"/>
  <c r="CU85" i="3"/>
  <c r="BJ85" i="3"/>
  <c r="CL85" i="3" s="1"/>
  <c r="CQ85" i="3" s="1"/>
  <c r="DA84" i="3"/>
  <c r="CZ84" i="3"/>
  <c r="CV84" i="3"/>
  <c r="CU84" i="3"/>
  <c r="BJ84" i="3"/>
  <c r="CL84" i="3" s="1"/>
  <c r="CQ84" i="3" s="1"/>
  <c r="DA83" i="3"/>
  <c r="CZ83" i="3"/>
  <c r="CV83" i="3"/>
  <c r="CU83" i="3"/>
  <c r="BJ83" i="3"/>
  <c r="CL83" i="3" s="1"/>
  <c r="CQ83" i="3" s="1"/>
  <c r="DA80" i="3"/>
  <c r="CZ80" i="3"/>
  <c r="CV80" i="3"/>
  <c r="CU80" i="3"/>
  <c r="BJ80" i="3"/>
  <c r="CL80" i="3" s="1"/>
  <c r="CQ80" i="3" s="1"/>
  <c r="DA78" i="3"/>
  <c r="CZ78" i="3"/>
  <c r="CV78" i="3"/>
  <c r="CU78" i="3"/>
  <c r="BJ78" i="3"/>
  <c r="CL78" i="3" s="1"/>
  <c r="CQ78" i="3" s="1"/>
  <c r="DA77" i="3"/>
  <c r="CZ77" i="3"/>
  <c r="CV77" i="3"/>
  <c r="CU77" i="3"/>
  <c r="BJ77" i="3"/>
  <c r="BK77" i="3" s="1"/>
  <c r="DA76" i="3"/>
  <c r="CZ76" i="3"/>
  <c r="CV76" i="3"/>
  <c r="CU76" i="3"/>
  <c r="BJ76" i="3"/>
  <c r="CL76" i="3" s="1"/>
  <c r="CQ76" i="3" s="1"/>
  <c r="DA75" i="3"/>
  <c r="CZ75" i="3"/>
  <c r="CV75" i="3"/>
  <c r="CU75" i="3"/>
  <c r="BJ75" i="3"/>
  <c r="CL75" i="3" s="1"/>
  <c r="CQ75" i="3" s="1"/>
  <c r="DA74" i="3"/>
  <c r="CZ74" i="3"/>
  <c r="CV74" i="3"/>
  <c r="CU74" i="3"/>
  <c r="BJ74" i="3"/>
  <c r="BK74" i="3" s="1"/>
  <c r="DA72" i="3"/>
  <c r="CZ72" i="3"/>
  <c r="CV72" i="3"/>
  <c r="CU72" i="3"/>
  <c r="BJ72" i="3"/>
  <c r="BK72" i="3" s="1"/>
  <c r="DA71" i="3"/>
  <c r="CZ71" i="3"/>
  <c r="CV71" i="3"/>
  <c r="CU71" i="3"/>
  <c r="BJ71" i="3"/>
  <c r="BK71" i="3" s="1"/>
  <c r="DA70" i="3"/>
  <c r="CZ70" i="3"/>
  <c r="CV70" i="3"/>
  <c r="CU70" i="3"/>
  <c r="BJ70" i="3"/>
  <c r="CL70" i="3" s="1"/>
  <c r="CQ70" i="3" s="1"/>
  <c r="DA69" i="3"/>
  <c r="CZ69" i="3"/>
  <c r="CV69" i="3"/>
  <c r="CU69" i="3"/>
  <c r="BJ69" i="3"/>
  <c r="CL69" i="3" s="1"/>
  <c r="CQ69" i="3" s="1"/>
  <c r="DA68" i="3"/>
  <c r="CZ68" i="3"/>
  <c r="CV68" i="3"/>
  <c r="CU68" i="3"/>
  <c r="BJ68" i="3"/>
  <c r="CL68" i="3" s="1"/>
  <c r="CQ68" i="3" s="1"/>
  <c r="DA66" i="3"/>
  <c r="CZ66" i="3"/>
  <c r="CV66" i="3"/>
  <c r="CU66" i="3"/>
  <c r="BJ66" i="3"/>
  <c r="CL66" i="3" s="1"/>
  <c r="CQ66" i="3" s="1"/>
  <c r="DA65" i="3"/>
  <c r="CZ65" i="3"/>
  <c r="CV65" i="3"/>
  <c r="CU65" i="3"/>
  <c r="BJ65" i="3"/>
  <c r="BK65" i="3" s="1"/>
  <c r="DA64" i="3"/>
  <c r="CZ64" i="3"/>
  <c r="CV64" i="3"/>
  <c r="CU64" i="3"/>
  <c r="BJ64" i="3"/>
  <c r="CL64" i="3" s="1"/>
  <c r="CQ64" i="3" s="1"/>
  <c r="DA63" i="3"/>
  <c r="CZ63" i="3"/>
  <c r="CV63" i="3"/>
  <c r="CU63" i="3"/>
  <c r="BJ63" i="3"/>
  <c r="CL63" i="3" s="1"/>
  <c r="CQ63" i="3" s="1"/>
  <c r="DA62" i="3"/>
  <c r="CZ62" i="3"/>
  <c r="CV62" i="3"/>
  <c r="CU62" i="3"/>
  <c r="BJ62" i="3"/>
  <c r="CL62" i="3" s="1"/>
  <c r="CQ62" i="3" s="1"/>
  <c r="DA60" i="3"/>
  <c r="CZ60" i="3"/>
  <c r="CV60" i="3"/>
  <c r="CU60" i="3"/>
  <c r="BJ60" i="3"/>
  <c r="CL60" i="3" s="1"/>
  <c r="CQ60" i="3" s="1"/>
  <c r="DA59" i="3"/>
  <c r="CZ59" i="3"/>
  <c r="CV59" i="3"/>
  <c r="CU59" i="3"/>
  <c r="BJ59" i="3"/>
  <c r="CL59" i="3" s="1"/>
  <c r="CQ59" i="3" s="1"/>
  <c r="DA58" i="3"/>
  <c r="CZ58" i="3"/>
  <c r="CV58" i="3"/>
  <c r="CU58" i="3"/>
  <c r="BJ58" i="3"/>
  <c r="BK58" i="3" s="1"/>
  <c r="DA57" i="3"/>
  <c r="CZ57" i="3"/>
  <c r="CV57" i="3"/>
  <c r="CU57" i="3"/>
  <c r="BJ57" i="3"/>
  <c r="CL57" i="3" s="1"/>
  <c r="CQ57" i="3" s="1"/>
  <c r="DA56" i="3"/>
  <c r="CZ56" i="3"/>
  <c r="CV56" i="3"/>
  <c r="CU56" i="3"/>
  <c r="BJ56" i="3"/>
  <c r="CL56" i="3" s="1"/>
  <c r="CQ56" i="3" s="1"/>
  <c r="DE60" i="3"/>
  <c r="DD60" i="3"/>
  <c r="DE59" i="3"/>
  <c r="DD59" i="3"/>
  <c r="DE58" i="3"/>
  <c r="DD58" i="3"/>
  <c r="DE57" i="3"/>
  <c r="DD57" i="3"/>
  <c r="DE56" i="3"/>
  <c r="DD56" i="3"/>
  <c r="DE54" i="3"/>
  <c r="DD54" i="3"/>
  <c r="DA54" i="3"/>
  <c r="CZ54" i="3"/>
  <c r="BJ54" i="3"/>
  <c r="BK54" i="3" s="1"/>
  <c r="DE53" i="3"/>
  <c r="DD53" i="3"/>
  <c r="DA53" i="3"/>
  <c r="CZ53" i="3"/>
  <c r="CV53" i="3"/>
  <c r="CU53" i="3"/>
  <c r="BJ53" i="3"/>
  <c r="BK53" i="3" s="1"/>
  <c r="DE52" i="3"/>
  <c r="DD52" i="3"/>
  <c r="DA52" i="3"/>
  <c r="CZ52" i="3"/>
  <c r="CV52" i="3"/>
  <c r="CU52" i="3"/>
  <c r="BJ52" i="3"/>
  <c r="BK52" i="3" s="1"/>
  <c r="DE51" i="3"/>
  <c r="DD51" i="3"/>
  <c r="DA51" i="3"/>
  <c r="CZ51" i="3"/>
  <c r="CV51" i="3"/>
  <c r="CU51" i="3"/>
  <c r="BJ51" i="3"/>
  <c r="BK51" i="3" s="1"/>
  <c r="DE50" i="3"/>
  <c r="DD50" i="3"/>
  <c r="DA50" i="3"/>
  <c r="CZ50" i="3"/>
  <c r="CV50" i="3"/>
  <c r="CU50" i="3"/>
  <c r="BJ50" i="3"/>
  <c r="CL50" i="3" s="1"/>
  <c r="CQ50" i="3" s="1"/>
  <c r="DE48" i="3"/>
  <c r="DD48" i="3"/>
  <c r="DA48" i="3"/>
  <c r="CZ48" i="3"/>
  <c r="CV48" i="3"/>
  <c r="CU48" i="3"/>
  <c r="BJ48" i="3"/>
  <c r="BK48" i="3" s="1"/>
  <c r="DE47" i="3"/>
  <c r="DD47" i="3"/>
  <c r="DA47" i="3"/>
  <c r="CZ47" i="3"/>
  <c r="CV47" i="3"/>
  <c r="CU47" i="3"/>
  <c r="BJ47" i="3"/>
  <c r="CL47" i="3" s="1"/>
  <c r="CQ47" i="3" s="1"/>
  <c r="DE46" i="3"/>
  <c r="DD46" i="3"/>
  <c r="DA46" i="3"/>
  <c r="CZ46" i="3"/>
  <c r="CV46" i="3"/>
  <c r="CU46" i="3"/>
  <c r="BJ46" i="3"/>
  <c r="BK46" i="3" s="1"/>
  <c r="DE45" i="3"/>
  <c r="DD45" i="3"/>
  <c r="DA45" i="3"/>
  <c r="CZ45" i="3"/>
  <c r="CV45" i="3"/>
  <c r="CU45" i="3"/>
  <c r="BJ45" i="3"/>
  <c r="BK45" i="3" s="1"/>
  <c r="DE44" i="3"/>
  <c r="DD44" i="3"/>
  <c r="DA44" i="3"/>
  <c r="CZ44" i="3"/>
  <c r="CV44" i="3"/>
  <c r="CU44" i="3"/>
  <c r="BJ44" i="3"/>
  <c r="BK44" i="3" s="1"/>
  <c r="DE42" i="3"/>
  <c r="DD42" i="3"/>
  <c r="DA42" i="3"/>
  <c r="CZ42" i="3"/>
  <c r="CV42" i="3"/>
  <c r="CU42" i="3"/>
  <c r="BJ42" i="3"/>
  <c r="BK42" i="3" s="1"/>
  <c r="DE41" i="3"/>
  <c r="DD41" i="3"/>
  <c r="DA41" i="3"/>
  <c r="CZ41" i="3"/>
  <c r="CV41" i="3"/>
  <c r="CU41" i="3"/>
  <c r="BJ41" i="3"/>
  <c r="BK41" i="3" s="1"/>
  <c r="DE40" i="3"/>
  <c r="DD40" i="3"/>
  <c r="DA40" i="3"/>
  <c r="CZ40" i="3"/>
  <c r="CV40" i="3"/>
  <c r="CU40" i="3"/>
  <c r="BJ40" i="3"/>
  <c r="CL40" i="3" s="1"/>
  <c r="CQ40" i="3" s="1"/>
  <c r="DE39" i="3"/>
  <c r="DD39" i="3"/>
  <c r="DA39" i="3"/>
  <c r="CZ39" i="3"/>
  <c r="CV39" i="3"/>
  <c r="CU39" i="3"/>
  <c r="BJ39" i="3"/>
  <c r="BK39" i="3" s="1"/>
  <c r="DE38" i="3"/>
  <c r="DD38" i="3"/>
  <c r="DA38" i="3"/>
  <c r="CZ38" i="3"/>
  <c r="CV38" i="3"/>
  <c r="CU38" i="3"/>
  <c r="BJ38" i="3"/>
  <c r="CL38" i="3" s="1"/>
  <c r="CQ38" i="3" s="1"/>
  <c r="DE36" i="3"/>
  <c r="DD36" i="3"/>
  <c r="DA36" i="3"/>
  <c r="CZ36" i="3"/>
  <c r="CV36" i="3"/>
  <c r="CU36" i="3"/>
  <c r="BJ36" i="3"/>
  <c r="BK36" i="3" s="1"/>
  <c r="DE35" i="3"/>
  <c r="DD35" i="3"/>
  <c r="DA35" i="3"/>
  <c r="CZ35" i="3"/>
  <c r="CV35" i="3"/>
  <c r="CU35" i="3"/>
  <c r="BJ35" i="3"/>
  <c r="CL35" i="3" s="1"/>
  <c r="CQ35" i="3" s="1"/>
  <c r="DE34" i="3"/>
  <c r="DD34" i="3"/>
  <c r="DA34" i="3"/>
  <c r="CZ34" i="3"/>
  <c r="CV34" i="3"/>
  <c r="CU34" i="3"/>
  <c r="BJ34" i="3"/>
  <c r="BK34" i="3" s="1"/>
  <c r="DE33" i="3"/>
  <c r="DD33" i="3"/>
  <c r="DA33" i="3"/>
  <c r="CZ33" i="3"/>
  <c r="CV33" i="3"/>
  <c r="CU33" i="3"/>
  <c r="BJ33" i="3"/>
  <c r="CL33" i="3" s="1"/>
  <c r="CQ33" i="3" s="1"/>
  <c r="DE32" i="3"/>
  <c r="DD32" i="3"/>
  <c r="DA32" i="3"/>
  <c r="CZ32" i="3"/>
  <c r="CV32" i="3"/>
  <c r="CU32" i="3"/>
  <c r="BJ32" i="3"/>
  <c r="CL32" i="3" s="1"/>
  <c r="CQ32" i="3" s="1"/>
  <c r="DE30" i="3"/>
  <c r="DD30" i="3"/>
  <c r="DA30" i="3"/>
  <c r="CZ30" i="3"/>
  <c r="CV30" i="3"/>
  <c r="CU30" i="3"/>
  <c r="BJ30" i="3"/>
  <c r="CL30" i="3" s="1"/>
  <c r="CQ30" i="3" s="1"/>
  <c r="DE29" i="3"/>
  <c r="DD29" i="3"/>
  <c r="DA29" i="3"/>
  <c r="CZ29" i="3"/>
  <c r="CV29" i="3"/>
  <c r="CU29" i="3"/>
  <c r="BJ29" i="3"/>
  <c r="BK29" i="3" s="1"/>
  <c r="DE28" i="3"/>
  <c r="DD28" i="3"/>
  <c r="DA28" i="3"/>
  <c r="CZ28" i="3"/>
  <c r="CV28" i="3"/>
  <c r="CU28" i="3"/>
  <c r="BJ28" i="3"/>
  <c r="CL28" i="3" s="1"/>
  <c r="CQ28" i="3" s="1"/>
  <c r="DE27" i="3"/>
  <c r="DD27" i="3"/>
  <c r="DA27" i="3"/>
  <c r="CZ27" i="3"/>
  <c r="CV27" i="3"/>
  <c r="CU27" i="3"/>
  <c r="BJ27" i="3"/>
  <c r="CL27" i="3" s="1"/>
  <c r="CQ27" i="3" s="1"/>
  <c r="DE26" i="3"/>
  <c r="DD26" i="3"/>
  <c r="DA26" i="3"/>
  <c r="CZ26" i="3"/>
  <c r="CV26" i="3"/>
  <c r="CU26" i="3"/>
  <c r="BJ26" i="3"/>
  <c r="BK26" i="3" s="1"/>
  <c r="DE24" i="3"/>
  <c r="DD24" i="3"/>
  <c r="DA24" i="3"/>
  <c r="CZ24" i="3"/>
  <c r="CV24" i="3"/>
  <c r="CU24" i="3"/>
  <c r="BJ24" i="3"/>
  <c r="BK24" i="3" s="1"/>
  <c r="DE23" i="3"/>
  <c r="DD23" i="3"/>
  <c r="DA23" i="3"/>
  <c r="CZ23" i="3"/>
  <c r="CV23" i="3"/>
  <c r="CU23" i="3"/>
  <c r="BJ23" i="3"/>
  <c r="CL23" i="3" s="1"/>
  <c r="CQ23" i="3" s="1"/>
  <c r="DE22" i="3"/>
  <c r="DD22" i="3"/>
  <c r="DA22" i="3"/>
  <c r="CZ22" i="3"/>
  <c r="CV22" i="3"/>
  <c r="CU22" i="3"/>
  <c r="BJ22" i="3"/>
  <c r="CL22" i="3" s="1"/>
  <c r="CQ22" i="3" s="1"/>
  <c r="DE21" i="3"/>
  <c r="DD21" i="3"/>
  <c r="DA21" i="3"/>
  <c r="CZ21" i="3"/>
  <c r="CV21" i="3"/>
  <c r="CU21" i="3"/>
  <c r="BJ21" i="3"/>
  <c r="CL21" i="3" s="1"/>
  <c r="CQ21" i="3" s="1"/>
  <c r="FP785" i="3"/>
  <c r="FO785" i="3"/>
  <c r="HL188" i="3"/>
  <c r="HH188" i="3"/>
  <c r="HG188" i="3"/>
  <c r="HF188" i="3"/>
  <c r="HE188" i="3"/>
  <c r="HD188" i="3"/>
  <c r="FY187" i="3"/>
  <c r="FX187" i="3"/>
  <c r="FU187" i="3"/>
  <c r="FP187" i="3"/>
  <c r="FO187" i="3"/>
  <c r="FL187" i="3"/>
  <c r="FG187" i="3"/>
  <c r="FF187" i="3"/>
  <c r="FC187" i="3"/>
  <c r="EO187" i="3"/>
  <c r="EN187" i="3"/>
  <c r="EK187" i="3"/>
  <c r="EJ187" i="3"/>
  <c r="EF187" i="3"/>
  <c r="EE187" i="3"/>
  <c r="EB187" i="3"/>
  <c r="EA187" i="3"/>
  <c r="DW187" i="3"/>
  <c r="DV187" i="3"/>
  <c r="DS187" i="3"/>
  <c r="DR187" i="3"/>
  <c r="DN187" i="3"/>
  <c r="DM187" i="3"/>
  <c r="DJ187" i="3"/>
  <c r="DI187" i="3"/>
  <c r="DE187" i="3"/>
  <c r="DD187" i="3"/>
  <c r="AO187" i="3"/>
  <c r="W187" i="3"/>
  <c r="AX187" i="3" s="1"/>
  <c r="FY186" i="3"/>
  <c r="FX186" i="3"/>
  <c r="FU186" i="3"/>
  <c r="FO186" i="3"/>
  <c r="FL186" i="3"/>
  <c r="FP186" i="3" s="1"/>
  <c r="FG186" i="3"/>
  <c r="FF186" i="3"/>
  <c r="FC186" i="3"/>
  <c r="EO186" i="3"/>
  <c r="EN186" i="3"/>
  <c r="EK186" i="3"/>
  <c r="EJ186" i="3"/>
  <c r="EF186" i="3"/>
  <c r="EE186" i="3"/>
  <c r="EB186" i="3"/>
  <c r="EA186" i="3"/>
  <c r="DW186" i="3"/>
  <c r="DV186" i="3"/>
  <c r="DR186" i="3"/>
  <c r="DN186" i="3"/>
  <c r="DM186" i="3"/>
  <c r="DI186" i="3"/>
  <c r="DE186" i="3"/>
  <c r="DD186" i="3"/>
  <c r="AO186" i="3"/>
  <c r="AX186" i="3"/>
  <c r="FY185" i="3"/>
  <c r="FX185" i="3"/>
  <c r="FU185" i="3"/>
  <c r="FO185" i="3"/>
  <c r="FL185" i="3"/>
  <c r="FP185" i="3" s="1"/>
  <c r="FG185" i="3"/>
  <c r="FF185" i="3"/>
  <c r="FC185" i="3"/>
  <c r="EO185" i="3"/>
  <c r="EN185" i="3"/>
  <c r="EK185" i="3"/>
  <c r="EJ185" i="3"/>
  <c r="EF185" i="3"/>
  <c r="EE185" i="3"/>
  <c r="EB185" i="3"/>
  <c r="EA185" i="3"/>
  <c r="DW185" i="3"/>
  <c r="DV185" i="3"/>
  <c r="DR185" i="3"/>
  <c r="DN185" i="3"/>
  <c r="DM185" i="3"/>
  <c r="DI185" i="3"/>
  <c r="DE185" i="3"/>
  <c r="DD185" i="3"/>
  <c r="AO185" i="3"/>
  <c r="W185" i="3"/>
  <c r="AX185" i="3" s="1"/>
  <c r="FY184" i="3"/>
  <c r="FX184" i="3"/>
  <c r="FU184" i="3"/>
  <c r="FO184" i="3"/>
  <c r="FL184" i="3"/>
  <c r="FP184" i="3" s="1"/>
  <c r="FG184" i="3"/>
  <c r="FF184" i="3"/>
  <c r="FC184" i="3"/>
  <c r="EO184" i="3"/>
  <c r="EN184" i="3"/>
  <c r="EK184" i="3"/>
  <c r="EJ184" i="3"/>
  <c r="EF184" i="3"/>
  <c r="EE184" i="3"/>
  <c r="EB184" i="3"/>
  <c r="EA184" i="3"/>
  <c r="DW184" i="3"/>
  <c r="DV184" i="3"/>
  <c r="DR184" i="3"/>
  <c r="DN184" i="3"/>
  <c r="DM184" i="3"/>
  <c r="DI184" i="3"/>
  <c r="DE184" i="3"/>
  <c r="DD184" i="3"/>
  <c r="AO184" i="3"/>
  <c r="W184" i="3"/>
  <c r="AX184" i="3" s="1"/>
  <c r="FY183" i="3"/>
  <c r="FX183" i="3"/>
  <c r="FU183" i="3"/>
  <c r="FO183" i="3"/>
  <c r="FL183" i="3"/>
  <c r="FP183" i="3" s="1"/>
  <c r="FG183" i="3"/>
  <c r="FF183" i="3"/>
  <c r="FC183" i="3"/>
  <c r="EO183" i="3"/>
  <c r="EN183" i="3"/>
  <c r="EK183" i="3"/>
  <c r="EJ183" i="3"/>
  <c r="EF183" i="3"/>
  <c r="EE183" i="3"/>
  <c r="EB183" i="3"/>
  <c r="EA183" i="3"/>
  <c r="DW183" i="3"/>
  <c r="DV183" i="3"/>
  <c r="DR183" i="3"/>
  <c r="DN183" i="3"/>
  <c r="DM183" i="3"/>
  <c r="DI183" i="3"/>
  <c r="DE183" i="3"/>
  <c r="DD183" i="3"/>
  <c r="AO183" i="3"/>
  <c r="W183" i="3"/>
  <c r="AX183" i="3" s="1"/>
  <c r="HL236" i="3"/>
  <c r="HH236" i="3"/>
  <c r="HG236" i="3"/>
  <c r="HF236" i="3"/>
  <c r="HE236" i="3"/>
  <c r="HD236" i="3"/>
  <c r="HL55" i="3"/>
  <c r="HH55" i="3"/>
  <c r="HG55" i="3"/>
  <c r="HF55" i="3"/>
  <c r="HE55" i="3"/>
  <c r="HD55" i="3"/>
  <c r="FY54" i="3"/>
  <c r="FX54" i="3"/>
  <c r="FP54" i="3"/>
  <c r="FO54" i="3"/>
  <c r="FF54" i="3"/>
  <c r="EO54" i="3"/>
  <c r="EN54" i="3"/>
  <c r="EK54" i="3"/>
  <c r="EJ54" i="3"/>
  <c r="EF54" i="3"/>
  <c r="EE54" i="3"/>
  <c r="EB54" i="3"/>
  <c r="EA54" i="3"/>
  <c r="DW54" i="3"/>
  <c r="DV54" i="3"/>
  <c r="DS54" i="3"/>
  <c r="DR54" i="3"/>
  <c r="DN54" i="3"/>
  <c r="DM54" i="3"/>
  <c r="DJ54" i="3"/>
  <c r="DI54" i="3"/>
  <c r="AO54" i="3"/>
  <c r="W54" i="3"/>
  <c r="AX54" i="3" s="1"/>
  <c r="FY53" i="3"/>
  <c r="FX53" i="3"/>
  <c r="FP53" i="3"/>
  <c r="FO53" i="3"/>
  <c r="FF53" i="3"/>
  <c r="EO53" i="3"/>
  <c r="EN53" i="3"/>
  <c r="EK53" i="3"/>
  <c r="EJ53" i="3"/>
  <c r="EF53" i="3"/>
  <c r="EE53" i="3"/>
  <c r="EB53" i="3"/>
  <c r="EA53" i="3"/>
  <c r="DW53" i="3"/>
  <c r="DV53" i="3"/>
  <c r="DS53" i="3"/>
  <c r="DR53" i="3"/>
  <c r="DN53" i="3"/>
  <c r="DM53" i="3"/>
  <c r="DJ53" i="3"/>
  <c r="DI53" i="3"/>
  <c r="AO53" i="3"/>
  <c r="W53" i="3"/>
  <c r="AX53" i="3" s="1"/>
  <c r="FY52" i="3"/>
  <c r="FX52" i="3"/>
  <c r="FP52" i="3"/>
  <c r="FO52" i="3"/>
  <c r="FF52" i="3"/>
  <c r="EO52" i="3"/>
  <c r="EN52" i="3"/>
  <c r="EK52" i="3"/>
  <c r="EJ52" i="3"/>
  <c r="EF52" i="3"/>
  <c r="EE52" i="3"/>
  <c r="EB52" i="3"/>
  <c r="EA52" i="3"/>
  <c r="DW52" i="3"/>
  <c r="DV52" i="3"/>
  <c r="DS52" i="3"/>
  <c r="DR52" i="3"/>
  <c r="DN52" i="3"/>
  <c r="DM52" i="3"/>
  <c r="DJ52" i="3"/>
  <c r="DI52" i="3"/>
  <c r="AO52" i="3"/>
  <c r="W52" i="3"/>
  <c r="AX52" i="3" s="1"/>
  <c r="FY51" i="3"/>
  <c r="FX51" i="3"/>
  <c r="FP51" i="3"/>
  <c r="FO51" i="3"/>
  <c r="FF51" i="3"/>
  <c r="EO51" i="3"/>
  <c r="EN51" i="3"/>
  <c r="EK51" i="3"/>
  <c r="EJ51" i="3"/>
  <c r="EF51" i="3"/>
  <c r="EE51" i="3"/>
  <c r="EB51" i="3"/>
  <c r="EA51" i="3"/>
  <c r="DW51" i="3"/>
  <c r="DV51" i="3"/>
  <c r="DS51" i="3"/>
  <c r="DR51" i="3"/>
  <c r="DN51" i="3"/>
  <c r="DM51" i="3"/>
  <c r="DJ51" i="3"/>
  <c r="DI51" i="3"/>
  <c r="AO51" i="3"/>
  <c r="W51" i="3"/>
  <c r="AX51" i="3" s="1"/>
  <c r="FY50" i="3"/>
  <c r="FX50" i="3"/>
  <c r="FP50" i="3"/>
  <c r="FO50" i="3"/>
  <c r="FF50" i="3"/>
  <c r="EO50" i="3"/>
  <c r="EN50" i="3"/>
  <c r="EK50" i="3"/>
  <c r="EJ50" i="3"/>
  <c r="EF50" i="3"/>
  <c r="EE50" i="3"/>
  <c r="EB50" i="3"/>
  <c r="EA50" i="3"/>
  <c r="DW50" i="3"/>
  <c r="DV50" i="3"/>
  <c r="DS50" i="3"/>
  <c r="DR50" i="3"/>
  <c r="DN50" i="3"/>
  <c r="DM50" i="3"/>
  <c r="DJ50" i="3"/>
  <c r="DI50" i="3"/>
  <c r="AO50" i="3"/>
  <c r="AX50" i="3"/>
  <c r="CL190" i="3" l="1"/>
  <c r="CQ190" i="3" s="1"/>
  <c r="BK190" i="3"/>
  <c r="CM190" i="3" s="1"/>
  <c r="CR190" i="3" s="1"/>
  <c r="CL219" i="3"/>
  <c r="CQ219" i="3" s="1"/>
  <c r="BK219" i="3"/>
  <c r="CM219" i="3" s="1"/>
  <c r="CR219" i="3" s="1"/>
  <c r="CL259" i="3"/>
  <c r="CQ259" i="3" s="1"/>
  <c r="BK259" i="3"/>
  <c r="CM259" i="3" s="1"/>
  <c r="CR259" i="3" s="1"/>
  <c r="CL278" i="3"/>
  <c r="CQ278" i="3" s="1"/>
  <c r="BK278" i="3"/>
  <c r="CM278" i="3" s="1"/>
  <c r="CR278" i="3" s="1"/>
  <c r="CL310" i="3"/>
  <c r="CQ310" i="3" s="1"/>
  <c r="BK310" i="3"/>
  <c r="CM310" i="3" s="1"/>
  <c r="CR310" i="3" s="1"/>
  <c r="CL320" i="3"/>
  <c r="CQ320" i="3" s="1"/>
  <c r="BK320" i="3"/>
  <c r="CM320" i="3" s="1"/>
  <c r="CR320" i="3" s="1"/>
  <c r="CL371" i="3"/>
  <c r="CQ371" i="3" s="1"/>
  <c r="BK371" i="3"/>
  <c r="CM371" i="3" s="1"/>
  <c r="CR371" i="3" s="1"/>
  <c r="CL380" i="3"/>
  <c r="CQ380" i="3" s="1"/>
  <c r="BK380" i="3"/>
  <c r="CM380" i="3" s="1"/>
  <c r="CR380" i="3" s="1"/>
  <c r="CL411" i="3"/>
  <c r="CQ411" i="3" s="1"/>
  <c r="BK411" i="3"/>
  <c r="CM411" i="3" s="1"/>
  <c r="CR411" i="3" s="1"/>
  <c r="CL431" i="3"/>
  <c r="CQ431" i="3" s="1"/>
  <c r="BK431" i="3"/>
  <c r="CM431" i="3" s="1"/>
  <c r="CR431" i="3" s="1"/>
  <c r="CL442" i="3"/>
  <c r="CQ442" i="3" s="1"/>
  <c r="BK442" i="3"/>
  <c r="CM442" i="3" s="1"/>
  <c r="CR442" i="3" s="1"/>
  <c r="CL462" i="3"/>
  <c r="CQ462" i="3" s="1"/>
  <c r="BK462" i="3"/>
  <c r="CM462" i="3" s="1"/>
  <c r="CR462" i="3" s="1"/>
  <c r="CL483" i="3"/>
  <c r="CQ483" i="3" s="1"/>
  <c r="BK483" i="3"/>
  <c r="CM483" i="3" s="1"/>
  <c r="CR483" i="3" s="1"/>
  <c r="CL502" i="3"/>
  <c r="CQ502" i="3" s="1"/>
  <c r="BK502" i="3"/>
  <c r="CM502" i="3" s="1"/>
  <c r="CR502" i="3" s="1"/>
  <c r="CL513" i="3"/>
  <c r="CQ513" i="3" s="1"/>
  <c r="BK513" i="3"/>
  <c r="CM513" i="3" s="1"/>
  <c r="CR513" i="3" s="1"/>
  <c r="CL533" i="3"/>
  <c r="CQ533" i="3" s="1"/>
  <c r="BK533" i="3"/>
  <c r="CM533" i="3" s="1"/>
  <c r="CR533" i="3" s="1"/>
  <c r="CL554" i="3"/>
  <c r="CQ554" i="3" s="1"/>
  <c r="BK554" i="3"/>
  <c r="CM554" i="3" s="1"/>
  <c r="CR554" i="3" s="1"/>
  <c r="CL564" i="3"/>
  <c r="CQ564" i="3" s="1"/>
  <c r="BK564" i="3"/>
  <c r="CM564" i="3" s="1"/>
  <c r="CR564" i="3" s="1"/>
  <c r="CL196" i="3"/>
  <c r="CQ196" i="3" s="1"/>
  <c r="BK196" i="3"/>
  <c r="CM196" i="3" s="1"/>
  <c r="CR196" i="3" s="1"/>
  <c r="CL215" i="3"/>
  <c r="CQ215" i="3" s="1"/>
  <c r="BK215" i="3"/>
  <c r="CM215" i="3" s="1"/>
  <c r="CR215" i="3" s="1"/>
  <c r="CL225" i="3"/>
  <c r="CQ225" i="3" s="1"/>
  <c r="BK225" i="3"/>
  <c r="CM225" i="3" s="1"/>
  <c r="CR225" i="3" s="1"/>
  <c r="CL246" i="3"/>
  <c r="CQ246" i="3" s="1"/>
  <c r="BK246" i="3"/>
  <c r="CM246" i="3" s="1"/>
  <c r="CR246" i="3" s="1"/>
  <c r="CL265" i="3"/>
  <c r="CQ265" i="3" s="1"/>
  <c r="BK265" i="3"/>
  <c r="CM265" i="3" s="1"/>
  <c r="CR265" i="3" s="1"/>
  <c r="CL284" i="3"/>
  <c r="CQ284" i="3" s="1"/>
  <c r="BK284" i="3"/>
  <c r="CM284" i="3" s="1"/>
  <c r="CR284" i="3" s="1"/>
  <c r="CL295" i="3"/>
  <c r="CQ295" i="3" s="1"/>
  <c r="BK295" i="3"/>
  <c r="CM295" i="3" s="1"/>
  <c r="CR295" i="3" s="1"/>
  <c r="CL316" i="3"/>
  <c r="CQ316" i="3" s="1"/>
  <c r="BK316" i="3"/>
  <c r="CM316" i="3" s="1"/>
  <c r="CR316" i="3" s="1"/>
  <c r="CL327" i="3"/>
  <c r="CQ327" i="3" s="1"/>
  <c r="BK327" i="3"/>
  <c r="CM327" i="3" s="1"/>
  <c r="CR327" i="3" s="1"/>
  <c r="CL367" i="3"/>
  <c r="CQ367" i="3" s="1"/>
  <c r="BK367" i="3"/>
  <c r="CM367" i="3" s="1"/>
  <c r="CR367" i="3" s="1"/>
  <c r="CL377" i="3"/>
  <c r="CQ377" i="3" s="1"/>
  <c r="BK377" i="3"/>
  <c r="CM377" i="3" s="1"/>
  <c r="CR377" i="3" s="1"/>
  <c r="CL398" i="3"/>
  <c r="CQ398" i="3" s="1"/>
  <c r="BK398" i="3"/>
  <c r="CM398" i="3" s="1"/>
  <c r="CR398" i="3" s="1"/>
  <c r="CL417" i="3"/>
  <c r="CQ417" i="3" s="1"/>
  <c r="BK417" i="3"/>
  <c r="CM417" i="3" s="1"/>
  <c r="CR417" i="3" s="1"/>
  <c r="CL468" i="3"/>
  <c r="CQ468" i="3" s="1"/>
  <c r="BK468" i="3"/>
  <c r="CM468" i="3" s="1"/>
  <c r="CR468" i="3" s="1"/>
  <c r="CL489" i="3"/>
  <c r="CQ489" i="3" s="1"/>
  <c r="BK489" i="3"/>
  <c r="CM489" i="3" s="1"/>
  <c r="CR489" i="3" s="1"/>
  <c r="CL519" i="3"/>
  <c r="CQ519" i="3" s="1"/>
  <c r="BK519" i="3"/>
  <c r="CM519" i="3" s="1"/>
  <c r="CR519" i="3" s="1"/>
  <c r="CL540" i="3"/>
  <c r="CQ540" i="3" s="1"/>
  <c r="BK540" i="3"/>
  <c r="CM540" i="3" s="1"/>
  <c r="CR540" i="3" s="1"/>
  <c r="CL560" i="3"/>
  <c r="CQ560" i="3" s="1"/>
  <c r="BK560" i="3"/>
  <c r="CM560" i="3" s="1"/>
  <c r="CR560" i="3" s="1"/>
  <c r="CL192" i="3"/>
  <c r="CQ192" i="3" s="1"/>
  <c r="BK192" i="3"/>
  <c r="CM192" i="3" s="1"/>
  <c r="CR192" i="3" s="1"/>
  <c r="CL202" i="3"/>
  <c r="CQ202" i="3" s="1"/>
  <c r="BK202" i="3"/>
  <c r="CM202" i="3" s="1"/>
  <c r="CR202" i="3" s="1"/>
  <c r="CL221" i="3"/>
  <c r="CQ221" i="3" s="1"/>
  <c r="BK221" i="3"/>
  <c r="CM221" i="3" s="1"/>
  <c r="CR221" i="3" s="1"/>
  <c r="CL242" i="3"/>
  <c r="CQ242" i="3" s="1"/>
  <c r="BK242" i="3"/>
  <c r="CM242" i="3" s="1"/>
  <c r="CR242" i="3" s="1"/>
  <c r="CL252" i="3"/>
  <c r="CQ252" i="3" s="1"/>
  <c r="BK252" i="3"/>
  <c r="CM252" i="3" s="1"/>
  <c r="CR252" i="3" s="1"/>
  <c r="CL261" i="3"/>
  <c r="CQ261" i="3" s="1"/>
  <c r="BK261" i="3"/>
  <c r="CM261" i="3" s="1"/>
  <c r="CR261" i="3" s="1"/>
  <c r="CL271" i="3"/>
  <c r="CQ271" i="3" s="1"/>
  <c r="BK271" i="3"/>
  <c r="CM271" i="3" s="1"/>
  <c r="CR271" i="3" s="1"/>
  <c r="CL291" i="3"/>
  <c r="CQ291" i="3" s="1"/>
  <c r="BK291" i="3"/>
  <c r="CM291" i="3" s="1"/>
  <c r="CR291" i="3" s="1"/>
  <c r="CL302" i="3"/>
  <c r="CQ302" i="3" s="1"/>
  <c r="BK302" i="3"/>
  <c r="CM302" i="3" s="1"/>
  <c r="CR302" i="3" s="1"/>
  <c r="CL322" i="3"/>
  <c r="CQ322" i="3" s="1"/>
  <c r="BK322" i="3"/>
  <c r="CM322" i="3" s="1"/>
  <c r="CR322" i="3" s="1"/>
  <c r="CL354" i="3"/>
  <c r="CQ354" i="3" s="1"/>
  <c r="BK354" i="3"/>
  <c r="CM354" i="3" s="1"/>
  <c r="CR354" i="3" s="1"/>
  <c r="CL373" i="3"/>
  <c r="CQ373" i="3" s="1"/>
  <c r="BK373" i="3"/>
  <c r="CM373" i="3" s="1"/>
  <c r="CR373" i="3" s="1"/>
  <c r="CL423" i="3"/>
  <c r="CQ423" i="3" s="1"/>
  <c r="BK423" i="3"/>
  <c r="CM423" i="3" s="1"/>
  <c r="CR423" i="3" s="1"/>
  <c r="CL455" i="3"/>
  <c r="CQ455" i="3" s="1"/>
  <c r="BK455" i="3"/>
  <c r="CM455" i="3" s="1"/>
  <c r="CR455" i="3" s="1"/>
  <c r="CL474" i="3"/>
  <c r="CQ474" i="3" s="1"/>
  <c r="BK474" i="3"/>
  <c r="CM474" i="3" s="1"/>
  <c r="CR474" i="3" s="1"/>
  <c r="CL495" i="3"/>
  <c r="CQ495" i="3" s="1"/>
  <c r="BK495" i="3"/>
  <c r="CM495" i="3" s="1"/>
  <c r="CR495" i="3" s="1"/>
  <c r="CL526" i="3"/>
  <c r="CQ526" i="3" s="1"/>
  <c r="BK526" i="3"/>
  <c r="CM526" i="3" s="1"/>
  <c r="CR526" i="3" s="1"/>
  <c r="CL546" i="3"/>
  <c r="CQ546" i="3" s="1"/>
  <c r="BK546" i="3"/>
  <c r="CM546" i="3" s="1"/>
  <c r="CR546" i="3" s="1"/>
  <c r="CL566" i="3"/>
  <c r="CQ566" i="3" s="1"/>
  <c r="BK566" i="3"/>
  <c r="CM566" i="3" s="1"/>
  <c r="CR566" i="3" s="1"/>
  <c r="CL582" i="3"/>
  <c r="CQ582" i="3" s="1"/>
  <c r="BK582" i="3"/>
  <c r="CM582" i="3" s="1"/>
  <c r="CR582" i="3" s="1"/>
  <c r="CL227" i="3"/>
  <c r="CQ227" i="3" s="1"/>
  <c r="BK227" i="3"/>
  <c r="CM227" i="3" s="1"/>
  <c r="CR227" i="3" s="1"/>
  <c r="CL248" i="3"/>
  <c r="CQ248" i="3" s="1"/>
  <c r="BK248" i="3"/>
  <c r="CM248" i="3" s="1"/>
  <c r="CR248" i="3" s="1"/>
  <c r="CL258" i="3"/>
  <c r="CQ258" i="3" s="1"/>
  <c r="BK258" i="3"/>
  <c r="CM258" i="3" s="1"/>
  <c r="CR258" i="3" s="1"/>
  <c r="CL277" i="3"/>
  <c r="CQ277" i="3" s="1"/>
  <c r="BK277" i="3"/>
  <c r="CM277" i="3" s="1"/>
  <c r="CR277" i="3" s="1"/>
  <c r="CL297" i="3"/>
  <c r="CQ297" i="3" s="1"/>
  <c r="BK297" i="3"/>
  <c r="CM297" i="3" s="1"/>
  <c r="CR297" i="3" s="1"/>
  <c r="CL309" i="3"/>
  <c r="CQ309" i="3" s="1"/>
  <c r="BK309" i="3"/>
  <c r="CM309" i="3" s="1"/>
  <c r="CR309" i="3" s="1"/>
  <c r="CL329" i="3"/>
  <c r="CQ329" i="3" s="1"/>
  <c r="BK329" i="3"/>
  <c r="CM329" i="3" s="1"/>
  <c r="CR329" i="3" s="1"/>
  <c r="CL360" i="3"/>
  <c r="CQ360" i="3" s="1"/>
  <c r="BK360" i="3"/>
  <c r="CM360" i="3" s="1"/>
  <c r="CR360" i="3" s="1"/>
  <c r="CL400" i="3"/>
  <c r="CQ400" i="3" s="1"/>
  <c r="BK400" i="3"/>
  <c r="CM400" i="3" s="1"/>
  <c r="CR400" i="3" s="1"/>
  <c r="CL430" i="3"/>
  <c r="CQ430" i="3" s="1"/>
  <c r="BK430" i="3"/>
  <c r="CM430" i="3" s="1"/>
  <c r="CR430" i="3" s="1"/>
  <c r="CL451" i="3"/>
  <c r="CQ451" i="3" s="1"/>
  <c r="BK451" i="3"/>
  <c r="CM451" i="3" s="1"/>
  <c r="CR451" i="3" s="1"/>
  <c r="CL482" i="3"/>
  <c r="CQ482" i="3" s="1"/>
  <c r="BK482" i="3"/>
  <c r="CM482" i="3" s="1"/>
  <c r="CR482" i="3" s="1"/>
  <c r="CL542" i="3"/>
  <c r="CQ542" i="3" s="1"/>
  <c r="BK542" i="3"/>
  <c r="CM542" i="3" s="1"/>
  <c r="CR542" i="3" s="1"/>
  <c r="CL572" i="3"/>
  <c r="CQ572" i="3" s="1"/>
  <c r="BK572" i="3"/>
  <c r="CM572" i="3" s="1"/>
  <c r="CR572" i="3" s="1"/>
  <c r="CL195" i="3"/>
  <c r="CQ195" i="3" s="1"/>
  <c r="BK195" i="3"/>
  <c r="CM195" i="3" s="1"/>
  <c r="CR195" i="3" s="1"/>
  <c r="CL254" i="3"/>
  <c r="CQ254" i="3" s="1"/>
  <c r="BK254" i="3"/>
  <c r="CM254" i="3" s="1"/>
  <c r="CR254" i="3" s="1"/>
  <c r="CL264" i="3"/>
  <c r="CQ264" i="3" s="1"/>
  <c r="BK264" i="3"/>
  <c r="CM264" i="3" s="1"/>
  <c r="CR264" i="3" s="1"/>
  <c r="CL283" i="3"/>
  <c r="CQ283" i="3" s="1"/>
  <c r="BK283" i="3"/>
  <c r="CM283" i="3" s="1"/>
  <c r="CR283" i="3" s="1"/>
  <c r="CL315" i="3"/>
  <c r="CQ315" i="3" s="1"/>
  <c r="BK315" i="3"/>
  <c r="CM315" i="3" s="1"/>
  <c r="CR315" i="3" s="1"/>
  <c r="CL366" i="3"/>
  <c r="CQ366" i="3" s="1"/>
  <c r="BK366" i="3"/>
  <c r="CM366" i="3" s="1"/>
  <c r="CR366" i="3" s="1"/>
  <c r="CL387" i="3"/>
  <c r="CQ387" i="3" s="1"/>
  <c r="BK387" i="3"/>
  <c r="CM387" i="3" s="1"/>
  <c r="CR387" i="3" s="1"/>
  <c r="CL406" i="3"/>
  <c r="CQ406" i="3" s="1"/>
  <c r="BK406" i="3"/>
  <c r="CM406" i="3" s="1"/>
  <c r="CR406" i="3" s="1"/>
  <c r="CL436" i="3"/>
  <c r="CQ436" i="3" s="1"/>
  <c r="BK436" i="3"/>
  <c r="CM436" i="3" s="1"/>
  <c r="CR436" i="3" s="1"/>
  <c r="CL467" i="3"/>
  <c r="CQ467" i="3" s="1"/>
  <c r="BK467" i="3"/>
  <c r="CM467" i="3" s="1"/>
  <c r="CR467" i="3" s="1"/>
  <c r="CL488" i="3"/>
  <c r="CQ488" i="3" s="1"/>
  <c r="BK488" i="3"/>
  <c r="CM488" i="3" s="1"/>
  <c r="CR488" i="3" s="1"/>
  <c r="CL507" i="3"/>
  <c r="CQ507" i="3" s="1"/>
  <c r="BK507" i="3"/>
  <c r="CM507" i="3" s="1"/>
  <c r="CR507" i="3" s="1"/>
  <c r="CL528" i="3"/>
  <c r="CQ528" i="3" s="1"/>
  <c r="BK528" i="3"/>
  <c r="CM528" i="3" s="1"/>
  <c r="CR528" i="3" s="1"/>
  <c r="CL539" i="3"/>
  <c r="CQ539" i="3" s="1"/>
  <c r="BK539" i="3"/>
  <c r="CM539" i="3" s="1"/>
  <c r="CR539" i="3" s="1"/>
  <c r="CL191" i="3"/>
  <c r="CQ191" i="3" s="1"/>
  <c r="BK191" i="3"/>
  <c r="CM191" i="3" s="1"/>
  <c r="CR191" i="3" s="1"/>
  <c r="CL201" i="3"/>
  <c r="CQ201" i="3" s="1"/>
  <c r="BK201" i="3"/>
  <c r="CM201" i="3" s="1"/>
  <c r="CR201" i="3" s="1"/>
  <c r="CL220" i="3"/>
  <c r="CQ220" i="3" s="1"/>
  <c r="BK220" i="3"/>
  <c r="CM220" i="3" s="1"/>
  <c r="CR220" i="3" s="1"/>
  <c r="CL241" i="3"/>
  <c r="CQ241" i="3" s="1"/>
  <c r="BK241" i="3"/>
  <c r="CM241" i="3" s="1"/>
  <c r="CR241" i="3" s="1"/>
  <c r="CL260" i="3"/>
  <c r="CQ260" i="3" s="1"/>
  <c r="BK260" i="3"/>
  <c r="CM260" i="3" s="1"/>
  <c r="CR260" i="3" s="1"/>
  <c r="CL321" i="3"/>
  <c r="CQ321" i="3" s="1"/>
  <c r="BK321" i="3"/>
  <c r="CM321" i="3" s="1"/>
  <c r="CR321" i="3" s="1"/>
  <c r="CL353" i="3"/>
  <c r="CQ353" i="3" s="1"/>
  <c r="BK353" i="3"/>
  <c r="CM353" i="3" s="1"/>
  <c r="CR353" i="3" s="1"/>
  <c r="CL362" i="3"/>
  <c r="CQ362" i="3" s="1"/>
  <c r="BK362" i="3"/>
  <c r="CM362" i="3" s="1"/>
  <c r="CR362" i="3" s="1"/>
  <c r="CL372" i="3"/>
  <c r="CQ372" i="3" s="1"/>
  <c r="BK372" i="3"/>
  <c r="CM372" i="3" s="1"/>
  <c r="CR372" i="3" s="1"/>
  <c r="CL393" i="3"/>
  <c r="CQ393" i="3" s="1"/>
  <c r="BK393" i="3"/>
  <c r="CM393" i="3" s="1"/>
  <c r="CR393" i="3" s="1"/>
  <c r="CL412" i="3"/>
  <c r="CQ412" i="3" s="1"/>
  <c r="BK412" i="3"/>
  <c r="CM412" i="3" s="1"/>
  <c r="CR412" i="3" s="1"/>
  <c r="CL443" i="3"/>
  <c r="CQ443" i="3" s="1"/>
  <c r="BK443" i="3"/>
  <c r="CM443" i="3" s="1"/>
  <c r="CR443" i="3" s="1"/>
  <c r="CL463" i="3"/>
  <c r="CQ463" i="3" s="1"/>
  <c r="BK463" i="3"/>
  <c r="CM463" i="3" s="1"/>
  <c r="CR463" i="3" s="1"/>
  <c r="CL514" i="3"/>
  <c r="CQ514" i="3" s="1"/>
  <c r="BK514" i="3"/>
  <c r="CM514" i="3" s="1"/>
  <c r="CR514" i="3" s="1"/>
  <c r="CL534" i="3"/>
  <c r="CQ534" i="3" s="1"/>
  <c r="BK534" i="3"/>
  <c r="CM534" i="3" s="1"/>
  <c r="CR534" i="3" s="1"/>
  <c r="CL197" i="3"/>
  <c r="CQ197" i="3" s="1"/>
  <c r="BK197" i="3"/>
  <c r="CM197" i="3" s="1"/>
  <c r="CR197" i="3" s="1"/>
  <c r="CL226" i="3"/>
  <c r="CQ226" i="3" s="1"/>
  <c r="BK226" i="3"/>
  <c r="CM226" i="3" s="1"/>
  <c r="CR226" i="3" s="1"/>
  <c r="CL247" i="3"/>
  <c r="CQ247" i="3" s="1"/>
  <c r="BK247" i="3"/>
  <c r="CM247" i="3" s="1"/>
  <c r="CR247" i="3" s="1"/>
  <c r="CL266" i="3"/>
  <c r="CQ266" i="3" s="1"/>
  <c r="BK266" i="3"/>
  <c r="CM266" i="3" s="1"/>
  <c r="CR266" i="3" s="1"/>
  <c r="CL276" i="3"/>
  <c r="CQ276" i="3" s="1"/>
  <c r="BK276" i="3"/>
  <c r="CM276" i="3" s="1"/>
  <c r="CR276" i="3" s="1"/>
  <c r="CL296" i="3"/>
  <c r="CQ296" i="3" s="1"/>
  <c r="BK296" i="3"/>
  <c r="CM296" i="3" s="1"/>
  <c r="CR296" i="3" s="1"/>
  <c r="CL308" i="3"/>
  <c r="CQ308" i="3" s="1"/>
  <c r="BK308" i="3"/>
  <c r="CM308" i="3" s="1"/>
  <c r="CR308" i="3" s="1"/>
  <c r="CL328" i="3"/>
  <c r="CQ328" i="3" s="1"/>
  <c r="BK328" i="3"/>
  <c r="CM328" i="3" s="1"/>
  <c r="CR328" i="3" s="1"/>
  <c r="CL359" i="3"/>
  <c r="CQ359" i="3" s="1"/>
  <c r="BK359" i="3"/>
  <c r="CM359" i="3" s="1"/>
  <c r="CR359" i="3" s="1"/>
  <c r="CL378" i="3"/>
  <c r="CQ378" i="3" s="1"/>
  <c r="BK378" i="3"/>
  <c r="CM378" i="3" s="1"/>
  <c r="CR378" i="3" s="1"/>
  <c r="CL389" i="3"/>
  <c r="CQ389" i="3" s="1"/>
  <c r="BK389" i="3"/>
  <c r="CM389" i="3" s="1"/>
  <c r="CR389" i="3" s="1"/>
  <c r="CL399" i="3"/>
  <c r="CQ399" i="3" s="1"/>
  <c r="BK399" i="3"/>
  <c r="CM399" i="3" s="1"/>
  <c r="CR399" i="3" s="1"/>
  <c r="CL418" i="3"/>
  <c r="CQ418" i="3" s="1"/>
  <c r="BK418" i="3"/>
  <c r="CM418" i="3" s="1"/>
  <c r="CR418" i="3" s="1"/>
  <c r="CL429" i="3"/>
  <c r="CQ429" i="3" s="1"/>
  <c r="BK429" i="3"/>
  <c r="CM429" i="3" s="1"/>
  <c r="CR429" i="3" s="1"/>
  <c r="CL438" i="3"/>
  <c r="CQ438" i="3" s="1"/>
  <c r="BK438" i="3"/>
  <c r="CM438" i="3" s="1"/>
  <c r="CR438" i="3" s="1"/>
  <c r="CL450" i="3"/>
  <c r="CQ450" i="3" s="1"/>
  <c r="BK450" i="3"/>
  <c r="CM450" i="3" s="1"/>
  <c r="CR450" i="3" s="1"/>
  <c r="CL469" i="3"/>
  <c r="CQ469" i="3" s="1"/>
  <c r="BK469" i="3"/>
  <c r="CM469" i="3" s="1"/>
  <c r="CR469" i="3" s="1"/>
  <c r="CL490" i="3"/>
  <c r="CQ490" i="3" s="1"/>
  <c r="BK490" i="3"/>
  <c r="CM490" i="3" s="1"/>
  <c r="CR490" i="3" s="1"/>
  <c r="CL520" i="3"/>
  <c r="CQ520" i="3" s="1"/>
  <c r="BK520" i="3"/>
  <c r="CM520" i="3" s="1"/>
  <c r="CR520" i="3" s="1"/>
  <c r="CL571" i="3"/>
  <c r="CQ571" i="3" s="1"/>
  <c r="BK571" i="3"/>
  <c r="CM571" i="3" s="1"/>
  <c r="CR571" i="3" s="1"/>
  <c r="CL203" i="3"/>
  <c r="CQ203" i="3" s="1"/>
  <c r="BK203" i="3"/>
  <c r="CM203" i="3" s="1"/>
  <c r="CR203" i="3" s="1"/>
  <c r="CL253" i="3"/>
  <c r="CQ253" i="3" s="1"/>
  <c r="BK253" i="3"/>
  <c r="CM253" i="3" s="1"/>
  <c r="CR253" i="3" s="1"/>
  <c r="CL272" i="3"/>
  <c r="CQ272" i="3" s="1"/>
  <c r="BK272" i="3"/>
  <c r="CM272" i="3" s="1"/>
  <c r="CR272" i="3" s="1"/>
  <c r="CL282" i="3"/>
  <c r="CQ282" i="3" s="1"/>
  <c r="BK282" i="3"/>
  <c r="CM282" i="3" s="1"/>
  <c r="CR282" i="3" s="1"/>
  <c r="CL303" i="3"/>
  <c r="CQ303" i="3" s="1"/>
  <c r="BK303" i="3"/>
  <c r="CM303" i="3" s="1"/>
  <c r="CR303" i="3" s="1"/>
  <c r="CL355" i="3"/>
  <c r="CQ355" i="3" s="1"/>
  <c r="BK355" i="3"/>
  <c r="CM355" i="3" s="1"/>
  <c r="CR355" i="3" s="1"/>
  <c r="CL365" i="3"/>
  <c r="CQ365" i="3" s="1"/>
  <c r="BK365" i="3"/>
  <c r="CM365" i="3" s="1"/>
  <c r="CR365" i="3" s="1"/>
  <c r="CL386" i="3"/>
  <c r="CQ386" i="3" s="1"/>
  <c r="BK386" i="3"/>
  <c r="CM386" i="3" s="1"/>
  <c r="CR386" i="3" s="1"/>
  <c r="CL405" i="3"/>
  <c r="CQ405" i="3" s="1"/>
  <c r="BK405" i="3"/>
  <c r="CM405" i="3" s="1"/>
  <c r="CR405" i="3" s="1"/>
  <c r="CL435" i="3"/>
  <c r="CQ435" i="3" s="1"/>
  <c r="BK435" i="3"/>
  <c r="CM435" i="3" s="1"/>
  <c r="CR435" i="3" s="1"/>
  <c r="CL456" i="3"/>
  <c r="CQ456" i="3" s="1"/>
  <c r="BK456" i="3"/>
  <c r="CM456" i="3" s="1"/>
  <c r="CR456" i="3" s="1"/>
  <c r="CL475" i="3"/>
  <c r="CQ475" i="3" s="1"/>
  <c r="BK475" i="3"/>
  <c r="CM475" i="3" s="1"/>
  <c r="CR475" i="3" s="1"/>
  <c r="CL506" i="3"/>
  <c r="CQ506" i="3" s="1"/>
  <c r="BK506" i="3"/>
  <c r="CM506" i="3" s="1"/>
  <c r="CR506" i="3" s="1"/>
  <c r="CL527" i="3"/>
  <c r="CQ527" i="3" s="1"/>
  <c r="BK527" i="3"/>
  <c r="CM527" i="3" s="1"/>
  <c r="CR527" i="3" s="1"/>
  <c r="CL547" i="3"/>
  <c r="CQ547" i="3" s="1"/>
  <c r="BK547" i="3"/>
  <c r="CM547" i="3" s="1"/>
  <c r="CR547" i="3" s="1"/>
  <c r="CL558" i="3"/>
  <c r="CQ558" i="3" s="1"/>
  <c r="BK558" i="3"/>
  <c r="CM558" i="3" s="1"/>
  <c r="CR558" i="3" s="1"/>
  <c r="CL583" i="3"/>
  <c r="CQ583" i="3" s="1"/>
  <c r="BK583" i="3"/>
  <c r="CM583" i="3" s="1"/>
  <c r="CR583" i="3" s="1"/>
  <c r="CR501" i="3"/>
  <c r="HR51" i="3"/>
  <c r="HV51" i="3"/>
  <c r="IA51" i="3"/>
  <c r="HO51" i="3"/>
  <c r="HW51" i="3"/>
  <c r="IB51" i="3"/>
  <c r="HP51" i="3"/>
  <c r="HX51" i="3"/>
  <c r="IC51" i="3"/>
  <c r="ID51" i="3"/>
  <c r="HQ51" i="3"/>
  <c r="HU51" i="3"/>
  <c r="HZ51" i="3"/>
  <c r="IE51" i="3"/>
  <c r="HO52" i="3"/>
  <c r="HU52" i="3"/>
  <c r="HZ52" i="3"/>
  <c r="ID52" i="3"/>
  <c r="HP52" i="3"/>
  <c r="HV52" i="3"/>
  <c r="IA52" i="3"/>
  <c r="HQ52" i="3"/>
  <c r="HW52" i="3"/>
  <c r="IB52" i="3"/>
  <c r="HR52" i="3"/>
  <c r="HX52" i="3"/>
  <c r="IC52" i="3"/>
  <c r="IE52" i="3"/>
  <c r="HR53" i="3"/>
  <c r="HX53" i="3"/>
  <c r="IC53" i="3"/>
  <c r="HO53" i="3"/>
  <c r="HU53" i="3"/>
  <c r="HZ53" i="3"/>
  <c r="ID53" i="3"/>
  <c r="HP53" i="3"/>
  <c r="HV53" i="3"/>
  <c r="IA53" i="3"/>
  <c r="HQ53" i="3"/>
  <c r="HW53" i="3"/>
  <c r="IB53" i="3"/>
  <c r="IE53" i="3"/>
  <c r="HQ54" i="3"/>
  <c r="HW54" i="3"/>
  <c r="IB54" i="3"/>
  <c r="HR54" i="3"/>
  <c r="HX54" i="3"/>
  <c r="IC54" i="3"/>
  <c r="HO54" i="3"/>
  <c r="HU54" i="3"/>
  <c r="HZ54" i="3"/>
  <c r="ID54" i="3"/>
  <c r="HV54" i="3"/>
  <c r="IA54" i="3"/>
  <c r="HP54" i="3"/>
  <c r="IE54" i="3"/>
  <c r="HP183" i="3"/>
  <c r="HV183" i="3"/>
  <c r="IA183" i="3"/>
  <c r="HQ183" i="3"/>
  <c r="HW183" i="3"/>
  <c r="IB183" i="3"/>
  <c r="HO183" i="3"/>
  <c r="HZ183" i="3"/>
  <c r="HR183" i="3"/>
  <c r="IC183" i="3"/>
  <c r="HU183" i="3"/>
  <c r="ID183" i="3"/>
  <c r="HX183" i="3"/>
  <c r="IE183" i="3"/>
  <c r="HR185" i="3"/>
  <c r="HX185" i="3"/>
  <c r="IC185" i="3"/>
  <c r="HQ185" i="3"/>
  <c r="HZ185" i="3"/>
  <c r="HU185" i="3"/>
  <c r="IA185" i="3"/>
  <c r="HO185" i="3"/>
  <c r="HV185" i="3"/>
  <c r="IB185" i="3"/>
  <c r="HW185" i="3"/>
  <c r="ID185" i="3"/>
  <c r="HP185" i="3"/>
  <c r="IE185" i="3"/>
  <c r="HP187" i="3"/>
  <c r="HX187" i="3"/>
  <c r="IC187" i="3"/>
  <c r="HQ187" i="3"/>
  <c r="HU187" i="3"/>
  <c r="HZ187" i="3"/>
  <c r="ID187" i="3"/>
  <c r="HR187" i="3"/>
  <c r="HV187" i="3"/>
  <c r="IA187" i="3"/>
  <c r="HO187" i="3"/>
  <c r="HW187" i="3"/>
  <c r="IB187" i="3"/>
  <c r="IE187" i="3"/>
  <c r="HO50" i="3"/>
  <c r="HU50" i="3"/>
  <c r="HZ50" i="3"/>
  <c r="ID50" i="3"/>
  <c r="HP50" i="3"/>
  <c r="HV50" i="3"/>
  <c r="IA50" i="3"/>
  <c r="HQ50" i="3"/>
  <c r="HW50" i="3"/>
  <c r="IB50" i="3"/>
  <c r="IC50" i="3"/>
  <c r="HR50" i="3"/>
  <c r="HX50" i="3"/>
  <c r="IE50" i="3"/>
  <c r="HO184" i="3"/>
  <c r="HX184" i="3"/>
  <c r="HP184" i="3"/>
  <c r="HU184" i="3"/>
  <c r="HZ184" i="3"/>
  <c r="ID184" i="3"/>
  <c r="HR184" i="3"/>
  <c r="IB184" i="3"/>
  <c r="HV184" i="3"/>
  <c r="IC184" i="3"/>
  <c r="HW184" i="3"/>
  <c r="HQ184" i="3"/>
  <c r="IA184" i="3"/>
  <c r="IE184" i="3"/>
  <c r="HQ186" i="3"/>
  <c r="HW186" i="3"/>
  <c r="HO186" i="3"/>
  <c r="HV186" i="3"/>
  <c r="IB186" i="3"/>
  <c r="HP186" i="3"/>
  <c r="HX186" i="3"/>
  <c r="IC186" i="3"/>
  <c r="HR186" i="3"/>
  <c r="HZ186" i="3"/>
  <c r="ID186" i="3"/>
  <c r="HU186" i="3"/>
  <c r="IA186" i="3"/>
  <c r="IE186" i="3"/>
  <c r="CM93" i="3"/>
  <c r="CR93" i="3" s="1"/>
  <c r="CM113" i="3"/>
  <c r="CR113" i="3" s="1"/>
  <c r="CM117" i="3"/>
  <c r="CR117" i="3" s="1"/>
  <c r="CM148" i="3"/>
  <c r="CR148" i="3" s="1"/>
  <c r="CM159" i="3"/>
  <c r="CR159" i="3" s="1"/>
  <c r="CM280" i="3"/>
  <c r="CR280" i="3" s="1"/>
  <c r="CM408" i="3"/>
  <c r="CR408" i="3" s="1"/>
  <c r="CM433" i="3"/>
  <c r="CR433" i="3" s="1"/>
  <c r="CM504" i="3"/>
  <c r="CR504" i="3" s="1"/>
  <c r="CM632" i="3"/>
  <c r="CR632" i="3" s="1"/>
  <c r="CM646" i="3"/>
  <c r="CR646" i="3" s="1"/>
  <c r="CM659" i="3"/>
  <c r="CR659" i="3" s="1"/>
  <c r="CM688" i="3"/>
  <c r="CR688" i="3" s="1"/>
  <c r="CM806" i="3"/>
  <c r="CR806" i="3" s="1"/>
  <c r="CM808" i="3"/>
  <c r="CR808" i="3" s="1"/>
  <c r="CM843" i="3"/>
  <c r="CR843" i="3" s="1"/>
  <c r="CM24" i="3"/>
  <c r="CR24" i="3" s="1"/>
  <c r="CM39" i="3"/>
  <c r="CR39" i="3" s="1"/>
  <c r="CM44" i="3"/>
  <c r="CR44" i="3" s="1"/>
  <c r="CM74" i="3"/>
  <c r="CR74" i="3" s="1"/>
  <c r="CM109" i="3"/>
  <c r="CR109" i="3" s="1"/>
  <c r="CM119" i="3"/>
  <c r="CR119" i="3" s="1"/>
  <c r="CM128" i="3"/>
  <c r="CR128" i="3" s="1"/>
  <c r="CM165" i="3"/>
  <c r="CR165" i="3" s="1"/>
  <c r="CM186" i="3"/>
  <c r="CR186" i="3" s="1"/>
  <c r="CM193" i="3"/>
  <c r="CR193" i="3" s="1"/>
  <c r="CM237" i="3"/>
  <c r="CR237" i="3" s="1"/>
  <c r="CM286" i="3"/>
  <c r="CR286" i="3" s="1"/>
  <c r="CM312" i="3"/>
  <c r="CR312" i="3" s="1"/>
  <c r="CM349" i="3"/>
  <c r="CR349" i="3" s="1"/>
  <c r="CM787" i="3"/>
  <c r="CR787" i="3" s="1"/>
  <c r="CM792" i="3"/>
  <c r="CR792" i="3" s="1"/>
  <c r="CM814" i="3"/>
  <c r="CR814" i="3" s="1"/>
  <c r="CM767" i="3"/>
  <c r="CR767" i="3" s="1"/>
  <c r="CM737" i="3"/>
  <c r="CR737" i="3" s="1"/>
  <c r="CM42" i="3"/>
  <c r="CR42" i="3" s="1"/>
  <c r="CM65" i="3"/>
  <c r="CR65" i="3" s="1"/>
  <c r="CM396" i="3"/>
  <c r="CR396" i="3" s="1"/>
  <c r="CM446" i="3"/>
  <c r="CR446" i="3" s="1"/>
  <c r="CM26" i="3"/>
  <c r="CR26" i="3" s="1"/>
  <c r="CM45" i="3"/>
  <c r="CR45" i="3" s="1"/>
  <c r="CM51" i="3"/>
  <c r="CR51" i="3" s="1"/>
  <c r="CM52" i="3"/>
  <c r="CR52" i="3" s="1"/>
  <c r="CM53" i="3"/>
  <c r="CR53" i="3" s="1"/>
  <c r="CM54" i="3"/>
  <c r="CR54" i="3" s="1"/>
  <c r="CV54" i="3" s="1"/>
  <c r="CM58" i="3"/>
  <c r="CR58" i="3" s="1"/>
  <c r="CM72" i="3"/>
  <c r="CR72" i="3" s="1"/>
  <c r="CM77" i="3"/>
  <c r="CR77" i="3" s="1"/>
  <c r="CM89" i="3"/>
  <c r="CR89" i="3" s="1"/>
  <c r="CM98" i="3"/>
  <c r="CR98" i="3" s="1"/>
  <c r="CM122" i="3"/>
  <c r="CR122" i="3" s="1"/>
  <c r="CM154" i="3"/>
  <c r="CR154" i="3" s="1"/>
  <c r="CM207" i="3"/>
  <c r="CR207" i="3" s="1"/>
  <c r="CM211" i="3"/>
  <c r="CR211" i="3" s="1"/>
  <c r="CM343" i="3"/>
  <c r="CR343" i="3" s="1"/>
  <c r="CM29" i="3"/>
  <c r="CR29" i="3" s="1"/>
  <c r="CM34" i="3"/>
  <c r="CR34" i="3" s="1"/>
  <c r="CM48" i="3"/>
  <c r="CR48" i="3" s="1"/>
  <c r="CM104" i="3"/>
  <c r="CR104" i="3" s="1"/>
  <c r="CM114" i="3"/>
  <c r="CR114" i="3" s="1"/>
  <c r="CM133" i="3"/>
  <c r="CR133" i="3" s="1"/>
  <c r="CM180" i="3"/>
  <c r="CR180" i="3" s="1"/>
  <c r="CM536" i="3"/>
  <c r="CR536" i="3" s="1"/>
  <c r="CM759" i="3"/>
  <c r="CR759" i="3" s="1"/>
  <c r="CM86" i="3"/>
  <c r="CR86" i="3" s="1"/>
  <c r="CM146" i="3"/>
  <c r="CR146" i="3" s="1"/>
  <c r="CM161" i="3"/>
  <c r="CR161" i="3" s="1"/>
  <c r="CM268" i="3"/>
  <c r="CR268" i="3" s="1"/>
  <c r="CM420" i="3"/>
  <c r="CR420" i="3" s="1"/>
  <c r="CM593" i="3"/>
  <c r="CR593" i="3" s="1"/>
  <c r="CM624" i="3"/>
  <c r="CR624" i="3" s="1"/>
  <c r="CM807" i="3"/>
  <c r="CR807" i="3" s="1"/>
  <c r="CM809" i="3"/>
  <c r="CR809" i="3" s="1"/>
  <c r="CM719" i="3"/>
  <c r="CM751" i="3"/>
  <c r="CR751" i="3" s="1"/>
  <c r="CM36" i="3"/>
  <c r="CR36" i="3" s="1"/>
  <c r="CM41" i="3"/>
  <c r="CR41" i="3" s="1"/>
  <c r="CM46" i="3"/>
  <c r="CR46" i="3" s="1"/>
  <c r="CM71" i="3"/>
  <c r="CR71" i="3" s="1"/>
  <c r="CM92" i="3"/>
  <c r="CR92" i="3" s="1"/>
  <c r="CM116" i="3"/>
  <c r="CR116" i="3" s="1"/>
  <c r="CM141" i="3"/>
  <c r="CR141" i="3" s="1"/>
  <c r="CM167" i="3"/>
  <c r="CR167" i="3" s="1"/>
  <c r="CM210" i="3"/>
  <c r="CR210" i="3" s="1"/>
  <c r="CM234" i="3"/>
  <c r="CR234" i="3" s="1"/>
  <c r="CM337" i="3"/>
  <c r="CR337" i="3" s="1"/>
  <c r="CM342" i="3"/>
  <c r="CR342" i="3" s="1"/>
  <c r="CM402" i="3"/>
  <c r="CR402" i="3" s="1"/>
  <c r="CM453" i="3"/>
  <c r="CR453" i="3" s="1"/>
  <c r="CM612" i="3"/>
  <c r="CR612" i="3" s="1"/>
  <c r="CM813" i="3"/>
  <c r="CR813" i="3" s="1"/>
  <c r="CM823" i="3"/>
  <c r="CM777" i="3"/>
  <c r="CR777" i="3" s="1"/>
  <c r="CM747" i="3"/>
  <c r="CR747" i="3" s="1"/>
  <c r="CM757" i="3"/>
  <c r="CR757" i="3" s="1"/>
  <c r="CM857" i="3"/>
  <c r="CL145" i="3"/>
  <c r="CQ145" i="3" s="1"/>
  <c r="BK707" i="3"/>
  <c r="CL232" i="3"/>
  <c r="CQ232" i="3" s="1"/>
  <c r="BK232" i="3"/>
  <c r="CL231" i="3"/>
  <c r="CQ231" i="3" s="1"/>
  <c r="BK231" i="3"/>
  <c r="CL233" i="3"/>
  <c r="CQ233" i="3" s="1"/>
  <c r="BK233" i="3"/>
  <c r="BK623" i="3"/>
  <c r="CL808" i="3"/>
  <c r="CQ808" i="3" s="1"/>
  <c r="BK357" i="3"/>
  <c r="BK179" i="3"/>
  <c r="CL532" i="3"/>
  <c r="CQ532" i="3" s="1"/>
  <c r="CL446" i="3"/>
  <c r="CQ446" i="3" s="1"/>
  <c r="BK383" i="3"/>
  <c r="CL843" i="3"/>
  <c r="CQ843" i="3" s="1"/>
  <c r="BK717" i="3"/>
  <c r="BK336" i="3"/>
  <c r="CL500" i="3"/>
  <c r="CQ500" i="3" s="1"/>
  <c r="BK574" i="3"/>
  <c r="CL311" i="3"/>
  <c r="CQ311" i="3" s="1"/>
  <c r="BK761" i="3"/>
  <c r="CL116" i="3"/>
  <c r="CQ116" i="3" s="1"/>
  <c r="CL72" i="3"/>
  <c r="CQ72" i="3" s="1"/>
  <c r="BK250" i="3"/>
  <c r="BK702" i="3"/>
  <c r="CL36" i="3"/>
  <c r="CQ36" i="3" s="1"/>
  <c r="BK235" i="3"/>
  <c r="CL237" i="3"/>
  <c r="CQ237" i="3" s="1"/>
  <c r="BK293" i="3"/>
  <c r="CL314" i="3"/>
  <c r="CQ314" i="3" s="1"/>
  <c r="CL516" i="3"/>
  <c r="CQ516" i="3" s="1"/>
  <c r="BK818" i="3"/>
  <c r="BK705" i="3"/>
  <c r="BK711" i="3"/>
  <c r="BK720" i="3"/>
  <c r="CL857" i="3"/>
  <c r="CQ857" i="3" s="1"/>
  <c r="CL113" i="3"/>
  <c r="CQ113" i="3" s="1"/>
  <c r="CL240" i="3"/>
  <c r="CQ240" i="3" s="1"/>
  <c r="CL279" i="3"/>
  <c r="CQ279" i="3" s="1"/>
  <c r="CL419" i="3"/>
  <c r="CQ419" i="3" s="1"/>
  <c r="CL48" i="3"/>
  <c r="CQ48" i="3" s="1"/>
  <c r="CL109" i="3"/>
  <c r="CQ109" i="3" s="1"/>
  <c r="CL119" i="3"/>
  <c r="CQ119" i="3" s="1"/>
  <c r="BK134" i="3"/>
  <c r="BK135" i="3"/>
  <c r="CL213" i="3"/>
  <c r="CQ213" i="3" s="1"/>
  <c r="CL268" i="3"/>
  <c r="CQ268" i="3" s="1"/>
  <c r="CL285" i="3"/>
  <c r="CQ285" i="3" s="1"/>
  <c r="CL342" i="3"/>
  <c r="CQ342" i="3" s="1"/>
  <c r="BK390" i="3"/>
  <c r="CL401" i="3"/>
  <c r="CQ401" i="3" s="1"/>
  <c r="CL504" i="3"/>
  <c r="CQ504" i="3" s="1"/>
  <c r="CL521" i="3"/>
  <c r="CQ521" i="3" s="1"/>
  <c r="BK645" i="3"/>
  <c r="BK741" i="3"/>
  <c r="CL806" i="3"/>
  <c r="CQ806" i="3" s="1"/>
  <c r="BK703" i="3"/>
  <c r="CL751" i="3"/>
  <c r="CQ751" i="3" s="1"/>
  <c r="BK105" i="3"/>
  <c r="CL117" i="3"/>
  <c r="CQ117" i="3" s="1"/>
  <c r="CL133" i="3"/>
  <c r="CQ133" i="3" s="1"/>
  <c r="CL289" i="3"/>
  <c r="CQ289" i="3" s="1"/>
  <c r="CL747" i="3"/>
  <c r="CQ747" i="3" s="1"/>
  <c r="CL461" i="3"/>
  <c r="CQ461" i="3" s="1"/>
  <c r="CL536" i="3"/>
  <c r="CQ536" i="3" s="1"/>
  <c r="BK687" i="3"/>
  <c r="CL813" i="3"/>
  <c r="CQ813" i="3" s="1"/>
  <c r="BK706" i="3"/>
  <c r="BK710" i="3"/>
  <c r="BK714" i="3"/>
  <c r="BK739" i="3"/>
  <c r="BK375" i="3"/>
  <c r="BK619" i="3"/>
  <c r="CL453" i="3"/>
  <c r="CQ453" i="3" s="1"/>
  <c r="BK615" i="3"/>
  <c r="CL198" i="3"/>
  <c r="CQ198" i="3" s="1"/>
  <c r="CL180" i="3"/>
  <c r="CQ180" i="3" s="1"/>
  <c r="CL807" i="3"/>
  <c r="CQ807" i="3" s="1"/>
  <c r="BK847" i="3"/>
  <c r="BK848" i="3"/>
  <c r="BK849" i="3"/>
  <c r="BK853" i="3"/>
  <c r="BK695" i="3"/>
  <c r="CL777" i="3"/>
  <c r="CQ777" i="3" s="1"/>
  <c r="BK713" i="3"/>
  <c r="BK716" i="3"/>
  <c r="CL719" i="3"/>
  <c r="CQ719" i="3" s="1"/>
  <c r="CL757" i="3"/>
  <c r="CQ757" i="3" s="1"/>
  <c r="CL737" i="3"/>
  <c r="CQ737" i="3" s="1"/>
  <c r="CL759" i="3"/>
  <c r="CQ759" i="3" s="1"/>
  <c r="BK861" i="3"/>
  <c r="CL29" i="3"/>
  <c r="CQ29" i="3" s="1"/>
  <c r="CL54" i="3"/>
  <c r="CQ54" i="3" s="1"/>
  <c r="CU54" i="3" s="1"/>
  <c r="BK83" i="3"/>
  <c r="BK173" i="3"/>
  <c r="BK174" i="3"/>
  <c r="CL211" i="3"/>
  <c r="CQ211" i="3" s="1"/>
  <c r="BK229" i="3"/>
  <c r="CL267" i="3"/>
  <c r="CQ267" i="3" s="1"/>
  <c r="CL286" i="3"/>
  <c r="CQ286" i="3" s="1"/>
  <c r="CL298" i="3"/>
  <c r="CQ298" i="3" s="1"/>
  <c r="CL312" i="3"/>
  <c r="CQ312" i="3" s="1"/>
  <c r="BK344" i="3"/>
  <c r="CL449" i="3"/>
  <c r="CQ449" i="3" s="1"/>
  <c r="CL515" i="3"/>
  <c r="CQ515" i="3" s="1"/>
  <c r="BK609" i="3"/>
  <c r="BK610" i="3"/>
  <c r="BK613" i="3"/>
  <c r="BK617" i="3"/>
  <c r="BK621" i="3"/>
  <c r="BK637" i="3"/>
  <c r="BK791" i="3"/>
  <c r="CL688" i="3"/>
  <c r="CQ688" i="3" s="1"/>
  <c r="CL809" i="3"/>
  <c r="CQ809" i="3" s="1"/>
  <c r="BK815" i="3"/>
  <c r="BK822" i="3"/>
  <c r="BK723" i="3"/>
  <c r="CL41" i="3"/>
  <c r="CQ41" i="3" s="1"/>
  <c r="CL74" i="3"/>
  <c r="CQ74" i="3" s="1"/>
  <c r="CL122" i="3"/>
  <c r="CQ122" i="3" s="1"/>
  <c r="CL189" i="3"/>
  <c r="CQ189" i="3" s="1"/>
  <c r="CL243" i="3"/>
  <c r="CQ243" i="3" s="1"/>
  <c r="CL270" i="3"/>
  <c r="CQ270" i="3" s="1"/>
  <c r="CL280" i="3"/>
  <c r="CQ280" i="3" s="1"/>
  <c r="CL290" i="3"/>
  <c r="CQ290" i="3" s="1"/>
  <c r="CL379" i="3"/>
  <c r="CQ379" i="3" s="1"/>
  <c r="CL395" i="3"/>
  <c r="CQ395" i="3" s="1"/>
  <c r="CL410" i="3"/>
  <c r="CQ410" i="3" s="1"/>
  <c r="BK479" i="3"/>
  <c r="CL535" i="3"/>
  <c r="CQ535" i="3" s="1"/>
  <c r="CL565" i="3"/>
  <c r="CQ565" i="3" s="1"/>
  <c r="CL584" i="3"/>
  <c r="CQ584" i="3" s="1"/>
  <c r="CL600" i="3"/>
  <c r="CQ600" i="3" s="1"/>
  <c r="BK600" i="3"/>
  <c r="CL833" i="3"/>
  <c r="CQ833" i="3" s="1"/>
  <c r="BK833" i="3"/>
  <c r="CL837" i="3"/>
  <c r="CQ837" i="3" s="1"/>
  <c r="BK837" i="3"/>
  <c r="CL696" i="3"/>
  <c r="CQ696" i="3" s="1"/>
  <c r="BK696" i="3"/>
  <c r="CL699" i="3"/>
  <c r="CQ699" i="3" s="1"/>
  <c r="BK699" i="3"/>
  <c r="CL701" i="3"/>
  <c r="CQ701" i="3" s="1"/>
  <c r="BK701" i="3"/>
  <c r="BK28" i="3"/>
  <c r="BK35" i="3"/>
  <c r="BK40" i="3"/>
  <c r="CL45" i="3"/>
  <c r="CQ45" i="3" s="1"/>
  <c r="BK80" i="3"/>
  <c r="BK85" i="3"/>
  <c r="BK99" i="3"/>
  <c r="BK101" i="3"/>
  <c r="CL104" i="3"/>
  <c r="CQ104" i="3" s="1"/>
  <c r="BK142" i="3"/>
  <c r="BK147" i="3"/>
  <c r="BK158" i="3"/>
  <c r="BK164" i="3"/>
  <c r="CL167" i="3"/>
  <c r="CQ167" i="3" s="1"/>
  <c r="BK183" i="3"/>
  <c r="BK187" i="3"/>
  <c r="BK208" i="3"/>
  <c r="CL234" i="3"/>
  <c r="CQ234" i="3" s="1"/>
  <c r="BK256" i="3"/>
  <c r="BK324" i="3"/>
  <c r="BK338" i="3"/>
  <c r="CL343" i="3"/>
  <c r="CQ343" i="3" s="1"/>
  <c r="CL356" i="3"/>
  <c r="CQ356" i="3" s="1"/>
  <c r="CL361" i="3"/>
  <c r="CQ361" i="3" s="1"/>
  <c r="BK369" i="3"/>
  <c r="CL396" i="3"/>
  <c r="CQ396" i="3" s="1"/>
  <c r="CL420" i="3"/>
  <c r="CQ420" i="3" s="1"/>
  <c r="CL432" i="3"/>
  <c r="CQ432" i="3" s="1"/>
  <c r="CL548" i="3"/>
  <c r="CQ548" i="3" s="1"/>
  <c r="CL568" i="3"/>
  <c r="CQ568" i="3" s="1"/>
  <c r="BK568" i="3"/>
  <c r="CL573" i="3"/>
  <c r="CQ573" i="3" s="1"/>
  <c r="BK641" i="3"/>
  <c r="CL641" i="3"/>
  <c r="CQ641" i="3" s="1"/>
  <c r="BK644" i="3"/>
  <c r="CL644" i="3"/>
  <c r="CQ644" i="3" s="1"/>
  <c r="CL509" i="3"/>
  <c r="CQ509" i="3" s="1"/>
  <c r="CL647" i="3"/>
  <c r="CQ647" i="3" s="1"/>
  <c r="BK647" i="3"/>
  <c r="BK47" i="3"/>
  <c r="CL52" i="3"/>
  <c r="CQ52" i="3" s="1"/>
  <c r="BK59" i="3"/>
  <c r="CL65" i="3"/>
  <c r="CQ65" i="3" s="1"/>
  <c r="BK78" i="3"/>
  <c r="CL89" i="3"/>
  <c r="CQ89" i="3" s="1"/>
  <c r="BK123" i="3"/>
  <c r="BK125" i="3"/>
  <c r="CL128" i="3"/>
  <c r="CQ128" i="3" s="1"/>
  <c r="BK140" i="3"/>
  <c r="CL141" i="3"/>
  <c r="CQ141" i="3" s="1"/>
  <c r="CL146" i="3"/>
  <c r="CQ146" i="3" s="1"/>
  <c r="BK149" i="3"/>
  <c r="BK152" i="3"/>
  <c r="BK160" i="3"/>
  <c r="BK172" i="3"/>
  <c r="BK177" i="3"/>
  <c r="BK181" i="3"/>
  <c r="BK185" i="3"/>
  <c r="CL186" i="3"/>
  <c r="CQ186" i="3" s="1"/>
  <c r="BK199" i="3"/>
  <c r="CL204" i="3"/>
  <c r="CQ204" i="3" s="1"/>
  <c r="BK217" i="3"/>
  <c r="CL222" i="3"/>
  <c r="CQ222" i="3" s="1"/>
  <c r="CL255" i="3"/>
  <c r="CQ255" i="3" s="1"/>
  <c r="BK274" i="3"/>
  <c r="BK305" i="3"/>
  <c r="BK318" i="3"/>
  <c r="BK331" i="3"/>
  <c r="BK334" i="3"/>
  <c r="CL368" i="3"/>
  <c r="CQ368" i="3" s="1"/>
  <c r="CL388" i="3"/>
  <c r="CQ388" i="3" s="1"/>
  <c r="CL392" i="3"/>
  <c r="CQ392" i="3" s="1"/>
  <c r="CL404" i="3"/>
  <c r="CQ404" i="3" s="1"/>
  <c r="CL425" i="3"/>
  <c r="CQ425" i="3" s="1"/>
  <c r="CL523" i="3"/>
  <c r="CQ523" i="3" s="1"/>
  <c r="BK523" i="3"/>
  <c r="CL590" i="3"/>
  <c r="CQ590" i="3" s="1"/>
  <c r="BK590" i="3"/>
  <c r="CL602" i="3"/>
  <c r="CQ602" i="3" s="1"/>
  <c r="BK602" i="3"/>
  <c r="CL635" i="3"/>
  <c r="CQ635" i="3" s="1"/>
  <c r="BK635" i="3"/>
  <c r="CL692" i="3"/>
  <c r="CQ692" i="3" s="1"/>
  <c r="BK692" i="3"/>
  <c r="CL698" i="3"/>
  <c r="CQ698" i="3" s="1"/>
  <c r="BK698" i="3"/>
  <c r="CL700" i="3"/>
  <c r="CQ700" i="3" s="1"/>
  <c r="BK700" i="3"/>
  <c r="CL778" i="3"/>
  <c r="CQ778" i="3" s="1"/>
  <c r="BK778" i="3"/>
  <c r="CL752" i="3"/>
  <c r="CQ752" i="3" s="1"/>
  <c r="BK752" i="3"/>
  <c r="CL407" i="3"/>
  <c r="CQ407" i="3" s="1"/>
  <c r="CL457" i="3"/>
  <c r="CQ457" i="3" s="1"/>
  <c r="CL58" i="3"/>
  <c r="CQ58" i="3" s="1"/>
  <c r="CL77" i="3"/>
  <c r="CQ77" i="3" s="1"/>
  <c r="BK87" i="3"/>
  <c r="CL216" i="3"/>
  <c r="CQ216" i="3" s="1"/>
  <c r="BK299" i="3"/>
  <c r="CL330" i="3"/>
  <c r="CQ330" i="3" s="1"/>
  <c r="BK350" i="3"/>
  <c r="BK363" i="3"/>
  <c r="CL394" i="3"/>
  <c r="CQ394" i="3" s="1"/>
  <c r="CL402" i="3"/>
  <c r="CQ402" i="3" s="1"/>
  <c r="CL416" i="3"/>
  <c r="CQ416" i="3" s="1"/>
  <c r="CL424" i="3"/>
  <c r="CQ424" i="3" s="1"/>
  <c r="CL445" i="3"/>
  <c r="CQ445" i="3" s="1"/>
  <c r="CL477" i="3"/>
  <c r="CQ477" i="3" s="1"/>
  <c r="BK477" i="3"/>
  <c r="CL549" i="3"/>
  <c r="CQ549" i="3" s="1"/>
  <c r="BK549" i="3"/>
  <c r="CL570" i="3"/>
  <c r="CQ570" i="3" s="1"/>
  <c r="CL643" i="3"/>
  <c r="CQ643" i="3" s="1"/>
  <c r="BK643" i="3"/>
  <c r="CL819" i="3"/>
  <c r="CQ819" i="3" s="1"/>
  <c r="BK819" i="3"/>
  <c r="BK758" i="3"/>
  <c r="BK856" i="3"/>
  <c r="CL452" i="3"/>
  <c r="CQ452" i="3" s="1"/>
  <c r="CL464" i="3"/>
  <c r="CQ464" i="3" s="1"/>
  <c r="CL470" i="3"/>
  <c r="CQ470" i="3" s="1"/>
  <c r="CL501" i="3"/>
  <c r="CQ501" i="3" s="1"/>
  <c r="BK517" i="3"/>
  <c r="CL792" i="3"/>
  <c r="CQ792" i="3" s="1"/>
  <c r="CL814" i="3"/>
  <c r="CQ814" i="3" s="1"/>
  <c r="CL823" i="3"/>
  <c r="CQ823" i="3" s="1"/>
  <c r="CL767" i="3"/>
  <c r="CQ767" i="3" s="1"/>
  <c r="CL458" i="3"/>
  <c r="CQ458" i="3" s="1"/>
  <c r="CL465" i="3"/>
  <c r="CQ465" i="3" s="1"/>
  <c r="BK465" i="3"/>
  <c r="CL471" i="3"/>
  <c r="CQ471" i="3" s="1"/>
  <c r="BK471" i="3"/>
  <c r="CL562" i="3"/>
  <c r="CQ562" i="3" s="1"/>
  <c r="BK562" i="3"/>
  <c r="CL154" i="3"/>
  <c r="CQ154" i="3" s="1"/>
  <c r="BK155" i="3"/>
  <c r="BK156" i="3"/>
  <c r="CL159" i="3"/>
  <c r="CQ159" i="3" s="1"/>
  <c r="BK162" i="3"/>
  <c r="BK168" i="3"/>
  <c r="BK170" i="3"/>
  <c r="CL193" i="3"/>
  <c r="CQ193" i="3" s="1"/>
  <c r="BK205" i="3"/>
  <c r="CL207" i="3"/>
  <c r="CQ207" i="3" s="1"/>
  <c r="BK223" i="3"/>
  <c r="CL228" i="3"/>
  <c r="CQ228" i="3" s="1"/>
  <c r="BK244" i="3"/>
  <c r="CL249" i="3"/>
  <c r="CQ249" i="3" s="1"/>
  <c r="BK262" i="3"/>
  <c r="CL273" i="3"/>
  <c r="CQ273" i="3" s="1"/>
  <c r="CL304" i="3"/>
  <c r="CQ304" i="3" s="1"/>
  <c r="CL317" i="3"/>
  <c r="CQ317" i="3" s="1"/>
  <c r="CL323" i="3"/>
  <c r="CQ323" i="3" s="1"/>
  <c r="CL337" i="3"/>
  <c r="CQ337" i="3" s="1"/>
  <c r="BK340" i="3"/>
  <c r="BK346" i="3"/>
  <c r="CL349" i="3"/>
  <c r="CQ349" i="3" s="1"/>
  <c r="CL408" i="3"/>
  <c r="CQ408" i="3" s="1"/>
  <c r="BK414" i="3"/>
  <c r="CL422" i="3"/>
  <c r="CQ422" i="3" s="1"/>
  <c r="CL433" i="3"/>
  <c r="CQ433" i="3" s="1"/>
  <c r="CL444" i="3"/>
  <c r="CQ444" i="3" s="1"/>
  <c r="CL545" i="3"/>
  <c r="CQ545" i="3" s="1"/>
  <c r="CL553" i="3"/>
  <c r="CQ553" i="3" s="1"/>
  <c r="CL559" i="3"/>
  <c r="CQ559" i="3" s="1"/>
  <c r="CL592" i="3"/>
  <c r="CQ592" i="3" s="1"/>
  <c r="BK592" i="3"/>
  <c r="CL594" i="3"/>
  <c r="CQ594" i="3" s="1"/>
  <c r="BK594" i="3"/>
  <c r="BK604" i="3"/>
  <c r="CL604" i="3"/>
  <c r="CQ604" i="3" s="1"/>
  <c r="CL606" i="3"/>
  <c r="CQ606" i="3" s="1"/>
  <c r="BK606" i="3"/>
  <c r="CL625" i="3"/>
  <c r="CQ625" i="3" s="1"/>
  <c r="BK625" i="3"/>
  <c r="CL656" i="3"/>
  <c r="CQ656" i="3" s="1"/>
  <c r="BK656" i="3"/>
  <c r="BK743" i="3"/>
  <c r="CL743" i="3"/>
  <c r="CQ743" i="3" s="1"/>
  <c r="CL804" i="3"/>
  <c r="CQ804" i="3" s="1"/>
  <c r="BK804" i="3"/>
  <c r="BK689" i="3"/>
  <c r="CL689" i="3"/>
  <c r="CQ689" i="3" s="1"/>
  <c r="CL691" i="3"/>
  <c r="CQ691" i="3" s="1"/>
  <c r="BK691" i="3"/>
  <c r="CL812" i="3"/>
  <c r="CQ812" i="3" s="1"/>
  <c r="BK812" i="3"/>
  <c r="CL426" i="3"/>
  <c r="CQ426" i="3" s="1"/>
  <c r="BK426" i="3"/>
  <c r="CL530" i="3"/>
  <c r="CQ530" i="3" s="1"/>
  <c r="BK530" i="3"/>
  <c r="CL788" i="3"/>
  <c r="CQ788" i="3" s="1"/>
  <c r="BK788" i="3"/>
  <c r="CL773" i="3"/>
  <c r="CQ773" i="3" s="1"/>
  <c r="BK773" i="3"/>
  <c r="CL817" i="3"/>
  <c r="CQ817" i="3" s="1"/>
  <c r="BK817" i="3"/>
  <c r="CL753" i="3"/>
  <c r="CQ753" i="3" s="1"/>
  <c r="BK753" i="3"/>
  <c r="CL755" i="3"/>
  <c r="CQ755" i="3" s="1"/>
  <c r="BK755" i="3"/>
  <c r="CL24" i="3"/>
  <c r="CQ24" i="3" s="1"/>
  <c r="BK68" i="3"/>
  <c r="CL71" i="3"/>
  <c r="CQ71" i="3" s="1"/>
  <c r="CL86" i="3"/>
  <c r="CQ86" i="3" s="1"/>
  <c r="BK95" i="3"/>
  <c r="CL98" i="3"/>
  <c r="CQ98" i="3" s="1"/>
  <c r="BK21" i="3"/>
  <c r="CL26" i="3"/>
  <c r="CQ26" i="3" s="1"/>
  <c r="BK30" i="3"/>
  <c r="CL34" i="3"/>
  <c r="CQ34" i="3" s="1"/>
  <c r="CL39" i="3"/>
  <c r="CQ39" i="3" s="1"/>
  <c r="CL42" i="3"/>
  <c r="CQ42" i="3" s="1"/>
  <c r="CL46" i="3"/>
  <c r="CQ46" i="3" s="1"/>
  <c r="CL53" i="3"/>
  <c r="CQ53" i="3" s="1"/>
  <c r="BK64" i="3"/>
  <c r="BK66" i="3"/>
  <c r="BK90" i="3"/>
  <c r="CL93" i="3"/>
  <c r="CQ93" i="3" s="1"/>
  <c r="BK110" i="3"/>
  <c r="BK129" i="3"/>
  <c r="BK131" i="3"/>
  <c r="BK138" i="3"/>
  <c r="BK145" i="3"/>
  <c r="CL413" i="3"/>
  <c r="CQ413" i="3" s="1"/>
  <c r="CL459" i="3"/>
  <c r="CQ459" i="3" s="1"/>
  <c r="BK459" i="3"/>
  <c r="CL473" i="3"/>
  <c r="CQ473" i="3" s="1"/>
  <c r="CL492" i="3"/>
  <c r="CQ492" i="3" s="1"/>
  <c r="BK492" i="3"/>
  <c r="CL497" i="3"/>
  <c r="CQ497" i="3" s="1"/>
  <c r="CL508" i="3"/>
  <c r="CQ508" i="3" s="1"/>
  <c r="CL522" i="3"/>
  <c r="CQ522" i="3" s="1"/>
  <c r="CL586" i="3"/>
  <c r="CQ586" i="3" s="1"/>
  <c r="BK586" i="3"/>
  <c r="CL596" i="3"/>
  <c r="CQ596" i="3" s="1"/>
  <c r="BK596" i="3"/>
  <c r="CL797" i="3"/>
  <c r="CQ797" i="3" s="1"/>
  <c r="BK797" i="3"/>
  <c r="CL816" i="3"/>
  <c r="CQ816" i="3" s="1"/>
  <c r="BK816" i="3"/>
  <c r="CL821" i="3"/>
  <c r="CQ821" i="3" s="1"/>
  <c r="BK821" i="3"/>
  <c r="CL585" i="3"/>
  <c r="CQ585" i="3" s="1"/>
  <c r="CL798" i="3"/>
  <c r="CQ798" i="3" s="1"/>
  <c r="BK798" i="3"/>
  <c r="CL800" i="3"/>
  <c r="CQ800" i="3" s="1"/>
  <c r="BK800" i="3"/>
  <c r="CL51" i="3"/>
  <c r="CQ51" i="3" s="1"/>
  <c r="BK62" i="3"/>
  <c r="CL437" i="3"/>
  <c r="CQ437" i="3" s="1"/>
  <c r="CL485" i="3"/>
  <c r="CQ485" i="3" s="1"/>
  <c r="CL541" i="3"/>
  <c r="CQ541" i="3" s="1"/>
  <c r="BK556" i="3"/>
  <c r="CL556" i="3"/>
  <c r="CQ556" i="3" s="1"/>
  <c r="CL605" i="3"/>
  <c r="CQ605" i="3" s="1"/>
  <c r="BK605" i="3"/>
  <c r="CL633" i="3"/>
  <c r="CQ633" i="3" s="1"/>
  <c r="BK633" i="3"/>
  <c r="CL657" i="3"/>
  <c r="CQ657" i="3" s="1"/>
  <c r="BK657" i="3"/>
  <c r="CL803" i="3"/>
  <c r="CQ803" i="3" s="1"/>
  <c r="BK803" i="3"/>
  <c r="CL805" i="3"/>
  <c r="CQ805" i="3" s="1"/>
  <c r="BK805" i="3"/>
  <c r="CL810" i="3"/>
  <c r="CQ810" i="3" s="1"/>
  <c r="BK810" i="3"/>
  <c r="CL811" i="3"/>
  <c r="CQ811" i="3" s="1"/>
  <c r="BK811" i="3"/>
  <c r="CL835" i="3"/>
  <c r="CQ835" i="3" s="1"/>
  <c r="BK835" i="3"/>
  <c r="CL839" i="3"/>
  <c r="CQ839" i="3" s="1"/>
  <c r="BK839" i="3"/>
  <c r="BK694" i="3"/>
  <c r="CL694" i="3"/>
  <c r="CQ694" i="3" s="1"/>
  <c r="BK774" i="3"/>
  <c r="CL774" i="3"/>
  <c r="CQ774" i="3" s="1"/>
  <c r="BK709" i="3"/>
  <c r="CL709" i="3"/>
  <c r="CQ709" i="3" s="1"/>
  <c r="CL749" i="3"/>
  <c r="CQ749" i="3" s="1"/>
  <c r="BK749" i="3"/>
  <c r="CL855" i="3"/>
  <c r="CQ855" i="3" s="1"/>
  <c r="BK855" i="3"/>
  <c r="CL484" i="3"/>
  <c r="CQ484" i="3" s="1"/>
  <c r="CL491" i="3"/>
  <c r="CQ491" i="3" s="1"/>
  <c r="CL496" i="3"/>
  <c r="CQ496" i="3" s="1"/>
  <c r="CL529" i="3"/>
  <c r="CQ529" i="3" s="1"/>
  <c r="BK543" i="3"/>
  <c r="CL552" i="3"/>
  <c r="CQ552" i="3" s="1"/>
  <c r="CL593" i="3"/>
  <c r="CQ593" i="3" s="1"/>
  <c r="BK598" i="3"/>
  <c r="CL624" i="3"/>
  <c r="CQ624" i="3" s="1"/>
  <c r="BK629" i="3"/>
  <c r="CL632" i="3"/>
  <c r="CQ632" i="3" s="1"/>
  <c r="BK639" i="3"/>
  <c r="CL659" i="3"/>
  <c r="CQ659" i="3" s="1"/>
  <c r="BK660" i="3"/>
  <c r="BK785" i="3"/>
  <c r="BK772" i="3"/>
  <c r="CL793" i="3"/>
  <c r="CQ793" i="3" s="1"/>
  <c r="BK799" i="3"/>
  <c r="BK802" i="3"/>
  <c r="BK820" i="3"/>
  <c r="CL827" i="3"/>
  <c r="CQ827" i="3" s="1"/>
  <c r="BK827" i="3"/>
  <c r="CL834" i="3"/>
  <c r="CQ834" i="3" s="1"/>
  <c r="BK834" i="3"/>
  <c r="CL838" i="3"/>
  <c r="CQ838" i="3" s="1"/>
  <c r="BK838" i="3"/>
  <c r="CL842" i="3"/>
  <c r="CQ842" i="3" s="1"/>
  <c r="BK842" i="3"/>
  <c r="BK744" i="3"/>
  <c r="CL744" i="3"/>
  <c r="CQ744" i="3" s="1"/>
  <c r="CL754" i="3"/>
  <c r="CQ754" i="3" s="1"/>
  <c r="BK754" i="3"/>
  <c r="CL762" i="3"/>
  <c r="CQ762" i="3" s="1"/>
  <c r="BK762" i="3"/>
  <c r="CL870" i="3"/>
  <c r="CQ870" i="3" s="1"/>
  <c r="BK870" i="3"/>
  <c r="CL476" i="3"/>
  <c r="CQ476" i="3" s="1"/>
  <c r="CL766" i="3"/>
  <c r="CQ766" i="3" s="1"/>
  <c r="BK766" i="3"/>
  <c r="CL715" i="3"/>
  <c r="CQ715" i="3" s="1"/>
  <c r="BK715" i="3"/>
  <c r="CL733" i="3"/>
  <c r="CQ733" i="3" s="1"/>
  <c r="BK733" i="3"/>
  <c r="CL735" i="3"/>
  <c r="CQ735" i="3" s="1"/>
  <c r="BK735" i="3"/>
  <c r="CL854" i="3"/>
  <c r="CQ854" i="3" s="1"/>
  <c r="BK854" i="3"/>
  <c r="BK864" i="3"/>
  <c r="CL864" i="3"/>
  <c r="CQ864" i="3" s="1"/>
  <c r="BK846" i="3"/>
  <c r="BK722" i="3"/>
  <c r="BK726" i="3"/>
  <c r="BK728" i="3"/>
  <c r="BK729" i="3"/>
  <c r="BK731" i="3"/>
  <c r="CM731" i="3" s="1"/>
  <c r="CR731" i="3" s="1"/>
  <c r="BK732" i="3"/>
  <c r="BK721" i="3"/>
  <c r="BK760" i="3"/>
  <c r="BK875" i="3"/>
  <c r="BK872" i="3"/>
  <c r="BK871" i="3"/>
  <c r="BK869" i="3"/>
  <c r="BK868" i="3"/>
  <c r="BK867" i="3"/>
  <c r="BK865" i="3"/>
  <c r="BK863" i="3"/>
  <c r="BK862" i="3"/>
  <c r="BK860" i="3"/>
  <c r="BK740" i="3"/>
  <c r="BK858" i="3"/>
  <c r="BK830" i="3"/>
  <c r="BK790" i="3"/>
  <c r="CL787" i="3"/>
  <c r="CQ787" i="3" s="1"/>
  <c r="BK658" i="3"/>
  <c r="CL646" i="3"/>
  <c r="CQ646" i="3" s="1"/>
  <c r="BK630" i="3"/>
  <c r="BK631" i="3"/>
  <c r="BK622" i="3"/>
  <c r="CL612" i="3"/>
  <c r="CQ612" i="3" s="1"/>
  <c r="BK611" i="3"/>
  <c r="BK603" i="3"/>
  <c r="BK591" i="3"/>
  <c r="CL567" i="3"/>
  <c r="CQ567" i="3" s="1"/>
  <c r="CL561" i="3"/>
  <c r="CQ561" i="3" s="1"/>
  <c r="CL555" i="3"/>
  <c r="CQ555" i="3" s="1"/>
  <c r="BK510" i="3"/>
  <c r="CL503" i="3"/>
  <c r="CQ503" i="3" s="1"/>
  <c r="BK498" i="3"/>
  <c r="CL494" i="3"/>
  <c r="CQ494" i="3" s="1"/>
  <c r="BK486" i="3"/>
  <c r="BK439" i="3"/>
  <c r="BK381" i="3"/>
  <c r="CL374" i="3"/>
  <c r="CQ374" i="3" s="1"/>
  <c r="BK347" i="3"/>
  <c r="BK348" i="3"/>
  <c r="BK341" i="3"/>
  <c r="BK335" i="3"/>
  <c r="CL292" i="3"/>
  <c r="CQ292" i="3" s="1"/>
  <c r="CL214" i="3"/>
  <c r="CQ214" i="3" s="1"/>
  <c r="CL210" i="3"/>
  <c r="CQ210" i="3" s="1"/>
  <c r="BK209" i="3"/>
  <c r="BK184" i="3"/>
  <c r="BK178" i="3"/>
  <c r="BK171" i="3"/>
  <c r="CL165" i="3"/>
  <c r="CQ165" i="3" s="1"/>
  <c r="BK166" i="3"/>
  <c r="CL161" i="3"/>
  <c r="CQ161" i="3" s="1"/>
  <c r="BK153" i="3"/>
  <c r="CL148" i="3"/>
  <c r="CQ148" i="3" s="1"/>
  <c r="BK139" i="3"/>
  <c r="BK132" i="3"/>
  <c r="BK126" i="3"/>
  <c r="BK127" i="3"/>
  <c r="BK120" i="3"/>
  <c r="BK121" i="3"/>
  <c r="CL114" i="3"/>
  <c r="CQ114" i="3" s="1"/>
  <c r="BK115" i="3"/>
  <c r="BK107" i="3"/>
  <c r="BK111" i="3"/>
  <c r="BK108" i="3"/>
  <c r="BK102" i="3"/>
  <c r="BK103" i="3"/>
  <c r="BK96" i="3"/>
  <c r="BK97" i="3"/>
  <c r="CL92" i="3"/>
  <c r="CQ92" i="3" s="1"/>
  <c r="BK91" i="3"/>
  <c r="BK84" i="3"/>
  <c r="BK75" i="3"/>
  <c r="BK76" i="3"/>
  <c r="BK69" i="3"/>
  <c r="BK70" i="3"/>
  <c r="BK63" i="3"/>
  <c r="BK56" i="3"/>
  <c r="BK60" i="3"/>
  <c r="BK57" i="3"/>
  <c r="BK50" i="3"/>
  <c r="CL44" i="3"/>
  <c r="CQ44" i="3" s="1"/>
  <c r="BK38" i="3"/>
  <c r="BK33" i="3"/>
  <c r="BK32" i="3"/>
  <c r="BK27" i="3"/>
  <c r="BK23" i="3"/>
  <c r="BK22" i="3"/>
  <c r="AW183" i="3"/>
  <c r="AW186" i="3"/>
  <c r="AW187" i="3"/>
  <c r="AW184" i="3"/>
  <c r="AW185" i="3"/>
  <c r="HD186" i="3"/>
  <c r="HL186" i="3"/>
  <c r="BD186" i="3" s="1"/>
  <c r="AP186" i="3" s="1"/>
  <c r="AW50" i="3"/>
  <c r="AW51" i="3"/>
  <c r="AW52" i="3"/>
  <c r="AW53" i="3"/>
  <c r="AW54" i="3"/>
  <c r="HT186" i="3" l="1"/>
  <c r="HS51" i="3"/>
  <c r="HT52" i="3"/>
  <c r="HS53" i="3"/>
  <c r="HT185" i="3"/>
  <c r="HT50" i="3"/>
  <c r="HT53" i="3"/>
  <c r="HT184" i="3"/>
  <c r="HT187" i="3"/>
  <c r="HT54" i="3"/>
  <c r="HS186" i="3"/>
  <c r="HS183" i="3"/>
  <c r="HT51" i="3"/>
  <c r="HS187" i="3"/>
  <c r="HS185" i="3"/>
  <c r="HT183" i="3"/>
  <c r="HS52" i="3"/>
  <c r="HS54" i="3"/>
  <c r="HS184" i="3"/>
  <c r="HS50" i="3"/>
  <c r="CM56" i="3"/>
  <c r="CR56" i="3" s="1"/>
  <c r="CM91" i="3"/>
  <c r="CR91" i="3" s="1"/>
  <c r="CM120" i="3"/>
  <c r="CR120" i="3" s="1"/>
  <c r="CM347" i="3"/>
  <c r="CR347" i="3" s="1"/>
  <c r="CM439" i="3"/>
  <c r="CR439" i="3" s="1"/>
  <c r="CM498" i="3"/>
  <c r="CR498" i="3" s="1"/>
  <c r="CM630" i="3"/>
  <c r="CR630" i="3" s="1"/>
  <c r="CM854" i="3"/>
  <c r="CM766" i="3"/>
  <c r="CR766" i="3" s="1"/>
  <c r="CM754" i="3"/>
  <c r="CR754" i="3" s="1"/>
  <c r="CM842" i="3"/>
  <c r="CR842" i="3" s="1"/>
  <c r="CM820" i="3"/>
  <c r="CR820" i="3" s="1"/>
  <c r="CM749" i="3"/>
  <c r="CR749" i="3" s="1"/>
  <c r="CM811" i="3"/>
  <c r="CR811" i="3" s="1"/>
  <c r="CM657" i="3"/>
  <c r="CR657" i="3" s="1"/>
  <c r="CM596" i="3"/>
  <c r="CR596" i="3" s="1"/>
  <c r="CM129" i="3"/>
  <c r="CR129" i="3" s="1"/>
  <c r="CM743" i="3"/>
  <c r="CM262" i="3"/>
  <c r="CR262" i="3" s="1"/>
  <c r="CM223" i="3"/>
  <c r="CR223" i="3" s="1"/>
  <c r="CM156" i="3"/>
  <c r="CR156" i="3" s="1"/>
  <c r="CM758" i="3"/>
  <c r="CR758" i="3" s="1"/>
  <c r="CM477" i="3"/>
  <c r="CR477" i="3" s="1"/>
  <c r="CM350" i="3"/>
  <c r="CR350" i="3" s="1"/>
  <c r="CM87" i="3"/>
  <c r="CR87" i="3" s="1"/>
  <c r="CM123" i="3"/>
  <c r="CR123" i="3" s="1"/>
  <c r="CM641" i="3"/>
  <c r="CR641" i="3" s="1"/>
  <c r="CM338" i="3"/>
  <c r="CR338" i="3" s="1"/>
  <c r="CM164" i="3"/>
  <c r="CR164" i="3" s="1"/>
  <c r="CM28" i="3"/>
  <c r="CR28" i="3" s="1"/>
  <c r="CM791" i="3"/>
  <c r="CR791" i="3" s="1"/>
  <c r="CM610" i="3"/>
  <c r="CR610" i="3" s="1"/>
  <c r="CM848" i="3"/>
  <c r="CR848" i="3" s="1"/>
  <c r="CM714" i="3"/>
  <c r="CR714" i="3" s="1"/>
  <c r="CM741" i="3"/>
  <c r="CM761" i="3"/>
  <c r="CR761" i="3" s="1"/>
  <c r="CM32" i="3"/>
  <c r="CR32" i="3" s="1"/>
  <c r="CM63" i="3"/>
  <c r="CR63" i="3" s="1"/>
  <c r="CM75" i="3"/>
  <c r="CR75" i="3" s="1"/>
  <c r="CM102" i="3"/>
  <c r="CR102" i="3" s="1"/>
  <c r="CM115" i="3"/>
  <c r="CR115" i="3" s="1"/>
  <c r="CM127" i="3"/>
  <c r="CR127" i="3" s="1"/>
  <c r="CM209" i="3"/>
  <c r="CR209" i="3" s="1"/>
  <c r="CM335" i="3"/>
  <c r="CR335" i="3" s="1"/>
  <c r="CM658" i="3"/>
  <c r="CR658" i="3" s="1"/>
  <c r="CM858" i="3"/>
  <c r="CM863" i="3"/>
  <c r="CM869" i="3"/>
  <c r="CM760" i="3"/>
  <c r="CR760" i="3" s="1"/>
  <c r="CM729" i="3"/>
  <c r="CR729" i="3" s="1"/>
  <c r="CM846" i="3"/>
  <c r="CR846" i="3" s="1"/>
  <c r="CM802" i="3"/>
  <c r="CR802" i="3" s="1"/>
  <c r="CM785" i="3"/>
  <c r="CR785" i="3" s="1"/>
  <c r="CM62" i="3"/>
  <c r="CR62" i="3" s="1"/>
  <c r="CM145" i="3"/>
  <c r="CR145" i="3" s="1"/>
  <c r="CM21" i="3"/>
  <c r="CR21" i="3" s="1"/>
  <c r="CM755" i="3"/>
  <c r="CR755" i="3" s="1"/>
  <c r="CM817" i="3"/>
  <c r="CR817" i="3" s="1"/>
  <c r="CM788" i="3"/>
  <c r="CR788" i="3" s="1"/>
  <c r="CM426" i="3"/>
  <c r="CR426" i="3" s="1"/>
  <c r="CM691" i="3"/>
  <c r="CR691" i="3" s="1"/>
  <c r="CM656" i="3"/>
  <c r="CR656" i="3" s="1"/>
  <c r="CM625" i="3"/>
  <c r="CR625" i="3" s="1"/>
  <c r="CM592" i="3"/>
  <c r="CR592" i="3" s="1"/>
  <c r="CM414" i="3"/>
  <c r="CR414" i="3" s="1"/>
  <c r="CM346" i="3"/>
  <c r="CR346" i="3" s="1"/>
  <c r="CM168" i="3"/>
  <c r="CR168" i="3" s="1"/>
  <c r="CM155" i="3"/>
  <c r="CR155" i="3" s="1"/>
  <c r="CM471" i="3"/>
  <c r="CR471" i="3" s="1"/>
  <c r="CM517" i="3"/>
  <c r="CR517" i="3" s="1"/>
  <c r="CM819" i="3"/>
  <c r="CR819" i="3" s="1"/>
  <c r="CM752" i="3"/>
  <c r="CM700" i="3"/>
  <c r="CM692" i="3"/>
  <c r="CR692" i="3" s="1"/>
  <c r="CM635" i="3"/>
  <c r="CR635" i="3" s="1"/>
  <c r="CM590" i="3"/>
  <c r="CR590" i="3" s="1"/>
  <c r="CM324" i="3"/>
  <c r="CR324" i="3" s="1"/>
  <c r="CM772" i="3"/>
  <c r="CR772" i="3" s="1"/>
  <c r="CM27" i="3"/>
  <c r="CR27" i="3" s="1"/>
  <c r="CM76" i="3"/>
  <c r="CR76" i="3" s="1"/>
  <c r="CM103" i="3"/>
  <c r="CR103" i="3" s="1"/>
  <c r="CM107" i="3"/>
  <c r="CR107" i="3" s="1"/>
  <c r="CM139" i="3"/>
  <c r="CR139" i="3" s="1"/>
  <c r="CM166" i="3"/>
  <c r="CR166" i="3" s="1"/>
  <c r="CM611" i="3"/>
  <c r="CR611" i="3" s="1"/>
  <c r="CM830" i="3"/>
  <c r="CR830" i="3" s="1"/>
  <c r="CM862" i="3"/>
  <c r="CM868" i="3"/>
  <c r="CM875" i="3"/>
  <c r="CM722" i="3"/>
  <c r="CM733" i="3"/>
  <c r="CM870" i="3"/>
  <c r="CM834" i="3"/>
  <c r="CR834" i="3" s="1"/>
  <c r="CM839" i="3"/>
  <c r="CR839" i="3" s="1"/>
  <c r="CM805" i="3"/>
  <c r="CR805" i="3" s="1"/>
  <c r="CM633" i="3"/>
  <c r="CR633" i="3" s="1"/>
  <c r="CM816" i="3"/>
  <c r="CR816" i="3" s="1"/>
  <c r="CM66" i="3"/>
  <c r="CR66" i="3" s="1"/>
  <c r="CM689" i="3"/>
  <c r="CR689" i="3" s="1"/>
  <c r="CM170" i="3"/>
  <c r="CR170" i="3" s="1"/>
  <c r="CM305" i="3"/>
  <c r="CR305" i="3" s="1"/>
  <c r="CM217" i="3"/>
  <c r="CR217" i="3" s="1"/>
  <c r="CM160" i="3"/>
  <c r="CR160" i="3" s="1"/>
  <c r="CM647" i="3"/>
  <c r="CR647" i="3" s="1"/>
  <c r="CM369" i="3"/>
  <c r="CR369" i="3" s="1"/>
  <c r="CM208" i="3"/>
  <c r="CR208" i="3" s="1"/>
  <c r="CM80" i="3"/>
  <c r="CR80" i="3" s="1"/>
  <c r="CM822" i="3"/>
  <c r="CM621" i="3"/>
  <c r="CR621" i="3" s="1"/>
  <c r="CM174" i="3"/>
  <c r="CR174" i="3" s="1"/>
  <c r="CM687" i="3"/>
  <c r="CR687" i="3" s="1"/>
  <c r="CM134" i="3"/>
  <c r="CR134" i="3" s="1"/>
  <c r="CM705" i="3"/>
  <c r="CR705" i="3" s="1"/>
  <c r="CM336" i="3"/>
  <c r="CR336" i="3" s="1"/>
  <c r="CM231" i="3"/>
  <c r="CR231" i="3" s="1"/>
  <c r="CM707" i="3"/>
  <c r="CM50" i="3"/>
  <c r="CR50" i="3" s="1"/>
  <c r="CM629" i="3"/>
  <c r="CR629" i="3" s="1"/>
  <c r="CM543" i="3"/>
  <c r="CR543" i="3" s="1"/>
  <c r="CM774" i="3"/>
  <c r="CM556" i="3"/>
  <c r="CR556" i="3" s="1"/>
  <c r="CM798" i="3"/>
  <c r="CR798" i="3" s="1"/>
  <c r="CM110" i="3"/>
  <c r="CR110" i="3" s="1"/>
  <c r="CM64" i="3"/>
  <c r="CR64" i="3" s="1"/>
  <c r="CM804" i="3"/>
  <c r="CR804" i="3" s="1"/>
  <c r="CM334" i="3"/>
  <c r="CR334" i="3" s="1"/>
  <c r="CM274" i="3"/>
  <c r="CR274" i="3" s="1"/>
  <c r="CM181" i="3"/>
  <c r="CR181" i="3" s="1"/>
  <c r="CM152" i="3"/>
  <c r="CR152" i="3" s="1"/>
  <c r="CM140" i="3"/>
  <c r="CR140" i="3" s="1"/>
  <c r="CM59" i="3"/>
  <c r="CR59" i="3" s="1"/>
  <c r="CM158" i="3"/>
  <c r="CR158" i="3" s="1"/>
  <c r="CM101" i="3"/>
  <c r="CR101" i="3" s="1"/>
  <c r="CM701" i="3"/>
  <c r="CM696" i="3"/>
  <c r="CR696" i="3" s="1"/>
  <c r="CM833" i="3"/>
  <c r="CR833" i="3" s="1"/>
  <c r="CM815" i="3"/>
  <c r="CR815" i="3" s="1"/>
  <c r="CM617" i="3"/>
  <c r="CR617" i="3" s="1"/>
  <c r="CM609" i="3"/>
  <c r="CR609" i="3" s="1"/>
  <c r="CV609" i="3" s="1"/>
  <c r="CM344" i="3"/>
  <c r="CR344" i="3" s="1"/>
  <c r="CM173" i="3"/>
  <c r="CR173" i="3" s="1"/>
  <c r="CM861" i="3"/>
  <c r="CM695" i="3"/>
  <c r="CR695" i="3" s="1"/>
  <c r="CM847" i="3"/>
  <c r="CR847" i="3" s="1"/>
  <c r="CM619" i="3"/>
  <c r="CR619" i="3" s="1"/>
  <c r="CM710" i="3"/>
  <c r="CR710" i="3" s="1"/>
  <c r="CM703" i="3"/>
  <c r="CR703" i="3" s="1"/>
  <c r="CM645" i="3"/>
  <c r="CR645" i="3" s="1"/>
  <c r="CM235" i="3"/>
  <c r="CR235" i="3" s="1"/>
  <c r="CM250" i="3"/>
  <c r="CR250" i="3" s="1"/>
  <c r="CM717" i="3"/>
  <c r="CR717" i="3" s="1"/>
  <c r="CM623" i="3"/>
  <c r="CR623" i="3" s="1"/>
  <c r="CM22" i="3"/>
  <c r="CR22" i="3" s="1"/>
  <c r="CM33" i="3"/>
  <c r="CR33" i="3" s="1"/>
  <c r="CM57" i="3"/>
  <c r="CR57" i="3" s="1"/>
  <c r="CM70" i="3"/>
  <c r="CR70" i="3" s="1"/>
  <c r="CM97" i="3"/>
  <c r="CR97" i="3" s="1"/>
  <c r="CM108" i="3"/>
  <c r="CR108" i="3" s="1"/>
  <c r="CM126" i="3"/>
  <c r="CR126" i="3" s="1"/>
  <c r="CM153" i="3"/>
  <c r="CR153" i="3" s="1"/>
  <c r="CM171" i="3"/>
  <c r="CR171" i="3" s="1"/>
  <c r="CM341" i="3"/>
  <c r="CR341" i="3" s="1"/>
  <c r="CM381" i="3"/>
  <c r="CR381" i="3" s="1"/>
  <c r="CM486" i="3"/>
  <c r="CR486" i="3" s="1"/>
  <c r="CM510" i="3"/>
  <c r="CR510" i="3" s="1"/>
  <c r="CM591" i="3"/>
  <c r="CR591" i="3" s="1"/>
  <c r="CM622" i="3"/>
  <c r="CR622" i="3" s="1"/>
  <c r="CM740" i="3"/>
  <c r="CR740" i="3" s="1"/>
  <c r="CM865" i="3"/>
  <c r="CR865" i="3" s="1"/>
  <c r="CM871" i="3"/>
  <c r="CM728" i="3"/>
  <c r="CR728" i="3" s="1"/>
  <c r="CM735" i="3"/>
  <c r="CR735" i="3" s="1"/>
  <c r="CM715" i="3"/>
  <c r="CM762" i="3"/>
  <c r="CR762" i="3" s="1"/>
  <c r="CM838" i="3"/>
  <c r="CR838" i="3" s="1"/>
  <c r="CM827" i="3"/>
  <c r="CR827" i="3" s="1"/>
  <c r="CM799" i="3"/>
  <c r="CR799" i="3" s="1"/>
  <c r="CM660" i="3"/>
  <c r="CR660" i="3" s="1"/>
  <c r="CM855" i="3"/>
  <c r="CM835" i="3"/>
  <c r="CR835" i="3" s="1"/>
  <c r="CM810" i="3"/>
  <c r="CR810" i="3" s="1"/>
  <c r="CM803" i="3"/>
  <c r="CR803" i="3" s="1"/>
  <c r="CM605" i="3"/>
  <c r="CR605" i="3" s="1"/>
  <c r="CM821" i="3"/>
  <c r="CM797" i="3"/>
  <c r="CR797" i="3" s="1"/>
  <c r="CM586" i="3"/>
  <c r="CR586" i="3" s="1"/>
  <c r="CM459" i="3"/>
  <c r="CR459" i="3" s="1"/>
  <c r="CM138" i="3"/>
  <c r="CR138" i="3" s="1"/>
  <c r="CM604" i="3"/>
  <c r="CR604" i="3" s="1"/>
  <c r="CM340" i="3"/>
  <c r="CR340" i="3" s="1"/>
  <c r="CM244" i="3"/>
  <c r="CR244" i="3" s="1"/>
  <c r="CM205" i="3"/>
  <c r="CR205" i="3" s="1"/>
  <c r="CM162" i="3"/>
  <c r="CR162" i="3" s="1"/>
  <c r="CM549" i="3"/>
  <c r="CR549" i="3" s="1"/>
  <c r="CM299" i="3"/>
  <c r="CR299" i="3" s="1"/>
  <c r="CM331" i="3"/>
  <c r="CR331" i="3" s="1"/>
  <c r="CM199" i="3"/>
  <c r="CR199" i="3" s="1"/>
  <c r="CM177" i="3"/>
  <c r="CR177" i="3" s="1"/>
  <c r="CM149" i="3"/>
  <c r="CR149" i="3" s="1"/>
  <c r="CM644" i="3"/>
  <c r="CR644" i="3" s="1"/>
  <c r="CM568" i="3"/>
  <c r="CR568" i="3" s="1"/>
  <c r="CM256" i="3"/>
  <c r="CR256" i="3" s="1"/>
  <c r="CM147" i="3"/>
  <c r="CR147" i="3" s="1"/>
  <c r="CM99" i="3"/>
  <c r="CR99" i="3" s="1"/>
  <c r="CM40" i="3"/>
  <c r="CR40" i="3" s="1"/>
  <c r="CM479" i="3"/>
  <c r="CR479" i="3" s="1"/>
  <c r="CM723" i="3"/>
  <c r="CM229" i="3"/>
  <c r="CR229" i="3" s="1"/>
  <c r="CM83" i="3"/>
  <c r="CR83" i="3" s="1"/>
  <c r="CM716" i="3"/>
  <c r="CM853" i="3"/>
  <c r="CR853" i="3" s="1"/>
  <c r="CM615" i="3"/>
  <c r="CR615" i="3" s="1"/>
  <c r="CM375" i="3"/>
  <c r="CR375" i="3" s="1"/>
  <c r="CM706" i="3"/>
  <c r="CR706" i="3" s="1"/>
  <c r="CM390" i="3"/>
  <c r="CR390" i="3" s="1"/>
  <c r="CM720" i="3"/>
  <c r="CM818" i="3"/>
  <c r="CR818" i="3" s="1"/>
  <c r="CM574" i="3"/>
  <c r="CR574" i="3" s="1"/>
  <c r="CM179" i="3"/>
  <c r="CR179" i="3" s="1"/>
  <c r="CM233" i="3"/>
  <c r="CR233" i="3" s="1"/>
  <c r="CM232" i="3"/>
  <c r="CR232" i="3" s="1"/>
  <c r="CM23" i="3"/>
  <c r="CR23" i="3" s="1"/>
  <c r="CM38" i="3"/>
  <c r="CR38" i="3" s="1"/>
  <c r="CM60" i="3"/>
  <c r="CR60" i="3" s="1"/>
  <c r="CM69" i="3"/>
  <c r="CR69" i="3" s="1"/>
  <c r="CM84" i="3"/>
  <c r="CR84" i="3" s="1"/>
  <c r="CM96" i="3"/>
  <c r="CR96" i="3" s="1"/>
  <c r="CM111" i="3"/>
  <c r="CR111" i="3" s="1"/>
  <c r="CM121" i="3"/>
  <c r="CR121" i="3" s="1"/>
  <c r="CM132" i="3"/>
  <c r="CR132" i="3" s="1"/>
  <c r="CM178" i="3"/>
  <c r="CR178" i="3" s="1"/>
  <c r="CM348" i="3"/>
  <c r="CR348" i="3" s="1"/>
  <c r="CM603" i="3"/>
  <c r="CR603" i="3" s="1"/>
  <c r="CM631" i="3"/>
  <c r="CR631" i="3" s="1"/>
  <c r="CM790" i="3"/>
  <c r="CR790" i="3" s="1"/>
  <c r="CM860" i="3"/>
  <c r="CM867" i="3"/>
  <c r="CM872" i="3"/>
  <c r="CR872" i="3" s="1"/>
  <c r="CM732" i="3"/>
  <c r="CM726" i="3"/>
  <c r="CM864" i="3"/>
  <c r="CM744" i="3"/>
  <c r="CM639" i="3"/>
  <c r="CR639" i="3" s="1"/>
  <c r="CM598" i="3"/>
  <c r="CR598" i="3" s="1"/>
  <c r="CM709" i="3"/>
  <c r="CR709" i="3" s="1"/>
  <c r="CM694" i="3"/>
  <c r="CR694" i="3" s="1"/>
  <c r="CM800" i="3"/>
  <c r="CR800" i="3" s="1"/>
  <c r="CM492" i="3"/>
  <c r="CR492" i="3" s="1"/>
  <c r="CM131" i="3"/>
  <c r="CR131" i="3" s="1"/>
  <c r="CM90" i="3"/>
  <c r="CR90" i="3" s="1"/>
  <c r="CM30" i="3"/>
  <c r="CR30" i="3" s="1"/>
  <c r="CM95" i="3"/>
  <c r="CR95" i="3" s="1"/>
  <c r="CM68" i="3"/>
  <c r="CR68" i="3" s="1"/>
  <c r="CM753" i="3"/>
  <c r="CR753" i="3" s="1"/>
  <c r="CM773" i="3"/>
  <c r="CR773" i="3" s="1"/>
  <c r="CM530" i="3"/>
  <c r="CR530" i="3" s="1"/>
  <c r="CM812" i="3"/>
  <c r="CR812" i="3" s="1"/>
  <c r="CM606" i="3"/>
  <c r="CR606" i="3" s="1"/>
  <c r="CM594" i="3"/>
  <c r="CR594" i="3" s="1"/>
  <c r="CM562" i="3"/>
  <c r="CR562" i="3" s="1"/>
  <c r="CM465" i="3"/>
  <c r="CR465" i="3" s="1"/>
  <c r="CM856" i="3"/>
  <c r="CM643" i="3"/>
  <c r="CR643" i="3" s="1"/>
  <c r="CM363" i="3"/>
  <c r="CR363" i="3" s="1"/>
  <c r="CM778" i="3"/>
  <c r="CR778" i="3" s="1"/>
  <c r="CM698" i="3"/>
  <c r="CR698" i="3" s="1"/>
  <c r="CM602" i="3"/>
  <c r="CR602" i="3" s="1"/>
  <c r="CM523" i="3"/>
  <c r="CR523" i="3" s="1"/>
  <c r="CM318" i="3"/>
  <c r="CR318" i="3" s="1"/>
  <c r="CM172" i="3"/>
  <c r="CR172" i="3" s="1"/>
  <c r="CM125" i="3"/>
  <c r="CR125" i="3" s="1"/>
  <c r="CM78" i="3"/>
  <c r="CR78" i="3" s="1"/>
  <c r="CM47" i="3"/>
  <c r="CR47" i="3" s="1"/>
  <c r="CM142" i="3"/>
  <c r="CR142" i="3" s="1"/>
  <c r="CM85" i="3"/>
  <c r="CR85" i="3" s="1"/>
  <c r="CM35" i="3"/>
  <c r="CR35" i="3" s="1"/>
  <c r="CM699" i="3"/>
  <c r="CR699" i="3" s="1"/>
  <c r="CM837" i="3"/>
  <c r="CR837" i="3" s="1"/>
  <c r="CM600" i="3"/>
  <c r="CR600" i="3" s="1"/>
  <c r="CM637" i="3"/>
  <c r="CR637" i="3" s="1"/>
  <c r="CM613" i="3"/>
  <c r="CR613" i="3" s="1"/>
  <c r="CM713" i="3"/>
  <c r="CR713" i="3" s="1"/>
  <c r="CM849" i="3"/>
  <c r="CR849" i="3" s="1"/>
  <c r="CM739" i="3"/>
  <c r="CR739" i="3" s="1"/>
  <c r="CM105" i="3"/>
  <c r="CR105" i="3" s="1"/>
  <c r="CM135" i="3"/>
  <c r="CR135" i="3" s="1"/>
  <c r="CM711" i="3"/>
  <c r="CR711" i="3" s="1"/>
  <c r="CM293" i="3"/>
  <c r="CR293" i="3" s="1"/>
  <c r="CM702" i="3"/>
  <c r="CR702" i="3" s="1"/>
  <c r="CM383" i="3"/>
  <c r="CR383" i="3" s="1"/>
  <c r="CM357" i="3"/>
  <c r="CR357" i="3" s="1"/>
  <c r="HD183" i="3"/>
  <c r="CM183" i="3"/>
  <c r="CR183" i="3" s="1"/>
  <c r="HL185" i="3"/>
  <c r="BD185" i="3" s="1"/>
  <c r="AP185" i="3" s="1"/>
  <c r="CM185" i="3"/>
  <c r="CR185" i="3" s="1"/>
  <c r="HD184" i="3"/>
  <c r="CM184" i="3"/>
  <c r="CR184" i="3" s="1"/>
  <c r="HD187" i="3"/>
  <c r="CM187" i="3"/>
  <c r="CR187" i="3" s="1"/>
  <c r="CV187" i="3" s="1"/>
  <c r="HD185" i="3"/>
  <c r="HL187" i="3"/>
  <c r="BD187" i="3" s="1"/>
  <c r="AP187" i="3" s="1"/>
  <c r="HL183" i="3"/>
  <c r="BD183" i="3" s="1"/>
  <c r="AP183" i="3" s="1"/>
  <c r="HL184" i="3"/>
  <c r="BD184" i="3" s="1"/>
  <c r="AP184" i="3" s="1"/>
  <c r="FC53" i="3"/>
  <c r="FG53" i="3" s="1"/>
  <c r="HL53" i="3"/>
  <c r="BD53" i="3" s="1"/>
  <c r="AP53" i="3" s="1"/>
  <c r="HD53" i="3"/>
  <c r="FC51" i="3"/>
  <c r="FG51" i="3" s="1"/>
  <c r="HD51" i="3"/>
  <c r="HL51" i="3"/>
  <c r="BD51" i="3" s="1"/>
  <c r="AP51" i="3" s="1"/>
  <c r="FC54" i="3"/>
  <c r="FG54" i="3" s="1"/>
  <c r="HL54" i="3"/>
  <c r="BD54" i="3" s="1"/>
  <c r="AP54" i="3" s="1"/>
  <c r="HD54" i="3"/>
  <c r="FC52" i="3"/>
  <c r="FG52" i="3" s="1"/>
  <c r="HD52" i="3"/>
  <c r="HL52" i="3"/>
  <c r="BD52" i="3" s="1"/>
  <c r="AP52" i="3" s="1"/>
  <c r="FC50" i="3"/>
  <c r="FG50" i="3" s="1"/>
  <c r="HL50" i="3"/>
  <c r="BD50" i="3" s="1"/>
  <c r="AP50" i="3" s="1"/>
  <c r="HD50" i="3"/>
  <c r="FC648" i="3" l="1"/>
  <c r="HD648" i="3"/>
  <c r="HE648" i="3"/>
  <c r="HF648" i="3"/>
  <c r="HG648" i="3"/>
  <c r="HH648" i="3"/>
  <c r="HL648" i="3"/>
  <c r="BJ20" i="3"/>
  <c r="W586" i="3"/>
  <c r="W570" i="3"/>
  <c r="W560" i="3"/>
  <c r="W641" i="3" l="1"/>
  <c r="AW641" i="3" s="1"/>
  <c r="W639" i="3"/>
  <c r="AW639" i="3" s="1"/>
  <c r="W637" i="3"/>
  <c r="AX637" i="3" s="1"/>
  <c r="W635" i="3"/>
  <c r="FG641" i="3"/>
  <c r="FF641" i="3"/>
  <c r="EO641" i="3"/>
  <c r="EN641" i="3"/>
  <c r="EK641" i="3"/>
  <c r="EJ641" i="3"/>
  <c r="EF641" i="3"/>
  <c r="EE641" i="3"/>
  <c r="EB641" i="3"/>
  <c r="EA641" i="3"/>
  <c r="DW641" i="3"/>
  <c r="DV641" i="3"/>
  <c r="DS641" i="3"/>
  <c r="DR641" i="3"/>
  <c r="DN641" i="3"/>
  <c r="DM641" i="3"/>
  <c r="DJ641" i="3"/>
  <c r="DI641" i="3"/>
  <c r="DE641" i="3"/>
  <c r="DD641" i="3"/>
  <c r="HL641" i="3"/>
  <c r="BD641" i="3" s="1"/>
  <c r="AP641" i="3" s="1"/>
  <c r="AO641" i="3"/>
  <c r="HL640" i="3"/>
  <c r="HH640" i="3"/>
  <c r="HG640" i="3"/>
  <c r="HF640" i="3"/>
  <c r="HE640" i="3"/>
  <c r="HD640" i="3"/>
  <c r="FG639" i="3"/>
  <c r="FF639" i="3"/>
  <c r="EO639" i="3"/>
  <c r="EN639" i="3"/>
  <c r="EK639" i="3"/>
  <c r="EJ639" i="3"/>
  <c r="EF639" i="3"/>
  <c r="EE639" i="3"/>
  <c r="EB639" i="3"/>
  <c r="EA639" i="3"/>
  <c r="DW639" i="3"/>
  <c r="DV639" i="3"/>
  <c r="DS639" i="3"/>
  <c r="DR639" i="3"/>
  <c r="DN639" i="3"/>
  <c r="DM639" i="3"/>
  <c r="DJ639" i="3"/>
  <c r="DI639" i="3"/>
  <c r="DE639" i="3"/>
  <c r="DD639" i="3"/>
  <c r="AO639" i="3"/>
  <c r="HL638" i="3"/>
  <c r="HH638" i="3"/>
  <c r="HG638" i="3"/>
  <c r="HF638" i="3"/>
  <c r="HE638" i="3"/>
  <c r="HD638" i="3"/>
  <c r="FG637" i="3"/>
  <c r="FF637" i="3"/>
  <c r="EO637" i="3"/>
  <c r="EN637" i="3"/>
  <c r="EK637" i="3"/>
  <c r="EJ637" i="3"/>
  <c r="EF637" i="3"/>
  <c r="EE637" i="3"/>
  <c r="EB637" i="3"/>
  <c r="EA637" i="3"/>
  <c r="DW637" i="3"/>
  <c r="DV637" i="3"/>
  <c r="DS637" i="3"/>
  <c r="DR637" i="3"/>
  <c r="DN637" i="3"/>
  <c r="DM637" i="3"/>
  <c r="DJ637" i="3"/>
  <c r="DI637" i="3"/>
  <c r="DE637" i="3"/>
  <c r="DD637" i="3"/>
  <c r="AO637" i="3"/>
  <c r="HL636" i="3"/>
  <c r="HH636" i="3"/>
  <c r="HG636" i="3"/>
  <c r="HF636" i="3"/>
  <c r="HE636" i="3"/>
  <c r="HD636" i="3"/>
  <c r="W619" i="3"/>
  <c r="AX619" i="3" s="1"/>
  <c r="W617" i="3"/>
  <c r="AW617" i="3" s="1"/>
  <c r="W615" i="3"/>
  <c r="FG619" i="3"/>
  <c r="FF619" i="3"/>
  <c r="EO619" i="3"/>
  <c r="EN619" i="3"/>
  <c r="EK619" i="3"/>
  <c r="EJ619" i="3"/>
  <c r="EF619" i="3"/>
  <c r="EE619" i="3"/>
  <c r="EB619" i="3"/>
  <c r="EA619" i="3"/>
  <c r="DW619" i="3"/>
  <c r="DV619" i="3"/>
  <c r="DS619" i="3"/>
  <c r="DR619" i="3"/>
  <c r="DN619" i="3"/>
  <c r="DM619" i="3"/>
  <c r="DJ619" i="3"/>
  <c r="DI619" i="3"/>
  <c r="DE619" i="3"/>
  <c r="DD619" i="3"/>
  <c r="AO619" i="3"/>
  <c r="HL618" i="3"/>
  <c r="HH618" i="3"/>
  <c r="HF618" i="3"/>
  <c r="HD618" i="3"/>
  <c r="FG617" i="3"/>
  <c r="FF617" i="3"/>
  <c r="EO617" i="3"/>
  <c r="EN617" i="3"/>
  <c r="EK617" i="3"/>
  <c r="EJ617" i="3"/>
  <c r="EF617" i="3"/>
  <c r="EE617" i="3"/>
  <c r="EB617" i="3"/>
  <c r="EA617" i="3"/>
  <c r="DW617" i="3"/>
  <c r="DV617" i="3"/>
  <c r="DS617" i="3"/>
  <c r="DR617" i="3"/>
  <c r="DN617" i="3"/>
  <c r="DM617" i="3"/>
  <c r="DJ617" i="3"/>
  <c r="DI617" i="3"/>
  <c r="DE617" i="3"/>
  <c r="DD617" i="3"/>
  <c r="AO617" i="3"/>
  <c r="HL616" i="3"/>
  <c r="HH616" i="3"/>
  <c r="HF616" i="3"/>
  <c r="HD616" i="3"/>
  <c r="W600" i="3"/>
  <c r="AX600" i="3" s="1"/>
  <c r="W598" i="3"/>
  <c r="AX598" i="3" s="1"/>
  <c r="W596" i="3"/>
  <c r="FG600" i="3"/>
  <c r="FF600" i="3"/>
  <c r="EO600" i="3"/>
  <c r="EN600" i="3"/>
  <c r="EK600" i="3"/>
  <c r="EJ600" i="3"/>
  <c r="EF600" i="3"/>
  <c r="EE600" i="3"/>
  <c r="EB600" i="3"/>
  <c r="EA600" i="3"/>
  <c r="DW600" i="3"/>
  <c r="DV600" i="3"/>
  <c r="DS600" i="3"/>
  <c r="DR600" i="3"/>
  <c r="DN600" i="3"/>
  <c r="DM600" i="3"/>
  <c r="DJ600" i="3"/>
  <c r="DI600" i="3"/>
  <c r="DE600" i="3"/>
  <c r="DD600" i="3"/>
  <c r="AO600" i="3"/>
  <c r="HL599" i="3"/>
  <c r="HH599" i="3"/>
  <c r="HF599" i="3"/>
  <c r="HD599" i="3"/>
  <c r="FG598" i="3"/>
  <c r="FF598" i="3"/>
  <c r="EO598" i="3"/>
  <c r="EN598" i="3"/>
  <c r="EK598" i="3"/>
  <c r="EJ598" i="3"/>
  <c r="EF598" i="3"/>
  <c r="EE598" i="3"/>
  <c r="EB598" i="3"/>
  <c r="EA598" i="3"/>
  <c r="DW598" i="3"/>
  <c r="DV598" i="3"/>
  <c r="DS598" i="3"/>
  <c r="DR598" i="3"/>
  <c r="DN598" i="3"/>
  <c r="DM598" i="3"/>
  <c r="DJ598" i="3"/>
  <c r="DI598" i="3"/>
  <c r="DE598" i="3"/>
  <c r="DD598" i="3"/>
  <c r="HL598" i="3"/>
  <c r="BD598" i="3" s="1"/>
  <c r="AP598" i="3" s="1"/>
  <c r="AO598" i="3"/>
  <c r="HL597" i="3"/>
  <c r="HH597" i="3"/>
  <c r="HF597" i="3"/>
  <c r="HD597" i="3"/>
  <c r="HO637" i="3" l="1"/>
  <c r="HU637" i="3"/>
  <c r="HZ637" i="3"/>
  <c r="ID637" i="3"/>
  <c r="HP637" i="3"/>
  <c r="HV637" i="3"/>
  <c r="IA637" i="3"/>
  <c r="HR637" i="3"/>
  <c r="HX637" i="3"/>
  <c r="IC637" i="3"/>
  <c r="HQ637" i="3"/>
  <c r="HW637" i="3"/>
  <c r="IB637" i="3"/>
  <c r="IE637" i="3"/>
  <c r="HO600" i="3"/>
  <c r="HX600" i="3"/>
  <c r="IC600" i="3"/>
  <c r="HP600" i="3"/>
  <c r="HU600" i="3"/>
  <c r="HZ600" i="3"/>
  <c r="ID600" i="3"/>
  <c r="HQ600" i="3"/>
  <c r="HV600" i="3"/>
  <c r="IA600" i="3"/>
  <c r="HR600" i="3"/>
  <c r="HW600" i="3"/>
  <c r="IB600" i="3"/>
  <c r="IE600" i="3"/>
  <c r="HR617" i="3"/>
  <c r="HX617" i="3"/>
  <c r="IC617" i="3"/>
  <c r="HO617" i="3"/>
  <c r="HU617" i="3"/>
  <c r="HZ617" i="3"/>
  <c r="ID617" i="3"/>
  <c r="HQ617" i="3"/>
  <c r="HW617" i="3"/>
  <c r="IB617" i="3"/>
  <c r="HP617" i="3"/>
  <c r="HV617" i="3"/>
  <c r="IA617" i="3"/>
  <c r="IE617" i="3"/>
  <c r="HQ619" i="3"/>
  <c r="HU619" i="3"/>
  <c r="HZ619" i="3"/>
  <c r="ID619" i="3"/>
  <c r="HR619" i="3"/>
  <c r="HV619" i="3"/>
  <c r="IA619" i="3"/>
  <c r="HP619" i="3"/>
  <c r="HX619" i="3"/>
  <c r="IC619" i="3"/>
  <c r="HW619" i="3"/>
  <c r="IB619" i="3"/>
  <c r="HO619" i="3"/>
  <c r="IE619" i="3"/>
  <c r="HP641" i="3"/>
  <c r="HV641" i="3"/>
  <c r="IA641" i="3"/>
  <c r="HQ641" i="3"/>
  <c r="HW641" i="3"/>
  <c r="IB641" i="3"/>
  <c r="HO641" i="3"/>
  <c r="HU641" i="3"/>
  <c r="HZ641" i="3"/>
  <c r="ID641" i="3"/>
  <c r="HR641" i="3"/>
  <c r="HX641" i="3"/>
  <c r="IC641" i="3"/>
  <c r="IE641" i="3"/>
  <c r="HP598" i="3"/>
  <c r="HV598" i="3"/>
  <c r="IA598" i="3"/>
  <c r="HQ598" i="3"/>
  <c r="HW598" i="3"/>
  <c r="IB598" i="3"/>
  <c r="HR598" i="3"/>
  <c r="HX598" i="3"/>
  <c r="IC598" i="3"/>
  <c r="HO598" i="3"/>
  <c r="HU598" i="3"/>
  <c r="HZ598" i="3"/>
  <c r="ID598" i="3"/>
  <c r="IE598" i="3"/>
  <c r="HR639" i="3"/>
  <c r="HV639" i="3"/>
  <c r="IA639" i="3"/>
  <c r="HO639" i="3"/>
  <c r="HW639" i="3"/>
  <c r="IB639" i="3"/>
  <c r="HQ639" i="3"/>
  <c r="HU639" i="3"/>
  <c r="HZ639" i="3"/>
  <c r="ID639" i="3"/>
  <c r="HP639" i="3"/>
  <c r="HX639" i="3"/>
  <c r="IC639" i="3"/>
  <c r="IE639" i="3"/>
  <c r="AX641" i="3"/>
  <c r="AX639" i="3"/>
  <c r="AW619" i="3"/>
  <c r="AX617" i="3"/>
  <c r="AW598" i="3"/>
  <c r="AW637" i="3"/>
  <c r="HL639" i="3"/>
  <c r="BD639" i="3" s="1"/>
  <c r="AP639" i="3" s="1"/>
  <c r="AW600" i="3"/>
  <c r="HL600" i="3"/>
  <c r="BD600" i="3" s="1"/>
  <c r="AP600" i="3" s="1"/>
  <c r="FC641" i="3"/>
  <c r="HD641" i="3"/>
  <c r="HL637" i="3"/>
  <c r="BD637" i="3" s="1"/>
  <c r="AP637" i="3" s="1"/>
  <c r="HD637" i="3"/>
  <c r="FC637" i="3"/>
  <c r="HL619" i="3"/>
  <c r="BD619" i="3" s="1"/>
  <c r="AP619" i="3" s="1"/>
  <c r="HD619" i="3"/>
  <c r="FC619" i="3"/>
  <c r="HL617" i="3"/>
  <c r="BD617" i="3" s="1"/>
  <c r="AP617" i="3" s="1"/>
  <c r="FC617" i="3"/>
  <c r="HD617" i="3"/>
  <c r="FC598" i="3"/>
  <c r="HD598" i="3"/>
  <c r="FY174" i="3"/>
  <c r="FX174" i="3"/>
  <c r="FP174" i="3"/>
  <c r="FO174" i="3"/>
  <c r="FF174" i="3"/>
  <c r="EO174" i="3"/>
  <c r="EN174" i="3"/>
  <c r="EK174" i="3"/>
  <c r="EJ174" i="3"/>
  <c r="EF174" i="3"/>
  <c r="EE174" i="3"/>
  <c r="EB174" i="3"/>
  <c r="EA174" i="3"/>
  <c r="DW174" i="3"/>
  <c r="DV174" i="3"/>
  <c r="DS174" i="3"/>
  <c r="DR174" i="3"/>
  <c r="DN174" i="3"/>
  <c r="DM174" i="3"/>
  <c r="DJ174" i="3"/>
  <c r="DI174" i="3"/>
  <c r="DE174" i="3"/>
  <c r="DD174" i="3"/>
  <c r="AO174" i="3"/>
  <c r="W174" i="3"/>
  <c r="AX174" i="3" s="1"/>
  <c r="FY173" i="3"/>
  <c r="FX173" i="3"/>
  <c r="FP173" i="3"/>
  <c r="FO173" i="3"/>
  <c r="EO173" i="3"/>
  <c r="EN173" i="3"/>
  <c r="EK173" i="3"/>
  <c r="EJ173" i="3"/>
  <c r="EF173" i="3"/>
  <c r="EE173" i="3"/>
  <c r="EB173" i="3"/>
  <c r="EA173" i="3"/>
  <c r="DW173" i="3"/>
  <c r="DV173" i="3"/>
  <c r="DS173" i="3"/>
  <c r="DR173" i="3"/>
  <c r="DN173" i="3"/>
  <c r="DM173" i="3"/>
  <c r="DJ173" i="3"/>
  <c r="DI173" i="3"/>
  <c r="DE173" i="3"/>
  <c r="DD173" i="3"/>
  <c r="AO173" i="3"/>
  <c r="W173" i="3"/>
  <c r="AW173" i="3" s="1"/>
  <c r="FY172" i="3"/>
  <c r="FX172" i="3"/>
  <c r="FP172" i="3"/>
  <c r="FO172" i="3"/>
  <c r="FF172" i="3"/>
  <c r="EO172" i="3"/>
  <c r="EN172" i="3"/>
  <c r="EK172" i="3"/>
  <c r="EJ172" i="3"/>
  <c r="EF172" i="3"/>
  <c r="EE172" i="3"/>
  <c r="EB172" i="3"/>
  <c r="EA172" i="3"/>
  <c r="DW172" i="3"/>
  <c r="DV172" i="3"/>
  <c r="DS172" i="3"/>
  <c r="DR172" i="3"/>
  <c r="DN172" i="3"/>
  <c r="DM172" i="3"/>
  <c r="DJ172" i="3"/>
  <c r="DI172" i="3"/>
  <c r="DE172" i="3"/>
  <c r="DD172" i="3"/>
  <c r="AO172" i="3"/>
  <c r="W172" i="3"/>
  <c r="AX172" i="3" s="1"/>
  <c r="FY171" i="3"/>
  <c r="FX171" i="3"/>
  <c r="FP171" i="3"/>
  <c r="FO171" i="3"/>
  <c r="EO171" i="3"/>
  <c r="EN171" i="3"/>
  <c r="EK171" i="3"/>
  <c r="EJ171" i="3"/>
  <c r="EF171" i="3"/>
  <c r="EE171" i="3"/>
  <c r="EB171" i="3"/>
  <c r="EA171" i="3"/>
  <c r="DW171" i="3"/>
  <c r="DV171" i="3"/>
  <c r="DS171" i="3"/>
  <c r="DR171" i="3"/>
  <c r="DN171" i="3"/>
  <c r="DM171" i="3"/>
  <c r="DJ171" i="3"/>
  <c r="DI171" i="3"/>
  <c r="DE171" i="3"/>
  <c r="DD171" i="3"/>
  <c r="AO171" i="3"/>
  <c r="W171" i="3"/>
  <c r="AW171" i="3" s="1"/>
  <c r="FY170" i="3"/>
  <c r="FX170" i="3"/>
  <c r="FP170" i="3"/>
  <c r="FO170" i="3"/>
  <c r="FF170" i="3"/>
  <c r="EO170" i="3"/>
  <c r="EN170" i="3"/>
  <c r="EK170" i="3"/>
  <c r="EJ170" i="3"/>
  <c r="EF170" i="3"/>
  <c r="EE170" i="3"/>
  <c r="EB170" i="3"/>
  <c r="EA170" i="3"/>
  <c r="DW170" i="3"/>
  <c r="DV170" i="3"/>
  <c r="DS170" i="3"/>
  <c r="DR170" i="3"/>
  <c r="DN170" i="3"/>
  <c r="DM170" i="3"/>
  <c r="DJ170" i="3"/>
  <c r="DI170" i="3"/>
  <c r="DE170" i="3"/>
  <c r="DD170" i="3"/>
  <c r="AO170" i="3"/>
  <c r="W170" i="3"/>
  <c r="AX170" i="3" s="1"/>
  <c r="HT619" i="3" l="1"/>
  <c r="HT637" i="3"/>
  <c r="HT598" i="3"/>
  <c r="HS637" i="3"/>
  <c r="HS600" i="3"/>
  <c r="HT641" i="3"/>
  <c r="HT617" i="3"/>
  <c r="HS639" i="3"/>
  <c r="HS617" i="3"/>
  <c r="HS619" i="3"/>
  <c r="HO170" i="3"/>
  <c r="HU170" i="3"/>
  <c r="HZ170" i="3"/>
  <c r="ID170" i="3"/>
  <c r="HP170" i="3"/>
  <c r="HV170" i="3"/>
  <c r="IA170" i="3"/>
  <c r="HW170" i="3"/>
  <c r="HX170" i="3"/>
  <c r="HQ170" i="3"/>
  <c r="IB170" i="3"/>
  <c r="HR170" i="3"/>
  <c r="IC170" i="3"/>
  <c r="IE170" i="3"/>
  <c r="HS641" i="3"/>
  <c r="HR171" i="3"/>
  <c r="HV171" i="3"/>
  <c r="IA171" i="3"/>
  <c r="HO171" i="3"/>
  <c r="HW171" i="3"/>
  <c r="IB171" i="3"/>
  <c r="HP171" i="3"/>
  <c r="HX171" i="3"/>
  <c r="HQ171" i="3"/>
  <c r="HS171" i="3" s="1"/>
  <c r="HZ171" i="3"/>
  <c r="IC171" i="3"/>
  <c r="ID171" i="3"/>
  <c r="HU171" i="3"/>
  <c r="IE171" i="3"/>
  <c r="HO172" i="3"/>
  <c r="HU172" i="3"/>
  <c r="HZ172" i="3"/>
  <c r="ID172" i="3"/>
  <c r="HP172" i="3"/>
  <c r="HV172" i="3"/>
  <c r="IA172" i="3"/>
  <c r="HQ172" i="3"/>
  <c r="IB172" i="3"/>
  <c r="HR172" i="3"/>
  <c r="IC172" i="3"/>
  <c r="HW172" i="3"/>
  <c r="HX172" i="3"/>
  <c r="IE172" i="3"/>
  <c r="HT639" i="3"/>
  <c r="HR173" i="3"/>
  <c r="HW173" i="3"/>
  <c r="IB173" i="3"/>
  <c r="HO173" i="3"/>
  <c r="HX173" i="3"/>
  <c r="IC173" i="3"/>
  <c r="HU173" i="3"/>
  <c r="ID173" i="3"/>
  <c r="HV173" i="3"/>
  <c r="HP173" i="3"/>
  <c r="HZ173" i="3"/>
  <c r="HQ173" i="3"/>
  <c r="IA173" i="3"/>
  <c r="IE173" i="3"/>
  <c r="HP174" i="3"/>
  <c r="HU174" i="3"/>
  <c r="HZ174" i="3"/>
  <c r="ID174" i="3"/>
  <c r="HQ174" i="3"/>
  <c r="HV174" i="3"/>
  <c r="IA174" i="3"/>
  <c r="HW174" i="3"/>
  <c r="HO174" i="3"/>
  <c r="HX174" i="3"/>
  <c r="HR174" i="3"/>
  <c r="IB174" i="3"/>
  <c r="IC174" i="3"/>
  <c r="IE174" i="3"/>
  <c r="HS598" i="3"/>
  <c r="HT600" i="3"/>
  <c r="FF171" i="3"/>
  <c r="FF173" i="3"/>
  <c r="HD639" i="3"/>
  <c r="FC639" i="3"/>
  <c r="FC600" i="3"/>
  <c r="HD600" i="3"/>
  <c r="AW170" i="3"/>
  <c r="AW172" i="3"/>
  <c r="AW174" i="3"/>
  <c r="HL171" i="3"/>
  <c r="BD171" i="3" s="1"/>
  <c r="AP171" i="3" s="1"/>
  <c r="FC171" i="3"/>
  <c r="FG171" i="3" s="1"/>
  <c r="HD171" i="3"/>
  <c r="HL173" i="3"/>
  <c r="BD173" i="3" s="1"/>
  <c r="AP173" i="3" s="1"/>
  <c r="FC173" i="3"/>
  <c r="FG173" i="3" s="1"/>
  <c r="HD173" i="3"/>
  <c r="HL174" i="3"/>
  <c r="BD174" i="3" s="1"/>
  <c r="AP174" i="3" s="1"/>
  <c r="FC174" i="3"/>
  <c r="FG174" i="3" s="1"/>
  <c r="HD174" i="3"/>
  <c r="HL170" i="3"/>
  <c r="BD170" i="3" s="1"/>
  <c r="AP170" i="3" s="1"/>
  <c r="FC170" i="3"/>
  <c r="FG170" i="3" s="1"/>
  <c r="HD170" i="3"/>
  <c r="HL172" i="3"/>
  <c r="BD172" i="3" s="1"/>
  <c r="AP172" i="3" s="1"/>
  <c r="FC172" i="3"/>
  <c r="FG172" i="3" s="1"/>
  <c r="HD172" i="3"/>
  <c r="AX173" i="3"/>
  <c r="AX171" i="3"/>
  <c r="FF324" i="3"/>
  <c r="EO324" i="3"/>
  <c r="EN324" i="3"/>
  <c r="EK324" i="3"/>
  <c r="EJ324" i="3"/>
  <c r="EF324" i="3"/>
  <c r="EE324" i="3"/>
  <c r="EB324" i="3"/>
  <c r="EA324" i="3"/>
  <c r="DW324" i="3"/>
  <c r="DV324" i="3"/>
  <c r="DS324" i="3"/>
  <c r="DR324" i="3"/>
  <c r="DN324" i="3"/>
  <c r="DM324" i="3"/>
  <c r="DJ324" i="3"/>
  <c r="DI324" i="3"/>
  <c r="DE324" i="3"/>
  <c r="DD324" i="3"/>
  <c r="AO324" i="3"/>
  <c r="AW324" i="3"/>
  <c r="FF323" i="3"/>
  <c r="EO323" i="3"/>
  <c r="EN323" i="3"/>
  <c r="EK323" i="3"/>
  <c r="EJ323" i="3"/>
  <c r="EF323" i="3"/>
  <c r="EE323" i="3"/>
  <c r="EB323" i="3"/>
  <c r="EA323" i="3"/>
  <c r="DW323" i="3"/>
  <c r="DV323" i="3"/>
  <c r="DS323" i="3"/>
  <c r="DR323" i="3"/>
  <c r="DN323" i="3"/>
  <c r="DM323" i="3"/>
  <c r="DJ323" i="3"/>
  <c r="DI323" i="3"/>
  <c r="DE323" i="3"/>
  <c r="DD323" i="3"/>
  <c r="AO323" i="3"/>
  <c r="AW323" i="3"/>
  <c r="FF322" i="3"/>
  <c r="EO322" i="3"/>
  <c r="EN322" i="3"/>
  <c r="EK322" i="3"/>
  <c r="EJ322" i="3"/>
  <c r="EF322" i="3"/>
  <c r="EE322" i="3"/>
  <c r="EB322" i="3"/>
  <c r="EA322" i="3"/>
  <c r="DW322" i="3"/>
  <c r="DV322" i="3"/>
  <c r="DS322" i="3"/>
  <c r="DR322" i="3"/>
  <c r="DN322" i="3"/>
  <c r="DM322" i="3"/>
  <c r="DJ322" i="3"/>
  <c r="DI322" i="3"/>
  <c r="DE322" i="3"/>
  <c r="DD322" i="3"/>
  <c r="AO322" i="3"/>
  <c r="AW322" i="3"/>
  <c r="FF321" i="3"/>
  <c r="EO321" i="3"/>
  <c r="EN321" i="3"/>
  <c r="EK321" i="3"/>
  <c r="EJ321" i="3"/>
  <c r="EF321" i="3"/>
  <c r="EE321" i="3"/>
  <c r="EB321" i="3"/>
  <c r="EA321" i="3"/>
  <c r="DW321" i="3"/>
  <c r="DV321" i="3"/>
  <c r="DS321" i="3"/>
  <c r="DR321" i="3"/>
  <c r="DN321" i="3"/>
  <c r="DM321" i="3"/>
  <c r="DJ321" i="3"/>
  <c r="DI321" i="3"/>
  <c r="DE321" i="3"/>
  <c r="DD321" i="3"/>
  <c r="AO321" i="3"/>
  <c r="AW321" i="3"/>
  <c r="FF320" i="3"/>
  <c r="EO320" i="3"/>
  <c r="EN320" i="3"/>
  <c r="EK320" i="3"/>
  <c r="EJ320" i="3"/>
  <c r="EF320" i="3"/>
  <c r="EE320" i="3"/>
  <c r="EB320" i="3"/>
  <c r="EA320" i="3"/>
  <c r="DW320" i="3"/>
  <c r="DV320" i="3"/>
  <c r="DS320" i="3"/>
  <c r="DR320" i="3"/>
  <c r="DN320" i="3"/>
  <c r="DM320" i="3"/>
  <c r="DJ320" i="3"/>
  <c r="DI320" i="3"/>
  <c r="DE320" i="3"/>
  <c r="DD320" i="3"/>
  <c r="AO320" i="3"/>
  <c r="AW320" i="3"/>
  <c r="HL319" i="3"/>
  <c r="HH319" i="3"/>
  <c r="HG319" i="3"/>
  <c r="HF319" i="3"/>
  <c r="HE319" i="3"/>
  <c r="HD319" i="3"/>
  <c r="HT170" i="3" l="1"/>
  <c r="HT174" i="3"/>
  <c r="HS172" i="3"/>
  <c r="HT171" i="3"/>
  <c r="HS173" i="3"/>
  <c r="HT173" i="3"/>
  <c r="HR323" i="3"/>
  <c r="HX323" i="3"/>
  <c r="IC323" i="3"/>
  <c r="HO323" i="3"/>
  <c r="HU323" i="3"/>
  <c r="HZ323" i="3"/>
  <c r="ID323" i="3"/>
  <c r="HP323" i="3"/>
  <c r="HV323" i="3"/>
  <c r="IA323" i="3"/>
  <c r="HW323" i="3"/>
  <c r="IB323" i="3"/>
  <c r="HQ323" i="3"/>
  <c r="IE323" i="3"/>
  <c r="HR320" i="3"/>
  <c r="HX320" i="3"/>
  <c r="IC320" i="3"/>
  <c r="HP320" i="3"/>
  <c r="HV320" i="3"/>
  <c r="IA320" i="3"/>
  <c r="HU320" i="3"/>
  <c r="ID320" i="3"/>
  <c r="HW320" i="3"/>
  <c r="HO320" i="3"/>
  <c r="HZ320" i="3"/>
  <c r="HQ320" i="3"/>
  <c r="IB320" i="3"/>
  <c r="IE320" i="3"/>
  <c r="HO322" i="3"/>
  <c r="HU322" i="3"/>
  <c r="HZ322" i="3"/>
  <c r="ID322" i="3"/>
  <c r="HP322" i="3"/>
  <c r="HV322" i="3"/>
  <c r="IA322" i="3"/>
  <c r="HQ322" i="3"/>
  <c r="HW322" i="3"/>
  <c r="IB322" i="3"/>
  <c r="HR322" i="3"/>
  <c r="HX322" i="3"/>
  <c r="IC322" i="3"/>
  <c r="IE322" i="3"/>
  <c r="HS170" i="3"/>
  <c r="HQ324" i="3"/>
  <c r="HV324" i="3"/>
  <c r="IA324" i="3"/>
  <c r="HR324" i="3"/>
  <c r="HW324" i="3"/>
  <c r="IB324" i="3"/>
  <c r="HO324" i="3"/>
  <c r="HX324" i="3"/>
  <c r="IC324" i="3"/>
  <c r="HZ324" i="3"/>
  <c r="ID324" i="3"/>
  <c r="HP324" i="3"/>
  <c r="HU324" i="3"/>
  <c r="IE324" i="3"/>
  <c r="HQ321" i="3"/>
  <c r="HU321" i="3"/>
  <c r="HZ321" i="3"/>
  <c r="ID321" i="3"/>
  <c r="HO321" i="3"/>
  <c r="HW321" i="3"/>
  <c r="IB321" i="3"/>
  <c r="HV321" i="3"/>
  <c r="HP321" i="3"/>
  <c r="HX321" i="3"/>
  <c r="HR321" i="3"/>
  <c r="IA321" i="3"/>
  <c r="IC321" i="3"/>
  <c r="IE321" i="3"/>
  <c r="HS174" i="3"/>
  <c r="HT172" i="3"/>
  <c r="HL320" i="3"/>
  <c r="BD320" i="3" s="1"/>
  <c r="AP320" i="3" s="1"/>
  <c r="FC320" i="3"/>
  <c r="FG320" i="3" s="1"/>
  <c r="HD320" i="3"/>
  <c r="HL321" i="3"/>
  <c r="BD321" i="3" s="1"/>
  <c r="AP321" i="3" s="1"/>
  <c r="HD321" i="3"/>
  <c r="FC321" i="3"/>
  <c r="FG321" i="3" s="1"/>
  <c r="HL322" i="3"/>
  <c r="BD322" i="3" s="1"/>
  <c r="AP322" i="3" s="1"/>
  <c r="HD322" i="3"/>
  <c r="FC322" i="3"/>
  <c r="FG322" i="3" s="1"/>
  <c r="HL323" i="3"/>
  <c r="BD323" i="3" s="1"/>
  <c r="AP323" i="3" s="1"/>
  <c r="HD323" i="3"/>
  <c r="FC323" i="3"/>
  <c r="FG323" i="3" s="1"/>
  <c r="AX323" i="3"/>
  <c r="AX320" i="3"/>
  <c r="AX321" i="3"/>
  <c r="AX322" i="3"/>
  <c r="AX324" i="3"/>
  <c r="FY874" i="3"/>
  <c r="FX874" i="3"/>
  <c r="FU874" i="3"/>
  <c r="FU852" i="3"/>
  <c r="FU841" i="3"/>
  <c r="FU832" i="3"/>
  <c r="FU829" i="3"/>
  <c r="FU826" i="3"/>
  <c r="FU795" i="3"/>
  <c r="FU776" i="3"/>
  <c r="FU770" i="3"/>
  <c r="FY785" i="3"/>
  <c r="FX785" i="3"/>
  <c r="FU685" i="3"/>
  <c r="FU627" i="3"/>
  <c r="FU608" i="3"/>
  <c r="FU588" i="3"/>
  <c r="FU551" i="3"/>
  <c r="FU538" i="3"/>
  <c r="FU525" i="3"/>
  <c r="FU512" i="3"/>
  <c r="FU481" i="3"/>
  <c r="FU448" i="3"/>
  <c r="FU441" i="3"/>
  <c r="FU428" i="3"/>
  <c r="FU385" i="3"/>
  <c r="FU352" i="3"/>
  <c r="FU333" i="3"/>
  <c r="FU326" i="3"/>
  <c r="FY286" i="3"/>
  <c r="FX286" i="3"/>
  <c r="FU286" i="3"/>
  <c r="FY285" i="3"/>
  <c r="FX285" i="3"/>
  <c r="FU285" i="3"/>
  <c r="FY284" i="3"/>
  <c r="FX284" i="3"/>
  <c r="FU284" i="3"/>
  <c r="FY283" i="3"/>
  <c r="FX283" i="3"/>
  <c r="FU283" i="3"/>
  <c r="FY282" i="3"/>
  <c r="FX282" i="3"/>
  <c r="FU282" i="3"/>
  <c r="FY280" i="3"/>
  <c r="FX280" i="3"/>
  <c r="FU280" i="3"/>
  <c r="FY279" i="3"/>
  <c r="FX279" i="3"/>
  <c r="FU279" i="3"/>
  <c r="FY278" i="3"/>
  <c r="FX278" i="3"/>
  <c r="FU278" i="3"/>
  <c r="FY277" i="3"/>
  <c r="FX277" i="3"/>
  <c r="FU277" i="3"/>
  <c r="FY276" i="3"/>
  <c r="FX276" i="3"/>
  <c r="FU276" i="3"/>
  <c r="FY274" i="3"/>
  <c r="FX274" i="3"/>
  <c r="FU274" i="3"/>
  <c r="FY273" i="3"/>
  <c r="FX273" i="3"/>
  <c r="FU273" i="3"/>
  <c r="FY272" i="3"/>
  <c r="FX272" i="3"/>
  <c r="FU272" i="3"/>
  <c r="FY271" i="3"/>
  <c r="FX271" i="3"/>
  <c r="FU271" i="3"/>
  <c r="FY270" i="3"/>
  <c r="FX270" i="3"/>
  <c r="FU270" i="3"/>
  <c r="FY268" i="3"/>
  <c r="FX268" i="3"/>
  <c r="FU268" i="3"/>
  <c r="FY267" i="3"/>
  <c r="FX267" i="3"/>
  <c r="FU267" i="3"/>
  <c r="FY266" i="3"/>
  <c r="FX266" i="3"/>
  <c r="FU266" i="3"/>
  <c r="FY265" i="3"/>
  <c r="FX265" i="3"/>
  <c r="FU265" i="3"/>
  <c r="FY264" i="3"/>
  <c r="FX264" i="3"/>
  <c r="FU264" i="3"/>
  <c r="FY262" i="3"/>
  <c r="FX262" i="3"/>
  <c r="FU262" i="3"/>
  <c r="FY261" i="3"/>
  <c r="FX261" i="3"/>
  <c r="FU261" i="3"/>
  <c r="FY260" i="3"/>
  <c r="FX260" i="3"/>
  <c r="FU260" i="3"/>
  <c r="FY259" i="3"/>
  <c r="FX259" i="3"/>
  <c r="FU259" i="3"/>
  <c r="FY258" i="3"/>
  <c r="FX258" i="3"/>
  <c r="FU258" i="3"/>
  <c r="FY256" i="3"/>
  <c r="FX256" i="3"/>
  <c r="FU256" i="3"/>
  <c r="FY255" i="3"/>
  <c r="FX255" i="3"/>
  <c r="FU255" i="3"/>
  <c r="FY254" i="3"/>
  <c r="FX254" i="3"/>
  <c r="FU254" i="3"/>
  <c r="FY253" i="3"/>
  <c r="FX253" i="3"/>
  <c r="FU253" i="3"/>
  <c r="FY252" i="3"/>
  <c r="FX252" i="3"/>
  <c r="FU252" i="3"/>
  <c r="FY250" i="3"/>
  <c r="FX250" i="3"/>
  <c r="FU250" i="3"/>
  <c r="FY249" i="3"/>
  <c r="FX249" i="3"/>
  <c r="FU249" i="3"/>
  <c r="FY248" i="3"/>
  <c r="FX248" i="3"/>
  <c r="FU248" i="3"/>
  <c r="FY247" i="3"/>
  <c r="FX247" i="3"/>
  <c r="FU247" i="3"/>
  <c r="FY246" i="3"/>
  <c r="FX246" i="3"/>
  <c r="FU246" i="3"/>
  <c r="FY237" i="3"/>
  <c r="FX237" i="3"/>
  <c r="FY235" i="3"/>
  <c r="FX235" i="3"/>
  <c r="FY234" i="3"/>
  <c r="FX234" i="3"/>
  <c r="FY233" i="3"/>
  <c r="FX233" i="3"/>
  <c r="FY232" i="3"/>
  <c r="FX232" i="3"/>
  <c r="FY231" i="3"/>
  <c r="FX231" i="3"/>
  <c r="FY229" i="3"/>
  <c r="FX229" i="3"/>
  <c r="FY228" i="3"/>
  <c r="FX228" i="3"/>
  <c r="FY227" i="3"/>
  <c r="FX227" i="3"/>
  <c r="FY226" i="3"/>
  <c r="FX226" i="3"/>
  <c r="FY225" i="3"/>
  <c r="FX225" i="3"/>
  <c r="FY223" i="3"/>
  <c r="FX223" i="3"/>
  <c r="FY222" i="3"/>
  <c r="FX222" i="3"/>
  <c r="FY221" i="3"/>
  <c r="FX221" i="3"/>
  <c r="FY220" i="3"/>
  <c r="FX220" i="3"/>
  <c r="FY219" i="3"/>
  <c r="FX219" i="3"/>
  <c r="FY217" i="3"/>
  <c r="FX217" i="3"/>
  <c r="FY216" i="3"/>
  <c r="FX216" i="3"/>
  <c r="FY215" i="3"/>
  <c r="FX215" i="3"/>
  <c r="FY214" i="3"/>
  <c r="FX214" i="3"/>
  <c r="FY213" i="3"/>
  <c r="FX213" i="3"/>
  <c r="FY211" i="3"/>
  <c r="FX211" i="3"/>
  <c r="FY210" i="3"/>
  <c r="FX210" i="3"/>
  <c r="FY209" i="3"/>
  <c r="FX209" i="3"/>
  <c r="FY208" i="3"/>
  <c r="FX208" i="3"/>
  <c r="FY207" i="3"/>
  <c r="FX207" i="3"/>
  <c r="FY205" i="3"/>
  <c r="FX205" i="3"/>
  <c r="FU205" i="3"/>
  <c r="FY204" i="3"/>
  <c r="FX204" i="3"/>
  <c r="FU204" i="3"/>
  <c r="FY203" i="3"/>
  <c r="FX203" i="3"/>
  <c r="FU203" i="3"/>
  <c r="FY202" i="3"/>
  <c r="FX202" i="3"/>
  <c r="FU202" i="3"/>
  <c r="FY201" i="3"/>
  <c r="FX201" i="3"/>
  <c r="FU201" i="3"/>
  <c r="FY199" i="3"/>
  <c r="FX199" i="3"/>
  <c r="FU199" i="3"/>
  <c r="FY198" i="3"/>
  <c r="FX198" i="3"/>
  <c r="FU198" i="3"/>
  <c r="FY197" i="3"/>
  <c r="FX197" i="3"/>
  <c r="FU197" i="3"/>
  <c r="FY196" i="3"/>
  <c r="FX196" i="3"/>
  <c r="FU196" i="3"/>
  <c r="FY195" i="3"/>
  <c r="FX195" i="3"/>
  <c r="FU195" i="3"/>
  <c r="FY193" i="3"/>
  <c r="FX193" i="3"/>
  <c r="FU193" i="3"/>
  <c r="FY192" i="3"/>
  <c r="FX192" i="3"/>
  <c r="FU192" i="3"/>
  <c r="FY191" i="3"/>
  <c r="FX191" i="3"/>
  <c r="FU191" i="3"/>
  <c r="FY190" i="3"/>
  <c r="FX190" i="3"/>
  <c r="FU190" i="3"/>
  <c r="FY189" i="3"/>
  <c r="FX189" i="3"/>
  <c r="FU189" i="3"/>
  <c r="FY181" i="3"/>
  <c r="FX181" i="3"/>
  <c r="FU181" i="3"/>
  <c r="FY180" i="3"/>
  <c r="FX180" i="3"/>
  <c r="FU180" i="3"/>
  <c r="FY179" i="3"/>
  <c r="FX179" i="3"/>
  <c r="FU179" i="3"/>
  <c r="FY178" i="3"/>
  <c r="FX178" i="3"/>
  <c r="FU178" i="3"/>
  <c r="FY177" i="3"/>
  <c r="FX177" i="3"/>
  <c r="FU177" i="3"/>
  <c r="FY168" i="3"/>
  <c r="FX168" i="3"/>
  <c r="FY167" i="3"/>
  <c r="FX167" i="3"/>
  <c r="FY166" i="3"/>
  <c r="FX166" i="3"/>
  <c r="FY165" i="3"/>
  <c r="FX165" i="3"/>
  <c r="FY164" i="3"/>
  <c r="FX164" i="3"/>
  <c r="FY162" i="3"/>
  <c r="FX162" i="3"/>
  <c r="FY161" i="3"/>
  <c r="FX161" i="3"/>
  <c r="FY160" i="3"/>
  <c r="FX160" i="3"/>
  <c r="FY159" i="3"/>
  <c r="FX159" i="3"/>
  <c r="FY158" i="3"/>
  <c r="FX158" i="3"/>
  <c r="FY156" i="3"/>
  <c r="FX156" i="3"/>
  <c r="FY155" i="3"/>
  <c r="FX155" i="3"/>
  <c r="FY154" i="3"/>
  <c r="FX154" i="3"/>
  <c r="FY153" i="3"/>
  <c r="FX153" i="3"/>
  <c r="FY152" i="3"/>
  <c r="FX152" i="3"/>
  <c r="FY149" i="3"/>
  <c r="FX149" i="3"/>
  <c r="FY148" i="3"/>
  <c r="FX148" i="3"/>
  <c r="FY147" i="3"/>
  <c r="FX147" i="3"/>
  <c r="FY146" i="3"/>
  <c r="FX146" i="3"/>
  <c r="FY145" i="3"/>
  <c r="FX145" i="3"/>
  <c r="FY142" i="3"/>
  <c r="FX142" i="3"/>
  <c r="FY141" i="3"/>
  <c r="FX141" i="3"/>
  <c r="FY140" i="3"/>
  <c r="FX140" i="3"/>
  <c r="FY139" i="3"/>
  <c r="FX139" i="3"/>
  <c r="FY138" i="3"/>
  <c r="FX138" i="3"/>
  <c r="FY135" i="3"/>
  <c r="FX135" i="3"/>
  <c r="FY134" i="3"/>
  <c r="FX134" i="3"/>
  <c r="FY133" i="3"/>
  <c r="FX133" i="3"/>
  <c r="FY132" i="3"/>
  <c r="FX132" i="3"/>
  <c r="FY131" i="3"/>
  <c r="FX131" i="3"/>
  <c r="FY129" i="3"/>
  <c r="FX129" i="3"/>
  <c r="FY128" i="3"/>
  <c r="FX128" i="3"/>
  <c r="FY127" i="3"/>
  <c r="FX127" i="3"/>
  <c r="FY126" i="3"/>
  <c r="FX126" i="3"/>
  <c r="FY125" i="3"/>
  <c r="FX125" i="3"/>
  <c r="FY123" i="3"/>
  <c r="FX123" i="3"/>
  <c r="FY122" i="3"/>
  <c r="FX122" i="3"/>
  <c r="FY121" i="3"/>
  <c r="FX121" i="3"/>
  <c r="FY120" i="3"/>
  <c r="FX120" i="3"/>
  <c r="FY119" i="3"/>
  <c r="FX119" i="3"/>
  <c r="FY117" i="3"/>
  <c r="FX117" i="3"/>
  <c r="FY116" i="3"/>
  <c r="FX116" i="3"/>
  <c r="FY115" i="3"/>
  <c r="FX115" i="3"/>
  <c r="FY114" i="3"/>
  <c r="FX114" i="3"/>
  <c r="FY113" i="3"/>
  <c r="FX113" i="3"/>
  <c r="FY111" i="3"/>
  <c r="FX111" i="3"/>
  <c r="FY110" i="3"/>
  <c r="FX110" i="3"/>
  <c r="FY109" i="3"/>
  <c r="FX109" i="3"/>
  <c r="FY108" i="3"/>
  <c r="FX108" i="3"/>
  <c r="FY107" i="3"/>
  <c r="FX107" i="3"/>
  <c r="FY105" i="3"/>
  <c r="FX105" i="3"/>
  <c r="FY104" i="3"/>
  <c r="FX104" i="3"/>
  <c r="FY103" i="3"/>
  <c r="FX103" i="3"/>
  <c r="FY102" i="3"/>
  <c r="FX102" i="3"/>
  <c r="FY101" i="3"/>
  <c r="FX101" i="3"/>
  <c r="FY99" i="3"/>
  <c r="FX99" i="3"/>
  <c r="FY98" i="3"/>
  <c r="FX98" i="3"/>
  <c r="FY97" i="3"/>
  <c r="FX97" i="3"/>
  <c r="FY96" i="3"/>
  <c r="FX96" i="3"/>
  <c r="FY95" i="3"/>
  <c r="FX95" i="3"/>
  <c r="FY93" i="3"/>
  <c r="FX93" i="3"/>
  <c r="FY92" i="3"/>
  <c r="FX92" i="3"/>
  <c r="FY91" i="3"/>
  <c r="FX91" i="3"/>
  <c r="FY90" i="3"/>
  <c r="FX90" i="3"/>
  <c r="FY89" i="3"/>
  <c r="FX89" i="3"/>
  <c r="FY87" i="3"/>
  <c r="FX87" i="3"/>
  <c r="FY86" i="3"/>
  <c r="FX86" i="3"/>
  <c r="FY85" i="3"/>
  <c r="FX85" i="3"/>
  <c r="FY84" i="3"/>
  <c r="FX84" i="3"/>
  <c r="FY83" i="3"/>
  <c r="FX83" i="3"/>
  <c r="FY80" i="3"/>
  <c r="FX80" i="3"/>
  <c r="FY78" i="3"/>
  <c r="FX78" i="3"/>
  <c r="FY77" i="3"/>
  <c r="FX77" i="3"/>
  <c r="FY76" i="3"/>
  <c r="FX76" i="3"/>
  <c r="FY75" i="3"/>
  <c r="FX75" i="3"/>
  <c r="FY74" i="3"/>
  <c r="FX74" i="3"/>
  <c r="FY72" i="3"/>
  <c r="FX72" i="3"/>
  <c r="FY71" i="3"/>
  <c r="FX71" i="3"/>
  <c r="FY70" i="3"/>
  <c r="FX70" i="3"/>
  <c r="FY69" i="3"/>
  <c r="FX69" i="3"/>
  <c r="FY68" i="3"/>
  <c r="FX68" i="3"/>
  <c r="FY66" i="3"/>
  <c r="FX66" i="3"/>
  <c r="FY65" i="3"/>
  <c r="FX65" i="3"/>
  <c r="FY64" i="3"/>
  <c r="FX64" i="3"/>
  <c r="FY63" i="3"/>
  <c r="FX63" i="3"/>
  <c r="FY62" i="3"/>
  <c r="FX62" i="3"/>
  <c r="FY60" i="3"/>
  <c r="FX60" i="3"/>
  <c r="FY59" i="3"/>
  <c r="FX59" i="3"/>
  <c r="FY58" i="3"/>
  <c r="FX58" i="3"/>
  <c r="FY57" i="3"/>
  <c r="FX57" i="3"/>
  <c r="FY56" i="3"/>
  <c r="FX56" i="3"/>
  <c r="FY48" i="3"/>
  <c r="FX48" i="3"/>
  <c r="FY47" i="3"/>
  <c r="FX47" i="3"/>
  <c r="FY46" i="3"/>
  <c r="FX46" i="3"/>
  <c r="FY45" i="3"/>
  <c r="FX45" i="3"/>
  <c r="FY44" i="3"/>
  <c r="FX44" i="3"/>
  <c r="FY42" i="3"/>
  <c r="FX42" i="3"/>
  <c r="FY41" i="3"/>
  <c r="FX41" i="3"/>
  <c r="FY40" i="3"/>
  <c r="FX40" i="3"/>
  <c r="FY39" i="3"/>
  <c r="FX39" i="3"/>
  <c r="FY38" i="3"/>
  <c r="FX38" i="3"/>
  <c r="FY36" i="3"/>
  <c r="FX36" i="3"/>
  <c r="FY35" i="3"/>
  <c r="FX35" i="3"/>
  <c r="FY34" i="3"/>
  <c r="FX34" i="3"/>
  <c r="FY33" i="3"/>
  <c r="FX33" i="3"/>
  <c r="FY32" i="3"/>
  <c r="FX32" i="3"/>
  <c r="FY30" i="3"/>
  <c r="FX30" i="3"/>
  <c r="FY29" i="3"/>
  <c r="FX29" i="3"/>
  <c r="FY28" i="3"/>
  <c r="FX28" i="3"/>
  <c r="FY27" i="3"/>
  <c r="FX27" i="3"/>
  <c r="FY26" i="3"/>
  <c r="FX26" i="3"/>
  <c r="FY24" i="3"/>
  <c r="FX24" i="3"/>
  <c r="FY23" i="3"/>
  <c r="FX23" i="3"/>
  <c r="FY22" i="3"/>
  <c r="FX22" i="3"/>
  <c r="FY21" i="3"/>
  <c r="FX21" i="3"/>
  <c r="FY20" i="3"/>
  <c r="FX20" i="3"/>
  <c r="FY16" i="3"/>
  <c r="FX16" i="3"/>
  <c r="HT323" i="3" l="1"/>
  <c r="HT321" i="3"/>
  <c r="HT320" i="3"/>
  <c r="HS321" i="3"/>
  <c r="HT324" i="3"/>
  <c r="HS322" i="3"/>
  <c r="HS324" i="3"/>
  <c r="HS320" i="3"/>
  <c r="HT322" i="3"/>
  <c r="HS323" i="3"/>
  <c r="HL324" i="3"/>
  <c r="BD324" i="3" s="1"/>
  <c r="AP324" i="3" s="1"/>
  <c r="HD324" i="3"/>
  <c r="FC324" i="3"/>
  <c r="FG324" i="3" s="1"/>
  <c r="HJ684" i="3" l="1"/>
  <c r="HG25" i="3"/>
  <c r="HG31" i="3"/>
  <c r="HG37" i="3"/>
  <c r="HG43" i="3"/>
  <c r="HG49" i="3"/>
  <c r="HG61" i="3"/>
  <c r="HG67" i="3"/>
  <c r="HG73" i="3"/>
  <c r="HG79" i="3"/>
  <c r="HG81" i="3"/>
  <c r="HG82" i="3"/>
  <c r="HG88" i="3"/>
  <c r="HG94" i="3"/>
  <c r="HG100" i="3"/>
  <c r="HG106" i="3"/>
  <c r="HG112" i="3"/>
  <c r="HG118" i="3"/>
  <c r="HG124" i="3"/>
  <c r="HG130" i="3"/>
  <c r="HG136" i="3"/>
  <c r="HG137" i="3"/>
  <c r="HG143" i="3"/>
  <c r="HG144" i="3"/>
  <c r="HG150" i="3"/>
  <c r="HG151" i="3"/>
  <c r="HG157" i="3"/>
  <c r="HG163" i="3"/>
  <c r="HG169" i="3"/>
  <c r="HG175" i="3"/>
  <c r="HG176" i="3"/>
  <c r="HG182" i="3"/>
  <c r="HG218" i="3"/>
  <c r="HG224" i="3"/>
  <c r="HG230" i="3"/>
  <c r="HG238" i="3"/>
  <c r="HG239" i="3"/>
  <c r="HG245" i="3"/>
  <c r="HG251" i="3"/>
  <c r="HG257" i="3"/>
  <c r="HG263" i="3"/>
  <c r="HG269" i="3"/>
  <c r="HG275" i="3"/>
  <c r="HG281" i="3"/>
  <c r="HG287" i="3"/>
  <c r="HG288" i="3"/>
  <c r="HG294" i="3"/>
  <c r="HG300" i="3"/>
  <c r="HG306" i="3"/>
  <c r="HG307" i="3"/>
  <c r="HG313" i="3"/>
  <c r="HG325" i="3"/>
  <c r="HG326" i="3"/>
  <c r="HG332" i="3"/>
  <c r="HG333" i="3"/>
  <c r="HG339" i="3"/>
  <c r="HG345" i="3"/>
  <c r="HG351" i="3"/>
  <c r="HG352" i="3"/>
  <c r="HG358" i="3"/>
  <c r="HG364" i="3"/>
  <c r="HG370" i="3"/>
  <c r="HG376" i="3"/>
  <c r="HG382" i="3"/>
  <c r="HG384" i="3"/>
  <c r="HG385" i="3"/>
  <c r="HG391" i="3"/>
  <c r="HG397" i="3"/>
  <c r="HG403" i="3"/>
  <c r="HG409" i="3"/>
  <c r="HG415" i="3"/>
  <c r="HG421" i="3"/>
  <c r="HG427" i="3"/>
  <c r="HG428" i="3"/>
  <c r="HG434" i="3"/>
  <c r="HG440" i="3"/>
  <c r="HG441" i="3"/>
  <c r="HG447" i="3"/>
  <c r="HG448" i="3"/>
  <c r="HG454" i="3"/>
  <c r="HG460" i="3"/>
  <c r="HG466" i="3"/>
  <c r="HG472" i="3"/>
  <c r="HG478" i="3"/>
  <c r="HG480" i="3"/>
  <c r="HG481" i="3"/>
  <c r="HG487" i="3"/>
  <c r="HG493" i="3"/>
  <c r="HG499" i="3"/>
  <c r="HG505" i="3"/>
  <c r="HG511" i="3"/>
  <c r="HG512" i="3"/>
  <c r="HG518" i="3"/>
  <c r="HG524" i="3"/>
  <c r="HG525" i="3"/>
  <c r="HG531" i="3"/>
  <c r="HG537" i="3"/>
  <c r="HG538" i="3"/>
  <c r="HG544" i="3"/>
  <c r="HG550" i="3"/>
  <c r="HG551" i="3"/>
  <c r="HG557" i="3"/>
  <c r="HG563" i="3"/>
  <c r="HG569" i="3"/>
  <c r="HG581" i="3"/>
  <c r="HG587" i="3"/>
  <c r="HG588" i="3"/>
  <c r="HG634" i="3"/>
  <c r="HG642" i="3"/>
  <c r="HG655" i="3"/>
  <c r="HG661" i="3"/>
  <c r="HI685" i="3"/>
  <c r="HI686" i="3"/>
  <c r="HI690" i="3"/>
  <c r="HI693" i="3"/>
  <c r="HI697" i="3"/>
  <c r="HI704" i="3"/>
  <c r="HI708" i="3"/>
  <c r="HI712" i="3"/>
  <c r="HI718" i="3"/>
  <c r="HI725" i="3"/>
  <c r="HI730" i="3"/>
  <c r="HI736" i="3"/>
  <c r="HI738" i="3"/>
  <c r="HI742" i="3"/>
  <c r="HI748" i="3"/>
  <c r="HI756" i="3"/>
  <c r="HI763" i="3"/>
  <c r="HI769" i="3"/>
  <c r="HI770" i="3"/>
  <c r="HI775" i="3"/>
  <c r="HI776" i="3"/>
  <c r="HI781" i="3"/>
  <c r="HI786" i="3"/>
  <c r="HI794" i="3"/>
  <c r="HI795" i="3"/>
  <c r="HI825" i="3"/>
  <c r="HI826" i="3"/>
  <c r="HI828" i="3"/>
  <c r="HI829" i="3"/>
  <c r="HI840" i="3"/>
  <c r="HI841" i="3"/>
  <c r="HI850" i="3"/>
  <c r="HI852" i="3"/>
  <c r="HI859" i="3"/>
  <c r="HI866" i="3"/>
  <c r="HI873" i="3"/>
  <c r="HI874" i="3"/>
  <c r="HI684" i="3"/>
  <c r="HD25" i="3" l="1"/>
  <c r="HD31" i="3"/>
  <c r="HD37" i="3"/>
  <c r="HD43" i="3"/>
  <c r="HD49" i="3"/>
  <c r="HD61" i="3"/>
  <c r="HD67" i="3"/>
  <c r="HD73" i="3"/>
  <c r="HD79" i="3"/>
  <c r="HD81" i="3"/>
  <c r="HD82" i="3"/>
  <c r="HD88" i="3"/>
  <c r="HD94" i="3"/>
  <c r="HD100" i="3"/>
  <c r="HD106" i="3"/>
  <c r="HD112" i="3"/>
  <c r="HD118" i="3"/>
  <c r="HD124" i="3"/>
  <c r="HD130" i="3"/>
  <c r="HD136" i="3"/>
  <c r="HD137" i="3"/>
  <c r="HD143" i="3"/>
  <c r="HD144" i="3"/>
  <c r="HD150" i="3"/>
  <c r="HD151" i="3"/>
  <c r="HD157" i="3"/>
  <c r="HD163" i="3"/>
  <c r="HD169" i="3"/>
  <c r="HD175" i="3"/>
  <c r="HD176" i="3"/>
  <c r="HD182" i="3"/>
  <c r="HD194" i="3"/>
  <c r="HD200" i="3"/>
  <c r="HD206" i="3"/>
  <c r="HD212" i="3"/>
  <c r="HD218" i="3"/>
  <c r="HD224" i="3"/>
  <c r="HD230" i="3"/>
  <c r="HD238" i="3"/>
  <c r="HD239" i="3"/>
  <c r="HD245" i="3"/>
  <c r="HD251" i="3"/>
  <c r="HD257" i="3"/>
  <c r="HD263" i="3"/>
  <c r="HD269" i="3"/>
  <c r="HD275" i="3"/>
  <c r="HD281" i="3"/>
  <c r="HD287" i="3"/>
  <c r="HD288" i="3"/>
  <c r="HD294" i="3"/>
  <c r="HD300" i="3"/>
  <c r="HD306" i="3"/>
  <c r="HD307" i="3"/>
  <c r="HD313" i="3"/>
  <c r="HD325" i="3"/>
  <c r="HD326" i="3"/>
  <c r="HD332" i="3"/>
  <c r="HD333" i="3"/>
  <c r="HD339" i="3"/>
  <c r="HD345" i="3"/>
  <c r="HD351" i="3"/>
  <c r="HD352" i="3"/>
  <c r="HD358" i="3"/>
  <c r="HD364" i="3"/>
  <c r="HD370" i="3"/>
  <c r="HD376" i="3"/>
  <c r="HD382" i="3"/>
  <c r="HD384" i="3"/>
  <c r="HD385" i="3"/>
  <c r="HD391" i="3"/>
  <c r="HD397" i="3"/>
  <c r="HD403" i="3"/>
  <c r="HD409" i="3"/>
  <c r="HD415" i="3"/>
  <c r="HD421" i="3"/>
  <c r="HD427" i="3"/>
  <c r="HD428" i="3"/>
  <c r="HD434" i="3"/>
  <c r="HD440" i="3"/>
  <c r="HD441" i="3"/>
  <c r="HD447" i="3"/>
  <c r="HD448" i="3"/>
  <c r="HD454" i="3"/>
  <c r="HD460" i="3"/>
  <c r="HD466" i="3"/>
  <c r="HD472" i="3"/>
  <c r="HD478" i="3"/>
  <c r="HD480" i="3"/>
  <c r="HD481" i="3"/>
  <c r="HD487" i="3"/>
  <c r="HD493" i="3"/>
  <c r="HD499" i="3"/>
  <c r="HD505" i="3"/>
  <c r="HD511" i="3"/>
  <c r="HD512" i="3"/>
  <c r="HD518" i="3"/>
  <c r="HD524" i="3"/>
  <c r="HD525" i="3"/>
  <c r="HD531" i="3"/>
  <c r="HD537" i="3"/>
  <c r="HD538" i="3"/>
  <c r="HD544" i="3"/>
  <c r="HD550" i="3"/>
  <c r="HD551" i="3"/>
  <c r="HD557" i="3"/>
  <c r="HD563" i="3"/>
  <c r="HD569" i="3"/>
  <c r="HD581" i="3"/>
  <c r="HD587" i="3"/>
  <c r="HD588" i="3"/>
  <c r="HD589" i="3"/>
  <c r="HD595" i="3"/>
  <c r="HD601" i="3"/>
  <c r="HD607" i="3"/>
  <c r="HD608" i="3"/>
  <c r="HD614" i="3"/>
  <c r="HD620" i="3"/>
  <c r="HD626" i="3"/>
  <c r="HD627" i="3"/>
  <c r="HD628" i="3"/>
  <c r="HD634" i="3"/>
  <c r="HD642" i="3"/>
  <c r="HD655" i="3"/>
  <c r="HD661" i="3"/>
  <c r="HD684" i="3"/>
  <c r="HD685" i="3"/>
  <c r="HD686" i="3"/>
  <c r="HD690" i="3"/>
  <c r="HD693" i="3"/>
  <c r="HD697" i="3"/>
  <c r="HD704" i="3"/>
  <c r="HD708" i="3"/>
  <c r="HD712" i="3"/>
  <c r="HD718" i="3"/>
  <c r="HD725" i="3"/>
  <c r="HD730" i="3"/>
  <c r="HD736" i="3"/>
  <c r="HD738" i="3"/>
  <c r="HD742" i="3"/>
  <c r="HD748" i="3"/>
  <c r="HD756" i="3"/>
  <c r="HD763" i="3"/>
  <c r="HD769" i="3"/>
  <c r="HD770" i="3"/>
  <c r="HD775" i="3"/>
  <c r="HD776" i="3"/>
  <c r="HD781" i="3"/>
  <c r="HD786" i="3"/>
  <c r="HD794" i="3"/>
  <c r="HD795" i="3"/>
  <c r="HD825" i="3"/>
  <c r="HD826" i="3"/>
  <c r="HD828" i="3"/>
  <c r="HD829" i="3"/>
  <c r="HD831" i="3"/>
  <c r="HD832" i="3"/>
  <c r="HD840" i="3"/>
  <c r="HD841" i="3"/>
  <c r="HD850" i="3"/>
  <c r="HD852" i="3"/>
  <c r="HD859" i="3"/>
  <c r="HD866" i="3"/>
  <c r="HD873" i="3"/>
  <c r="HD874" i="3"/>
  <c r="HJ685" i="3"/>
  <c r="HJ686" i="3"/>
  <c r="HJ690" i="3"/>
  <c r="HJ693" i="3"/>
  <c r="HJ697" i="3"/>
  <c r="HJ704" i="3"/>
  <c r="HJ708" i="3"/>
  <c r="HJ712" i="3"/>
  <c r="HJ718" i="3"/>
  <c r="HJ725" i="3"/>
  <c r="HJ730" i="3"/>
  <c r="HJ736" i="3"/>
  <c r="HJ738" i="3"/>
  <c r="HJ742" i="3"/>
  <c r="HJ748" i="3"/>
  <c r="HJ756" i="3"/>
  <c r="HJ763" i="3"/>
  <c r="HJ769" i="3"/>
  <c r="HJ770" i="3"/>
  <c r="HJ775" i="3"/>
  <c r="HJ776" i="3"/>
  <c r="HJ781" i="3"/>
  <c r="HJ786" i="3"/>
  <c r="HJ794" i="3"/>
  <c r="HJ795" i="3"/>
  <c r="HJ825" i="3"/>
  <c r="HJ826" i="3"/>
  <c r="HJ828" i="3"/>
  <c r="HJ829" i="3"/>
  <c r="HJ831" i="3"/>
  <c r="HJ832" i="3"/>
  <c r="HJ840" i="3"/>
  <c r="HJ841" i="3"/>
  <c r="HJ850" i="3"/>
  <c r="HJ852" i="3"/>
  <c r="HJ859" i="3"/>
  <c r="HJ866" i="3"/>
  <c r="HJ873" i="3"/>
  <c r="HJ874" i="3"/>
  <c r="HH25" i="3"/>
  <c r="HH31" i="3"/>
  <c r="HH37" i="3"/>
  <c r="HH43" i="3"/>
  <c r="HH49" i="3"/>
  <c r="HH67" i="3"/>
  <c r="HH73" i="3"/>
  <c r="HH79" i="3"/>
  <c r="HH81" i="3"/>
  <c r="HH82" i="3"/>
  <c r="HH88" i="3"/>
  <c r="HH94" i="3"/>
  <c r="HH100" i="3"/>
  <c r="HH106" i="3"/>
  <c r="HH112" i="3"/>
  <c r="HH118" i="3"/>
  <c r="HH124" i="3"/>
  <c r="HH130" i="3"/>
  <c r="HH136" i="3"/>
  <c r="HH137" i="3"/>
  <c r="HH143" i="3"/>
  <c r="HH144" i="3"/>
  <c r="HH150" i="3"/>
  <c r="HH151" i="3"/>
  <c r="HH157" i="3"/>
  <c r="HH163" i="3"/>
  <c r="HH169" i="3"/>
  <c r="HH175" i="3"/>
  <c r="HH176" i="3"/>
  <c r="HH182" i="3"/>
  <c r="HH194" i="3"/>
  <c r="HH200" i="3"/>
  <c r="HH206" i="3"/>
  <c r="HH212" i="3"/>
  <c r="HH218" i="3"/>
  <c r="HH224" i="3"/>
  <c r="HH230" i="3"/>
  <c r="HH238" i="3"/>
  <c r="HH239" i="3"/>
  <c r="HH245" i="3"/>
  <c r="HH251" i="3"/>
  <c r="HH257" i="3"/>
  <c r="HH263" i="3"/>
  <c r="HH269" i="3"/>
  <c r="HH275" i="3"/>
  <c r="HH281" i="3"/>
  <c r="HH287" i="3"/>
  <c r="HH288" i="3"/>
  <c r="HH294" i="3"/>
  <c r="HH300" i="3"/>
  <c r="HH306" i="3"/>
  <c r="HH307" i="3"/>
  <c r="HH313" i="3"/>
  <c r="HH325" i="3"/>
  <c r="HH326" i="3"/>
  <c r="HH332" i="3"/>
  <c r="HH333" i="3"/>
  <c r="HH339" i="3"/>
  <c r="HH345" i="3"/>
  <c r="HH351" i="3"/>
  <c r="HH352" i="3"/>
  <c r="HH358" i="3"/>
  <c r="HH364" i="3"/>
  <c r="HH370" i="3"/>
  <c r="HH376" i="3"/>
  <c r="HH382" i="3"/>
  <c r="HH384" i="3"/>
  <c r="HH385" i="3"/>
  <c r="HH391" i="3"/>
  <c r="HH397" i="3"/>
  <c r="HH403" i="3"/>
  <c r="HH409" i="3"/>
  <c r="HH415" i="3"/>
  <c r="HH421" i="3"/>
  <c r="HH427" i="3"/>
  <c r="HH428" i="3"/>
  <c r="HH434" i="3"/>
  <c r="HH440" i="3"/>
  <c r="HH441" i="3"/>
  <c r="HH447" i="3"/>
  <c r="HH448" i="3"/>
  <c r="HH454" i="3"/>
  <c r="HH460" i="3"/>
  <c r="HH466" i="3"/>
  <c r="HH472" i="3"/>
  <c r="HH478" i="3"/>
  <c r="HH480" i="3"/>
  <c r="HH481" i="3"/>
  <c r="HH487" i="3"/>
  <c r="HH493" i="3"/>
  <c r="HH499" i="3"/>
  <c r="HH505" i="3"/>
  <c r="HH511" i="3"/>
  <c r="HH512" i="3"/>
  <c r="HH518" i="3"/>
  <c r="HH524" i="3"/>
  <c r="HH525" i="3"/>
  <c r="HH531" i="3"/>
  <c r="HH537" i="3"/>
  <c r="HH538" i="3"/>
  <c r="HH544" i="3"/>
  <c r="HH550" i="3"/>
  <c r="HH551" i="3"/>
  <c r="HH557" i="3"/>
  <c r="HH563" i="3"/>
  <c r="HH569" i="3"/>
  <c r="HH581" i="3"/>
  <c r="HH587" i="3"/>
  <c r="HH588" i="3"/>
  <c r="HH589" i="3"/>
  <c r="HH595" i="3"/>
  <c r="HH601" i="3"/>
  <c r="HH607" i="3"/>
  <c r="HH608" i="3"/>
  <c r="HH614" i="3"/>
  <c r="HH620" i="3"/>
  <c r="HH626" i="3"/>
  <c r="HH627" i="3"/>
  <c r="HH628" i="3"/>
  <c r="HH634" i="3"/>
  <c r="HH642" i="3"/>
  <c r="HH655" i="3"/>
  <c r="HH661" i="3"/>
  <c r="HF25" i="3"/>
  <c r="HF31" i="3"/>
  <c r="HF37" i="3"/>
  <c r="HF43" i="3"/>
  <c r="HF49" i="3"/>
  <c r="HF67" i="3"/>
  <c r="HF73" i="3"/>
  <c r="HF79" i="3"/>
  <c r="HF81" i="3"/>
  <c r="HF82" i="3"/>
  <c r="HF88" i="3"/>
  <c r="HF94" i="3"/>
  <c r="HF100" i="3"/>
  <c r="HF106" i="3"/>
  <c r="HF112" i="3"/>
  <c r="HF118" i="3"/>
  <c r="HF124" i="3"/>
  <c r="HF130" i="3"/>
  <c r="HF136" i="3"/>
  <c r="HF137" i="3"/>
  <c r="HF143" i="3"/>
  <c r="HF144" i="3"/>
  <c r="HF150" i="3"/>
  <c r="HF151" i="3"/>
  <c r="HF157" i="3"/>
  <c r="HF163" i="3"/>
  <c r="HF169" i="3"/>
  <c r="HF175" i="3"/>
  <c r="HF176" i="3"/>
  <c r="HF182" i="3"/>
  <c r="HF194" i="3"/>
  <c r="HF200" i="3"/>
  <c r="HF206" i="3"/>
  <c r="HF212" i="3"/>
  <c r="HF218" i="3"/>
  <c r="HF224" i="3"/>
  <c r="HF230" i="3"/>
  <c r="HF238" i="3"/>
  <c r="HF239" i="3"/>
  <c r="HF245" i="3"/>
  <c r="HF251" i="3"/>
  <c r="HF257" i="3"/>
  <c r="HF263" i="3"/>
  <c r="HF269" i="3"/>
  <c r="HF275" i="3"/>
  <c r="HF281" i="3"/>
  <c r="HF287" i="3"/>
  <c r="HF288" i="3"/>
  <c r="HF294" i="3"/>
  <c r="HF300" i="3"/>
  <c r="HF306" i="3"/>
  <c r="HF307" i="3"/>
  <c r="HF313" i="3"/>
  <c r="HF325" i="3"/>
  <c r="HF326" i="3"/>
  <c r="HF332" i="3"/>
  <c r="HF333" i="3"/>
  <c r="HF339" i="3"/>
  <c r="HF345" i="3"/>
  <c r="HF351" i="3"/>
  <c r="HF352" i="3"/>
  <c r="HF358" i="3"/>
  <c r="HF364" i="3"/>
  <c r="HF370" i="3"/>
  <c r="HF376" i="3"/>
  <c r="HF382" i="3"/>
  <c r="HF384" i="3"/>
  <c r="HF385" i="3"/>
  <c r="HF391" i="3"/>
  <c r="HF397" i="3"/>
  <c r="HF403" i="3"/>
  <c r="HF409" i="3"/>
  <c r="HF415" i="3"/>
  <c r="HF421" i="3"/>
  <c r="HF427" i="3"/>
  <c r="HF428" i="3"/>
  <c r="HF434" i="3"/>
  <c r="HF440" i="3"/>
  <c r="HF441" i="3"/>
  <c r="HF447" i="3"/>
  <c r="HF448" i="3"/>
  <c r="HF454" i="3"/>
  <c r="HF460" i="3"/>
  <c r="HF466" i="3"/>
  <c r="HF472" i="3"/>
  <c r="HF478" i="3"/>
  <c r="HF480" i="3"/>
  <c r="HF481" i="3"/>
  <c r="HF487" i="3"/>
  <c r="HF493" i="3"/>
  <c r="HF499" i="3"/>
  <c r="HF505" i="3"/>
  <c r="HF511" i="3"/>
  <c r="HF512" i="3"/>
  <c r="HF518" i="3"/>
  <c r="HF524" i="3"/>
  <c r="HF525" i="3"/>
  <c r="HF531" i="3"/>
  <c r="HF537" i="3"/>
  <c r="HF538" i="3"/>
  <c r="HF544" i="3"/>
  <c r="HF551" i="3"/>
  <c r="HF557" i="3"/>
  <c r="HF563" i="3"/>
  <c r="HF569" i="3"/>
  <c r="HF581" i="3"/>
  <c r="HF587" i="3"/>
  <c r="HF588" i="3"/>
  <c r="HF589" i="3"/>
  <c r="HF595" i="3"/>
  <c r="HF601" i="3"/>
  <c r="HF607" i="3"/>
  <c r="HF608" i="3"/>
  <c r="HF614" i="3"/>
  <c r="HF620" i="3"/>
  <c r="HF626" i="3"/>
  <c r="HF627" i="3"/>
  <c r="HF628" i="3"/>
  <c r="HF634" i="3"/>
  <c r="HF642" i="3"/>
  <c r="HF655" i="3"/>
  <c r="HF661" i="3"/>
  <c r="HF684" i="3"/>
  <c r="HF685" i="3"/>
  <c r="HF686" i="3"/>
  <c r="HF690" i="3"/>
  <c r="HF693" i="3"/>
  <c r="HF697" i="3"/>
  <c r="HF704" i="3"/>
  <c r="HF708" i="3"/>
  <c r="HF712" i="3"/>
  <c r="HF718" i="3"/>
  <c r="HF725" i="3"/>
  <c r="HF730" i="3"/>
  <c r="HF736" i="3"/>
  <c r="HF738" i="3"/>
  <c r="HF742" i="3"/>
  <c r="HF748" i="3"/>
  <c r="HF756" i="3"/>
  <c r="HF763" i="3"/>
  <c r="HF769" i="3"/>
  <c r="HF770" i="3"/>
  <c r="HF775" i="3"/>
  <c r="HF776" i="3"/>
  <c r="HF781" i="3"/>
  <c r="HF786" i="3"/>
  <c r="HF794" i="3"/>
  <c r="HF795" i="3"/>
  <c r="HF825" i="3"/>
  <c r="HF826" i="3"/>
  <c r="HF828" i="3"/>
  <c r="HF829" i="3"/>
  <c r="HF831" i="3"/>
  <c r="HF832" i="3"/>
  <c r="HF840" i="3"/>
  <c r="HF841" i="3"/>
  <c r="HF850" i="3"/>
  <c r="HF852" i="3"/>
  <c r="HF859" i="3"/>
  <c r="HF866" i="3"/>
  <c r="HF873" i="3"/>
  <c r="HF874" i="3"/>
  <c r="HE31" i="3" l="1"/>
  <c r="HE37" i="3"/>
  <c r="HE43" i="3"/>
  <c r="HE49" i="3"/>
  <c r="HE61" i="3"/>
  <c r="HE67" i="3"/>
  <c r="HE73" i="3"/>
  <c r="HE79" i="3"/>
  <c r="HE81" i="3"/>
  <c r="HE82" i="3"/>
  <c r="HE88" i="3"/>
  <c r="HE94" i="3"/>
  <c r="HE100" i="3"/>
  <c r="HE106" i="3"/>
  <c r="HE112" i="3"/>
  <c r="HE118" i="3"/>
  <c r="HE124" i="3"/>
  <c r="HE130" i="3"/>
  <c r="HE136" i="3"/>
  <c r="HE137" i="3"/>
  <c r="HE143" i="3"/>
  <c r="HE144" i="3"/>
  <c r="HE150" i="3"/>
  <c r="HE151" i="3"/>
  <c r="HE157" i="3"/>
  <c r="HE163" i="3"/>
  <c r="HE169" i="3"/>
  <c r="HE175" i="3"/>
  <c r="HE176" i="3"/>
  <c r="HE182" i="3"/>
  <c r="HE218" i="3"/>
  <c r="HE224" i="3"/>
  <c r="HE230" i="3"/>
  <c r="HE238" i="3"/>
  <c r="HE239" i="3"/>
  <c r="HE245" i="3"/>
  <c r="HE251" i="3"/>
  <c r="HE257" i="3"/>
  <c r="HE263" i="3"/>
  <c r="HE269" i="3"/>
  <c r="HE275" i="3"/>
  <c r="HE281" i="3"/>
  <c r="HE287" i="3"/>
  <c r="HE288" i="3"/>
  <c r="HE294" i="3"/>
  <c r="HE300" i="3"/>
  <c r="HE306" i="3"/>
  <c r="HE307" i="3"/>
  <c r="HE313" i="3"/>
  <c r="HE325" i="3"/>
  <c r="HE326" i="3"/>
  <c r="HE332" i="3"/>
  <c r="HE333" i="3"/>
  <c r="HE339" i="3"/>
  <c r="HE345" i="3"/>
  <c r="HE351" i="3"/>
  <c r="HE352" i="3"/>
  <c r="HE358" i="3"/>
  <c r="HE364" i="3"/>
  <c r="HE370" i="3"/>
  <c r="HE376" i="3"/>
  <c r="HE382" i="3"/>
  <c r="HE384" i="3"/>
  <c r="HE385" i="3"/>
  <c r="HE391" i="3"/>
  <c r="HE397" i="3"/>
  <c r="HE403" i="3"/>
  <c r="HE409" i="3"/>
  <c r="HE415" i="3"/>
  <c r="HE421" i="3"/>
  <c r="HE427" i="3"/>
  <c r="HE428" i="3"/>
  <c r="HE434" i="3"/>
  <c r="HE440" i="3"/>
  <c r="HE441" i="3"/>
  <c r="HE447" i="3"/>
  <c r="HE448" i="3"/>
  <c r="HE454" i="3"/>
  <c r="HE460" i="3"/>
  <c r="HE466" i="3"/>
  <c r="HE472" i="3"/>
  <c r="HE478" i="3"/>
  <c r="HE480" i="3"/>
  <c r="HE481" i="3"/>
  <c r="HE487" i="3"/>
  <c r="HE493" i="3"/>
  <c r="HE499" i="3"/>
  <c r="HE505" i="3"/>
  <c r="HE511" i="3"/>
  <c r="HE512" i="3"/>
  <c r="HE518" i="3"/>
  <c r="HE524" i="3"/>
  <c r="HE525" i="3"/>
  <c r="HE531" i="3"/>
  <c r="HE537" i="3"/>
  <c r="HE538" i="3"/>
  <c r="HE544" i="3"/>
  <c r="HE550" i="3"/>
  <c r="HE551" i="3"/>
  <c r="HE557" i="3"/>
  <c r="HE563" i="3"/>
  <c r="HE569" i="3"/>
  <c r="HE581" i="3"/>
  <c r="HE587" i="3"/>
  <c r="HE588" i="3"/>
  <c r="HE634" i="3"/>
  <c r="HE642" i="3"/>
  <c r="HE655" i="3"/>
  <c r="HE661" i="3"/>
  <c r="HE684" i="3"/>
  <c r="HE685" i="3"/>
  <c r="HE686" i="3"/>
  <c r="HE690" i="3"/>
  <c r="HE693" i="3"/>
  <c r="HE697" i="3"/>
  <c r="HE704" i="3"/>
  <c r="HE708" i="3"/>
  <c r="HE712" i="3"/>
  <c r="HE718" i="3"/>
  <c r="HE725" i="3"/>
  <c r="HE730" i="3"/>
  <c r="HE736" i="3"/>
  <c r="HE738" i="3"/>
  <c r="HE742" i="3"/>
  <c r="HE748" i="3"/>
  <c r="HE756" i="3"/>
  <c r="HE763" i="3"/>
  <c r="HE769" i="3"/>
  <c r="HE770" i="3"/>
  <c r="HE775" i="3"/>
  <c r="HE776" i="3"/>
  <c r="HE781" i="3"/>
  <c r="HE786" i="3"/>
  <c r="HE794" i="3"/>
  <c r="HE795" i="3"/>
  <c r="HE825" i="3"/>
  <c r="HE826" i="3"/>
  <c r="HE828" i="3"/>
  <c r="HE829" i="3"/>
  <c r="HE840" i="3"/>
  <c r="HE841" i="3"/>
  <c r="HE850" i="3"/>
  <c r="HE852" i="3"/>
  <c r="HE859" i="3"/>
  <c r="HE866" i="3"/>
  <c r="HE873" i="3"/>
  <c r="HE874" i="3"/>
  <c r="HE25" i="3"/>
  <c r="EO875" i="3" l="1"/>
  <c r="EN875" i="3"/>
  <c r="EK875" i="3"/>
  <c r="EJ875" i="3"/>
  <c r="EO874" i="3"/>
  <c r="EN874" i="3"/>
  <c r="EK874" i="3"/>
  <c r="EO872" i="3"/>
  <c r="EN872" i="3"/>
  <c r="EK872" i="3"/>
  <c r="EJ872" i="3"/>
  <c r="EO871" i="3"/>
  <c r="EN871" i="3"/>
  <c r="EK871" i="3"/>
  <c r="EJ871" i="3"/>
  <c r="EO870" i="3"/>
  <c r="EN870" i="3"/>
  <c r="EK870" i="3"/>
  <c r="EJ870" i="3"/>
  <c r="EO869" i="3"/>
  <c r="EN869" i="3"/>
  <c r="EK869" i="3"/>
  <c r="EJ869" i="3"/>
  <c r="EO868" i="3"/>
  <c r="EN868" i="3"/>
  <c r="EK868" i="3"/>
  <c r="EJ868" i="3"/>
  <c r="EO867" i="3"/>
  <c r="EN867" i="3"/>
  <c r="EK867" i="3"/>
  <c r="EJ867" i="3"/>
  <c r="EO865" i="3"/>
  <c r="EN865" i="3"/>
  <c r="EK865" i="3"/>
  <c r="EJ865" i="3"/>
  <c r="EO864" i="3"/>
  <c r="EN864" i="3"/>
  <c r="EK864" i="3"/>
  <c r="EJ864" i="3"/>
  <c r="EO863" i="3"/>
  <c r="EN863" i="3"/>
  <c r="EK863" i="3"/>
  <c r="EJ863" i="3"/>
  <c r="EO862" i="3"/>
  <c r="EN862" i="3"/>
  <c r="EK862" i="3"/>
  <c r="EJ862" i="3"/>
  <c r="EO861" i="3"/>
  <c r="EN861" i="3"/>
  <c r="EK861" i="3"/>
  <c r="EJ861" i="3"/>
  <c r="EO860" i="3"/>
  <c r="EN860" i="3"/>
  <c r="EK860" i="3"/>
  <c r="EJ860" i="3"/>
  <c r="EO740" i="3"/>
  <c r="EN740" i="3"/>
  <c r="EK740" i="3"/>
  <c r="EJ740" i="3"/>
  <c r="EO858" i="3"/>
  <c r="EN858" i="3"/>
  <c r="EK858" i="3"/>
  <c r="EJ858" i="3"/>
  <c r="EO857" i="3"/>
  <c r="EN857" i="3"/>
  <c r="EK857" i="3"/>
  <c r="EJ857" i="3"/>
  <c r="EO856" i="3"/>
  <c r="EN856" i="3"/>
  <c r="EK856" i="3"/>
  <c r="EJ856" i="3"/>
  <c r="EO855" i="3"/>
  <c r="EN855" i="3"/>
  <c r="EK855" i="3"/>
  <c r="EJ855" i="3"/>
  <c r="EO854" i="3"/>
  <c r="EN854" i="3"/>
  <c r="EK854" i="3"/>
  <c r="EJ854" i="3"/>
  <c r="EO739" i="3"/>
  <c r="EN739" i="3"/>
  <c r="EK739" i="3"/>
  <c r="EJ739" i="3"/>
  <c r="EO762" i="3"/>
  <c r="EN762" i="3"/>
  <c r="EK762" i="3"/>
  <c r="EJ762" i="3"/>
  <c r="EO761" i="3"/>
  <c r="EN761" i="3"/>
  <c r="EK761" i="3"/>
  <c r="EJ761" i="3"/>
  <c r="EO760" i="3"/>
  <c r="EN760" i="3"/>
  <c r="EK760" i="3"/>
  <c r="EJ760" i="3"/>
  <c r="EO759" i="3"/>
  <c r="EN759" i="3"/>
  <c r="EK759" i="3"/>
  <c r="EJ759" i="3"/>
  <c r="EO758" i="3"/>
  <c r="EN758" i="3"/>
  <c r="EK758" i="3"/>
  <c r="EJ758" i="3"/>
  <c r="EO737" i="3"/>
  <c r="EN737" i="3"/>
  <c r="EK737" i="3"/>
  <c r="EJ737" i="3"/>
  <c r="EO757" i="3"/>
  <c r="EN757" i="3"/>
  <c r="EK757" i="3"/>
  <c r="EJ757" i="3"/>
  <c r="EO755" i="3"/>
  <c r="EN755" i="3"/>
  <c r="EK755" i="3"/>
  <c r="EJ755" i="3"/>
  <c r="EO754" i="3"/>
  <c r="EN754" i="3"/>
  <c r="EK754" i="3"/>
  <c r="EJ754" i="3"/>
  <c r="EO753" i="3"/>
  <c r="EN753" i="3"/>
  <c r="EK753" i="3"/>
  <c r="EJ753" i="3"/>
  <c r="EO752" i="3"/>
  <c r="EN752" i="3"/>
  <c r="EK752" i="3"/>
  <c r="EJ752" i="3"/>
  <c r="EO751" i="3"/>
  <c r="EN751" i="3"/>
  <c r="EK751" i="3"/>
  <c r="EJ751" i="3"/>
  <c r="EO749" i="3"/>
  <c r="EN749" i="3"/>
  <c r="EK749" i="3"/>
  <c r="EJ749" i="3"/>
  <c r="EO747" i="3"/>
  <c r="EN747" i="3"/>
  <c r="EK747" i="3"/>
  <c r="EJ747" i="3"/>
  <c r="EO735" i="3"/>
  <c r="EN735" i="3"/>
  <c r="EK735" i="3"/>
  <c r="EJ735" i="3"/>
  <c r="EO733" i="3"/>
  <c r="EN733" i="3"/>
  <c r="EK733" i="3"/>
  <c r="EJ733" i="3"/>
  <c r="EO732" i="3"/>
  <c r="EN732" i="3"/>
  <c r="EK732" i="3"/>
  <c r="EJ732" i="3"/>
  <c r="EO731" i="3"/>
  <c r="EN731" i="3"/>
  <c r="EK731" i="3"/>
  <c r="EJ731" i="3"/>
  <c r="EO729" i="3"/>
  <c r="EN729" i="3"/>
  <c r="EK729" i="3"/>
  <c r="EJ729" i="3"/>
  <c r="EO728" i="3"/>
  <c r="EN728" i="3"/>
  <c r="EK728" i="3"/>
  <c r="EJ728" i="3"/>
  <c r="EO727" i="3"/>
  <c r="EN727" i="3"/>
  <c r="EK727" i="3"/>
  <c r="EJ727" i="3"/>
  <c r="EO726" i="3"/>
  <c r="EN726" i="3"/>
  <c r="EK726" i="3"/>
  <c r="EJ726" i="3"/>
  <c r="EO723" i="3"/>
  <c r="EN723" i="3"/>
  <c r="EK723" i="3"/>
  <c r="EJ723" i="3"/>
  <c r="EO722" i="3"/>
  <c r="EN722" i="3"/>
  <c r="EK722" i="3"/>
  <c r="EJ722" i="3"/>
  <c r="EO721" i="3"/>
  <c r="EN721" i="3"/>
  <c r="EK721" i="3"/>
  <c r="EJ721" i="3"/>
  <c r="EO720" i="3"/>
  <c r="EN720" i="3"/>
  <c r="EK720" i="3"/>
  <c r="EJ720" i="3"/>
  <c r="EO719" i="3"/>
  <c r="EN719" i="3"/>
  <c r="EK719" i="3"/>
  <c r="EJ719" i="3"/>
  <c r="EO717" i="3"/>
  <c r="EN717" i="3"/>
  <c r="EK717" i="3"/>
  <c r="EJ717" i="3"/>
  <c r="EO716" i="3"/>
  <c r="EN716" i="3"/>
  <c r="EK716" i="3"/>
  <c r="EJ716" i="3"/>
  <c r="EO715" i="3"/>
  <c r="EN715" i="3"/>
  <c r="EK715" i="3"/>
  <c r="EJ715" i="3"/>
  <c r="EO714" i="3"/>
  <c r="EN714" i="3"/>
  <c r="EK714" i="3"/>
  <c r="EJ714" i="3"/>
  <c r="EO713" i="3"/>
  <c r="EN713" i="3"/>
  <c r="EK713" i="3"/>
  <c r="EJ713" i="3"/>
  <c r="EO711" i="3"/>
  <c r="EN711" i="3"/>
  <c r="EK711" i="3"/>
  <c r="EJ711" i="3"/>
  <c r="EO767" i="3"/>
  <c r="EN767" i="3"/>
  <c r="EK767" i="3"/>
  <c r="EJ767" i="3"/>
  <c r="EO744" i="3"/>
  <c r="EN744" i="3"/>
  <c r="EK744" i="3"/>
  <c r="EJ744" i="3"/>
  <c r="EO778" i="3"/>
  <c r="EN778" i="3"/>
  <c r="EK778" i="3"/>
  <c r="EJ778" i="3"/>
  <c r="EO777" i="3"/>
  <c r="EN777" i="3"/>
  <c r="EK777" i="3"/>
  <c r="EJ777" i="3"/>
  <c r="EO710" i="3"/>
  <c r="EN710" i="3"/>
  <c r="EK710" i="3"/>
  <c r="EJ710" i="3"/>
  <c r="EO709" i="3"/>
  <c r="EN709" i="3"/>
  <c r="EK709" i="3"/>
  <c r="EJ709" i="3"/>
  <c r="EO707" i="3"/>
  <c r="EN707" i="3"/>
  <c r="EK707" i="3"/>
  <c r="EJ707" i="3"/>
  <c r="EO706" i="3"/>
  <c r="EN706" i="3"/>
  <c r="EK706" i="3"/>
  <c r="EJ706" i="3"/>
  <c r="EO705" i="3"/>
  <c r="EN705" i="3"/>
  <c r="EK705" i="3"/>
  <c r="EJ705" i="3"/>
  <c r="EO703" i="3"/>
  <c r="EN703" i="3"/>
  <c r="EK703" i="3"/>
  <c r="EJ703" i="3"/>
  <c r="EO702" i="3"/>
  <c r="EN702" i="3"/>
  <c r="EK702" i="3"/>
  <c r="EJ702" i="3"/>
  <c r="EO701" i="3"/>
  <c r="EN701" i="3"/>
  <c r="EK701" i="3"/>
  <c r="EJ701" i="3"/>
  <c r="EO700" i="3"/>
  <c r="EN700" i="3"/>
  <c r="EK700" i="3"/>
  <c r="EJ700" i="3"/>
  <c r="EO699" i="3"/>
  <c r="EN699" i="3"/>
  <c r="EK699" i="3"/>
  <c r="EJ699" i="3"/>
  <c r="EO698" i="3"/>
  <c r="EN698" i="3"/>
  <c r="EK698" i="3"/>
  <c r="EJ698" i="3"/>
  <c r="EO696" i="3"/>
  <c r="EN696" i="3"/>
  <c r="EK696" i="3"/>
  <c r="EJ696" i="3"/>
  <c r="EO695" i="3"/>
  <c r="EN695" i="3"/>
  <c r="EK695" i="3"/>
  <c r="EJ695" i="3"/>
  <c r="EO853" i="3"/>
  <c r="EN853" i="3"/>
  <c r="EK853" i="3"/>
  <c r="EJ853" i="3"/>
  <c r="EO849" i="3"/>
  <c r="EN849" i="3"/>
  <c r="EK849" i="3"/>
  <c r="EJ849" i="3"/>
  <c r="EO848" i="3"/>
  <c r="EN848" i="3"/>
  <c r="EK848" i="3"/>
  <c r="EJ848" i="3"/>
  <c r="EO847" i="3"/>
  <c r="EN847" i="3"/>
  <c r="EK847" i="3"/>
  <c r="EJ847" i="3"/>
  <c r="EO846" i="3"/>
  <c r="EN846" i="3"/>
  <c r="EK846" i="3"/>
  <c r="EJ846" i="3"/>
  <c r="EO694" i="3"/>
  <c r="EN694" i="3"/>
  <c r="EK694" i="3"/>
  <c r="EJ694" i="3"/>
  <c r="EO843" i="3"/>
  <c r="EN843" i="3"/>
  <c r="EK843" i="3"/>
  <c r="EJ843" i="3"/>
  <c r="EO842" i="3"/>
  <c r="EN842" i="3"/>
  <c r="EK842" i="3"/>
  <c r="EJ842" i="3"/>
  <c r="EO839" i="3"/>
  <c r="EN839" i="3"/>
  <c r="EK839" i="3"/>
  <c r="EJ839" i="3"/>
  <c r="EO838" i="3"/>
  <c r="EN838" i="3"/>
  <c r="EK838" i="3"/>
  <c r="EJ838" i="3"/>
  <c r="EO837" i="3"/>
  <c r="EN837" i="3"/>
  <c r="EK837" i="3"/>
  <c r="EJ837" i="3"/>
  <c r="EO692" i="3"/>
  <c r="EN692" i="3"/>
  <c r="EK692" i="3"/>
  <c r="EJ692" i="3"/>
  <c r="EO835" i="3"/>
  <c r="EN835" i="3"/>
  <c r="EK835" i="3"/>
  <c r="EJ835" i="3"/>
  <c r="EO834" i="3"/>
  <c r="EN834" i="3"/>
  <c r="EK834" i="3"/>
  <c r="EJ834" i="3"/>
  <c r="EO833" i="3"/>
  <c r="EN833" i="3"/>
  <c r="EK833" i="3"/>
  <c r="EJ833" i="3"/>
  <c r="EO830" i="3"/>
  <c r="EN830" i="3"/>
  <c r="EK830" i="3"/>
  <c r="EJ830" i="3"/>
  <c r="EO827" i="3"/>
  <c r="EN827" i="3"/>
  <c r="EK827" i="3"/>
  <c r="EJ827" i="3"/>
  <c r="EO823" i="3"/>
  <c r="EN823" i="3"/>
  <c r="EK823" i="3"/>
  <c r="EJ823" i="3"/>
  <c r="EO822" i="3"/>
  <c r="EN822" i="3"/>
  <c r="EK822" i="3"/>
  <c r="EJ822" i="3"/>
  <c r="EO821" i="3"/>
  <c r="EN821" i="3"/>
  <c r="EK821" i="3"/>
  <c r="EJ821" i="3"/>
  <c r="EO820" i="3"/>
  <c r="EN820" i="3"/>
  <c r="EK820" i="3"/>
  <c r="EJ820" i="3"/>
  <c r="EO819" i="3"/>
  <c r="EN819" i="3"/>
  <c r="EK819" i="3"/>
  <c r="EJ819" i="3"/>
  <c r="EO818" i="3"/>
  <c r="EN818" i="3"/>
  <c r="EK818" i="3"/>
  <c r="EJ818" i="3"/>
  <c r="EO817" i="3"/>
  <c r="EN817" i="3"/>
  <c r="EK817" i="3"/>
  <c r="EJ817" i="3"/>
  <c r="EO816" i="3"/>
  <c r="EN816" i="3"/>
  <c r="EK816" i="3"/>
  <c r="EJ816" i="3"/>
  <c r="EO815" i="3"/>
  <c r="EN815" i="3"/>
  <c r="EK815" i="3"/>
  <c r="EJ815" i="3"/>
  <c r="EO814" i="3"/>
  <c r="EN814" i="3"/>
  <c r="EK814" i="3"/>
  <c r="EJ814" i="3"/>
  <c r="EO813" i="3"/>
  <c r="EN813" i="3"/>
  <c r="EK813" i="3"/>
  <c r="EJ813" i="3"/>
  <c r="EO812" i="3"/>
  <c r="EN812" i="3"/>
  <c r="EK812" i="3"/>
  <c r="EJ812" i="3"/>
  <c r="EO811" i="3"/>
  <c r="EN811" i="3"/>
  <c r="EK811" i="3"/>
  <c r="EJ811" i="3"/>
  <c r="EO691" i="3"/>
  <c r="EN691" i="3"/>
  <c r="EK691" i="3"/>
  <c r="EJ691" i="3"/>
  <c r="EO810" i="3"/>
  <c r="EN810" i="3"/>
  <c r="EK810" i="3"/>
  <c r="EJ810" i="3"/>
  <c r="EO809" i="3"/>
  <c r="EN809" i="3"/>
  <c r="EK809" i="3"/>
  <c r="EJ809" i="3"/>
  <c r="EO808" i="3"/>
  <c r="EN808" i="3"/>
  <c r="EK808" i="3"/>
  <c r="EJ808" i="3"/>
  <c r="EO807" i="3"/>
  <c r="EN807" i="3"/>
  <c r="EK807" i="3"/>
  <c r="EJ807" i="3"/>
  <c r="EO806" i="3"/>
  <c r="EN806" i="3"/>
  <c r="EK806" i="3"/>
  <c r="EJ806" i="3"/>
  <c r="EO689" i="3"/>
  <c r="EN689" i="3"/>
  <c r="EK689" i="3"/>
  <c r="EJ689" i="3"/>
  <c r="EO805" i="3"/>
  <c r="EN805" i="3"/>
  <c r="EK805" i="3"/>
  <c r="EJ805" i="3"/>
  <c r="EO804" i="3"/>
  <c r="EN804" i="3"/>
  <c r="EK804" i="3"/>
  <c r="EJ804" i="3"/>
  <c r="EO803" i="3"/>
  <c r="EN803" i="3"/>
  <c r="EK803" i="3"/>
  <c r="EJ803" i="3"/>
  <c r="EO802" i="3"/>
  <c r="EN802" i="3"/>
  <c r="EK802" i="3"/>
  <c r="EJ802" i="3"/>
  <c r="EO766" i="3"/>
  <c r="EN766" i="3"/>
  <c r="EK766" i="3"/>
  <c r="EJ766" i="3"/>
  <c r="EO743" i="3"/>
  <c r="EN743" i="3"/>
  <c r="EK743" i="3"/>
  <c r="EJ743" i="3"/>
  <c r="EO774" i="3"/>
  <c r="EN774" i="3"/>
  <c r="EK774" i="3"/>
  <c r="EJ774" i="3"/>
  <c r="EO688" i="3"/>
  <c r="EN688" i="3"/>
  <c r="EK688" i="3"/>
  <c r="EJ688" i="3"/>
  <c r="EO741" i="3"/>
  <c r="EN741" i="3"/>
  <c r="EK741" i="3"/>
  <c r="EJ741" i="3"/>
  <c r="EO773" i="3"/>
  <c r="EN773" i="3"/>
  <c r="EK773" i="3"/>
  <c r="EJ773" i="3"/>
  <c r="EO687" i="3"/>
  <c r="EN687" i="3"/>
  <c r="EK687" i="3"/>
  <c r="EJ687" i="3"/>
  <c r="EO800" i="3"/>
  <c r="EN800" i="3"/>
  <c r="EK800" i="3"/>
  <c r="EJ800" i="3"/>
  <c r="EO799" i="3"/>
  <c r="EN799" i="3"/>
  <c r="EK799" i="3"/>
  <c r="EJ799" i="3"/>
  <c r="EO798" i="3"/>
  <c r="EN798" i="3"/>
  <c r="EK798" i="3"/>
  <c r="EJ798" i="3"/>
  <c r="EO797" i="3"/>
  <c r="EN797" i="3"/>
  <c r="EK797" i="3"/>
  <c r="EJ797" i="3"/>
  <c r="EO793" i="3"/>
  <c r="EN793" i="3"/>
  <c r="EK793" i="3"/>
  <c r="EJ793" i="3"/>
  <c r="EO772" i="3"/>
  <c r="EN772" i="3"/>
  <c r="EK772" i="3"/>
  <c r="EJ772" i="3"/>
  <c r="EO792" i="3"/>
  <c r="EN792" i="3"/>
  <c r="EK792" i="3"/>
  <c r="EJ792" i="3"/>
  <c r="EO791" i="3"/>
  <c r="EN791" i="3"/>
  <c r="EK791" i="3"/>
  <c r="EJ791" i="3"/>
  <c r="EO790" i="3"/>
  <c r="EN790" i="3"/>
  <c r="EK790" i="3"/>
  <c r="EJ790" i="3"/>
  <c r="EO788" i="3"/>
  <c r="EN788" i="3"/>
  <c r="EK788" i="3"/>
  <c r="EJ788" i="3"/>
  <c r="EO787" i="3"/>
  <c r="EN787" i="3"/>
  <c r="EK787" i="3"/>
  <c r="EJ787" i="3"/>
  <c r="EO785" i="3"/>
  <c r="EN785" i="3"/>
  <c r="EK785" i="3"/>
  <c r="EJ785" i="3"/>
  <c r="EO660" i="3"/>
  <c r="EN660" i="3"/>
  <c r="EK660" i="3"/>
  <c r="EJ660" i="3"/>
  <c r="EO659" i="3"/>
  <c r="EN659" i="3"/>
  <c r="EK659" i="3"/>
  <c r="EJ659" i="3"/>
  <c r="EO658" i="3"/>
  <c r="EN658" i="3"/>
  <c r="EK658" i="3"/>
  <c r="EJ658" i="3"/>
  <c r="EO657" i="3"/>
  <c r="EN657" i="3"/>
  <c r="EK657" i="3"/>
  <c r="EJ657" i="3"/>
  <c r="EO656" i="3"/>
  <c r="EN656" i="3"/>
  <c r="EK656" i="3"/>
  <c r="EJ656" i="3"/>
  <c r="EO647" i="3"/>
  <c r="EN647" i="3"/>
  <c r="EK647" i="3"/>
  <c r="EJ647" i="3"/>
  <c r="EO646" i="3"/>
  <c r="EN646" i="3"/>
  <c r="EK646" i="3"/>
  <c r="EJ646" i="3"/>
  <c r="EO645" i="3"/>
  <c r="EN645" i="3"/>
  <c r="EK645" i="3"/>
  <c r="EJ645" i="3"/>
  <c r="EO644" i="3"/>
  <c r="EN644" i="3"/>
  <c r="EK644" i="3"/>
  <c r="EJ644" i="3"/>
  <c r="EO643" i="3"/>
  <c r="EN643" i="3"/>
  <c r="EK643" i="3"/>
  <c r="EJ643" i="3"/>
  <c r="EO635" i="3"/>
  <c r="EN635" i="3"/>
  <c r="EK635" i="3"/>
  <c r="EJ635" i="3"/>
  <c r="EO633" i="3"/>
  <c r="EN633" i="3"/>
  <c r="EK633" i="3"/>
  <c r="EJ633" i="3"/>
  <c r="EO632" i="3"/>
  <c r="EN632" i="3"/>
  <c r="EK632" i="3"/>
  <c r="EJ632" i="3"/>
  <c r="EO631" i="3"/>
  <c r="EN631" i="3"/>
  <c r="EK631" i="3"/>
  <c r="EJ631" i="3"/>
  <c r="EO630" i="3"/>
  <c r="EN630" i="3"/>
  <c r="EK630" i="3"/>
  <c r="EJ630" i="3"/>
  <c r="EO629" i="3"/>
  <c r="EN629" i="3"/>
  <c r="EK629" i="3"/>
  <c r="EJ629" i="3"/>
  <c r="EO625" i="3"/>
  <c r="EN625" i="3"/>
  <c r="EK625" i="3"/>
  <c r="EJ625" i="3"/>
  <c r="EO624" i="3"/>
  <c r="EN624" i="3"/>
  <c r="EK624" i="3"/>
  <c r="EJ624" i="3"/>
  <c r="EO623" i="3"/>
  <c r="EN623" i="3"/>
  <c r="EK623" i="3"/>
  <c r="EJ623" i="3"/>
  <c r="EO622" i="3"/>
  <c r="EN622" i="3"/>
  <c r="EK622" i="3"/>
  <c r="EJ622" i="3"/>
  <c r="EO621" i="3"/>
  <c r="EN621" i="3"/>
  <c r="EK621" i="3"/>
  <c r="EJ621" i="3"/>
  <c r="EO615" i="3"/>
  <c r="EN615" i="3"/>
  <c r="EK615" i="3"/>
  <c r="EJ615" i="3"/>
  <c r="EO613" i="3"/>
  <c r="EN613" i="3"/>
  <c r="EK613" i="3"/>
  <c r="EJ613" i="3"/>
  <c r="EO612" i="3"/>
  <c r="EN612" i="3"/>
  <c r="EK612" i="3"/>
  <c r="EJ612" i="3"/>
  <c r="EO611" i="3"/>
  <c r="EN611" i="3"/>
  <c r="EK611" i="3"/>
  <c r="EJ611" i="3"/>
  <c r="EO610" i="3"/>
  <c r="EN610" i="3"/>
  <c r="EK610" i="3"/>
  <c r="EJ610" i="3"/>
  <c r="EO609" i="3"/>
  <c r="EN609" i="3"/>
  <c r="EK609" i="3"/>
  <c r="EJ609" i="3"/>
  <c r="EO606" i="3"/>
  <c r="EN606" i="3"/>
  <c r="EK606" i="3"/>
  <c r="EJ606" i="3"/>
  <c r="EO605" i="3"/>
  <c r="EN605" i="3"/>
  <c r="EK605" i="3"/>
  <c r="EJ605" i="3"/>
  <c r="EO604" i="3"/>
  <c r="EN604" i="3"/>
  <c r="EK604" i="3"/>
  <c r="EJ604" i="3"/>
  <c r="EO603" i="3"/>
  <c r="EN603" i="3"/>
  <c r="EK603" i="3"/>
  <c r="EJ603" i="3"/>
  <c r="EO602" i="3"/>
  <c r="EN602" i="3"/>
  <c r="EK602" i="3"/>
  <c r="EJ602" i="3"/>
  <c r="EO596" i="3"/>
  <c r="EN596" i="3"/>
  <c r="EK596" i="3"/>
  <c r="EJ596" i="3"/>
  <c r="EO594" i="3"/>
  <c r="EN594" i="3"/>
  <c r="EK594" i="3"/>
  <c r="EJ594" i="3"/>
  <c r="EO593" i="3"/>
  <c r="EN593" i="3"/>
  <c r="EK593" i="3"/>
  <c r="EJ593" i="3"/>
  <c r="EO592" i="3"/>
  <c r="EN592" i="3"/>
  <c r="EK592" i="3"/>
  <c r="EJ592" i="3"/>
  <c r="EO591" i="3"/>
  <c r="EN591" i="3"/>
  <c r="EK591" i="3"/>
  <c r="EJ591" i="3"/>
  <c r="EO590" i="3"/>
  <c r="EN590" i="3"/>
  <c r="EK590" i="3"/>
  <c r="EJ590" i="3"/>
  <c r="EO586" i="3"/>
  <c r="EN586" i="3"/>
  <c r="EK586" i="3"/>
  <c r="EJ586" i="3"/>
  <c r="EO585" i="3"/>
  <c r="EN585" i="3"/>
  <c r="EK585" i="3"/>
  <c r="EJ585" i="3"/>
  <c r="EO584" i="3"/>
  <c r="EN584" i="3"/>
  <c r="EK584" i="3"/>
  <c r="EJ584" i="3"/>
  <c r="EO583" i="3"/>
  <c r="EN583" i="3"/>
  <c r="EK583" i="3"/>
  <c r="EJ583" i="3"/>
  <c r="EO582" i="3"/>
  <c r="EN582" i="3"/>
  <c r="EK582" i="3"/>
  <c r="EJ582" i="3"/>
  <c r="EO574" i="3"/>
  <c r="EN574" i="3"/>
  <c r="EK574" i="3"/>
  <c r="EJ574" i="3"/>
  <c r="EO573" i="3"/>
  <c r="EN573" i="3"/>
  <c r="EK573" i="3"/>
  <c r="EJ573" i="3"/>
  <c r="EO572" i="3"/>
  <c r="EN572" i="3"/>
  <c r="EK572" i="3"/>
  <c r="EJ572" i="3"/>
  <c r="EO571" i="3"/>
  <c r="EN571" i="3"/>
  <c r="EK571" i="3"/>
  <c r="EJ571" i="3"/>
  <c r="EO570" i="3"/>
  <c r="EN570" i="3"/>
  <c r="EK570" i="3"/>
  <c r="EJ570" i="3"/>
  <c r="EO568" i="3"/>
  <c r="EN568" i="3"/>
  <c r="EK568" i="3"/>
  <c r="EJ568" i="3"/>
  <c r="EO567" i="3"/>
  <c r="EN567" i="3"/>
  <c r="EK567" i="3"/>
  <c r="EJ567" i="3"/>
  <c r="EO566" i="3"/>
  <c r="EN566" i="3"/>
  <c r="EK566" i="3"/>
  <c r="EJ566" i="3"/>
  <c r="EO565" i="3"/>
  <c r="EN565" i="3"/>
  <c r="EK565" i="3"/>
  <c r="EJ565" i="3"/>
  <c r="EO564" i="3"/>
  <c r="EN564" i="3"/>
  <c r="EK564" i="3"/>
  <c r="EJ564" i="3"/>
  <c r="EO562" i="3"/>
  <c r="EN562" i="3"/>
  <c r="EK562" i="3"/>
  <c r="EJ562" i="3"/>
  <c r="EO561" i="3"/>
  <c r="EN561" i="3"/>
  <c r="EK561" i="3"/>
  <c r="EJ561" i="3"/>
  <c r="EO560" i="3"/>
  <c r="EN560" i="3"/>
  <c r="EK560" i="3"/>
  <c r="EJ560" i="3"/>
  <c r="EO559" i="3"/>
  <c r="EN559" i="3"/>
  <c r="EK559" i="3"/>
  <c r="EJ559" i="3"/>
  <c r="EO558" i="3"/>
  <c r="EN558" i="3"/>
  <c r="EK558" i="3"/>
  <c r="EJ558" i="3"/>
  <c r="EO556" i="3"/>
  <c r="EN556" i="3"/>
  <c r="EK556" i="3"/>
  <c r="EJ556" i="3"/>
  <c r="EO555" i="3"/>
  <c r="EN555" i="3"/>
  <c r="EK555" i="3"/>
  <c r="EJ555" i="3"/>
  <c r="EO554" i="3"/>
  <c r="EN554" i="3"/>
  <c r="EK554" i="3"/>
  <c r="EJ554" i="3"/>
  <c r="EO553" i="3"/>
  <c r="EN553" i="3"/>
  <c r="EK553" i="3"/>
  <c r="EJ553" i="3"/>
  <c r="EO552" i="3"/>
  <c r="EN552" i="3"/>
  <c r="EK552" i="3"/>
  <c r="EJ552" i="3"/>
  <c r="EO549" i="3"/>
  <c r="EN549" i="3"/>
  <c r="EK549" i="3"/>
  <c r="EJ549" i="3"/>
  <c r="EO548" i="3"/>
  <c r="EN548" i="3"/>
  <c r="EK548" i="3"/>
  <c r="EJ548" i="3"/>
  <c r="EO547" i="3"/>
  <c r="EN547" i="3"/>
  <c r="EK547" i="3"/>
  <c r="EJ547" i="3"/>
  <c r="EO546" i="3"/>
  <c r="EN546" i="3"/>
  <c r="EK546" i="3"/>
  <c r="EJ546" i="3"/>
  <c r="EO545" i="3"/>
  <c r="EN545" i="3"/>
  <c r="EK545" i="3"/>
  <c r="EJ545" i="3"/>
  <c r="EO543" i="3"/>
  <c r="EN543" i="3"/>
  <c r="EK543" i="3"/>
  <c r="EJ543" i="3"/>
  <c r="EO542" i="3"/>
  <c r="EN542" i="3"/>
  <c r="EK542" i="3"/>
  <c r="EJ542" i="3"/>
  <c r="EO541" i="3"/>
  <c r="EN541" i="3"/>
  <c r="EK541" i="3"/>
  <c r="EJ541" i="3"/>
  <c r="EO540" i="3"/>
  <c r="EN540" i="3"/>
  <c r="EK540" i="3"/>
  <c r="EJ540" i="3"/>
  <c r="EO539" i="3"/>
  <c r="EN539" i="3"/>
  <c r="EK539" i="3"/>
  <c r="EJ539" i="3"/>
  <c r="EO536" i="3"/>
  <c r="EN536" i="3"/>
  <c r="EK536" i="3"/>
  <c r="EJ536" i="3"/>
  <c r="EO535" i="3"/>
  <c r="EN535" i="3"/>
  <c r="EK535" i="3"/>
  <c r="EJ535" i="3"/>
  <c r="EO534" i="3"/>
  <c r="EN534" i="3"/>
  <c r="EK534" i="3"/>
  <c r="EJ534" i="3"/>
  <c r="EO533" i="3"/>
  <c r="EN533" i="3"/>
  <c r="EK533" i="3"/>
  <c r="EJ533" i="3"/>
  <c r="EO532" i="3"/>
  <c r="EN532" i="3"/>
  <c r="EK532" i="3"/>
  <c r="EJ532" i="3"/>
  <c r="EO530" i="3"/>
  <c r="EN530" i="3"/>
  <c r="EK530" i="3"/>
  <c r="EJ530" i="3"/>
  <c r="EO529" i="3"/>
  <c r="EN529" i="3"/>
  <c r="EK529" i="3"/>
  <c r="EJ529" i="3"/>
  <c r="EO528" i="3"/>
  <c r="EN528" i="3"/>
  <c r="EK528" i="3"/>
  <c r="EJ528" i="3"/>
  <c r="EO527" i="3"/>
  <c r="EN527" i="3"/>
  <c r="EK527" i="3"/>
  <c r="EJ527" i="3"/>
  <c r="EO526" i="3"/>
  <c r="EN526" i="3"/>
  <c r="EK526" i="3"/>
  <c r="EJ526" i="3"/>
  <c r="EO523" i="3"/>
  <c r="EN523" i="3"/>
  <c r="EK523" i="3"/>
  <c r="EJ523" i="3"/>
  <c r="EO522" i="3"/>
  <c r="EN522" i="3"/>
  <c r="EK522" i="3"/>
  <c r="EJ522" i="3"/>
  <c r="EO521" i="3"/>
  <c r="EN521" i="3"/>
  <c r="EK521" i="3"/>
  <c r="EJ521" i="3"/>
  <c r="EO520" i="3"/>
  <c r="EN520" i="3"/>
  <c r="EK520" i="3"/>
  <c r="EJ520" i="3"/>
  <c r="EO519" i="3"/>
  <c r="EN519" i="3"/>
  <c r="EK519" i="3"/>
  <c r="EJ519" i="3"/>
  <c r="EO517" i="3"/>
  <c r="EN517" i="3"/>
  <c r="EK517" i="3"/>
  <c r="EJ517" i="3"/>
  <c r="EO516" i="3"/>
  <c r="EN516" i="3"/>
  <c r="EK516" i="3"/>
  <c r="EJ516" i="3"/>
  <c r="EO515" i="3"/>
  <c r="EN515" i="3"/>
  <c r="EK515" i="3"/>
  <c r="EJ515" i="3"/>
  <c r="EO514" i="3"/>
  <c r="EN514" i="3"/>
  <c r="EK514" i="3"/>
  <c r="EJ514" i="3"/>
  <c r="EO513" i="3"/>
  <c r="EN513" i="3"/>
  <c r="EK513" i="3"/>
  <c r="EJ513" i="3"/>
  <c r="EO510" i="3"/>
  <c r="EN510" i="3"/>
  <c r="EK510" i="3"/>
  <c r="EJ510" i="3"/>
  <c r="EO509" i="3"/>
  <c r="EN509" i="3"/>
  <c r="EK509" i="3"/>
  <c r="EJ509" i="3"/>
  <c r="EO508" i="3"/>
  <c r="EN508" i="3"/>
  <c r="EK508" i="3"/>
  <c r="EJ508" i="3"/>
  <c r="EO507" i="3"/>
  <c r="EN507" i="3"/>
  <c r="EK507" i="3"/>
  <c r="EJ507" i="3"/>
  <c r="EO506" i="3"/>
  <c r="EN506" i="3"/>
  <c r="EK506" i="3"/>
  <c r="EJ506" i="3"/>
  <c r="EO504" i="3"/>
  <c r="EN504" i="3"/>
  <c r="EK504" i="3"/>
  <c r="EJ504" i="3"/>
  <c r="EO503" i="3"/>
  <c r="EN503" i="3"/>
  <c r="EK503" i="3"/>
  <c r="EJ503" i="3"/>
  <c r="EO502" i="3"/>
  <c r="EN502" i="3"/>
  <c r="EK502" i="3"/>
  <c r="EJ502" i="3"/>
  <c r="EO501" i="3"/>
  <c r="EN501" i="3"/>
  <c r="EK501" i="3"/>
  <c r="EJ501" i="3"/>
  <c r="EO500" i="3"/>
  <c r="EN500" i="3"/>
  <c r="EK500" i="3"/>
  <c r="EJ500" i="3"/>
  <c r="EO498" i="3"/>
  <c r="EN498" i="3"/>
  <c r="EK498" i="3"/>
  <c r="EJ498" i="3"/>
  <c r="EO497" i="3"/>
  <c r="EN497" i="3"/>
  <c r="EK497" i="3"/>
  <c r="EJ497" i="3"/>
  <c r="EO496" i="3"/>
  <c r="EN496" i="3"/>
  <c r="EK496" i="3"/>
  <c r="EJ496" i="3"/>
  <c r="EO495" i="3"/>
  <c r="EN495" i="3"/>
  <c r="EK495" i="3"/>
  <c r="EJ495" i="3"/>
  <c r="EO494" i="3"/>
  <c r="EN494" i="3"/>
  <c r="EK494" i="3"/>
  <c r="EJ494" i="3"/>
  <c r="EO492" i="3"/>
  <c r="EN492" i="3"/>
  <c r="EK492" i="3"/>
  <c r="EJ492" i="3"/>
  <c r="EO491" i="3"/>
  <c r="EN491" i="3"/>
  <c r="EK491" i="3"/>
  <c r="EJ491" i="3"/>
  <c r="EO490" i="3"/>
  <c r="EN490" i="3"/>
  <c r="EK490" i="3"/>
  <c r="EJ490" i="3"/>
  <c r="EO489" i="3"/>
  <c r="EN489" i="3"/>
  <c r="EK489" i="3"/>
  <c r="EJ489" i="3"/>
  <c r="EO488" i="3"/>
  <c r="EN488" i="3"/>
  <c r="EK488" i="3"/>
  <c r="EJ488" i="3"/>
  <c r="EO486" i="3"/>
  <c r="EN486" i="3"/>
  <c r="EK486" i="3"/>
  <c r="EJ486" i="3"/>
  <c r="EO485" i="3"/>
  <c r="EN485" i="3"/>
  <c r="EK485" i="3"/>
  <c r="EJ485" i="3"/>
  <c r="EO484" i="3"/>
  <c r="EN484" i="3"/>
  <c r="EK484" i="3"/>
  <c r="EJ484" i="3"/>
  <c r="EO483" i="3"/>
  <c r="EN483" i="3"/>
  <c r="EK483" i="3"/>
  <c r="EJ483" i="3"/>
  <c r="EO482" i="3"/>
  <c r="EN482" i="3"/>
  <c r="EK482" i="3"/>
  <c r="EJ482" i="3"/>
  <c r="EO479" i="3"/>
  <c r="EN479" i="3"/>
  <c r="EK479" i="3"/>
  <c r="EJ479" i="3"/>
  <c r="EO477" i="3"/>
  <c r="EN477" i="3"/>
  <c r="EK477" i="3"/>
  <c r="EJ477" i="3"/>
  <c r="EO476" i="3"/>
  <c r="EN476" i="3"/>
  <c r="EK476" i="3"/>
  <c r="EJ476" i="3"/>
  <c r="EO475" i="3"/>
  <c r="EN475" i="3"/>
  <c r="EK475" i="3"/>
  <c r="EJ475" i="3"/>
  <c r="EO474" i="3"/>
  <c r="EN474" i="3"/>
  <c r="EK474" i="3"/>
  <c r="EJ474" i="3"/>
  <c r="EO473" i="3"/>
  <c r="EN473" i="3"/>
  <c r="EK473" i="3"/>
  <c r="EJ473" i="3"/>
  <c r="EO471" i="3"/>
  <c r="EN471" i="3"/>
  <c r="EK471" i="3"/>
  <c r="EJ471" i="3"/>
  <c r="EO470" i="3"/>
  <c r="EN470" i="3"/>
  <c r="EK470" i="3"/>
  <c r="EJ470" i="3"/>
  <c r="EO469" i="3"/>
  <c r="EN469" i="3"/>
  <c r="EK469" i="3"/>
  <c r="EJ469" i="3"/>
  <c r="EO468" i="3"/>
  <c r="EN468" i="3"/>
  <c r="EK468" i="3"/>
  <c r="EJ468" i="3"/>
  <c r="EO467" i="3"/>
  <c r="EN467" i="3"/>
  <c r="EK467" i="3"/>
  <c r="EJ467" i="3"/>
  <c r="EO465" i="3"/>
  <c r="EN465" i="3"/>
  <c r="EK465" i="3"/>
  <c r="EJ465" i="3"/>
  <c r="EO464" i="3"/>
  <c r="EN464" i="3"/>
  <c r="EK464" i="3"/>
  <c r="EJ464" i="3"/>
  <c r="EO463" i="3"/>
  <c r="EN463" i="3"/>
  <c r="EK463" i="3"/>
  <c r="EJ463" i="3"/>
  <c r="EO462" i="3"/>
  <c r="EN462" i="3"/>
  <c r="EK462" i="3"/>
  <c r="EJ462" i="3"/>
  <c r="EO461" i="3"/>
  <c r="EN461" i="3"/>
  <c r="EK461" i="3"/>
  <c r="EJ461" i="3"/>
  <c r="EO459" i="3"/>
  <c r="EN459" i="3"/>
  <c r="EK459" i="3"/>
  <c r="EJ459" i="3"/>
  <c r="EO458" i="3"/>
  <c r="EN458" i="3"/>
  <c r="EK458" i="3"/>
  <c r="EJ458" i="3"/>
  <c r="EO457" i="3"/>
  <c r="EN457" i="3"/>
  <c r="EK457" i="3"/>
  <c r="EJ457" i="3"/>
  <c r="EO456" i="3"/>
  <c r="EN456" i="3"/>
  <c r="EK456" i="3"/>
  <c r="EJ456" i="3"/>
  <c r="EO455" i="3"/>
  <c r="EN455" i="3"/>
  <c r="EK455" i="3"/>
  <c r="EJ455" i="3"/>
  <c r="EO453" i="3"/>
  <c r="EN453" i="3"/>
  <c r="EK453" i="3"/>
  <c r="EJ453" i="3"/>
  <c r="EO452" i="3"/>
  <c r="EN452" i="3"/>
  <c r="EK452" i="3"/>
  <c r="EJ452" i="3"/>
  <c r="EO451" i="3"/>
  <c r="EN451" i="3"/>
  <c r="EK451" i="3"/>
  <c r="EJ451" i="3"/>
  <c r="EO450" i="3"/>
  <c r="EN450" i="3"/>
  <c r="EK450" i="3"/>
  <c r="EJ450" i="3"/>
  <c r="EO449" i="3"/>
  <c r="EN449" i="3"/>
  <c r="EK449" i="3"/>
  <c r="EJ449" i="3"/>
  <c r="EO446" i="3"/>
  <c r="EN446" i="3"/>
  <c r="EK446" i="3"/>
  <c r="EJ446" i="3"/>
  <c r="EO445" i="3"/>
  <c r="EN445" i="3"/>
  <c r="EK445" i="3"/>
  <c r="EJ445" i="3"/>
  <c r="EO444" i="3"/>
  <c r="EN444" i="3"/>
  <c r="EK444" i="3"/>
  <c r="EJ444" i="3"/>
  <c r="EO443" i="3"/>
  <c r="EN443" i="3"/>
  <c r="EK443" i="3"/>
  <c r="EJ443" i="3"/>
  <c r="EO442" i="3"/>
  <c r="EN442" i="3"/>
  <c r="EK442" i="3"/>
  <c r="EJ442" i="3"/>
  <c r="EO439" i="3"/>
  <c r="EN439" i="3"/>
  <c r="EK439" i="3"/>
  <c r="EJ439" i="3"/>
  <c r="EO438" i="3"/>
  <c r="EN438" i="3"/>
  <c r="EK438" i="3"/>
  <c r="EJ438" i="3"/>
  <c r="EO437" i="3"/>
  <c r="EN437" i="3"/>
  <c r="EK437" i="3"/>
  <c r="EJ437" i="3"/>
  <c r="EO436" i="3"/>
  <c r="EN436" i="3"/>
  <c r="EK436" i="3"/>
  <c r="EJ436" i="3"/>
  <c r="EO435" i="3"/>
  <c r="EN435" i="3"/>
  <c r="EK435" i="3"/>
  <c r="EJ435" i="3"/>
  <c r="EO433" i="3"/>
  <c r="EN433" i="3"/>
  <c r="EK433" i="3"/>
  <c r="EJ433" i="3"/>
  <c r="EO432" i="3"/>
  <c r="EN432" i="3"/>
  <c r="EK432" i="3"/>
  <c r="EJ432" i="3"/>
  <c r="EO431" i="3"/>
  <c r="EN431" i="3"/>
  <c r="EK431" i="3"/>
  <c r="EJ431" i="3"/>
  <c r="EO430" i="3"/>
  <c r="EN430" i="3"/>
  <c r="EK430" i="3"/>
  <c r="EJ430" i="3"/>
  <c r="EO429" i="3"/>
  <c r="EN429" i="3"/>
  <c r="EK429" i="3"/>
  <c r="EJ429" i="3"/>
  <c r="EO426" i="3"/>
  <c r="EN426" i="3"/>
  <c r="EK426" i="3"/>
  <c r="EJ426" i="3"/>
  <c r="EO425" i="3"/>
  <c r="EN425" i="3"/>
  <c r="EK425" i="3"/>
  <c r="EJ425" i="3"/>
  <c r="EO424" i="3"/>
  <c r="EN424" i="3"/>
  <c r="EK424" i="3"/>
  <c r="EJ424" i="3"/>
  <c r="EO423" i="3"/>
  <c r="EN423" i="3"/>
  <c r="EK423" i="3"/>
  <c r="EJ423" i="3"/>
  <c r="EO422" i="3"/>
  <c r="EN422" i="3"/>
  <c r="EK422" i="3"/>
  <c r="EJ422" i="3"/>
  <c r="EO420" i="3"/>
  <c r="EN420" i="3"/>
  <c r="EK420" i="3"/>
  <c r="EJ420" i="3"/>
  <c r="EO419" i="3"/>
  <c r="EN419" i="3"/>
  <c r="EK419" i="3"/>
  <c r="EJ419" i="3"/>
  <c r="EO418" i="3"/>
  <c r="EN418" i="3"/>
  <c r="EK418" i="3"/>
  <c r="EJ418" i="3"/>
  <c r="EO417" i="3"/>
  <c r="EN417" i="3"/>
  <c r="EK417" i="3"/>
  <c r="EJ417" i="3"/>
  <c r="EO416" i="3"/>
  <c r="EN416" i="3"/>
  <c r="EK416" i="3"/>
  <c r="EJ416" i="3"/>
  <c r="EO414" i="3"/>
  <c r="EN414" i="3"/>
  <c r="EK414" i="3"/>
  <c r="EJ414" i="3"/>
  <c r="EO413" i="3"/>
  <c r="EN413" i="3"/>
  <c r="EK413" i="3"/>
  <c r="EJ413" i="3"/>
  <c r="EO412" i="3"/>
  <c r="EN412" i="3"/>
  <c r="EK412" i="3"/>
  <c r="EJ412" i="3"/>
  <c r="EO411" i="3"/>
  <c r="EN411" i="3"/>
  <c r="EK411" i="3"/>
  <c r="EJ411" i="3"/>
  <c r="EO410" i="3"/>
  <c r="EN410" i="3"/>
  <c r="EK410" i="3"/>
  <c r="EJ410" i="3"/>
  <c r="EO408" i="3"/>
  <c r="EN408" i="3"/>
  <c r="EK408" i="3"/>
  <c r="EJ408" i="3"/>
  <c r="EO407" i="3"/>
  <c r="EN407" i="3"/>
  <c r="EK407" i="3"/>
  <c r="EJ407" i="3"/>
  <c r="EO406" i="3"/>
  <c r="EN406" i="3"/>
  <c r="EK406" i="3"/>
  <c r="EJ406" i="3"/>
  <c r="EO405" i="3"/>
  <c r="EN405" i="3"/>
  <c r="EK405" i="3"/>
  <c r="EJ405" i="3"/>
  <c r="EO404" i="3"/>
  <c r="EN404" i="3"/>
  <c r="EK404" i="3"/>
  <c r="EJ404" i="3"/>
  <c r="EO402" i="3"/>
  <c r="EN402" i="3"/>
  <c r="EK402" i="3"/>
  <c r="EJ402" i="3"/>
  <c r="EO401" i="3"/>
  <c r="EN401" i="3"/>
  <c r="EK401" i="3"/>
  <c r="EJ401" i="3"/>
  <c r="EO400" i="3"/>
  <c r="EN400" i="3"/>
  <c r="EK400" i="3"/>
  <c r="EJ400" i="3"/>
  <c r="EO399" i="3"/>
  <c r="EN399" i="3"/>
  <c r="EK399" i="3"/>
  <c r="EJ399" i="3"/>
  <c r="EO398" i="3"/>
  <c r="EN398" i="3"/>
  <c r="EK398" i="3"/>
  <c r="EJ398" i="3"/>
  <c r="EO396" i="3"/>
  <c r="EN396" i="3"/>
  <c r="EK396" i="3"/>
  <c r="EJ396" i="3"/>
  <c r="EO395" i="3"/>
  <c r="EN395" i="3"/>
  <c r="EK395" i="3"/>
  <c r="EJ395" i="3"/>
  <c r="EO394" i="3"/>
  <c r="EN394" i="3"/>
  <c r="EK394" i="3"/>
  <c r="EJ394" i="3"/>
  <c r="EO393" i="3"/>
  <c r="EN393" i="3"/>
  <c r="EK393" i="3"/>
  <c r="EJ393" i="3"/>
  <c r="EO392" i="3"/>
  <c r="EN392" i="3"/>
  <c r="EK392" i="3"/>
  <c r="EJ392" i="3"/>
  <c r="EO390" i="3"/>
  <c r="EN390" i="3"/>
  <c r="EK390" i="3"/>
  <c r="EJ390" i="3"/>
  <c r="EO389" i="3"/>
  <c r="EN389" i="3"/>
  <c r="EK389" i="3"/>
  <c r="EJ389" i="3"/>
  <c r="EO388" i="3"/>
  <c r="EN388" i="3"/>
  <c r="EK388" i="3"/>
  <c r="EJ388" i="3"/>
  <c r="EO387" i="3"/>
  <c r="EN387" i="3"/>
  <c r="EK387" i="3"/>
  <c r="EJ387" i="3"/>
  <c r="EO386" i="3"/>
  <c r="EN386" i="3"/>
  <c r="EK386" i="3"/>
  <c r="EJ386" i="3"/>
  <c r="EO383" i="3"/>
  <c r="EN383" i="3"/>
  <c r="EK383" i="3"/>
  <c r="EJ383" i="3"/>
  <c r="EO381" i="3"/>
  <c r="EN381" i="3"/>
  <c r="EK381" i="3"/>
  <c r="EJ381" i="3"/>
  <c r="EO380" i="3"/>
  <c r="EN380" i="3"/>
  <c r="EK380" i="3"/>
  <c r="EJ380" i="3"/>
  <c r="EO379" i="3"/>
  <c r="EN379" i="3"/>
  <c r="EK379" i="3"/>
  <c r="EJ379" i="3"/>
  <c r="EO378" i="3"/>
  <c r="EN378" i="3"/>
  <c r="EK378" i="3"/>
  <c r="EJ378" i="3"/>
  <c r="EO377" i="3"/>
  <c r="EN377" i="3"/>
  <c r="EK377" i="3"/>
  <c r="EJ377" i="3"/>
  <c r="EO375" i="3"/>
  <c r="EN375" i="3"/>
  <c r="EK375" i="3"/>
  <c r="EJ375" i="3"/>
  <c r="EO374" i="3"/>
  <c r="EN374" i="3"/>
  <c r="EK374" i="3"/>
  <c r="EJ374" i="3"/>
  <c r="EO373" i="3"/>
  <c r="EN373" i="3"/>
  <c r="EK373" i="3"/>
  <c r="EJ373" i="3"/>
  <c r="EO372" i="3"/>
  <c r="EN372" i="3"/>
  <c r="EK372" i="3"/>
  <c r="EJ372" i="3"/>
  <c r="EO371" i="3"/>
  <c r="EN371" i="3"/>
  <c r="EK371" i="3"/>
  <c r="EJ371" i="3"/>
  <c r="EO369" i="3"/>
  <c r="EN369" i="3"/>
  <c r="EK369" i="3"/>
  <c r="EJ369" i="3"/>
  <c r="EO368" i="3"/>
  <c r="EN368" i="3"/>
  <c r="EK368" i="3"/>
  <c r="EJ368" i="3"/>
  <c r="EO367" i="3"/>
  <c r="EN367" i="3"/>
  <c r="EK367" i="3"/>
  <c r="EJ367" i="3"/>
  <c r="EO366" i="3"/>
  <c r="EN366" i="3"/>
  <c r="EK366" i="3"/>
  <c r="EJ366" i="3"/>
  <c r="EO365" i="3"/>
  <c r="EN365" i="3"/>
  <c r="EK365" i="3"/>
  <c r="EJ365" i="3"/>
  <c r="EO363" i="3"/>
  <c r="EN363" i="3"/>
  <c r="EK363" i="3"/>
  <c r="EJ363" i="3"/>
  <c r="EO362" i="3"/>
  <c r="EN362" i="3"/>
  <c r="EK362" i="3"/>
  <c r="EJ362" i="3"/>
  <c r="EO361" i="3"/>
  <c r="EN361" i="3"/>
  <c r="EK361" i="3"/>
  <c r="EJ361" i="3"/>
  <c r="EO360" i="3"/>
  <c r="EN360" i="3"/>
  <c r="EK360" i="3"/>
  <c r="EJ360" i="3"/>
  <c r="EO359" i="3"/>
  <c r="EN359" i="3"/>
  <c r="EK359" i="3"/>
  <c r="EJ359" i="3"/>
  <c r="EO357" i="3"/>
  <c r="EN357" i="3"/>
  <c r="EK357" i="3"/>
  <c r="EJ357" i="3"/>
  <c r="EO356" i="3"/>
  <c r="EN356" i="3"/>
  <c r="EK356" i="3"/>
  <c r="EJ356" i="3"/>
  <c r="EO355" i="3"/>
  <c r="EN355" i="3"/>
  <c r="EK355" i="3"/>
  <c r="EJ355" i="3"/>
  <c r="EO354" i="3"/>
  <c r="EN354" i="3"/>
  <c r="EK354" i="3"/>
  <c r="EJ354" i="3"/>
  <c r="EO353" i="3"/>
  <c r="EN353" i="3"/>
  <c r="EK353" i="3"/>
  <c r="EJ353" i="3"/>
  <c r="EO350" i="3"/>
  <c r="EN350" i="3"/>
  <c r="EK350" i="3"/>
  <c r="EJ350" i="3"/>
  <c r="EO349" i="3"/>
  <c r="EN349" i="3"/>
  <c r="EK349" i="3"/>
  <c r="EJ349" i="3"/>
  <c r="EO348" i="3"/>
  <c r="EN348" i="3"/>
  <c r="EK348" i="3"/>
  <c r="EJ348" i="3"/>
  <c r="EO347" i="3"/>
  <c r="EN347" i="3"/>
  <c r="EK347" i="3"/>
  <c r="EJ347" i="3"/>
  <c r="EO346" i="3"/>
  <c r="EN346" i="3"/>
  <c r="EK346" i="3"/>
  <c r="EJ346" i="3"/>
  <c r="EO344" i="3"/>
  <c r="EN344" i="3"/>
  <c r="EK344" i="3"/>
  <c r="EJ344" i="3"/>
  <c r="EO343" i="3"/>
  <c r="EN343" i="3"/>
  <c r="EK343" i="3"/>
  <c r="EJ343" i="3"/>
  <c r="EO342" i="3"/>
  <c r="EN342" i="3"/>
  <c r="EK342" i="3"/>
  <c r="EJ342" i="3"/>
  <c r="EO341" i="3"/>
  <c r="EN341" i="3"/>
  <c r="EK341" i="3"/>
  <c r="EJ341" i="3"/>
  <c r="EO340" i="3"/>
  <c r="EN340" i="3"/>
  <c r="EK340" i="3"/>
  <c r="EJ340" i="3"/>
  <c r="EO338" i="3"/>
  <c r="EN338" i="3"/>
  <c r="EK338" i="3"/>
  <c r="EJ338" i="3"/>
  <c r="EO337" i="3"/>
  <c r="EN337" i="3"/>
  <c r="EK337" i="3"/>
  <c r="EJ337" i="3"/>
  <c r="EO336" i="3"/>
  <c r="EN336" i="3"/>
  <c r="EK336" i="3"/>
  <c r="EJ336" i="3"/>
  <c r="EO335" i="3"/>
  <c r="EN335" i="3"/>
  <c r="EK335" i="3"/>
  <c r="EJ335" i="3"/>
  <c r="EO334" i="3"/>
  <c r="EN334" i="3"/>
  <c r="EK334" i="3"/>
  <c r="EJ334" i="3"/>
  <c r="EO331" i="3"/>
  <c r="EN331" i="3"/>
  <c r="EK331" i="3"/>
  <c r="EJ331" i="3"/>
  <c r="EO330" i="3"/>
  <c r="EN330" i="3"/>
  <c r="EK330" i="3"/>
  <c r="EJ330" i="3"/>
  <c r="EO329" i="3"/>
  <c r="EN329" i="3"/>
  <c r="EK329" i="3"/>
  <c r="EJ329" i="3"/>
  <c r="EO328" i="3"/>
  <c r="EN328" i="3"/>
  <c r="EK328" i="3"/>
  <c r="EJ328" i="3"/>
  <c r="EO327" i="3"/>
  <c r="EN327" i="3"/>
  <c r="EK327" i="3"/>
  <c r="EJ327" i="3"/>
  <c r="EO318" i="3"/>
  <c r="EN318" i="3"/>
  <c r="EK318" i="3"/>
  <c r="EJ318" i="3"/>
  <c r="EO317" i="3"/>
  <c r="EN317" i="3"/>
  <c r="EK317" i="3"/>
  <c r="EJ317" i="3"/>
  <c r="EO316" i="3"/>
  <c r="EN316" i="3"/>
  <c r="EK316" i="3"/>
  <c r="EJ316" i="3"/>
  <c r="EO315" i="3"/>
  <c r="EN315" i="3"/>
  <c r="EK315" i="3"/>
  <c r="EJ315" i="3"/>
  <c r="EO314" i="3"/>
  <c r="EN314" i="3"/>
  <c r="EK314" i="3"/>
  <c r="EJ314" i="3"/>
  <c r="EO312" i="3"/>
  <c r="EN312" i="3"/>
  <c r="EK312" i="3"/>
  <c r="EJ312" i="3"/>
  <c r="EO311" i="3"/>
  <c r="EN311" i="3"/>
  <c r="EK311" i="3"/>
  <c r="EJ311" i="3"/>
  <c r="EO310" i="3"/>
  <c r="EN310" i="3"/>
  <c r="EK310" i="3"/>
  <c r="EJ310" i="3"/>
  <c r="EO309" i="3"/>
  <c r="EN309" i="3"/>
  <c r="EK309" i="3"/>
  <c r="EJ309" i="3"/>
  <c r="EO308" i="3"/>
  <c r="EN308" i="3"/>
  <c r="EK308" i="3"/>
  <c r="EJ308" i="3"/>
  <c r="EO305" i="3"/>
  <c r="EN305" i="3"/>
  <c r="EK305" i="3"/>
  <c r="EJ305" i="3"/>
  <c r="EO304" i="3"/>
  <c r="EN304" i="3"/>
  <c r="EK304" i="3"/>
  <c r="EJ304" i="3"/>
  <c r="EO303" i="3"/>
  <c r="EN303" i="3"/>
  <c r="EK303" i="3"/>
  <c r="EJ303" i="3"/>
  <c r="EO302" i="3"/>
  <c r="EN302" i="3"/>
  <c r="EK302" i="3"/>
  <c r="EJ302" i="3"/>
  <c r="EO299" i="3"/>
  <c r="EN299" i="3"/>
  <c r="EK299" i="3"/>
  <c r="EJ299" i="3"/>
  <c r="EO298" i="3"/>
  <c r="EN298" i="3"/>
  <c r="EK298" i="3"/>
  <c r="EJ298" i="3"/>
  <c r="EO297" i="3"/>
  <c r="EN297" i="3"/>
  <c r="EK297" i="3"/>
  <c r="EJ297" i="3"/>
  <c r="EO296" i="3"/>
  <c r="EN296" i="3"/>
  <c r="EK296" i="3"/>
  <c r="EJ296" i="3"/>
  <c r="EO295" i="3"/>
  <c r="EN295" i="3"/>
  <c r="EK295" i="3"/>
  <c r="EJ295" i="3"/>
  <c r="EO293" i="3"/>
  <c r="EN293" i="3"/>
  <c r="EK293" i="3"/>
  <c r="EJ293" i="3"/>
  <c r="EO292" i="3"/>
  <c r="EN292" i="3"/>
  <c r="EK292" i="3"/>
  <c r="EJ292" i="3"/>
  <c r="EO291" i="3"/>
  <c r="EN291" i="3"/>
  <c r="EK291" i="3"/>
  <c r="EJ291" i="3"/>
  <c r="EO290" i="3"/>
  <c r="EN290" i="3"/>
  <c r="EK290" i="3"/>
  <c r="EJ290" i="3"/>
  <c r="EO289" i="3"/>
  <c r="EN289" i="3"/>
  <c r="EK289" i="3"/>
  <c r="EJ289" i="3"/>
  <c r="EO286" i="3"/>
  <c r="EN286" i="3"/>
  <c r="EK286" i="3"/>
  <c r="EJ286" i="3"/>
  <c r="EO285" i="3"/>
  <c r="EN285" i="3"/>
  <c r="EK285" i="3"/>
  <c r="EJ285" i="3"/>
  <c r="EO284" i="3"/>
  <c r="EN284" i="3"/>
  <c r="EK284" i="3"/>
  <c r="EJ284" i="3"/>
  <c r="EO283" i="3"/>
  <c r="EN283" i="3"/>
  <c r="EK283" i="3"/>
  <c r="EJ283" i="3"/>
  <c r="EO282" i="3"/>
  <c r="EN282" i="3"/>
  <c r="EK282" i="3"/>
  <c r="EJ282" i="3"/>
  <c r="EO280" i="3"/>
  <c r="EN280" i="3"/>
  <c r="EK280" i="3"/>
  <c r="EJ280" i="3"/>
  <c r="EO279" i="3"/>
  <c r="EN279" i="3"/>
  <c r="EK279" i="3"/>
  <c r="EJ279" i="3"/>
  <c r="EO278" i="3"/>
  <c r="EN278" i="3"/>
  <c r="EK278" i="3"/>
  <c r="EJ278" i="3"/>
  <c r="EO277" i="3"/>
  <c r="EN277" i="3"/>
  <c r="EK277" i="3"/>
  <c r="EJ277" i="3"/>
  <c r="EO276" i="3"/>
  <c r="EN276" i="3"/>
  <c r="EK276" i="3"/>
  <c r="EJ276" i="3"/>
  <c r="EO274" i="3"/>
  <c r="EN274" i="3"/>
  <c r="EK274" i="3"/>
  <c r="EJ274" i="3"/>
  <c r="EO273" i="3"/>
  <c r="EN273" i="3"/>
  <c r="EK273" i="3"/>
  <c r="EJ273" i="3"/>
  <c r="EO272" i="3"/>
  <c r="EN272" i="3"/>
  <c r="EK272" i="3"/>
  <c r="EJ272" i="3"/>
  <c r="EO271" i="3"/>
  <c r="EN271" i="3"/>
  <c r="EK271" i="3"/>
  <c r="EJ271" i="3"/>
  <c r="EO270" i="3"/>
  <c r="EN270" i="3"/>
  <c r="EK270" i="3"/>
  <c r="EJ270" i="3"/>
  <c r="EO268" i="3"/>
  <c r="EN268" i="3"/>
  <c r="EK268" i="3"/>
  <c r="EJ268" i="3"/>
  <c r="EO267" i="3"/>
  <c r="EN267" i="3"/>
  <c r="EK267" i="3"/>
  <c r="EJ267" i="3"/>
  <c r="EO266" i="3"/>
  <c r="EN266" i="3"/>
  <c r="EK266" i="3"/>
  <c r="EJ266" i="3"/>
  <c r="EO265" i="3"/>
  <c r="EN265" i="3"/>
  <c r="EK265" i="3"/>
  <c r="EJ265" i="3"/>
  <c r="EO264" i="3"/>
  <c r="EN264" i="3"/>
  <c r="EK264" i="3"/>
  <c r="EJ264" i="3"/>
  <c r="EO262" i="3"/>
  <c r="EN262" i="3"/>
  <c r="EK262" i="3"/>
  <c r="EJ262" i="3"/>
  <c r="EO261" i="3"/>
  <c r="EN261" i="3"/>
  <c r="EK261" i="3"/>
  <c r="EJ261" i="3"/>
  <c r="EO260" i="3"/>
  <c r="EN260" i="3"/>
  <c r="EK260" i="3"/>
  <c r="EJ260" i="3"/>
  <c r="EO259" i="3"/>
  <c r="EN259" i="3"/>
  <c r="EK259" i="3"/>
  <c r="EJ259" i="3"/>
  <c r="EO258" i="3"/>
  <c r="EN258" i="3"/>
  <c r="EK258" i="3"/>
  <c r="EJ258" i="3"/>
  <c r="EO256" i="3"/>
  <c r="EN256" i="3"/>
  <c r="EK256" i="3"/>
  <c r="EJ256" i="3"/>
  <c r="EO255" i="3"/>
  <c r="EN255" i="3"/>
  <c r="EK255" i="3"/>
  <c r="EJ255" i="3"/>
  <c r="EO254" i="3"/>
  <c r="EN254" i="3"/>
  <c r="EK254" i="3"/>
  <c r="EJ254" i="3"/>
  <c r="EO253" i="3"/>
  <c r="EN253" i="3"/>
  <c r="EK253" i="3"/>
  <c r="EJ253" i="3"/>
  <c r="EO252" i="3"/>
  <c r="EN252" i="3"/>
  <c r="EK252" i="3"/>
  <c r="EJ252" i="3"/>
  <c r="EO250" i="3"/>
  <c r="EN250" i="3"/>
  <c r="EK250" i="3"/>
  <c r="EJ250" i="3"/>
  <c r="EO249" i="3"/>
  <c r="EN249" i="3"/>
  <c r="EK249" i="3"/>
  <c r="EJ249" i="3"/>
  <c r="EO248" i="3"/>
  <c r="EN248" i="3"/>
  <c r="EK248" i="3"/>
  <c r="EJ248" i="3"/>
  <c r="EO247" i="3"/>
  <c r="EN247" i="3"/>
  <c r="EK247" i="3"/>
  <c r="EJ247" i="3"/>
  <c r="EO246" i="3"/>
  <c r="EN246" i="3"/>
  <c r="EK246" i="3"/>
  <c r="EJ246" i="3"/>
  <c r="EO244" i="3"/>
  <c r="EN244" i="3"/>
  <c r="EK244" i="3"/>
  <c r="EJ244" i="3"/>
  <c r="EO243" i="3"/>
  <c r="EN243" i="3"/>
  <c r="EK243" i="3"/>
  <c r="EJ243" i="3"/>
  <c r="EO242" i="3"/>
  <c r="EN242" i="3"/>
  <c r="EK242" i="3"/>
  <c r="EJ242" i="3"/>
  <c r="EO241" i="3"/>
  <c r="EN241" i="3"/>
  <c r="EK241" i="3"/>
  <c r="EJ241" i="3"/>
  <c r="EO240" i="3"/>
  <c r="EN240" i="3"/>
  <c r="EK240" i="3"/>
  <c r="EJ240" i="3"/>
  <c r="EO237" i="3"/>
  <c r="EN237" i="3"/>
  <c r="EK237" i="3"/>
  <c r="EJ237" i="3"/>
  <c r="EO235" i="3"/>
  <c r="EN235" i="3"/>
  <c r="EK235" i="3"/>
  <c r="EJ235" i="3"/>
  <c r="EO234" i="3"/>
  <c r="EN234" i="3"/>
  <c r="EK234" i="3"/>
  <c r="EJ234" i="3"/>
  <c r="EO233" i="3"/>
  <c r="EN233" i="3"/>
  <c r="EK233" i="3"/>
  <c r="EJ233" i="3"/>
  <c r="EO232" i="3"/>
  <c r="EN232" i="3"/>
  <c r="EK232" i="3"/>
  <c r="EJ232" i="3"/>
  <c r="EO231" i="3"/>
  <c r="EN231" i="3"/>
  <c r="EK231" i="3"/>
  <c r="EJ231" i="3"/>
  <c r="EO229" i="3"/>
  <c r="EN229" i="3"/>
  <c r="EK229" i="3"/>
  <c r="EJ229" i="3"/>
  <c r="EO228" i="3"/>
  <c r="EN228" i="3"/>
  <c r="EK228" i="3"/>
  <c r="EJ228" i="3"/>
  <c r="EO227" i="3"/>
  <c r="EN227" i="3"/>
  <c r="EK227" i="3"/>
  <c r="EJ227" i="3"/>
  <c r="EO226" i="3"/>
  <c r="EN226" i="3"/>
  <c r="EK226" i="3"/>
  <c r="EJ226" i="3"/>
  <c r="EO225" i="3"/>
  <c r="EN225" i="3"/>
  <c r="EK225" i="3"/>
  <c r="EJ225" i="3"/>
  <c r="EO223" i="3"/>
  <c r="EN223" i="3"/>
  <c r="EK223" i="3"/>
  <c r="EJ223" i="3"/>
  <c r="EO222" i="3"/>
  <c r="EN222" i="3"/>
  <c r="EK222" i="3"/>
  <c r="EJ222" i="3"/>
  <c r="EO221" i="3"/>
  <c r="EN221" i="3"/>
  <c r="EK221" i="3"/>
  <c r="EJ221" i="3"/>
  <c r="EO220" i="3"/>
  <c r="EN220" i="3"/>
  <c r="EK220" i="3"/>
  <c r="EJ220" i="3"/>
  <c r="EO219" i="3"/>
  <c r="EN219" i="3"/>
  <c r="EK219" i="3"/>
  <c r="EJ219" i="3"/>
  <c r="EO217" i="3"/>
  <c r="EN217" i="3"/>
  <c r="EK217" i="3"/>
  <c r="EJ217" i="3"/>
  <c r="EO216" i="3"/>
  <c r="EN216" i="3"/>
  <c r="EK216" i="3"/>
  <c r="EJ216" i="3"/>
  <c r="EO215" i="3"/>
  <c r="EN215" i="3"/>
  <c r="EK215" i="3"/>
  <c r="EJ215" i="3"/>
  <c r="EO214" i="3"/>
  <c r="EN214" i="3"/>
  <c r="EK214" i="3"/>
  <c r="EJ214" i="3"/>
  <c r="EO213" i="3"/>
  <c r="EN213" i="3"/>
  <c r="EK213" i="3"/>
  <c r="EJ213" i="3"/>
  <c r="EO211" i="3"/>
  <c r="EN211" i="3"/>
  <c r="EK211" i="3"/>
  <c r="EJ211" i="3"/>
  <c r="EO210" i="3"/>
  <c r="EN210" i="3"/>
  <c r="EK210" i="3"/>
  <c r="EJ210" i="3"/>
  <c r="EO209" i="3"/>
  <c r="EN209" i="3"/>
  <c r="EK209" i="3"/>
  <c r="EJ209" i="3"/>
  <c r="EO208" i="3"/>
  <c r="EN208" i="3"/>
  <c r="EK208" i="3"/>
  <c r="EJ208" i="3"/>
  <c r="EO207" i="3"/>
  <c r="EN207" i="3"/>
  <c r="EK207" i="3"/>
  <c r="EJ207" i="3"/>
  <c r="EO205" i="3"/>
  <c r="EN205" i="3"/>
  <c r="EK205" i="3"/>
  <c r="EJ205" i="3"/>
  <c r="EO204" i="3"/>
  <c r="EN204" i="3"/>
  <c r="EK204" i="3"/>
  <c r="EJ204" i="3"/>
  <c r="EO203" i="3"/>
  <c r="EN203" i="3"/>
  <c r="EK203" i="3"/>
  <c r="EJ203" i="3"/>
  <c r="EO202" i="3"/>
  <c r="EN202" i="3"/>
  <c r="EK202" i="3"/>
  <c r="EJ202" i="3"/>
  <c r="EO201" i="3"/>
  <c r="EN201" i="3"/>
  <c r="EK201" i="3"/>
  <c r="EJ201" i="3"/>
  <c r="EO199" i="3"/>
  <c r="EN199" i="3"/>
  <c r="EK199" i="3"/>
  <c r="EJ199" i="3"/>
  <c r="EO198" i="3"/>
  <c r="EN198" i="3"/>
  <c r="EK198" i="3"/>
  <c r="EJ198" i="3"/>
  <c r="EO197" i="3"/>
  <c r="EN197" i="3"/>
  <c r="EK197" i="3"/>
  <c r="EJ197" i="3"/>
  <c r="EO196" i="3"/>
  <c r="EN196" i="3"/>
  <c r="EK196" i="3"/>
  <c r="EJ196" i="3"/>
  <c r="EO195" i="3"/>
  <c r="EN195" i="3"/>
  <c r="EK195" i="3"/>
  <c r="EJ195" i="3"/>
  <c r="EO193" i="3"/>
  <c r="EN193" i="3"/>
  <c r="EK193" i="3"/>
  <c r="EJ193" i="3"/>
  <c r="EO192" i="3"/>
  <c r="EN192" i="3"/>
  <c r="EK192" i="3"/>
  <c r="EJ192" i="3"/>
  <c r="EO191" i="3"/>
  <c r="EN191" i="3"/>
  <c r="EK191" i="3"/>
  <c r="EJ191" i="3"/>
  <c r="EO190" i="3"/>
  <c r="EN190" i="3"/>
  <c r="EK190" i="3"/>
  <c r="EJ190" i="3"/>
  <c r="EO189" i="3"/>
  <c r="EN189" i="3"/>
  <c r="EK189" i="3"/>
  <c r="EJ189" i="3"/>
  <c r="EO181" i="3"/>
  <c r="EN181" i="3"/>
  <c r="EK181" i="3"/>
  <c r="EJ181" i="3"/>
  <c r="EO180" i="3"/>
  <c r="EN180" i="3"/>
  <c r="EK180" i="3"/>
  <c r="EJ180" i="3"/>
  <c r="EO179" i="3"/>
  <c r="EN179" i="3"/>
  <c r="EK179" i="3"/>
  <c r="EJ179" i="3"/>
  <c r="EO178" i="3"/>
  <c r="EN178" i="3"/>
  <c r="EK178" i="3"/>
  <c r="EJ178" i="3"/>
  <c r="EO177" i="3"/>
  <c r="EN177" i="3"/>
  <c r="EK177" i="3"/>
  <c r="EJ177" i="3"/>
  <c r="EO168" i="3"/>
  <c r="EN168" i="3"/>
  <c r="EK168" i="3"/>
  <c r="EJ168" i="3"/>
  <c r="EO167" i="3"/>
  <c r="EN167" i="3"/>
  <c r="EK167" i="3"/>
  <c r="EJ167" i="3"/>
  <c r="EO166" i="3"/>
  <c r="EN166" i="3"/>
  <c r="EK166" i="3"/>
  <c r="EJ166" i="3"/>
  <c r="EO165" i="3"/>
  <c r="EN165" i="3"/>
  <c r="EK165" i="3"/>
  <c r="EJ165" i="3"/>
  <c r="EO164" i="3"/>
  <c r="EN164" i="3"/>
  <c r="EK164" i="3"/>
  <c r="EJ164" i="3"/>
  <c r="EO162" i="3"/>
  <c r="EN162" i="3"/>
  <c r="EK162" i="3"/>
  <c r="EJ162" i="3"/>
  <c r="EO161" i="3"/>
  <c r="EN161" i="3"/>
  <c r="EK161" i="3"/>
  <c r="EJ161" i="3"/>
  <c r="EO160" i="3"/>
  <c r="EN160" i="3"/>
  <c r="EK160" i="3"/>
  <c r="EJ160" i="3"/>
  <c r="EO159" i="3"/>
  <c r="EN159" i="3"/>
  <c r="EK159" i="3"/>
  <c r="EJ159" i="3"/>
  <c r="EO158" i="3"/>
  <c r="EN158" i="3"/>
  <c r="EK158" i="3"/>
  <c r="EJ158" i="3"/>
  <c r="EO156" i="3"/>
  <c r="EN156" i="3"/>
  <c r="EK156" i="3"/>
  <c r="EJ156" i="3"/>
  <c r="EO155" i="3"/>
  <c r="EN155" i="3"/>
  <c r="EK155" i="3"/>
  <c r="EJ155" i="3"/>
  <c r="EO154" i="3"/>
  <c r="EN154" i="3"/>
  <c r="EK154" i="3"/>
  <c r="EJ154" i="3"/>
  <c r="EO153" i="3"/>
  <c r="EN153" i="3"/>
  <c r="EK153" i="3"/>
  <c r="EJ153" i="3"/>
  <c r="EO152" i="3"/>
  <c r="EN152" i="3"/>
  <c r="EK152" i="3"/>
  <c r="EJ152" i="3"/>
  <c r="EO149" i="3"/>
  <c r="EN149" i="3"/>
  <c r="EK149" i="3"/>
  <c r="EJ149" i="3"/>
  <c r="EO148" i="3"/>
  <c r="EN148" i="3"/>
  <c r="EK148" i="3"/>
  <c r="EJ148" i="3"/>
  <c r="EO147" i="3"/>
  <c r="EN147" i="3"/>
  <c r="EK147" i="3"/>
  <c r="EJ147" i="3"/>
  <c r="EO146" i="3"/>
  <c r="EN146" i="3"/>
  <c r="EK146" i="3"/>
  <c r="EJ146" i="3"/>
  <c r="EO145" i="3"/>
  <c r="EN145" i="3"/>
  <c r="EK145" i="3"/>
  <c r="EJ145" i="3"/>
  <c r="EO142" i="3"/>
  <c r="EN142" i="3"/>
  <c r="EK142" i="3"/>
  <c r="EJ142" i="3"/>
  <c r="EO141" i="3"/>
  <c r="EN141" i="3"/>
  <c r="EK141" i="3"/>
  <c r="EJ141" i="3"/>
  <c r="EO140" i="3"/>
  <c r="EN140" i="3"/>
  <c r="EK140" i="3"/>
  <c r="EJ140" i="3"/>
  <c r="EO139" i="3"/>
  <c r="EN139" i="3"/>
  <c r="EK139" i="3"/>
  <c r="EJ139" i="3"/>
  <c r="EO138" i="3"/>
  <c r="EN138" i="3"/>
  <c r="EK138" i="3"/>
  <c r="EJ138" i="3"/>
  <c r="EO135" i="3"/>
  <c r="EN135" i="3"/>
  <c r="EK135" i="3"/>
  <c r="EJ135" i="3"/>
  <c r="EO134" i="3"/>
  <c r="EN134" i="3"/>
  <c r="EK134" i="3"/>
  <c r="EJ134" i="3"/>
  <c r="EO133" i="3"/>
  <c r="EN133" i="3"/>
  <c r="EK133" i="3"/>
  <c r="EJ133" i="3"/>
  <c r="EO132" i="3"/>
  <c r="EN132" i="3"/>
  <c r="EK132" i="3"/>
  <c r="EJ132" i="3"/>
  <c r="EO131" i="3"/>
  <c r="EN131" i="3"/>
  <c r="EK131" i="3"/>
  <c r="EJ131" i="3"/>
  <c r="EO129" i="3"/>
  <c r="EN129" i="3"/>
  <c r="EK129" i="3"/>
  <c r="EJ129" i="3"/>
  <c r="EO128" i="3"/>
  <c r="EN128" i="3"/>
  <c r="EK128" i="3"/>
  <c r="EJ128" i="3"/>
  <c r="EO127" i="3"/>
  <c r="EN127" i="3"/>
  <c r="EK127" i="3"/>
  <c r="EJ127" i="3"/>
  <c r="EO126" i="3"/>
  <c r="EN126" i="3"/>
  <c r="EK126" i="3"/>
  <c r="EJ126" i="3"/>
  <c r="EO125" i="3"/>
  <c r="EN125" i="3"/>
  <c r="EK125" i="3"/>
  <c r="EJ125" i="3"/>
  <c r="EO123" i="3"/>
  <c r="EN123" i="3"/>
  <c r="EK123" i="3"/>
  <c r="EJ123" i="3"/>
  <c r="EO122" i="3"/>
  <c r="EN122" i="3"/>
  <c r="EK122" i="3"/>
  <c r="EJ122" i="3"/>
  <c r="EO121" i="3"/>
  <c r="EN121" i="3"/>
  <c r="EK121" i="3"/>
  <c r="EJ121" i="3"/>
  <c r="EO120" i="3"/>
  <c r="EN120" i="3"/>
  <c r="EK120" i="3"/>
  <c r="EJ120" i="3"/>
  <c r="EO119" i="3"/>
  <c r="EN119" i="3"/>
  <c r="EK119" i="3"/>
  <c r="EJ119" i="3"/>
  <c r="EO117" i="3"/>
  <c r="EN117" i="3"/>
  <c r="EK117" i="3"/>
  <c r="EJ117" i="3"/>
  <c r="EO116" i="3"/>
  <c r="EN116" i="3"/>
  <c r="EK116" i="3"/>
  <c r="EJ116" i="3"/>
  <c r="EO115" i="3"/>
  <c r="EN115" i="3"/>
  <c r="EK115" i="3"/>
  <c r="EJ115" i="3"/>
  <c r="EO114" i="3"/>
  <c r="EN114" i="3"/>
  <c r="EK114" i="3"/>
  <c r="EJ114" i="3"/>
  <c r="EO113" i="3"/>
  <c r="EN113" i="3"/>
  <c r="EK113" i="3"/>
  <c r="EJ113" i="3"/>
  <c r="EO111" i="3"/>
  <c r="EN111" i="3"/>
  <c r="EK111" i="3"/>
  <c r="EJ111" i="3"/>
  <c r="EO110" i="3"/>
  <c r="EN110" i="3"/>
  <c r="EK110" i="3"/>
  <c r="EJ110" i="3"/>
  <c r="EO109" i="3"/>
  <c r="EN109" i="3"/>
  <c r="EK109" i="3"/>
  <c r="EJ109" i="3"/>
  <c r="EO108" i="3"/>
  <c r="EN108" i="3"/>
  <c r="EK108" i="3"/>
  <c r="EJ108" i="3"/>
  <c r="EO107" i="3"/>
  <c r="EN107" i="3"/>
  <c r="EK107" i="3"/>
  <c r="EJ107" i="3"/>
  <c r="EO105" i="3"/>
  <c r="EN105" i="3"/>
  <c r="EK105" i="3"/>
  <c r="EJ105" i="3"/>
  <c r="EO104" i="3"/>
  <c r="EN104" i="3"/>
  <c r="EK104" i="3"/>
  <c r="EJ104" i="3"/>
  <c r="EO103" i="3"/>
  <c r="EN103" i="3"/>
  <c r="EK103" i="3"/>
  <c r="EJ103" i="3"/>
  <c r="EO102" i="3"/>
  <c r="EN102" i="3"/>
  <c r="EK102" i="3"/>
  <c r="EJ102" i="3"/>
  <c r="EO101" i="3"/>
  <c r="EN101" i="3"/>
  <c r="EK101" i="3"/>
  <c r="EJ101" i="3"/>
  <c r="EO99" i="3"/>
  <c r="EN99" i="3"/>
  <c r="EK99" i="3"/>
  <c r="EJ99" i="3"/>
  <c r="EO98" i="3"/>
  <c r="EN98" i="3"/>
  <c r="EK98" i="3"/>
  <c r="EJ98" i="3"/>
  <c r="EO97" i="3"/>
  <c r="EN97" i="3"/>
  <c r="EK97" i="3"/>
  <c r="EJ97" i="3"/>
  <c r="EO96" i="3"/>
  <c r="EN96" i="3"/>
  <c r="EK96" i="3"/>
  <c r="EJ96" i="3"/>
  <c r="EO95" i="3"/>
  <c r="EN95" i="3"/>
  <c r="EK95" i="3"/>
  <c r="EJ95" i="3"/>
  <c r="EO93" i="3"/>
  <c r="EN93" i="3"/>
  <c r="EK93" i="3"/>
  <c r="EJ93" i="3"/>
  <c r="EO92" i="3"/>
  <c r="EN92" i="3"/>
  <c r="EK92" i="3"/>
  <c r="EJ92" i="3"/>
  <c r="EO91" i="3"/>
  <c r="EN91" i="3"/>
  <c r="EK91" i="3"/>
  <c r="EJ91" i="3"/>
  <c r="EO90" i="3"/>
  <c r="EN90" i="3"/>
  <c r="EK90" i="3"/>
  <c r="EJ90" i="3"/>
  <c r="EO89" i="3"/>
  <c r="EN89" i="3"/>
  <c r="EK89" i="3"/>
  <c r="EJ89" i="3"/>
  <c r="EO87" i="3"/>
  <c r="EN87" i="3"/>
  <c r="EK87" i="3"/>
  <c r="EJ87" i="3"/>
  <c r="EO86" i="3"/>
  <c r="EN86" i="3"/>
  <c r="EK86" i="3"/>
  <c r="EJ86" i="3"/>
  <c r="EO85" i="3"/>
  <c r="EN85" i="3"/>
  <c r="EK85" i="3"/>
  <c r="EJ85" i="3"/>
  <c r="EO84" i="3"/>
  <c r="EN84" i="3"/>
  <c r="EK84" i="3"/>
  <c r="EJ84" i="3"/>
  <c r="EO83" i="3"/>
  <c r="EN83" i="3"/>
  <c r="EK83" i="3"/>
  <c r="EJ83" i="3"/>
  <c r="EO80" i="3"/>
  <c r="EN80" i="3"/>
  <c r="EK80" i="3"/>
  <c r="EJ80" i="3"/>
  <c r="EO78" i="3"/>
  <c r="EN78" i="3"/>
  <c r="EK78" i="3"/>
  <c r="EJ78" i="3"/>
  <c r="EO77" i="3"/>
  <c r="EN77" i="3"/>
  <c r="EK77" i="3"/>
  <c r="EJ77" i="3"/>
  <c r="EO76" i="3"/>
  <c r="EN76" i="3"/>
  <c r="EK76" i="3"/>
  <c r="EJ76" i="3"/>
  <c r="EO75" i="3"/>
  <c r="EN75" i="3"/>
  <c r="EK75" i="3"/>
  <c r="EJ75" i="3"/>
  <c r="EO74" i="3"/>
  <c r="EN74" i="3"/>
  <c r="EK74" i="3"/>
  <c r="EJ74" i="3"/>
  <c r="EO72" i="3"/>
  <c r="EN72" i="3"/>
  <c r="EK72" i="3"/>
  <c r="EJ72" i="3"/>
  <c r="EO71" i="3"/>
  <c r="EN71" i="3"/>
  <c r="EK71" i="3"/>
  <c r="EJ71" i="3"/>
  <c r="EO70" i="3"/>
  <c r="EN70" i="3"/>
  <c r="EK70" i="3"/>
  <c r="EJ70" i="3"/>
  <c r="EO69" i="3"/>
  <c r="EN69" i="3"/>
  <c r="EK69" i="3"/>
  <c r="EJ69" i="3"/>
  <c r="EO68" i="3"/>
  <c r="EN68" i="3"/>
  <c r="EK68" i="3"/>
  <c r="EJ68" i="3"/>
  <c r="EO66" i="3"/>
  <c r="EN66" i="3"/>
  <c r="EK66" i="3"/>
  <c r="EJ66" i="3"/>
  <c r="EO65" i="3"/>
  <c r="EN65" i="3"/>
  <c r="EK65" i="3"/>
  <c r="EJ65" i="3"/>
  <c r="EO64" i="3"/>
  <c r="EN64" i="3"/>
  <c r="EK64" i="3"/>
  <c r="EJ64" i="3"/>
  <c r="EO63" i="3"/>
  <c r="EN63" i="3"/>
  <c r="EK63" i="3"/>
  <c r="EJ63" i="3"/>
  <c r="EO62" i="3"/>
  <c r="EN62" i="3"/>
  <c r="EK62" i="3"/>
  <c r="EJ62" i="3"/>
  <c r="EO60" i="3"/>
  <c r="EN60" i="3"/>
  <c r="EK60" i="3"/>
  <c r="EJ60" i="3"/>
  <c r="EO59" i="3"/>
  <c r="EN59" i="3"/>
  <c r="EK59" i="3"/>
  <c r="EJ59" i="3"/>
  <c r="EO58" i="3"/>
  <c r="EN58" i="3"/>
  <c r="EK58" i="3"/>
  <c r="EJ58" i="3"/>
  <c r="EO57" i="3"/>
  <c r="EN57" i="3"/>
  <c r="EK57" i="3"/>
  <c r="EJ57" i="3"/>
  <c r="EO56" i="3"/>
  <c r="EN56" i="3"/>
  <c r="EK56" i="3"/>
  <c r="EJ56" i="3"/>
  <c r="EO48" i="3"/>
  <c r="EN48" i="3"/>
  <c r="EK48" i="3"/>
  <c r="EJ48" i="3"/>
  <c r="EO47" i="3"/>
  <c r="EN47" i="3"/>
  <c r="EK47" i="3"/>
  <c r="EJ47" i="3"/>
  <c r="EO46" i="3"/>
  <c r="EN46" i="3"/>
  <c r="EK46" i="3"/>
  <c r="EJ46" i="3"/>
  <c r="EO45" i="3"/>
  <c r="EN45" i="3"/>
  <c r="EK45" i="3"/>
  <c r="EJ45" i="3"/>
  <c r="EO44" i="3"/>
  <c r="EN44" i="3"/>
  <c r="EK44" i="3"/>
  <c r="EJ44" i="3"/>
  <c r="EO42" i="3"/>
  <c r="EN42" i="3"/>
  <c r="EK42" i="3"/>
  <c r="EJ42" i="3"/>
  <c r="EO41" i="3"/>
  <c r="EN41" i="3"/>
  <c r="EK41" i="3"/>
  <c r="EJ41" i="3"/>
  <c r="EO40" i="3"/>
  <c r="EN40" i="3"/>
  <c r="EK40" i="3"/>
  <c r="EJ40" i="3"/>
  <c r="EO39" i="3"/>
  <c r="EN39" i="3"/>
  <c r="EK39" i="3"/>
  <c r="EJ39" i="3"/>
  <c r="EO38" i="3"/>
  <c r="EN38" i="3"/>
  <c r="EK38" i="3"/>
  <c r="EJ38" i="3"/>
  <c r="EO36" i="3"/>
  <c r="EN36" i="3"/>
  <c r="EK36" i="3"/>
  <c r="EJ36" i="3"/>
  <c r="EO35" i="3"/>
  <c r="EN35" i="3"/>
  <c r="EK35" i="3"/>
  <c r="EJ35" i="3"/>
  <c r="EO34" i="3"/>
  <c r="EN34" i="3"/>
  <c r="EK34" i="3"/>
  <c r="EJ34" i="3"/>
  <c r="EO33" i="3"/>
  <c r="EN33" i="3"/>
  <c r="EK33" i="3"/>
  <c r="EJ33" i="3"/>
  <c r="EO32" i="3"/>
  <c r="EN32" i="3"/>
  <c r="EK32" i="3"/>
  <c r="EJ32" i="3"/>
  <c r="EO30" i="3"/>
  <c r="EN30" i="3"/>
  <c r="EK30" i="3"/>
  <c r="EJ30" i="3"/>
  <c r="EO29" i="3"/>
  <c r="EN29" i="3"/>
  <c r="EK29" i="3"/>
  <c r="EJ29" i="3"/>
  <c r="EO28" i="3"/>
  <c r="EN28" i="3"/>
  <c r="EK28" i="3"/>
  <c r="EJ28" i="3"/>
  <c r="EO27" i="3"/>
  <c r="EN27" i="3"/>
  <c r="EK27" i="3"/>
  <c r="EJ27" i="3"/>
  <c r="EO26" i="3"/>
  <c r="EN26" i="3"/>
  <c r="EK26" i="3"/>
  <c r="EJ26" i="3"/>
  <c r="EO24" i="3"/>
  <c r="EN24" i="3"/>
  <c r="EK24" i="3"/>
  <c r="EJ24" i="3"/>
  <c r="EO23" i="3"/>
  <c r="EN23" i="3"/>
  <c r="EK23" i="3"/>
  <c r="EJ23" i="3"/>
  <c r="EO22" i="3"/>
  <c r="EN22" i="3"/>
  <c r="EK22" i="3"/>
  <c r="EJ22" i="3"/>
  <c r="EO21" i="3"/>
  <c r="EN21" i="3"/>
  <c r="EK21" i="3"/>
  <c r="EJ21" i="3"/>
  <c r="EO20" i="3"/>
  <c r="EN20" i="3"/>
  <c r="EK20" i="3"/>
  <c r="EJ20" i="3"/>
  <c r="EO16" i="3"/>
  <c r="EN16" i="3"/>
  <c r="EK16" i="3"/>
  <c r="EJ16" i="3"/>
  <c r="EB286" i="3"/>
  <c r="EB285" i="3"/>
  <c r="EB284" i="3"/>
  <c r="EB283" i="3"/>
  <c r="EB282" i="3"/>
  <c r="EB280" i="3"/>
  <c r="EB279" i="3"/>
  <c r="EB278" i="3"/>
  <c r="EB277" i="3"/>
  <c r="EB276" i="3"/>
  <c r="EB274" i="3"/>
  <c r="EB273" i="3"/>
  <c r="EB272" i="3"/>
  <c r="EB271" i="3"/>
  <c r="EB270" i="3"/>
  <c r="EB268" i="3"/>
  <c r="EB267" i="3"/>
  <c r="EB266" i="3"/>
  <c r="EB265" i="3"/>
  <c r="EB264" i="3"/>
  <c r="EB262" i="3"/>
  <c r="EB261" i="3"/>
  <c r="EB260" i="3"/>
  <c r="EB259" i="3"/>
  <c r="EB258" i="3"/>
  <c r="EB256" i="3"/>
  <c r="EB255" i="3"/>
  <c r="EB254" i="3"/>
  <c r="EB253" i="3"/>
  <c r="EB252" i="3"/>
  <c r="EB250" i="3"/>
  <c r="EB249" i="3"/>
  <c r="EB248" i="3"/>
  <c r="EB247" i="3"/>
  <c r="EB246" i="3"/>
  <c r="EB244" i="3"/>
  <c r="EB243" i="3"/>
  <c r="EB242" i="3"/>
  <c r="EB241" i="3"/>
  <c r="EB240" i="3"/>
  <c r="EB211" i="3"/>
  <c r="EB210" i="3"/>
  <c r="EB209" i="3"/>
  <c r="EB208" i="3"/>
  <c r="EB207" i="3"/>
  <c r="EB205" i="3"/>
  <c r="EB204" i="3"/>
  <c r="EB203" i="3"/>
  <c r="EB202" i="3"/>
  <c r="EB201" i="3"/>
  <c r="EB199" i="3"/>
  <c r="EB198" i="3"/>
  <c r="EB197" i="3"/>
  <c r="EB196" i="3"/>
  <c r="EB195" i="3"/>
  <c r="EB193" i="3"/>
  <c r="EB192" i="3"/>
  <c r="EB191" i="3"/>
  <c r="EB190" i="3"/>
  <c r="EB189" i="3"/>
  <c r="EB181" i="3"/>
  <c r="EB180" i="3"/>
  <c r="EB179" i="3"/>
  <c r="EB178" i="3"/>
  <c r="EB177" i="3"/>
  <c r="EB42" i="3"/>
  <c r="EB41" i="3"/>
  <c r="EB40" i="3"/>
  <c r="EB39" i="3"/>
  <c r="EB38" i="3"/>
  <c r="EB36" i="3"/>
  <c r="EB35" i="3"/>
  <c r="EB34" i="3"/>
  <c r="EB33" i="3"/>
  <c r="EB32" i="3"/>
  <c r="EB30" i="3"/>
  <c r="EB29" i="3"/>
  <c r="EB28" i="3"/>
  <c r="EB27" i="3"/>
  <c r="EB26" i="3"/>
  <c r="EB24" i="3"/>
  <c r="EB23" i="3"/>
  <c r="EB22" i="3"/>
  <c r="EB21" i="3"/>
  <c r="EF875" i="3"/>
  <c r="EE875" i="3"/>
  <c r="EB875" i="3"/>
  <c r="EA875" i="3"/>
  <c r="EF874" i="3"/>
  <c r="EE874" i="3"/>
  <c r="EB874" i="3"/>
  <c r="EF872" i="3"/>
  <c r="EE872" i="3"/>
  <c r="EB872" i="3"/>
  <c r="EA872" i="3"/>
  <c r="EF871" i="3"/>
  <c r="EE871" i="3"/>
  <c r="EB871" i="3"/>
  <c r="EA871" i="3"/>
  <c r="EF870" i="3"/>
  <c r="EE870" i="3"/>
  <c r="EB870" i="3"/>
  <c r="EA870" i="3"/>
  <c r="EF869" i="3"/>
  <c r="EE869" i="3"/>
  <c r="EB869" i="3"/>
  <c r="EA869" i="3"/>
  <c r="EF868" i="3"/>
  <c r="EE868" i="3"/>
  <c r="EB868" i="3"/>
  <c r="EA868" i="3"/>
  <c r="EF867" i="3"/>
  <c r="EE867" i="3"/>
  <c r="EB867" i="3"/>
  <c r="EA867" i="3"/>
  <c r="EF865" i="3"/>
  <c r="EE865" i="3"/>
  <c r="EB865" i="3"/>
  <c r="EA865" i="3"/>
  <c r="EF864" i="3"/>
  <c r="EE864" i="3"/>
  <c r="EB864" i="3"/>
  <c r="EA864" i="3"/>
  <c r="EF863" i="3"/>
  <c r="EE863" i="3"/>
  <c r="EB863" i="3"/>
  <c r="EA863" i="3"/>
  <c r="EF862" i="3"/>
  <c r="EE862" i="3"/>
  <c r="EB862" i="3"/>
  <c r="EA862" i="3"/>
  <c r="EF861" i="3"/>
  <c r="EE861" i="3"/>
  <c r="EB861" i="3"/>
  <c r="EA861" i="3"/>
  <c r="EF860" i="3"/>
  <c r="EE860" i="3"/>
  <c r="EB860" i="3"/>
  <c r="EA860" i="3"/>
  <c r="EF740" i="3"/>
  <c r="EE740" i="3"/>
  <c r="EB740" i="3"/>
  <c r="EA740" i="3"/>
  <c r="EF858" i="3"/>
  <c r="EE858" i="3"/>
  <c r="EB858" i="3"/>
  <c r="EA858" i="3"/>
  <c r="EF857" i="3"/>
  <c r="EE857" i="3"/>
  <c r="EB857" i="3"/>
  <c r="EA857" i="3"/>
  <c r="EF856" i="3"/>
  <c r="EE856" i="3"/>
  <c r="EB856" i="3"/>
  <c r="EA856" i="3"/>
  <c r="EF855" i="3"/>
  <c r="EE855" i="3"/>
  <c r="EB855" i="3"/>
  <c r="EA855" i="3"/>
  <c r="EF854" i="3"/>
  <c r="EE854" i="3"/>
  <c r="EB854" i="3"/>
  <c r="EA854" i="3"/>
  <c r="EF739" i="3"/>
  <c r="EE739" i="3"/>
  <c r="EB739" i="3"/>
  <c r="EA739" i="3"/>
  <c r="EF762" i="3"/>
  <c r="EE762" i="3"/>
  <c r="EB762" i="3"/>
  <c r="EA762" i="3"/>
  <c r="EF761" i="3"/>
  <c r="EE761" i="3"/>
  <c r="EB761" i="3"/>
  <c r="EA761" i="3"/>
  <c r="EF760" i="3"/>
  <c r="EE760" i="3"/>
  <c r="EB760" i="3"/>
  <c r="EA760" i="3"/>
  <c r="EF759" i="3"/>
  <c r="EE759" i="3"/>
  <c r="EB759" i="3"/>
  <c r="EA759" i="3"/>
  <c r="EF758" i="3"/>
  <c r="EE758" i="3"/>
  <c r="EB758" i="3"/>
  <c r="EA758" i="3"/>
  <c r="EF737" i="3"/>
  <c r="EE737" i="3"/>
  <c r="EB737" i="3"/>
  <c r="EA737" i="3"/>
  <c r="EF757" i="3"/>
  <c r="EE757" i="3"/>
  <c r="EB757" i="3"/>
  <c r="EA757" i="3"/>
  <c r="EF755" i="3"/>
  <c r="EE755" i="3"/>
  <c r="EB755" i="3"/>
  <c r="EA755" i="3"/>
  <c r="EF754" i="3"/>
  <c r="EE754" i="3"/>
  <c r="EB754" i="3"/>
  <c r="EA754" i="3"/>
  <c r="EF753" i="3"/>
  <c r="EE753" i="3"/>
  <c r="EB753" i="3"/>
  <c r="EA753" i="3"/>
  <c r="EF752" i="3"/>
  <c r="EE752" i="3"/>
  <c r="EB752" i="3"/>
  <c r="EA752" i="3"/>
  <c r="EF751" i="3"/>
  <c r="EE751" i="3"/>
  <c r="EB751" i="3"/>
  <c r="EA751" i="3"/>
  <c r="EF749" i="3"/>
  <c r="EE749" i="3"/>
  <c r="EB749" i="3"/>
  <c r="EA749" i="3"/>
  <c r="EF747" i="3"/>
  <c r="EE747" i="3"/>
  <c r="EB747" i="3"/>
  <c r="EA747" i="3"/>
  <c r="EF735" i="3"/>
  <c r="EE735" i="3"/>
  <c r="EB735" i="3"/>
  <c r="EA735" i="3"/>
  <c r="EF733" i="3"/>
  <c r="EE733" i="3"/>
  <c r="EB733" i="3"/>
  <c r="EA733" i="3"/>
  <c r="EF732" i="3"/>
  <c r="EE732" i="3"/>
  <c r="EB732" i="3"/>
  <c r="EA732" i="3"/>
  <c r="EF731" i="3"/>
  <c r="EE731" i="3"/>
  <c r="EB731" i="3"/>
  <c r="EA731" i="3"/>
  <c r="EF729" i="3"/>
  <c r="EE729" i="3"/>
  <c r="EB729" i="3"/>
  <c r="EA729" i="3"/>
  <c r="EF728" i="3"/>
  <c r="EE728" i="3"/>
  <c r="EB728" i="3"/>
  <c r="EA728" i="3"/>
  <c r="EF727" i="3"/>
  <c r="EE727" i="3"/>
  <c r="EB727" i="3"/>
  <c r="EA727" i="3"/>
  <c r="EF726" i="3"/>
  <c r="EE726" i="3"/>
  <c r="EB726" i="3"/>
  <c r="EA726" i="3"/>
  <c r="EF723" i="3"/>
  <c r="EE723" i="3"/>
  <c r="EB723" i="3"/>
  <c r="EA723" i="3"/>
  <c r="EF722" i="3"/>
  <c r="EE722" i="3"/>
  <c r="EB722" i="3"/>
  <c r="EA722" i="3"/>
  <c r="EF721" i="3"/>
  <c r="EE721" i="3"/>
  <c r="EB721" i="3"/>
  <c r="EA721" i="3"/>
  <c r="EF720" i="3"/>
  <c r="EE720" i="3"/>
  <c r="EB720" i="3"/>
  <c r="EA720" i="3"/>
  <c r="EF719" i="3"/>
  <c r="EE719" i="3"/>
  <c r="EB719" i="3"/>
  <c r="EA719" i="3"/>
  <c r="EF717" i="3"/>
  <c r="EE717" i="3"/>
  <c r="EB717" i="3"/>
  <c r="EA717" i="3"/>
  <c r="EF716" i="3"/>
  <c r="EE716" i="3"/>
  <c r="EB716" i="3"/>
  <c r="EA716" i="3"/>
  <c r="EF715" i="3"/>
  <c r="EE715" i="3"/>
  <c r="EB715" i="3"/>
  <c r="EA715" i="3"/>
  <c r="EF714" i="3"/>
  <c r="EE714" i="3"/>
  <c r="EB714" i="3"/>
  <c r="EA714" i="3"/>
  <c r="EF713" i="3"/>
  <c r="EE713" i="3"/>
  <c r="EB713" i="3"/>
  <c r="EA713" i="3"/>
  <c r="EF711" i="3"/>
  <c r="EE711" i="3"/>
  <c r="EB711" i="3"/>
  <c r="EA711" i="3"/>
  <c r="EF767" i="3"/>
  <c r="EE767" i="3"/>
  <c r="EB767" i="3"/>
  <c r="EA767" i="3"/>
  <c r="EF744" i="3"/>
  <c r="EE744" i="3"/>
  <c r="EB744" i="3"/>
  <c r="EA744" i="3"/>
  <c r="EF778" i="3"/>
  <c r="EE778" i="3"/>
  <c r="EB778" i="3"/>
  <c r="EA778" i="3"/>
  <c r="EF777" i="3"/>
  <c r="EE777" i="3"/>
  <c r="EB777" i="3"/>
  <c r="EA777" i="3"/>
  <c r="EF710" i="3"/>
  <c r="EE710" i="3"/>
  <c r="EB710" i="3"/>
  <c r="EA710" i="3"/>
  <c r="EF709" i="3"/>
  <c r="EE709" i="3"/>
  <c r="EB709" i="3"/>
  <c r="EA709" i="3"/>
  <c r="EF707" i="3"/>
  <c r="EE707" i="3"/>
  <c r="EB707" i="3"/>
  <c r="EA707" i="3"/>
  <c r="EF706" i="3"/>
  <c r="EE706" i="3"/>
  <c r="EB706" i="3"/>
  <c r="EA706" i="3"/>
  <c r="EF705" i="3"/>
  <c r="EE705" i="3"/>
  <c r="EB705" i="3"/>
  <c r="EA705" i="3"/>
  <c r="EF703" i="3"/>
  <c r="EE703" i="3"/>
  <c r="EB703" i="3"/>
  <c r="EA703" i="3"/>
  <c r="EF702" i="3"/>
  <c r="EE702" i="3"/>
  <c r="EB702" i="3"/>
  <c r="EA702" i="3"/>
  <c r="EF701" i="3"/>
  <c r="EE701" i="3"/>
  <c r="EB701" i="3"/>
  <c r="EA701" i="3"/>
  <c r="EF700" i="3"/>
  <c r="EE700" i="3"/>
  <c r="EB700" i="3"/>
  <c r="EA700" i="3"/>
  <c r="EF699" i="3"/>
  <c r="EE699" i="3"/>
  <c r="EB699" i="3"/>
  <c r="EA699" i="3"/>
  <c r="EF698" i="3"/>
  <c r="EE698" i="3"/>
  <c r="EB698" i="3"/>
  <c r="EA698" i="3"/>
  <c r="EF696" i="3"/>
  <c r="EE696" i="3"/>
  <c r="EB696" i="3"/>
  <c r="EA696" i="3"/>
  <c r="EF695" i="3"/>
  <c r="EE695" i="3"/>
  <c r="EB695" i="3"/>
  <c r="EA695" i="3"/>
  <c r="EF853" i="3"/>
  <c r="EE853" i="3"/>
  <c r="EB853" i="3"/>
  <c r="EA853" i="3"/>
  <c r="EF849" i="3"/>
  <c r="EE849" i="3"/>
  <c r="EB849" i="3"/>
  <c r="EA849" i="3"/>
  <c r="EF848" i="3"/>
  <c r="EE848" i="3"/>
  <c r="EB848" i="3"/>
  <c r="EA848" i="3"/>
  <c r="EF847" i="3"/>
  <c r="EE847" i="3"/>
  <c r="EB847" i="3"/>
  <c r="EA847" i="3"/>
  <c r="EF846" i="3"/>
  <c r="EE846" i="3"/>
  <c r="EB846" i="3"/>
  <c r="EA846" i="3"/>
  <c r="EF694" i="3"/>
  <c r="EE694" i="3"/>
  <c r="EB694" i="3"/>
  <c r="EA694" i="3"/>
  <c r="EF843" i="3"/>
  <c r="EE843" i="3"/>
  <c r="EB843" i="3"/>
  <c r="EA843" i="3"/>
  <c r="EF842" i="3"/>
  <c r="EE842" i="3"/>
  <c r="EB842" i="3"/>
  <c r="EA842" i="3"/>
  <c r="EF839" i="3"/>
  <c r="EE839" i="3"/>
  <c r="EB839" i="3"/>
  <c r="EA839" i="3"/>
  <c r="EF838" i="3"/>
  <c r="EE838" i="3"/>
  <c r="EB838" i="3"/>
  <c r="EA838" i="3"/>
  <c r="EF837" i="3"/>
  <c r="EE837" i="3"/>
  <c r="EB837" i="3"/>
  <c r="EA837" i="3"/>
  <c r="EF692" i="3"/>
  <c r="EE692" i="3"/>
  <c r="EB692" i="3"/>
  <c r="EA692" i="3"/>
  <c r="EF835" i="3"/>
  <c r="EE835" i="3"/>
  <c r="EB835" i="3"/>
  <c r="EA835" i="3"/>
  <c r="EF834" i="3"/>
  <c r="EE834" i="3"/>
  <c r="EB834" i="3"/>
  <c r="EA834" i="3"/>
  <c r="EF833" i="3"/>
  <c r="EE833" i="3"/>
  <c r="EB833" i="3"/>
  <c r="EA833" i="3"/>
  <c r="EF830" i="3"/>
  <c r="EE830" i="3"/>
  <c r="EB830" i="3"/>
  <c r="EA830" i="3"/>
  <c r="EF827" i="3"/>
  <c r="EE827" i="3"/>
  <c r="EB827" i="3"/>
  <c r="EA827" i="3"/>
  <c r="EF823" i="3"/>
  <c r="EE823" i="3"/>
  <c r="EB823" i="3"/>
  <c r="EA823" i="3"/>
  <c r="EF822" i="3"/>
  <c r="EE822" i="3"/>
  <c r="EB822" i="3"/>
  <c r="EA822" i="3"/>
  <c r="EF821" i="3"/>
  <c r="EE821" i="3"/>
  <c r="EB821" i="3"/>
  <c r="EA821" i="3"/>
  <c r="EF820" i="3"/>
  <c r="EE820" i="3"/>
  <c r="EB820" i="3"/>
  <c r="EA820" i="3"/>
  <c r="EF819" i="3"/>
  <c r="EE819" i="3"/>
  <c r="EB819" i="3"/>
  <c r="EA819" i="3"/>
  <c r="EF818" i="3"/>
  <c r="EE818" i="3"/>
  <c r="EB818" i="3"/>
  <c r="EA818" i="3"/>
  <c r="EF817" i="3"/>
  <c r="EE817" i="3"/>
  <c r="EB817" i="3"/>
  <c r="EA817" i="3"/>
  <c r="EF816" i="3"/>
  <c r="EE816" i="3"/>
  <c r="EB816" i="3"/>
  <c r="EA816" i="3"/>
  <c r="EF815" i="3"/>
  <c r="EE815" i="3"/>
  <c r="EB815" i="3"/>
  <c r="EA815" i="3"/>
  <c r="EF814" i="3"/>
  <c r="EE814" i="3"/>
  <c r="EB814" i="3"/>
  <c r="EA814" i="3"/>
  <c r="EF813" i="3"/>
  <c r="EE813" i="3"/>
  <c r="EB813" i="3"/>
  <c r="EA813" i="3"/>
  <c r="EF812" i="3"/>
  <c r="EE812" i="3"/>
  <c r="EB812" i="3"/>
  <c r="EA812" i="3"/>
  <c r="EF811" i="3"/>
  <c r="EE811" i="3"/>
  <c r="EB811" i="3"/>
  <c r="EA811" i="3"/>
  <c r="EF691" i="3"/>
  <c r="EE691" i="3"/>
  <c r="EB691" i="3"/>
  <c r="EA691" i="3"/>
  <c r="EF810" i="3"/>
  <c r="EE810" i="3"/>
  <c r="EB810" i="3"/>
  <c r="EA810" i="3"/>
  <c r="EF809" i="3"/>
  <c r="EE809" i="3"/>
  <c r="EB809" i="3"/>
  <c r="EA809" i="3"/>
  <c r="EF808" i="3"/>
  <c r="EE808" i="3"/>
  <c r="EB808" i="3"/>
  <c r="EA808" i="3"/>
  <c r="EF807" i="3"/>
  <c r="EE807" i="3"/>
  <c r="EB807" i="3"/>
  <c r="EA807" i="3"/>
  <c r="EF806" i="3"/>
  <c r="EE806" i="3"/>
  <c r="EB806" i="3"/>
  <c r="EA806" i="3"/>
  <c r="EF689" i="3"/>
  <c r="EE689" i="3"/>
  <c r="EB689" i="3"/>
  <c r="EA689" i="3"/>
  <c r="EF805" i="3"/>
  <c r="EE805" i="3"/>
  <c r="EB805" i="3"/>
  <c r="EA805" i="3"/>
  <c r="EF804" i="3"/>
  <c r="EE804" i="3"/>
  <c r="EB804" i="3"/>
  <c r="EA804" i="3"/>
  <c r="EF803" i="3"/>
  <c r="EE803" i="3"/>
  <c r="EB803" i="3"/>
  <c r="EA803" i="3"/>
  <c r="EF802" i="3"/>
  <c r="EE802" i="3"/>
  <c r="EB802" i="3"/>
  <c r="EA802" i="3"/>
  <c r="EF766" i="3"/>
  <c r="EE766" i="3"/>
  <c r="EB766" i="3"/>
  <c r="EA766" i="3"/>
  <c r="EF743" i="3"/>
  <c r="EE743" i="3"/>
  <c r="EB743" i="3"/>
  <c r="EA743" i="3"/>
  <c r="EF774" i="3"/>
  <c r="EE774" i="3"/>
  <c r="EB774" i="3"/>
  <c r="EA774" i="3"/>
  <c r="EF688" i="3"/>
  <c r="EE688" i="3"/>
  <c r="EB688" i="3"/>
  <c r="EA688" i="3"/>
  <c r="EF741" i="3"/>
  <c r="EE741" i="3"/>
  <c r="EB741" i="3"/>
  <c r="EA741" i="3"/>
  <c r="EF773" i="3"/>
  <c r="EE773" i="3"/>
  <c r="EB773" i="3"/>
  <c r="EA773" i="3"/>
  <c r="EF687" i="3"/>
  <c r="EE687" i="3"/>
  <c r="EB687" i="3"/>
  <c r="EA687" i="3"/>
  <c r="EF800" i="3"/>
  <c r="EE800" i="3"/>
  <c r="EB800" i="3"/>
  <c r="EA800" i="3"/>
  <c r="EF799" i="3"/>
  <c r="EE799" i="3"/>
  <c r="EB799" i="3"/>
  <c r="EA799" i="3"/>
  <c r="EF798" i="3"/>
  <c r="EE798" i="3"/>
  <c r="EB798" i="3"/>
  <c r="EA798" i="3"/>
  <c r="EF797" i="3"/>
  <c r="EE797" i="3"/>
  <c r="EB797" i="3"/>
  <c r="EA797" i="3"/>
  <c r="EF793" i="3"/>
  <c r="EE793" i="3"/>
  <c r="EB793" i="3"/>
  <c r="EA793" i="3"/>
  <c r="EF772" i="3"/>
  <c r="EE772" i="3"/>
  <c r="EB772" i="3"/>
  <c r="EA772" i="3"/>
  <c r="EF792" i="3"/>
  <c r="EE792" i="3"/>
  <c r="EB792" i="3"/>
  <c r="EA792" i="3"/>
  <c r="EF791" i="3"/>
  <c r="EE791" i="3"/>
  <c r="EB791" i="3"/>
  <c r="EA791" i="3"/>
  <c r="EF790" i="3"/>
  <c r="EE790" i="3"/>
  <c r="EB790" i="3"/>
  <c r="EA790" i="3"/>
  <c r="EF788" i="3"/>
  <c r="EE788" i="3"/>
  <c r="EB788" i="3"/>
  <c r="EA788" i="3"/>
  <c r="EF787" i="3"/>
  <c r="EE787" i="3"/>
  <c r="EB787" i="3"/>
  <c r="EA787" i="3"/>
  <c r="EF785" i="3"/>
  <c r="EE785" i="3"/>
  <c r="EB785" i="3"/>
  <c r="EA785" i="3"/>
  <c r="EF660" i="3"/>
  <c r="EE660" i="3"/>
  <c r="EB660" i="3"/>
  <c r="EA660" i="3"/>
  <c r="EF659" i="3"/>
  <c r="EE659" i="3"/>
  <c r="EB659" i="3"/>
  <c r="EA659" i="3"/>
  <c r="EF658" i="3"/>
  <c r="EE658" i="3"/>
  <c r="EB658" i="3"/>
  <c r="EA658" i="3"/>
  <c r="EF657" i="3"/>
  <c r="EE657" i="3"/>
  <c r="EB657" i="3"/>
  <c r="EA657" i="3"/>
  <c r="EF656" i="3"/>
  <c r="EE656" i="3"/>
  <c r="EB656" i="3"/>
  <c r="EA656" i="3"/>
  <c r="EF647" i="3"/>
  <c r="EE647" i="3"/>
  <c r="EB647" i="3"/>
  <c r="EA647" i="3"/>
  <c r="EF646" i="3"/>
  <c r="EE646" i="3"/>
  <c r="EB646" i="3"/>
  <c r="EA646" i="3"/>
  <c r="EF645" i="3"/>
  <c r="EE645" i="3"/>
  <c r="EB645" i="3"/>
  <c r="EA645" i="3"/>
  <c r="EF644" i="3"/>
  <c r="EE644" i="3"/>
  <c r="EB644" i="3"/>
  <c r="EA644" i="3"/>
  <c r="EF643" i="3"/>
  <c r="EE643" i="3"/>
  <c r="EB643" i="3"/>
  <c r="EA643" i="3"/>
  <c r="EF635" i="3"/>
  <c r="EE635" i="3"/>
  <c r="EB635" i="3"/>
  <c r="EA635" i="3"/>
  <c r="EF633" i="3"/>
  <c r="EE633" i="3"/>
  <c r="EB633" i="3"/>
  <c r="EA633" i="3"/>
  <c r="EF632" i="3"/>
  <c r="EE632" i="3"/>
  <c r="EB632" i="3"/>
  <c r="EA632" i="3"/>
  <c r="EF631" i="3"/>
  <c r="EE631" i="3"/>
  <c r="EB631" i="3"/>
  <c r="EA631" i="3"/>
  <c r="EF630" i="3"/>
  <c r="EE630" i="3"/>
  <c r="EB630" i="3"/>
  <c r="EA630" i="3"/>
  <c r="EF629" i="3"/>
  <c r="EE629" i="3"/>
  <c r="EB629" i="3"/>
  <c r="EA629" i="3"/>
  <c r="EF625" i="3"/>
  <c r="EE625" i="3"/>
  <c r="EB625" i="3"/>
  <c r="EA625" i="3"/>
  <c r="EF624" i="3"/>
  <c r="EE624" i="3"/>
  <c r="EB624" i="3"/>
  <c r="EA624" i="3"/>
  <c r="EF623" i="3"/>
  <c r="EE623" i="3"/>
  <c r="EB623" i="3"/>
  <c r="EA623" i="3"/>
  <c r="EF622" i="3"/>
  <c r="EE622" i="3"/>
  <c r="EB622" i="3"/>
  <c r="EA622" i="3"/>
  <c r="EF621" i="3"/>
  <c r="EE621" i="3"/>
  <c r="EB621" i="3"/>
  <c r="EA621" i="3"/>
  <c r="EF615" i="3"/>
  <c r="EE615" i="3"/>
  <c r="EB615" i="3"/>
  <c r="EA615" i="3"/>
  <c r="EF613" i="3"/>
  <c r="EE613" i="3"/>
  <c r="EB613" i="3"/>
  <c r="EA613" i="3"/>
  <c r="EF612" i="3"/>
  <c r="EE612" i="3"/>
  <c r="EB612" i="3"/>
  <c r="EA612" i="3"/>
  <c r="EF611" i="3"/>
  <c r="EE611" i="3"/>
  <c r="EB611" i="3"/>
  <c r="EA611" i="3"/>
  <c r="EF610" i="3"/>
  <c r="EE610" i="3"/>
  <c r="EB610" i="3"/>
  <c r="EA610" i="3"/>
  <c r="EF609" i="3"/>
  <c r="EE609" i="3"/>
  <c r="EB609" i="3"/>
  <c r="EA609" i="3"/>
  <c r="EF606" i="3"/>
  <c r="EE606" i="3"/>
  <c r="EB606" i="3"/>
  <c r="EA606" i="3"/>
  <c r="EF605" i="3"/>
  <c r="EE605" i="3"/>
  <c r="EB605" i="3"/>
  <c r="EA605" i="3"/>
  <c r="EF604" i="3"/>
  <c r="EE604" i="3"/>
  <c r="EB604" i="3"/>
  <c r="EA604" i="3"/>
  <c r="EF603" i="3"/>
  <c r="EE603" i="3"/>
  <c r="EB603" i="3"/>
  <c r="EA603" i="3"/>
  <c r="EF602" i="3"/>
  <c r="EE602" i="3"/>
  <c r="EB602" i="3"/>
  <c r="EA602" i="3"/>
  <c r="EF596" i="3"/>
  <c r="EE596" i="3"/>
  <c r="EB596" i="3"/>
  <c r="EA596" i="3"/>
  <c r="EF594" i="3"/>
  <c r="EE594" i="3"/>
  <c r="EB594" i="3"/>
  <c r="EA594" i="3"/>
  <c r="EF593" i="3"/>
  <c r="EE593" i="3"/>
  <c r="EB593" i="3"/>
  <c r="EA593" i="3"/>
  <c r="EF592" i="3"/>
  <c r="EE592" i="3"/>
  <c r="EB592" i="3"/>
  <c r="EA592" i="3"/>
  <c r="EF591" i="3"/>
  <c r="EE591" i="3"/>
  <c r="EB591" i="3"/>
  <c r="EA591" i="3"/>
  <c r="EF590" i="3"/>
  <c r="EE590" i="3"/>
  <c r="EB590" i="3"/>
  <c r="EA590" i="3"/>
  <c r="EF586" i="3"/>
  <c r="EE586" i="3"/>
  <c r="EB586" i="3"/>
  <c r="EA586" i="3"/>
  <c r="EF585" i="3"/>
  <c r="EE585" i="3"/>
  <c r="EB585" i="3"/>
  <c r="EA585" i="3"/>
  <c r="EF584" i="3"/>
  <c r="EE584" i="3"/>
  <c r="EB584" i="3"/>
  <c r="EA584" i="3"/>
  <c r="EF583" i="3"/>
  <c r="EE583" i="3"/>
  <c r="EB583" i="3"/>
  <c r="EA583" i="3"/>
  <c r="EF582" i="3"/>
  <c r="EE582" i="3"/>
  <c r="EB582" i="3"/>
  <c r="EA582" i="3"/>
  <c r="EF574" i="3"/>
  <c r="EE574" i="3"/>
  <c r="EB574" i="3"/>
  <c r="EA574" i="3"/>
  <c r="EF573" i="3"/>
  <c r="EE573" i="3"/>
  <c r="EB573" i="3"/>
  <c r="EA573" i="3"/>
  <c r="EF572" i="3"/>
  <c r="EE572" i="3"/>
  <c r="EB572" i="3"/>
  <c r="EA572" i="3"/>
  <c r="EF571" i="3"/>
  <c r="EE571" i="3"/>
  <c r="EB571" i="3"/>
  <c r="EA571" i="3"/>
  <c r="EF570" i="3"/>
  <c r="EE570" i="3"/>
  <c r="EB570" i="3"/>
  <c r="EA570" i="3"/>
  <c r="EF568" i="3"/>
  <c r="EE568" i="3"/>
  <c r="EB568" i="3"/>
  <c r="EA568" i="3"/>
  <c r="EF567" i="3"/>
  <c r="EE567" i="3"/>
  <c r="EB567" i="3"/>
  <c r="EA567" i="3"/>
  <c r="EF566" i="3"/>
  <c r="EE566" i="3"/>
  <c r="EB566" i="3"/>
  <c r="EA566" i="3"/>
  <c r="EF565" i="3"/>
  <c r="EE565" i="3"/>
  <c r="EB565" i="3"/>
  <c r="EA565" i="3"/>
  <c r="EF564" i="3"/>
  <c r="EE564" i="3"/>
  <c r="EB564" i="3"/>
  <c r="EA564" i="3"/>
  <c r="EF562" i="3"/>
  <c r="EE562" i="3"/>
  <c r="EB562" i="3"/>
  <c r="EA562" i="3"/>
  <c r="EF561" i="3"/>
  <c r="EE561" i="3"/>
  <c r="EB561" i="3"/>
  <c r="EA561" i="3"/>
  <c r="EF560" i="3"/>
  <c r="EE560" i="3"/>
  <c r="EB560" i="3"/>
  <c r="EA560" i="3"/>
  <c r="EF559" i="3"/>
  <c r="EE559" i="3"/>
  <c r="EB559" i="3"/>
  <c r="EA559" i="3"/>
  <c r="EF558" i="3"/>
  <c r="EE558" i="3"/>
  <c r="EB558" i="3"/>
  <c r="EA558" i="3"/>
  <c r="EF556" i="3"/>
  <c r="EE556" i="3"/>
  <c r="EB556" i="3"/>
  <c r="EA556" i="3"/>
  <c r="EF555" i="3"/>
  <c r="EE555" i="3"/>
  <c r="EB555" i="3"/>
  <c r="EA555" i="3"/>
  <c r="EF554" i="3"/>
  <c r="EE554" i="3"/>
  <c r="EB554" i="3"/>
  <c r="EA554" i="3"/>
  <c r="EF553" i="3"/>
  <c r="EE553" i="3"/>
  <c r="EB553" i="3"/>
  <c r="EA553" i="3"/>
  <c r="EF552" i="3"/>
  <c r="EE552" i="3"/>
  <c r="EB552" i="3"/>
  <c r="EA552" i="3"/>
  <c r="EF549" i="3"/>
  <c r="EE549" i="3"/>
  <c r="EB549" i="3"/>
  <c r="EA549" i="3"/>
  <c r="EF548" i="3"/>
  <c r="EE548" i="3"/>
  <c r="EB548" i="3"/>
  <c r="EA548" i="3"/>
  <c r="EF547" i="3"/>
  <c r="EE547" i="3"/>
  <c r="EB547" i="3"/>
  <c r="EA547" i="3"/>
  <c r="EF546" i="3"/>
  <c r="EE546" i="3"/>
  <c r="EB546" i="3"/>
  <c r="EA546" i="3"/>
  <c r="EF545" i="3"/>
  <c r="EE545" i="3"/>
  <c r="EB545" i="3"/>
  <c r="EA545" i="3"/>
  <c r="EF543" i="3"/>
  <c r="EE543" i="3"/>
  <c r="EB543" i="3"/>
  <c r="EA543" i="3"/>
  <c r="EF542" i="3"/>
  <c r="EE542" i="3"/>
  <c r="EB542" i="3"/>
  <c r="EA542" i="3"/>
  <c r="EF541" i="3"/>
  <c r="EE541" i="3"/>
  <c r="EB541" i="3"/>
  <c r="EA541" i="3"/>
  <c r="EF540" i="3"/>
  <c r="EE540" i="3"/>
  <c r="EB540" i="3"/>
  <c r="EA540" i="3"/>
  <c r="EF539" i="3"/>
  <c r="EE539" i="3"/>
  <c r="EB539" i="3"/>
  <c r="EA539" i="3"/>
  <c r="EF536" i="3"/>
  <c r="EE536" i="3"/>
  <c r="EB536" i="3"/>
  <c r="EA536" i="3"/>
  <c r="EF535" i="3"/>
  <c r="EE535" i="3"/>
  <c r="EB535" i="3"/>
  <c r="EA535" i="3"/>
  <c r="EF534" i="3"/>
  <c r="EE534" i="3"/>
  <c r="EB534" i="3"/>
  <c r="EA534" i="3"/>
  <c r="EF533" i="3"/>
  <c r="EE533" i="3"/>
  <c r="EB533" i="3"/>
  <c r="EA533" i="3"/>
  <c r="EF532" i="3"/>
  <c r="EE532" i="3"/>
  <c r="EB532" i="3"/>
  <c r="EA532" i="3"/>
  <c r="EF530" i="3"/>
  <c r="EE530" i="3"/>
  <c r="EB530" i="3"/>
  <c r="EA530" i="3"/>
  <c r="EF529" i="3"/>
  <c r="EE529" i="3"/>
  <c r="EB529" i="3"/>
  <c r="EA529" i="3"/>
  <c r="EF528" i="3"/>
  <c r="EE528" i="3"/>
  <c r="EB528" i="3"/>
  <c r="EA528" i="3"/>
  <c r="EF527" i="3"/>
  <c r="EE527" i="3"/>
  <c r="EB527" i="3"/>
  <c r="EA527" i="3"/>
  <c r="EF526" i="3"/>
  <c r="EE526" i="3"/>
  <c r="EB526" i="3"/>
  <c r="EA526" i="3"/>
  <c r="EF523" i="3"/>
  <c r="EE523" i="3"/>
  <c r="EB523" i="3"/>
  <c r="EA523" i="3"/>
  <c r="EF522" i="3"/>
  <c r="EE522" i="3"/>
  <c r="EB522" i="3"/>
  <c r="EA522" i="3"/>
  <c r="EF521" i="3"/>
  <c r="EE521" i="3"/>
  <c r="EB521" i="3"/>
  <c r="EA521" i="3"/>
  <c r="EF520" i="3"/>
  <c r="EE520" i="3"/>
  <c r="EB520" i="3"/>
  <c r="EA520" i="3"/>
  <c r="EF519" i="3"/>
  <c r="EE519" i="3"/>
  <c r="EB519" i="3"/>
  <c r="EA519" i="3"/>
  <c r="EF517" i="3"/>
  <c r="EE517" i="3"/>
  <c r="EB517" i="3"/>
  <c r="EA517" i="3"/>
  <c r="EF516" i="3"/>
  <c r="EE516" i="3"/>
  <c r="EB516" i="3"/>
  <c r="EA516" i="3"/>
  <c r="EF515" i="3"/>
  <c r="EE515" i="3"/>
  <c r="EB515" i="3"/>
  <c r="EA515" i="3"/>
  <c r="EF514" i="3"/>
  <c r="EE514" i="3"/>
  <c r="EB514" i="3"/>
  <c r="EA514" i="3"/>
  <c r="EF513" i="3"/>
  <c r="EE513" i="3"/>
  <c r="EB513" i="3"/>
  <c r="EA513" i="3"/>
  <c r="EF510" i="3"/>
  <c r="EE510" i="3"/>
  <c r="EB510" i="3"/>
  <c r="EA510" i="3"/>
  <c r="EF509" i="3"/>
  <c r="EE509" i="3"/>
  <c r="EB509" i="3"/>
  <c r="EA509" i="3"/>
  <c r="EF508" i="3"/>
  <c r="EE508" i="3"/>
  <c r="EB508" i="3"/>
  <c r="EA508" i="3"/>
  <c r="EF507" i="3"/>
  <c r="EE507" i="3"/>
  <c r="EB507" i="3"/>
  <c r="EA507" i="3"/>
  <c r="EF506" i="3"/>
  <c r="EE506" i="3"/>
  <c r="EB506" i="3"/>
  <c r="EA506" i="3"/>
  <c r="EF504" i="3"/>
  <c r="EE504" i="3"/>
  <c r="EB504" i="3"/>
  <c r="EA504" i="3"/>
  <c r="EF503" i="3"/>
  <c r="EE503" i="3"/>
  <c r="EB503" i="3"/>
  <c r="EA503" i="3"/>
  <c r="EF502" i="3"/>
  <c r="EE502" i="3"/>
  <c r="EB502" i="3"/>
  <c r="EA502" i="3"/>
  <c r="EF501" i="3"/>
  <c r="EE501" i="3"/>
  <c r="EB501" i="3"/>
  <c r="EA501" i="3"/>
  <c r="EF500" i="3"/>
  <c r="EE500" i="3"/>
  <c r="EB500" i="3"/>
  <c r="EA500" i="3"/>
  <c r="EF498" i="3"/>
  <c r="EE498" i="3"/>
  <c r="EB498" i="3"/>
  <c r="EA498" i="3"/>
  <c r="EF497" i="3"/>
  <c r="EE497" i="3"/>
  <c r="EB497" i="3"/>
  <c r="EA497" i="3"/>
  <c r="EF496" i="3"/>
  <c r="EE496" i="3"/>
  <c r="EB496" i="3"/>
  <c r="EA496" i="3"/>
  <c r="EF495" i="3"/>
  <c r="EE495" i="3"/>
  <c r="EB495" i="3"/>
  <c r="EA495" i="3"/>
  <c r="EF494" i="3"/>
  <c r="EE494" i="3"/>
  <c r="EB494" i="3"/>
  <c r="EA494" i="3"/>
  <c r="EF492" i="3"/>
  <c r="EE492" i="3"/>
  <c r="EB492" i="3"/>
  <c r="EA492" i="3"/>
  <c r="EF491" i="3"/>
  <c r="EE491" i="3"/>
  <c r="EB491" i="3"/>
  <c r="EA491" i="3"/>
  <c r="EF490" i="3"/>
  <c r="EE490" i="3"/>
  <c r="EB490" i="3"/>
  <c r="EA490" i="3"/>
  <c r="EF489" i="3"/>
  <c r="EE489" i="3"/>
  <c r="EB489" i="3"/>
  <c r="EA489" i="3"/>
  <c r="EF488" i="3"/>
  <c r="EE488" i="3"/>
  <c r="EB488" i="3"/>
  <c r="EA488" i="3"/>
  <c r="EF486" i="3"/>
  <c r="EE486" i="3"/>
  <c r="EB486" i="3"/>
  <c r="EA486" i="3"/>
  <c r="EF485" i="3"/>
  <c r="EE485" i="3"/>
  <c r="EB485" i="3"/>
  <c r="EA485" i="3"/>
  <c r="EF484" i="3"/>
  <c r="EE484" i="3"/>
  <c r="EB484" i="3"/>
  <c r="EA484" i="3"/>
  <c r="EF483" i="3"/>
  <c r="EE483" i="3"/>
  <c r="EB483" i="3"/>
  <c r="EA483" i="3"/>
  <c r="EF482" i="3"/>
  <c r="EE482" i="3"/>
  <c r="EB482" i="3"/>
  <c r="EA482" i="3"/>
  <c r="EF479" i="3"/>
  <c r="EE479" i="3"/>
  <c r="EB479" i="3"/>
  <c r="EA479" i="3"/>
  <c r="EF477" i="3"/>
  <c r="EE477" i="3"/>
  <c r="EB477" i="3"/>
  <c r="EA477" i="3"/>
  <c r="EF476" i="3"/>
  <c r="EE476" i="3"/>
  <c r="EB476" i="3"/>
  <c r="EA476" i="3"/>
  <c r="EF475" i="3"/>
  <c r="EE475" i="3"/>
  <c r="EB475" i="3"/>
  <c r="EA475" i="3"/>
  <c r="EF474" i="3"/>
  <c r="EE474" i="3"/>
  <c r="EB474" i="3"/>
  <c r="EA474" i="3"/>
  <c r="EF473" i="3"/>
  <c r="EE473" i="3"/>
  <c r="EB473" i="3"/>
  <c r="EA473" i="3"/>
  <c r="EF471" i="3"/>
  <c r="EE471" i="3"/>
  <c r="EB471" i="3"/>
  <c r="EA471" i="3"/>
  <c r="EF470" i="3"/>
  <c r="EE470" i="3"/>
  <c r="EB470" i="3"/>
  <c r="EA470" i="3"/>
  <c r="EF469" i="3"/>
  <c r="EE469" i="3"/>
  <c r="EB469" i="3"/>
  <c r="EA469" i="3"/>
  <c r="EF468" i="3"/>
  <c r="EE468" i="3"/>
  <c r="EB468" i="3"/>
  <c r="EA468" i="3"/>
  <c r="EF467" i="3"/>
  <c r="EE467" i="3"/>
  <c r="EB467" i="3"/>
  <c r="EA467" i="3"/>
  <c r="EF465" i="3"/>
  <c r="EE465" i="3"/>
  <c r="EB465" i="3"/>
  <c r="EA465" i="3"/>
  <c r="EF464" i="3"/>
  <c r="EE464" i="3"/>
  <c r="EB464" i="3"/>
  <c r="EA464" i="3"/>
  <c r="EF463" i="3"/>
  <c r="EE463" i="3"/>
  <c r="EB463" i="3"/>
  <c r="EA463" i="3"/>
  <c r="EF462" i="3"/>
  <c r="EE462" i="3"/>
  <c r="EB462" i="3"/>
  <c r="EA462" i="3"/>
  <c r="EF461" i="3"/>
  <c r="EE461" i="3"/>
  <c r="EB461" i="3"/>
  <c r="EA461" i="3"/>
  <c r="EF459" i="3"/>
  <c r="EE459" i="3"/>
  <c r="EB459" i="3"/>
  <c r="EA459" i="3"/>
  <c r="EF458" i="3"/>
  <c r="EE458" i="3"/>
  <c r="EB458" i="3"/>
  <c r="EA458" i="3"/>
  <c r="EF457" i="3"/>
  <c r="EE457" i="3"/>
  <c r="EB457" i="3"/>
  <c r="EA457" i="3"/>
  <c r="EF456" i="3"/>
  <c r="EE456" i="3"/>
  <c r="EB456" i="3"/>
  <c r="EA456" i="3"/>
  <c r="EF455" i="3"/>
  <c r="EE455" i="3"/>
  <c r="EB455" i="3"/>
  <c r="EA455" i="3"/>
  <c r="EF453" i="3"/>
  <c r="EE453" i="3"/>
  <c r="EB453" i="3"/>
  <c r="EA453" i="3"/>
  <c r="EF452" i="3"/>
  <c r="EE452" i="3"/>
  <c r="EB452" i="3"/>
  <c r="EA452" i="3"/>
  <c r="EF451" i="3"/>
  <c r="EE451" i="3"/>
  <c r="EB451" i="3"/>
  <c r="EA451" i="3"/>
  <c r="EF450" i="3"/>
  <c r="EE450" i="3"/>
  <c r="EB450" i="3"/>
  <c r="EA450" i="3"/>
  <c r="EF449" i="3"/>
  <c r="EE449" i="3"/>
  <c r="EB449" i="3"/>
  <c r="EA449" i="3"/>
  <c r="EF446" i="3"/>
  <c r="EE446" i="3"/>
  <c r="EB446" i="3"/>
  <c r="EA446" i="3"/>
  <c r="EF445" i="3"/>
  <c r="EE445" i="3"/>
  <c r="EB445" i="3"/>
  <c r="EA445" i="3"/>
  <c r="EF444" i="3"/>
  <c r="EE444" i="3"/>
  <c r="EB444" i="3"/>
  <c r="EA444" i="3"/>
  <c r="EF443" i="3"/>
  <c r="EE443" i="3"/>
  <c r="EB443" i="3"/>
  <c r="EA443" i="3"/>
  <c r="EF442" i="3"/>
  <c r="EE442" i="3"/>
  <c r="EB442" i="3"/>
  <c r="EA442" i="3"/>
  <c r="EF439" i="3"/>
  <c r="EE439" i="3"/>
  <c r="EB439" i="3"/>
  <c r="EA439" i="3"/>
  <c r="EF438" i="3"/>
  <c r="EE438" i="3"/>
  <c r="EB438" i="3"/>
  <c r="EA438" i="3"/>
  <c r="EF437" i="3"/>
  <c r="EE437" i="3"/>
  <c r="EB437" i="3"/>
  <c r="EA437" i="3"/>
  <c r="EF436" i="3"/>
  <c r="EE436" i="3"/>
  <c r="EB436" i="3"/>
  <c r="EA436" i="3"/>
  <c r="EF435" i="3"/>
  <c r="EE435" i="3"/>
  <c r="EB435" i="3"/>
  <c r="EA435" i="3"/>
  <c r="EF433" i="3"/>
  <c r="EE433" i="3"/>
  <c r="EB433" i="3"/>
  <c r="EA433" i="3"/>
  <c r="EF432" i="3"/>
  <c r="EE432" i="3"/>
  <c r="EB432" i="3"/>
  <c r="EA432" i="3"/>
  <c r="EF431" i="3"/>
  <c r="EE431" i="3"/>
  <c r="EB431" i="3"/>
  <c r="EA431" i="3"/>
  <c r="EF430" i="3"/>
  <c r="EE430" i="3"/>
  <c r="EB430" i="3"/>
  <c r="EA430" i="3"/>
  <c r="EF429" i="3"/>
  <c r="EE429" i="3"/>
  <c r="EB429" i="3"/>
  <c r="EA429" i="3"/>
  <c r="EF426" i="3"/>
  <c r="EE426" i="3"/>
  <c r="EB426" i="3"/>
  <c r="EA426" i="3"/>
  <c r="EF425" i="3"/>
  <c r="EE425" i="3"/>
  <c r="EB425" i="3"/>
  <c r="EA425" i="3"/>
  <c r="EF424" i="3"/>
  <c r="EE424" i="3"/>
  <c r="EB424" i="3"/>
  <c r="EA424" i="3"/>
  <c r="EF423" i="3"/>
  <c r="EE423" i="3"/>
  <c r="EB423" i="3"/>
  <c r="EA423" i="3"/>
  <c r="EF422" i="3"/>
  <c r="EE422" i="3"/>
  <c r="EB422" i="3"/>
  <c r="EA422" i="3"/>
  <c r="EF420" i="3"/>
  <c r="EE420" i="3"/>
  <c r="EB420" i="3"/>
  <c r="EA420" i="3"/>
  <c r="EF419" i="3"/>
  <c r="EE419" i="3"/>
  <c r="EB419" i="3"/>
  <c r="EA419" i="3"/>
  <c r="EF418" i="3"/>
  <c r="EE418" i="3"/>
  <c r="EB418" i="3"/>
  <c r="EA418" i="3"/>
  <c r="EF417" i="3"/>
  <c r="EE417" i="3"/>
  <c r="EB417" i="3"/>
  <c r="EA417" i="3"/>
  <c r="EF416" i="3"/>
  <c r="EE416" i="3"/>
  <c r="EB416" i="3"/>
  <c r="EA416" i="3"/>
  <c r="EF414" i="3"/>
  <c r="EE414" i="3"/>
  <c r="EB414" i="3"/>
  <c r="EA414" i="3"/>
  <c r="EF413" i="3"/>
  <c r="EE413" i="3"/>
  <c r="EB413" i="3"/>
  <c r="EA413" i="3"/>
  <c r="EF412" i="3"/>
  <c r="EE412" i="3"/>
  <c r="EB412" i="3"/>
  <c r="EA412" i="3"/>
  <c r="EF411" i="3"/>
  <c r="EE411" i="3"/>
  <c r="EB411" i="3"/>
  <c r="EA411" i="3"/>
  <c r="EF410" i="3"/>
  <c r="EE410" i="3"/>
  <c r="EB410" i="3"/>
  <c r="EA410" i="3"/>
  <c r="EF408" i="3"/>
  <c r="EE408" i="3"/>
  <c r="EB408" i="3"/>
  <c r="EA408" i="3"/>
  <c r="EF407" i="3"/>
  <c r="EE407" i="3"/>
  <c r="EB407" i="3"/>
  <c r="EA407" i="3"/>
  <c r="EF406" i="3"/>
  <c r="EE406" i="3"/>
  <c r="EB406" i="3"/>
  <c r="EA406" i="3"/>
  <c r="EF405" i="3"/>
  <c r="EE405" i="3"/>
  <c r="EB405" i="3"/>
  <c r="EA405" i="3"/>
  <c r="EF404" i="3"/>
  <c r="EE404" i="3"/>
  <c r="EB404" i="3"/>
  <c r="EA404" i="3"/>
  <c r="EF402" i="3"/>
  <c r="EE402" i="3"/>
  <c r="EB402" i="3"/>
  <c r="EA402" i="3"/>
  <c r="EF401" i="3"/>
  <c r="EE401" i="3"/>
  <c r="EB401" i="3"/>
  <c r="EA401" i="3"/>
  <c r="EF400" i="3"/>
  <c r="EE400" i="3"/>
  <c r="EB400" i="3"/>
  <c r="EA400" i="3"/>
  <c r="EF399" i="3"/>
  <c r="EE399" i="3"/>
  <c r="EB399" i="3"/>
  <c r="EA399" i="3"/>
  <c r="EF398" i="3"/>
  <c r="EE398" i="3"/>
  <c r="EB398" i="3"/>
  <c r="EA398" i="3"/>
  <c r="EF396" i="3"/>
  <c r="EE396" i="3"/>
  <c r="EB396" i="3"/>
  <c r="EA396" i="3"/>
  <c r="EF395" i="3"/>
  <c r="EE395" i="3"/>
  <c r="EB395" i="3"/>
  <c r="EA395" i="3"/>
  <c r="EF394" i="3"/>
  <c r="EE394" i="3"/>
  <c r="EB394" i="3"/>
  <c r="EA394" i="3"/>
  <c r="EF393" i="3"/>
  <c r="EE393" i="3"/>
  <c r="EB393" i="3"/>
  <c r="EA393" i="3"/>
  <c r="EF392" i="3"/>
  <c r="EE392" i="3"/>
  <c r="EB392" i="3"/>
  <c r="EA392" i="3"/>
  <c r="EF390" i="3"/>
  <c r="EE390" i="3"/>
  <c r="EB390" i="3"/>
  <c r="EA390" i="3"/>
  <c r="EF389" i="3"/>
  <c r="EE389" i="3"/>
  <c r="EB389" i="3"/>
  <c r="EA389" i="3"/>
  <c r="EF388" i="3"/>
  <c r="EE388" i="3"/>
  <c r="EB388" i="3"/>
  <c r="EA388" i="3"/>
  <c r="EF387" i="3"/>
  <c r="EE387" i="3"/>
  <c r="EB387" i="3"/>
  <c r="EA387" i="3"/>
  <c r="EF386" i="3"/>
  <c r="EE386" i="3"/>
  <c r="EB386" i="3"/>
  <c r="EA386" i="3"/>
  <c r="EF383" i="3"/>
  <c r="EE383" i="3"/>
  <c r="EB383" i="3"/>
  <c r="EA383" i="3"/>
  <c r="EF381" i="3"/>
  <c r="EE381" i="3"/>
  <c r="EB381" i="3"/>
  <c r="EA381" i="3"/>
  <c r="EF380" i="3"/>
  <c r="EE380" i="3"/>
  <c r="EB380" i="3"/>
  <c r="EA380" i="3"/>
  <c r="EF379" i="3"/>
  <c r="EE379" i="3"/>
  <c r="EB379" i="3"/>
  <c r="EA379" i="3"/>
  <c r="EF378" i="3"/>
  <c r="EE378" i="3"/>
  <c r="EB378" i="3"/>
  <c r="EA378" i="3"/>
  <c r="EF377" i="3"/>
  <c r="EE377" i="3"/>
  <c r="EB377" i="3"/>
  <c r="EA377" i="3"/>
  <c r="EF375" i="3"/>
  <c r="EE375" i="3"/>
  <c r="EB375" i="3"/>
  <c r="EA375" i="3"/>
  <c r="EF374" i="3"/>
  <c r="EE374" i="3"/>
  <c r="EB374" i="3"/>
  <c r="EA374" i="3"/>
  <c r="EF373" i="3"/>
  <c r="EE373" i="3"/>
  <c r="EB373" i="3"/>
  <c r="EA373" i="3"/>
  <c r="EF372" i="3"/>
  <c r="EE372" i="3"/>
  <c r="EB372" i="3"/>
  <c r="EA372" i="3"/>
  <c r="EF371" i="3"/>
  <c r="EE371" i="3"/>
  <c r="EB371" i="3"/>
  <c r="EA371" i="3"/>
  <c r="EF369" i="3"/>
  <c r="EE369" i="3"/>
  <c r="EB369" i="3"/>
  <c r="EA369" i="3"/>
  <c r="EF368" i="3"/>
  <c r="EE368" i="3"/>
  <c r="EB368" i="3"/>
  <c r="EA368" i="3"/>
  <c r="EF367" i="3"/>
  <c r="EE367" i="3"/>
  <c r="EB367" i="3"/>
  <c r="EA367" i="3"/>
  <c r="EF366" i="3"/>
  <c r="EE366" i="3"/>
  <c r="EB366" i="3"/>
  <c r="EA366" i="3"/>
  <c r="EF365" i="3"/>
  <c r="EE365" i="3"/>
  <c r="EB365" i="3"/>
  <c r="EA365" i="3"/>
  <c r="EF363" i="3"/>
  <c r="EE363" i="3"/>
  <c r="EB363" i="3"/>
  <c r="EA363" i="3"/>
  <c r="EF362" i="3"/>
  <c r="EE362" i="3"/>
  <c r="EB362" i="3"/>
  <c r="EA362" i="3"/>
  <c r="EF361" i="3"/>
  <c r="EE361" i="3"/>
  <c r="EB361" i="3"/>
  <c r="EA361" i="3"/>
  <c r="EF360" i="3"/>
  <c r="EE360" i="3"/>
  <c r="EB360" i="3"/>
  <c r="EA360" i="3"/>
  <c r="EF359" i="3"/>
  <c r="EE359" i="3"/>
  <c r="EB359" i="3"/>
  <c r="EA359" i="3"/>
  <c r="EF357" i="3"/>
  <c r="EE357" i="3"/>
  <c r="EB357" i="3"/>
  <c r="EA357" i="3"/>
  <c r="EF356" i="3"/>
  <c r="EE356" i="3"/>
  <c r="EB356" i="3"/>
  <c r="EA356" i="3"/>
  <c r="EF355" i="3"/>
  <c r="EE355" i="3"/>
  <c r="EB355" i="3"/>
  <c r="EA355" i="3"/>
  <c r="EF354" i="3"/>
  <c r="EE354" i="3"/>
  <c r="EB354" i="3"/>
  <c r="EA354" i="3"/>
  <c r="EF353" i="3"/>
  <c r="EE353" i="3"/>
  <c r="EB353" i="3"/>
  <c r="EA353" i="3"/>
  <c r="EF350" i="3"/>
  <c r="EE350" i="3"/>
  <c r="EB350" i="3"/>
  <c r="EA350" i="3"/>
  <c r="EF349" i="3"/>
  <c r="EE349" i="3"/>
  <c r="EB349" i="3"/>
  <c r="EA349" i="3"/>
  <c r="EF348" i="3"/>
  <c r="EE348" i="3"/>
  <c r="EB348" i="3"/>
  <c r="EA348" i="3"/>
  <c r="EF347" i="3"/>
  <c r="EE347" i="3"/>
  <c r="EB347" i="3"/>
  <c r="EA347" i="3"/>
  <c r="EF346" i="3"/>
  <c r="EE346" i="3"/>
  <c r="EB346" i="3"/>
  <c r="EA346" i="3"/>
  <c r="EF344" i="3"/>
  <c r="EE344" i="3"/>
  <c r="EB344" i="3"/>
  <c r="EA344" i="3"/>
  <c r="EF343" i="3"/>
  <c r="EE343" i="3"/>
  <c r="EB343" i="3"/>
  <c r="EA343" i="3"/>
  <c r="EF342" i="3"/>
  <c r="EE342" i="3"/>
  <c r="EB342" i="3"/>
  <c r="EA342" i="3"/>
  <c r="EF341" i="3"/>
  <c r="EE341" i="3"/>
  <c r="EB341" i="3"/>
  <c r="EA341" i="3"/>
  <c r="EF340" i="3"/>
  <c r="EE340" i="3"/>
  <c r="EB340" i="3"/>
  <c r="EA340" i="3"/>
  <c r="EF338" i="3"/>
  <c r="EE338" i="3"/>
  <c r="EB338" i="3"/>
  <c r="EA338" i="3"/>
  <c r="EF337" i="3"/>
  <c r="EE337" i="3"/>
  <c r="EB337" i="3"/>
  <c r="EA337" i="3"/>
  <c r="EF336" i="3"/>
  <c r="EE336" i="3"/>
  <c r="EB336" i="3"/>
  <c r="EA336" i="3"/>
  <c r="EF335" i="3"/>
  <c r="EE335" i="3"/>
  <c r="EB335" i="3"/>
  <c r="EA335" i="3"/>
  <c r="EF334" i="3"/>
  <c r="EE334" i="3"/>
  <c r="EB334" i="3"/>
  <c r="EA334" i="3"/>
  <c r="EF331" i="3"/>
  <c r="EE331" i="3"/>
  <c r="EB331" i="3"/>
  <c r="EA331" i="3"/>
  <c r="EF330" i="3"/>
  <c r="EE330" i="3"/>
  <c r="EB330" i="3"/>
  <c r="EA330" i="3"/>
  <c r="EF329" i="3"/>
  <c r="EE329" i="3"/>
  <c r="EB329" i="3"/>
  <c r="EA329" i="3"/>
  <c r="EF328" i="3"/>
  <c r="EE328" i="3"/>
  <c r="EB328" i="3"/>
  <c r="EA328" i="3"/>
  <c r="EF327" i="3"/>
  <c r="EE327" i="3"/>
  <c r="EB327" i="3"/>
  <c r="EA327" i="3"/>
  <c r="EF318" i="3"/>
  <c r="EE318" i="3"/>
  <c r="EB318" i="3"/>
  <c r="EA318" i="3"/>
  <c r="EF317" i="3"/>
  <c r="EE317" i="3"/>
  <c r="EB317" i="3"/>
  <c r="EA317" i="3"/>
  <c r="EF316" i="3"/>
  <c r="EE316" i="3"/>
  <c r="EB316" i="3"/>
  <c r="EA316" i="3"/>
  <c r="EF315" i="3"/>
  <c r="EE315" i="3"/>
  <c r="EB315" i="3"/>
  <c r="EA315" i="3"/>
  <c r="EF314" i="3"/>
  <c r="EE314" i="3"/>
  <c r="EB314" i="3"/>
  <c r="EA314" i="3"/>
  <c r="EF312" i="3"/>
  <c r="EE312" i="3"/>
  <c r="EB312" i="3"/>
  <c r="EA312" i="3"/>
  <c r="EF311" i="3"/>
  <c r="EE311" i="3"/>
  <c r="EB311" i="3"/>
  <c r="EA311" i="3"/>
  <c r="EF310" i="3"/>
  <c r="EE310" i="3"/>
  <c r="EB310" i="3"/>
  <c r="EA310" i="3"/>
  <c r="EF309" i="3"/>
  <c r="EE309" i="3"/>
  <c r="EB309" i="3"/>
  <c r="EA309" i="3"/>
  <c r="EF308" i="3"/>
  <c r="EE308" i="3"/>
  <c r="EB308" i="3"/>
  <c r="EA308" i="3"/>
  <c r="EF305" i="3"/>
  <c r="EE305" i="3"/>
  <c r="EB305" i="3"/>
  <c r="EA305" i="3"/>
  <c r="EF304" i="3"/>
  <c r="EE304" i="3"/>
  <c r="EB304" i="3"/>
  <c r="EA304" i="3"/>
  <c r="EF303" i="3"/>
  <c r="EE303" i="3"/>
  <c r="EB303" i="3"/>
  <c r="EA303" i="3"/>
  <c r="EF302" i="3"/>
  <c r="EE302" i="3"/>
  <c r="EB302" i="3"/>
  <c r="EA302" i="3"/>
  <c r="EF299" i="3"/>
  <c r="EE299" i="3"/>
  <c r="EB299" i="3"/>
  <c r="EA299" i="3"/>
  <c r="EF298" i="3"/>
  <c r="EE298" i="3"/>
  <c r="EB298" i="3"/>
  <c r="EA298" i="3"/>
  <c r="EF297" i="3"/>
  <c r="EE297" i="3"/>
  <c r="EB297" i="3"/>
  <c r="EA297" i="3"/>
  <c r="EF296" i="3"/>
  <c r="EE296" i="3"/>
  <c r="EB296" i="3"/>
  <c r="EA296" i="3"/>
  <c r="EF295" i="3"/>
  <c r="EE295" i="3"/>
  <c r="EB295" i="3"/>
  <c r="EA295" i="3"/>
  <c r="EF293" i="3"/>
  <c r="EE293" i="3"/>
  <c r="EB293" i="3"/>
  <c r="EA293" i="3"/>
  <c r="EF292" i="3"/>
  <c r="EE292" i="3"/>
  <c r="EB292" i="3"/>
  <c r="EA292" i="3"/>
  <c r="EF291" i="3"/>
  <c r="EE291" i="3"/>
  <c r="EB291" i="3"/>
  <c r="EA291" i="3"/>
  <c r="EF290" i="3"/>
  <c r="EE290" i="3"/>
  <c r="EB290" i="3"/>
  <c r="EA290" i="3"/>
  <c r="EF289" i="3"/>
  <c r="EE289" i="3"/>
  <c r="EB289" i="3"/>
  <c r="EA289" i="3"/>
  <c r="EF286" i="3"/>
  <c r="EE286" i="3"/>
  <c r="EA286" i="3"/>
  <c r="EF285" i="3"/>
  <c r="EE285" i="3"/>
  <c r="EA285" i="3"/>
  <c r="EF284" i="3"/>
  <c r="EE284" i="3"/>
  <c r="EA284" i="3"/>
  <c r="EF283" i="3"/>
  <c r="EE283" i="3"/>
  <c r="EA283" i="3"/>
  <c r="EF282" i="3"/>
  <c r="EE282" i="3"/>
  <c r="EA282" i="3"/>
  <c r="EF280" i="3"/>
  <c r="EE280" i="3"/>
  <c r="EA280" i="3"/>
  <c r="EF279" i="3"/>
  <c r="EE279" i="3"/>
  <c r="EA279" i="3"/>
  <c r="EF278" i="3"/>
  <c r="EE278" i="3"/>
  <c r="EA278" i="3"/>
  <c r="EF277" i="3"/>
  <c r="EE277" i="3"/>
  <c r="EA277" i="3"/>
  <c r="EF276" i="3"/>
  <c r="EE276" i="3"/>
  <c r="EA276" i="3"/>
  <c r="EF274" i="3"/>
  <c r="EE274" i="3"/>
  <c r="EA274" i="3"/>
  <c r="EF273" i="3"/>
  <c r="EE273" i="3"/>
  <c r="EA273" i="3"/>
  <c r="EF272" i="3"/>
  <c r="EE272" i="3"/>
  <c r="EA272" i="3"/>
  <c r="EF271" i="3"/>
  <c r="EE271" i="3"/>
  <c r="EA271" i="3"/>
  <c r="EF270" i="3"/>
  <c r="EE270" i="3"/>
  <c r="EA270" i="3"/>
  <c r="EF268" i="3"/>
  <c r="EE268" i="3"/>
  <c r="EA268" i="3"/>
  <c r="EF267" i="3"/>
  <c r="EE267" i="3"/>
  <c r="EA267" i="3"/>
  <c r="EF266" i="3"/>
  <c r="EE266" i="3"/>
  <c r="EA266" i="3"/>
  <c r="EF265" i="3"/>
  <c r="EE265" i="3"/>
  <c r="EA265" i="3"/>
  <c r="EF264" i="3"/>
  <c r="EE264" i="3"/>
  <c r="EA264" i="3"/>
  <c r="EF262" i="3"/>
  <c r="EE262" i="3"/>
  <c r="EA262" i="3"/>
  <c r="EF261" i="3"/>
  <c r="EE261" i="3"/>
  <c r="EA261" i="3"/>
  <c r="EF260" i="3"/>
  <c r="EE260" i="3"/>
  <c r="EA260" i="3"/>
  <c r="EF259" i="3"/>
  <c r="EE259" i="3"/>
  <c r="EA259" i="3"/>
  <c r="EF258" i="3"/>
  <c r="EE258" i="3"/>
  <c r="EA258" i="3"/>
  <c r="EF256" i="3"/>
  <c r="EE256" i="3"/>
  <c r="EA256" i="3"/>
  <c r="EF255" i="3"/>
  <c r="EE255" i="3"/>
  <c r="EA255" i="3"/>
  <c r="EF254" i="3"/>
  <c r="EE254" i="3"/>
  <c r="EA254" i="3"/>
  <c r="EF253" i="3"/>
  <c r="EE253" i="3"/>
  <c r="EA253" i="3"/>
  <c r="EF252" i="3"/>
  <c r="EE252" i="3"/>
  <c r="EA252" i="3"/>
  <c r="EF250" i="3"/>
  <c r="EE250" i="3"/>
  <c r="EA250" i="3"/>
  <c r="EF249" i="3"/>
  <c r="EE249" i="3"/>
  <c r="EA249" i="3"/>
  <c r="EF248" i="3"/>
  <c r="EE248" i="3"/>
  <c r="EA248" i="3"/>
  <c r="EF247" i="3"/>
  <c r="EE247" i="3"/>
  <c r="EA247" i="3"/>
  <c r="EF246" i="3"/>
  <c r="EE246" i="3"/>
  <c r="EA246" i="3"/>
  <c r="EF244" i="3"/>
  <c r="EE244" i="3"/>
  <c r="EA244" i="3"/>
  <c r="EF243" i="3"/>
  <c r="EE243" i="3"/>
  <c r="EA243" i="3"/>
  <c r="EF242" i="3"/>
  <c r="EE242" i="3"/>
  <c r="EA242" i="3"/>
  <c r="EF241" i="3"/>
  <c r="EE241" i="3"/>
  <c r="EA241" i="3"/>
  <c r="EF240" i="3"/>
  <c r="EE240" i="3"/>
  <c r="EA240" i="3"/>
  <c r="EF237" i="3"/>
  <c r="EE237" i="3"/>
  <c r="EB237" i="3"/>
  <c r="EA237" i="3"/>
  <c r="EF235" i="3"/>
  <c r="EE235" i="3"/>
  <c r="EB235" i="3"/>
  <c r="EA235" i="3"/>
  <c r="EF234" i="3"/>
  <c r="EE234" i="3"/>
  <c r="EB234" i="3"/>
  <c r="EA234" i="3"/>
  <c r="EF233" i="3"/>
  <c r="EE233" i="3"/>
  <c r="EB233" i="3"/>
  <c r="EA233" i="3"/>
  <c r="EF232" i="3"/>
  <c r="EE232" i="3"/>
  <c r="EB232" i="3"/>
  <c r="EA232" i="3"/>
  <c r="EF231" i="3"/>
  <c r="EE231" i="3"/>
  <c r="EB231" i="3"/>
  <c r="EA231" i="3"/>
  <c r="EF229" i="3"/>
  <c r="EE229" i="3"/>
  <c r="EB229" i="3"/>
  <c r="EA229" i="3"/>
  <c r="EF228" i="3"/>
  <c r="EE228" i="3"/>
  <c r="EB228" i="3"/>
  <c r="EA228" i="3"/>
  <c r="EF227" i="3"/>
  <c r="EE227" i="3"/>
  <c r="EB227" i="3"/>
  <c r="EA227" i="3"/>
  <c r="EF226" i="3"/>
  <c r="EE226" i="3"/>
  <c r="EB226" i="3"/>
  <c r="EA226" i="3"/>
  <c r="EF225" i="3"/>
  <c r="EE225" i="3"/>
  <c r="EB225" i="3"/>
  <c r="EA225" i="3"/>
  <c r="EF223" i="3"/>
  <c r="EE223" i="3"/>
  <c r="EB223" i="3"/>
  <c r="EA223" i="3"/>
  <c r="EF222" i="3"/>
  <c r="EE222" i="3"/>
  <c r="EB222" i="3"/>
  <c r="EA222" i="3"/>
  <c r="EF221" i="3"/>
  <c r="EE221" i="3"/>
  <c r="EB221" i="3"/>
  <c r="EA221" i="3"/>
  <c r="EF220" i="3"/>
  <c r="EE220" i="3"/>
  <c r="EB220" i="3"/>
  <c r="EA220" i="3"/>
  <c r="EF219" i="3"/>
  <c r="EE219" i="3"/>
  <c r="EB219" i="3"/>
  <c r="EA219" i="3"/>
  <c r="EF217" i="3"/>
  <c r="EE217" i="3"/>
  <c r="EB217" i="3"/>
  <c r="EA217" i="3"/>
  <c r="EF216" i="3"/>
  <c r="EE216" i="3"/>
  <c r="EB216" i="3"/>
  <c r="EA216" i="3"/>
  <c r="EF215" i="3"/>
  <c r="EE215" i="3"/>
  <c r="EB215" i="3"/>
  <c r="EA215" i="3"/>
  <c r="EF214" i="3"/>
  <c r="EE214" i="3"/>
  <c r="EB214" i="3"/>
  <c r="EA214" i="3"/>
  <c r="EF213" i="3"/>
  <c r="EE213" i="3"/>
  <c r="EB213" i="3"/>
  <c r="EA213" i="3"/>
  <c r="EF211" i="3"/>
  <c r="EE211" i="3"/>
  <c r="EA211" i="3"/>
  <c r="EF210" i="3"/>
  <c r="EE210" i="3"/>
  <c r="EA210" i="3"/>
  <c r="EF209" i="3"/>
  <c r="EE209" i="3"/>
  <c r="EA209" i="3"/>
  <c r="EF208" i="3"/>
  <c r="EE208" i="3"/>
  <c r="EA208" i="3"/>
  <c r="EF207" i="3"/>
  <c r="EE207" i="3"/>
  <c r="EA207" i="3"/>
  <c r="EF205" i="3"/>
  <c r="EE205" i="3"/>
  <c r="EA205" i="3"/>
  <c r="EF204" i="3"/>
  <c r="EE204" i="3"/>
  <c r="EA204" i="3"/>
  <c r="EF203" i="3"/>
  <c r="EE203" i="3"/>
  <c r="EA203" i="3"/>
  <c r="EF202" i="3"/>
  <c r="EE202" i="3"/>
  <c r="EA202" i="3"/>
  <c r="EF201" i="3"/>
  <c r="EE201" i="3"/>
  <c r="EA201" i="3"/>
  <c r="EF199" i="3"/>
  <c r="EE199" i="3"/>
  <c r="EA199" i="3"/>
  <c r="EF198" i="3"/>
  <c r="EE198" i="3"/>
  <c r="EA198" i="3"/>
  <c r="EF197" i="3"/>
  <c r="EE197" i="3"/>
  <c r="EA197" i="3"/>
  <c r="EF196" i="3"/>
  <c r="EE196" i="3"/>
  <c r="EA196" i="3"/>
  <c r="EF195" i="3"/>
  <c r="EE195" i="3"/>
  <c r="EA195" i="3"/>
  <c r="EF193" i="3"/>
  <c r="EE193" i="3"/>
  <c r="EA193" i="3"/>
  <c r="EF192" i="3"/>
  <c r="EE192" i="3"/>
  <c r="EA192" i="3"/>
  <c r="EF191" i="3"/>
  <c r="EE191" i="3"/>
  <c r="EA191" i="3"/>
  <c r="EF190" i="3"/>
  <c r="EE190" i="3"/>
  <c r="EA190" i="3"/>
  <c r="EF189" i="3"/>
  <c r="EE189" i="3"/>
  <c r="EA189" i="3"/>
  <c r="EF181" i="3"/>
  <c r="EE181" i="3"/>
  <c r="EA181" i="3"/>
  <c r="EF180" i="3"/>
  <c r="EE180" i="3"/>
  <c r="EA180" i="3"/>
  <c r="EF179" i="3"/>
  <c r="EE179" i="3"/>
  <c r="EA179" i="3"/>
  <c r="EF178" i="3"/>
  <c r="EE178" i="3"/>
  <c r="EA178" i="3"/>
  <c r="EF177" i="3"/>
  <c r="EE177" i="3"/>
  <c r="EA177" i="3"/>
  <c r="EF168" i="3"/>
  <c r="EE168" i="3"/>
  <c r="EB168" i="3"/>
  <c r="EA168" i="3"/>
  <c r="EF167" i="3"/>
  <c r="EE167" i="3"/>
  <c r="EB167" i="3"/>
  <c r="EA167" i="3"/>
  <c r="EF166" i="3"/>
  <c r="EE166" i="3"/>
  <c r="EB166" i="3"/>
  <c r="EA166" i="3"/>
  <c r="EF165" i="3"/>
  <c r="EE165" i="3"/>
  <c r="EB165" i="3"/>
  <c r="EA165" i="3"/>
  <c r="EF164" i="3"/>
  <c r="EE164" i="3"/>
  <c r="EB164" i="3"/>
  <c r="EA164" i="3"/>
  <c r="EF162" i="3"/>
  <c r="EE162" i="3"/>
  <c r="EB162" i="3"/>
  <c r="EA162" i="3"/>
  <c r="EF161" i="3"/>
  <c r="EE161" i="3"/>
  <c r="EB161" i="3"/>
  <c r="EA161" i="3"/>
  <c r="EF160" i="3"/>
  <c r="EE160" i="3"/>
  <c r="EB160" i="3"/>
  <c r="EA160" i="3"/>
  <c r="EF159" i="3"/>
  <c r="EE159" i="3"/>
  <c r="EB159" i="3"/>
  <c r="EA159" i="3"/>
  <c r="EF158" i="3"/>
  <c r="EE158" i="3"/>
  <c r="EB158" i="3"/>
  <c r="EA158" i="3"/>
  <c r="EF156" i="3"/>
  <c r="EE156" i="3"/>
  <c r="EB156" i="3"/>
  <c r="EA156" i="3"/>
  <c r="EF155" i="3"/>
  <c r="EE155" i="3"/>
  <c r="EB155" i="3"/>
  <c r="EA155" i="3"/>
  <c r="EF154" i="3"/>
  <c r="EE154" i="3"/>
  <c r="EB154" i="3"/>
  <c r="EA154" i="3"/>
  <c r="EF153" i="3"/>
  <c r="EE153" i="3"/>
  <c r="EB153" i="3"/>
  <c r="EA153" i="3"/>
  <c r="EF152" i="3"/>
  <c r="EE152" i="3"/>
  <c r="EB152" i="3"/>
  <c r="EA152" i="3"/>
  <c r="EF149" i="3"/>
  <c r="EE149" i="3"/>
  <c r="EB149" i="3"/>
  <c r="EA149" i="3"/>
  <c r="EF148" i="3"/>
  <c r="EE148" i="3"/>
  <c r="EB148" i="3"/>
  <c r="EA148" i="3"/>
  <c r="EF147" i="3"/>
  <c r="EE147" i="3"/>
  <c r="EB147" i="3"/>
  <c r="EA147" i="3"/>
  <c r="EF146" i="3"/>
  <c r="EE146" i="3"/>
  <c r="EB146" i="3"/>
  <c r="EA146" i="3"/>
  <c r="EF145" i="3"/>
  <c r="EE145" i="3"/>
  <c r="EB145" i="3"/>
  <c r="EA145" i="3"/>
  <c r="EF142" i="3"/>
  <c r="EE142" i="3"/>
  <c r="EB142" i="3"/>
  <c r="EA142" i="3"/>
  <c r="EF141" i="3"/>
  <c r="EE141" i="3"/>
  <c r="EB141" i="3"/>
  <c r="EA141" i="3"/>
  <c r="EF140" i="3"/>
  <c r="EE140" i="3"/>
  <c r="EB140" i="3"/>
  <c r="EA140" i="3"/>
  <c r="EF139" i="3"/>
  <c r="EE139" i="3"/>
  <c r="EB139" i="3"/>
  <c r="EA139" i="3"/>
  <c r="EF138" i="3"/>
  <c r="EE138" i="3"/>
  <c r="EB138" i="3"/>
  <c r="EA138" i="3"/>
  <c r="EF135" i="3"/>
  <c r="EE135" i="3"/>
  <c r="EB135" i="3"/>
  <c r="EA135" i="3"/>
  <c r="EF134" i="3"/>
  <c r="EE134" i="3"/>
  <c r="EB134" i="3"/>
  <c r="EA134" i="3"/>
  <c r="EF133" i="3"/>
  <c r="EE133" i="3"/>
  <c r="EB133" i="3"/>
  <c r="EA133" i="3"/>
  <c r="EF132" i="3"/>
  <c r="EE132" i="3"/>
  <c r="EB132" i="3"/>
  <c r="EA132" i="3"/>
  <c r="EF131" i="3"/>
  <c r="EE131" i="3"/>
  <c r="EB131" i="3"/>
  <c r="EA131" i="3"/>
  <c r="EF129" i="3"/>
  <c r="EE129" i="3"/>
  <c r="EB129" i="3"/>
  <c r="EA129" i="3"/>
  <c r="EF128" i="3"/>
  <c r="EE128" i="3"/>
  <c r="EB128" i="3"/>
  <c r="EA128" i="3"/>
  <c r="EF127" i="3"/>
  <c r="EE127" i="3"/>
  <c r="EB127" i="3"/>
  <c r="EA127" i="3"/>
  <c r="EF126" i="3"/>
  <c r="EE126" i="3"/>
  <c r="EB126" i="3"/>
  <c r="EA126" i="3"/>
  <c r="EF125" i="3"/>
  <c r="EE125" i="3"/>
  <c r="EB125" i="3"/>
  <c r="EA125" i="3"/>
  <c r="EF123" i="3"/>
  <c r="EE123" i="3"/>
  <c r="EB123" i="3"/>
  <c r="EA123" i="3"/>
  <c r="EF122" i="3"/>
  <c r="EE122" i="3"/>
  <c r="EB122" i="3"/>
  <c r="EA122" i="3"/>
  <c r="EF121" i="3"/>
  <c r="EE121" i="3"/>
  <c r="EB121" i="3"/>
  <c r="EA121" i="3"/>
  <c r="EF120" i="3"/>
  <c r="EE120" i="3"/>
  <c r="EB120" i="3"/>
  <c r="EA120" i="3"/>
  <c r="EF119" i="3"/>
  <c r="EE119" i="3"/>
  <c r="EB119" i="3"/>
  <c r="EA119" i="3"/>
  <c r="EF117" i="3"/>
  <c r="EE117" i="3"/>
  <c r="EB117" i="3"/>
  <c r="EA117" i="3"/>
  <c r="EF116" i="3"/>
  <c r="EE116" i="3"/>
  <c r="EB116" i="3"/>
  <c r="EA116" i="3"/>
  <c r="EF115" i="3"/>
  <c r="EE115" i="3"/>
  <c r="EB115" i="3"/>
  <c r="EA115" i="3"/>
  <c r="EF114" i="3"/>
  <c r="EE114" i="3"/>
  <c r="EB114" i="3"/>
  <c r="EA114" i="3"/>
  <c r="EF113" i="3"/>
  <c r="EE113" i="3"/>
  <c r="EB113" i="3"/>
  <c r="EA113" i="3"/>
  <c r="EF111" i="3"/>
  <c r="EE111" i="3"/>
  <c r="EB111" i="3"/>
  <c r="EA111" i="3"/>
  <c r="EF110" i="3"/>
  <c r="EE110" i="3"/>
  <c r="EB110" i="3"/>
  <c r="EA110" i="3"/>
  <c r="EF109" i="3"/>
  <c r="EE109" i="3"/>
  <c r="EB109" i="3"/>
  <c r="EA109" i="3"/>
  <c r="EF108" i="3"/>
  <c r="EE108" i="3"/>
  <c r="EB108" i="3"/>
  <c r="EA108" i="3"/>
  <c r="EF107" i="3"/>
  <c r="EE107" i="3"/>
  <c r="EB107" i="3"/>
  <c r="EA107" i="3"/>
  <c r="EF105" i="3"/>
  <c r="EE105" i="3"/>
  <c r="EB105" i="3"/>
  <c r="EA105" i="3"/>
  <c r="EF104" i="3"/>
  <c r="EE104" i="3"/>
  <c r="EB104" i="3"/>
  <c r="EA104" i="3"/>
  <c r="EF103" i="3"/>
  <c r="EE103" i="3"/>
  <c r="EB103" i="3"/>
  <c r="EA103" i="3"/>
  <c r="EF102" i="3"/>
  <c r="EE102" i="3"/>
  <c r="EB102" i="3"/>
  <c r="EA102" i="3"/>
  <c r="EF101" i="3"/>
  <c r="EE101" i="3"/>
  <c r="EB101" i="3"/>
  <c r="EA101" i="3"/>
  <c r="EF99" i="3"/>
  <c r="EE99" i="3"/>
  <c r="EB99" i="3"/>
  <c r="EA99" i="3"/>
  <c r="EF98" i="3"/>
  <c r="EE98" i="3"/>
  <c r="EB98" i="3"/>
  <c r="EA98" i="3"/>
  <c r="EF97" i="3"/>
  <c r="EE97" i="3"/>
  <c r="EB97" i="3"/>
  <c r="EA97" i="3"/>
  <c r="EF96" i="3"/>
  <c r="EE96" i="3"/>
  <c r="EB96" i="3"/>
  <c r="EA96" i="3"/>
  <c r="EF95" i="3"/>
  <c r="EE95" i="3"/>
  <c r="EB95" i="3"/>
  <c r="EA95" i="3"/>
  <c r="EF93" i="3"/>
  <c r="EE93" i="3"/>
  <c r="EB93" i="3"/>
  <c r="EA93" i="3"/>
  <c r="EF92" i="3"/>
  <c r="EE92" i="3"/>
  <c r="EB92" i="3"/>
  <c r="EA92" i="3"/>
  <c r="EF91" i="3"/>
  <c r="EE91" i="3"/>
  <c r="EB91" i="3"/>
  <c r="EA91" i="3"/>
  <c r="EF90" i="3"/>
  <c r="EE90" i="3"/>
  <c r="EB90" i="3"/>
  <c r="EA90" i="3"/>
  <c r="EF89" i="3"/>
  <c r="EE89" i="3"/>
  <c r="EB89" i="3"/>
  <c r="EA89" i="3"/>
  <c r="EF87" i="3"/>
  <c r="EE87" i="3"/>
  <c r="EB87" i="3"/>
  <c r="EA87" i="3"/>
  <c r="EF86" i="3"/>
  <c r="EE86" i="3"/>
  <c r="EB86" i="3"/>
  <c r="EA86" i="3"/>
  <c r="EF85" i="3"/>
  <c r="EE85" i="3"/>
  <c r="EB85" i="3"/>
  <c r="EA85" i="3"/>
  <c r="EF84" i="3"/>
  <c r="EE84" i="3"/>
  <c r="EB84" i="3"/>
  <c r="EA84" i="3"/>
  <c r="EF83" i="3"/>
  <c r="EE83" i="3"/>
  <c r="EB83" i="3"/>
  <c r="EA83" i="3"/>
  <c r="EF80" i="3"/>
  <c r="EE80" i="3"/>
  <c r="EB80" i="3"/>
  <c r="EA80" i="3"/>
  <c r="EF78" i="3"/>
  <c r="EE78" i="3"/>
  <c r="EB78" i="3"/>
  <c r="EA78" i="3"/>
  <c r="EF77" i="3"/>
  <c r="EE77" i="3"/>
  <c r="EB77" i="3"/>
  <c r="EA77" i="3"/>
  <c r="EF76" i="3"/>
  <c r="EE76" i="3"/>
  <c r="EB76" i="3"/>
  <c r="EA76" i="3"/>
  <c r="EF75" i="3"/>
  <c r="EE75" i="3"/>
  <c r="EB75" i="3"/>
  <c r="EA75" i="3"/>
  <c r="EF74" i="3"/>
  <c r="EE74" i="3"/>
  <c r="EB74" i="3"/>
  <c r="EA74" i="3"/>
  <c r="EF72" i="3"/>
  <c r="EE72" i="3"/>
  <c r="EB72" i="3"/>
  <c r="EA72" i="3"/>
  <c r="EF71" i="3"/>
  <c r="EE71" i="3"/>
  <c r="EB71" i="3"/>
  <c r="EA71" i="3"/>
  <c r="EF70" i="3"/>
  <c r="EE70" i="3"/>
  <c r="EB70" i="3"/>
  <c r="EA70" i="3"/>
  <c r="EF69" i="3"/>
  <c r="EE69" i="3"/>
  <c r="EB69" i="3"/>
  <c r="EA69" i="3"/>
  <c r="EF68" i="3"/>
  <c r="EE68" i="3"/>
  <c r="EB68" i="3"/>
  <c r="EA68" i="3"/>
  <c r="EF66" i="3"/>
  <c r="EE66" i="3"/>
  <c r="EB66" i="3"/>
  <c r="EA66" i="3"/>
  <c r="EF65" i="3"/>
  <c r="EE65" i="3"/>
  <c r="EB65" i="3"/>
  <c r="EA65" i="3"/>
  <c r="EF64" i="3"/>
  <c r="EE64" i="3"/>
  <c r="EB64" i="3"/>
  <c r="EA64" i="3"/>
  <c r="EF63" i="3"/>
  <c r="EE63" i="3"/>
  <c r="EB63" i="3"/>
  <c r="EA63" i="3"/>
  <c r="EF62" i="3"/>
  <c r="EE62" i="3"/>
  <c r="EB62" i="3"/>
  <c r="EA62" i="3"/>
  <c r="EF60" i="3"/>
  <c r="EE60" i="3"/>
  <c r="EB60" i="3"/>
  <c r="EA60" i="3"/>
  <c r="EF59" i="3"/>
  <c r="EE59" i="3"/>
  <c r="EB59" i="3"/>
  <c r="EA59" i="3"/>
  <c r="EF58" i="3"/>
  <c r="EE58" i="3"/>
  <c r="EB58" i="3"/>
  <c r="EA58" i="3"/>
  <c r="EF57" i="3"/>
  <c r="EE57" i="3"/>
  <c r="EB57" i="3"/>
  <c r="EA57" i="3"/>
  <c r="EF56" i="3"/>
  <c r="EE56" i="3"/>
  <c r="EB56" i="3"/>
  <c r="EA56" i="3"/>
  <c r="EF48" i="3"/>
  <c r="EE48" i="3"/>
  <c r="EB48" i="3"/>
  <c r="EA48" i="3"/>
  <c r="EF47" i="3"/>
  <c r="EE47" i="3"/>
  <c r="EB47" i="3"/>
  <c r="EA47" i="3"/>
  <c r="EF46" i="3"/>
  <c r="EE46" i="3"/>
  <c r="EB46" i="3"/>
  <c r="EA46" i="3"/>
  <c r="EF45" i="3"/>
  <c r="EE45" i="3"/>
  <c r="EB45" i="3"/>
  <c r="EA45" i="3"/>
  <c r="EF44" i="3"/>
  <c r="EE44" i="3"/>
  <c r="EB44" i="3"/>
  <c r="EA44" i="3"/>
  <c r="EF42" i="3"/>
  <c r="EE42" i="3"/>
  <c r="EA42" i="3"/>
  <c r="EF41" i="3"/>
  <c r="EE41" i="3"/>
  <c r="EA41" i="3"/>
  <c r="EF40" i="3"/>
  <c r="EE40" i="3"/>
  <c r="EA40" i="3"/>
  <c r="EF39" i="3"/>
  <c r="EE39" i="3"/>
  <c r="EA39" i="3"/>
  <c r="EF38" i="3"/>
  <c r="EE38" i="3"/>
  <c r="EA38" i="3"/>
  <c r="EF36" i="3"/>
  <c r="EE36" i="3"/>
  <c r="EA36" i="3"/>
  <c r="EF35" i="3"/>
  <c r="EE35" i="3"/>
  <c r="EA35" i="3"/>
  <c r="EF34" i="3"/>
  <c r="EE34" i="3"/>
  <c r="EA34" i="3"/>
  <c r="EF33" i="3"/>
  <c r="EE33" i="3"/>
  <c r="EA33" i="3"/>
  <c r="EF32" i="3"/>
  <c r="EE32" i="3"/>
  <c r="EA32" i="3"/>
  <c r="EF30" i="3"/>
  <c r="EE30" i="3"/>
  <c r="EA30" i="3"/>
  <c r="EF29" i="3"/>
  <c r="EE29" i="3"/>
  <c r="EA29" i="3"/>
  <c r="EF28" i="3"/>
  <c r="EE28" i="3"/>
  <c r="EA28" i="3"/>
  <c r="EF27" i="3"/>
  <c r="EE27" i="3"/>
  <c r="EA27" i="3"/>
  <c r="EF26" i="3"/>
  <c r="EE26" i="3"/>
  <c r="EA26" i="3"/>
  <c r="EF24" i="3"/>
  <c r="EE24" i="3"/>
  <c r="EA24" i="3"/>
  <c r="EF23" i="3"/>
  <c r="EE23" i="3"/>
  <c r="EA23" i="3"/>
  <c r="EF22" i="3"/>
  <c r="EE22" i="3"/>
  <c r="EA22" i="3"/>
  <c r="EF21" i="3"/>
  <c r="EE21" i="3"/>
  <c r="EA21" i="3"/>
  <c r="EF20" i="3"/>
  <c r="EE20" i="3"/>
  <c r="EB20" i="3"/>
  <c r="EA20" i="3"/>
  <c r="EF16" i="3"/>
  <c r="EE16" i="3"/>
  <c r="EB16" i="3"/>
  <c r="EA16" i="3"/>
  <c r="HL595" i="3" l="1"/>
  <c r="FP874" i="3" l="1"/>
  <c r="FO874" i="3"/>
  <c r="FL874" i="3"/>
  <c r="FL852" i="3"/>
  <c r="FL841" i="3"/>
  <c r="FL795" i="3"/>
  <c r="FL776" i="3"/>
  <c r="FL770" i="3"/>
  <c r="FL685" i="3"/>
  <c r="FL627" i="3"/>
  <c r="FL551" i="3"/>
  <c r="FL538" i="3"/>
  <c r="FL525" i="3"/>
  <c r="FL512" i="3"/>
  <c r="FL481" i="3"/>
  <c r="FL448" i="3"/>
  <c r="FL441" i="3"/>
  <c r="FL428" i="3"/>
  <c r="FL385" i="3"/>
  <c r="FL352" i="3"/>
  <c r="FL333" i="3"/>
  <c r="FL326" i="3"/>
  <c r="FP286" i="3"/>
  <c r="FO286" i="3"/>
  <c r="FL286" i="3"/>
  <c r="FO285" i="3"/>
  <c r="FL285" i="3"/>
  <c r="FP285" i="3" s="1"/>
  <c r="FO284" i="3"/>
  <c r="FL284" i="3"/>
  <c r="FP284" i="3" s="1"/>
  <c r="FO283" i="3"/>
  <c r="FL283" i="3"/>
  <c r="FP283" i="3" s="1"/>
  <c r="FO282" i="3"/>
  <c r="FL282" i="3"/>
  <c r="FP282" i="3" s="1"/>
  <c r="FP280" i="3"/>
  <c r="FO280" i="3"/>
  <c r="FL280" i="3"/>
  <c r="FO279" i="3"/>
  <c r="FL279" i="3"/>
  <c r="FP279" i="3" s="1"/>
  <c r="FO278" i="3"/>
  <c r="FL278" i="3"/>
  <c r="FP278" i="3" s="1"/>
  <c r="FO277" i="3"/>
  <c r="FL277" i="3"/>
  <c r="FP277" i="3" s="1"/>
  <c r="FO276" i="3"/>
  <c r="FL276" i="3"/>
  <c r="FP276" i="3" s="1"/>
  <c r="FP274" i="3"/>
  <c r="FO274" i="3"/>
  <c r="FL274" i="3"/>
  <c r="FO273" i="3"/>
  <c r="FL273" i="3"/>
  <c r="FP273" i="3" s="1"/>
  <c r="FO272" i="3"/>
  <c r="FL272" i="3"/>
  <c r="FP272" i="3" s="1"/>
  <c r="FO271" i="3"/>
  <c r="FL271" i="3"/>
  <c r="FP271" i="3" s="1"/>
  <c r="FO270" i="3"/>
  <c r="FL270" i="3"/>
  <c r="FP270" i="3" s="1"/>
  <c r="FP268" i="3"/>
  <c r="FO268" i="3"/>
  <c r="FL268" i="3"/>
  <c r="FO267" i="3"/>
  <c r="FL267" i="3"/>
  <c r="FP267" i="3" s="1"/>
  <c r="FO266" i="3"/>
  <c r="FL266" i="3"/>
  <c r="FP266" i="3" s="1"/>
  <c r="FO265" i="3"/>
  <c r="FL265" i="3"/>
  <c r="FP265" i="3" s="1"/>
  <c r="FO264" i="3"/>
  <c r="FL264" i="3"/>
  <c r="FP264" i="3" s="1"/>
  <c r="FO262" i="3"/>
  <c r="FL262" i="3"/>
  <c r="FP262" i="3" s="1"/>
  <c r="FO261" i="3"/>
  <c r="FL261" i="3"/>
  <c r="FP261" i="3" s="1"/>
  <c r="FO260" i="3"/>
  <c r="FL260" i="3"/>
  <c r="FP260" i="3" s="1"/>
  <c r="FO259" i="3"/>
  <c r="FL259" i="3"/>
  <c r="FP259" i="3" s="1"/>
  <c r="FO258" i="3"/>
  <c r="FL258" i="3"/>
  <c r="FP258" i="3" s="1"/>
  <c r="FO256" i="3"/>
  <c r="FL256" i="3"/>
  <c r="FP256" i="3" s="1"/>
  <c r="FO255" i="3"/>
  <c r="FL255" i="3"/>
  <c r="FP255" i="3" s="1"/>
  <c r="FO254" i="3"/>
  <c r="FL254" i="3"/>
  <c r="FP254" i="3" s="1"/>
  <c r="FO253" i="3"/>
  <c r="FL253" i="3"/>
  <c r="FP253" i="3" s="1"/>
  <c r="FO252" i="3"/>
  <c r="FL252" i="3"/>
  <c r="FP252" i="3" s="1"/>
  <c r="FO250" i="3"/>
  <c r="FL250" i="3"/>
  <c r="FP250" i="3" s="1"/>
  <c r="FO249" i="3"/>
  <c r="FL249" i="3"/>
  <c r="FP249" i="3" s="1"/>
  <c r="FO248" i="3"/>
  <c r="FL248" i="3"/>
  <c r="FP248" i="3" s="1"/>
  <c r="FO247" i="3"/>
  <c r="FL247" i="3"/>
  <c r="FP247" i="3" s="1"/>
  <c r="FO246" i="3"/>
  <c r="FL246" i="3"/>
  <c r="FP246" i="3" s="1"/>
  <c r="FP205" i="3"/>
  <c r="FO205" i="3"/>
  <c r="FL205" i="3"/>
  <c r="FO204" i="3"/>
  <c r="FL204" i="3"/>
  <c r="FP204" i="3" s="1"/>
  <c r="FO203" i="3"/>
  <c r="FL203" i="3"/>
  <c r="FP203" i="3" s="1"/>
  <c r="FO202" i="3"/>
  <c r="FL202" i="3"/>
  <c r="FP202" i="3" s="1"/>
  <c r="FO201" i="3"/>
  <c r="FL201" i="3"/>
  <c r="FP201" i="3" s="1"/>
  <c r="FP199" i="3"/>
  <c r="FO199" i="3"/>
  <c r="FL199" i="3"/>
  <c r="FO198" i="3"/>
  <c r="FL198" i="3"/>
  <c r="FP198" i="3" s="1"/>
  <c r="FO197" i="3"/>
  <c r="FL197" i="3"/>
  <c r="FP197" i="3" s="1"/>
  <c r="FO196" i="3"/>
  <c r="FL196" i="3"/>
  <c r="FP196" i="3" s="1"/>
  <c r="FO195" i="3"/>
  <c r="FL195" i="3"/>
  <c r="FP195" i="3" s="1"/>
  <c r="FP193" i="3"/>
  <c r="FO193" i="3"/>
  <c r="FL193" i="3"/>
  <c r="FO192" i="3"/>
  <c r="FL192" i="3"/>
  <c r="FP192" i="3" s="1"/>
  <c r="FO191" i="3"/>
  <c r="FL191" i="3"/>
  <c r="FP191" i="3" s="1"/>
  <c r="FO190" i="3"/>
  <c r="FL190" i="3"/>
  <c r="FP190" i="3" s="1"/>
  <c r="FO189" i="3"/>
  <c r="FL189" i="3"/>
  <c r="FP189" i="3" s="1"/>
  <c r="FP181" i="3"/>
  <c r="FO181" i="3"/>
  <c r="FL181" i="3"/>
  <c r="FO180" i="3"/>
  <c r="FL180" i="3"/>
  <c r="FP180" i="3" s="1"/>
  <c r="FO179" i="3"/>
  <c r="FL179" i="3"/>
  <c r="FP179" i="3" s="1"/>
  <c r="FO178" i="3"/>
  <c r="FL178" i="3"/>
  <c r="FP178" i="3" s="1"/>
  <c r="FO177" i="3"/>
  <c r="FL177" i="3"/>
  <c r="FP177" i="3" s="1"/>
  <c r="FP168" i="3"/>
  <c r="FO168" i="3"/>
  <c r="FP167" i="3"/>
  <c r="FO167" i="3"/>
  <c r="FP166" i="3"/>
  <c r="FO166" i="3"/>
  <c r="FP165" i="3"/>
  <c r="FO165" i="3"/>
  <c r="FP164" i="3"/>
  <c r="FO164" i="3"/>
  <c r="FP162" i="3"/>
  <c r="FO162" i="3"/>
  <c r="FP161" i="3"/>
  <c r="FO161" i="3"/>
  <c r="FP160" i="3"/>
  <c r="FO160" i="3"/>
  <c r="FP159" i="3"/>
  <c r="FO159" i="3"/>
  <c r="FP158" i="3"/>
  <c r="FO158" i="3"/>
  <c r="FP156" i="3"/>
  <c r="FO156" i="3"/>
  <c r="FP155" i="3"/>
  <c r="FO155" i="3"/>
  <c r="FP154" i="3"/>
  <c r="FO154" i="3"/>
  <c r="FP153" i="3"/>
  <c r="FO153" i="3"/>
  <c r="FP152" i="3"/>
  <c r="FO152" i="3"/>
  <c r="FP149" i="3"/>
  <c r="FO149" i="3"/>
  <c r="FP148" i="3"/>
  <c r="FO148" i="3"/>
  <c r="FP147" i="3"/>
  <c r="FO147" i="3"/>
  <c r="FO146" i="3"/>
  <c r="FP146" i="3"/>
  <c r="FP145" i="3"/>
  <c r="FO145" i="3"/>
  <c r="FP142" i="3"/>
  <c r="FO142" i="3"/>
  <c r="FP141" i="3"/>
  <c r="FO141" i="3"/>
  <c r="FP140" i="3"/>
  <c r="FO140" i="3"/>
  <c r="FP139" i="3"/>
  <c r="FO139" i="3"/>
  <c r="FP138" i="3"/>
  <c r="FO138" i="3"/>
  <c r="FP135" i="3"/>
  <c r="FO135" i="3"/>
  <c r="FL135" i="3"/>
  <c r="FP134" i="3"/>
  <c r="FO134" i="3"/>
  <c r="FL134" i="3"/>
  <c r="FP133" i="3"/>
  <c r="FO133" i="3"/>
  <c r="FL133" i="3"/>
  <c r="FP132" i="3"/>
  <c r="FO132" i="3"/>
  <c r="FL132" i="3"/>
  <c r="FO131" i="3"/>
  <c r="FL131" i="3"/>
  <c r="FP131" i="3" s="1"/>
  <c r="FP129" i="3"/>
  <c r="FO129" i="3"/>
  <c r="FL129" i="3"/>
  <c r="FP128" i="3"/>
  <c r="FO128" i="3"/>
  <c r="FL128" i="3"/>
  <c r="FP127" i="3"/>
  <c r="FO127" i="3"/>
  <c r="FL127" i="3"/>
  <c r="FP126" i="3"/>
  <c r="FO126" i="3"/>
  <c r="FL126" i="3"/>
  <c r="FO125" i="3"/>
  <c r="FL125" i="3"/>
  <c r="FP125" i="3" s="1"/>
  <c r="FP123" i="3"/>
  <c r="FO123" i="3"/>
  <c r="FL123" i="3"/>
  <c r="FP122" i="3"/>
  <c r="FO122" i="3"/>
  <c r="FL122" i="3"/>
  <c r="FP121" i="3"/>
  <c r="FO121" i="3"/>
  <c r="FL121" i="3"/>
  <c r="FP120" i="3"/>
  <c r="FO120" i="3"/>
  <c r="FL120" i="3"/>
  <c r="FO119" i="3"/>
  <c r="FL119" i="3"/>
  <c r="FP119" i="3" s="1"/>
  <c r="FP117" i="3"/>
  <c r="FO117" i="3"/>
  <c r="FP116" i="3"/>
  <c r="FO116" i="3"/>
  <c r="FP115" i="3"/>
  <c r="FO115" i="3"/>
  <c r="FP114" i="3"/>
  <c r="FO114" i="3"/>
  <c r="FP113" i="3"/>
  <c r="FO113" i="3"/>
  <c r="FP111" i="3"/>
  <c r="FO111" i="3"/>
  <c r="FP110" i="3"/>
  <c r="FO110" i="3"/>
  <c r="FP109" i="3"/>
  <c r="FO109" i="3"/>
  <c r="FP108" i="3"/>
  <c r="FO108" i="3"/>
  <c r="FP107" i="3"/>
  <c r="FO107" i="3"/>
  <c r="FP105" i="3"/>
  <c r="FO105" i="3"/>
  <c r="FP104" i="3"/>
  <c r="FO104" i="3"/>
  <c r="FP103" i="3"/>
  <c r="FO103" i="3"/>
  <c r="FP102" i="3"/>
  <c r="FO102" i="3"/>
  <c r="FP101" i="3"/>
  <c r="FO101" i="3"/>
  <c r="FP99" i="3"/>
  <c r="FO99" i="3"/>
  <c r="FP98" i="3"/>
  <c r="FO98" i="3"/>
  <c r="FP97" i="3"/>
  <c r="FO97" i="3"/>
  <c r="FP96" i="3"/>
  <c r="FO96" i="3"/>
  <c r="FP95" i="3"/>
  <c r="FO95" i="3"/>
  <c r="FP93" i="3"/>
  <c r="FO93" i="3"/>
  <c r="FP92" i="3"/>
  <c r="FO92" i="3"/>
  <c r="FP91" i="3"/>
  <c r="FO91" i="3"/>
  <c r="FP90" i="3"/>
  <c r="FO90" i="3"/>
  <c r="FP89" i="3"/>
  <c r="FO89" i="3"/>
  <c r="FP87" i="3"/>
  <c r="FO87" i="3"/>
  <c r="FP86" i="3"/>
  <c r="FO86" i="3"/>
  <c r="FP85" i="3"/>
  <c r="FO85" i="3"/>
  <c r="FP84" i="3"/>
  <c r="FO84" i="3"/>
  <c r="FP83" i="3"/>
  <c r="FO83" i="3"/>
  <c r="FP80" i="3"/>
  <c r="FO80" i="3"/>
  <c r="FP78" i="3"/>
  <c r="FO78" i="3"/>
  <c r="FP77" i="3"/>
  <c r="FO77" i="3"/>
  <c r="FP76" i="3"/>
  <c r="FO76" i="3"/>
  <c r="FP75" i="3"/>
  <c r="FO75" i="3"/>
  <c r="FP74" i="3"/>
  <c r="FO74" i="3"/>
  <c r="FP72" i="3"/>
  <c r="FO72" i="3"/>
  <c r="FP71" i="3"/>
  <c r="FO71" i="3"/>
  <c r="FP70" i="3"/>
  <c r="FO70" i="3"/>
  <c r="FP69" i="3"/>
  <c r="FO69" i="3"/>
  <c r="FP68" i="3"/>
  <c r="FO68" i="3"/>
  <c r="FP66" i="3"/>
  <c r="FO66" i="3"/>
  <c r="FP65" i="3"/>
  <c r="FO65" i="3"/>
  <c r="FP64" i="3"/>
  <c r="FO64" i="3"/>
  <c r="FP63" i="3"/>
  <c r="FO63" i="3"/>
  <c r="FP62" i="3"/>
  <c r="FO62" i="3"/>
  <c r="FP60" i="3"/>
  <c r="FO60" i="3"/>
  <c r="FP59" i="3"/>
  <c r="FO59" i="3"/>
  <c r="FP58" i="3"/>
  <c r="FO58" i="3"/>
  <c r="FP57" i="3"/>
  <c r="FO57" i="3"/>
  <c r="FP56" i="3"/>
  <c r="FO56" i="3"/>
  <c r="FP48" i="3"/>
  <c r="FO48" i="3"/>
  <c r="FP47" i="3"/>
  <c r="FO47" i="3"/>
  <c r="FP46" i="3"/>
  <c r="FO46" i="3"/>
  <c r="FP45" i="3"/>
  <c r="FO45" i="3"/>
  <c r="FP44" i="3"/>
  <c r="FO44" i="3"/>
  <c r="FP42" i="3"/>
  <c r="FO42" i="3"/>
  <c r="FP41" i="3"/>
  <c r="FO41" i="3"/>
  <c r="FP40" i="3"/>
  <c r="FO40" i="3"/>
  <c r="FP39" i="3"/>
  <c r="FO39" i="3"/>
  <c r="FP38" i="3"/>
  <c r="FO38" i="3"/>
  <c r="FP36" i="3"/>
  <c r="FO36" i="3"/>
  <c r="FP35" i="3"/>
  <c r="FO35" i="3"/>
  <c r="FP34" i="3"/>
  <c r="FO34" i="3"/>
  <c r="FP33" i="3"/>
  <c r="FO33" i="3"/>
  <c r="FP32" i="3"/>
  <c r="FO32" i="3"/>
  <c r="FP30" i="3"/>
  <c r="FO30" i="3"/>
  <c r="FP29" i="3"/>
  <c r="FO29" i="3"/>
  <c r="FP28" i="3"/>
  <c r="FO28" i="3"/>
  <c r="FP27" i="3"/>
  <c r="FO27" i="3"/>
  <c r="FP26" i="3"/>
  <c r="FO26" i="3"/>
  <c r="FP24" i="3"/>
  <c r="FO24" i="3"/>
  <c r="FP23" i="3"/>
  <c r="FO23" i="3"/>
  <c r="FP22" i="3"/>
  <c r="FO22" i="3"/>
  <c r="FP21" i="3"/>
  <c r="FO21" i="3"/>
  <c r="FP20" i="3"/>
  <c r="FO20" i="3"/>
  <c r="FP16" i="3"/>
  <c r="FO16" i="3"/>
  <c r="DW875" i="3" l="1"/>
  <c r="DV875" i="3"/>
  <c r="DS875" i="3"/>
  <c r="DR875" i="3"/>
  <c r="DW874" i="3"/>
  <c r="DV874" i="3"/>
  <c r="DS874" i="3"/>
  <c r="DW872" i="3"/>
  <c r="DV872" i="3"/>
  <c r="DS872" i="3"/>
  <c r="DR872" i="3"/>
  <c r="DW871" i="3"/>
  <c r="DV871" i="3"/>
  <c r="DS871" i="3"/>
  <c r="DR871" i="3"/>
  <c r="DW870" i="3"/>
  <c r="DV870" i="3"/>
  <c r="DS870" i="3"/>
  <c r="DR870" i="3"/>
  <c r="DW869" i="3"/>
  <c r="DV869" i="3"/>
  <c r="DS869" i="3"/>
  <c r="DR869" i="3"/>
  <c r="DW868" i="3"/>
  <c r="DV868" i="3"/>
  <c r="DS868" i="3"/>
  <c r="DR868" i="3"/>
  <c r="DW867" i="3"/>
  <c r="DV867" i="3"/>
  <c r="DS867" i="3"/>
  <c r="DR867" i="3"/>
  <c r="DW865" i="3"/>
  <c r="DV865" i="3"/>
  <c r="DS865" i="3"/>
  <c r="DR865" i="3"/>
  <c r="DW864" i="3"/>
  <c r="DV864" i="3"/>
  <c r="DS864" i="3"/>
  <c r="DR864" i="3"/>
  <c r="DW863" i="3"/>
  <c r="DV863" i="3"/>
  <c r="DS863" i="3"/>
  <c r="DR863" i="3"/>
  <c r="DW862" i="3"/>
  <c r="DV862" i="3"/>
  <c r="DS862" i="3"/>
  <c r="DR862" i="3"/>
  <c r="DW861" i="3"/>
  <c r="DV861" i="3"/>
  <c r="DS861" i="3"/>
  <c r="DR861" i="3"/>
  <c r="DW860" i="3"/>
  <c r="DV860" i="3"/>
  <c r="DS860" i="3"/>
  <c r="DR860" i="3"/>
  <c r="DW740" i="3"/>
  <c r="DV740" i="3"/>
  <c r="DS740" i="3"/>
  <c r="DR740" i="3"/>
  <c r="DW858" i="3"/>
  <c r="DV858" i="3"/>
  <c r="DS858" i="3"/>
  <c r="DR858" i="3"/>
  <c r="DW857" i="3"/>
  <c r="DV857" i="3"/>
  <c r="DS857" i="3"/>
  <c r="DR857" i="3"/>
  <c r="DW856" i="3"/>
  <c r="DV856" i="3"/>
  <c r="DS856" i="3"/>
  <c r="DR856" i="3"/>
  <c r="DW855" i="3"/>
  <c r="DV855" i="3"/>
  <c r="DS855" i="3"/>
  <c r="DR855" i="3"/>
  <c r="DW854" i="3"/>
  <c r="DV854" i="3"/>
  <c r="DS854" i="3"/>
  <c r="DR854" i="3"/>
  <c r="DW739" i="3"/>
  <c r="DV739" i="3"/>
  <c r="DS739" i="3"/>
  <c r="DR739" i="3"/>
  <c r="DW762" i="3"/>
  <c r="DV762" i="3"/>
  <c r="DS762" i="3"/>
  <c r="DR762" i="3"/>
  <c r="DW761" i="3"/>
  <c r="DV761" i="3"/>
  <c r="DS761" i="3"/>
  <c r="DR761" i="3"/>
  <c r="DW760" i="3"/>
  <c r="DV760" i="3"/>
  <c r="DS760" i="3"/>
  <c r="DR760" i="3"/>
  <c r="DW759" i="3"/>
  <c r="DV759" i="3"/>
  <c r="DS759" i="3"/>
  <c r="DR759" i="3"/>
  <c r="DW758" i="3"/>
  <c r="DV758" i="3"/>
  <c r="DS758" i="3"/>
  <c r="DR758" i="3"/>
  <c r="DW737" i="3"/>
  <c r="DV737" i="3"/>
  <c r="DS737" i="3"/>
  <c r="DR737" i="3"/>
  <c r="DW757" i="3"/>
  <c r="DV757" i="3"/>
  <c r="DS757" i="3"/>
  <c r="DR757" i="3"/>
  <c r="DW755" i="3"/>
  <c r="DV755" i="3"/>
  <c r="DS755" i="3"/>
  <c r="DR755" i="3"/>
  <c r="DW754" i="3"/>
  <c r="DV754" i="3"/>
  <c r="DS754" i="3"/>
  <c r="DR754" i="3"/>
  <c r="DW753" i="3"/>
  <c r="DV753" i="3"/>
  <c r="DS753" i="3"/>
  <c r="DR753" i="3"/>
  <c r="DW752" i="3"/>
  <c r="DV752" i="3"/>
  <c r="DS752" i="3"/>
  <c r="DR752" i="3"/>
  <c r="DW751" i="3"/>
  <c r="DV751" i="3"/>
  <c r="DW749" i="3"/>
  <c r="DV749" i="3"/>
  <c r="DS749" i="3"/>
  <c r="DR749" i="3"/>
  <c r="DW747" i="3"/>
  <c r="DV747" i="3"/>
  <c r="DS747" i="3"/>
  <c r="DR747" i="3"/>
  <c r="DW735" i="3"/>
  <c r="DV735" i="3"/>
  <c r="DS735" i="3"/>
  <c r="DR735" i="3"/>
  <c r="DW733" i="3"/>
  <c r="DV733" i="3"/>
  <c r="DS733" i="3"/>
  <c r="DR733" i="3"/>
  <c r="DW732" i="3"/>
  <c r="DV732" i="3"/>
  <c r="DS732" i="3"/>
  <c r="DR732" i="3"/>
  <c r="DW731" i="3"/>
  <c r="DV731" i="3"/>
  <c r="DS731" i="3"/>
  <c r="DR731" i="3"/>
  <c r="DW729" i="3"/>
  <c r="DV729" i="3"/>
  <c r="DS729" i="3"/>
  <c r="DR729" i="3"/>
  <c r="DW728" i="3"/>
  <c r="DV728" i="3"/>
  <c r="DS728" i="3"/>
  <c r="DR728" i="3"/>
  <c r="DW727" i="3"/>
  <c r="DV727" i="3"/>
  <c r="DS727" i="3"/>
  <c r="DR727" i="3"/>
  <c r="DW726" i="3"/>
  <c r="DV726" i="3"/>
  <c r="DS726" i="3"/>
  <c r="DR726" i="3"/>
  <c r="DW723" i="3"/>
  <c r="DV723" i="3"/>
  <c r="DS723" i="3"/>
  <c r="DR723" i="3"/>
  <c r="DW722" i="3"/>
  <c r="DV722" i="3"/>
  <c r="DS722" i="3"/>
  <c r="DR722" i="3"/>
  <c r="DW721" i="3"/>
  <c r="DV721" i="3"/>
  <c r="DS721" i="3"/>
  <c r="DR721" i="3"/>
  <c r="DW720" i="3"/>
  <c r="DV720" i="3"/>
  <c r="DS720" i="3"/>
  <c r="DR720" i="3"/>
  <c r="DW719" i="3"/>
  <c r="DV719" i="3"/>
  <c r="DS719" i="3"/>
  <c r="DR719" i="3"/>
  <c r="DW717" i="3"/>
  <c r="DV717" i="3"/>
  <c r="DS717" i="3"/>
  <c r="DR717" i="3"/>
  <c r="DW716" i="3"/>
  <c r="DV716" i="3"/>
  <c r="DS716" i="3"/>
  <c r="DR716" i="3"/>
  <c r="DW715" i="3"/>
  <c r="DV715" i="3"/>
  <c r="DS715" i="3"/>
  <c r="DR715" i="3"/>
  <c r="DW714" i="3"/>
  <c r="DV714" i="3"/>
  <c r="DS714" i="3"/>
  <c r="DR714" i="3"/>
  <c r="DW713" i="3"/>
  <c r="DV713" i="3"/>
  <c r="DS713" i="3"/>
  <c r="DR713" i="3"/>
  <c r="DW711" i="3"/>
  <c r="DV711" i="3"/>
  <c r="DS711" i="3"/>
  <c r="DR711" i="3"/>
  <c r="DW767" i="3"/>
  <c r="DV767" i="3"/>
  <c r="DS767" i="3"/>
  <c r="DR767" i="3"/>
  <c r="DW744" i="3"/>
  <c r="DV744" i="3"/>
  <c r="DS744" i="3"/>
  <c r="DR744" i="3"/>
  <c r="DW778" i="3"/>
  <c r="DV778" i="3"/>
  <c r="DS778" i="3"/>
  <c r="DR778" i="3"/>
  <c r="DW777" i="3"/>
  <c r="DV777" i="3"/>
  <c r="DS777" i="3"/>
  <c r="DR777" i="3"/>
  <c r="DW710" i="3"/>
  <c r="DV710" i="3"/>
  <c r="DS710" i="3"/>
  <c r="DR710" i="3"/>
  <c r="DW709" i="3"/>
  <c r="DV709" i="3"/>
  <c r="DS709" i="3"/>
  <c r="DR709" i="3"/>
  <c r="DW707" i="3"/>
  <c r="DV707" i="3"/>
  <c r="DS707" i="3"/>
  <c r="DR707" i="3"/>
  <c r="DW706" i="3"/>
  <c r="DV706" i="3"/>
  <c r="DS706" i="3"/>
  <c r="DR706" i="3"/>
  <c r="DW705" i="3"/>
  <c r="DV705" i="3"/>
  <c r="DS705" i="3"/>
  <c r="DR705" i="3"/>
  <c r="DW703" i="3"/>
  <c r="DV703" i="3"/>
  <c r="DS703" i="3"/>
  <c r="DR703" i="3"/>
  <c r="DW702" i="3"/>
  <c r="DV702" i="3"/>
  <c r="DS702" i="3"/>
  <c r="DR702" i="3"/>
  <c r="DW701" i="3"/>
  <c r="DV701" i="3"/>
  <c r="DS701" i="3"/>
  <c r="DR701" i="3"/>
  <c r="DW700" i="3"/>
  <c r="DV700" i="3"/>
  <c r="DS700" i="3"/>
  <c r="DR700" i="3"/>
  <c r="DW699" i="3"/>
  <c r="DV699" i="3"/>
  <c r="DS699" i="3"/>
  <c r="DR699" i="3"/>
  <c r="DW698" i="3"/>
  <c r="DV698" i="3"/>
  <c r="DS698" i="3"/>
  <c r="DR698" i="3"/>
  <c r="DW696" i="3"/>
  <c r="DV696" i="3"/>
  <c r="DS696" i="3"/>
  <c r="DR696" i="3"/>
  <c r="DW695" i="3"/>
  <c r="DV695" i="3"/>
  <c r="DS695" i="3"/>
  <c r="DR695" i="3"/>
  <c r="DW853" i="3"/>
  <c r="DV853" i="3"/>
  <c r="DS853" i="3"/>
  <c r="DR853" i="3"/>
  <c r="DW849" i="3"/>
  <c r="DV849" i="3"/>
  <c r="DS849" i="3"/>
  <c r="DR849" i="3"/>
  <c r="DW848" i="3"/>
  <c r="DV848" i="3"/>
  <c r="DS848" i="3"/>
  <c r="DR848" i="3"/>
  <c r="DW847" i="3"/>
  <c r="DV847" i="3"/>
  <c r="DS847" i="3"/>
  <c r="DR847" i="3"/>
  <c r="DW846" i="3"/>
  <c r="DV846" i="3"/>
  <c r="DS846" i="3"/>
  <c r="DR846" i="3"/>
  <c r="DW694" i="3"/>
  <c r="DV694" i="3"/>
  <c r="DS694" i="3"/>
  <c r="DR694" i="3"/>
  <c r="DW843" i="3"/>
  <c r="DV843" i="3"/>
  <c r="DS843" i="3"/>
  <c r="DR843" i="3"/>
  <c r="DW842" i="3"/>
  <c r="DV842" i="3"/>
  <c r="DS842" i="3"/>
  <c r="DR842" i="3"/>
  <c r="DW839" i="3"/>
  <c r="DV839" i="3"/>
  <c r="DS839" i="3"/>
  <c r="DR839" i="3"/>
  <c r="DW838" i="3"/>
  <c r="DV838" i="3"/>
  <c r="DS838" i="3"/>
  <c r="DR838" i="3"/>
  <c r="DW837" i="3"/>
  <c r="DV837" i="3"/>
  <c r="DS837" i="3"/>
  <c r="DR837" i="3"/>
  <c r="DW692" i="3"/>
  <c r="DV692" i="3"/>
  <c r="DS692" i="3"/>
  <c r="DR692" i="3"/>
  <c r="DW835" i="3"/>
  <c r="DV835" i="3"/>
  <c r="DS835" i="3"/>
  <c r="DR835" i="3"/>
  <c r="DW834" i="3"/>
  <c r="DV834" i="3"/>
  <c r="DS834" i="3"/>
  <c r="DR834" i="3"/>
  <c r="DW833" i="3"/>
  <c r="DV833" i="3"/>
  <c r="DS833" i="3"/>
  <c r="DR833" i="3"/>
  <c r="DW830" i="3"/>
  <c r="DV830" i="3"/>
  <c r="DS830" i="3"/>
  <c r="DR830" i="3"/>
  <c r="DW827" i="3"/>
  <c r="DV827" i="3"/>
  <c r="DS827" i="3"/>
  <c r="DR827" i="3"/>
  <c r="DW823" i="3"/>
  <c r="DV823" i="3"/>
  <c r="DS823" i="3"/>
  <c r="DR823" i="3"/>
  <c r="DW822" i="3"/>
  <c r="DV822" i="3"/>
  <c r="DS822" i="3"/>
  <c r="DR822" i="3"/>
  <c r="DW821" i="3"/>
  <c r="DV821" i="3"/>
  <c r="DS821" i="3"/>
  <c r="DR821" i="3"/>
  <c r="DW820" i="3"/>
  <c r="DV820" i="3"/>
  <c r="DS820" i="3"/>
  <c r="DR820" i="3"/>
  <c r="DW819" i="3"/>
  <c r="DV819" i="3"/>
  <c r="DS819" i="3"/>
  <c r="DR819" i="3"/>
  <c r="DW818" i="3"/>
  <c r="DV818" i="3"/>
  <c r="DS818" i="3"/>
  <c r="DR818" i="3"/>
  <c r="DW817" i="3"/>
  <c r="DV817" i="3"/>
  <c r="DS817" i="3"/>
  <c r="DR817" i="3"/>
  <c r="DW816" i="3"/>
  <c r="DV816" i="3"/>
  <c r="DS816" i="3"/>
  <c r="DR816" i="3"/>
  <c r="DW815" i="3"/>
  <c r="DV815" i="3"/>
  <c r="DS815" i="3"/>
  <c r="DR815" i="3"/>
  <c r="DW814" i="3"/>
  <c r="DV814" i="3"/>
  <c r="DS814" i="3"/>
  <c r="DR814" i="3"/>
  <c r="DW813" i="3"/>
  <c r="DV813" i="3"/>
  <c r="DS813" i="3"/>
  <c r="DR813" i="3"/>
  <c r="DW812" i="3"/>
  <c r="DV812" i="3"/>
  <c r="DS812" i="3"/>
  <c r="DR812" i="3"/>
  <c r="DW811" i="3"/>
  <c r="DV811" i="3"/>
  <c r="DS811" i="3"/>
  <c r="DR811" i="3"/>
  <c r="DW691" i="3"/>
  <c r="DV691" i="3"/>
  <c r="DS691" i="3"/>
  <c r="DR691" i="3"/>
  <c r="DW810" i="3"/>
  <c r="DV810" i="3"/>
  <c r="DS810" i="3"/>
  <c r="DR810" i="3"/>
  <c r="DW809" i="3"/>
  <c r="DV809" i="3"/>
  <c r="DS809" i="3"/>
  <c r="DR809" i="3"/>
  <c r="DW808" i="3"/>
  <c r="DV808" i="3"/>
  <c r="DS808" i="3"/>
  <c r="DR808" i="3"/>
  <c r="DW807" i="3"/>
  <c r="DV807" i="3"/>
  <c r="DS807" i="3"/>
  <c r="DR807" i="3"/>
  <c r="DW806" i="3"/>
  <c r="DV806" i="3"/>
  <c r="DS806" i="3"/>
  <c r="DR806" i="3"/>
  <c r="DW689" i="3"/>
  <c r="DV689" i="3"/>
  <c r="DS689" i="3"/>
  <c r="DR689" i="3"/>
  <c r="DW805" i="3"/>
  <c r="DV805" i="3"/>
  <c r="DS805" i="3"/>
  <c r="DR805" i="3"/>
  <c r="DW804" i="3"/>
  <c r="DV804" i="3"/>
  <c r="DS804" i="3"/>
  <c r="DR804" i="3"/>
  <c r="DW803" i="3"/>
  <c r="DV803" i="3"/>
  <c r="DS803" i="3"/>
  <c r="DR803" i="3"/>
  <c r="DW802" i="3"/>
  <c r="DV802" i="3"/>
  <c r="DS802" i="3"/>
  <c r="DR802" i="3"/>
  <c r="DW766" i="3"/>
  <c r="DV766" i="3"/>
  <c r="DS766" i="3"/>
  <c r="DR766" i="3"/>
  <c r="DW743" i="3"/>
  <c r="DV743" i="3"/>
  <c r="DS743" i="3"/>
  <c r="DR743" i="3"/>
  <c r="DW774" i="3"/>
  <c r="DV774" i="3"/>
  <c r="DS774" i="3"/>
  <c r="DR774" i="3"/>
  <c r="DW688" i="3"/>
  <c r="DV688" i="3"/>
  <c r="DS688" i="3"/>
  <c r="DR688" i="3"/>
  <c r="DW741" i="3"/>
  <c r="DV741" i="3"/>
  <c r="DS741" i="3"/>
  <c r="DR741" i="3"/>
  <c r="DW773" i="3"/>
  <c r="DV773" i="3"/>
  <c r="DS773" i="3"/>
  <c r="DR773" i="3"/>
  <c r="DW687" i="3"/>
  <c r="DV687" i="3"/>
  <c r="DS687" i="3"/>
  <c r="DR687" i="3"/>
  <c r="DW800" i="3"/>
  <c r="DV800" i="3"/>
  <c r="DS800" i="3"/>
  <c r="DR800" i="3"/>
  <c r="DW799" i="3"/>
  <c r="DV799" i="3"/>
  <c r="DS799" i="3"/>
  <c r="DR799" i="3"/>
  <c r="DW798" i="3"/>
  <c r="DV798" i="3"/>
  <c r="DS798" i="3"/>
  <c r="DR798" i="3"/>
  <c r="DW797" i="3"/>
  <c r="DV797" i="3"/>
  <c r="DS797" i="3"/>
  <c r="DR797" i="3"/>
  <c r="DW793" i="3"/>
  <c r="DV793" i="3"/>
  <c r="DS793" i="3"/>
  <c r="DR793" i="3"/>
  <c r="DW772" i="3"/>
  <c r="DV772" i="3"/>
  <c r="DS772" i="3"/>
  <c r="DR772" i="3"/>
  <c r="DW792" i="3"/>
  <c r="DV792" i="3"/>
  <c r="DS792" i="3"/>
  <c r="DR792" i="3"/>
  <c r="DW791" i="3"/>
  <c r="DV791" i="3"/>
  <c r="DS791" i="3"/>
  <c r="DR791" i="3"/>
  <c r="DW790" i="3"/>
  <c r="DV790" i="3"/>
  <c r="DS790" i="3"/>
  <c r="DR790" i="3"/>
  <c r="DW788" i="3"/>
  <c r="DV788" i="3"/>
  <c r="DS788" i="3"/>
  <c r="DR788" i="3"/>
  <c r="DW787" i="3"/>
  <c r="DV787" i="3"/>
  <c r="DS787" i="3"/>
  <c r="DR787" i="3"/>
  <c r="DW785" i="3"/>
  <c r="DV785" i="3"/>
  <c r="DS785" i="3"/>
  <c r="DR785" i="3"/>
  <c r="DW660" i="3"/>
  <c r="DV660" i="3"/>
  <c r="DS660" i="3"/>
  <c r="DR660" i="3"/>
  <c r="DW659" i="3"/>
  <c r="DV659" i="3"/>
  <c r="DS659" i="3"/>
  <c r="DR659" i="3"/>
  <c r="DW658" i="3"/>
  <c r="DV658" i="3"/>
  <c r="DS658" i="3"/>
  <c r="DR658" i="3"/>
  <c r="DW657" i="3"/>
  <c r="DV657" i="3"/>
  <c r="DS657" i="3"/>
  <c r="DR657" i="3"/>
  <c r="DW656" i="3"/>
  <c r="DV656" i="3"/>
  <c r="DS656" i="3"/>
  <c r="DR656" i="3"/>
  <c r="DW647" i="3"/>
  <c r="DV647" i="3"/>
  <c r="DS647" i="3"/>
  <c r="DR647" i="3"/>
  <c r="DW646" i="3"/>
  <c r="DV646" i="3"/>
  <c r="DS646" i="3"/>
  <c r="DR646" i="3"/>
  <c r="DW645" i="3"/>
  <c r="DV645" i="3"/>
  <c r="DS645" i="3"/>
  <c r="DR645" i="3"/>
  <c r="DW644" i="3"/>
  <c r="DV644" i="3"/>
  <c r="DS644" i="3"/>
  <c r="DR644" i="3"/>
  <c r="DW643" i="3"/>
  <c r="DV643" i="3"/>
  <c r="DS643" i="3"/>
  <c r="DR643" i="3"/>
  <c r="DW635" i="3"/>
  <c r="DV635" i="3"/>
  <c r="DS635" i="3"/>
  <c r="DR635" i="3"/>
  <c r="DW633" i="3"/>
  <c r="DV633" i="3"/>
  <c r="DS633" i="3"/>
  <c r="DR633" i="3"/>
  <c r="DW632" i="3"/>
  <c r="DV632" i="3"/>
  <c r="DS632" i="3"/>
  <c r="DR632" i="3"/>
  <c r="DW631" i="3"/>
  <c r="DV631" i="3"/>
  <c r="DS631" i="3"/>
  <c r="DR631" i="3"/>
  <c r="DW630" i="3"/>
  <c r="DV630" i="3"/>
  <c r="DS630" i="3"/>
  <c r="DR630" i="3"/>
  <c r="DW629" i="3"/>
  <c r="DV629" i="3"/>
  <c r="DS629" i="3"/>
  <c r="DR629" i="3"/>
  <c r="DW625" i="3"/>
  <c r="DV625" i="3"/>
  <c r="DS625" i="3"/>
  <c r="DR625" i="3"/>
  <c r="DW624" i="3"/>
  <c r="DV624" i="3"/>
  <c r="DS624" i="3"/>
  <c r="DR624" i="3"/>
  <c r="DW623" i="3"/>
  <c r="DV623" i="3"/>
  <c r="DS623" i="3"/>
  <c r="DR623" i="3"/>
  <c r="DW622" i="3"/>
  <c r="DV622" i="3"/>
  <c r="DS622" i="3"/>
  <c r="DR622" i="3"/>
  <c r="DW621" i="3"/>
  <c r="DV621" i="3"/>
  <c r="DS621" i="3"/>
  <c r="DR621" i="3"/>
  <c r="DW615" i="3"/>
  <c r="DV615" i="3"/>
  <c r="DS615" i="3"/>
  <c r="DR615" i="3"/>
  <c r="DW613" i="3"/>
  <c r="DV613" i="3"/>
  <c r="DS613" i="3"/>
  <c r="DR613" i="3"/>
  <c r="DW612" i="3"/>
  <c r="DV612" i="3"/>
  <c r="DS612" i="3"/>
  <c r="DR612" i="3"/>
  <c r="DW611" i="3"/>
  <c r="DV611" i="3"/>
  <c r="DS611" i="3"/>
  <c r="DR611" i="3"/>
  <c r="DW610" i="3"/>
  <c r="DV610" i="3"/>
  <c r="DS610" i="3"/>
  <c r="DR610" i="3"/>
  <c r="DW609" i="3"/>
  <c r="DV609" i="3"/>
  <c r="DS609" i="3"/>
  <c r="DR609" i="3"/>
  <c r="DW606" i="3"/>
  <c r="DV606" i="3"/>
  <c r="DS606" i="3"/>
  <c r="DR606" i="3"/>
  <c r="DW605" i="3"/>
  <c r="DV605" i="3"/>
  <c r="DS605" i="3"/>
  <c r="DR605" i="3"/>
  <c r="DW604" i="3"/>
  <c r="DV604" i="3"/>
  <c r="DS604" i="3"/>
  <c r="DR604" i="3"/>
  <c r="DW603" i="3"/>
  <c r="DV603" i="3"/>
  <c r="DS603" i="3"/>
  <c r="DR603" i="3"/>
  <c r="DW602" i="3"/>
  <c r="DV602" i="3"/>
  <c r="DS602" i="3"/>
  <c r="DR602" i="3"/>
  <c r="DW596" i="3"/>
  <c r="DV596" i="3"/>
  <c r="DS596" i="3"/>
  <c r="DR596" i="3"/>
  <c r="DW594" i="3"/>
  <c r="DV594" i="3"/>
  <c r="DS594" i="3"/>
  <c r="DR594" i="3"/>
  <c r="DW593" i="3"/>
  <c r="DV593" i="3"/>
  <c r="DS593" i="3"/>
  <c r="DR593" i="3"/>
  <c r="DW592" i="3"/>
  <c r="DV592" i="3"/>
  <c r="DS592" i="3"/>
  <c r="DR592" i="3"/>
  <c r="DW591" i="3"/>
  <c r="DV591" i="3"/>
  <c r="DS591" i="3"/>
  <c r="DR591" i="3"/>
  <c r="DW590" i="3"/>
  <c r="DV590" i="3"/>
  <c r="DS590" i="3"/>
  <c r="DR590" i="3"/>
  <c r="DW586" i="3"/>
  <c r="DV586" i="3"/>
  <c r="DS586" i="3"/>
  <c r="DR586" i="3"/>
  <c r="DW585" i="3"/>
  <c r="DV585" i="3"/>
  <c r="DS585" i="3"/>
  <c r="DR585" i="3"/>
  <c r="DW584" i="3"/>
  <c r="DV584" i="3"/>
  <c r="DS584" i="3"/>
  <c r="DR584" i="3"/>
  <c r="DW583" i="3"/>
  <c r="DV583" i="3"/>
  <c r="DS583" i="3"/>
  <c r="DR583" i="3"/>
  <c r="DW582" i="3"/>
  <c r="DV582" i="3"/>
  <c r="DS582" i="3"/>
  <c r="DR582" i="3"/>
  <c r="DW574" i="3"/>
  <c r="DV574" i="3"/>
  <c r="DS574" i="3"/>
  <c r="DR574" i="3"/>
  <c r="DW573" i="3"/>
  <c r="DV573" i="3"/>
  <c r="DS573" i="3"/>
  <c r="DR573" i="3"/>
  <c r="DW572" i="3"/>
  <c r="DV572" i="3"/>
  <c r="DS572" i="3"/>
  <c r="DR572" i="3"/>
  <c r="DW571" i="3"/>
  <c r="DV571" i="3"/>
  <c r="DS571" i="3"/>
  <c r="DR571" i="3"/>
  <c r="DW570" i="3"/>
  <c r="DV570" i="3"/>
  <c r="DS570" i="3"/>
  <c r="DR570" i="3"/>
  <c r="DW568" i="3"/>
  <c r="DV568" i="3"/>
  <c r="DS568" i="3"/>
  <c r="DR568" i="3"/>
  <c r="DW567" i="3"/>
  <c r="DV567" i="3"/>
  <c r="DS567" i="3"/>
  <c r="DR567" i="3"/>
  <c r="DW566" i="3"/>
  <c r="DV566" i="3"/>
  <c r="DS566" i="3"/>
  <c r="DR566" i="3"/>
  <c r="DW565" i="3"/>
  <c r="DV565" i="3"/>
  <c r="DS565" i="3"/>
  <c r="DR565" i="3"/>
  <c r="DW564" i="3"/>
  <c r="DV564" i="3"/>
  <c r="DS564" i="3"/>
  <c r="DR564" i="3"/>
  <c r="DW562" i="3"/>
  <c r="DV562" i="3"/>
  <c r="DS562" i="3"/>
  <c r="DR562" i="3"/>
  <c r="DW561" i="3"/>
  <c r="DV561" i="3"/>
  <c r="DS561" i="3"/>
  <c r="DR561" i="3"/>
  <c r="DW560" i="3"/>
  <c r="DV560" i="3"/>
  <c r="DS560" i="3"/>
  <c r="DR560" i="3"/>
  <c r="DW559" i="3"/>
  <c r="DV559" i="3"/>
  <c r="DS559" i="3"/>
  <c r="DR559" i="3"/>
  <c r="DW558" i="3"/>
  <c r="DV558" i="3"/>
  <c r="DS558" i="3"/>
  <c r="DR558" i="3"/>
  <c r="DW556" i="3"/>
  <c r="DV556" i="3"/>
  <c r="DS556" i="3"/>
  <c r="DR556" i="3"/>
  <c r="DW555" i="3"/>
  <c r="DV555" i="3"/>
  <c r="DS555" i="3"/>
  <c r="DR555" i="3"/>
  <c r="DW554" i="3"/>
  <c r="DV554" i="3"/>
  <c r="DS554" i="3"/>
  <c r="DR554" i="3"/>
  <c r="DW553" i="3"/>
  <c r="DV553" i="3"/>
  <c r="DS553" i="3"/>
  <c r="DR553" i="3"/>
  <c r="DW552" i="3"/>
  <c r="DV552" i="3"/>
  <c r="DS552" i="3"/>
  <c r="DR552" i="3"/>
  <c r="DW549" i="3"/>
  <c r="DV549" i="3"/>
  <c r="DS549" i="3"/>
  <c r="DR549" i="3"/>
  <c r="DW548" i="3"/>
  <c r="DV548" i="3"/>
  <c r="DS548" i="3"/>
  <c r="DR548" i="3"/>
  <c r="DW547" i="3"/>
  <c r="DV547" i="3"/>
  <c r="DS547" i="3"/>
  <c r="DR547" i="3"/>
  <c r="DW546" i="3"/>
  <c r="DV546" i="3"/>
  <c r="DS546" i="3"/>
  <c r="DR546" i="3"/>
  <c r="DW545" i="3"/>
  <c r="DV545" i="3"/>
  <c r="DS545" i="3"/>
  <c r="DR545" i="3"/>
  <c r="DW543" i="3"/>
  <c r="DV543" i="3"/>
  <c r="DS543" i="3"/>
  <c r="DR543" i="3"/>
  <c r="DW542" i="3"/>
  <c r="DV542" i="3"/>
  <c r="DS542" i="3"/>
  <c r="DR542" i="3"/>
  <c r="DW541" i="3"/>
  <c r="DV541" i="3"/>
  <c r="DS541" i="3"/>
  <c r="DR541" i="3"/>
  <c r="DW540" i="3"/>
  <c r="DV540" i="3"/>
  <c r="DS540" i="3"/>
  <c r="DR540" i="3"/>
  <c r="DW539" i="3"/>
  <c r="DV539" i="3"/>
  <c r="DS539" i="3"/>
  <c r="DR539" i="3"/>
  <c r="DW536" i="3"/>
  <c r="DV536" i="3"/>
  <c r="DS536" i="3"/>
  <c r="DR536" i="3"/>
  <c r="DW535" i="3"/>
  <c r="DV535" i="3"/>
  <c r="DS535" i="3"/>
  <c r="DR535" i="3"/>
  <c r="DW534" i="3"/>
  <c r="DV534" i="3"/>
  <c r="DS534" i="3"/>
  <c r="DR534" i="3"/>
  <c r="DW533" i="3"/>
  <c r="DV533" i="3"/>
  <c r="DS533" i="3"/>
  <c r="DR533" i="3"/>
  <c r="DW532" i="3"/>
  <c r="DV532" i="3"/>
  <c r="DS532" i="3"/>
  <c r="DR532" i="3"/>
  <c r="DW530" i="3"/>
  <c r="DV530" i="3"/>
  <c r="DS530" i="3"/>
  <c r="DR530" i="3"/>
  <c r="DW529" i="3"/>
  <c r="DV529" i="3"/>
  <c r="DS529" i="3"/>
  <c r="DR529" i="3"/>
  <c r="DW528" i="3"/>
  <c r="DV528" i="3"/>
  <c r="DS528" i="3"/>
  <c r="DR528" i="3"/>
  <c r="DW527" i="3"/>
  <c r="DV527" i="3"/>
  <c r="DS527" i="3"/>
  <c r="DR527" i="3"/>
  <c r="DW526" i="3"/>
  <c r="DV526" i="3"/>
  <c r="DS526" i="3"/>
  <c r="DR526" i="3"/>
  <c r="DW523" i="3"/>
  <c r="DV523" i="3"/>
  <c r="DS523" i="3"/>
  <c r="DR523" i="3"/>
  <c r="DW522" i="3"/>
  <c r="DV522" i="3"/>
  <c r="DS522" i="3"/>
  <c r="DR522" i="3"/>
  <c r="DW521" i="3"/>
  <c r="DV521" i="3"/>
  <c r="DS521" i="3"/>
  <c r="DR521" i="3"/>
  <c r="DW520" i="3"/>
  <c r="DV520" i="3"/>
  <c r="DS520" i="3"/>
  <c r="DR520" i="3"/>
  <c r="DW519" i="3"/>
  <c r="DV519" i="3"/>
  <c r="DS519" i="3"/>
  <c r="DR519" i="3"/>
  <c r="DW517" i="3"/>
  <c r="DV517" i="3"/>
  <c r="DS517" i="3"/>
  <c r="DR517" i="3"/>
  <c r="DW516" i="3"/>
  <c r="DV516" i="3"/>
  <c r="DS516" i="3"/>
  <c r="DR516" i="3"/>
  <c r="DW515" i="3"/>
  <c r="DV515" i="3"/>
  <c r="DS515" i="3"/>
  <c r="DR515" i="3"/>
  <c r="DW514" i="3"/>
  <c r="DV514" i="3"/>
  <c r="DS514" i="3"/>
  <c r="DR514" i="3"/>
  <c r="DW513" i="3"/>
  <c r="DV513" i="3"/>
  <c r="DS513" i="3"/>
  <c r="DR513" i="3"/>
  <c r="DW510" i="3"/>
  <c r="DV510" i="3"/>
  <c r="DS510" i="3"/>
  <c r="DR510" i="3"/>
  <c r="DW509" i="3"/>
  <c r="DV509" i="3"/>
  <c r="DS509" i="3"/>
  <c r="DR509" i="3"/>
  <c r="DW508" i="3"/>
  <c r="DV508" i="3"/>
  <c r="DS508" i="3"/>
  <c r="DR508" i="3"/>
  <c r="DW507" i="3"/>
  <c r="DV507" i="3"/>
  <c r="DS507" i="3"/>
  <c r="DR507" i="3"/>
  <c r="DW506" i="3"/>
  <c r="DV506" i="3"/>
  <c r="DS506" i="3"/>
  <c r="DR506" i="3"/>
  <c r="DW504" i="3"/>
  <c r="DV504" i="3"/>
  <c r="DS504" i="3"/>
  <c r="DR504" i="3"/>
  <c r="DW503" i="3"/>
  <c r="DV503" i="3"/>
  <c r="DS503" i="3"/>
  <c r="DR503" i="3"/>
  <c r="DW502" i="3"/>
  <c r="DV502" i="3"/>
  <c r="DS502" i="3"/>
  <c r="DR502" i="3"/>
  <c r="DW501" i="3"/>
  <c r="DV501" i="3"/>
  <c r="DS501" i="3"/>
  <c r="DR501" i="3"/>
  <c r="DW500" i="3"/>
  <c r="DV500" i="3"/>
  <c r="DS500" i="3"/>
  <c r="DR500" i="3"/>
  <c r="DW498" i="3"/>
  <c r="DV498" i="3"/>
  <c r="DS498" i="3"/>
  <c r="DR498" i="3"/>
  <c r="DW497" i="3"/>
  <c r="DV497" i="3"/>
  <c r="DS497" i="3"/>
  <c r="DR497" i="3"/>
  <c r="DW496" i="3"/>
  <c r="DV496" i="3"/>
  <c r="DS496" i="3"/>
  <c r="DR496" i="3"/>
  <c r="DW495" i="3"/>
  <c r="DV495" i="3"/>
  <c r="DS495" i="3"/>
  <c r="DR495" i="3"/>
  <c r="DW494" i="3"/>
  <c r="DV494" i="3"/>
  <c r="DS494" i="3"/>
  <c r="DR494" i="3"/>
  <c r="DW492" i="3"/>
  <c r="DV492" i="3"/>
  <c r="DS492" i="3"/>
  <c r="DR492" i="3"/>
  <c r="DW491" i="3"/>
  <c r="DV491" i="3"/>
  <c r="DS491" i="3"/>
  <c r="DR491" i="3"/>
  <c r="DW490" i="3"/>
  <c r="DV490" i="3"/>
  <c r="DS490" i="3"/>
  <c r="DR490" i="3"/>
  <c r="DW489" i="3"/>
  <c r="DV489" i="3"/>
  <c r="DS489" i="3"/>
  <c r="DR489" i="3"/>
  <c r="DW488" i="3"/>
  <c r="DV488" i="3"/>
  <c r="DS488" i="3"/>
  <c r="DR488" i="3"/>
  <c r="DW486" i="3"/>
  <c r="DV486" i="3"/>
  <c r="DS486" i="3"/>
  <c r="DR486" i="3"/>
  <c r="DW485" i="3"/>
  <c r="DV485" i="3"/>
  <c r="DS485" i="3"/>
  <c r="DR485" i="3"/>
  <c r="DW484" i="3"/>
  <c r="DV484" i="3"/>
  <c r="DS484" i="3"/>
  <c r="DR484" i="3"/>
  <c r="DW483" i="3"/>
  <c r="DV483" i="3"/>
  <c r="DS483" i="3"/>
  <c r="DR483" i="3"/>
  <c r="DW482" i="3"/>
  <c r="DV482" i="3"/>
  <c r="DS482" i="3"/>
  <c r="DR482" i="3"/>
  <c r="DW479" i="3"/>
  <c r="DV479" i="3"/>
  <c r="DS479" i="3"/>
  <c r="DR479" i="3"/>
  <c r="DW477" i="3"/>
  <c r="DV477" i="3"/>
  <c r="DS477" i="3"/>
  <c r="DR477" i="3"/>
  <c r="DW476" i="3"/>
  <c r="DV476" i="3"/>
  <c r="DS476" i="3"/>
  <c r="DR476" i="3"/>
  <c r="DW475" i="3"/>
  <c r="DV475" i="3"/>
  <c r="DS475" i="3"/>
  <c r="DR475" i="3"/>
  <c r="DW474" i="3"/>
  <c r="DV474" i="3"/>
  <c r="DS474" i="3"/>
  <c r="DR474" i="3"/>
  <c r="DW473" i="3"/>
  <c r="DV473" i="3"/>
  <c r="DS473" i="3"/>
  <c r="DR473" i="3"/>
  <c r="DW471" i="3"/>
  <c r="DV471" i="3"/>
  <c r="DS471" i="3"/>
  <c r="DR471" i="3"/>
  <c r="DW470" i="3"/>
  <c r="DV470" i="3"/>
  <c r="DS470" i="3"/>
  <c r="DR470" i="3"/>
  <c r="DW469" i="3"/>
  <c r="DV469" i="3"/>
  <c r="DS469" i="3"/>
  <c r="DR469" i="3"/>
  <c r="DW468" i="3"/>
  <c r="DV468" i="3"/>
  <c r="DS468" i="3"/>
  <c r="DR468" i="3"/>
  <c r="DW467" i="3"/>
  <c r="DV467" i="3"/>
  <c r="DS467" i="3"/>
  <c r="DR467" i="3"/>
  <c r="DW465" i="3"/>
  <c r="DV465" i="3"/>
  <c r="DS465" i="3"/>
  <c r="DR465" i="3"/>
  <c r="DW464" i="3"/>
  <c r="DV464" i="3"/>
  <c r="DS464" i="3"/>
  <c r="DR464" i="3"/>
  <c r="DW463" i="3"/>
  <c r="DV463" i="3"/>
  <c r="DS463" i="3"/>
  <c r="DR463" i="3"/>
  <c r="DW462" i="3"/>
  <c r="DV462" i="3"/>
  <c r="DS462" i="3"/>
  <c r="DR462" i="3"/>
  <c r="DW461" i="3"/>
  <c r="DV461" i="3"/>
  <c r="DS461" i="3"/>
  <c r="DR461" i="3"/>
  <c r="DW459" i="3"/>
  <c r="DV459" i="3"/>
  <c r="DS459" i="3"/>
  <c r="DR459" i="3"/>
  <c r="DW458" i="3"/>
  <c r="DV458" i="3"/>
  <c r="DS458" i="3"/>
  <c r="DR458" i="3"/>
  <c r="DW457" i="3"/>
  <c r="DV457" i="3"/>
  <c r="DS457" i="3"/>
  <c r="DR457" i="3"/>
  <c r="DW456" i="3"/>
  <c r="DV456" i="3"/>
  <c r="DS456" i="3"/>
  <c r="DR456" i="3"/>
  <c r="DW455" i="3"/>
  <c r="DV455" i="3"/>
  <c r="DS455" i="3"/>
  <c r="DR455" i="3"/>
  <c r="DW453" i="3"/>
  <c r="DV453" i="3"/>
  <c r="DS453" i="3"/>
  <c r="DR453" i="3"/>
  <c r="DW452" i="3"/>
  <c r="DV452" i="3"/>
  <c r="DS452" i="3"/>
  <c r="DR452" i="3"/>
  <c r="DW451" i="3"/>
  <c r="DV451" i="3"/>
  <c r="DS451" i="3"/>
  <c r="DR451" i="3"/>
  <c r="DW450" i="3"/>
  <c r="DV450" i="3"/>
  <c r="DS450" i="3"/>
  <c r="DR450" i="3"/>
  <c r="DW449" i="3"/>
  <c r="DV449" i="3"/>
  <c r="DS449" i="3"/>
  <c r="DR449" i="3"/>
  <c r="DW446" i="3"/>
  <c r="DV446" i="3"/>
  <c r="DS446" i="3"/>
  <c r="DR446" i="3"/>
  <c r="DW445" i="3"/>
  <c r="DV445" i="3"/>
  <c r="DS445" i="3"/>
  <c r="DR445" i="3"/>
  <c r="DW444" i="3"/>
  <c r="DV444" i="3"/>
  <c r="DS444" i="3"/>
  <c r="DR444" i="3"/>
  <c r="DW443" i="3"/>
  <c r="DV443" i="3"/>
  <c r="DS443" i="3"/>
  <c r="DR443" i="3"/>
  <c r="DW442" i="3"/>
  <c r="DV442" i="3"/>
  <c r="DS442" i="3"/>
  <c r="DR442" i="3"/>
  <c r="DW439" i="3"/>
  <c r="DV439" i="3"/>
  <c r="DS439" i="3"/>
  <c r="DR439" i="3"/>
  <c r="DW438" i="3"/>
  <c r="DV438" i="3"/>
  <c r="DS438" i="3"/>
  <c r="DR438" i="3"/>
  <c r="DW437" i="3"/>
  <c r="DV437" i="3"/>
  <c r="DS437" i="3"/>
  <c r="DR437" i="3"/>
  <c r="DW436" i="3"/>
  <c r="DV436" i="3"/>
  <c r="DS436" i="3"/>
  <c r="DR436" i="3"/>
  <c r="DW435" i="3"/>
  <c r="DV435" i="3"/>
  <c r="DS435" i="3"/>
  <c r="DR435" i="3"/>
  <c r="DW433" i="3"/>
  <c r="DV433" i="3"/>
  <c r="DS433" i="3"/>
  <c r="DR433" i="3"/>
  <c r="DW432" i="3"/>
  <c r="DV432" i="3"/>
  <c r="DS432" i="3"/>
  <c r="DR432" i="3"/>
  <c r="DW431" i="3"/>
  <c r="DV431" i="3"/>
  <c r="DS431" i="3"/>
  <c r="DR431" i="3"/>
  <c r="DW430" i="3"/>
  <c r="DV430" i="3"/>
  <c r="DS430" i="3"/>
  <c r="DR430" i="3"/>
  <c r="DW429" i="3"/>
  <c r="DV429" i="3"/>
  <c r="DS429" i="3"/>
  <c r="DR429" i="3"/>
  <c r="DW426" i="3"/>
  <c r="DV426" i="3"/>
  <c r="DS426" i="3"/>
  <c r="DR426" i="3"/>
  <c r="DW425" i="3"/>
  <c r="DV425" i="3"/>
  <c r="DS425" i="3"/>
  <c r="DR425" i="3"/>
  <c r="DW424" i="3"/>
  <c r="DV424" i="3"/>
  <c r="DS424" i="3"/>
  <c r="DR424" i="3"/>
  <c r="DW423" i="3"/>
  <c r="DV423" i="3"/>
  <c r="DS423" i="3"/>
  <c r="DR423" i="3"/>
  <c r="DW422" i="3"/>
  <c r="DV422" i="3"/>
  <c r="DS422" i="3"/>
  <c r="DR422" i="3"/>
  <c r="DW420" i="3"/>
  <c r="DV420" i="3"/>
  <c r="DS420" i="3"/>
  <c r="DR420" i="3"/>
  <c r="DW419" i="3"/>
  <c r="DV419" i="3"/>
  <c r="DS419" i="3"/>
  <c r="DR419" i="3"/>
  <c r="DW418" i="3"/>
  <c r="DV418" i="3"/>
  <c r="DS418" i="3"/>
  <c r="DR418" i="3"/>
  <c r="DW417" i="3"/>
  <c r="DV417" i="3"/>
  <c r="DS417" i="3"/>
  <c r="DR417" i="3"/>
  <c r="DW416" i="3"/>
  <c r="DV416" i="3"/>
  <c r="DS416" i="3"/>
  <c r="DR416" i="3"/>
  <c r="DW414" i="3"/>
  <c r="DV414" i="3"/>
  <c r="DS414" i="3"/>
  <c r="DR414" i="3"/>
  <c r="DW413" i="3"/>
  <c r="DV413" i="3"/>
  <c r="DS413" i="3"/>
  <c r="DR413" i="3"/>
  <c r="DW412" i="3"/>
  <c r="DV412" i="3"/>
  <c r="DS412" i="3"/>
  <c r="DR412" i="3"/>
  <c r="DW411" i="3"/>
  <c r="DV411" i="3"/>
  <c r="DS411" i="3"/>
  <c r="DR411" i="3"/>
  <c r="DW410" i="3"/>
  <c r="DV410" i="3"/>
  <c r="DS410" i="3"/>
  <c r="DR410" i="3"/>
  <c r="DW408" i="3"/>
  <c r="DV408" i="3"/>
  <c r="DS408" i="3"/>
  <c r="DR408" i="3"/>
  <c r="DW407" i="3"/>
  <c r="DV407" i="3"/>
  <c r="DW406" i="3"/>
  <c r="DV406" i="3"/>
  <c r="DW405" i="3"/>
  <c r="DV405" i="3"/>
  <c r="DW404" i="3"/>
  <c r="DV404" i="3"/>
  <c r="DW402" i="3"/>
  <c r="DV402" i="3"/>
  <c r="DS402" i="3"/>
  <c r="DR402" i="3"/>
  <c r="DW401" i="3"/>
  <c r="DV401" i="3"/>
  <c r="DW400" i="3"/>
  <c r="DV400" i="3"/>
  <c r="DW399" i="3"/>
  <c r="DV399" i="3"/>
  <c r="DW398" i="3"/>
  <c r="DV398" i="3"/>
  <c r="DW396" i="3"/>
  <c r="DV396" i="3"/>
  <c r="DS396" i="3"/>
  <c r="DR396" i="3"/>
  <c r="DW395" i="3"/>
  <c r="DV395" i="3"/>
  <c r="DW394" i="3"/>
  <c r="DV394" i="3"/>
  <c r="DW393" i="3"/>
  <c r="DV393" i="3"/>
  <c r="DW392" i="3"/>
  <c r="DV392" i="3"/>
  <c r="DW390" i="3"/>
  <c r="DV390" i="3"/>
  <c r="DS390" i="3"/>
  <c r="DR390" i="3"/>
  <c r="DW389" i="3"/>
  <c r="DV389" i="3"/>
  <c r="DS389" i="3"/>
  <c r="DR389" i="3"/>
  <c r="DW388" i="3"/>
  <c r="DV388" i="3"/>
  <c r="DS388" i="3"/>
  <c r="DR388" i="3"/>
  <c r="DW387" i="3"/>
  <c r="DV387" i="3"/>
  <c r="DS387" i="3"/>
  <c r="DR387" i="3"/>
  <c r="DW386" i="3"/>
  <c r="DV386" i="3"/>
  <c r="DS386" i="3"/>
  <c r="DR386" i="3"/>
  <c r="DW383" i="3"/>
  <c r="DV383" i="3"/>
  <c r="DS383" i="3"/>
  <c r="DR383" i="3"/>
  <c r="DW381" i="3"/>
  <c r="DV381" i="3"/>
  <c r="DS381" i="3"/>
  <c r="DR381" i="3"/>
  <c r="DW380" i="3"/>
  <c r="DV380" i="3"/>
  <c r="DS380" i="3"/>
  <c r="DR380" i="3"/>
  <c r="DW379" i="3"/>
  <c r="DV379" i="3"/>
  <c r="DS379" i="3"/>
  <c r="DR379" i="3"/>
  <c r="DW378" i="3"/>
  <c r="DV378" i="3"/>
  <c r="DS378" i="3"/>
  <c r="DR378" i="3"/>
  <c r="DW377" i="3"/>
  <c r="DV377" i="3"/>
  <c r="DS377" i="3"/>
  <c r="DR377" i="3"/>
  <c r="DW375" i="3"/>
  <c r="DV375" i="3"/>
  <c r="DS375" i="3"/>
  <c r="DR375" i="3"/>
  <c r="DW374" i="3"/>
  <c r="DV374" i="3"/>
  <c r="DS374" i="3"/>
  <c r="DR374" i="3"/>
  <c r="DW373" i="3"/>
  <c r="DV373" i="3"/>
  <c r="DS373" i="3"/>
  <c r="DR373" i="3"/>
  <c r="DW372" i="3"/>
  <c r="DV372" i="3"/>
  <c r="DS372" i="3"/>
  <c r="DR372" i="3"/>
  <c r="DW371" i="3"/>
  <c r="DV371" i="3"/>
  <c r="DS371" i="3"/>
  <c r="DR371" i="3"/>
  <c r="DW369" i="3"/>
  <c r="DV369" i="3"/>
  <c r="DS369" i="3"/>
  <c r="DR369" i="3"/>
  <c r="DW368" i="3"/>
  <c r="DV368" i="3"/>
  <c r="DS368" i="3"/>
  <c r="DR368" i="3"/>
  <c r="DW367" i="3"/>
  <c r="DV367" i="3"/>
  <c r="DS367" i="3"/>
  <c r="DR367" i="3"/>
  <c r="DW366" i="3"/>
  <c r="DV366" i="3"/>
  <c r="DS366" i="3"/>
  <c r="DR366" i="3"/>
  <c r="DW365" i="3"/>
  <c r="DV365" i="3"/>
  <c r="DS365" i="3"/>
  <c r="DR365" i="3"/>
  <c r="DW363" i="3"/>
  <c r="DV363" i="3"/>
  <c r="DS363" i="3"/>
  <c r="DR363" i="3"/>
  <c r="DW362" i="3"/>
  <c r="DV362" i="3"/>
  <c r="DS362" i="3"/>
  <c r="DR362" i="3"/>
  <c r="DW361" i="3"/>
  <c r="DV361" i="3"/>
  <c r="DS361" i="3"/>
  <c r="DR361" i="3"/>
  <c r="DW360" i="3"/>
  <c r="DV360" i="3"/>
  <c r="DS360" i="3"/>
  <c r="DR360" i="3"/>
  <c r="DW359" i="3"/>
  <c r="DV359" i="3"/>
  <c r="DS359" i="3"/>
  <c r="DR359" i="3"/>
  <c r="DW357" i="3"/>
  <c r="DV357" i="3"/>
  <c r="DS357" i="3"/>
  <c r="DR357" i="3"/>
  <c r="DW356" i="3"/>
  <c r="DV356" i="3"/>
  <c r="DS356" i="3"/>
  <c r="DR356" i="3"/>
  <c r="DW355" i="3"/>
  <c r="DV355" i="3"/>
  <c r="DS355" i="3"/>
  <c r="DR355" i="3"/>
  <c r="DW354" i="3"/>
  <c r="DV354" i="3"/>
  <c r="DS354" i="3"/>
  <c r="DR354" i="3"/>
  <c r="DW353" i="3"/>
  <c r="DV353" i="3"/>
  <c r="DS353" i="3"/>
  <c r="DR353" i="3"/>
  <c r="DW350" i="3"/>
  <c r="DV350" i="3"/>
  <c r="DS350" i="3"/>
  <c r="DR350" i="3"/>
  <c r="DW349" i="3"/>
  <c r="DV349" i="3"/>
  <c r="DS349" i="3"/>
  <c r="DR349" i="3"/>
  <c r="DW348" i="3"/>
  <c r="DV348" i="3"/>
  <c r="DS348" i="3"/>
  <c r="DR348" i="3"/>
  <c r="DW347" i="3"/>
  <c r="DV347" i="3"/>
  <c r="DS347" i="3"/>
  <c r="DR347" i="3"/>
  <c r="DW346" i="3"/>
  <c r="DV346" i="3"/>
  <c r="DS346" i="3"/>
  <c r="DR346" i="3"/>
  <c r="DW344" i="3"/>
  <c r="DV344" i="3"/>
  <c r="DS344" i="3"/>
  <c r="DR344" i="3"/>
  <c r="DW343" i="3"/>
  <c r="DV343" i="3"/>
  <c r="DS343" i="3"/>
  <c r="DR343" i="3"/>
  <c r="DW342" i="3"/>
  <c r="DV342" i="3"/>
  <c r="DS342" i="3"/>
  <c r="DR342" i="3"/>
  <c r="DW341" i="3"/>
  <c r="DV341" i="3"/>
  <c r="DS341" i="3"/>
  <c r="DR341" i="3"/>
  <c r="DW340" i="3"/>
  <c r="DV340" i="3"/>
  <c r="DS340" i="3"/>
  <c r="DR340" i="3"/>
  <c r="DW338" i="3"/>
  <c r="DV338" i="3"/>
  <c r="DS338" i="3"/>
  <c r="DR338" i="3"/>
  <c r="DW337" i="3"/>
  <c r="DV337" i="3"/>
  <c r="DS337" i="3"/>
  <c r="DR337" i="3"/>
  <c r="DW336" i="3"/>
  <c r="DV336" i="3"/>
  <c r="DS336" i="3"/>
  <c r="DR336" i="3"/>
  <c r="DW335" i="3"/>
  <c r="DV335" i="3"/>
  <c r="DS335" i="3"/>
  <c r="DR335" i="3"/>
  <c r="DW334" i="3"/>
  <c r="DV334" i="3"/>
  <c r="DS334" i="3"/>
  <c r="DR334" i="3"/>
  <c r="DW331" i="3"/>
  <c r="DV331" i="3"/>
  <c r="DS331" i="3"/>
  <c r="DR331" i="3"/>
  <c r="DW330" i="3"/>
  <c r="DV330" i="3"/>
  <c r="DS330" i="3"/>
  <c r="DR330" i="3"/>
  <c r="DW329" i="3"/>
  <c r="DV329" i="3"/>
  <c r="DS329" i="3"/>
  <c r="DR329" i="3"/>
  <c r="DW328" i="3"/>
  <c r="DV328" i="3"/>
  <c r="DS328" i="3"/>
  <c r="DR328" i="3"/>
  <c r="DW327" i="3"/>
  <c r="DV327" i="3"/>
  <c r="DS327" i="3"/>
  <c r="DR327" i="3"/>
  <c r="DW318" i="3"/>
  <c r="DV318" i="3"/>
  <c r="DS318" i="3"/>
  <c r="DR318" i="3"/>
  <c r="DW317" i="3"/>
  <c r="DV317" i="3"/>
  <c r="DS317" i="3"/>
  <c r="DR317" i="3"/>
  <c r="DW316" i="3"/>
  <c r="DV316" i="3"/>
  <c r="DS316" i="3"/>
  <c r="DR316" i="3"/>
  <c r="DW315" i="3"/>
  <c r="DV315" i="3"/>
  <c r="DS315" i="3"/>
  <c r="DR315" i="3"/>
  <c r="DW314" i="3"/>
  <c r="DV314" i="3"/>
  <c r="DS314" i="3"/>
  <c r="DR314" i="3"/>
  <c r="DW312" i="3"/>
  <c r="DV312" i="3"/>
  <c r="DS312" i="3"/>
  <c r="DR312" i="3"/>
  <c r="DW311" i="3"/>
  <c r="DV311" i="3"/>
  <c r="DS311" i="3"/>
  <c r="DR311" i="3"/>
  <c r="DW310" i="3"/>
  <c r="DV310" i="3"/>
  <c r="DS310" i="3"/>
  <c r="DR310" i="3"/>
  <c r="DW309" i="3"/>
  <c r="DV309" i="3"/>
  <c r="DS309" i="3"/>
  <c r="DR309" i="3"/>
  <c r="DW308" i="3"/>
  <c r="DV308" i="3"/>
  <c r="DS308" i="3"/>
  <c r="DR308" i="3"/>
  <c r="DW305" i="3"/>
  <c r="DV305" i="3"/>
  <c r="DS305" i="3"/>
  <c r="DR305" i="3"/>
  <c r="DW304" i="3"/>
  <c r="DV304" i="3"/>
  <c r="DS304" i="3"/>
  <c r="DR304" i="3"/>
  <c r="DW303" i="3"/>
  <c r="DV303" i="3"/>
  <c r="DS303" i="3"/>
  <c r="DR303" i="3"/>
  <c r="DW302" i="3"/>
  <c r="DV302" i="3"/>
  <c r="DS302" i="3"/>
  <c r="DR302" i="3"/>
  <c r="DW299" i="3"/>
  <c r="DV299" i="3"/>
  <c r="DS299" i="3"/>
  <c r="DR299" i="3"/>
  <c r="DW298" i="3"/>
  <c r="DV298" i="3"/>
  <c r="DS298" i="3"/>
  <c r="DR298" i="3"/>
  <c r="DW297" i="3"/>
  <c r="DV297" i="3"/>
  <c r="DS297" i="3"/>
  <c r="DR297" i="3"/>
  <c r="DW296" i="3"/>
  <c r="DV296" i="3"/>
  <c r="DS296" i="3"/>
  <c r="DR296" i="3"/>
  <c r="DW295" i="3"/>
  <c r="DV295" i="3"/>
  <c r="DS295" i="3"/>
  <c r="DR295" i="3"/>
  <c r="DW293" i="3"/>
  <c r="DV293" i="3"/>
  <c r="DS293" i="3"/>
  <c r="DR293" i="3"/>
  <c r="DW292" i="3"/>
  <c r="DV292" i="3"/>
  <c r="DS292" i="3"/>
  <c r="DR292" i="3"/>
  <c r="DW291" i="3"/>
  <c r="DV291" i="3"/>
  <c r="DS291" i="3"/>
  <c r="DR291" i="3"/>
  <c r="DW290" i="3"/>
  <c r="DV290" i="3"/>
  <c r="DS290" i="3"/>
  <c r="DR290" i="3"/>
  <c r="DW289" i="3"/>
  <c r="DV289" i="3"/>
  <c r="DS289" i="3"/>
  <c r="DR289" i="3"/>
  <c r="DW286" i="3"/>
  <c r="DV286" i="3"/>
  <c r="DS286" i="3"/>
  <c r="DR286" i="3"/>
  <c r="DW285" i="3"/>
  <c r="DV285" i="3"/>
  <c r="DR285" i="3"/>
  <c r="DW284" i="3"/>
  <c r="DV284" i="3"/>
  <c r="DR284" i="3"/>
  <c r="DW283" i="3"/>
  <c r="DV283" i="3"/>
  <c r="DR283" i="3"/>
  <c r="DW282" i="3"/>
  <c r="DV282" i="3"/>
  <c r="DR282" i="3"/>
  <c r="DW280" i="3"/>
  <c r="DV280" i="3"/>
  <c r="DS280" i="3"/>
  <c r="DR280" i="3"/>
  <c r="DW279" i="3"/>
  <c r="DV279" i="3"/>
  <c r="DR279" i="3"/>
  <c r="DW278" i="3"/>
  <c r="DV278" i="3"/>
  <c r="DR278" i="3"/>
  <c r="DW277" i="3"/>
  <c r="DV277" i="3"/>
  <c r="DR277" i="3"/>
  <c r="DW276" i="3"/>
  <c r="DV276" i="3"/>
  <c r="DR276" i="3"/>
  <c r="DW274" i="3"/>
  <c r="DV274" i="3"/>
  <c r="DS274" i="3"/>
  <c r="DR274" i="3"/>
  <c r="DW273" i="3"/>
  <c r="DV273" i="3"/>
  <c r="DR273" i="3"/>
  <c r="DW272" i="3"/>
  <c r="DV272" i="3"/>
  <c r="DR272" i="3"/>
  <c r="DW271" i="3"/>
  <c r="DV271" i="3"/>
  <c r="DR271" i="3"/>
  <c r="DW270" i="3"/>
  <c r="DV270" i="3"/>
  <c r="DR270" i="3"/>
  <c r="DW268" i="3"/>
  <c r="DV268" i="3"/>
  <c r="DS268" i="3"/>
  <c r="DR268" i="3"/>
  <c r="DW267" i="3"/>
  <c r="DV267" i="3"/>
  <c r="DR267" i="3"/>
  <c r="DW266" i="3"/>
  <c r="DV266" i="3"/>
  <c r="DR266" i="3"/>
  <c r="DW265" i="3"/>
  <c r="DV265" i="3"/>
  <c r="DR265" i="3"/>
  <c r="DW264" i="3"/>
  <c r="DV264" i="3"/>
  <c r="DR264" i="3"/>
  <c r="DW262" i="3"/>
  <c r="DV262" i="3"/>
  <c r="DS262" i="3"/>
  <c r="DR262" i="3"/>
  <c r="DW261" i="3"/>
  <c r="DV261" i="3"/>
  <c r="DW260" i="3"/>
  <c r="DV260" i="3"/>
  <c r="DW259" i="3"/>
  <c r="DV259" i="3"/>
  <c r="DW258" i="3"/>
  <c r="DV258" i="3"/>
  <c r="DW256" i="3"/>
  <c r="DV256" i="3"/>
  <c r="DS256" i="3"/>
  <c r="DR256" i="3"/>
  <c r="DW255" i="3"/>
  <c r="DV255" i="3"/>
  <c r="DW254" i="3"/>
  <c r="DV254" i="3"/>
  <c r="DW253" i="3"/>
  <c r="DV253" i="3"/>
  <c r="DW252" i="3"/>
  <c r="DV252" i="3"/>
  <c r="DW250" i="3"/>
  <c r="DV250" i="3"/>
  <c r="DS250" i="3"/>
  <c r="DR250" i="3"/>
  <c r="DW249" i="3"/>
  <c r="DV249" i="3"/>
  <c r="DW248" i="3"/>
  <c r="DV248" i="3"/>
  <c r="DW247" i="3"/>
  <c r="DV247" i="3"/>
  <c r="DW246" i="3"/>
  <c r="DV246" i="3"/>
  <c r="DW244" i="3"/>
  <c r="DV244" i="3"/>
  <c r="DS244" i="3"/>
  <c r="DR244" i="3"/>
  <c r="DW243" i="3"/>
  <c r="DV243" i="3"/>
  <c r="DW242" i="3"/>
  <c r="DV242" i="3"/>
  <c r="DW241" i="3"/>
  <c r="DV241" i="3"/>
  <c r="DW240" i="3"/>
  <c r="DV240" i="3"/>
  <c r="DW237" i="3"/>
  <c r="DV237" i="3"/>
  <c r="DS237" i="3"/>
  <c r="DR237" i="3"/>
  <c r="DW235" i="3"/>
  <c r="DV235" i="3"/>
  <c r="DS235" i="3"/>
  <c r="DR235" i="3"/>
  <c r="DW234" i="3"/>
  <c r="DV234" i="3"/>
  <c r="DS234" i="3"/>
  <c r="DR234" i="3"/>
  <c r="DW233" i="3"/>
  <c r="DV233" i="3"/>
  <c r="DS233" i="3"/>
  <c r="DR233" i="3"/>
  <c r="DW232" i="3"/>
  <c r="DV232" i="3"/>
  <c r="DS232" i="3"/>
  <c r="DR232" i="3"/>
  <c r="DW231" i="3"/>
  <c r="DV231" i="3"/>
  <c r="DS231" i="3"/>
  <c r="DR231" i="3"/>
  <c r="DW229" i="3"/>
  <c r="DV229" i="3"/>
  <c r="DS229" i="3"/>
  <c r="DR229" i="3"/>
  <c r="DW228" i="3"/>
  <c r="DV228" i="3"/>
  <c r="DS228" i="3"/>
  <c r="DR228" i="3"/>
  <c r="DW227" i="3"/>
  <c r="DV227" i="3"/>
  <c r="DS227" i="3"/>
  <c r="DR227" i="3"/>
  <c r="DW226" i="3"/>
  <c r="DV226" i="3"/>
  <c r="DS226" i="3"/>
  <c r="DR226" i="3"/>
  <c r="DW225" i="3"/>
  <c r="DV225" i="3"/>
  <c r="DS225" i="3"/>
  <c r="DR225" i="3"/>
  <c r="DW223" i="3"/>
  <c r="DV223" i="3"/>
  <c r="DS223" i="3"/>
  <c r="DR223" i="3"/>
  <c r="DW222" i="3"/>
  <c r="DV222" i="3"/>
  <c r="DS222" i="3"/>
  <c r="DR222" i="3"/>
  <c r="DW221" i="3"/>
  <c r="DV221" i="3"/>
  <c r="DS221" i="3"/>
  <c r="DR221" i="3"/>
  <c r="DW220" i="3"/>
  <c r="DV220" i="3"/>
  <c r="DS220" i="3"/>
  <c r="DR220" i="3"/>
  <c r="DW219" i="3"/>
  <c r="DV219" i="3"/>
  <c r="DS219" i="3"/>
  <c r="DR219" i="3"/>
  <c r="DW217" i="3"/>
  <c r="DV217" i="3"/>
  <c r="DS217" i="3"/>
  <c r="DR217" i="3"/>
  <c r="DW216" i="3"/>
  <c r="DV216" i="3"/>
  <c r="DS216" i="3"/>
  <c r="DR216" i="3"/>
  <c r="DW215" i="3"/>
  <c r="DV215" i="3"/>
  <c r="DS215" i="3"/>
  <c r="DR215" i="3"/>
  <c r="DW214" i="3"/>
  <c r="DV214" i="3"/>
  <c r="DS214" i="3"/>
  <c r="DR214" i="3"/>
  <c r="DW213" i="3"/>
  <c r="DV213" i="3"/>
  <c r="DS213" i="3"/>
  <c r="DR213" i="3"/>
  <c r="DW211" i="3"/>
  <c r="DV211" i="3"/>
  <c r="DS211" i="3"/>
  <c r="DR211" i="3"/>
  <c r="DW210" i="3"/>
  <c r="DV210" i="3"/>
  <c r="DR210" i="3"/>
  <c r="DW209" i="3"/>
  <c r="DV209" i="3"/>
  <c r="DR209" i="3"/>
  <c r="DW208" i="3"/>
  <c r="DV208" i="3"/>
  <c r="DR208" i="3"/>
  <c r="DW207" i="3"/>
  <c r="DV207" i="3"/>
  <c r="DR207" i="3"/>
  <c r="DW205" i="3"/>
  <c r="DV205" i="3"/>
  <c r="DS205" i="3"/>
  <c r="DR205" i="3"/>
  <c r="DW204" i="3"/>
  <c r="DV204" i="3"/>
  <c r="DR204" i="3"/>
  <c r="DW203" i="3"/>
  <c r="DV203" i="3"/>
  <c r="DR203" i="3"/>
  <c r="DW202" i="3"/>
  <c r="DV202" i="3"/>
  <c r="DR202" i="3"/>
  <c r="DW201" i="3"/>
  <c r="DV201" i="3"/>
  <c r="DR201" i="3"/>
  <c r="DW199" i="3"/>
  <c r="DV199" i="3"/>
  <c r="DS199" i="3"/>
  <c r="DR199" i="3"/>
  <c r="DW198" i="3"/>
  <c r="DV198" i="3"/>
  <c r="DR198" i="3"/>
  <c r="DW197" i="3"/>
  <c r="DV197" i="3"/>
  <c r="DR197" i="3"/>
  <c r="DW196" i="3"/>
  <c r="DV196" i="3"/>
  <c r="DR196" i="3"/>
  <c r="DW195" i="3"/>
  <c r="DV195" i="3"/>
  <c r="DR195" i="3"/>
  <c r="DW193" i="3"/>
  <c r="DV193" i="3"/>
  <c r="DS193" i="3"/>
  <c r="DR193" i="3"/>
  <c r="DW192" i="3"/>
  <c r="DV192" i="3"/>
  <c r="DR192" i="3"/>
  <c r="DW191" i="3"/>
  <c r="DV191" i="3"/>
  <c r="DR191" i="3"/>
  <c r="DW190" i="3"/>
  <c r="DV190" i="3"/>
  <c r="DR190" i="3"/>
  <c r="DW189" i="3"/>
  <c r="DV189" i="3"/>
  <c r="DR189" i="3"/>
  <c r="DW181" i="3"/>
  <c r="DV181" i="3"/>
  <c r="DS181" i="3"/>
  <c r="DR181" i="3"/>
  <c r="DW180" i="3"/>
  <c r="DV180" i="3"/>
  <c r="DR180" i="3"/>
  <c r="DW179" i="3"/>
  <c r="DV179" i="3"/>
  <c r="DR179" i="3"/>
  <c r="DW178" i="3"/>
  <c r="DV178" i="3"/>
  <c r="DR178" i="3"/>
  <c r="DW177" i="3"/>
  <c r="DV177" i="3"/>
  <c r="DR177" i="3"/>
  <c r="DW168" i="3"/>
  <c r="DV168" i="3"/>
  <c r="DS168" i="3"/>
  <c r="DR168" i="3"/>
  <c r="DW167" i="3"/>
  <c r="DV167" i="3"/>
  <c r="DS167" i="3"/>
  <c r="DR167" i="3"/>
  <c r="DW166" i="3"/>
  <c r="DV166" i="3"/>
  <c r="DS166" i="3"/>
  <c r="DR166" i="3"/>
  <c r="DW165" i="3"/>
  <c r="DV165" i="3"/>
  <c r="DS165" i="3"/>
  <c r="DR165" i="3"/>
  <c r="DW164" i="3"/>
  <c r="DV164" i="3"/>
  <c r="DS164" i="3"/>
  <c r="DR164" i="3"/>
  <c r="DW162" i="3"/>
  <c r="DV162" i="3"/>
  <c r="DS162" i="3"/>
  <c r="DR162" i="3"/>
  <c r="DW161" i="3"/>
  <c r="DV161" i="3"/>
  <c r="DS161" i="3"/>
  <c r="DR161" i="3"/>
  <c r="DW160" i="3"/>
  <c r="DV160" i="3"/>
  <c r="DS160" i="3"/>
  <c r="DR160" i="3"/>
  <c r="DW159" i="3"/>
  <c r="DV159" i="3"/>
  <c r="DS159" i="3"/>
  <c r="DR159" i="3"/>
  <c r="DW158" i="3"/>
  <c r="DV158" i="3"/>
  <c r="DS158" i="3"/>
  <c r="DR158" i="3"/>
  <c r="DW156" i="3"/>
  <c r="DV156" i="3"/>
  <c r="DS156" i="3"/>
  <c r="DR156" i="3"/>
  <c r="DW155" i="3"/>
  <c r="DV155" i="3"/>
  <c r="DS155" i="3"/>
  <c r="DR155" i="3"/>
  <c r="DW154" i="3"/>
  <c r="DV154" i="3"/>
  <c r="DS154" i="3"/>
  <c r="DR154" i="3"/>
  <c r="DW153" i="3"/>
  <c r="DV153" i="3"/>
  <c r="DS153" i="3"/>
  <c r="DR153" i="3"/>
  <c r="DW152" i="3"/>
  <c r="DV152" i="3"/>
  <c r="DS152" i="3"/>
  <c r="DR152" i="3"/>
  <c r="DW149" i="3"/>
  <c r="DV149" i="3"/>
  <c r="DS149" i="3"/>
  <c r="DR149" i="3"/>
  <c r="DW148" i="3"/>
  <c r="DV148" i="3"/>
  <c r="DS148" i="3"/>
  <c r="DR148" i="3"/>
  <c r="DW147" i="3"/>
  <c r="DV147" i="3"/>
  <c r="DS147" i="3"/>
  <c r="DR147" i="3"/>
  <c r="DW146" i="3"/>
  <c r="DV146" i="3"/>
  <c r="DS146" i="3"/>
  <c r="DR146" i="3"/>
  <c r="DW145" i="3"/>
  <c r="DV145" i="3"/>
  <c r="DS145" i="3"/>
  <c r="DR145" i="3"/>
  <c r="DW142" i="3"/>
  <c r="DV142" i="3"/>
  <c r="DS142" i="3"/>
  <c r="DR142" i="3"/>
  <c r="DW141" i="3"/>
  <c r="DV141" i="3"/>
  <c r="DS141" i="3"/>
  <c r="DR141" i="3"/>
  <c r="DW140" i="3"/>
  <c r="DV140" i="3"/>
  <c r="DS140" i="3"/>
  <c r="DR140" i="3"/>
  <c r="DW139" i="3"/>
  <c r="DV139" i="3"/>
  <c r="DS139" i="3"/>
  <c r="DR139" i="3"/>
  <c r="DW138" i="3"/>
  <c r="DV138" i="3"/>
  <c r="DS138" i="3"/>
  <c r="DR138" i="3"/>
  <c r="DW135" i="3"/>
  <c r="DV135" i="3"/>
  <c r="DS135" i="3"/>
  <c r="DR135" i="3"/>
  <c r="DW134" i="3"/>
  <c r="DV134" i="3"/>
  <c r="DS134" i="3"/>
  <c r="DR134" i="3"/>
  <c r="DW133" i="3"/>
  <c r="DV133" i="3"/>
  <c r="DS133" i="3"/>
  <c r="DR133" i="3"/>
  <c r="DW132" i="3"/>
  <c r="DV132" i="3"/>
  <c r="DS132" i="3"/>
  <c r="DR132" i="3"/>
  <c r="DW131" i="3"/>
  <c r="DV131" i="3"/>
  <c r="DS131" i="3"/>
  <c r="DR131" i="3"/>
  <c r="DW129" i="3"/>
  <c r="DV129" i="3"/>
  <c r="DS129" i="3"/>
  <c r="DR129" i="3"/>
  <c r="DW128" i="3"/>
  <c r="DV128" i="3"/>
  <c r="DS128" i="3"/>
  <c r="DR128" i="3"/>
  <c r="DW127" i="3"/>
  <c r="DV127" i="3"/>
  <c r="DS127" i="3"/>
  <c r="DR127" i="3"/>
  <c r="DW126" i="3"/>
  <c r="DV126" i="3"/>
  <c r="DS126" i="3"/>
  <c r="DR126" i="3"/>
  <c r="DW125" i="3"/>
  <c r="DV125" i="3"/>
  <c r="DS125" i="3"/>
  <c r="DR125" i="3"/>
  <c r="DW123" i="3"/>
  <c r="DV123" i="3"/>
  <c r="DS123" i="3"/>
  <c r="DR123" i="3"/>
  <c r="DW122" i="3"/>
  <c r="DV122" i="3"/>
  <c r="DS122" i="3"/>
  <c r="DR122" i="3"/>
  <c r="DW121" i="3"/>
  <c r="DV121" i="3"/>
  <c r="DS121" i="3"/>
  <c r="DR121" i="3"/>
  <c r="DW120" i="3"/>
  <c r="DV120" i="3"/>
  <c r="DS120" i="3"/>
  <c r="DR120" i="3"/>
  <c r="DW119" i="3"/>
  <c r="DV119" i="3"/>
  <c r="DS119" i="3"/>
  <c r="DR119" i="3"/>
  <c r="DW117" i="3"/>
  <c r="DV117" i="3"/>
  <c r="DS117" i="3"/>
  <c r="DR117" i="3"/>
  <c r="DW116" i="3"/>
  <c r="DV116" i="3"/>
  <c r="DS116" i="3"/>
  <c r="DR116" i="3"/>
  <c r="DW115" i="3"/>
  <c r="DV115" i="3"/>
  <c r="DS115" i="3"/>
  <c r="DR115" i="3"/>
  <c r="DW114" i="3"/>
  <c r="DV114" i="3"/>
  <c r="DS114" i="3"/>
  <c r="DR114" i="3"/>
  <c r="DW113" i="3"/>
  <c r="DV113" i="3"/>
  <c r="DS113" i="3"/>
  <c r="DR113" i="3"/>
  <c r="DW111" i="3"/>
  <c r="DV111" i="3"/>
  <c r="DS111" i="3"/>
  <c r="DR111" i="3"/>
  <c r="DW110" i="3"/>
  <c r="DV110" i="3"/>
  <c r="DS110" i="3"/>
  <c r="DR110" i="3"/>
  <c r="DW109" i="3"/>
  <c r="DV109" i="3"/>
  <c r="DS109" i="3"/>
  <c r="DR109" i="3"/>
  <c r="DW108" i="3"/>
  <c r="DV108" i="3"/>
  <c r="DS108" i="3"/>
  <c r="DR108" i="3"/>
  <c r="DW107" i="3"/>
  <c r="DV107" i="3"/>
  <c r="DS107" i="3"/>
  <c r="DR107" i="3"/>
  <c r="DW105" i="3"/>
  <c r="DV105" i="3"/>
  <c r="DS105" i="3"/>
  <c r="DR105" i="3"/>
  <c r="DW104" i="3"/>
  <c r="DV104" i="3"/>
  <c r="DS104" i="3"/>
  <c r="DR104" i="3"/>
  <c r="DW103" i="3"/>
  <c r="DV103" i="3"/>
  <c r="DS103" i="3"/>
  <c r="DR103" i="3"/>
  <c r="DW102" i="3"/>
  <c r="DV102" i="3"/>
  <c r="DS102" i="3"/>
  <c r="DR102" i="3"/>
  <c r="DW101" i="3"/>
  <c r="DV101" i="3"/>
  <c r="DS101" i="3"/>
  <c r="DR101" i="3"/>
  <c r="DW99" i="3"/>
  <c r="DV99" i="3"/>
  <c r="DS99" i="3"/>
  <c r="DR99" i="3"/>
  <c r="DW98" i="3"/>
  <c r="DV98" i="3"/>
  <c r="DS98" i="3"/>
  <c r="DR98" i="3"/>
  <c r="DW97" i="3"/>
  <c r="DV97" i="3"/>
  <c r="DS97" i="3"/>
  <c r="DR97" i="3"/>
  <c r="DW96" i="3"/>
  <c r="DV96" i="3"/>
  <c r="DS96" i="3"/>
  <c r="DR96" i="3"/>
  <c r="DW95" i="3"/>
  <c r="DV95" i="3"/>
  <c r="DS95" i="3"/>
  <c r="DR95" i="3"/>
  <c r="DW93" i="3"/>
  <c r="DV93" i="3"/>
  <c r="DS93" i="3"/>
  <c r="DR93" i="3"/>
  <c r="DW92" i="3"/>
  <c r="DV92" i="3"/>
  <c r="DS92" i="3"/>
  <c r="DR92" i="3"/>
  <c r="DW91" i="3"/>
  <c r="DV91" i="3"/>
  <c r="DS91" i="3"/>
  <c r="DR91" i="3"/>
  <c r="DW90" i="3"/>
  <c r="DV90" i="3"/>
  <c r="DS90" i="3"/>
  <c r="DR90" i="3"/>
  <c r="DW89" i="3"/>
  <c r="DV89" i="3"/>
  <c r="DS89" i="3"/>
  <c r="DR89" i="3"/>
  <c r="DW87" i="3"/>
  <c r="DV87" i="3"/>
  <c r="DS87" i="3"/>
  <c r="DR87" i="3"/>
  <c r="DW86" i="3"/>
  <c r="DV86" i="3"/>
  <c r="DS86" i="3"/>
  <c r="DR86" i="3"/>
  <c r="DW85" i="3"/>
  <c r="DV85" i="3"/>
  <c r="DS85" i="3"/>
  <c r="DR85" i="3"/>
  <c r="DW84" i="3"/>
  <c r="DV84" i="3"/>
  <c r="DS84" i="3"/>
  <c r="DR84" i="3"/>
  <c r="DW83" i="3"/>
  <c r="DV83" i="3"/>
  <c r="DS83" i="3"/>
  <c r="DR83" i="3"/>
  <c r="DW80" i="3"/>
  <c r="DV80" i="3"/>
  <c r="DS80" i="3"/>
  <c r="DR80" i="3"/>
  <c r="DW78" i="3"/>
  <c r="DV78" i="3"/>
  <c r="DS78" i="3"/>
  <c r="DR78" i="3"/>
  <c r="DW77" i="3"/>
  <c r="DV77" i="3"/>
  <c r="DS77" i="3"/>
  <c r="DR77" i="3"/>
  <c r="DW76" i="3"/>
  <c r="DV76" i="3"/>
  <c r="DS76" i="3"/>
  <c r="DR76" i="3"/>
  <c r="DW75" i="3"/>
  <c r="DV75" i="3"/>
  <c r="DS75" i="3"/>
  <c r="DR75" i="3"/>
  <c r="DW74" i="3"/>
  <c r="DV74" i="3"/>
  <c r="DS74" i="3"/>
  <c r="DR74" i="3"/>
  <c r="DW72" i="3"/>
  <c r="DV72" i="3"/>
  <c r="DS72" i="3"/>
  <c r="DR72" i="3"/>
  <c r="DW71" i="3"/>
  <c r="DV71" i="3"/>
  <c r="DS71" i="3"/>
  <c r="DR71" i="3"/>
  <c r="DW70" i="3"/>
  <c r="DV70" i="3"/>
  <c r="DS70" i="3"/>
  <c r="DR70" i="3"/>
  <c r="DW69" i="3"/>
  <c r="DV69" i="3"/>
  <c r="DS69" i="3"/>
  <c r="DR69" i="3"/>
  <c r="DW68" i="3"/>
  <c r="DV68" i="3"/>
  <c r="DS68" i="3"/>
  <c r="DR68" i="3"/>
  <c r="DW66" i="3"/>
  <c r="DV66" i="3"/>
  <c r="DS66" i="3"/>
  <c r="DR66" i="3"/>
  <c r="DW65" i="3"/>
  <c r="DV65" i="3"/>
  <c r="DS65" i="3"/>
  <c r="DR65" i="3"/>
  <c r="DW64" i="3"/>
  <c r="DV64" i="3"/>
  <c r="DS64" i="3"/>
  <c r="DR64" i="3"/>
  <c r="DW63" i="3"/>
  <c r="DV63" i="3"/>
  <c r="DS63" i="3"/>
  <c r="DR63" i="3"/>
  <c r="DW62" i="3"/>
  <c r="DV62" i="3"/>
  <c r="DS62" i="3"/>
  <c r="DR62" i="3"/>
  <c r="DW60" i="3"/>
  <c r="DV60" i="3"/>
  <c r="DS60" i="3"/>
  <c r="DR60" i="3"/>
  <c r="DW59" i="3"/>
  <c r="DV59" i="3"/>
  <c r="DS59" i="3"/>
  <c r="DR59" i="3"/>
  <c r="DW58" i="3"/>
  <c r="DV58" i="3"/>
  <c r="DS58" i="3"/>
  <c r="DR58" i="3"/>
  <c r="DW57" i="3"/>
  <c r="DV57" i="3"/>
  <c r="DS57" i="3"/>
  <c r="DR57" i="3"/>
  <c r="DW56" i="3"/>
  <c r="DV56" i="3"/>
  <c r="DS56" i="3"/>
  <c r="DR56" i="3"/>
  <c r="DW48" i="3"/>
  <c r="DV48" i="3"/>
  <c r="DS48" i="3"/>
  <c r="DR48" i="3"/>
  <c r="DW47" i="3"/>
  <c r="DV47" i="3"/>
  <c r="DS47" i="3"/>
  <c r="DR47" i="3"/>
  <c r="DW46" i="3"/>
  <c r="DV46" i="3"/>
  <c r="DS46" i="3"/>
  <c r="DR46" i="3"/>
  <c r="DW45" i="3"/>
  <c r="DV45" i="3"/>
  <c r="DS45" i="3"/>
  <c r="DR45" i="3"/>
  <c r="DW44" i="3"/>
  <c r="DV44" i="3"/>
  <c r="DS44" i="3"/>
  <c r="DR44" i="3"/>
  <c r="DW42" i="3"/>
  <c r="DV42" i="3"/>
  <c r="DS42" i="3"/>
  <c r="DR42" i="3"/>
  <c r="DW41" i="3"/>
  <c r="DV41" i="3"/>
  <c r="DS41" i="3"/>
  <c r="DR41" i="3"/>
  <c r="DW40" i="3"/>
  <c r="DV40" i="3"/>
  <c r="DS40" i="3"/>
  <c r="DR40" i="3"/>
  <c r="DW39" i="3"/>
  <c r="DV39" i="3"/>
  <c r="DS39" i="3"/>
  <c r="DR39" i="3"/>
  <c r="DW38" i="3"/>
  <c r="DV38" i="3"/>
  <c r="DS38" i="3"/>
  <c r="DR38" i="3"/>
  <c r="DW36" i="3"/>
  <c r="DV36" i="3"/>
  <c r="DS36" i="3"/>
  <c r="DR36" i="3"/>
  <c r="DW35" i="3"/>
  <c r="DV35" i="3"/>
  <c r="DS35" i="3"/>
  <c r="DR35" i="3"/>
  <c r="DW34" i="3"/>
  <c r="DV34" i="3"/>
  <c r="DS34" i="3"/>
  <c r="DR34" i="3"/>
  <c r="DW33" i="3"/>
  <c r="DV33" i="3"/>
  <c r="DS33" i="3"/>
  <c r="DR33" i="3"/>
  <c r="DW32" i="3"/>
  <c r="DV32" i="3"/>
  <c r="DS32" i="3"/>
  <c r="DR32" i="3"/>
  <c r="DW30" i="3"/>
  <c r="DV30" i="3"/>
  <c r="DS30" i="3"/>
  <c r="DR30" i="3"/>
  <c r="DW29" i="3"/>
  <c r="DV29" i="3"/>
  <c r="DS29" i="3"/>
  <c r="DR29" i="3"/>
  <c r="DW28" i="3"/>
  <c r="DV28" i="3"/>
  <c r="DS28" i="3"/>
  <c r="DR28" i="3"/>
  <c r="DW27" i="3"/>
  <c r="DV27" i="3"/>
  <c r="DS27" i="3"/>
  <c r="DR27" i="3"/>
  <c r="DW26" i="3"/>
  <c r="DV26" i="3"/>
  <c r="DS26" i="3"/>
  <c r="DR26" i="3"/>
  <c r="DW24" i="3"/>
  <c r="DV24" i="3"/>
  <c r="DS24" i="3"/>
  <c r="DR24" i="3"/>
  <c r="DW23" i="3"/>
  <c r="DV23" i="3"/>
  <c r="DS23" i="3"/>
  <c r="DR23" i="3"/>
  <c r="DW22" i="3"/>
  <c r="DV22" i="3"/>
  <c r="DS22" i="3"/>
  <c r="DR22" i="3"/>
  <c r="DW21" i="3"/>
  <c r="DV21" i="3"/>
  <c r="DS21" i="3"/>
  <c r="DR21" i="3"/>
  <c r="DW20" i="3"/>
  <c r="DV20" i="3"/>
  <c r="DS20" i="3"/>
  <c r="DR20" i="3"/>
  <c r="DW16" i="3"/>
  <c r="DV16" i="3"/>
  <c r="DS16" i="3"/>
  <c r="DR16" i="3"/>
  <c r="FF235" i="3" l="1"/>
  <c r="DN235" i="3"/>
  <c r="DM235" i="3"/>
  <c r="DJ235" i="3"/>
  <c r="DI235" i="3"/>
  <c r="DE235" i="3"/>
  <c r="DD235" i="3"/>
  <c r="AO235" i="3"/>
  <c r="AW235" i="3"/>
  <c r="FF234" i="3"/>
  <c r="DN234" i="3"/>
  <c r="DM234" i="3"/>
  <c r="DJ234" i="3"/>
  <c r="DI234" i="3"/>
  <c r="DE234" i="3"/>
  <c r="DD234" i="3"/>
  <c r="AO234" i="3"/>
  <c r="AX234" i="3"/>
  <c r="FF233" i="3"/>
  <c r="DN233" i="3"/>
  <c r="DM233" i="3"/>
  <c r="DJ233" i="3"/>
  <c r="DI233" i="3"/>
  <c r="DE233" i="3"/>
  <c r="DD233" i="3"/>
  <c r="HD233" i="3"/>
  <c r="AO233" i="3"/>
  <c r="AW233" i="3"/>
  <c r="FF232" i="3"/>
  <c r="DN232" i="3"/>
  <c r="DM232" i="3"/>
  <c r="DJ232" i="3"/>
  <c r="DI232" i="3"/>
  <c r="DE232" i="3"/>
  <c r="DD232" i="3"/>
  <c r="AO232" i="3"/>
  <c r="AX232" i="3"/>
  <c r="FF231" i="3"/>
  <c r="DN231" i="3"/>
  <c r="DM231" i="3"/>
  <c r="DJ231" i="3"/>
  <c r="DI231" i="3"/>
  <c r="DE231" i="3"/>
  <c r="DD231" i="3"/>
  <c r="HD231" i="3"/>
  <c r="AO231" i="3"/>
  <c r="W231" i="3"/>
  <c r="AW231" i="3" s="1"/>
  <c r="HL230" i="3"/>
  <c r="FF229" i="3"/>
  <c r="DN229" i="3"/>
  <c r="DM229" i="3"/>
  <c r="DJ229" i="3"/>
  <c r="DI229" i="3"/>
  <c r="DE229" i="3"/>
  <c r="DD229" i="3"/>
  <c r="AO229" i="3"/>
  <c r="AW229" i="3"/>
  <c r="FF228" i="3"/>
  <c r="DN228" i="3"/>
  <c r="DM228" i="3"/>
  <c r="DJ228" i="3"/>
  <c r="DI228" i="3"/>
  <c r="DE228" i="3"/>
  <c r="DD228" i="3"/>
  <c r="AO228" i="3"/>
  <c r="AX228" i="3"/>
  <c r="FF227" i="3"/>
  <c r="DN227" i="3"/>
  <c r="DM227" i="3"/>
  <c r="DJ227" i="3"/>
  <c r="DI227" i="3"/>
  <c r="DE227" i="3"/>
  <c r="DD227" i="3"/>
  <c r="HD227" i="3"/>
  <c r="AO227" i="3"/>
  <c r="AW227" i="3"/>
  <c r="FF226" i="3"/>
  <c r="DN226" i="3"/>
  <c r="DM226" i="3"/>
  <c r="DJ226" i="3"/>
  <c r="DI226" i="3"/>
  <c r="DE226" i="3"/>
  <c r="DD226" i="3"/>
  <c r="AO226" i="3"/>
  <c r="AX226" i="3"/>
  <c r="FF225" i="3"/>
  <c r="DN225" i="3"/>
  <c r="DM225" i="3"/>
  <c r="DJ225" i="3"/>
  <c r="DI225" i="3"/>
  <c r="DE225" i="3"/>
  <c r="DD225" i="3"/>
  <c r="HD225" i="3"/>
  <c r="AO225" i="3"/>
  <c r="AW225" i="3"/>
  <c r="HL79" i="3"/>
  <c r="FF78" i="3"/>
  <c r="DN78" i="3"/>
  <c r="DM78" i="3"/>
  <c r="DJ78" i="3"/>
  <c r="DI78" i="3"/>
  <c r="DE78" i="3"/>
  <c r="DD78" i="3"/>
  <c r="HD78" i="3"/>
  <c r="AO78" i="3"/>
  <c r="W78" i="3"/>
  <c r="AW78" i="3" s="1"/>
  <c r="FF77" i="3"/>
  <c r="DN77" i="3"/>
  <c r="DM77" i="3"/>
  <c r="DJ77" i="3"/>
  <c r="DI77" i="3"/>
  <c r="DE77" i="3"/>
  <c r="DD77" i="3"/>
  <c r="AO77" i="3"/>
  <c r="W77" i="3"/>
  <c r="AX77" i="3" s="1"/>
  <c r="FF76" i="3"/>
  <c r="DN76" i="3"/>
  <c r="DM76" i="3"/>
  <c r="DJ76" i="3"/>
  <c r="DI76" i="3"/>
  <c r="DE76" i="3"/>
  <c r="DD76" i="3"/>
  <c r="AO76" i="3"/>
  <c r="W76" i="3"/>
  <c r="AW76" i="3" s="1"/>
  <c r="FF75" i="3"/>
  <c r="DN75" i="3"/>
  <c r="DM75" i="3"/>
  <c r="DJ75" i="3"/>
  <c r="DI75" i="3"/>
  <c r="DE75" i="3"/>
  <c r="DD75" i="3"/>
  <c r="AO75" i="3"/>
  <c r="W75" i="3"/>
  <c r="AX75" i="3" s="1"/>
  <c r="FF74" i="3"/>
  <c r="DN74" i="3"/>
  <c r="DM74" i="3"/>
  <c r="DJ74" i="3"/>
  <c r="DI74" i="3"/>
  <c r="DE74" i="3"/>
  <c r="DD74" i="3"/>
  <c r="AO74" i="3"/>
  <c r="W74" i="3"/>
  <c r="AW74" i="3" s="1"/>
  <c r="HQ75" i="3" l="1"/>
  <c r="HU75" i="3"/>
  <c r="HZ75" i="3"/>
  <c r="ID75" i="3"/>
  <c r="HR75" i="3"/>
  <c r="HV75" i="3"/>
  <c r="IA75" i="3"/>
  <c r="HO75" i="3"/>
  <c r="HW75" i="3"/>
  <c r="IB75" i="3"/>
  <c r="HX75" i="3"/>
  <c r="IC75" i="3"/>
  <c r="HP75" i="3"/>
  <c r="IE75" i="3"/>
  <c r="HP77" i="3"/>
  <c r="HV77" i="3"/>
  <c r="IA77" i="3"/>
  <c r="HQ77" i="3"/>
  <c r="HW77" i="3"/>
  <c r="IB77" i="3"/>
  <c r="HR77" i="3"/>
  <c r="HX77" i="3"/>
  <c r="IC77" i="3"/>
  <c r="HZ77" i="3"/>
  <c r="ID77" i="3"/>
  <c r="HO77" i="3"/>
  <c r="HU77" i="3"/>
  <c r="IE77" i="3"/>
  <c r="HR226" i="3"/>
  <c r="HX226" i="3"/>
  <c r="IC226" i="3"/>
  <c r="HO226" i="3"/>
  <c r="HU226" i="3"/>
  <c r="HZ226" i="3"/>
  <c r="ID226" i="3"/>
  <c r="HP226" i="3"/>
  <c r="HV226" i="3"/>
  <c r="IA226" i="3"/>
  <c r="IB226" i="3"/>
  <c r="HQ226" i="3"/>
  <c r="HW226" i="3"/>
  <c r="IE226" i="3"/>
  <c r="HO229" i="3"/>
  <c r="HW229" i="3"/>
  <c r="IB229" i="3"/>
  <c r="HP229" i="3"/>
  <c r="HX229" i="3"/>
  <c r="IC229" i="3"/>
  <c r="HQ229" i="3"/>
  <c r="HU229" i="3"/>
  <c r="HZ229" i="3"/>
  <c r="ID229" i="3"/>
  <c r="HR229" i="3"/>
  <c r="HV229" i="3"/>
  <c r="IA229" i="3"/>
  <c r="IE229" i="3"/>
  <c r="HQ234" i="3"/>
  <c r="HW234" i="3"/>
  <c r="IB234" i="3"/>
  <c r="HR234" i="3"/>
  <c r="HX234" i="3"/>
  <c r="IC234" i="3"/>
  <c r="HO234" i="3"/>
  <c r="HU234" i="3"/>
  <c r="HZ234" i="3"/>
  <c r="ID234" i="3"/>
  <c r="HV234" i="3"/>
  <c r="IA234" i="3"/>
  <c r="HP234" i="3"/>
  <c r="IE234" i="3"/>
  <c r="HQ227" i="3"/>
  <c r="HW227" i="3"/>
  <c r="IB227" i="3"/>
  <c r="HR227" i="3"/>
  <c r="HX227" i="3"/>
  <c r="IC227" i="3"/>
  <c r="HO227" i="3"/>
  <c r="HU227" i="3"/>
  <c r="HZ227" i="3"/>
  <c r="ID227" i="3"/>
  <c r="HP227" i="3"/>
  <c r="HV227" i="3"/>
  <c r="IA227" i="3"/>
  <c r="IE227" i="3"/>
  <c r="HQ232" i="3"/>
  <c r="HW232" i="3"/>
  <c r="IB232" i="3"/>
  <c r="HR232" i="3"/>
  <c r="HX232" i="3"/>
  <c r="IC232" i="3"/>
  <c r="HO232" i="3"/>
  <c r="HU232" i="3"/>
  <c r="HZ232" i="3"/>
  <c r="ID232" i="3"/>
  <c r="HP232" i="3"/>
  <c r="HV232" i="3"/>
  <c r="IA232" i="3"/>
  <c r="IE232" i="3"/>
  <c r="HP235" i="3"/>
  <c r="HV235" i="3"/>
  <c r="IA235" i="3"/>
  <c r="HQ235" i="3"/>
  <c r="HW235" i="3"/>
  <c r="IB235" i="3"/>
  <c r="HR235" i="3"/>
  <c r="HX235" i="3"/>
  <c r="IC235" i="3"/>
  <c r="HZ235" i="3"/>
  <c r="ID235" i="3"/>
  <c r="HO235" i="3"/>
  <c r="HU235" i="3"/>
  <c r="IE235" i="3"/>
  <c r="HO74" i="3"/>
  <c r="HX74" i="3"/>
  <c r="IC74" i="3"/>
  <c r="HP74" i="3"/>
  <c r="HU74" i="3"/>
  <c r="HZ74" i="3"/>
  <c r="ID74" i="3"/>
  <c r="HQ74" i="3"/>
  <c r="HV74" i="3"/>
  <c r="IA74" i="3"/>
  <c r="HR74" i="3"/>
  <c r="HW74" i="3"/>
  <c r="IB74" i="3"/>
  <c r="IE74" i="3"/>
  <c r="HR76" i="3"/>
  <c r="HW76" i="3"/>
  <c r="IB76" i="3"/>
  <c r="HO76" i="3"/>
  <c r="HX76" i="3"/>
  <c r="IC76" i="3"/>
  <c r="HP76" i="3"/>
  <c r="HU76" i="3"/>
  <c r="HZ76" i="3"/>
  <c r="ID76" i="3"/>
  <c r="HV76" i="3"/>
  <c r="IA76" i="3"/>
  <c r="HQ76" i="3"/>
  <c r="IE76" i="3"/>
  <c r="HO78" i="3"/>
  <c r="HX78" i="3"/>
  <c r="IC78" i="3"/>
  <c r="HP78" i="3"/>
  <c r="HU78" i="3"/>
  <c r="HZ78" i="3"/>
  <c r="ID78" i="3"/>
  <c r="HQ78" i="3"/>
  <c r="HV78" i="3"/>
  <c r="IA78" i="3"/>
  <c r="IB78" i="3"/>
  <c r="HR78" i="3"/>
  <c r="HW78" i="3"/>
  <c r="IE78" i="3"/>
  <c r="HQ225" i="3"/>
  <c r="HU225" i="3"/>
  <c r="HZ225" i="3"/>
  <c r="ID225" i="3"/>
  <c r="HR225" i="3"/>
  <c r="HV225" i="3"/>
  <c r="IA225" i="3"/>
  <c r="HO225" i="3"/>
  <c r="HW225" i="3"/>
  <c r="IB225" i="3"/>
  <c r="HX225" i="3"/>
  <c r="IC225" i="3"/>
  <c r="HP225" i="3"/>
  <c r="IE225" i="3"/>
  <c r="HP233" i="3"/>
  <c r="HX233" i="3"/>
  <c r="IC233" i="3"/>
  <c r="HQ233" i="3"/>
  <c r="HU233" i="3"/>
  <c r="HZ233" i="3"/>
  <c r="ID233" i="3"/>
  <c r="HR233" i="3"/>
  <c r="HV233" i="3"/>
  <c r="IA233" i="3"/>
  <c r="HW233" i="3"/>
  <c r="IB233" i="3"/>
  <c r="HO233" i="3"/>
  <c r="IE233" i="3"/>
  <c r="HP228" i="3"/>
  <c r="HV228" i="3"/>
  <c r="IA228" i="3"/>
  <c r="HQ228" i="3"/>
  <c r="HW228" i="3"/>
  <c r="IB228" i="3"/>
  <c r="HR228" i="3"/>
  <c r="HX228" i="3"/>
  <c r="IC228" i="3"/>
  <c r="HO228" i="3"/>
  <c r="HU228" i="3"/>
  <c r="HZ228" i="3"/>
  <c r="ID228" i="3"/>
  <c r="IE228" i="3"/>
  <c r="HR231" i="3"/>
  <c r="HX231" i="3"/>
  <c r="IC231" i="3"/>
  <c r="HO231" i="3"/>
  <c r="HU231" i="3"/>
  <c r="HZ231" i="3"/>
  <c r="ID231" i="3"/>
  <c r="HP231" i="3"/>
  <c r="HV231" i="3"/>
  <c r="IA231" i="3"/>
  <c r="HQ231" i="3"/>
  <c r="HW231" i="3"/>
  <c r="IB231" i="3"/>
  <c r="IE231" i="3"/>
  <c r="FC235" i="3"/>
  <c r="FG235" i="3" s="1"/>
  <c r="HD75" i="3"/>
  <c r="HD77" i="3"/>
  <c r="HD74" i="3"/>
  <c r="HD76" i="3"/>
  <c r="AW226" i="3"/>
  <c r="AW228" i="3"/>
  <c r="HL233" i="3"/>
  <c r="BD233" i="3" s="1"/>
  <c r="AP233" i="3" s="1"/>
  <c r="FC233" i="3"/>
  <c r="FG233" i="3" s="1"/>
  <c r="HL231" i="3"/>
  <c r="BD231" i="3" s="1"/>
  <c r="AP231" i="3" s="1"/>
  <c r="FC231" i="3"/>
  <c r="FG231" i="3" s="1"/>
  <c r="AX231" i="3"/>
  <c r="AW232" i="3"/>
  <c r="HD232" i="3"/>
  <c r="AW234" i="3"/>
  <c r="HD234" i="3"/>
  <c r="AX235" i="3"/>
  <c r="AX233" i="3"/>
  <c r="HL225" i="3"/>
  <c r="BD225" i="3" s="1"/>
  <c r="AP225" i="3" s="1"/>
  <c r="FC225" i="3"/>
  <c r="FG225" i="3" s="1"/>
  <c r="HL227" i="3"/>
  <c r="BD227" i="3" s="1"/>
  <c r="AP227" i="3" s="1"/>
  <c r="FC227" i="3"/>
  <c r="FG227" i="3" s="1"/>
  <c r="AX225" i="3"/>
  <c r="AX229" i="3"/>
  <c r="AX227" i="3"/>
  <c r="HL78" i="3"/>
  <c r="BD78" i="3" s="1"/>
  <c r="AP78" i="3" s="1"/>
  <c r="FC78" i="3"/>
  <c r="FG78" i="3" s="1"/>
  <c r="AW75" i="3"/>
  <c r="AW77" i="3"/>
  <c r="AX76" i="3"/>
  <c r="AX78" i="3"/>
  <c r="AX74" i="3"/>
  <c r="HL81" i="3"/>
  <c r="HT76" i="3" l="1"/>
  <c r="HT78" i="3"/>
  <c r="HT75" i="3"/>
  <c r="HS235" i="3"/>
  <c r="HT232" i="3"/>
  <c r="HS77" i="3"/>
  <c r="HT228" i="3"/>
  <c r="HT225" i="3"/>
  <c r="HS234" i="3"/>
  <c r="HT231" i="3"/>
  <c r="HS232" i="3"/>
  <c r="HS231" i="3"/>
  <c r="HT74" i="3"/>
  <c r="HT234" i="3"/>
  <c r="HT227" i="3"/>
  <c r="HT229" i="3"/>
  <c r="HT226" i="3"/>
  <c r="HS233" i="3"/>
  <c r="HS228" i="3"/>
  <c r="HS78" i="3"/>
  <c r="HT233" i="3"/>
  <c r="HS225" i="3"/>
  <c r="HS76" i="3"/>
  <c r="HS74" i="3"/>
  <c r="HT235" i="3"/>
  <c r="HS227" i="3"/>
  <c r="HS226" i="3"/>
  <c r="HT77" i="3"/>
  <c r="HS229" i="3"/>
  <c r="HS75" i="3"/>
  <c r="HL235" i="3"/>
  <c r="BD235" i="3" s="1"/>
  <c r="AP235" i="3" s="1"/>
  <c r="HD229" i="3"/>
  <c r="HD235" i="3"/>
  <c r="FC75" i="3"/>
  <c r="FG75" i="3" s="1"/>
  <c r="FC74" i="3"/>
  <c r="FG74" i="3" s="1"/>
  <c r="HL75" i="3"/>
  <c r="BD75" i="3" s="1"/>
  <c r="AP75" i="3" s="1"/>
  <c r="FC77" i="3"/>
  <c r="FG77" i="3" s="1"/>
  <c r="HL77" i="3"/>
  <c r="BD77" i="3" s="1"/>
  <c r="AP77" i="3" s="1"/>
  <c r="FC76" i="3"/>
  <c r="FG76" i="3" s="1"/>
  <c r="HL76" i="3"/>
  <c r="BD76" i="3" s="1"/>
  <c r="AP76" i="3" s="1"/>
  <c r="HL74" i="3"/>
  <c r="BD74" i="3" s="1"/>
  <c r="AP74" i="3" s="1"/>
  <c r="HD228" i="3"/>
  <c r="HD226" i="3"/>
  <c r="FC229" i="3"/>
  <c r="FG229" i="3" s="1"/>
  <c r="HL229" i="3"/>
  <c r="BD229" i="3" s="1"/>
  <c r="AP229" i="3" s="1"/>
  <c r="HL232" i="3"/>
  <c r="BD232" i="3" s="1"/>
  <c r="AP232" i="3" s="1"/>
  <c r="FC232" i="3"/>
  <c r="FG232" i="3" s="1"/>
  <c r="HL234" i="3"/>
  <c r="BD234" i="3" s="1"/>
  <c r="AP234" i="3" s="1"/>
  <c r="FC234" i="3"/>
  <c r="FG234" i="3" s="1"/>
  <c r="HL226" i="3"/>
  <c r="BD226" i="3" s="1"/>
  <c r="AP226" i="3" s="1"/>
  <c r="FC226" i="3"/>
  <c r="FG226" i="3" s="1"/>
  <c r="HL228" i="3"/>
  <c r="BD228" i="3" s="1"/>
  <c r="AP228" i="3" s="1"/>
  <c r="FC228" i="3"/>
  <c r="FG228" i="3" s="1"/>
  <c r="FF586" i="3" l="1"/>
  <c r="DN586" i="3"/>
  <c r="DM586" i="3"/>
  <c r="DJ586" i="3"/>
  <c r="DI586" i="3"/>
  <c r="DE586" i="3"/>
  <c r="DD586" i="3"/>
  <c r="HD586" i="3"/>
  <c r="AO586" i="3"/>
  <c r="AX586" i="3"/>
  <c r="FF585" i="3"/>
  <c r="DN585" i="3"/>
  <c r="DM585" i="3"/>
  <c r="DJ585" i="3"/>
  <c r="DI585" i="3"/>
  <c r="DE585" i="3"/>
  <c r="DD585" i="3"/>
  <c r="HD585" i="3"/>
  <c r="AO585" i="3"/>
  <c r="W585" i="3"/>
  <c r="AW585" i="3" s="1"/>
  <c r="FF584" i="3"/>
  <c r="DN584" i="3"/>
  <c r="DM584" i="3"/>
  <c r="DJ584" i="3"/>
  <c r="DI584" i="3"/>
  <c r="DE584" i="3"/>
  <c r="DD584" i="3"/>
  <c r="HD584" i="3"/>
  <c r="AO584" i="3"/>
  <c r="W584" i="3"/>
  <c r="AX584" i="3" s="1"/>
  <c r="FF583" i="3"/>
  <c r="DN583" i="3"/>
  <c r="DM583" i="3"/>
  <c r="DJ583" i="3"/>
  <c r="DI583" i="3"/>
  <c r="DE583" i="3"/>
  <c r="DD583" i="3"/>
  <c r="HD583" i="3"/>
  <c r="AO583" i="3"/>
  <c r="W583" i="3"/>
  <c r="AW583" i="3" s="1"/>
  <c r="FF582" i="3"/>
  <c r="DN582" i="3"/>
  <c r="DM582" i="3"/>
  <c r="DJ582" i="3"/>
  <c r="DI582" i="3"/>
  <c r="DE582" i="3"/>
  <c r="DD582" i="3"/>
  <c r="HD582" i="3"/>
  <c r="AO582" i="3"/>
  <c r="W582" i="3"/>
  <c r="AX582" i="3" s="1"/>
  <c r="HL581" i="3"/>
  <c r="FF574" i="3"/>
  <c r="DN574" i="3"/>
  <c r="DM574" i="3"/>
  <c r="DJ574" i="3"/>
  <c r="DI574" i="3"/>
  <c r="DE574" i="3"/>
  <c r="DD574" i="3"/>
  <c r="HD574" i="3"/>
  <c r="AO574" i="3"/>
  <c r="W574" i="3"/>
  <c r="AX574" i="3" s="1"/>
  <c r="FF573" i="3"/>
  <c r="DN573" i="3"/>
  <c r="DM573" i="3"/>
  <c r="DJ573" i="3"/>
  <c r="DI573" i="3"/>
  <c r="DD573" i="3"/>
  <c r="AO573" i="3"/>
  <c r="W573" i="3"/>
  <c r="AW573" i="3" s="1"/>
  <c r="FF572" i="3"/>
  <c r="DN572" i="3"/>
  <c r="DM572" i="3"/>
  <c r="DJ572" i="3"/>
  <c r="DI572" i="3"/>
  <c r="DD572" i="3"/>
  <c r="HD572" i="3"/>
  <c r="AO572" i="3"/>
  <c r="W572" i="3"/>
  <c r="AX572" i="3" s="1"/>
  <c r="FF571" i="3"/>
  <c r="DN571" i="3"/>
  <c r="DM571" i="3"/>
  <c r="DJ571" i="3"/>
  <c r="DI571" i="3"/>
  <c r="DD571" i="3"/>
  <c r="AO571" i="3"/>
  <c r="W571" i="3"/>
  <c r="AW571" i="3" s="1"/>
  <c r="FF570" i="3"/>
  <c r="DN570" i="3"/>
  <c r="DM570" i="3"/>
  <c r="DJ570" i="3"/>
  <c r="DI570" i="3"/>
  <c r="DD570" i="3"/>
  <c r="HD570" i="3"/>
  <c r="AO570" i="3"/>
  <c r="AX570" i="3"/>
  <c r="FF223" i="3"/>
  <c r="DN223" i="3"/>
  <c r="DM223" i="3"/>
  <c r="DJ223" i="3"/>
  <c r="DI223" i="3"/>
  <c r="DE223" i="3"/>
  <c r="DD223" i="3"/>
  <c r="AO223" i="3"/>
  <c r="AX223" i="3"/>
  <c r="FF222" i="3"/>
  <c r="DN222" i="3"/>
  <c r="DM222" i="3"/>
  <c r="DJ222" i="3"/>
  <c r="DI222" i="3"/>
  <c r="DE222" i="3"/>
  <c r="DD222" i="3"/>
  <c r="HD222" i="3"/>
  <c r="AO222" i="3"/>
  <c r="AW222" i="3"/>
  <c r="FF221" i="3"/>
  <c r="DN221" i="3"/>
  <c r="DM221" i="3"/>
  <c r="DJ221" i="3"/>
  <c r="DI221" i="3"/>
  <c r="DE221" i="3"/>
  <c r="DD221" i="3"/>
  <c r="AO221" i="3"/>
  <c r="AX221" i="3"/>
  <c r="FF220" i="3"/>
  <c r="DN220" i="3"/>
  <c r="DM220" i="3"/>
  <c r="DJ220" i="3"/>
  <c r="DI220" i="3"/>
  <c r="DE220" i="3"/>
  <c r="DD220" i="3"/>
  <c r="HD220" i="3"/>
  <c r="AO220" i="3"/>
  <c r="AW220" i="3"/>
  <c r="FF219" i="3"/>
  <c r="DN219" i="3"/>
  <c r="DM219" i="3"/>
  <c r="DJ219" i="3"/>
  <c r="DI219" i="3"/>
  <c r="DE219" i="3"/>
  <c r="DD219" i="3"/>
  <c r="AO219" i="3"/>
  <c r="W219" i="3"/>
  <c r="AX219" i="3" s="1"/>
  <c r="HL218" i="3"/>
  <c r="W115" i="3"/>
  <c r="W80" i="3"/>
  <c r="W72" i="3"/>
  <c r="AW72" i="3" s="1"/>
  <c r="W71" i="3"/>
  <c r="AW71" i="3" s="1"/>
  <c r="W70" i="3"/>
  <c r="AX70" i="3" s="1"/>
  <c r="W69" i="3"/>
  <c r="AW69" i="3" s="1"/>
  <c r="W66" i="3"/>
  <c r="W65" i="3"/>
  <c r="W64" i="3"/>
  <c r="W63" i="3"/>
  <c r="W24" i="3"/>
  <c r="W23" i="3"/>
  <c r="W22" i="3"/>
  <c r="W21" i="3"/>
  <c r="W30" i="3"/>
  <c r="W29" i="3"/>
  <c r="W28" i="3"/>
  <c r="W27" i="3"/>
  <c r="W35" i="3"/>
  <c r="W34" i="3"/>
  <c r="W33" i="3"/>
  <c r="W60" i="3"/>
  <c r="W59" i="3"/>
  <c r="W58" i="3"/>
  <c r="W57" i="3"/>
  <c r="W56" i="3"/>
  <c r="W48" i="3"/>
  <c r="W47" i="3"/>
  <c r="W46" i="3"/>
  <c r="W45" i="3"/>
  <c r="W44" i="3"/>
  <c r="W42" i="3"/>
  <c r="W41" i="3"/>
  <c r="W40" i="3"/>
  <c r="W39" i="3"/>
  <c r="FF72" i="3"/>
  <c r="DN72" i="3"/>
  <c r="DM72" i="3"/>
  <c r="DJ72" i="3"/>
  <c r="DI72" i="3"/>
  <c r="DE72" i="3"/>
  <c r="DD72" i="3"/>
  <c r="HD72" i="3"/>
  <c r="AO72" i="3"/>
  <c r="FF71" i="3"/>
  <c r="DN71" i="3"/>
  <c r="DM71" i="3"/>
  <c r="DJ71" i="3"/>
  <c r="DI71" i="3"/>
  <c r="DE71" i="3"/>
  <c r="DD71" i="3"/>
  <c r="AO71" i="3"/>
  <c r="FF70" i="3"/>
  <c r="DN70" i="3"/>
  <c r="DM70" i="3"/>
  <c r="DJ70" i="3"/>
  <c r="DI70" i="3"/>
  <c r="DE70" i="3"/>
  <c r="DD70" i="3"/>
  <c r="AO70" i="3"/>
  <c r="FF69" i="3"/>
  <c r="DN69" i="3"/>
  <c r="DM69" i="3"/>
  <c r="DJ69" i="3"/>
  <c r="DI69" i="3"/>
  <c r="DE69" i="3"/>
  <c r="DD69" i="3"/>
  <c r="AO69" i="3"/>
  <c r="FF68" i="3"/>
  <c r="DN68" i="3"/>
  <c r="DM68" i="3"/>
  <c r="DJ68" i="3"/>
  <c r="DI68" i="3"/>
  <c r="DE68" i="3"/>
  <c r="DD68" i="3"/>
  <c r="AO68" i="3"/>
  <c r="W68" i="3"/>
  <c r="AW68" i="3" s="1"/>
  <c r="HL67" i="3"/>
  <c r="FG741" i="3"/>
  <c r="FF741" i="3"/>
  <c r="DN741" i="3"/>
  <c r="DM741" i="3"/>
  <c r="DJ741" i="3"/>
  <c r="DI741" i="3"/>
  <c r="DE741" i="3"/>
  <c r="DD741" i="3"/>
  <c r="HD741" i="3"/>
  <c r="AP741" i="3"/>
  <c r="AO741" i="3"/>
  <c r="HR741" i="3" l="1"/>
  <c r="HX741" i="3"/>
  <c r="IC741" i="3"/>
  <c r="HO741" i="3"/>
  <c r="HU741" i="3"/>
  <c r="HZ741" i="3"/>
  <c r="ID741" i="3"/>
  <c r="HP741" i="3"/>
  <c r="HV741" i="3"/>
  <c r="IA741" i="3"/>
  <c r="HQ741" i="3"/>
  <c r="HW741" i="3"/>
  <c r="IB741" i="3"/>
  <c r="IE741" i="3"/>
  <c r="HQ70" i="3"/>
  <c r="HW70" i="3"/>
  <c r="IB70" i="3"/>
  <c r="HR70" i="3"/>
  <c r="HX70" i="3"/>
  <c r="IC70" i="3"/>
  <c r="HO70" i="3"/>
  <c r="HU70" i="3"/>
  <c r="HZ70" i="3"/>
  <c r="ID70" i="3"/>
  <c r="HV70" i="3"/>
  <c r="IA70" i="3"/>
  <c r="HP70" i="3"/>
  <c r="IE70" i="3"/>
  <c r="HO220" i="3"/>
  <c r="HX220" i="3"/>
  <c r="HQ220" i="3"/>
  <c r="HV220" i="3"/>
  <c r="IA220" i="3"/>
  <c r="HU220" i="3"/>
  <c r="IC220" i="3"/>
  <c r="HW220" i="3"/>
  <c r="ID220" i="3"/>
  <c r="HP220" i="3"/>
  <c r="HZ220" i="3"/>
  <c r="IB220" i="3"/>
  <c r="HR220" i="3"/>
  <c r="IE220" i="3"/>
  <c r="HQ223" i="3"/>
  <c r="HW223" i="3"/>
  <c r="IB223" i="3"/>
  <c r="HR223" i="3"/>
  <c r="HX223" i="3"/>
  <c r="IC223" i="3"/>
  <c r="HO223" i="3"/>
  <c r="HU223" i="3"/>
  <c r="HZ223" i="3"/>
  <c r="ID223" i="3"/>
  <c r="HP223" i="3"/>
  <c r="HV223" i="3"/>
  <c r="IA223" i="3"/>
  <c r="IE223" i="3"/>
  <c r="HQ573" i="3"/>
  <c r="HW573" i="3"/>
  <c r="IB573" i="3"/>
  <c r="HR573" i="3"/>
  <c r="HX573" i="3"/>
  <c r="IC573" i="3"/>
  <c r="HO573" i="3"/>
  <c r="HU573" i="3"/>
  <c r="HZ573" i="3"/>
  <c r="ID573" i="3"/>
  <c r="HP573" i="3"/>
  <c r="HV573" i="3"/>
  <c r="IA573" i="3"/>
  <c r="IE573" i="3"/>
  <c r="HP574" i="3"/>
  <c r="HU574" i="3"/>
  <c r="HZ574" i="3"/>
  <c r="ID574" i="3"/>
  <c r="HQ574" i="3"/>
  <c r="HV574" i="3"/>
  <c r="IA574" i="3"/>
  <c r="HR574" i="3"/>
  <c r="HW574" i="3"/>
  <c r="IB574" i="3"/>
  <c r="HO574" i="3"/>
  <c r="HX574" i="3"/>
  <c r="IC574" i="3"/>
  <c r="IE574" i="3"/>
  <c r="HQ585" i="3"/>
  <c r="HW585" i="3"/>
  <c r="IB585" i="3"/>
  <c r="HR585" i="3"/>
  <c r="HX585" i="3"/>
  <c r="IC585" i="3"/>
  <c r="HO585" i="3"/>
  <c r="HU585" i="3"/>
  <c r="HZ585" i="3"/>
  <c r="ID585" i="3"/>
  <c r="HP585" i="3"/>
  <c r="HV585" i="3"/>
  <c r="IA585" i="3"/>
  <c r="IE585" i="3"/>
  <c r="HR222" i="3"/>
  <c r="HX222" i="3"/>
  <c r="IC222" i="3"/>
  <c r="HO222" i="3"/>
  <c r="HU222" i="3"/>
  <c r="HZ222" i="3"/>
  <c r="ID222" i="3"/>
  <c r="HP222" i="3"/>
  <c r="HV222" i="3"/>
  <c r="IA222" i="3"/>
  <c r="HQ222" i="3"/>
  <c r="HW222" i="3"/>
  <c r="IB222" i="3"/>
  <c r="IE222" i="3"/>
  <c r="HR583" i="3"/>
  <c r="HV583" i="3"/>
  <c r="IA583" i="3"/>
  <c r="HO583" i="3"/>
  <c r="HW583" i="3"/>
  <c r="IB583" i="3"/>
  <c r="HP583" i="3"/>
  <c r="HX583" i="3"/>
  <c r="IC583" i="3"/>
  <c r="HQ583" i="3"/>
  <c r="HU583" i="3"/>
  <c r="HZ583" i="3"/>
  <c r="ID583" i="3"/>
  <c r="IE583" i="3"/>
  <c r="HO72" i="3"/>
  <c r="HX72" i="3"/>
  <c r="IC72" i="3"/>
  <c r="HP72" i="3"/>
  <c r="HU72" i="3"/>
  <c r="HZ72" i="3"/>
  <c r="ID72" i="3"/>
  <c r="HQ72" i="3"/>
  <c r="HV72" i="3"/>
  <c r="IA72" i="3"/>
  <c r="HW72" i="3"/>
  <c r="IB72" i="3"/>
  <c r="HR72" i="3"/>
  <c r="IE72" i="3"/>
  <c r="HP219" i="3"/>
  <c r="HV219" i="3"/>
  <c r="IA219" i="3"/>
  <c r="HQ219" i="3"/>
  <c r="HW219" i="3"/>
  <c r="IB219" i="3"/>
  <c r="HR219" i="3"/>
  <c r="HX219" i="3"/>
  <c r="IC219" i="3"/>
  <c r="HZ219" i="3"/>
  <c r="ID219" i="3"/>
  <c r="HO219" i="3"/>
  <c r="HU219" i="3"/>
  <c r="IE219" i="3"/>
  <c r="HO570" i="3"/>
  <c r="HU570" i="3"/>
  <c r="HZ570" i="3"/>
  <c r="ID570" i="3"/>
  <c r="HP570" i="3"/>
  <c r="HV570" i="3"/>
  <c r="IA570" i="3"/>
  <c r="HQ570" i="3"/>
  <c r="HW570" i="3"/>
  <c r="IB570" i="3"/>
  <c r="HR570" i="3"/>
  <c r="HX570" i="3"/>
  <c r="IC570" i="3"/>
  <c r="IE570" i="3"/>
  <c r="HP71" i="3"/>
  <c r="HQ71" i="3"/>
  <c r="HR71" i="3"/>
  <c r="HV71" i="3"/>
  <c r="HU71" i="3"/>
  <c r="IA71" i="3"/>
  <c r="HW71" i="3"/>
  <c r="IB71" i="3"/>
  <c r="HO71" i="3"/>
  <c r="HX71" i="3"/>
  <c r="IC71" i="3"/>
  <c r="HZ71" i="3"/>
  <c r="ID71" i="3"/>
  <c r="IE71" i="3"/>
  <c r="HP68" i="3"/>
  <c r="HU68" i="3"/>
  <c r="HZ68" i="3"/>
  <c r="ID68" i="3"/>
  <c r="HQ68" i="3"/>
  <c r="HV68" i="3"/>
  <c r="IA68" i="3"/>
  <c r="HR68" i="3"/>
  <c r="HW68" i="3"/>
  <c r="IB68" i="3"/>
  <c r="HO68" i="3"/>
  <c r="HX68" i="3"/>
  <c r="IC68" i="3"/>
  <c r="IE68" i="3"/>
  <c r="HR69" i="3"/>
  <c r="HX69" i="3"/>
  <c r="IC69" i="3"/>
  <c r="HO69" i="3"/>
  <c r="HU69" i="3"/>
  <c r="HZ69" i="3"/>
  <c r="ID69" i="3"/>
  <c r="HP69" i="3"/>
  <c r="HV69" i="3"/>
  <c r="IA69" i="3"/>
  <c r="HQ69" i="3"/>
  <c r="HW69" i="3"/>
  <c r="IB69" i="3"/>
  <c r="IE69" i="3"/>
  <c r="HQ221" i="3"/>
  <c r="HU221" i="3"/>
  <c r="HZ221" i="3"/>
  <c r="ID221" i="3"/>
  <c r="HR221" i="3"/>
  <c r="HV221" i="3"/>
  <c r="IA221" i="3"/>
  <c r="HO221" i="3"/>
  <c r="HW221" i="3"/>
  <c r="IB221" i="3"/>
  <c r="IC221" i="3"/>
  <c r="HP221" i="3"/>
  <c r="HX221" i="3"/>
  <c r="IE221" i="3"/>
  <c r="HR571" i="3"/>
  <c r="HV571" i="3"/>
  <c r="IA571" i="3"/>
  <c r="HO571" i="3"/>
  <c r="HW571" i="3"/>
  <c r="IB571" i="3"/>
  <c r="HP571" i="3"/>
  <c r="HX571" i="3"/>
  <c r="IC571" i="3"/>
  <c r="HQ571" i="3"/>
  <c r="HU571" i="3"/>
  <c r="HZ571" i="3"/>
  <c r="ID571" i="3"/>
  <c r="IE571" i="3"/>
  <c r="HO572" i="3"/>
  <c r="HX572" i="3"/>
  <c r="IC572" i="3"/>
  <c r="HP572" i="3"/>
  <c r="HU572" i="3"/>
  <c r="HZ572" i="3"/>
  <c r="ID572" i="3"/>
  <c r="HQ572" i="3"/>
  <c r="HV572" i="3"/>
  <c r="IA572" i="3"/>
  <c r="HR572" i="3"/>
  <c r="HW572" i="3"/>
  <c r="IB572" i="3"/>
  <c r="IE572" i="3"/>
  <c r="HP582" i="3"/>
  <c r="HU582" i="3"/>
  <c r="HZ582" i="3"/>
  <c r="ID582" i="3"/>
  <c r="HQ582" i="3"/>
  <c r="HV582" i="3"/>
  <c r="IA582" i="3"/>
  <c r="HR582" i="3"/>
  <c r="HW582" i="3"/>
  <c r="IB582" i="3"/>
  <c r="HO582" i="3"/>
  <c r="HX582" i="3"/>
  <c r="IC582" i="3"/>
  <c r="IE582" i="3"/>
  <c r="HO584" i="3"/>
  <c r="HX584" i="3"/>
  <c r="IC584" i="3"/>
  <c r="HP584" i="3"/>
  <c r="HU584" i="3"/>
  <c r="HZ584" i="3"/>
  <c r="ID584" i="3"/>
  <c r="HQ584" i="3"/>
  <c r="HV584" i="3"/>
  <c r="IA584" i="3"/>
  <c r="HR584" i="3"/>
  <c r="HW584" i="3"/>
  <c r="IB584" i="3"/>
  <c r="IE584" i="3"/>
  <c r="HP586" i="3"/>
  <c r="HU586" i="3"/>
  <c r="HZ586" i="3"/>
  <c r="ID586" i="3"/>
  <c r="HQ586" i="3"/>
  <c r="HV586" i="3"/>
  <c r="IA586" i="3"/>
  <c r="HR586" i="3"/>
  <c r="HW586" i="3"/>
  <c r="IB586" i="3"/>
  <c r="HO586" i="3"/>
  <c r="HX586" i="3"/>
  <c r="IC586" i="3"/>
  <c r="IE586" i="3"/>
  <c r="HD223" i="3"/>
  <c r="HD70" i="3"/>
  <c r="HD68" i="3"/>
  <c r="HD69" i="3"/>
  <c r="HD71" i="3"/>
  <c r="HL572" i="3"/>
  <c r="BD572" i="3" s="1"/>
  <c r="AP572" i="3" s="1"/>
  <c r="HL741" i="3"/>
  <c r="HD571" i="3"/>
  <c r="HD573" i="3"/>
  <c r="HL582" i="3"/>
  <c r="BD582" i="3" s="1"/>
  <c r="AP582" i="3" s="1"/>
  <c r="FC582" i="3"/>
  <c r="FG582" i="3" s="1"/>
  <c r="HL585" i="3"/>
  <c r="BD585" i="3" s="1"/>
  <c r="AP585" i="3" s="1"/>
  <c r="FC585" i="3"/>
  <c r="FG585" i="3" s="1"/>
  <c r="HL583" i="3"/>
  <c r="BD583" i="3" s="1"/>
  <c r="AP583" i="3" s="1"/>
  <c r="FC583" i="3"/>
  <c r="FG583" i="3" s="1"/>
  <c r="HL586" i="3"/>
  <c r="BD586" i="3" s="1"/>
  <c r="AP586" i="3" s="1"/>
  <c r="FC586" i="3"/>
  <c r="FG586" i="3" s="1"/>
  <c r="HL584" i="3"/>
  <c r="BD584" i="3" s="1"/>
  <c r="AP584" i="3" s="1"/>
  <c r="FC584" i="3"/>
  <c r="FG584" i="3" s="1"/>
  <c r="AX583" i="3"/>
  <c r="AX585" i="3"/>
  <c r="AW582" i="3"/>
  <c r="AW584" i="3"/>
  <c r="AW586" i="3"/>
  <c r="DE570" i="3"/>
  <c r="FC570" i="3"/>
  <c r="FG570" i="3" s="1"/>
  <c r="HL570" i="3"/>
  <c r="BD570" i="3" s="1"/>
  <c r="AP570" i="3" s="1"/>
  <c r="DE572" i="3"/>
  <c r="FC572" i="3"/>
  <c r="FG572" i="3" s="1"/>
  <c r="HL574" i="3"/>
  <c r="BD574" i="3" s="1"/>
  <c r="AP574" i="3" s="1"/>
  <c r="FC574" i="3"/>
  <c r="FG574" i="3" s="1"/>
  <c r="AX571" i="3"/>
  <c r="AX573" i="3"/>
  <c r="AW570" i="3"/>
  <c r="AW572" i="3"/>
  <c r="AW574" i="3"/>
  <c r="HL222" i="3"/>
  <c r="BD222" i="3" s="1"/>
  <c r="AP222" i="3" s="1"/>
  <c r="FC222" i="3"/>
  <c r="FG222" i="3" s="1"/>
  <c r="HL220" i="3"/>
  <c r="BD220" i="3" s="1"/>
  <c r="AP220" i="3" s="1"/>
  <c r="FC220" i="3"/>
  <c r="FG220" i="3" s="1"/>
  <c r="AX220" i="3"/>
  <c r="AX222" i="3"/>
  <c r="AW219" i="3"/>
  <c r="AW221" i="3"/>
  <c r="AW223" i="3"/>
  <c r="HL72" i="3"/>
  <c r="BD72" i="3" s="1"/>
  <c r="AP72" i="3" s="1"/>
  <c r="FC72" i="3"/>
  <c r="FG72" i="3" s="1"/>
  <c r="AX68" i="3"/>
  <c r="AX69" i="3"/>
  <c r="AX71" i="3"/>
  <c r="AX72" i="3"/>
  <c r="AW70" i="3"/>
  <c r="FC741" i="3"/>
  <c r="HT221" i="3" l="1"/>
  <c r="HT570" i="3"/>
  <c r="HS583" i="3"/>
  <c r="HT741" i="3"/>
  <c r="HS741" i="3"/>
  <c r="HT68" i="3"/>
  <c r="HT582" i="3"/>
  <c r="HS71" i="3"/>
  <c r="HS72" i="3"/>
  <c r="HT70" i="3"/>
  <c r="HT572" i="3"/>
  <c r="HS571" i="3"/>
  <c r="HS219" i="3"/>
  <c r="HT584" i="3"/>
  <c r="HT71" i="3"/>
  <c r="HT222" i="3"/>
  <c r="HS220" i="3"/>
  <c r="HT586" i="3"/>
  <c r="HS573" i="3"/>
  <c r="HT69" i="3"/>
  <c r="HS582" i="3"/>
  <c r="HS585" i="3"/>
  <c r="HS223" i="3"/>
  <c r="HS70" i="3"/>
  <c r="HS221" i="3"/>
  <c r="HS584" i="3"/>
  <c r="HS69" i="3"/>
  <c r="HS570" i="3"/>
  <c r="HT219" i="3"/>
  <c r="HT72" i="3"/>
  <c r="HT585" i="3"/>
  <c r="HT574" i="3"/>
  <c r="HS574" i="3"/>
  <c r="HT223" i="3"/>
  <c r="HT220" i="3"/>
  <c r="HS586" i="3"/>
  <c r="HS572" i="3"/>
  <c r="HT571" i="3"/>
  <c r="HS68" i="3"/>
  <c r="HT583" i="3"/>
  <c r="HS222" i="3"/>
  <c r="HT573" i="3"/>
  <c r="HD219" i="3"/>
  <c r="HD221" i="3"/>
  <c r="FC223" i="3"/>
  <c r="FG223" i="3" s="1"/>
  <c r="HL223" i="3"/>
  <c r="BD223" i="3" s="1"/>
  <c r="AP223" i="3" s="1"/>
  <c r="FC70" i="3"/>
  <c r="FG70" i="3" s="1"/>
  <c r="HL70" i="3"/>
  <c r="BD70" i="3" s="1"/>
  <c r="AP70" i="3" s="1"/>
  <c r="FC68" i="3"/>
  <c r="FG68" i="3" s="1"/>
  <c r="FC71" i="3"/>
  <c r="FG71" i="3" s="1"/>
  <c r="HL71" i="3"/>
  <c r="BD71" i="3" s="1"/>
  <c r="AP71" i="3" s="1"/>
  <c r="HL68" i="3"/>
  <c r="BD68" i="3" s="1"/>
  <c r="AP68" i="3" s="1"/>
  <c r="HL69" i="3"/>
  <c r="BD69" i="3" s="1"/>
  <c r="AP69" i="3" s="1"/>
  <c r="FC69" i="3"/>
  <c r="FG69" i="3" s="1"/>
  <c r="HL571" i="3"/>
  <c r="BD571" i="3" s="1"/>
  <c r="AP571" i="3" s="1"/>
  <c r="HL573" i="3"/>
  <c r="BD573" i="3" s="1"/>
  <c r="AP573" i="3" s="1"/>
  <c r="DE571" i="3"/>
  <c r="DE573" i="3"/>
  <c r="FC571" i="3"/>
  <c r="FG571" i="3" s="1"/>
  <c r="FC573" i="3"/>
  <c r="FG573" i="3" s="1"/>
  <c r="HL219" i="3"/>
  <c r="BD219" i="3" s="1"/>
  <c r="AP219" i="3" s="1"/>
  <c r="FC219" i="3"/>
  <c r="FG219" i="3" s="1"/>
  <c r="HL221" i="3"/>
  <c r="BD221" i="3" s="1"/>
  <c r="AP221" i="3" s="1"/>
  <c r="FC221" i="3"/>
  <c r="FG221" i="3" s="1"/>
  <c r="AP14" i="3" l="1"/>
  <c r="BB333" i="3" l="1"/>
  <c r="BB826" i="3"/>
  <c r="DN875" i="3" l="1"/>
  <c r="DM875" i="3"/>
  <c r="DJ875" i="3"/>
  <c r="DN874" i="3"/>
  <c r="DM874" i="3"/>
  <c r="DJ874" i="3"/>
  <c r="DN872" i="3"/>
  <c r="DM872" i="3"/>
  <c r="DJ872" i="3"/>
  <c r="DN871" i="3"/>
  <c r="DM871" i="3"/>
  <c r="DJ871" i="3"/>
  <c r="DN870" i="3"/>
  <c r="DM870" i="3"/>
  <c r="DJ870" i="3"/>
  <c r="DN869" i="3"/>
  <c r="DM869" i="3"/>
  <c r="DJ869" i="3"/>
  <c r="DN868" i="3"/>
  <c r="DM868" i="3"/>
  <c r="DJ868" i="3"/>
  <c r="DN867" i="3"/>
  <c r="DM867" i="3"/>
  <c r="DJ867" i="3"/>
  <c r="DN865" i="3"/>
  <c r="DM865" i="3"/>
  <c r="DJ865" i="3"/>
  <c r="DN864" i="3"/>
  <c r="DM864" i="3"/>
  <c r="DJ864" i="3"/>
  <c r="DN863" i="3"/>
  <c r="DM863" i="3"/>
  <c r="DJ863" i="3"/>
  <c r="DN862" i="3"/>
  <c r="DM862" i="3"/>
  <c r="DJ862" i="3"/>
  <c r="DN861" i="3"/>
  <c r="DM861" i="3"/>
  <c r="DJ861" i="3"/>
  <c r="DN860" i="3"/>
  <c r="DM860" i="3"/>
  <c r="DJ860" i="3"/>
  <c r="DN740" i="3"/>
  <c r="DM740" i="3"/>
  <c r="DJ740" i="3"/>
  <c r="DN858" i="3"/>
  <c r="DM858" i="3"/>
  <c r="DJ858" i="3"/>
  <c r="DN857" i="3"/>
  <c r="DM857" i="3"/>
  <c r="DJ857" i="3"/>
  <c r="DN856" i="3"/>
  <c r="DM856" i="3"/>
  <c r="DJ856" i="3"/>
  <c r="DN855" i="3"/>
  <c r="DM855" i="3"/>
  <c r="DJ855" i="3"/>
  <c r="DN854" i="3"/>
  <c r="DM854" i="3"/>
  <c r="DJ854" i="3"/>
  <c r="DI854" i="3"/>
  <c r="DN739" i="3"/>
  <c r="DM739" i="3"/>
  <c r="DJ739" i="3"/>
  <c r="DI739" i="3"/>
  <c r="DN762" i="3"/>
  <c r="DM762" i="3"/>
  <c r="DJ762" i="3"/>
  <c r="DI762" i="3"/>
  <c r="DN761" i="3"/>
  <c r="DM761" i="3"/>
  <c r="DJ761" i="3"/>
  <c r="DI761" i="3"/>
  <c r="DN760" i="3"/>
  <c r="DM760" i="3"/>
  <c r="DJ760" i="3"/>
  <c r="DI760" i="3"/>
  <c r="DN759" i="3"/>
  <c r="DM759" i="3"/>
  <c r="DJ759" i="3"/>
  <c r="DI759" i="3"/>
  <c r="DN758" i="3"/>
  <c r="DM758" i="3"/>
  <c r="DJ758" i="3"/>
  <c r="DI758" i="3"/>
  <c r="DN737" i="3"/>
  <c r="DM737" i="3"/>
  <c r="DJ737" i="3"/>
  <c r="DI737" i="3"/>
  <c r="DN757" i="3"/>
  <c r="DM757" i="3"/>
  <c r="DJ757" i="3"/>
  <c r="DI757" i="3"/>
  <c r="DN755" i="3"/>
  <c r="DM755" i="3"/>
  <c r="DJ755" i="3"/>
  <c r="DI755" i="3"/>
  <c r="DN754" i="3"/>
  <c r="DM754" i="3"/>
  <c r="DJ754" i="3"/>
  <c r="DI754" i="3"/>
  <c r="DN753" i="3"/>
  <c r="DM753" i="3"/>
  <c r="DJ753" i="3"/>
  <c r="DI753" i="3"/>
  <c r="DN752" i="3"/>
  <c r="DM752" i="3"/>
  <c r="DJ752" i="3"/>
  <c r="DI752" i="3"/>
  <c r="DN749" i="3"/>
  <c r="DM749" i="3"/>
  <c r="DJ749" i="3"/>
  <c r="DI749" i="3"/>
  <c r="DN747" i="3"/>
  <c r="DM747" i="3"/>
  <c r="DN735" i="3"/>
  <c r="DM735" i="3"/>
  <c r="DJ735" i="3"/>
  <c r="DI735" i="3"/>
  <c r="DN733" i="3"/>
  <c r="DM733" i="3"/>
  <c r="DJ733" i="3"/>
  <c r="DI733" i="3"/>
  <c r="DN732" i="3"/>
  <c r="DM732" i="3"/>
  <c r="DJ732" i="3"/>
  <c r="DI732" i="3"/>
  <c r="DN731" i="3"/>
  <c r="DM731" i="3"/>
  <c r="DJ731" i="3"/>
  <c r="DI731" i="3"/>
  <c r="DN729" i="3"/>
  <c r="DM729" i="3"/>
  <c r="DJ729" i="3"/>
  <c r="DI729" i="3"/>
  <c r="DN728" i="3"/>
  <c r="DM728" i="3"/>
  <c r="DJ728" i="3"/>
  <c r="DI728" i="3"/>
  <c r="DN727" i="3"/>
  <c r="DM727" i="3"/>
  <c r="DJ727" i="3"/>
  <c r="DI727" i="3"/>
  <c r="DN726" i="3"/>
  <c r="DM726" i="3"/>
  <c r="DJ726" i="3"/>
  <c r="DI726" i="3"/>
  <c r="DN723" i="3"/>
  <c r="DM723" i="3"/>
  <c r="DJ723" i="3"/>
  <c r="DI723" i="3"/>
  <c r="DN722" i="3"/>
  <c r="DM722" i="3"/>
  <c r="DJ722" i="3"/>
  <c r="DI722" i="3"/>
  <c r="DN721" i="3"/>
  <c r="DM721" i="3"/>
  <c r="DJ721" i="3"/>
  <c r="DI721" i="3"/>
  <c r="DN720" i="3"/>
  <c r="DM720" i="3"/>
  <c r="DJ720" i="3"/>
  <c r="DI720" i="3"/>
  <c r="DN719" i="3"/>
  <c r="DM719" i="3"/>
  <c r="DJ719" i="3"/>
  <c r="DI719" i="3"/>
  <c r="DN717" i="3"/>
  <c r="DM717" i="3"/>
  <c r="DJ717" i="3"/>
  <c r="DI717" i="3"/>
  <c r="DN716" i="3"/>
  <c r="DM716" i="3"/>
  <c r="DN715" i="3"/>
  <c r="DM715" i="3"/>
  <c r="DN714" i="3"/>
  <c r="DM714" i="3"/>
  <c r="DN713" i="3"/>
  <c r="DM713" i="3"/>
  <c r="DN711" i="3"/>
  <c r="DM711" i="3"/>
  <c r="DN767" i="3"/>
  <c r="DM767" i="3"/>
  <c r="DJ767" i="3"/>
  <c r="DI767" i="3"/>
  <c r="DN744" i="3"/>
  <c r="DM744" i="3"/>
  <c r="DJ744" i="3"/>
  <c r="DI744" i="3"/>
  <c r="DN778" i="3"/>
  <c r="DM778" i="3"/>
  <c r="DJ778" i="3"/>
  <c r="DI778" i="3"/>
  <c r="DN777" i="3"/>
  <c r="DM777" i="3"/>
  <c r="DJ777" i="3"/>
  <c r="DI777" i="3"/>
  <c r="DN710" i="3"/>
  <c r="DM710" i="3"/>
  <c r="DJ710" i="3"/>
  <c r="DI710" i="3"/>
  <c r="DN709" i="3"/>
  <c r="DM709" i="3"/>
  <c r="DN707" i="3"/>
  <c r="DM707" i="3"/>
  <c r="DN706" i="3"/>
  <c r="DM706" i="3"/>
  <c r="DN705" i="3"/>
  <c r="DM705" i="3"/>
  <c r="DN703" i="3"/>
  <c r="DM703" i="3"/>
  <c r="DN702" i="3"/>
  <c r="DM702" i="3"/>
  <c r="DJ702" i="3"/>
  <c r="DI702" i="3"/>
  <c r="DN701" i="3"/>
  <c r="DM701" i="3"/>
  <c r="DJ701" i="3"/>
  <c r="DI701" i="3"/>
  <c r="DN700" i="3"/>
  <c r="DM700" i="3"/>
  <c r="DJ700" i="3"/>
  <c r="DI700" i="3"/>
  <c r="DN699" i="3"/>
  <c r="DM699" i="3"/>
  <c r="DJ699" i="3"/>
  <c r="DI699" i="3"/>
  <c r="DN698" i="3"/>
  <c r="DM698" i="3"/>
  <c r="DJ698" i="3"/>
  <c r="DI698" i="3"/>
  <c r="DN696" i="3"/>
  <c r="DM696" i="3"/>
  <c r="DN695" i="3"/>
  <c r="DM695" i="3"/>
  <c r="DN853" i="3"/>
  <c r="DM853" i="3"/>
  <c r="DJ853" i="3"/>
  <c r="DI853" i="3"/>
  <c r="DN849" i="3"/>
  <c r="DM849" i="3"/>
  <c r="DJ849" i="3"/>
  <c r="DI849" i="3"/>
  <c r="DN848" i="3"/>
  <c r="DM848" i="3"/>
  <c r="DJ848" i="3"/>
  <c r="DI848" i="3"/>
  <c r="DN847" i="3"/>
  <c r="DM847" i="3"/>
  <c r="DJ847" i="3"/>
  <c r="DI847" i="3"/>
  <c r="DN846" i="3"/>
  <c r="DM846" i="3"/>
  <c r="DJ846" i="3"/>
  <c r="DI846" i="3"/>
  <c r="DN694" i="3"/>
  <c r="DM694" i="3"/>
  <c r="DJ694" i="3"/>
  <c r="DI694" i="3"/>
  <c r="DN843" i="3"/>
  <c r="DM843" i="3"/>
  <c r="DJ843" i="3"/>
  <c r="DI843" i="3"/>
  <c r="DN842" i="3"/>
  <c r="DM842" i="3"/>
  <c r="DJ842" i="3"/>
  <c r="DI842" i="3"/>
  <c r="DN839" i="3"/>
  <c r="DM839" i="3"/>
  <c r="DJ839" i="3"/>
  <c r="DI839" i="3"/>
  <c r="DN838" i="3"/>
  <c r="DM838" i="3"/>
  <c r="DJ838" i="3"/>
  <c r="DI838" i="3"/>
  <c r="DN837" i="3"/>
  <c r="DM837" i="3"/>
  <c r="DJ837" i="3"/>
  <c r="DI837" i="3"/>
  <c r="DN692" i="3"/>
  <c r="DM692" i="3"/>
  <c r="DN835" i="3"/>
  <c r="DM835" i="3"/>
  <c r="DJ835" i="3"/>
  <c r="DI835" i="3"/>
  <c r="DN834" i="3"/>
  <c r="DM834" i="3"/>
  <c r="DJ834" i="3"/>
  <c r="DI834" i="3"/>
  <c r="DN833" i="3"/>
  <c r="DM833" i="3"/>
  <c r="DJ833" i="3"/>
  <c r="DI833" i="3"/>
  <c r="DN830" i="3"/>
  <c r="DM830" i="3"/>
  <c r="DJ830" i="3"/>
  <c r="DI830" i="3"/>
  <c r="DN827" i="3"/>
  <c r="DM827" i="3"/>
  <c r="DJ827" i="3"/>
  <c r="DI827" i="3"/>
  <c r="DN823" i="3"/>
  <c r="DM823" i="3"/>
  <c r="DJ823" i="3"/>
  <c r="DI823" i="3"/>
  <c r="DN822" i="3"/>
  <c r="DM822" i="3"/>
  <c r="DJ822" i="3"/>
  <c r="DI822" i="3"/>
  <c r="DN821" i="3"/>
  <c r="DM821" i="3"/>
  <c r="DJ821" i="3"/>
  <c r="DI821" i="3"/>
  <c r="DN820" i="3"/>
  <c r="DM820" i="3"/>
  <c r="DJ820" i="3"/>
  <c r="DI820" i="3"/>
  <c r="DN819" i="3"/>
  <c r="DM819" i="3"/>
  <c r="DJ819" i="3"/>
  <c r="DI819" i="3"/>
  <c r="DN818" i="3"/>
  <c r="DM818" i="3"/>
  <c r="DJ818" i="3"/>
  <c r="DI818" i="3"/>
  <c r="DN817" i="3"/>
  <c r="DM817" i="3"/>
  <c r="DJ817" i="3"/>
  <c r="DI817" i="3"/>
  <c r="DN816" i="3"/>
  <c r="DM816" i="3"/>
  <c r="DJ816" i="3"/>
  <c r="DI816" i="3"/>
  <c r="DN815" i="3"/>
  <c r="DM815" i="3"/>
  <c r="DJ815" i="3"/>
  <c r="DI815" i="3"/>
  <c r="DN814" i="3"/>
  <c r="DM814" i="3"/>
  <c r="DJ814" i="3"/>
  <c r="DI814" i="3"/>
  <c r="DN813" i="3"/>
  <c r="DM813" i="3"/>
  <c r="DJ813" i="3"/>
  <c r="DI813" i="3"/>
  <c r="DN812" i="3"/>
  <c r="DM812" i="3"/>
  <c r="DJ812" i="3"/>
  <c r="DI812" i="3"/>
  <c r="DN811" i="3"/>
  <c r="DM811" i="3"/>
  <c r="DJ811" i="3"/>
  <c r="DI811" i="3"/>
  <c r="DN691" i="3"/>
  <c r="DM691" i="3"/>
  <c r="DJ691" i="3"/>
  <c r="DI691" i="3"/>
  <c r="DN810" i="3"/>
  <c r="DM810" i="3"/>
  <c r="DJ810" i="3"/>
  <c r="DI810" i="3"/>
  <c r="DN809" i="3"/>
  <c r="DM809" i="3"/>
  <c r="DJ809" i="3"/>
  <c r="DI809" i="3"/>
  <c r="DN808" i="3"/>
  <c r="DM808" i="3"/>
  <c r="DJ808" i="3"/>
  <c r="DI808" i="3"/>
  <c r="DN807" i="3"/>
  <c r="DM807" i="3"/>
  <c r="DJ807" i="3"/>
  <c r="DI807" i="3"/>
  <c r="DN806" i="3"/>
  <c r="DM806" i="3"/>
  <c r="DJ806" i="3"/>
  <c r="DI806" i="3"/>
  <c r="DN689" i="3"/>
  <c r="DM689" i="3"/>
  <c r="DJ689" i="3"/>
  <c r="DI689" i="3"/>
  <c r="DN805" i="3"/>
  <c r="DM805" i="3"/>
  <c r="DJ805" i="3"/>
  <c r="DI805" i="3"/>
  <c r="DN804" i="3"/>
  <c r="DM804" i="3"/>
  <c r="DJ804" i="3"/>
  <c r="DI804" i="3"/>
  <c r="DN803" i="3"/>
  <c r="DM803" i="3"/>
  <c r="DJ803" i="3"/>
  <c r="DI803" i="3"/>
  <c r="DN802" i="3"/>
  <c r="DM802" i="3"/>
  <c r="DJ802" i="3"/>
  <c r="DI802" i="3"/>
  <c r="DN766" i="3"/>
  <c r="DM766" i="3"/>
  <c r="DJ766" i="3"/>
  <c r="DI766" i="3"/>
  <c r="DN743" i="3"/>
  <c r="DM743" i="3"/>
  <c r="DJ743" i="3"/>
  <c r="DI743" i="3"/>
  <c r="DN774" i="3"/>
  <c r="DM774" i="3"/>
  <c r="DJ774" i="3"/>
  <c r="DI774" i="3"/>
  <c r="DN688" i="3"/>
  <c r="DM688" i="3"/>
  <c r="DN773" i="3"/>
  <c r="DM773" i="3"/>
  <c r="DN687" i="3"/>
  <c r="DM687" i="3"/>
  <c r="DJ687" i="3"/>
  <c r="DI687" i="3"/>
  <c r="DN800" i="3"/>
  <c r="DM800" i="3"/>
  <c r="DJ800" i="3"/>
  <c r="DI800" i="3"/>
  <c r="DN799" i="3"/>
  <c r="DM799" i="3"/>
  <c r="DJ799" i="3"/>
  <c r="DI799" i="3"/>
  <c r="DN798" i="3"/>
  <c r="DM798" i="3"/>
  <c r="DJ798" i="3"/>
  <c r="DI798" i="3"/>
  <c r="DN797" i="3"/>
  <c r="DM797" i="3"/>
  <c r="DJ797" i="3"/>
  <c r="DI797" i="3"/>
  <c r="DN793" i="3"/>
  <c r="DM793" i="3"/>
  <c r="DJ793" i="3"/>
  <c r="DI793" i="3"/>
  <c r="DN772" i="3"/>
  <c r="DM772" i="3"/>
  <c r="DJ772" i="3"/>
  <c r="DI772" i="3"/>
  <c r="DN792" i="3"/>
  <c r="DM792" i="3"/>
  <c r="DJ792" i="3"/>
  <c r="DI792" i="3"/>
  <c r="DN791" i="3"/>
  <c r="DM791" i="3"/>
  <c r="DJ791" i="3"/>
  <c r="DI791" i="3"/>
  <c r="DN790" i="3"/>
  <c r="DM790" i="3"/>
  <c r="DJ790" i="3"/>
  <c r="DI790" i="3"/>
  <c r="DN788" i="3"/>
  <c r="DM788" i="3"/>
  <c r="DJ788" i="3"/>
  <c r="DI788" i="3"/>
  <c r="DN787" i="3"/>
  <c r="DM787" i="3"/>
  <c r="DJ787" i="3"/>
  <c r="DI787" i="3"/>
  <c r="DN785" i="3"/>
  <c r="DM785" i="3"/>
  <c r="DJ785" i="3"/>
  <c r="DI785" i="3"/>
  <c r="DN660" i="3"/>
  <c r="DM660" i="3"/>
  <c r="DJ660" i="3"/>
  <c r="DI660" i="3"/>
  <c r="DN659" i="3"/>
  <c r="DM659" i="3"/>
  <c r="DJ659" i="3"/>
  <c r="DI659" i="3"/>
  <c r="DN658" i="3"/>
  <c r="DM658" i="3"/>
  <c r="DJ658" i="3"/>
  <c r="DI658" i="3"/>
  <c r="DN657" i="3"/>
  <c r="DM657" i="3"/>
  <c r="DJ657" i="3"/>
  <c r="DI657" i="3"/>
  <c r="DN656" i="3"/>
  <c r="DM656" i="3"/>
  <c r="DJ656" i="3"/>
  <c r="DI656" i="3"/>
  <c r="DN647" i="3"/>
  <c r="DM647" i="3"/>
  <c r="DJ647" i="3"/>
  <c r="DI647" i="3"/>
  <c r="DN646" i="3"/>
  <c r="DM646" i="3"/>
  <c r="DJ646" i="3"/>
  <c r="DI646" i="3"/>
  <c r="DN645" i="3"/>
  <c r="DM645" i="3"/>
  <c r="DJ645" i="3"/>
  <c r="DI645" i="3"/>
  <c r="DN644" i="3"/>
  <c r="DM644" i="3"/>
  <c r="DJ644" i="3"/>
  <c r="DI644" i="3"/>
  <c r="DN643" i="3"/>
  <c r="DM643" i="3"/>
  <c r="DJ643" i="3"/>
  <c r="DI643" i="3"/>
  <c r="DN635" i="3"/>
  <c r="DM635" i="3"/>
  <c r="DJ635" i="3"/>
  <c r="DI635" i="3"/>
  <c r="DN633" i="3"/>
  <c r="DM633" i="3"/>
  <c r="DJ633" i="3"/>
  <c r="DI633" i="3"/>
  <c r="DN632" i="3"/>
  <c r="DM632" i="3"/>
  <c r="DJ632" i="3"/>
  <c r="DI632" i="3"/>
  <c r="DN631" i="3"/>
  <c r="DM631" i="3"/>
  <c r="DJ631" i="3"/>
  <c r="DI631" i="3"/>
  <c r="DN630" i="3"/>
  <c r="DM630" i="3"/>
  <c r="DJ630" i="3"/>
  <c r="DI630" i="3"/>
  <c r="DN629" i="3"/>
  <c r="DM629" i="3"/>
  <c r="DJ629" i="3"/>
  <c r="DI629" i="3"/>
  <c r="DN625" i="3"/>
  <c r="DM625" i="3"/>
  <c r="DJ625" i="3"/>
  <c r="DI625" i="3"/>
  <c r="DN624" i="3"/>
  <c r="DM624" i="3"/>
  <c r="DJ624" i="3"/>
  <c r="DI624" i="3"/>
  <c r="DN623" i="3"/>
  <c r="DM623" i="3"/>
  <c r="DJ623" i="3"/>
  <c r="DI623" i="3"/>
  <c r="DN622" i="3"/>
  <c r="DM622" i="3"/>
  <c r="DJ622" i="3"/>
  <c r="DI622" i="3"/>
  <c r="DN621" i="3"/>
  <c r="DM621" i="3"/>
  <c r="DJ621" i="3"/>
  <c r="DI621" i="3"/>
  <c r="DN615" i="3"/>
  <c r="DM615" i="3"/>
  <c r="DJ615" i="3"/>
  <c r="DI615" i="3"/>
  <c r="DN613" i="3"/>
  <c r="DM613" i="3"/>
  <c r="DJ613" i="3"/>
  <c r="DI613" i="3"/>
  <c r="DN612" i="3"/>
  <c r="DM612" i="3"/>
  <c r="DJ612" i="3"/>
  <c r="DI612" i="3"/>
  <c r="DN611" i="3"/>
  <c r="DM611" i="3"/>
  <c r="DJ611" i="3"/>
  <c r="DI611" i="3"/>
  <c r="DN610" i="3"/>
  <c r="DM610" i="3"/>
  <c r="DJ610" i="3"/>
  <c r="DI610" i="3"/>
  <c r="DN609" i="3"/>
  <c r="DM609" i="3"/>
  <c r="DJ609" i="3"/>
  <c r="DI609" i="3"/>
  <c r="DN606" i="3"/>
  <c r="DM606" i="3"/>
  <c r="DJ606" i="3"/>
  <c r="DI606" i="3"/>
  <c r="DN605" i="3"/>
  <c r="DM605" i="3"/>
  <c r="DJ605" i="3"/>
  <c r="DI605" i="3"/>
  <c r="DN604" i="3"/>
  <c r="DM604" i="3"/>
  <c r="DJ604" i="3"/>
  <c r="DI604" i="3"/>
  <c r="DN603" i="3"/>
  <c r="DM603" i="3"/>
  <c r="DJ603" i="3"/>
  <c r="DI603" i="3"/>
  <c r="DN602" i="3"/>
  <c r="DM602" i="3"/>
  <c r="DJ602" i="3"/>
  <c r="DI602" i="3"/>
  <c r="DN596" i="3"/>
  <c r="DM596" i="3"/>
  <c r="DJ596" i="3"/>
  <c r="DI596" i="3"/>
  <c r="DN594" i="3"/>
  <c r="DM594" i="3"/>
  <c r="DJ594" i="3"/>
  <c r="DI594" i="3"/>
  <c r="DN593" i="3"/>
  <c r="DM593" i="3"/>
  <c r="DJ593" i="3"/>
  <c r="DI593" i="3"/>
  <c r="DN592" i="3"/>
  <c r="DM592" i="3"/>
  <c r="DJ592" i="3"/>
  <c r="DI592" i="3"/>
  <c r="DN591" i="3"/>
  <c r="DM591" i="3"/>
  <c r="DJ591" i="3"/>
  <c r="DI591" i="3"/>
  <c r="DN590" i="3"/>
  <c r="DM590" i="3"/>
  <c r="DJ590" i="3"/>
  <c r="DI590" i="3"/>
  <c r="DN568" i="3"/>
  <c r="DM568" i="3"/>
  <c r="DJ568" i="3"/>
  <c r="DI568" i="3"/>
  <c r="DN567" i="3"/>
  <c r="DM567" i="3"/>
  <c r="DJ567" i="3"/>
  <c r="DI567" i="3"/>
  <c r="DN566" i="3"/>
  <c r="DM566" i="3"/>
  <c r="DJ566" i="3"/>
  <c r="DI566" i="3"/>
  <c r="DN565" i="3"/>
  <c r="DM565" i="3"/>
  <c r="DJ565" i="3"/>
  <c r="DI565" i="3"/>
  <c r="DN564" i="3"/>
  <c r="DM564" i="3"/>
  <c r="DJ564" i="3"/>
  <c r="DI564" i="3"/>
  <c r="DN562" i="3"/>
  <c r="DM562" i="3"/>
  <c r="DJ562" i="3"/>
  <c r="DI562" i="3"/>
  <c r="DN561" i="3"/>
  <c r="DM561" i="3"/>
  <c r="DJ561" i="3"/>
  <c r="DI561" i="3"/>
  <c r="DN560" i="3"/>
  <c r="DM560" i="3"/>
  <c r="DJ560" i="3"/>
  <c r="DI560" i="3"/>
  <c r="DN559" i="3"/>
  <c r="DM559" i="3"/>
  <c r="DJ559" i="3"/>
  <c r="DI559" i="3"/>
  <c r="DN558" i="3"/>
  <c r="DM558" i="3"/>
  <c r="DJ558" i="3"/>
  <c r="DI558" i="3"/>
  <c r="DN556" i="3"/>
  <c r="DM556" i="3"/>
  <c r="DJ556" i="3"/>
  <c r="DI556" i="3"/>
  <c r="DN555" i="3"/>
  <c r="DM555" i="3"/>
  <c r="DJ555" i="3"/>
  <c r="DI555" i="3"/>
  <c r="DN554" i="3"/>
  <c r="DM554" i="3"/>
  <c r="DJ554" i="3"/>
  <c r="DI554" i="3"/>
  <c r="DN553" i="3"/>
  <c r="DM553" i="3"/>
  <c r="DJ553" i="3"/>
  <c r="DI553" i="3"/>
  <c r="DN552" i="3"/>
  <c r="DM552" i="3"/>
  <c r="DJ552" i="3"/>
  <c r="DI552" i="3"/>
  <c r="DN549" i="3"/>
  <c r="DM549" i="3"/>
  <c r="DJ549" i="3"/>
  <c r="DI549" i="3"/>
  <c r="DN548" i="3"/>
  <c r="DM548" i="3"/>
  <c r="DJ548" i="3"/>
  <c r="DI548" i="3"/>
  <c r="DN547" i="3"/>
  <c r="DM547" i="3"/>
  <c r="DJ547" i="3"/>
  <c r="DI547" i="3"/>
  <c r="DN546" i="3"/>
  <c r="DM546" i="3"/>
  <c r="DJ546" i="3"/>
  <c r="DI546" i="3"/>
  <c r="DN545" i="3"/>
  <c r="DM545" i="3"/>
  <c r="DJ545" i="3"/>
  <c r="DI545" i="3"/>
  <c r="DN543" i="3"/>
  <c r="DM543" i="3"/>
  <c r="DJ543" i="3"/>
  <c r="DI543" i="3"/>
  <c r="DN542" i="3"/>
  <c r="DM542" i="3"/>
  <c r="DJ542" i="3"/>
  <c r="DI542" i="3"/>
  <c r="DN541" i="3"/>
  <c r="DM541" i="3"/>
  <c r="DJ541" i="3"/>
  <c r="DI541" i="3"/>
  <c r="DN540" i="3"/>
  <c r="DM540" i="3"/>
  <c r="DJ540" i="3"/>
  <c r="DI540" i="3"/>
  <c r="DN539" i="3"/>
  <c r="DM539" i="3"/>
  <c r="DJ539" i="3"/>
  <c r="DI539" i="3"/>
  <c r="DN536" i="3"/>
  <c r="DM536" i="3"/>
  <c r="DJ536" i="3"/>
  <c r="DI536" i="3"/>
  <c r="DN535" i="3"/>
  <c r="DM535" i="3"/>
  <c r="DJ535" i="3"/>
  <c r="DI535" i="3"/>
  <c r="DN534" i="3"/>
  <c r="DM534" i="3"/>
  <c r="DJ534" i="3"/>
  <c r="DI534" i="3"/>
  <c r="DN533" i="3"/>
  <c r="DM533" i="3"/>
  <c r="DJ533" i="3"/>
  <c r="DI533" i="3"/>
  <c r="DN532" i="3"/>
  <c r="DM532" i="3"/>
  <c r="DJ532" i="3"/>
  <c r="DI532" i="3"/>
  <c r="DN530" i="3"/>
  <c r="DM530" i="3"/>
  <c r="DJ530" i="3"/>
  <c r="DI530" i="3"/>
  <c r="DN529" i="3"/>
  <c r="DM529" i="3"/>
  <c r="DJ529" i="3"/>
  <c r="DI529" i="3"/>
  <c r="DN528" i="3"/>
  <c r="DM528" i="3"/>
  <c r="DJ528" i="3"/>
  <c r="DI528" i="3"/>
  <c r="DN527" i="3"/>
  <c r="DM527" i="3"/>
  <c r="DJ527" i="3"/>
  <c r="DI527" i="3"/>
  <c r="DN526" i="3"/>
  <c r="DM526" i="3"/>
  <c r="DJ526" i="3"/>
  <c r="DI526" i="3"/>
  <c r="DN523" i="3"/>
  <c r="DM523" i="3"/>
  <c r="DJ523" i="3"/>
  <c r="DI523" i="3"/>
  <c r="DN522" i="3"/>
  <c r="DM522" i="3"/>
  <c r="DJ522" i="3"/>
  <c r="DI522" i="3"/>
  <c r="DN521" i="3"/>
  <c r="DM521" i="3"/>
  <c r="DJ521" i="3"/>
  <c r="DI521" i="3"/>
  <c r="DN520" i="3"/>
  <c r="DM520" i="3"/>
  <c r="DJ520" i="3"/>
  <c r="DI520" i="3"/>
  <c r="DN519" i="3"/>
  <c r="DM519" i="3"/>
  <c r="DJ519" i="3"/>
  <c r="DI519" i="3"/>
  <c r="DN517" i="3"/>
  <c r="DM517" i="3"/>
  <c r="DJ517" i="3"/>
  <c r="DI517" i="3"/>
  <c r="DN516" i="3"/>
  <c r="DM516" i="3"/>
  <c r="DJ516" i="3"/>
  <c r="DI516" i="3"/>
  <c r="DN515" i="3"/>
  <c r="DM515" i="3"/>
  <c r="DJ515" i="3"/>
  <c r="DI515" i="3"/>
  <c r="DN514" i="3"/>
  <c r="DM514" i="3"/>
  <c r="DJ514" i="3"/>
  <c r="DI514" i="3"/>
  <c r="DN513" i="3"/>
  <c r="DM513" i="3"/>
  <c r="DJ513" i="3"/>
  <c r="DI513" i="3"/>
  <c r="DN510" i="3"/>
  <c r="DM510" i="3"/>
  <c r="DJ510" i="3"/>
  <c r="DI510" i="3"/>
  <c r="DN509" i="3"/>
  <c r="DM509" i="3"/>
  <c r="DJ509" i="3"/>
  <c r="DI509" i="3"/>
  <c r="DN508" i="3"/>
  <c r="DM508" i="3"/>
  <c r="DJ508" i="3"/>
  <c r="DI508" i="3"/>
  <c r="DN507" i="3"/>
  <c r="DM507" i="3"/>
  <c r="DJ507" i="3"/>
  <c r="DI507" i="3"/>
  <c r="DN506" i="3"/>
  <c r="DM506" i="3"/>
  <c r="DJ506" i="3"/>
  <c r="DI506" i="3"/>
  <c r="DN504" i="3"/>
  <c r="DM504" i="3"/>
  <c r="DJ504" i="3"/>
  <c r="DI504" i="3"/>
  <c r="DN503" i="3"/>
  <c r="DM503" i="3"/>
  <c r="DJ503" i="3"/>
  <c r="DI503" i="3"/>
  <c r="DN502" i="3"/>
  <c r="DM502" i="3"/>
  <c r="DJ502" i="3"/>
  <c r="DI502" i="3"/>
  <c r="DN501" i="3"/>
  <c r="DM501" i="3"/>
  <c r="DJ501" i="3"/>
  <c r="DI501" i="3"/>
  <c r="DN500" i="3"/>
  <c r="DM500" i="3"/>
  <c r="DJ500" i="3"/>
  <c r="DI500" i="3"/>
  <c r="DN498" i="3"/>
  <c r="DM498" i="3"/>
  <c r="DJ498" i="3"/>
  <c r="DI498" i="3"/>
  <c r="DN497" i="3"/>
  <c r="DM497" i="3"/>
  <c r="DJ497" i="3"/>
  <c r="DI497" i="3"/>
  <c r="DN496" i="3"/>
  <c r="DM496" i="3"/>
  <c r="DJ496" i="3"/>
  <c r="DI496" i="3"/>
  <c r="DN495" i="3"/>
  <c r="DM495" i="3"/>
  <c r="DJ495" i="3"/>
  <c r="DI495" i="3"/>
  <c r="DN494" i="3"/>
  <c r="DM494" i="3"/>
  <c r="DJ494" i="3"/>
  <c r="DI494" i="3"/>
  <c r="DN492" i="3"/>
  <c r="DM492" i="3"/>
  <c r="DJ492" i="3"/>
  <c r="DI492" i="3"/>
  <c r="DN491" i="3"/>
  <c r="DM491" i="3"/>
  <c r="DJ491" i="3"/>
  <c r="DI491" i="3"/>
  <c r="DN490" i="3"/>
  <c r="DM490" i="3"/>
  <c r="DJ490" i="3"/>
  <c r="DI490" i="3"/>
  <c r="DN489" i="3"/>
  <c r="DM489" i="3"/>
  <c r="DJ489" i="3"/>
  <c r="DI489" i="3"/>
  <c r="DN488" i="3"/>
  <c r="DM488" i="3"/>
  <c r="DJ488" i="3"/>
  <c r="DI488" i="3"/>
  <c r="DN486" i="3"/>
  <c r="DM486" i="3"/>
  <c r="DJ486" i="3"/>
  <c r="DI486" i="3"/>
  <c r="DN485" i="3"/>
  <c r="DM485" i="3"/>
  <c r="DJ485" i="3"/>
  <c r="DI485" i="3"/>
  <c r="DN484" i="3"/>
  <c r="DM484" i="3"/>
  <c r="DJ484" i="3"/>
  <c r="DI484" i="3"/>
  <c r="DN483" i="3"/>
  <c r="DM483" i="3"/>
  <c r="DJ483" i="3"/>
  <c r="DI483" i="3"/>
  <c r="DN482" i="3"/>
  <c r="DM482" i="3"/>
  <c r="DJ482" i="3"/>
  <c r="DI482" i="3"/>
  <c r="DN479" i="3"/>
  <c r="DM479" i="3"/>
  <c r="DJ479" i="3"/>
  <c r="DI479" i="3"/>
  <c r="DN477" i="3"/>
  <c r="DM477" i="3"/>
  <c r="DJ477" i="3"/>
  <c r="DI477" i="3"/>
  <c r="DN476" i="3"/>
  <c r="DM476" i="3"/>
  <c r="DJ476" i="3"/>
  <c r="DI476" i="3"/>
  <c r="DN475" i="3"/>
  <c r="DM475" i="3"/>
  <c r="DJ475" i="3"/>
  <c r="DI475" i="3"/>
  <c r="DN474" i="3"/>
  <c r="DM474" i="3"/>
  <c r="DJ474" i="3"/>
  <c r="DI474" i="3"/>
  <c r="DN473" i="3"/>
  <c r="DM473" i="3"/>
  <c r="DJ473" i="3"/>
  <c r="DI473" i="3"/>
  <c r="DN471" i="3"/>
  <c r="DM471" i="3"/>
  <c r="DJ471" i="3"/>
  <c r="DI471" i="3"/>
  <c r="DN470" i="3"/>
  <c r="DM470" i="3"/>
  <c r="DJ470" i="3"/>
  <c r="DI470" i="3"/>
  <c r="DN469" i="3"/>
  <c r="DM469" i="3"/>
  <c r="DJ469" i="3"/>
  <c r="DI469" i="3"/>
  <c r="DN468" i="3"/>
  <c r="DM468" i="3"/>
  <c r="DJ468" i="3"/>
  <c r="DI468" i="3"/>
  <c r="DN467" i="3"/>
  <c r="DM467" i="3"/>
  <c r="DJ467" i="3"/>
  <c r="DI467" i="3"/>
  <c r="DN465" i="3"/>
  <c r="DM465" i="3"/>
  <c r="DJ465" i="3"/>
  <c r="DI465" i="3"/>
  <c r="DN464" i="3"/>
  <c r="DM464" i="3"/>
  <c r="DJ464" i="3"/>
  <c r="DI464" i="3"/>
  <c r="DN463" i="3"/>
  <c r="DM463" i="3"/>
  <c r="DJ463" i="3"/>
  <c r="DI463" i="3"/>
  <c r="DN462" i="3"/>
  <c r="DM462" i="3"/>
  <c r="DJ462" i="3"/>
  <c r="DI462" i="3"/>
  <c r="DN461" i="3"/>
  <c r="DM461" i="3"/>
  <c r="DJ461" i="3"/>
  <c r="DI461" i="3"/>
  <c r="DN459" i="3"/>
  <c r="DM459" i="3"/>
  <c r="DJ459" i="3"/>
  <c r="DI459" i="3"/>
  <c r="DN458" i="3"/>
  <c r="DM458" i="3"/>
  <c r="DJ458" i="3"/>
  <c r="DI458" i="3"/>
  <c r="DN457" i="3"/>
  <c r="DM457" i="3"/>
  <c r="DJ457" i="3"/>
  <c r="DI457" i="3"/>
  <c r="DN456" i="3"/>
  <c r="DM456" i="3"/>
  <c r="DJ456" i="3"/>
  <c r="DI456" i="3"/>
  <c r="DN455" i="3"/>
  <c r="DM455" i="3"/>
  <c r="DJ455" i="3"/>
  <c r="DI455" i="3"/>
  <c r="DN453" i="3"/>
  <c r="DM453" i="3"/>
  <c r="DJ453" i="3"/>
  <c r="DI453" i="3"/>
  <c r="DN452" i="3"/>
  <c r="DM452" i="3"/>
  <c r="DJ452" i="3"/>
  <c r="DI452" i="3"/>
  <c r="DN451" i="3"/>
  <c r="DM451" i="3"/>
  <c r="DJ451" i="3"/>
  <c r="DI451" i="3"/>
  <c r="DN450" i="3"/>
  <c r="DM450" i="3"/>
  <c r="DJ450" i="3"/>
  <c r="DI450" i="3"/>
  <c r="DN449" i="3"/>
  <c r="DM449" i="3"/>
  <c r="DJ449" i="3"/>
  <c r="DI449" i="3"/>
  <c r="DN446" i="3"/>
  <c r="DM446" i="3"/>
  <c r="DJ446" i="3"/>
  <c r="DI446" i="3"/>
  <c r="DN445" i="3"/>
  <c r="DM445" i="3"/>
  <c r="DJ445" i="3"/>
  <c r="DI445" i="3"/>
  <c r="DN444" i="3"/>
  <c r="DM444" i="3"/>
  <c r="DJ444" i="3"/>
  <c r="DI444" i="3"/>
  <c r="DN443" i="3"/>
  <c r="DM443" i="3"/>
  <c r="DJ443" i="3"/>
  <c r="DI443" i="3"/>
  <c r="DN442" i="3"/>
  <c r="DM442" i="3"/>
  <c r="DJ442" i="3"/>
  <c r="DI442" i="3"/>
  <c r="DN439" i="3"/>
  <c r="DM439" i="3"/>
  <c r="DJ439" i="3"/>
  <c r="DI439" i="3"/>
  <c r="DN438" i="3"/>
  <c r="DM438" i="3"/>
  <c r="DJ438" i="3"/>
  <c r="DI438" i="3"/>
  <c r="DN437" i="3"/>
  <c r="DM437" i="3"/>
  <c r="DJ437" i="3"/>
  <c r="DI437" i="3"/>
  <c r="DN436" i="3"/>
  <c r="DM436" i="3"/>
  <c r="DJ436" i="3"/>
  <c r="DI436" i="3"/>
  <c r="DN435" i="3"/>
  <c r="DM435" i="3"/>
  <c r="DJ435" i="3"/>
  <c r="DI435" i="3"/>
  <c r="DN433" i="3"/>
  <c r="DM433" i="3"/>
  <c r="DJ433" i="3"/>
  <c r="DI433" i="3"/>
  <c r="DN432" i="3"/>
  <c r="DM432" i="3"/>
  <c r="DJ432" i="3"/>
  <c r="DI432" i="3"/>
  <c r="DN431" i="3"/>
  <c r="DM431" i="3"/>
  <c r="DJ431" i="3"/>
  <c r="DI431" i="3"/>
  <c r="DN430" i="3"/>
  <c r="DM430" i="3"/>
  <c r="DJ430" i="3"/>
  <c r="DI430" i="3"/>
  <c r="DN429" i="3"/>
  <c r="DM429" i="3"/>
  <c r="DJ429" i="3"/>
  <c r="DI429" i="3"/>
  <c r="DN426" i="3"/>
  <c r="DM426" i="3"/>
  <c r="DJ426" i="3"/>
  <c r="DI426" i="3"/>
  <c r="DN425" i="3"/>
  <c r="DM425" i="3"/>
  <c r="DJ425" i="3"/>
  <c r="DI425" i="3"/>
  <c r="DN424" i="3"/>
  <c r="DM424" i="3"/>
  <c r="DN423" i="3"/>
  <c r="DM423" i="3"/>
  <c r="DJ423" i="3"/>
  <c r="DI423" i="3"/>
  <c r="DN422" i="3"/>
  <c r="DM422" i="3"/>
  <c r="DJ422" i="3"/>
  <c r="DI422" i="3"/>
  <c r="DN420" i="3"/>
  <c r="DM420" i="3"/>
  <c r="DJ420" i="3"/>
  <c r="DI420" i="3"/>
  <c r="DN419" i="3"/>
  <c r="DM419" i="3"/>
  <c r="DJ419" i="3"/>
  <c r="DI419" i="3"/>
  <c r="DN418" i="3"/>
  <c r="DM418" i="3"/>
  <c r="DN417" i="3"/>
  <c r="DM417" i="3"/>
  <c r="DJ417" i="3"/>
  <c r="DI417" i="3"/>
  <c r="DN416" i="3"/>
  <c r="DM416" i="3"/>
  <c r="DJ416" i="3"/>
  <c r="DI416" i="3"/>
  <c r="DN414" i="3"/>
  <c r="DM414" i="3"/>
  <c r="DJ414" i="3"/>
  <c r="DI414" i="3"/>
  <c r="DN413" i="3"/>
  <c r="DM413" i="3"/>
  <c r="DJ413" i="3"/>
  <c r="DI413" i="3"/>
  <c r="DN412" i="3"/>
  <c r="DM412" i="3"/>
  <c r="DN411" i="3"/>
  <c r="DM411" i="3"/>
  <c r="DJ411" i="3"/>
  <c r="DI411" i="3"/>
  <c r="DN410" i="3"/>
  <c r="DM410" i="3"/>
  <c r="DJ410" i="3"/>
  <c r="DI410" i="3"/>
  <c r="DN408" i="3"/>
  <c r="DM408" i="3"/>
  <c r="DJ408" i="3"/>
  <c r="DI408" i="3"/>
  <c r="DN402" i="3"/>
  <c r="DM402" i="3"/>
  <c r="DJ402" i="3"/>
  <c r="DI402" i="3"/>
  <c r="DN396" i="3"/>
  <c r="DM396" i="3"/>
  <c r="DJ396" i="3"/>
  <c r="DI396" i="3"/>
  <c r="DN390" i="3"/>
  <c r="DM390" i="3"/>
  <c r="DJ390" i="3"/>
  <c r="DI390" i="3"/>
  <c r="DN389" i="3"/>
  <c r="DM389" i="3"/>
  <c r="DN388" i="3"/>
  <c r="DM388" i="3"/>
  <c r="DN387" i="3"/>
  <c r="DM387" i="3"/>
  <c r="DN386" i="3"/>
  <c r="DM386" i="3"/>
  <c r="DN383" i="3"/>
  <c r="DM383" i="3"/>
  <c r="DJ383" i="3"/>
  <c r="DI383" i="3"/>
  <c r="DN381" i="3"/>
  <c r="DM381" i="3"/>
  <c r="DJ381" i="3"/>
  <c r="DI381" i="3"/>
  <c r="DN380" i="3"/>
  <c r="DM380" i="3"/>
  <c r="DJ380" i="3"/>
  <c r="DI380" i="3"/>
  <c r="DN379" i="3"/>
  <c r="DM379" i="3"/>
  <c r="DJ379" i="3"/>
  <c r="DI379" i="3"/>
  <c r="DN378" i="3"/>
  <c r="DM378" i="3"/>
  <c r="DJ378" i="3"/>
  <c r="DI378" i="3"/>
  <c r="DN377" i="3"/>
  <c r="DM377" i="3"/>
  <c r="DJ377" i="3"/>
  <c r="DI377" i="3"/>
  <c r="DN375" i="3"/>
  <c r="DM375" i="3"/>
  <c r="DJ375" i="3"/>
  <c r="DI375" i="3"/>
  <c r="DN374" i="3"/>
  <c r="DM374" i="3"/>
  <c r="DJ374" i="3"/>
  <c r="DI374" i="3"/>
  <c r="DN373" i="3"/>
  <c r="DM373" i="3"/>
  <c r="DJ373" i="3"/>
  <c r="DI373" i="3"/>
  <c r="DN372" i="3"/>
  <c r="DM372" i="3"/>
  <c r="DJ372" i="3"/>
  <c r="DI372" i="3"/>
  <c r="DN371" i="3"/>
  <c r="DM371" i="3"/>
  <c r="DJ371" i="3"/>
  <c r="DI371" i="3"/>
  <c r="DN369" i="3"/>
  <c r="DM369" i="3"/>
  <c r="DJ369" i="3"/>
  <c r="DI369" i="3"/>
  <c r="DN368" i="3"/>
  <c r="DM368" i="3"/>
  <c r="DJ368" i="3"/>
  <c r="DI368" i="3"/>
  <c r="DN367" i="3"/>
  <c r="DM367" i="3"/>
  <c r="DJ367" i="3"/>
  <c r="DI367" i="3"/>
  <c r="DN366" i="3"/>
  <c r="DM366" i="3"/>
  <c r="DJ366" i="3"/>
  <c r="DI366" i="3"/>
  <c r="DN365" i="3"/>
  <c r="DM365" i="3"/>
  <c r="DJ365" i="3"/>
  <c r="DI365" i="3"/>
  <c r="DN363" i="3"/>
  <c r="DM363" i="3"/>
  <c r="DJ363" i="3"/>
  <c r="DI363" i="3"/>
  <c r="DN362" i="3"/>
  <c r="DM362" i="3"/>
  <c r="DJ362" i="3"/>
  <c r="DI362" i="3"/>
  <c r="DN361" i="3"/>
  <c r="DM361" i="3"/>
  <c r="DJ361" i="3"/>
  <c r="DI361" i="3"/>
  <c r="DN360" i="3"/>
  <c r="DM360" i="3"/>
  <c r="DJ360" i="3"/>
  <c r="DI360" i="3"/>
  <c r="DN359" i="3"/>
  <c r="DM359" i="3"/>
  <c r="DJ359" i="3"/>
  <c r="DI359" i="3"/>
  <c r="DN357" i="3"/>
  <c r="DM357" i="3"/>
  <c r="DJ357" i="3"/>
  <c r="DI357" i="3"/>
  <c r="DN356" i="3"/>
  <c r="DM356" i="3"/>
  <c r="DJ356" i="3"/>
  <c r="DI356" i="3"/>
  <c r="DN355" i="3"/>
  <c r="DM355" i="3"/>
  <c r="DJ355" i="3"/>
  <c r="DI355" i="3"/>
  <c r="DN354" i="3"/>
  <c r="DM354" i="3"/>
  <c r="DJ354" i="3"/>
  <c r="DI354" i="3"/>
  <c r="DN353" i="3"/>
  <c r="DM353" i="3"/>
  <c r="DJ353" i="3"/>
  <c r="DI353" i="3"/>
  <c r="DN350" i="3"/>
  <c r="DM350" i="3"/>
  <c r="DJ350" i="3"/>
  <c r="DI350" i="3"/>
  <c r="DN349" i="3"/>
  <c r="DM349" i="3"/>
  <c r="DJ349" i="3"/>
  <c r="DI349" i="3"/>
  <c r="DN348" i="3"/>
  <c r="DM348" i="3"/>
  <c r="DJ348" i="3"/>
  <c r="DI348" i="3"/>
  <c r="DN347" i="3"/>
  <c r="DM347" i="3"/>
  <c r="DJ347" i="3"/>
  <c r="DI347" i="3"/>
  <c r="DN346" i="3"/>
  <c r="DM346" i="3"/>
  <c r="DJ346" i="3"/>
  <c r="DI346" i="3"/>
  <c r="DN344" i="3"/>
  <c r="DM344" i="3"/>
  <c r="DJ344" i="3"/>
  <c r="DI344" i="3"/>
  <c r="DN343" i="3"/>
  <c r="DM343" i="3"/>
  <c r="DJ343" i="3"/>
  <c r="DI343" i="3"/>
  <c r="DN342" i="3"/>
  <c r="DM342" i="3"/>
  <c r="DJ342" i="3"/>
  <c r="DI342" i="3"/>
  <c r="DN341" i="3"/>
  <c r="DM341" i="3"/>
  <c r="DJ341" i="3"/>
  <c r="DI341" i="3"/>
  <c r="DN340" i="3"/>
  <c r="DM340" i="3"/>
  <c r="DJ340" i="3"/>
  <c r="DI340" i="3"/>
  <c r="DN338" i="3"/>
  <c r="DM338" i="3"/>
  <c r="DJ338" i="3"/>
  <c r="DI338" i="3"/>
  <c r="DN337" i="3"/>
  <c r="DM337" i="3"/>
  <c r="DJ337" i="3"/>
  <c r="DI337" i="3"/>
  <c r="DN336" i="3"/>
  <c r="DM336" i="3"/>
  <c r="DJ336" i="3"/>
  <c r="DI336" i="3"/>
  <c r="DN335" i="3"/>
  <c r="DM335" i="3"/>
  <c r="DJ335" i="3"/>
  <c r="DI335" i="3"/>
  <c r="DN334" i="3"/>
  <c r="DM334" i="3"/>
  <c r="DJ334" i="3"/>
  <c r="DI334" i="3"/>
  <c r="DN331" i="3"/>
  <c r="DM331" i="3"/>
  <c r="DJ331" i="3"/>
  <c r="DI331" i="3"/>
  <c r="DN330" i="3"/>
  <c r="DM330" i="3"/>
  <c r="DJ330" i="3"/>
  <c r="DI330" i="3"/>
  <c r="DN329" i="3"/>
  <c r="DM329" i="3"/>
  <c r="DJ329" i="3"/>
  <c r="DI329" i="3"/>
  <c r="DN328" i="3"/>
  <c r="DM328" i="3"/>
  <c r="DJ328" i="3"/>
  <c r="DI328" i="3"/>
  <c r="DN327" i="3"/>
  <c r="DM327" i="3"/>
  <c r="DJ327" i="3"/>
  <c r="DI327" i="3"/>
  <c r="DN318" i="3"/>
  <c r="DM318" i="3"/>
  <c r="DJ318" i="3"/>
  <c r="DI318" i="3"/>
  <c r="DN317" i="3"/>
  <c r="DM317" i="3"/>
  <c r="DJ317" i="3"/>
  <c r="DI317" i="3"/>
  <c r="DN316" i="3"/>
  <c r="DM316" i="3"/>
  <c r="DJ316" i="3"/>
  <c r="DI316" i="3"/>
  <c r="DN315" i="3"/>
  <c r="DM315" i="3"/>
  <c r="DJ315" i="3"/>
  <c r="DI315" i="3"/>
  <c r="DN314" i="3"/>
  <c r="DM314" i="3"/>
  <c r="DJ314" i="3"/>
  <c r="DI314" i="3"/>
  <c r="DN312" i="3"/>
  <c r="DM312" i="3"/>
  <c r="DJ312" i="3"/>
  <c r="DI312" i="3"/>
  <c r="DN311" i="3"/>
  <c r="DM311" i="3"/>
  <c r="DJ311" i="3"/>
  <c r="DI311" i="3"/>
  <c r="DN310" i="3"/>
  <c r="DM310" i="3"/>
  <c r="DJ310" i="3"/>
  <c r="DI310" i="3"/>
  <c r="DN309" i="3"/>
  <c r="DM309" i="3"/>
  <c r="DJ309" i="3"/>
  <c r="DI309" i="3"/>
  <c r="DN308" i="3"/>
  <c r="DM308" i="3"/>
  <c r="DJ308" i="3"/>
  <c r="DI308" i="3"/>
  <c r="DN305" i="3"/>
  <c r="DM305" i="3"/>
  <c r="DJ305" i="3"/>
  <c r="DI305" i="3"/>
  <c r="DN304" i="3"/>
  <c r="DM304" i="3"/>
  <c r="DJ304" i="3"/>
  <c r="DI304" i="3"/>
  <c r="DN303" i="3"/>
  <c r="DM303" i="3"/>
  <c r="DJ303" i="3"/>
  <c r="DI303" i="3"/>
  <c r="DN302" i="3"/>
  <c r="DM302" i="3"/>
  <c r="DJ302" i="3"/>
  <c r="DI302" i="3"/>
  <c r="DN299" i="3"/>
  <c r="DM299" i="3"/>
  <c r="DJ299" i="3"/>
  <c r="DI299" i="3"/>
  <c r="DN298" i="3"/>
  <c r="DM298" i="3"/>
  <c r="DJ298" i="3"/>
  <c r="DI298" i="3"/>
  <c r="DN297" i="3"/>
  <c r="DM297" i="3"/>
  <c r="DJ297" i="3"/>
  <c r="DI297" i="3"/>
  <c r="DN296" i="3"/>
  <c r="DM296" i="3"/>
  <c r="DJ296" i="3"/>
  <c r="DI296" i="3"/>
  <c r="DN295" i="3"/>
  <c r="DM295" i="3"/>
  <c r="DJ295" i="3"/>
  <c r="DI295" i="3"/>
  <c r="DN293" i="3"/>
  <c r="DM293" i="3"/>
  <c r="DJ293" i="3"/>
  <c r="DI293" i="3"/>
  <c r="DN292" i="3"/>
  <c r="DM292" i="3"/>
  <c r="DJ292" i="3"/>
  <c r="DI292" i="3"/>
  <c r="DN291" i="3"/>
  <c r="DM291" i="3"/>
  <c r="DJ291" i="3"/>
  <c r="DI291" i="3"/>
  <c r="DN290" i="3"/>
  <c r="DM290" i="3"/>
  <c r="DJ290" i="3"/>
  <c r="DI290" i="3"/>
  <c r="DN289" i="3"/>
  <c r="DM289" i="3"/>
  <c r="DJ289" i="3"/>
  <c r="DI289" i="3"/>
  <c r="DN286" i="3"/>
  <c r="DM286" i="3"/>
  <c r="DJ286" i="3"/>
  <c r="DI286" i="3"/>
  <c r="DN285" i="3"/>
  <c r="DM285" i="3"/>
  <c r="DN284" i="3"/>
  <c r="DM284" i="3"/>
  <c r="DI284" i="3"/>
  <c r="DN283" i="3"/>
  <c r="DM283" i="3"/>
  <c r="DN282" i="3"/>
  <c r="DM282" i="3"/>
  <c r="DI282" i="3"/>
  <c r="DN280" i="3"/>
  <c r="DM280" i="3"/>
  <c r="DJ280" i="3"/>
  <c r="DI280" i="3"/>
  <c r="DN279" i="3"/>
  <c r="DM279" i="3"/>
  <c r="DN278" i="3"/>
  <c r="DM278" i="3"/>
  <c r="DI278" i="3"/>
  <c r="DN277" i="3"/>
  <c r="DM277" i="3"/>
  <c r="DN276" i="3"/>
  <c r="DM276" i="3"/>
  <c r="DI276" i="3"/>
  <c r="DN274" i="3"/>
  <c r="DM274" i="3"/>
  <c r="DJ274" i="3"/>
  <c r="DI274" i="3"/>
  <c r="DN273" i="3"/>
  <c r="DM273" i="3"/>
  <c r="DN272" i="3"/>
  <c r="DM272" i="3"/>
  <c r="DI272" i="3"/>
  <c r="DN271" i="3"/>
  <c r="DM271" i="3"/>
  <c r="DN270" i="3"/>
  <c r="DM270" i="3"/>
  <c r="DI270" i="3"/>
  <c r="DN268" i="3"/>
  <c r="DM268" i="3"/>
  <c r="DJ268" i="3"/>
  <c r="DI268" i="3"/>
  <c r="DN267" i="3"/>
  <c r="DM267" i="3"/>
  <c r="DN266" i="3"/>
  <c r="DM266" i="3"/>
  <c r="DI266" i="3"/>
  <c r="DN265" i="3"/>
  <c r="DM265" i="3"/>
  <c r="DN264" i="3"/>
  <c r="DM264" i="3"/>
  <c r="DI264" i="3"/>
  <c r="DN262" i="3"/>
  <c r="DM262" i="3"/>
  <c r="DJ262" i="3"/>
  <c r="DI262" i="3"/>
  <c r="DN261" i="3"/>
  <c r="DN260" i="3"/>
  <c r="DN259" i="3"/>
  <c r="DN258" i="3"/>
  <c r="DN256" i="3"/>
  <c r="DM256" i="3"/>
  <c r="DJ256" i="3"/>
  <c r="DI256" i="3"/>
  <c r="DN255" i="3"/>
  <c r="DN254" i="3"/>
  <c r="DN253" i="3"/>
  <c r="DN252" i="3"/>
  <c r="DN250" i="3"/>
  <c r="DM250" i="3"/>
  <c r="DJ250" i="3"/>
  <c r="DI250" i="3"/>
  <c r="DN249" i="3"/>
  <c r="DN248" i="3"/>
  <c r="DN247" i="3"/>
  <c r="DN246" i="3"/>
  <c r="DN244" i="3"/>
  <c r="DM244" i="3"/>
  <c r="DJ244" i="3"/>
  <c r="DI244" i="3"/>
  <c r="DN243" i="3"/>
  <c r="DN242" i="3"/>
  <c r="DN241" i="3"/>
  <c r="DN240" i="3"/>
  <c r="DN237" i="3"/>
  <c r="DM237" i="3"/>
  <c r="DJ237" i="3"/>
  <c r="DI237" i="3"/>
  <c r="DN217" i="3"/>
  <c r="DM217" i="3"/>
  <c r="DJ217" i="3"/>
  <c r="DI217" i="3"/>
  <c r="DN216" i="3"/>
  <c r="DM216" i="3"/>
  <c r="DJ216" i="3"/>
  <c r="DI216" i="3"/>
  <c r="DN215" i="3"/>
  <c r="DM215" i="3"/>
  <c r="DJ215" i="3"/>
  <c r="DI215" i="3"/>
  <c r="DN214" i="3"/>
  <c r="DM214" i="3"/>
  <c r="DJ214" i="3"/>
  <c r="DI214" i="3"/>
  <c r="DN213" i="3"/>
  <c r="DM213" i="3"/>
  <c r="DJ213" i="3"/>
  <c r="DI213" i="3"/>
  <c r="DN211" i="3"/>
  <c r="DM211" i="3"/>
  <c r="DJ211" i="3"/>
  <c r="DI211" i="3"/>
  <c r="DN210" i="3"/>
  <c r="DM210" i="3"/>
  <c r="DI210" i="3"/>
  <c r="DN209" i="3"/>
  <c r="DM209" i="3"/>
  <c r="DI209" i="3"/>
  <c r="DN208" i="3"/>
  <c r="DM208" i="3"/>
  <c r="DI208" i="3"/>
  <c r="DN207" i="3"/>
  <c r="DM207" i="3"/>
  <c r="DI207" i="3"/>
  <c r="DN205" i="3"/>
  <c r="DM205" i="3"/>
  <c r="DJ205" i="3"/>
  <c r="DI205" i="3"/>
  <c r="DN204" i="3"/>
  <c r="DM204" i="3"/>
  <c r="DN203" i="3"/>
  <c r="DM203" i="3"/>
  <c r="DN202" i="3"/>
  <c r="DM202" i="3"/>
  <c r="DN201" i="3"/>
  <c r="DM201" i="3"/>
  <c r="DN199" i="3"/>
  <c r="DM199" i="3"/>
  <c r="DJ199" i="3"/>
  <c r="DI199" i="3"/>
  <c r="DN198" i="3"/>
  <c r="DM198" i="3"/>
  <c r="DN197" i="3"/>
  <c r="DM197" i="3"/>
  <c r="DN196" i="3"/>
  <c r="DM196" i="3"/>
  <c r="DN195" i="3"/>
  <c r="DM195" i="3"/>
  <c r="DN193" i="3"/>
  <c r="DM193" i="3"/>
  <c r="DJ193" i="3"/>
  <c r="DI193" i="3"/>
  <c r="DN192" i="3"/>
  <c r="DM192" i="3"/>
  <c r="DN191" i="3"/>
  <c r="DM191" i="3"/>
  <c r="DN190" i="3"/>
  <c r="DM190" i="3"/>
  <c r="DN189" i="3"/>
  <c r="DM189" i="3"/>
  <c r="DN181" i="3"/>
  <c r="DM181" i="3"/>
  <c r="DJ181" i="3"/>
  <c r="DI181" i="3"/>
  <c r="DN180" i="3"/>
  <c r="DM180" i="3"/>
  <c r="DN179" i="3"/>
  <c r="DM179" i="3"/>
  <c r="DN178" i="3"/>
  <c r="DM178" i="3"/>
  <c r="DN177" i="3"/>
  <c r="DM177" i="3"/>
  <c r="DN168" i="3"/>
  <c r="DM168" i="3"/>
  <c r="DJ168" i="3"/>
  <c r="DI168" i="3"/>
  <c r="DN167" i="3"/>
  <c r="DM167" i="3"/>
  <c r="DJ167" i="3"/>
  <c r="DI167" i="3"/>
  <c r="DN166" i="3"/>
  <c r="DM166" i="3"/>
  <c r="DJ166" i="3"/>
  <c r="DI166" i="3"/>
  <c r="DN165" i="3"/>
  <c r="DM165" i="3"/>
  <c r="DJ165" i="3"/>
  <c r="DI165" i="3"/>
  <c r="DN164" i="3"/>
  <c r="DM164" i="3"/>
  <c r="DJ164" i="3"/>
  <c r="DI164" i="3"/>
  <c r="DN162" i="3"/>
  <c r="DM162" i="3"/>
  <c r="DJ162" i="3"/>
  <c r="DI162" i="3"/>
  <c r="DN161" i="3"/>
  <c r="DM161" i="3"/>
  <c r="DJ161" i="3"/>
  <c r="DI161" i="3"/>
  <c r="DN160" i="3"/>
  <c r="DM160" i="3"/>
  <c r="DJ160" i="3"/>
  <c r="DI160" i="3"/>
  <c r="DN159" i="3"/>
  <c r="DM159" i="3"/>
  <c r="DJ159" i="3"/>
  <c r="DI159" i="3"/>
  <c r="DN158" i="3"/>
  <c r="DM158" i="3"/>
  <c r="DJ158" i="3"/>
  <c r="DI158" i="3"/>
  <c r="DN156" i="3"/>
  <c r="DM156" i="3"/>
  <c r="DJ156" i="3"/>
  <c r="DI156" i="3"/>
  <c r="DN155" i="3"/>
  <c r="DM155" i="3"/>
  <c r="DJ155" i="3"/>
  <c r="DI155" i="3"/>
  <c r="DN154" i="3"/>
  <c r="DM154" i="3"/>
  <c r="DJ154" i="3"/>
  <c r="DI154" i="3"/>
  <c r="DN153" i="3"/>
  <c r="DM153" i="3"/>
  <c r="DJ153" i="3"/>
  <c r="DI153" i="3"/>
  <c r="DN152" i="3"/>
  <c r="DM152" i="3"/>
  <c r="DJ152" i="3"/>
  <c r="DI152" i="3"/>
  <c r="DN149" i="3"/>
  <c r="DM149" i="3"/>
  <c r="DJ149" i="3"/>
  <c r="DI149" i="3"/>
  <c r="DN148" i="3"/>
  <c r="DM148" i="3"/>
  <c r="DJ148" i="3"/>
  <c r="DI148" i="3"/>
  <c r="DN147" i="3"/>
  <c r="DM147" i="3"/>
  <c r="DJ147" i="3"/>
  <c r="DI147" i="3"/>
  <c r="DN146" i="3"/>
  <c r="DM146" i="3"/>
  <c r="DJ146" i="3"/>
  <c r="DI146" i="3"/>
  <c r="DN145" i="3"/>
  <c r="DM145" i="3"/>
  <c r="DJ145" i="3"/>
  <c r="DI145" i="3"/>
  <c r="DN142" i="3"/>
  <c r="DM142" i="3"/>
  <c r="DJ142" i="3"/>
  <c r="DI142" i="3"/>
  <c r="DN141" i="3"/>
  <c r="DM141" i="3"/>
  <c r="DJ141" i="3"/>
  <c r="DI141" i="3"/>
  <c r="DN140" i="3"/>
  <c r="DM140" i="3"/>
  <c r="DJ140" i="3"/>
  <c r="DI140" i="3"/>
  <c r="DN139" i="3"/>
  <c r="DM139" i="3"/>
  <c r="DJ139" i="3"/>
  <c r="DI139" i="3"/>
  <c r="DN138" i="3"/>
  <c r="DM138" i="3"/>
  <c r="DJ138" i="3"/>
  <c r="DI138" i="3"/>
  <c r="DN135" i="3"/>
  <c r="DM135" i="3"/>
  <c r="DJ135" i="3"/>
  <c r="DI135" i="3"/>
  <c r="DN134" i="3"/>
  <c r="DM134" i="3"/>
  <c r="DJ134" i="3"/>
  <c r="DI134" i="3"/>
  <c r="DN133" i="3"/>
  <c r="DM133" i="3"/>
  <c r="DJ133" i="3"/>
  <c r="DI133" i="3"/>
  <c r="DN132" i="3"/>
  <c r="DM132" i="3"/>
  <c r="DJ132" i="3"/>
  <c r="DI132" i="3"/>
  <c r="DN131" i="3"/>
  <c r="DM131" i="3"/>
  <c r="DJ131" i="3"/>
  <c r="DI131" i="3"/>
  <c r="DN129" i="3"/>
  <c r="DM129" i="3"/>
  <c r="DJ129" i="3"/>
  <c r="DI129" i="3"/>
  <c r="DN128" i="3"/>
  <c r="DM128" i="3"/>
  <c r="DJ128" i="3"/>
  <c r="DI128" i="3"/>
  <c r="DN127" i="3"/>
  <c r="DM127" i="3"/>
  <c r="DJ127" i="3"/>
  <c r="DI127" i="3"/>
  <c r="DN126" i="3"/>
  <c r="DM126" i="3"/>
  <c r="DJ126" i="3"/>
  <c r="DI126" i="3"/>
  <c r="DN125" i="3"/>
  <c r="DM125" i="3"/>
  <c r="DJ125" i="3"/>
  <c r="DI125" i="3"/>
  <c r="DN123" i="3"/>
  <c r="DM123" i="3"/>
  <c r="DJ123" i="3"/>
  <c r="DI123" i="3"/>
  <c r="DN122" i="3"/>
  <c r="DM122" i="3"/>
  <c r="DJ122" i="3"/>
  <c r="DI122" i="3"/>
  <c r="DN121" i="3"/>
  <c r="DM121" i="3"/>
  <c r="DJ121" i="3"/>
  <c r="DI121" i="3"/>
  <c r="DN120" i="3"/>
  <c r="DM120" i="3"/>
  <c r="DJ120" i="3"/>
  <c r="DI120" i="3"/>
  <c r="DN119" i="3"/>
  <c r="DM119" i="3"/>
  <c r="DJ119" i="3"/>
  <c r="DI119" i="3"/>
  <c r="DN117" i="3"/>
  <c r="DM117" i="3"/>
  <c r="DJ117" i="3"/>
  <c r="DI117" i="3"/>
  <c r="DN116" i="3"/>
  <c r="DM116" i="3"/>
  <c r="DJ116" i="3"/>
  <c r="DI116" i="3"/>
  <c r="DN115" i="3"/>
  <c r="DM115" i="3"/>
  <c r="DJ115" i="3"/>
  <c r="DI115" i="3"/>
  <c r="DN114" i="3"/>
  <c r="DM114" i="3"/>
  <c r="DJ114" i="3"/>
  <c r="DI114" i="3"/>
  <c r="DN113" i="3"/>
  <c r="DM113" i="3"/>
  <c r="DJ113" i="3"/>
  <c r="DI113" i="3"/>
  <c r="DN111" i="3"/>
  <c r="DM111" i="3"/>
  <c r="DJ111" i="3"/>
  <c r="DI111" i="3"/>
  <c r="DN110" i="3"/>
  <c r="DM110" i="3"/>
  <c r="DJ110" i="3"/>
  <c r="DI110" i="3"/>
  <c r="DN109" i="3"/>
  <c r="DM109" i="3"/>
  <c r="DJ109" i="3"/>
  <c r="DI109" i="3"/>
  <c r="DN108" i="3"/>
  <c r="DM108" i="3"/>
  <c r="DJ108" i="3"/>
  <c r="DI108" i="3"/>
  <c r="DN107" i="3"/>
  <c r="DM107" i="3"/>
  <c r="DJ107" i="3"/>
  <c r="DI107" i="3"/>
  <c r="DN105" i="3"/>
  <c r="DM105" i="3"/>
  <c r="DJ105" i="3"/>
  <c r="DI105" i="3"/>
  <c r="DN104" i="3"/>
  <c r="DM104" i="3"/>
  <c r="DJ104" i="3"/>
  <c r="DI104" i="3"/>
  <c r="DN103" i="3"/>
  <c r="DM103" i="3"/>
  <c r="DJ103" i="3"/>
  <c r="DI103" i="3"/>
  <c r="DN102" i="3"/>
  <c r="DM102" i="3"/>
  <c r="DJ102" i="3"/>
  <c r="DI102" i="3"/>
  <c r="DN101" i="3"/>
  <c r="DM101" i="3"/>
  <c r="DJ101" i="3"/>
  <c r="DI101" i="3"/>
  <c r="DN99" i="3"/>
  <c r="DM99" i="3"/>
  <c r="DJ99" i="3"/>
  <c r="DI99" i="3"/>
  <c r="DN98" i="3"/>
  <c r="DM98" i="3"/>
  <c r="DJ98" i="3"/>
  <c r="DI98" i="3"/>
  <c r="DN97" i="3"/>
  <c r="DM97" i="3"/>
  <c r="DJ97" i="3"/>
  <c r="DI97" i="3"/>
  <c r="DN96" i="3"/>
  <c r="DM96" i="3"/>
  <c r="DJ96" i="3"/>
  <c r="DI96" i="3"/>
  <c r="DN95" i="3"/>
  <c r="DM95" i="3"/>
  <c r="DJ95" i="3"/>
  <c r="DI95" i="3"/>
  <c r="DN93" i="3"/>
  <c r="DM93" i="3"/>
  <c r="DJ93" i="3"/>
  <c r="DI93" i="3"/>
  <c r="DN92" i="3"/>
  <c r="DM92" i="3"/>
  <c r="DJ92" i="3"/>
  <c r="DI92" i="3"/>
  <c r="DN91" i="3"/>
  <c r="DM91" i="3"/>
  <c r="DJ91" i="3"/>
  <c r="DI91" i="3"/>
  <c r="DN90" i="3"/>
  <c r="DM90" i="3"/>
  <c r="DJ90" i="3"/>
  <c r="DI90" i="3"/>
  <c r="DN89" i="3"/>
  <c r="DM89" i="3"/>
  <c r="DJ89" i="3"/>
  <c r="DI89" i="3"/>
  <c r="DN87" i="3"/>
  <c r="DM87" i="3"/>
  <c r="DJ87" i="3"/>
  <c r="DI87" i="3"/>
  <c r="DN86" i="3"/>
  <c r="DM86" i="3"/>
  <c r="DJ86" i="3"/>
  <c r="DI86" i="3"/>
  <c r="DN85" i="3"/>
  <c r="DM85" i="3"/>
  <c r="DJ85" i="3"/>
  <c r="DI85" i="3"/>
  <c r="DN84" i="3"/>
  <c r="DM84" i="3"/>
  <c r="DJ84" i="3"/>
  <c r="DI84" i="3"/>
  <c r="DN83" i="3"/>
  <c r="DM83" i="3"/>
  <c r="DJ83" i="3"/>
  <c r="DI83" i="3"/>
  <c r="DN80" i="3"/>
  <c r="DM80" i="3"/>
  <c r="DJ80" i="3"/>
  <c r="DI80" i="3"/>
  <c r="DN66" i="3"/>
  <c r="DM66" i="3"/>
  <c r="DJ66" i="3"/>
  <c r="DI66" i="3"/>
  <c r="DN65" i="3"/>
  <c r="DM65" i="3"/>
  <c r="DJ65" i="3"/>
  <c r="DI65" i="3"/>
  <c r="DN64" i="3"/>
  <c r="DM64" i="3"/>
  <c r="DJ64" i="3"/>
  <c r="DI64" i="3"/>
  <c r="DN63" i="3"/>
  <c r="DM63" i="3"/>
  <c r="DJ63" i="3"/>
  <c r="DI63" i="3"/>
  <c r="DN62" i="3"/>
  <c r="DM62" i="3"/>
  <c r="DJ62" i="3"/>
  <c r="DI62" i="3"/>
  <c r="DN60" i="3"/>
  <c r="DM60" i="3"/>
  <c r="DJ60" i="3"/>
  <c r="DI60" i="3"/>
  <c r="DN59" i="3"/>
  <c r="DM59" i="3"/>
  <c r="DJ59" i="3"/>
  <c r="DI59" i="3"/>
  <c r="DN58" i="3"/>
  <c r="DM58" i="3"/>
  <c r="DJ58" i="3"/>
  <c r="DI58" i="3"/>
  <c r="DN57" i="3"/>
  <c r="DM57" i="3"/>
  <c r="DJ57" i="3"/>
  <c r="DI57" i="3"/>
  <c r="DN56" i="3"/>
  <c r="DM56" i="3"/>
  <c r="DJ56" i="3"/>
  <c r="DI56" i="3"/>
  <c r="DN48" i="3"/>
  <c r="DM48" i="3"/>
  <c r="DJ48" i="3"/>
  <c r="DI48" i="3"/>
  <c r="DN47" i="3"/>
  <c r="DM47" i="3"/>
  <c r="DJ47" i="3"/>
  <c r="DI47" i="3"/>
  <c r="DN46" i="3"/>
  <c r="DM46" i="3"/>
  <c r="DJ46" i="3"/>
  <c r="DI46" i="3"/>
  <c r="DN45" i="3"/>
  <c r="DM45" i="3"/>
  <c r="DJ45" i="3"/>
  <c r="DI45" i="3"/>
  <c r="DN44" i="3"/>
  <c r="DM44" i="3"/>
  <c r="DJ44" i="3"/>
  <c r="DI44" i="3"/>
  <c r="DN42" i="3"/>
  <c r="DM42" i="3"/>
  <c r="DJ42" i="3"/>
  <c r="DI42" i="3"/>
  <c r="DN41" i="3"/>
  <c r="DM41" i="3"/>
  <c r="DJ41" i="3"/>
  <c r="DI41" i="3"/>
  <c r="DN40" i="3"/>
  <c r="DM40" i="3"/>
  <c r="DJ40" i="3"/>
  <c r="DI40" i="3"/>
  <c r="DN39" i="3"/>
  <c r="DM39" i="3"/>
  <c r="DJ39" i="3"/>
  <c r="DI39" i="3"/>
  <c r="DN38" i="3"/>
  <c r="DM38" i="3"/>
  <c r="DJ38" i="3"/>
  <c r="DI38" i="3"/>
  <c r="DN36" i="3"/>
  <c r="DM36" i="3"/>
  <c r="DJ36" i="3"/>
  <c r="DI36" i="3"/>
  <c r="DN35" i="3"/>
  <c r="DM35" i="3"/>
  <c r="DJ35" i="3"/>
  <c r="DI35" i="3"/>
  <c r="DN34" i="3"/>
  <c r="DM34" i="3"/>
  <c r="DJ34" i="3"/>
  <c r="DI34" i="3"/>
  <c r="DN33" i="3"/>
  <c r="DM33" i="3"/>
  <c r="DJ33" i="3"/>
  <c r="DI33" i="3"/>
  <c r="DN32" i="3"/>
  <c r="DM32" i="3"/>
  <c r="DJ32" i="3"/>
  <c r="DI32" i="3"/>
  <c r="DN30" i="3"/>
  <c r="DM30" i="3"/>
  <c r="DJ30" i="3"/>
  <c r="DI30" i="3"/>
  <c r="DN29" i="3"/>
  <c r="DM29" i="3"/>
  <c r="DJ29" i="3"/>
  <c r="DI29" i="3"/>
  <c r="DN28" i="3"/>
  <c r="DM28" i="3"/>
  <c r="DJ28" i="3"/>
  <c r="DI28" i="3"/>
  <c r="DN27" i="3"/>
  <c r="DM27" i="3"/>
  <c r="DJ27" i="3"/>
  <c r="DI27" i="3"/>
  <c r="DN26" i="3"/>
  <c r="DM26" i="3"/>
  <c r="DJ26" i="3"/>
  <c r="DI26" i="3"/>
  <c r="DN24" i="3"/>
  <c r="DM24" i="3"/>
  <c r="DJ24" i="3"/>
  <c r="DI24" i="3"/>
  <c r="DN23" i="3"/>
  <c r="DM23" i="3"/>
  <c r="DJ23" i="3"/>
  <c r="DI23" i="3"/>
  <c r="DN22" i="3"/>
  <c r="DM22" i="3"/>
  <c r="DJ22" i="3"/>
  <c r="DI22" i="3"/>
  <c r="DN21" i="3"/>
  <c r="DM21" i="3"/>
  <c r="DJ21" i="3"/>
  <c r="DI21" i="3"/>
  <c r="DN20" i="3"/>
  <c r="DM20" i="3"/>
  <c r="DJ20" i="3"/>
  <c r="DI20" i="3"/>
  <c r="DN16" i="3"/>
  <c r="DM16" i="3"/>
  <c r="DJ16" i="3"/>
  <c r="DI16" i="3"/>
  <c r="FG16" i="3" l="1"/>
  <c r="FG875" i="3"/>
  <c r="FF875" i="3"/>
  <c r="FG874" i="3"/>
  <c r="FF874" i="3"/>
  <c r="FF872" i="3"/>
  <c r="FG871" i="3"/>
  <c r="FF871" i="3"/>
  <c r="FG870" i="3"/>
  <c r="FF870" i="3"/>
  <c r="FG869" i="3"/>
  <c r="FF869" i="3"/>
  <c r="FG868" i="3"/>
  <c r="FF868" i="3"/>
  <c r="FG867" i="3"/>
  <c r="FF867" i="3"/>
  <c r="FF865" i="3"/>
  <c r="FG864" i="3"/>
  <c r="FF864" i="3"/>
  <c r="FG863" i="3"/>
  <c r="FF863" i="3"/>
  <c r="FG862" i="3"/>
  <c r="FF862" i="3"/>
  <c r="FG861" i="3"/>
  <c r="FF861" i="3"/>
  <c r="FG860" i="3"/>
  <c r="FF860" i="3"/>
  <c r="FF740" i="3"/>
  <c r="FG858" i="3"/>
  <c r="FF858" i="3"/>
  <c r="FG857" i="3"/>
  <c r="FF857" i="3"/>
  <c r="FG856" i="3"/>
  <c r="FF856" i="3"/>
  <c r="FG855" i="3"/>
  <c r="FF855" i="3"/>
  <c r="FG854" i="3"/>
  <c r="FF854" i="3"/>
  <c r="FG739" i="3"/>
  <c r="FF739" i="3"/>
  <c r="FF762" i="3"/>
  <c r="FG761" i="3"/>
  <c r="FF761" i="3"/>
  <c r="FG760" i="3"/>
  <c r="FF760" i="3"/>
  <c r="FF759" i="3"/>
  <c r="FF758" i="3"/>
  <c r="FG737" i="3"/>
  <c r="FF737" i="3"/>
  <c r="FG757" i="3"/>
  <c r="FF757" i="3"/>
  <c r="FF755" i="3"/>
  <c r="FF754" i="3"/>
  <c r="FF753" i="3"/>
  <c r="FG752" i="3"/>
  <c r="FF752" i="3"/>
  <c r="FF751" i="3"/>
  <c r="FG749" i="3"/>
  <c r="FF749" i="3"/>
  <c r="FF747" i="3"/>
  <c r="FG735" i="3"/>
  <c r="FF735" i="3"/>
  <c r="FG733" i="3"/>
  <c r="FF733" i="3"/>
  <c r="FG732" i="3"/>
  <c r="FF732" i="3"/>
  <c r="FG731" i="3"/>
  <c r="FF731" i="3"/>
  <c r="FF729" i="3"/>
  <c r="FF728" i="3"/>
  <c r="FG727" i="3"/>
  <c r="FF727" i="3"/>
  <c r="FF726" i="3"/>
  <c r="FG723" i="3"/>
  <c r="FF723" i="3"/>
  <c r="FF722" i="3"/>
  <c r="FF721" i="3"/>
  <c r="FG720" i="3"/>
  <c r="FF720" i="3"/>
  <c r="FG719" i="3"/>
  <c r="FF719" i="3"/>
  <c r="FF717" i="3"/>
  <c r="FG716" i="3"/>
  <c r="FF716" i="3"/>
  <c r="FG715" i="3"/>
  <c r="FF715" i="3"/>
  <c r="FG714" i="3"/>
  <c r="FF714" i="3"/>
  <c r="FF713" i="3"/>
  <c r="FF711" i="3"/>
  <c r="FG767" i="3"/>
  <c r="FF767" i="3"/>
  <c r="FG744" i="3"/>
  <c r="FF744" i="3"/>
  <c r="FF778" i="3"/>
  <c r="FF777" i="3"/>
  <c r="FF710" i="3"/>
  <c r="FF709" i="3"/>
  <c r="FG707" i="3"/>
  <c r="FF707" i="3"/>
  <c r="FG706" i="3"/>
  <c r="FF706" i="3"/>
  <c r="FF705" i="3"/>
  <c r="FF703" i="3"/>
  <c r="FF702" i="3"/>
  <c r="FF701" i="3"/>
  <c r="FG700" i="3"/>
  <c r="FF700" i="3"/>
  <c r="FF699" i="3"/>
  <c r="FF698" i="3"/>
  <c r="FF696" i="3"/>
  <c r="FF695" i="3"/>
  <c r="FG853" i="3"/>
  <c r="FF853" i="3"/>
  <c r="FG849" i="3"/>
  <c r="FF849" i="3"/>
  <c r="FG848" i="3"/>
  <c r="FF848" i="3"/>
  <c r="FG847" i="3"/>
  <c r="FF847" i="3"/>
  <c r="FG846" i="3"/>
  <c r="FF846" i="3"/>
  <c r="FF694" i="3"/>
  <c r="FG843" i="3"/>
  <c r="FF843" i="3"/>
  <c r="FG842" i="3"/>
  <c r="FF842" i="3"/>
  <c r="FG839" i="3"/>
  <c r="FF839" i="3"/>
  <c r="FG838" i="3"/>
  <c r="FF838" i="3"/>
  <c r="FG837" i="3"/>
  <c r="FF837" i="3"/>
  <c r="FF692" i="3"/>
  <c r="FF835" i="3"/>
  <c r="FG834" i="3"/>
  <c r="FF834" i="3"/>
  <c r="FF833" i="3"/>
  <c r="FG830" i="3"/>
  <c r="FF830" i="3"/>
  <c r="FG827" i="3"/>
  <c r="FF827" i="3"/>
  <c r="FG823" i="3"/>
  <c r="FF823" i="3"/>
  <c r="FG822" i="3"/>
  <c r="FF822" i="3"/>
  <c r="FG821" i="3"/>
  <c r="FF821" i="3"/>
  <c r="FG820" i="3"/>
  <c r="FF820" i="3"/>
  <c r="FG819" i="3"/>
  <c r="FF819" i="3"/>
  <c r="FG818" i="3"/>
  <c r="FF818" i="3"/>
  <c r="FG817" i="3"/>
  <c r="FF817" i="3"/>
  <c r="FG816" i="3"/>
  <c r="FF816" i="3"/>
  <c r="FG815" i="3"/>
  <c r="FF815" i="3"/>
  <c r="FG814" i="3"/>
  <c r="FF814" i="3"/>
  <c r="FG813" i="3"/>
  <c r="FF813" i="3"/>
  <c r="FG812" i="3"/>
  <c r="FF812" i="3"/>
  <c r="FG811" i="3"/>
  <c r="FF811" i="3"/>
  <c r="FF691" i="3"/>
  <c r="FG810" i="3"/>
  <c r="FF810" i="3"/>
  <c r="FG809" i="3"/>
  <c r="FF809" i="3"/>
  <c r="FG808" i="3"/>
  <c r="FF808" i="3"/>
  <c r="FG807" i="3"/>
  <c r="FF807" i="3"/>
  <c r="FG806" i="3"/>
  <c r="FF806" i="3"/>
  <c r="FF689" i="3"/>
  <c r="FG805" i="3"/>
  <c r="FF805" i="3"/>
  <c r="FG804" i="3"/>
  <c r="FF804" i="3"/>
  <c r="FG803" i="3"/>
  <c r="FF803" i="3"/>
  <c r="FG802" i="3"/>
  <c r="FF802" i="3"/>
  <c r="FF766" i="3"/>
  <c r="FG743" i="3"/>
  <c r="FF743" i="3"/>
  <c r="FG774" i="3"/>
  <c r="FF774" i="3"/>
  <c r="FF688" i="3"/>
  <c r="FG773" i="3"/>
  <c r="FF773" i="3"/>
  <c r="FF687" i="3"/>
  <c r="FG800" i="3"/>
  <c r="FF800" i="3"/>
  <c r="FG799" i="3"/>
  <c r="FF799" i="3"/>
  <c r="FG798" i="3"/>
  <c r="FF798" i="3"/>
  <c r="FG797" i="3"/>
  <c r="FF797" i="3"/>
  <c r="FG793" i="3"/>
  <c r="FF793" i="3"/>
  <c r="FG772" i="3"/>
  <c r="FF772" i="3"/>
  <c r="FG792" i="3"/>
  <c r="FF792" i="3"/>
  <c r="FG791" i="3"/>
  <c r="FF791" i="3"/>
  <c r="FG790" i="3"/>
  <c r="FF790" i="3"/>
  <c r="FG788" i="3"/>
  <c r="FF788" i="3"/>
  <c r="FG787" i="3"/>
  <c r="FF787" i="3"/>
  <c r="FG785" i="3"/>
  <c r="FF785" i="3"/>
  <c r="FG660" i="3"/>
  <c r="FF660" i="3"/>
  <c r="FG659" i="3"/>
  <c r="FF659" i="3"/>
  <c r="FG658" i="3"/>
  <c r="FF658" i="3"/>
  <c r="FG657" i="3"/>
  <c r="FF657" i="3"/>
  <c r="FG656" i="3"/>
  <c r="FF656" i="3"/>
  <c r="FG647" i="3"/>
  <c r="FF647" i="3"/>
  <c r="FG646" i="3"/>
  <c r="FF646" i="3"/>
  <c r="FG645" i="3"/>
  <c r="FF645" i="3"/>
  <c r="FG644" i="3"/>
  <c r="FF644" i="3"/>
  <c r="FG643" i="3"/>
  <c r="FF643" i="3"/>
  <c r="FG635" i="3"/>
  <c r="FF635" i="3"/>
  <c r="FF633" i="3"/>
  <c r="FF632" i="3"/>
  <c r="FF631" i="3"/>
  <c r="FF630" i="3"/>
  <c r="FF629" i="3"/>
  <c r="FG625" i="3"/>
  <c r="FF625" i="3"/>
  <c r="FG624" i="3"/>
  <c r="FF624" i="3"/>
  <c r="FG623" i="3"/>
  <c r="FF623" i="3"/>
  <c r="FG622" i="3"/>
  <c r="FF622" i="3"/>
  <c r="FG621" i="3"/>
  <c r="FF621" i="3"/>
  <c r="FG615" i="3"/>
  <c r="FF615" i="3"/>
  <c r="FF613" i="3"/>
  <c r="FF612" i="3"/>
  <c r="FF611" i="3"/>
  <c r="FF610" i="3"/>
  <c r="FF609" i="3"/>
  <c r="FG606" i="3"/>
  <c r="FF606" i="3"/>
  <c r="FG605" i="3"/>
  <c r="FF605" i="3"/>
  <c r="FG604" i="3"/>
  <c r="FF604" i="3"/>
  <c r="FG603" i="3"/>
  <c r="FF603" i="3"/>
  <c r="FG602" i="3"/>
  <c r="FF602" i="3"/>
  <c r="FG596" i="3"/>
  <c r="FF596" i="3"/>
  <c r="FF594" i="3"/>
  <c r="FF593" i="3"/>
  <c r="FF592" i="3"/>
  <c r="FF591" i="3"/>
  <c r="FF590" i="3"/>
  <c r="FF568" i="3"/>
  <c r="FF567" i="3"/>
  <c r="FF566" i="3"/>
  <c r="FF565" i="3"/>
  <c r="FF564" i="3"/>
  <c r="FF562" i="3"/>
  <c r="FF561" i="3"/>
  <c r="FF560" i="3"/>
  <c r="FF559" i="3"/>
  <c r="FF558" i="3"/>
  <c r="FF556" i="3"/>
  <c r="FF555" i="3"/>
  <c r="FF554" i="3"/>
  <c r="FF553" i="3"/>
  <c r="FF552" i="3"/>
  <c r="FF549" i="3"/>
  <c r="FF548" i="3"/>
  <c r="FF547" i="3"/>
  <c r="FF546" i="3"/>
  <c r="FF545" i="3"/>
  <c r="FF543" i="3"/>
  <c r="FF542" i="3"/>
  <c r="FF541" i="3"/>
  <c r="FF540" i="3"/>
  <c r="FF539" i="3"/>
  <c r="FF536" i="3"/>
  <c r="FF535" i="3"/>
  <c r="FF534" i="3"/>
  <c r="FF533" i="3"/>
  <c r="FF532" i="3"/>
  <c r="FF530" i="3"/>
  <c r="FF529" i="3"/>
  <c r="FF528" i="3"/>
  <c r="FF527" i="3"/>
  <c r="FF526" i="3"/>
  <c r="FF523" i="3"/>
  <c r="FF522" i="3"/>
  <c r="FF521" i="3"/>
  <c r="FF520" i="3"/>
  <c r="FF519" i="3"/>
  <c r="FF517" i="3"/>
  <c r="FF516" i="3"/>
  <c r="FF515" i="3"/>
  <c r="FF514" i="3"/>
  <c r="FF513" i="3"/>
  <c r="FF510" i="3"/>
  <c r="FF509" i="3"/>
  <c r="FF508" i="3"/>
  <c r="FF507" i="3"/>
  <c r="FF506" i="3"/>
  <c r="FF504" i="3"/>
  <c r="FF503" i="3"/>
  <c r="FF502" i="3"/>
  <c r="FF501" i="3"/>
  <c r="FF500" i="3"/>
  <c r="FF498" i="3"/>
  <c r="FF497" i="3"/>
  <c r="FF496" i="3"/>
  <c r="FF495" i="3"/>
  <c r="FF494" i="3"/>
  <c r="FF492" i="3"/>
  <c r="FF491" i="3"/>
  <c r="FF490" i="3"/>
  <c r="FF489" i="3"/>
  <c r="FF488" i="3"/>
  <c r="FF486" i="3"/>
  <c r="FF485" i="3"/>
  <c r="FF484" i="3"/>
  <c r="FF483" i="3"/>
  <c r="FF482" i="3"/>
  <c r="FG479" i="3"/>
  <c r="FF479" i="3"/>
  <c r="FF477" i="3"/>
  <c r="FF476" i="3"/>
  <c r="FF475" i="3"/>
  <c r="FF474" i="3"/>
  <c r="FF473" i="3"/>
  <c r="FF471" i="3"/>
  <c r="FF470" i="3"/>
  <c r="FF469" i="3"/>
  <c r="FF468" i="3"/>
  <c r="FF467" i="3"/>
  <c r="FF465" i="3"/>
  <c r="FF464" i="3"/>
  <c r="FF463" i="3"/>
  <c r="FF462" i="3"/>
  <c r="FF461" i="3"/>
  <c r="FF459" i="3"/>
  <c r="FF458" i="3"/>
  <c r="FF457" i="3"/>
  <c r="FF456" i="3"/>
  <c r="FF455" i="3"/>
  <c r="FF453" i="3"/>
  <c r="FF452" i="3"/>
  <c r="FF451" i="3"/>
  <c r="FF450" i="3"/>
  <c r="FF449" i="3"/>
  <c r="FF446" i="3"/>
  <c r="FF445" i="3"/>
  <c r="FF444" i="3"/>
  <c r="FF443" i="3"/>
  <c r="FF442" i="3"/>
  <c r="FF439" i="3"/>
  <c r="FF438" i="3"/>
  <c r="FF437" i="3"/>
  <c r="FF436" i="3"/>
  <c r="FF435" i="3"/>
  <c r="FF433" i="3"/>
  <c r="FF432" i="3"/>
  <c r="FF431" i="3"/>
  <c r="FF430" i="3"/>
  <c r="FF429" i="3"/>
  <c r="FF426" i="3"/>
  <c r="FF425" i="3"/>
  <c r="FF424" i="3"/>
  <c r="FF423" i="3"/>
  <c r="FF422" i="3"/>
  <c r="FF420" i="3"/>
  <c r="FF419" i="3"/>
  <c r="FF418" i="3"/>
  <c r="FF417" i="3"/>
  <c r="FF416" i="3"/>
  <c r="FF414" i="3"/>
  <c r="FF413" i="3"/>
  <c r="FF412" i="3"/>
  <c r="FF411" i="3"/>
  <c r="FF410" i="3"/>
  <c r="FF408" i="3"/>
  <c r="FF407" i="3"/>
  <c r="FF406" i="3"/>
  <c r="FF405" i="3"/>
  <c r="FF404" i="3"/>
  <c r="FF402" i="3"/>
  <c r="FF401" i="3"/>
  <c r="FF400" i="3"/>
  <c r="FF399" i="3"/>
  <c r="FF398" i="3"/>
  <c r="FF396" i="3"/>
  <c r="FF395" i="3"/>
  <c r="FF394" i="3"/>
  <c r="FF393" i="3"/>
  <c r="FF392" i="3"/>
  <c r="FF390" i="3"/>
  <c r="FF389" i="3"/>
  <c r="FF388" i="3"/>
  <c r="FF387" i="3"/>
  <c r="FF386" i="3"/>
  <c r="FG383" i="3"/>
  <c r="FF383" i="3"/>
  <c r="FF381" i="3"/>
  <c r="FF380" i="3"/>
  <c r="FF379" i="3"/>
  <c r="FF378" i="3"/>
  <c r="FF377" i="3"/>
  <c r="FF375" i="3"/>
  <c r="FF374" i="3"/>
  <c r="FF373" i="3"/>
  <c r="FF372" i="3"/>
  <c r="FF371" i="3"/>
  <c r="FF369" i="3"/>
  <c r="FF368" i="3"/>
  <c r="FF367" i="3"/>
  <c r="FF366" i="3"/>
  <c r="FF365" i="3"/>
  <c r="FF363" i="3"/>
  <c r="FF362" i="3"/>
  <c r="FF361" i="3"/>
  <c r="FF360" i="3"/>
  <c r="FF359" i="3"/>
  <c r="FF357" i="3"/>
  <c r="FF356" i="3"/>
  <c r="FF355" i="3"/>
  <c r="FF354" i="3"/>
  <c r="FF353" i="3"/>
  <c r="FF350" i="3"/>
  <c r="FF349" i="3"/>
  <c r="FF348" i="3"/>
  <c r="FF347" i="3"/>
  <c r="FF346" i="3"/>
  <c r="FF344" i="3"/>
  <c r="FF343" i="3"/>
  <c r="FF342" i="3"/>
  <c r="FF341" i="3"/>
  <c r="FF340" i="3"/>
  <c r="FF338" i="3"/>
  <c r="FF337" i="3"/>
  <c r="FF336" i="3"/>
  <c r="FF335" i="3"/>
  <c r="FF334" i="3"/>
  <c r="FF331" i="3"/>
  <c r="FF330" i="3"/>
  <c r="FF329" i="3"/>
  <c r="FF328" i="3"/>
  <c r="FF327" i="3"/>
  <c r="FF318" i="3"/>
  <c r="FF317" i="3"/>
  <c r="FF316" i="3"/>
  <c r="FF315" i="3"/>
  <c r="FF314" i="3"/>
  <c r="FF312" i="3"/>
  <c r="FF311" i="3"/>
  <c r="FF310" i="3"/>
  <c r="FF309" i="3"/>
  <c r="FF308" i="3"/>
  <c r="FF305" i="3"/>
  <c r="FF304" i="3"/>
  <c r="FF303" i="3"/>
  <c r="FF302" i="3"/>
  <c r="FF299" i="3"/>
  <c r="FF298" i="3"/>
  <c r="FF297" i="3"/>
  <c r="FF296" i="3"/>
  <c r="FF295" i="3"/>
  <c r="FF293" i="3"/>
  <c r="FF292" i="3"/>
  <c r="FF291" i="3"/>
  <c r="FF290" i="3"/>
  <c r="FF289" i="3"/>
  <c r="FF286" i="3"/>
  <c r="FF285" i="3"/>
  <c r="FF284" i="3"/>
  <c r="FF283" i="3"/>
  <c r="FF282" i="3"/>
  <c r="FF280" i="3"/>
  <c r="FF279" i="3"/>
  <c r="FF278" i="3"/>
  <c r="FF277" i="3"/>
  <c r="FF276" i="3"/>
  <c r="FF274" i="3"/>
  <c r="FF273" i="3"/>
  <c r="FF272" i="3"/>
  <c r="FF271" i="3"/>
  <c r="FF270" i="3"/>
  <c r="FF268" i="3"/>
  <c r="FF267" i="3"/>
  <c r="FF266" i="3"/>
  <c r="FF265" i="3"/>
  <c r="FF264" i="3"/>
  <c r="FF262" i="3"/>
  <c r="FF261" i="3"/>
  <c r="FF260" i="3"/>
  <c r="FF259" i="3"/>
  <c r="FF258" i="3"/>
  <c r="FF256" i="3"/>
  <c r="FF255" i="3"/>
  <c r="FF254" i="3"/>
  <c r="FF253" i="3"/>
  <c r="FF252" i="3"/>
  <c r="FF250" i="3"/>
  <c r="FF249" i="3"/>
  <c r="FF248" i="3"/>
  <c r="FF247" i="3"/>
  <c r="FF246" i="3"/>
  <c r="FF244" i="3"/>
  <c r="FF243" i="3"/>
  <c r="FF242" i="3"/>
  <c r="FF241" i="3"/>
  <c r="FF240" i="3"/>
  <c r="FG237" i="3"/>
  <c r="FF237" i="3"/>
  <c r="FF217" i="3"/>
  <c r="FF216" i="3"/>
  <c r="FF215" i="3"/>
  <c r="FF214" i="3"/>
  <c r="FF213" i="3"/>
  <c r="FF211" i="3"/>
  <c r="FF210" i="3"/>
  <c r="FF209" i="3"/>
  <c r="FF208" i="3"/>
  <c r="FF207" i="3"/>
  <c r="FF205" i="3"/>
  <c r="FF204" i="3"/>
  <c r="FF203" i="3"/>
  <c r="FF202" i="3"/>
  <c r="FF201" i="3"/>
  <c r="FF199" i="3"/>
  <c r="FF198" i="3"/>
  <c r="FF197" i="3"/>
  <c r="FF196" i="3"/>
  <c r="FF195" i="3"/>
  <c r="FF193" i="3"/>
  <c r="FF192" i="3"/>
  <c r="FF191" i="3"/>
  <c r="FF190" i="3"/>
  <c r="FF189" i="3"/>
  <c r="FF181" i="3"/>
  <c r="FF180" i="3"/>
  <c r="FF179" i="3"/>
  <c r="FF178" i="3"/>
  <c r="FF177" i="3"/>
  <c r="FF168" i="3"/>
  <c r="FF162" i="3"/>
  <c r="FF156" i="3"/>
  <c r="FF149" i="3"/>
  <c r="FF148" i="3"/>
  <c r="FF147" i="3"/>
  <c r="FF146" i="3"/>
  <c r="FF145" i="3"/>
  <c r="FF142" i="3"/>
  <c r="FF141" i="3"/>
  <c r="FF140" i="3"/>
  <c r="FF139" i="3"/>
  <c r="FF138" i="3"/>
  <c r="FF135" i="3"/>
  <c r="FF134" i="3"/>
  <c r="FF133" i="3"/>
  <c r="FF132" i="3"/>
  <c r="FF131" i="3"/>
  <c r="FF129" i="3"/>
  <c r="FF128" i="3"/>
  <c r="FF127" i="3"/>
  <c r="FF126" i="3"/>
  <c r="FF125" i="3"/>
  <c r="FF123" i="3"/>
  <c r="FF122" i="3"/>
  <c r="FF121" i="3"/>
  <c r="FF120" i="3"/>
  <c r="FF119" i="3"/>
  <c r="FF117" i="3"/>
  <c r="FF116" i="3"/>
  <c r="FF115" i="3"/>
  <c r="FF114" i="3"/>
  <c r="FF113" i="3"/>
  <c r="FF111" i="3"/>
  <c r="FF110" i="3"/>
  <c r="FF109" i="3"/>
  <c r="FF108" i="3"/>
  <c r="FF107" i="3"/>
  <c r="FF105" i="3"/>
  <c r="FF104" i="3"/>
  <c r="FF103" i="3"/>
  <c r="FF102" i="3"/>
  <c r="FF101" i="3"/>
  <c r="FF99" i="3"/>
  <c r="FF98" i="3"/>
  <c r="FF97" i="3"/>
  <c r="FF96" i="3"/>
  <c r="FF95" i="3"/>
  <c r="FF93" i="3"/>
  <c r="FF92" i="3"/>
  <c r="FF91" i="3"/>
  <c r="FF90" i="3"/>
  <c r="FF89" i="3"/>
  <c r="FF87" i="3"/>
  <c r="FF86" i="3"/>
  <c r="FF85" i="3"/>
  <c r="FF84" i="3"/>
  <c r="FF83" i="3"/>
  <c r="FG80" i="3"/>
  <c r="FF80" i="3"/>
  <c r="FF66" i="3"/>
  <c r="FF65" i="3"/>
  <c r="FF64" i="3"/>
  <c r="FF63" i="3"/>
  <c r="FF62" i="3"/>
  <c r="FF60" i="3"/>
  <c r="FF59" i="3"/>
  <c r="FF58" i="3"/>
  <c r="FF57" i="3"/>
  <c r="FF56" i="3"/>
  <c r="FF48" i="3"/>
  <c r="FF47" i="3"/>
  <c r="FF46" i="3"/>
  <c r="FF45" i="3"/>
  <c r="FF44" i="3"/>
  <c r="FF42" i="3"/>
  <c r="FF41" i="3"/>
  <c r="FF40" i="3"/>
  <c r="FF39" i="3"/>
  <c r="FF38" i="3"/>
  <c r="FF36" i="3"/>
  <c r="FF35" i="3"/>
  <c r="FF34" i="3"/>
  <c r="FF33" i="3"/>
  <c r="FF32" i="3"/>
  <c r="FF30" i="3"/>
  <c r="FF29" i="3"/>
  <c r="FF28" i="3"/>
  <c r="FF27" i="3"/>
  <c r="FF26" i="3"/>
  <c r="FF24" i="3"/>
  <c r="FF23" i="3"/>
  <c r="FF22" i="3"/>
  <c r="FF21" i="3"/>
  <c r="FF20" i="3"/>
  <c r="FF16" i="3"/>
  <c r="DE823" i="3" l="1"/>
  <c r="DD823" i="3"/>
  <c r="AO823" i="3"/>
  <c r="DE822" i="3"/>
  <c r="DD822" i="3"/>
  <c r="AO822" i="3"/>
  <c r="FC788" i="3"/>
  <c r="FC787" i="3"/>
  <c r="FC785" i="3"/>
  <c r="FC426" i="3"/>
  <c r="FG426" i="3" s="1"/>
  <c r="FC425" i="3"/>
  <c r="FG425" i="3" s="1"/>
  <c r="FC424" i="3"/>
  <c r="FG424" i="3" s="1"/>
  <c r="FC423" i="3"/>
  <c r="FG423" i="3" s="1"/>
  <c r="FC422" i="3"/>
  <c r="FG422" i="3" s="1"/>
  <c r="FC420" i="3"/>
  <c r="FG420" i="3" s="1"/>
  <c r="FC419" i="3"/>
  <c r="FG419" i="3" s="1"/>
  <c r="FC418" i="3"/>
  <c r="FG418" i="3" s="1"/>
  <c r="FC417" i="3"/>
  <c r="FG417" i="3" s="1"/>
  <c r="FC416" i="3"/>
  <c r="FG416" i="3" s="1"/>
  <c r="FC414" i="3"/>
  <c r="FG414" i="3" s="1"/>
  <c r="FC413" i="3"/>
  <c r="FG413" i="3" s="1"/>
  <c r="FC412" i="3"/>
  <c r="FG412" i="3" s="1"/>
  <c r="FC411" i="3"/>
  <c r="FG411" i="3" s="1"/>
  <c r="FC410" i="3"/>
  <c r="FG410" i="3" s="1"/>
  <c r="FC408" i="3"/>
  <c r="FG408" i="3" s="1"/>
  <c r="FC407" i="3"/>
  <c r="FG407" i="3" s="1"/>
  <c r="FC406" i="3"/>
  <c r="FG406" i="3" s="1"/>
  <c r="FC405" i="3"/>
  <c r="FG405" i="3" s="1"/>
  <c r="FC404" i="3"/>
  <c r="FG404" i="3" s="1"/>
  <c r="FC402" i="3"/>
  <c r="FG402" i="3" s="1"/>
  <c r="FC401" i="3"/>
  <c r="FG401" i="3" s="1"/>
  <c r="FC400" i="3"/>
  <c r="FG400" i="3" s="1"/>
  <c r="FC399" i="3"/>
  <c r="FG399" i="3" s="1"/>
  <c r="FC398" i="3"/>
  <c r="FG398" i="3" s="1"/>
  <c r="FC396" i="3"/>
  <c r="FG396" i="3" s="1"/>
  <c r="FC395" i="3"/>
  <c r="FG395" i="3" s="1"/>
  <c r="FC394" i="3"/>
  <c r="FG394" i="3" s="1"/>
  <c r="FC393" i="3"/>
  <c r="FG393" i="3" s="1"/>
  <c r="FC392" i="3"/>
  <c r="FG392" i="3" s="1"/>
  <c r="FC390" i="3"/>
  <c r="FG390" i="3" s="1"/>
  <c r="FC389" i="3"/>
  <c r="FG389" i="3" s="1"/>
  <c r="FC388" i="3"/>
  <c r="FG388" i="3" s="1"/>
  <c r="FC387" i="3"/>
  <c r="FG387" i="3" s="1"/>
  <c r="FC386" i="3"/>
  <c r="FG386" i="3" s="1"/>
  <c r="FC383" i="3"/>
  <c r="FC381" i="3"/>
  <c r="FG381" i="3" s="1"/>
  <c r="FC380" i="3"/>
  <c r="FG380" i="3" s="1"/>
  <c r="FC379" i="3"/>
  <c r="FG379" i="3" s="1"/>
  <c r="FC378" i="3"/>
  <c r="FG378" i="3" s="1"/>
  <c r="FC377" i="3"/>
  <c r="FG377" i="3" s="1"/>
  <c r="FC375" i="3"/>
  <c r="FG375" i="3" s="1"/>
  <c r="FC374" i="3"/>
  <c r="FG374" i="3" s="1"/>
  <c r="FC373" i="3"/>
  <c r="FG373" i="3" s="1"/>
  <c r="FC372" i="3"/>
  <c r="FG372" i="3" s="1"/>
  <c r="FC371" i="3"/>
  <c r="FG371" i="3" s="1"/>
  <c r="FC369" i="3"/>
  <c r="FG369" i="3" s="1"/>
  <c r="FC368" i="3"/>
  <c r="FG368" i="3" s="1"/>
  <c r="FC367" i="3"/>
  <c r="FG367" i="3" s="1"/>
  <c r="FC366" i="3"/>
  <c r="FG366" i="3" s="1"/>
  <c r="FC365" i="3"/>
  <c r="FG365" i="3" s="1"/>
  <c r="FC363" i="3"/>
  <c r="FG363" i="3" s="1"/>
  <c r="FC362" i="3"/>
  <c r="FG362" i="3" s="1"/>
  <c r="FC361" i="3"/>
  <c r="FG361" i="3" s="1"/>
  <c r="FC360" i="3"/>
  <c r="FG360" i="3" s="1"/>
  <c r="FC359" i="3"/>
  <c r="FG359" i="3" s="1"/>
  <c r="FC357" i="3"/>
  <c r="FG357" i="3" s="1"/>
  <c r="FC356" i="3"/>
  <c r="FG356" i="3" s="1"/>
  <c r="FC355" i="3"/>
  <c r="FG355" i="3" s="1"/>
  <c r="FC354" i="3"/>
  <c r="FG354" i="3" s="1"/>
  <c r="FC353" i="3"/>
  <c r="FG353" i="3" s="1"/>
  <c r="FC286" i="3"/>
  <c r="FG286" i="3" s="1"/>
  <c r="FC285" i="3"/>
  <c r="FG285" i="3" s="1"/>
  <c r="FC284" i="3"/>
  <c r="FG284" i="3" s="1"/>
  <c r="FC283" i="3"/>
  <c r="FG283" i="3" s="1"/>
  <c r="FC282" i="3"/>
  <c r="FG282" i="3" s="1"/>
  <c r="FC280" i="3"/>
  <c r="FG280" i="3" s="1"/>
  <c r="FC279" i="3"/>
  <c r="FG279" i="3" s="1"/>
  <c r="FC278" i="3"/>
  <c r="FG278" i="3" s="1"/>
  <c r="FC277" i="3"/>
  <c r="FG277" i="3" s="1"/>
  <c r="FC276" i="3"/>
  <c r="FG276" i="3" s="1"/>
  <c r="FC274" i="3"/>
  <c r="FG274" i="3" s="1"/>
  <c r="FC273" i="3"/>
  <c r="FG273" i="3" s="1"/>
  <c r="FC272" i="3"/>
  <c r="FG272" i="3" s="1"/>
  <c r="FC271" i="3"/>
  <c r="FG271" i="3" s="1"/>
  <c r="FC270" i="3"/>
  <c r="FG270" i="3" s="1"/>
  <c r="FC268" i="3"/>
  <c r="FG268" i="3" s="1"/>
  <c r="FC267" i="3"/>
  <c r="FG267" i="3" s="1"/>
  <c r="FC266" i="3"/>
  <c r="FG266" i="3" s="1"/>
  <c r="FC265" i="3"/>
  <c r="FG265" i="3" s="1"/>
  <c r="FC264" i="3"/>
  <c r="FG264" i="3" s="1"/>
  <c r="FC262" i="3"/>
  <c r="FG262" i="3" s="1"/>
  <c r="FC261" i="3"/>
  <c r="FG261" i="3" s="1"/>
  <c r="FC260" i="3"/>
  <c r="FG260" i="3" s="1"/>
  <c r="FC259" i="3"/>
  <c r="FG259" i="3" s="1"/>
  <c r="FC258" i="3"/>
  <c r="FG258" i="3" s="1"/>
  <c r="FC256" i="3"/>
  <c r="FG256" i="3" s="1"/>
  <c r="FC255" i="3"/>
  <c r="FG255" i="3" s="1"/>
  <c r="FC254" i="3"/>
  <c r="FG254" i="3" s="1"/>
  <c r="FC253" i="3"/>
  <c r="FG253" i="3" s="1"/>
  <c r="FC252" i="3"/>
  <c r="FG252" i="3" s="1"/>
  <c r="FC250" i="3"/>
  <c r="FG250" i="3" s="1"/>
  <c r="FC249" i="3"/>
  <c r="FG249" i="3" s="1"/>
  <c r="FC248" i="3"/>
  <c r="FG248" i="3" s="1"/>
  <c r="FC247" i="3"/>
  <c r="FG247" i="3" s="1"/>
  <c r="FC246" i="3"/>
  <c r="FG246" i="3" s="1"/>
  <c r="FC244" i="3"/>
  <c r="FG244" i="3" s="1"/>
  <c r="FC243" i="3"/>
  <c r="FG243" i="3" s="1"/>
  <c r="FC242" i="3"/>
  <c r="FG242" i="3" s="1"/>
  <c r="FC241" i="3"/>
  <c r="FG241" i="3" s="1"/>
  <c r="FC240" i="3"/>
  <c r="FG240" i="3" s="1"/>
  <c r="FC205" i="3"/>
  <c r="FG205" i="3" s="1"/>
  <c r="FC204" i="3"/>
  <c r="FG204" i="3" s="1"/>
  <c r="FC203" i="3"/>
  <c r="FG203" i="3" s="1"/>
  <c r="FC202" i="3"/>
  <c r="FG202" i="3" s="1"/>
  <c r="FC201" i="3"/>
  <c r="FG201" i="3" s="1"/>
  <c r="FC199" i="3"/>
  <c r="FG199" i="3" s="1"/>
  <c r="FC198" i="3"/>
  <c r="FG198" i="3" s="1"/>
  <c r="FC197" i="3"/>
  <c r="FG197" i="3" s="1"/>
  <c r="FC196" i="3"/>
  <c r="FG196" i="3" s="1"/>
  <c r="FC195" i="3"/>
  <c r="FG195" i="3" s="1"/>
  <c r="FC193" i="3"/>
  <c r="FG193" i="3" s="1"/>
  <c r="FC192" i="3"/>
  <c r="FG192" i="3" s="1"/>
  <c r="FC191" i="3"/>
  <c r="FG191" i="3" s="1"/>
  <c r="FC190" i="3"/>
  <c r="FG190" i="3" s="1"/>
  <c r="FC189" i="3"/>
  <c r="FG189" i="3" s="1"/>
  <c r="FC181" i="3"/>
  <c r="FG181" i="3" s="1"/>
  <c r="FC180" i="3"/>
  <c r="FG180" i="3" s="1"/>
  <c r="FC179" i="3"/>
  <c r="FG179" i="3" s="1"/>
  <c r="FC178" i="3"/>
  <c r="FG178" i="3" s="1"/>
  <c r="FC177" i="3"/>
  <c r="FG177" i="3" s="1"/>
  <c r="FC135" i="3"/>
  <c r="FG135" i="3" s="1"/>
  <c r="FC134" i="3"/>
  <c r="FG134" i="3" s="1"/>
  <c r="FC133" i="3"/>
  <c r="FG133" i="3" s="1"/>
  <c r="FC132" i="3"/>
  <c r="FG132" i="3" s="1"/>
  <c r="FC131" i="3"/>
  <c r="FG131" i="3" s="1"/>
  <c r="FC129" i="3"/>
  <c r="FG129" i="3" s="1"/>
  <c r="FC128" i="3"/>
  <c r="FG128" i="3" s="1"/>
  <c r="FC127" i="3"/>
  <c r="FG127" i="3" s="1"/>
  <c r="FC126" i="3"/>
  <c r="FG126" i="3" s="1"/>
  <c r="FC125" i="3"/>
  <c r="FG125" i="3" s="1"/>
  <c r="FC123" i="3"/>
  <c r="FG123" i="3" s="1"/>
  <c r="FC122" i="3"/>
  <c r="FG122" i="3" s="1"/>
  <c r="FC121" i="3"/>
  <c r="FG121" i="3" s="1"/>
  <c r="FC120" i="3"/>
  <c r="FG120" i="3" s="1"/>
  <c r="FC119" i="3"/>
  <c r="FG119" i="3" s="1"/>
  <c r="FC117" i="3"/>
  <c r="FG117" i="3" s="1"/>
  <c r="FC116" i="3"/>
  <c r="FG116" i="3" s="1"/>
  <c r="FC115" i="3"/>
  <c r="FG115" i="3" s="1"/>
  <c r="FC114" i="3"/>
  <c r="FG114" i="3" s="1"/>
  <c r="FC113" i="3"/>
  <c r="FG113" i="3" s="1"/>
  <c r="AX635" i="3"/>
  <c r="AW635" i="3"/>
  <c r="AX615" i="3"/>
  <c r="AW615" i="3"/>
  <c r="AX596" i="3"/>
  <c r="AW596" i="3"/>
  <c r="HR823" i="3" l="1"/>
  <c r="HV823" i="3"/>
  <c r="IA823" i="3"/>
  <c r="HO823" i="3"/>
  <c r="HW823" i="3"/>
  <c r="IB823" i="3"/>
  <c r="HP823" i="3"/>
  <c r="HX823" i="3"/>
  <c r="IC823" i="3"/>
  <c r="HQ823" i="3"/>
  <c r="HU823" i="3"/>
  <c r="HZ823" i="3"/>
  <c r="ID823" i="3"/>
  <c r="IE823" i="3"/>
  <c r="HP822" i="3"/>
  <c r="HU822" i="3"/>
  <c r="HZ822" i="3"/>
  <c r="ID822" i="3"/>
  <c r="HQ822" i="3"/>
  <c r="HV822" i="3"/>
  <c r="IA822" i="3"/>
  <c r="HR822" i="3"/>
  <c r="HW822" i="3"/>
  <c r="IB822" i="3"/>
  <c r="HO822" i="3"/>
  <c r="HX822" i="3"/>
  <c r="IC822" i="3"/>
  <c r="IE822" i="3"/>
  <c r="BJ727" i="3"/>
  <c r="HS823" i="3" l="1"/>
  <c r="HS822" i="3"/>
  <c r="HT823" i="3"/>
  <c r="HT822" i="3"/>
  <c r="BK727" i="3"/>
  <c r="CL727" i="3"/>
  <c r="CQ727" i="3" s="1"/>
  <c r="FF166" i="3"/>
  <c r="FF153" i="3"/>
  <c r="FF158" i="3"/>
  <c r="FF167" i="3"/>
  <c r="FF161" i="3"/>
  <c r="FF154" i="3"/>
  <c r="FF159" i="3"/>
  <c r="FF164" i="3"/>
  <c r="FF155" i="3"/>
  <c r="FF160" i="3"/>
  <c r="FF165" i="3"/>
  <c r="FF152" i="3"/>
  <c r="HD823" i="3"/>
  <c r="HD822" i="3"/>
  <c r="HL823" i="3"/>
  <c r="BD823" i="3" s="1"/>
  <c r="AP823" i="3" s="1"/>
  <c r="FC823" i="3"/>
  <c r="HL822" i="3"/>
  <c r="BD822" i="3" s="1"/>
  <c r="AP822" i="3" s="1"/>
  <c r="FC822" i="3"/>
  <c r="DD211" i="3"/>
  <c r="HD211" i="3"/>
  <c r="AO211" i="3"/>
  <c r="W211" i="3"/>
  <c r="DE210" i="3"/>
  <c r="DD210" i="3"/>
  <c r="HD210" i="3"/>
  <c r="AO210" i="3"/>
  <c r="W210" i="3"/>
  <c r="DE209" i="3"/>
  <c r="HD209" i="3"/>
  <c r="AO209" i="3"/>
  <c r="W209" i="3"/>
  <c r="DE208" i="3"/>
  <c r="HD208" i="3"/>
  <c r="AO208" i="3"/>
  <c r="W208" i="3"/>
  <c r="DE207" i="3"/>
  <c r="DD207" i="3"/>
  <c r="HD207" i="3"/>
  <c r="AO207" i="3"/>
  <c r="HL206" i="3"/>
  <c r="DE318" i="3"/>
  <c r="DD318" i="3"/>
  <c r="HD318" i="3"/>
  <c r="AO318" i="3"/>
  <c r="DE317" i="3"/>
  <c r="DD317" i="3"/>
  <c r="HD317" i="3"/>
  <c r="AO317" i="3"/>
  <c r="DE316" i="3"/>
  <c r="DD316" i="3"/>
  <c r="HD316" i="3"/>
  <c r="AO316" i="3"/>
  <c r="DE315" i="3"/>
  <c r="DD315" i="3"/>
  <c r="HD315" i="3"/>
  <c r="AO315" i="3"/>
  <c r="DE314" i="3"/>
  <c r="DD314" i="3"/>
  <c r="HD314" i="3"/>
  <c r="AO314" i="3"/>
  <c r="HL313" i="3"/>
  <c r="HL738" i="3"/>
  <c r="HL569" i="3"/>
  <c r="HL587" i="3"/>
  <c r="DE568" i="3"/>
  <c r="DD568" i="3"/>
  <c r="HD568" i="3"/>
  <c r="AO568" i="3"/>
  <c r="W568" i="3"/>
  <c r="DD567" i="3"/>
  <c r="HD567" i="3"/>
  <c r="AO567" i="3"/>
  <c r="W567" i="3"/>
  <c r="DD566" i="3"/>
  <c r="HD566" i="3"/>
  <c r="AO566" i="3"/>
  <c r="W566" i="3"/>
  <c r="DD565" i="3"/>
  <c r="HD565" i="3"/>
  <c r="AO565" i="3"/>
  <c r="W565" i="3"/>
  <c r="DD564" i="3"/>
  <c r="HD564" i="3"/>
  <c r="AO564" i="3"/>
  <c r="W564" i="3"/>
  <c r="HL563" i="3"/>
  <c r="HP565" i="3" l="1"/>
  <c r="HV565" i="3"/>
  <c r="IA565" i="3"/>
  <c r="HQ565" i="3"/>
  <c r="HW565" i="3"/>
  <c r="IB565" i="3"/>
  <c r="HR565" i="3"/>
  <c r="HX565" i="3"/>
  <c r="IC565" i="3"/>
  <c r="HO565" i="3"/>
  <c r="HU565" i="3"/>
  <c r="HZ565" i="3"/>
  <c r="ID565" i="3"/>
  <c r="IE565" i="3"/>
  <c r="HQ567" i="3"/>
  <c r="HW567" i="3"/>
  <c r="IB567" i="3"/>
  <c r="HR567" i="3"/>
  <c r="HX567" i="3"/>
  <c r="IC567" i="3"/>
  <c r="HO567" i="3"/>
  <c r="HU567" i="3"/>
  <c r="HZ567" i="3"/>
  <c r="ID567" i="3"/>
  <c r="HP567" i="3"/>
  <c r="HV567" i="3"/>
  <c r="IA567" i="3"/>
  <c r="IE567" i="3"/>
  <c r="HP317" i="3"/>
  <c r="HX317" i="3"/>
  <c r="IC317" i="3"/>
  <c r="HR317" i="3"/>
  <c r="HV317" i="3"/>
  <c r="IA317" i="3"/>
  <c r="IB317" i="3"/>
  <c r="HU317" i="3"/>
  <c r="ID317" i="3"/>
  <c r="HO317" i="3"/>
  <c r="HW317" i="3"/>
  <c r="HQ317" i="3"/>
  <c r="HZ317" i="3"/>
  <c r="IE317" i="3"/>
  <c r="HO208" i="3"/>
  <c r="HX208" i="3"/>
  <c r="IC208" i="3"/>
  <c r="HP208" i="3"/>
  <c r="HU208" i="3"/>
  <c r="HZ208" i="3"/>
  <c r="ID208" i="3"/>
  <c r="HQ208" i="3"/>
  <c r="HV208" i="3"/>
  <c r="IA208" i="3"/>
  <c r="IB208" i="3"/>
  <c r="HR208" i="3"/>
  <c r="HW208" i="3"/>
  <c r="IE208" i="3"/>
  <c r="HP211" i="3"/>
  <c r="HV211" i="3"/>
  <c r="IA211" i="3"/>
  <c r="HQ211" i="3"/>
  <c r="HW211" i="3"/>
  <c r="IB211" i="3"/>
  <c r="HR211" i="3"/>
  <c r="HX211" i="3"/>
  <c r="IC211" i="3"/>
  <c r="HO211" i="3"/>
  <c r="HU211" i="3"/>
  <c r="HZ211" i="3"/>
  <c r="ID211" i="3"/>
  <c r="IE211" i="3"/>
  <c r="HO315" i="3"/>
  <c r="HU315" i="3"/>
  <c r="HZ315" i="3"/>
  <c r="ID315" i="3"/>
  <c r="HQ315" i="3"/>
  <c r="HW315" i="3"/>
  <c r="IB315" i="3"/>
  <c r="HX315" i="3"/>
  <c r="HP315" i="3"/>
  <c r="IA315" i="3"/>
  <c r="HR315" i="3"/>
  <c r="IC315" i="3"/>
  <c r="HV315" i="3"/>
  <c r="IE315" i="3"/>
  <c r="HQ564" i="3"/>
  <c r="HW564" i="3"/>
  <c r="IB564" i="3"/>
  <c r="HR564" i="3"/>
  <c r="HX564" i="3"/>
  <c r="IC564" i="3"/>
  <c r="HO564" i="3"/>
  <c r="HU564" i="3"/>
  <c r="HZ564" i="3"/>
  <c r="ID564" i="3"/>
  <c r="HP564" i="3"/>
  <c r="HV564" i="3"/>
  <c r="IA564" i="3"/>
  <c r="IE564" i="3"/>
  <c r="HO566" i="3"/>
  <c r="HX566" i="3"/>
  <c r="IC566" i="3"/>
  <c r="HP566" i="3"/>
  <c r="HU566" i="3"/>
  <c r="HZ566" i="3"/>
  <c r="ID566" i="3"/>
  <c r="HQ566" i="3"/>
  <c r="HV566" i="3"/>
  <c r="IA566" i="3"/>
  <c r="HR566" i="3"/>
  <c r="HW566" i="3"/>
  <c r="IB566" i="3"/>
  <c r="IE566" i="3"/>
  <c r="HP568" i="3"/>
  <c r="HX568" i="3"/>
  <c r="IC568" i="3"/>
  <c r="HQ568" i="3"/>
  <c r="HU568" i="3"/>
  <c r="HZ568" i="3"/>
  <c r="ID568" i="3"/>
  <c r="HR568" i="3"/>
  <c r="HV568" i="3"/>
  <c r="IA568" i="3"/>
  <c r="HO568" i="3"/>
  <c r="HW568" i="3"/>
  <c r="IB568" i="3"/>
  <c r="IE568" i="3"/>
  <c r="HQ209" i="3"/>
  <c r="HU209" i="3"/>
  <c r="HZ209" i="3"/>
  <c r="ID209" i="3"/>
  <c r="HR209" i="3"/>
  <c r="HV209" i="3"/>
  <c r="IA209" i="3"/>
  <c r="HO209" i="3"/>
  <c r="HW209" i="3"/>
  <c r="IB209" i="3"/>
  <c r="IC209" i="3"/>
  <c r="HP209" i="3"/>
  <c r="HX209" i="3"/>
  <c r="IE209" i="3"/>
  <c r="HR210" i="3"/>
  <c r="HW210" i="3"/>
  <c r="IB210" i="3"/>
  <c r="HO210" i="3"/>
  <c r="HX210" i="3"/>
  <c r="IC210" i="3"/>
  <c r="HP210" i="3"/>
  <c r="HU210" i="3"/>
  <c r="HZ210" i="3"/>
  <c r="ID210" i="3"/>
  <c r="HQ210" i="3"/>
  <c r="HV210" i="3"/>
  <c r="IA210" i="3"/>
  <c r="IE210" i="3"/>
  <c r="HP314" i="3"/>
  <c r="HV314" i="3"/>
  <c r="IA314" i="3"/>
  <c r="HR314" i="3"/>
  <c r="HX314" i="3"/>
  <c r="IC314" i="3"/>
  <c r="HU314" i="3"/>
  <c r="ID314" i="3"/>
  <c r="HW314" i="3"/>
  <c r="HO314" i="3"/>
  <c r="HZ314" i="3"/>
  <c r="HQ314" i="3"/>
  <c r="HS314" i="3" s="1"/>
  <c r="IB314" i="3"/>
  <c r="IE314" i="3"/>
  <c r="HQ318" i="3"/>
  <c r="HW318" i="3"/>
  <c r="IB318" i="3"/>
  <c r="HO318" i="3"/>
  <c r="HU318" i="3"/>
  <c r="HZ318" i="3"/>
  <c r="ID318" i="3"/>
  <c r="HV318" i="3"/>
  <c r="HX318" i="3"/>
  <c r="HP318" i="3"/>
  <c r="IA318" i="3"/>
  <c r="HR318" i="3"/>
  <c r="IC318" i="3"/>
  <c r="IE318" i="3"/>
  <c r="HR316" i="3"/>
  <c r="HW316" i="3"/>
  <c r="IB316" i="3"/>
  <c r="HP316" i="3"/>
  <c r="HU316" i="3"/>
  <c r="HZ316" i="3"/>
  <c r="ID316" i="3"/>
  <c r="HQ316" i="3"/>
  <c r="IA316" i="3"/>
  <c r="IC316" i="3"/>
  <c r="HV316" i="3"/>
  <c r="HO316" i="3"/>
  <c r="HX316" i="3"/>
  <c r="IE316" i="3"/>
  <c r="HP207" i="3"/>
  <c r="HV207" i="3"/>
  <c r="IA207" i="3"/>
  <c r="HQ207" i="3"/>
  <c r="HW207" i="3"/>
  <c r="IB207" i="3"/>
  <c r="HR207" i="3"/>
  <c r="HX207" i="3"/>
  <c r="IC207" i="3"/>
  <c r="HZ207" i="3"/>
  <c r="ID207" i="3"/>
  <c r="HO207" i="3"/>
  <c r="HU207" i="3"/>
  <c r="IE207" i="3"/>
  <c r="CM727" i="3"/>
  <c r="CR727" i="3" s="1"/>
  <c r="DD208" i="3"/>
  <c r="DD209" i="3"/>
  <c r="DE211" i="3"/>
  <c r="HL564" i="3"/>
  <c r="BD564" i="3" s="1"/>
  <c r="AP564" i="3" s="1"/>
  <c r="DE565" i="3"/>
  <c r="HL566" i="3"/>
  <c r="BD566" i="3" s="1"/>
  <c r="AP566" i="3" s="1"/>
  <c r="FC567" i="3"/>
  <c r="FG567" i="3" s="1"/>
  <c r="HL568" i="3"/>
  <c r="BD568" i="3" s="1"/>
  <c r="AP568" i="3" s="1"/>
  <c r="FC317" i="3"/>
  <c r="FG317" i="3" s="1"/>
  <c r="FC314" i="3"/>
  <c r="FG314" i="3" s="1"/>
  <c r="HL318" i="3"/>
  <c r="BD318" i="3" s="1"/>
  <c r="AP318" i="3" s="1"/>
  <c r="HL211" i="3"/>
  <c r="BD211" i="3" s="1"/>
  <c r="AP211" i="3" s="1"/>
  <c r="HL316" i="3"/>
  <c r="BD316" i="3" s="1"/>
  <c r="AP316" i="3" s="1"/>
  <c r="HL208" i="3"/>
  <c r="BD208" i="3" s="1"/>
  <c r="AP208" i="3" s="1"/>
  <c r="FC207" i="3"/>
  <c r="FG207" i="3" s="1"/>
  <c r="HL315" i="3"/>
  <c r="BD315" i="3" s="1"/>
  <c r="AP315" i="3" s="1"/>
  <c r="DE567" i="3"/>
  <c r="DE566" i="3"/>
  <c r="DE564" i="3"/>
  <c r="AX564" i="3"/>
  <c r="AW564" i="3"/>
  <c r="AX566" i="3"/>
  <c r="AW566" i="3"/>
  <c r="AX317" i="3"/>
  <c r="AW317" i="3"/>
  <c r="AX207" i="3"/>
  <c r="AW207" i="3"/>
  <c r="AX209" i="3"/>
  <c r="AW209" i="3"/>
  <c r="AX211" i="3"/>
  <c r="AW211" i="3"/>
  <c r="AX568" i="3"/>
  <c r="AW568" i="3"/>
  <c r="AX565" i="3"/>
  <c r="AW565" i="3"/>
  <c r="AW316" i="3"/>
  <c r="AX316" i="3"/>
  <c r="AX315" i="3"/>
  <c r="AW315" i="3"/>
  <c r="AW208" i="3"/>
  <c r="AX208" i="3"/>
  <c r="AW210" i="3"/>
  <c r="AX210" i="3"/>
  <c r="AX567" i="3"/>
  <c r="AW567" i="3"/>
  <c r="AW314" i="3"/>
  <c r="AX314" i="3"/>
  <c r="AW318" i="3"/>
  <c r="AX318" i="3"/>
  <c r="FC211" i="3"/>
  <c r="FG211" i="3" s="1"/>
  <c r="HL207" i="3"/>
  <c r="BD207" i="3" s="1"/>
  <c r="AP207" i="3" s="1"/>
  <c r="FC209" i="3"/>
  <c r="FG209" i="3" s="1"/>
  <c r="HL209" i="3"/>
  <c r="BD209" i="3" s="1"/>
  <c r="AP209" i="3" s="1"/>
  <c r="FC208" i="3"/>
  <c r="FG208" i="3" s="1"/>
  <c r="HL210" i="3"/>
  <c r="BD210" i="3" s="1"/>
  <c r="AP210" i="3" s="1"/>
  <c r="FC210" i="3"/>
  <c r="FG210" i="3" s="1"/>
  <c r="FC316" i="3"/>
  <c r="FG316" i="3" s="1"/>
  <c r="HL314" i="3"/>
  <c r="BD314" i="3" s="1"/>
  <c r="AP314" i="3" s="1"/>
  <c r="FC315" i="3"/>
  <c r="FG315" i="3" s="1"/>
  <c r="HL317" i="3"/>
  <c r="BD317" i="3" s="1"/>
  <c r="AP317" i="3" s="1"/>
  <c r="FC318" i="3"/>
  <c r="FG318" i="3" s="1"/>
  <c r="FC568" i="3"/>
  <c r="FG568" i="3" s="1"/>
  <c r="FC566" i="3"/>
  <c r="FG566" i="3" s="1"/>
  <c r="FC564" i="3"/>
  <c r="FG564" i="3" s="1"/>
  <c r="FC565" i="3"/>
  <c r="FG565" i="3" s="1"/>
  <c r="HL567" i="3"/>
  <c r="BD567" i="3" s="1"/>
  <c r="AP567" i="3" s="1"/>
  <c r="HL565" i="3"/>
  <c r="BD565" i="3" s="1"/>
  <c r="AP565" i="3" s="1"/>
  <c r="FC19" i="3"/>
  <c r="FC82" i="3"/>
  <c r="FC137" i="3"/>
  <c r="FC144" i="3"/>
  <c r="FC151" i="3"/>
  <c r="FC176" i="3"/>
  <c r="FC239" i="3"/>
  <c r="FC288" i="3"/>
  <c r="FC307" i="3"/>
  <c r="FC326" i="3"/>
  <c r="FC333" i="3"/>
  <c r="FC352" i="3"/>
  <c r="FC385" i="3"/>
  <c r="FC428" i="3"/>
  <c r="FC441" i="3"/>
  <c r="FC448" i="3"/>
  <c r="FC481" i="3"/>
  <c r="FC512" i="3"/>
  <c r="FC525" i="3"/>
  <c r="FC538" i="3"/>
  <c r="FC551" i="3"/>
  <c r="FC588" i="3"/>
  <c r="FC608" i="3"/>
  <c r="FC627" i="3"/>
  <c r="FC685" i="3"/>
  <c r="FC770" i="3"/>
  <c r="FC776" i="3"/>
  <c r="FC795" i="3"/>
  <c r="FC841" i="3"/>
  <c r="FC852" i="3"/>
  <c r="FC874" i="3"/>
  <c r="HS317" i="3" l="1"/>
  <c r="HT209" i="3"/>
  <c r="HT208" i="3"/>
  <c r="HT568" i="3"/>
  <c r="HT564" i="3"/>
  <c r="HS207" i="3"/>
  <c r="HS315" i="3"/>
  <c r="HS567" i="3"/>
  <c r="HS210" i="3"/>
  <c r="HS565" i="3"/>
  <c r="HS316" i="3"/>
  <c r="HT317" i="3"/>
  <c r="HS318" i="3"/>
  <c r="HS211" i="3"/>
  <c r="HT566" i="3"/>
  <c r="HS566" i="3"/>
  <c r="HS568" i="3"/>
  <c r="HT565" i="3"/>
  <c r="HT207" i="3"/>
  <c r="HT316" i="3"/>
  <c r="HT314" i="3"/>
  <c r="HS209" i="3"/>
  <c r="HS564" i="3"/>
  <c r="HT211" i="3"/>
  <c r="HT567" i="3"/>
  <c r="HT318" i="3"/>
  <c r="HT210" i="3"/>
  <c r="HT315" i="3"/>
  <c r="HS208" i="3"/>
  <c r="HL16" i="3"/>
  <c r="HL17" i="3"/>
  <c r="HL18" i="3"/>
  <c r="HL19" i="3"/>
  <c r="HL25" i="3"/>
  <c r="HL31" i="3"/>
  <c r="HL37" i="3"/>
  <c r="HL43" i="3"/>
  <c r="HL49" i="3"/>
  <c r="HL61" i="3"/>
  <c r="HL73" i="3"/>
  <c r="HL82" i="3"/>
  <c r="HL88" i="3"/>
  <c r="HL94" i="3"/>
  <c r="HL100" i="3"/>
  <c r="HL106" i="3"/>
  <c r="HL112" i="3"/>
  <c r="HL118" i="3"/>
  <c r="HL124" i="3"/>
  <c r="HL130" i="3"/>
  <c r="HL136" i="3"/>
  <c r="HL137" i="3"/>
  <c r="HL143" i="3"/>
  <c r="HL144" i="3"/>
  <c r="HL150" i="3"/>
  <c r="HL151" i="3"/>
  <c r="HL157" i="3"/>
  <c r="HL163" i="3"/>
  <c r="HL169" i="3"/>
  <c r="HL175" i="3"/>
  <c r="HL176" i="3"/>
  <c r="HL182" i="3"/>
  <c r="HL194" i="3"/>
  <c r="HL200" i="3"/>
  <c r="HL212" i="3"/>
  <c r="HL224" i="3"/>
  <c r="HL238" i="3"/>
  <c r="HL239" i="3"/>
  <c r="HL245" i="3"/>
  <c r="HL251" i="3"/>
  <c r="HL257" i="3"/>
  <c r="HL263" i="3"/>
  <c r="HL269" i="3"/>
  <c r="HL275" i="3"/>
  <c r="HL281" i="3"/>
  <c r="HL287" i="3"/>
  <c r="HL288" i="3"/>
  <c r="HL294" i="3"/>
  <c r="HL300" i="3"/>
  <c r="HL306" i="3"/>
  <c r="HL307" i="3"/>
  <c r="HL325" i="3"/>
  <c r="HL326" i="3"/>
  <c r="HL332" i="3"/>
  <c r="HL333" i="3"/>
  <c r="HL339" i="3"/>
  <c r="HL345" i="3"/>
  <c r="HL351" i="3"/>
  <c r="HL352" i="3"/>
  <c r="HL358" i="3"/>
  <c r="HL364" i="3"/>
  <c r="HL370" i="3"/>
  <c r="HL376" i="3"/>
  <c r="HL382" i="3"/>
  <c r="HL384" i="3"/>
  <c r="HL385" i="3"/>
  <c r="HL391" i="3"/>
  <c r="HL397" i="3"/>
  <c r="HL403" i="3"/>
  <c r="HL409" i="3"/>
  <c r="HL415" i="3"/>
  <c r="HL421" i="3"/>
  <c r="HL427" i="3"/>
  <c r="HL428" i="3"/>
  <c r="HL434" i="3"/>
  <c r="HL440" i="3"/>
  <c r="HL441" i="3"/>
  <c r="HL447" i="3"/>
  <c r="HL448" i="3"/>
  <c r="HL454" i="3"/>
  <c r="HL460" i="3"/>
  <c r="HL466" i="3"/>
  <c r="HL472" i="3"/>
  <c r="HL478" i="3"/>
  <c r="HL480" i="3"/>
  <c r="HL481" i="3"/>
  <c r="HL487" i="3"/>
  <c r="HL493" i="3"/>
  <c r="HL499" i="3"/>
  <c r="HL505" i="3"/>
  <c r="HL511" i="3"/>
  <c r="HL512" i="3"/>
  <c r="HL518" i="3"/>
  <c r="HL524" i="3"/>
  <c r="HL525" i="3"/>
  <c r="HL531" i="3"/>
  <c r="HL537" i="3"/>
  <c r="HL538" i="3"/>
  <c r="HL544" i="3"/>
  <c r="HL551" i="3"/>
  <c r="HL557" i="3"/>
  <c r="HL588" i="3"/>
  <c r="HL589" i="3"/>
  <c r="HL601" i="3"/>
  <c r="HL607" i="3"/>
  <c r="HL608" i="3"/>
  <c r="HL614" i="3"/>
  <c r="HL620" i="3"/>
  <c r="HL626" i="3"/>
  <c r="HL627" i="3"/>
  <c r="HL628" i="3"/>
  <c r="HL634" i="3"/>
  <c r="HL642" i="3"/>
  <c r="HL655" i="3"/>
  <c r="HL661" i="3"/>
  <c r="HL684" i="3"/>
  <c r="HL685" i="3"/>
  <c r="HL686" i="3"/>
  <c r="HL690" i="3"/>
  <c r="HL693" i="3"/>
  <c r="HL697" i="3"/>
  <c r="HL704" i="3"/>
  <c r="HL708" i="3"/>
  <c r="HL712" i="3"/>
  <c r="HL718" i="3"/>
  <c r="HL725" i="3"/>
  <c r="HL730" i="3"/>
  <c r="HL736" i="3"/>
  <c r="HL742" i="3"/>
  <c r="HL748" i="3"/>
  <c r="HL756" i="3"/>
  <c r="HL763" i="3"/>
  <c r="HL769" i="3"/>
  <c r="HL770" i="3"/>
  <c r="HL775" i="3"/>
  <c r="HL776" i="3"/>
  <c r="HL781" i="3"/>
  <c r="HL786" i="3"/>
  <c r="HL794" i="3"/>
  <c r="HL795" i="3"/>
  <c r="HL825" i="3"/>
  <c r="HL826" i="3"/>
  <c r="HL828" i="3"/>
  <c r="HL829" i="3"/>
  <c r="HL831" i="3"/>
  <c r="HL832" i="3"/>
  <c r="HL840" i="3"/>
  <c r="HL841" i="3"/>
  <c r="HL850" i="3"/>
  <c r="HL852" i="3"/>
  <c r="HL859" i="3"/>
  <c r="HL866" i="3"/>
  <c r="HL873" i="3"/>
  <c r="HL874" i="3"/>
  <c r="HD111" i="3" l="1"/>
  <c r="HD110" i="3"/>
  <c r="HD109" i="3"/>
  <c r="HD108" i="3"/>
  <c r="HD107" i="3"/>
  <c r="HD105" i="3"/>
  <c r="HD104" i="3"/>
  <c r="HD103" i="3"/>
  <c r="HD102" i="3"/>
  <c r="HD101" i="3"/>
  <c r="HD99" i="3"/>
  <c r="HD98" i="3"/>
  <c r="HD97" i="3"/>
  <c r="HD96" i="3"/>
  <c r="HD95" i="3"/>
  <c r="HD93" i="3"/>
  <c r="HD92" i="3"/>
  <c r="HD91" i="3"/>
  <c r="HD90" i="3"/>
  <c r="HD89" i="3"/>
  <c r="HD84" i="3"/>
  <c r="HD85" i="3"/>
  <c r="HD86" i="3"/>
  <c r="HD87" i="3"/>
  <c r="HD83" i="3"/>
  <c r="CZ16" i="3"/>
  <c r="FC93" i="3" l="1"/>
  <c r="FG93" i="3" s="1"/>
  <c r="FC98" i="3"/>
  <c r="FG98" i="3" s="1"/>
  <c r="FC103" i="3"/>
  <c r="FG103" i="3" s="1"/>
  <c r="FC108" i="3"/>
  <c r="FG108" i="3" s="1"/>
  <c r="FC90" i="3"/>
  <c r="FG90" i="3" s="1"/>
  <c r="FC95" i="3"/>
  <c r="FG95" i="3" s="1"/>
  <c r="FC99" i="3"/>
  <c r="FG99" i="3" s="1"/>
  <c r="FC104" i="3"/>
  <c r="FG104" i="3" s="1"/>
  <c r="FC109" i="3"/>
  <c r="FG109" i="3" s="1"/>
  <c r="FC91" i="3"/>
  <c r="FG91" i="3" s="1"/>
  <c r="FC96" i="3"/>
  <c r="FG96" i="3" s="1"/>
  <c r="FC101" i="3"/>
  <c r="FG101" i="3" s="1"/>
  <c r="FC105" i="3"/>
  <c r="FG105" i="3" s="1"/>
  <c r="FC110" i="3"/>
  <c r="FG110" i="3" s="1"/>
  <c r="FC92" i="3"/>
  <c r="FG92" i="3" s="1"/>
  <c r="FC97" i="3"/>
  <c r="FG97" i="3" s="1"/>
  <c r="FC102" i="3"/>
  <c r="FG102" i="3" s="1"/>
  <c r="FC107" i="3"/>
  <c r="FG107" i="3" s="1"/>
  <c r="FC111" i="3"/>
  <c r="FG111" i="3" s="1"/>
  <c r="FC86" i="3"/>
  <c r="FG86" i="3" s="1"/>
  <c r="FC89" i="3"/>
  <c r="FG89" i="3" s="1"/>
  <c r="FC85" i="3"/>
  <c r="FG85" i="3" s="1"/>
  <c r="FC83" i="3"/>
  <c r="FG83" i="3" s="1"/>
  <c r="FC84" i="3"/>
  <c r="FG84" i="3" s="1"/>
  <c r="FC87" i="3"/>
  <c r="FG87" i="3" s="1"/>
  <c r="HL86" i="3"/>
  <c r="BD86" i="3" s="1"/>
  <c r="HL108" i="3"/>
  <c r="BD108" i="3" s="1"/>
  <c r="HL85" i="3"/>
  <c r="BD85" i="3" s="1"/>
  <c r="HL90" i="3"/>
  <c r="BD90" i="3" s="1"/>
  <c r="HL95" i="3"/>
  <c r="BD95" i="3" s="1"/>
  <c r="HL99" i="3"/>
  <c r="BD99" i="3" s="1"/>
  <c r="HL104" i="3"/>
  <c r="BD104" i="3" s="1"/>
  <c r="HL109" i="3"/>
  <c r="BD109" i="3" s="1"/>
  <c r="HL89" i="3"/>
  <c r="BD89" i="3" s="1"/>
  <c r="HL103" i="3"/>
  <c r="BD103" i="3" s="1"/>
  <c r="HL83" i="3"/>
  <c r="BD83" i="3" s="1"/>
  <c r="HL84" i="3"/>
  <c r="BD84" i="3" s="1"/>
  <c r="HL91" i="3"/>
  <c r="BD91" i="3" s="1"/>
  <c r="HL96" i="3"/>
  <c r="BD96" i="3" s="1"/>
  <c r="HL101" i="3"/>
  <c r="BD101" i="3" s="1"/>
  <c r="HL105" i="3"/>
  <c r="BD105" i="3" s="1"/>
  <c r="HL110" i="3"/>
  <c r="BD110" i="3" s="1"/>
  <c r="HL93" i="3"/>
  <c r="BD93" i="3" s="1"/>
  <c r="HL98" i="3"/>
  <c r="BD98" i="3" s="1"/>
  <c r="HL87" i="3"/>
  <c r="BD87" i="3" s="1"/>
  <c r="HL92" i="3"/>
  <c r="BD92" i="3" s="1"/>
  <c r="HL97" i="3"/>
  <c r="BD97" i="3" s="1"/>
  <c r="HL102" i="3"/>
  <c r="BD102" i="3" s="1"/>
  <c r="HL107" i="3"/>
  <c r="BD107" i="3" s="1"/>
  <c r="HL111" i="3"/>
  <c r="BD111" i="3" s="1"/>
  <c r="DE874" i="3"/>
  <c r="DD874" i="3"/>
  <c r="DA874" i="3"/>
  <c r="DE854" i="3"/>
  <c r="DD854" i="3"/>
  <c r="DE739" i="3"/>
  <c r="DD739" i="3"/>
  <c r="DE762" i="3"/>
  <c r="DD762" i="3"/>
  <c r="DE761" i="3"/>
  <c r="DD761" i="3"/>
  <c r="DE760" i="3"/>
  <c r="DD760" i="3"/>
  <c r="DE759" i="3"/>
  <c r="DD759" i="3"/>
  <c r="DE758" i="3"/>
  <c r="DD758" i="3"/>
  <c r="DE737" i="3"/>
  <c r="DD737" i="3"/>
  <c r="DE757" i="3"/>
  <c r="DD757" i="3"/>
  <c r="DE755" i="3"/>
  <c r="DD755" i="3"/>
  <c r="DE754" i="3"/>
  <c r="DD754" i="3"/>
  <c r="DE753" i="3"/>
  <c r="DD753" i="3"/>
  <c r="DE752" i="3"/>
  <c r="DD752" i="3"/>
  <c r="DE749" i="3"/>
  <c r="DD749" i="3"/>
  <c r="DE735" i="3"/>
  <c r="DD735" i="3"/>
  <c r="DE733" i="3"/>
  <c r="DD733" i="3"/>
  <c r="DE732" i="3"/>
  <c r="DD732" i="3"/>
  <c r="DE731" i="3"/>
  <c r="DD731" i="3"/>
  <c r="DE729" i="3"/>
  <c r="DD729" i="3"/>
  <c r="DE728" i="3"/>
  <c r="DD728" i="3"/>
  <c r="DE727" i="3"/>
  <c r="DD727" i="3"/>
  <c r="DE726" i="3"/>
  <c r="DD726" i="3"/>
  <c r="DE723" i="3"/>
  <c r="DD723" i="3"/>
  <c r="DE722" i="3"/>
  <c r="DD722" i="3"/>
  <c r="DE721" i="3"/>
  <c r="DD721" i="3"/>
  <c r="DE720" i="3"/>
  <c r="DD720" i="3"/>
  <c r="DE719" i="3"/>
  <c r="DD719" i="3"/>
  <c r="DE717" i="3"/>
  <c r="DD717" i="3"/>
  <c r="DE767" i="3"/>
  <c r="DD767" i="3"/>
  <c r="DE744" i="3"/>
  <c r="DD744" i="3"/>
  <c r="DE778" i="3"/>
  <c r="DD778" i="3"/>
  <c r="DE777" i="3"/>
  <c r="DD777" i="3"/>
  <c r="DE710" i="3"/>
  <c r="DD710" i="3"/>
  <c r="DE702" i="3"/>
  <c r="DD702" i="3"/>
  <c r="DE701" i="3"/>
  <c r="DD701" i="3"/>
  <c r="DE699" i="3"/>
  <c r="DD699" i="3"/>
  <c r="DE853" i="3"/>
  <c r="DD853" i="3"/>
  <c r="DE849" i="3"/>
  <c r="DD849" i="3"/>
  <c r="DE848" i="3"/>
  <c r="DD848" i="3"/>
  <c r="DE847" i="3"/>
  <c r="DD847" i="3"/>
  <c r="DE846" i="3"/>
  <c r="DD846" i="3"/>
  <c r="DE694" i="3"/>
  <c r="DD694" i="3"/>
  <c r="DE843" i="3"/>
  <c r="DD843" i="3"/>
  <c r="DE842" i="3"/>
  <c r="DD842" i="3"/>
  <c r="DE839" i="3"/>
  <c r="DD839" i="3"/>
  <c r="DE838" i="3"/>
  <c r="DD838" i="3"/>
  <c r="DE837" i="3"/>
  <c r="DD837" i="3"/>
  <c r="DE835" i="3"/>
  <c r="DD835" i="3"/>
  <c r="DE834" i="3"/>
  <c r="DD834" i="3"/>
  <c r="DE833" i="3"/>
  <c r="DD833" i="3"/>
  <c r="DE830" i="3"/>
  <c r="DD830" i="3"/>
  <c r="DE827" i="3"/>
  <c r="DD827" i="3"/>
  <c r="DE821" i="3"/>
  <c r="DD821" i="3"/>
  <c r="DE820" i="3"/>
  <c r="DD820" i="3"/>
  <c r="DE819" i="3"/>
  <c r="DD819" i="3"/>
  <c r="DE818" i="3"/>
  <c r="DD818" i="3"/>
  <c r="DE817" i="3"/>
  <c r="DD817" i="3"/>
  <c r="DE816" i="3"/>
  <c r="DD816" i="3"/>
  <c r="DE815" i="3"/>
  <c r="DD815" i="3"/>
  <c r="DE814" i="3"/>
  <c r="DD814" i="3"/>
  <c r="DE813" i="3"/>
  <c r="DD813" i="3"/>
  <c r="DE812" i="3"/>
  <c r="DD812" i="3"/>
  <c r="DE811" i="3"/>
  <c r="DD811" i="3"/>
  <c r="DE810" i="3"/>
  <c r="DD810" i="3"/>
  <c r="DE809" i="3"/>
  <c r="DD809" i="3"/>
  <c r="DE808" i="3"/>
  <c r="DD808" i="3"/>
  <c r="DE807" i="3"/>
  <c r="DD807" i="3"/>
  <c r="DE806" i="3"/>
  <c r="DD806" i="3"/>
  <c r="DE689" i="3"/>
  <c r="DD689" i="3"/>
  <c r="DE805" i="3"/>
  <c r="DD805" i="3"/>
  <c r="DE804" i="3"/>
  <c r="DD804" i="3"/>
  <c r="DE803" i="3"/>
  <c r="DD803" i="3"/>
  <c r="DE802" i="3"/>
  <c r="DD802" i="3"/>
  <c r="DE766" i="3"/>
  <c r="DD766" i="3"/>
  <c r="DE743" i="3"/>
  <c r="DD743" i="3"/>
  <c r="DE774" i="3"/>
  <c r="DD774" i="3"/>
  <c r="DE687" i="3"/>
  <c r="DD687" i="3"/>
  <c r="DE800" i="3"/>
  <c r="DD800" i="3"/>
  <c r="DE799" i="3"/>
  <c r="DD799" i="3"/>
  <c r="DE798" i="3"/>
  <c r="DD798" i="3"/>
  <c r="DE797" i="3"/>
  <c r="DD797" i="3"/>
  <c r="DE793" i="3"/>
  <c r="DD793" i="3"/>
  <c r="DE772" i="3"/>
  <c r="DD772" i="3"/>
  <c r="DE792" i="3"/>
  <c r="DD792" i="3"/>
  <c r="DE791" i="3"/>
  <c r="DD791" i="3"/>
  <c r="DE790" i="3"/>
  <c r="DD790" i="3"/>
  <c r="DE788" i="3"/>
  <c r="DD788" i="3"/>
  <c r="DE787" i="3"/>
  <c r="DD787" i="3"/>
  <c r="DE785" i="3"/>
  <c r="DD785" i="3"/>
  <c r="DE660" i="3"/>
  <c r="DD660" i="3"/>
  <c r="DE659" i="3"/>
  <c r="DD659" i="3"/>
  <c r="DE658" i="3"/>
  <c r="DD658" i="3"/>
  <c r="DE657" i="3"/>
  <c r="DD657" i="3"/>
  <c r="DE656" i="3"/>
  <c r="DD656" i="3"/>
  <c r="DE647" i="3"/>
  <c r="DD647" i="3"/>
  <c r="DE646" i="3"/>
  <c r="DD646" i="3"/>
  <c r="DE645" i="3"/>
  <c r="DD645" i="3"/>
  <c r="DE644" i="3"/>
  <c r="DD644" i="3"/>
  <c r="DE643" i="3"/>
  <c r="DD643" i="3"/>
  <c r="DE635" i="3"/>
  <c r="DD635" i="3"/>
  <c r="DE633" i="3"/>
  <c r="DD633" i="3"/>
  <c r="DE632" i="3"/>
  <c r="DD632" i="3"/>
  <c r="DE631" i="3"/>
  <c r="DD631" i="3"/>
  <c r="DE630" i="3"/>
  <c r="DD630" i="3"/>
  <c r="DE629" i="3"/>
  <c r="DD629" i="3"/>
  <c r="DE625" i="3"/>
  <c r="DD625" i="3"/>
  <c r="DE624" i="3"/>
  <c r="DD624" i="3"/>
  <c r="DE623" i="3"/>
  <c r="DD623" i="3"/>
  <c r="DE622" i="3"/>
  <c r="DD622" i="3"/>
  <c r="DE621" i="3"/>
  <c r="DD621" i="3"/>
  <c r="DE615" i="3"/>
  <c r="DD615" i="3"/>
  <c r="DE613" i="3"/>
  <c r="DD613" i="3"/>
  <c r="DE612" i="3"/>
  <c r="DD612" i="3"/>
  <c r="DE611" i="3"/>
  <c r="DD611" i="3"/>
  <c r="DE610" i="3"/>
  <c r="DD610" i="3"/>
  <c r="DE609" i="3"/>
  <c r="DD609" i="3"/>
  <c r="DE606" i="3"/>
  <c r="DD606" i="3"/>
  <c r="DE605" i="3"/>
  <c r="DD605" i="3"/>
  <c r="DE604" i="3"/>
  <c r="DD604" i="3"/>
  <c r="DE603" i="3"/>
  <c r="DD603" i="3"/>
  <c r="DE602" i="3"/>
  <c r="DD602" i="3"/>
  <c r="DE596" i="3"/>
  <c r="DD596" i="3"/>
  <c r="DE594" i="3"/>
  <c r="DD594" i="3"/>
  <c r="DE593" i="3"/>
  <c r="DD593" i="3"/>
  <c r="DE592" i="3"/>
  <c r="DD592" i="3"/>
  <c r="DE591" i="3"/>
  <c r="DD591" i="3"/>
  <c r="DE590" i="3"/>
  <c r="DD590" i="3"/>
  <c r="DE562" i="3"/>
  <c r="DD562" i="3"/>
  <c r="DD561" i="3"/>
  <c r="DD560" i="3"/>
  <c r="DD559" i="3"/>
  <c r="DD558" i="3"/>
  <c r="DE556" i="3"/>
  <c r="DD556" i="3"/>
  <c r="DD555" i="3"/>
  <c r="DD554" i="3"/>
  <c r="DD553" i="3"/>
  <c r="DD552" i="3"/>
  <c r="DE549" i="3"/>
  <c r="DD549" i="3"/>
  <c r="DE548" i="3"/>
  <c r="DD548" i="3"/>
  <c r="DE547" i="3"/>
  <c r="DD547" i="3"/>
  <c r="DE546" i="3"/>
  <c r="DD546" i="3"/>
  <c r="DE545" i="3"/>
  <c r="DD545" i="3"/>
  <c r="DE543" i="3"/>
  <c r="DD543" i="3"/>
  <c r="DE542" i="3"/>
  <c r="DD542" i="3"/>
  <c r="DE541" i="3"/>
  <c r="DD541" i="3"/>
  <c r="DE540" i="3"/>
  <c r="DD540" i="3"/>
  <c r="DE539" i="3"/>
  <c r="DD539" i="3"/>
  <c r="DE536" i="3"/>
  <c r="DD536" i="3"/>
  <c r="DE535" i="3"/>
  <c r="DD535" i="3"/>
  <c r="DE534" i="3"/>
  <c r="DD534" i="3"/>
  <c r="DE533" i="3"/>
  <c r="DD533" i="3"/>
  <c r="DE532" i="3"/>
  <c r="DD532" i="3"/>
  <c r="DE530" i="3"/>
  <c r="DD530" i="3"/>
  <c r="DE529" i="3"/>
  <c r="DD529" i="3"/>
  <c r="DE528" i="3"/>
  <c r="DD528" i="3"/>
  <c r="DE527" i="3"/>
  <c r="DD527" i="3"/>
  <c r="DE526" i="3"/>
  <c r="DD526" i="3"/>
  <c r="DE523" i="3"/>
  <c r="DD523" i="3"/>
  <c r="DE522" i="3"/>
  <c r="DD522" i="3"/>
  <c r="DE521" i="3"/>
  <c r="DD521" i="3"/>
  <c r="DE520" i="3"/>
  <c r="DD520" i="3"/>
  <c r="DE519" i="3"/>
  <c r="DD519" i="3"/>
  <c r="DE517" i="3"/>
  <c r="DD517" i="3"/>
  <c r="DE516" i="3"/>
  <c r="DD516" i="3"/>
  <c r="DE515" i="3"/>
  <c r="DD515" i="3"/>
  <c r="DE514" i="3"/>
  <c r="DD514" i="3"/>
  <c r="DE513" i="3"/>
  <c r="DD513" i="3"/>
  <c r="DE510" i="3"/>
  <c r="DD510" i="3"/>
  <c r="DE509" i="3"/>
  <c r="DD509" i="3"/>
  <c r="DE508" i="3"/>
  <c r="DD508" i="3"/>
  <c r="DE507" i="3"/>
  <c r="DD507" i="3"/>
  <c r="DE506" i="3"/>
  <c r="DD506" i="3"/>
  <c r="DE504" i="3"/>
  <c r="DD504" i="3"/>
  <c r="DE503" i="3"/>
  <c r="DD503" i="3"/>
  <c r="DE502" i="3"/>
  <c r="DD502" i="3"/>
  <c r="DE501" i="3"/>
  <c r="DD501" i="3"/>
  <c r="DE500" i="3"/>
  <c r="DD500" i="3"/>
  <c r="DE498" i="3"/>
  <c r="DD498" i="3"/>
  <c r="DE497" i="3"/>
  <c r="DD497" i="3"/>
  <c r="DE496" i="3"/>
  <c r="DD496" i="3"/>
  <c r="DE495" i="3"/>
  <c r="DD495" i="3"/>
  <c r="DE494" i="3"/>
  <c r="DD494" i="3"/>
  <c r="DE492" i="3"/>
  <c r="DD492" i="3"/>
  <c r="DE491" i="3"/>
  <c r="DD491" i="3"/>
  <c r="DE490" i="3"/>
  <c r="DD490" i="3"/>
  <c r="DE489" i="3"/>
  <c r="DD489" i="3"/>
  <c r="DE488" i="3"/>
  <c r="DD488" i="3"/>
  <c r="DE486" i="3"/>
  <c r="DD486" i="3"/>
  <c r="DE485" i="3"/>
  <c r="DD485" i="3"/>
  <c r="DE484" i="3"/>
  <c r="DD484" i="3"/>
  <c r="DE483" i="3"/>
  <c r="DD483" i="3"/>
  <c r="DE482" i="3"/>
  <c r="DD482" i="3"/>
  <c r="DE479" i="3"/>
  <c r="DD479" i="3"/>
  <c r="DE476" i="3"/>
  <c r="DD476" i="3"/>
  <c r="DE475" i="3"/>
  <c r="DD475" i="3"/>
  <c r="DE474" i="3"/>
  <c r="DD474" i="3"/>
  <c r="DE473" i="3"/>
  <c r="DD473" i="3"/>
  <c r="DE470" i="3"/>
  <c r="DD470" i="3"/>
  <c r="DE469" i="3"/>
  <c r="DD469" i="3"/>
  <c r="DE468" i="3"/>
  <c r="DD468" i="3"/>
  <c r="DE467" i="3"/>
  <c r="DD467" i="3"/>
  <c r="DE464" i="3"/>
  <c r="DD464" i="3"/>
  <c r="DE463" i="3"/>
  <c r="DD463" i="3"/>
  <c r="DE462" i="3"/>
  <c r="DD462" i="3"/>
  <c r="DE461" i="3"/>
  <c r="DD461" i="3"/>
  <c r="DE458" i="3"/>
  <c r="DD458" i="3"/>
  <c r="DE457" i="3"/>
  <c r="DD457" i="3"/>
  <c r="DE456" i="3"/>
  <c r="DD456" i="3"/>
  <c r="DE455" i="3"/>
  <c r="DD455" i="3"/>
  <c r="DE452" i="3"/>
  <c r="DD452" i="3"/>
  <c r="DE451" i="3"/>
  <c r="DD451" i="3"/>
  <c r="DE450" i="3"/>
  <c r="DD450" i="3"/>
  <c r="DE449" i="3"/>
  <c r="DD449" i="3"/>
  <c r="DE446" i="3"/>
  <c r="DD446" i="3"/>
  <c r="DE445" i="3"/>
  <c r="DD445" i="3"/>
  <c r="DE444" i="3"/>
  <c r="DD444" i="3"/>
  <c r="DE443" i="3"/>
  <c r="DD443" i="3"/>
  <c r="DE442" i="3"/>
  <c r="DD442" i="3"/>
  <c r="DE439" i="3"/>
  <c r="DD439" i="3"/>
  <c r="DE438" i="3"/>
  <c r="DD438" i="3"/>
  <c r="DE437" i="3"/>
  <c r="DD437" i="3"/>
  <c r="DE436" i="3"/>
  <c r="DD436" i="3"/>
  <c r="DE435" i="3"/>
  <c r="DD435" i="3"/>
  <c r="DE433" i="3"/>
  <c r="DD433" i="3"/>
  <c r="DE432" i="3"/>
  <c r="DD432" i="3"/>
  <c r="DE431" i="3"/>
  <c r="DD431" i="3"/>
  <c r="DE430" i="3"/>
  <c r="DD430" i="3"/>
  <c r="DE429" i="3"/>
  <c r="DD429" i="3"/>
  <c r="DE426" i="3"/>
  <c r="DD426" i="3"/>
  <c r="DE420" i="3"/>
  <c r="DD420" i="3"/>
  <c r="DE414" i="3"/>
  <c r="DD414" i="3"/>
  <c r="DE408" i="3"/>
  <c r="DD408" i="3"/>
  <c r="DE402" i="3"/>
  <c r="DD402" i="3"/>
  <c r="DE396" i="3"/>
  <c r="DD396" i="3"/>
  <c r="DE390" i="3"/>
  <c r="DD390" i="3"/>
  <c r="DE383" i="3"/>
  <c r="DD383" i="3"/>
  <c r="DE380" i="3"/>
  <c r="DD380" i="3"/>
  <c r="DE379" i="3"/>
  <c r="DD379" i="3"/>
  <c r="DE378" i="3"/>
  <c r="DD378" i="3"/>
  <c r="DE377" i="3"/>
  <c r="DD377" i="3"/>
  <c r="DE374" i="3"/>
  <c r="DD374" i="3"/>
  <c r="DE372" i="3"/>
  <c r="DD372" i="3"/>
  <c r="DE368" i="3"/>
  <c r="DD368" i="3"/>
  <c r="DE367" i="3"/>
  <c r="DD367" i="3"/>
  <c r="DE366" i="3"/>
  <c r="DD366" i="3"/>
  <c r="DE362" i="3"/>
  <c r="DD362" i="3"/>
  <c r="DE360" i="3"/>
  <c r="DD360" i="3"/>
  <c r="DE356" i="3"/>
  <c r="DD356" i="3"/>
  <c r="DE354" i="3"/>
  <c r="DD354" i="3"/>
  <c r="DE350" i="3"/>
  <c r="DD350" i="3"/>
  <c r="DE349" i="3"/>
  <c r="DD349" i="3"/>
  <c r="DE348" i="3"/>
  <c r="DD348" i="3"/>
  <c r="DE347" i="3"/>
  <c r="DD347" i="3"/>
  <c r="DE346" i="3"/>
  <c r="DD346" i="3"/>
  <c r="DE344" i="3"/>
  <c r="DD344" i="3"/>
  <c r="DE343" i="3"/>
  <c r="DD343" i="3"/>
  <c r="DE342" i="3"/>
  <c r="DD342" i="3"/>
  <c r="DE341" i="3"/>
  <c r="DD341" i="3"/>
  <c r="DE340" i="3"/>
  <c r="DD340" i="3"/>
  <c r="DE338" i="3"/>
  <c r="DD338" i="3"/>
  <c r="DE337" i="3"/>
  <c r="DD337" i="3"/>
  <c r="DE336" i="3"/>
  <c r="DD336" i="3"/>
  <c r="DE335" i="3"/>
  <c r="DD335" i="3"/>
  <c r="DE334" i="3"/>
  <c r="DD334" i="3"/>
  <c r="DE331" i="3"/>
  <c r="DD331" i="3"/>
  <c r="DE330" i="3"/>
  <c r="DD330" i="3"/>
  <c r="DE329" i="3"/>
  <c r="DD329" i="3"/>
  <c r="DE328" i="3"/>
  <c r="DD328" i="3"/>
  <c r="DE327" i="3"/>
  <c r="DD327" i="3"/>
  <c r="DE312" i="3"/>
  <c r="DD312" i="3"/>
  <c r="DE311" i="3"/>
  <c r="DD311" i="3"/>
  <c r="DE310" i="3"/>
  <c r="DD310" i="3"/>
  <c r="DE309" i="3"/>
  <c r="DD309" i="3"/>
  <c r="DE308" i="3"/>
  <c r="DD308" i="3"/>
  <c r="DE305" i="3"/>
  <c r="DD305" i="3"/>
  <c r="DE304" i="3"/>
  <c r="DD304" i="3"/>
  <c r="DE303" i="3"/>
  <c r="DD303" i="3"/>
  <c r="DE302" i="3"/>
  <c r="DD302" i="3"/>
  <c r="DE299" i="3"/>
  <c r="DD299" i="3"/>
  <c r="DE298" i="3"/>
  <c r="DD298" i="3"/>
  <c r="DE297" i="3"/>
  <c r="DD297" i="3"/>
  <c r="DE296" i="3"/>
  <c r="DD296" i="3"/>
  <c r="DE295" i="3"/>
  <c r="DD295" i="3"/>
  <c r="DE293" i="3"/>
  <c r="DD293" i="3"/>
  <c r="DE292" i="3"/>
  <c r="DD292" i="3"/>
  <c r="DE291" i="3"/>
  <c r="DD291" i="3"/>
  <c r="DE290" i="3"/>
  <c r="DD290" i="3"/>
  <c r="DE289" i="3"/>
  <c r="DD289" i="3"/>
  <c r="DE286" i="3"/>
  <c r="DD286" i="3"/>
  <c r="DE285" i="3"/>
  <c r="DE284" i="3"/>
  <c r="DD284" i="3"/>
  <c r="DE283" i="3"/>
  <c r="DE282" i="3"/>
  <c r="DD282" i="3"/>
  <c r="DE280" i="3"/>
  <c r="DD280" i="3"/>
  <c r="DE279" i="3"/>
  <c r="DE278" i="3"/>
  <c r="DD278" i="3"/>
  <c r="DE277" i="3"/>
  <c r="DE276" i="3"/>
  <c r="DD276" i="3"/>
  <c r="DE274" i="3"/>
  <c r="DD274" i="3"/>
  <c r="DE273" i="3"/>
  <c r="DE272" i="3"/>
  <c r="DD272" i="3"/>
  <c r="DE271" i="3"/>
  <c r="DE270" i="3"/>
  <c r="DD270" i="3"/>
  <c r="DE268" i="3"/>
  <c r="DD268" i="3"/>
  <c r="DE267" i="3"/>
  <c r="DE266" i="3"/>
  <c r="DD266" i="3"/>
  <c r="DE265" i="3"/>
  <c r="DE264" i="3"/>
  <c r="DD264" i="3"/>
  <c r="DE262" i="3"/>
  <c r="DD262" i="3"/>
  <c r="DE261" i="3"/>
  <c r="DE260" i="3"/>
  <c r="DE259" i="3"/>
  <c r="DE258" i="3"/>
  <c r="DE256" i="3"/>
  <c r="DD256" i="3"/>
  <c r="DE255" i="3"/>
  <c r="DE254" i="3"/>
  <c r="DE253" i="3"/>
  <c r="DE252" i="3"/>
  <c r="DE250" i="3"/>
  <c r="DD250" i="3"/>
  <c r="DE249" i="3"/>
  <c r="DE248" i="3"/>
  <c r="DE247" i="3"/>
  <c r="DE246" i="3"/>
  <c r="DE244" i="3"/>
  <c r="DD244" i="3"/>
  <c r="DE243" i="3"/>
  <c r="DE242" i="3"/>
  <c r="DE241" i="3"/>
  <c r="DE240" i="3"/>
  <c r="DE237" i="3"/>
  <c r="DD237" i="3"/>
  <c r="DE216" i="3"/>
  <c r="DD216" i="3"/>
  <c r="DE215" i="3"/>
  <c r="DD215" i="3"/>
  <c r="DE214" i="3"/>
  <c r="DD214" i="3"/>
  <c r="DE213" i="3"/>
  <c r="DD213" i="3"/>
  <c r="DE204" i="3"/>
  <c r="DE203" i="3"/>
  <c r="DE202" i="3"/>
  <c r="DE201" i="3"/>
  <c r="DE198" i="3"/>
  <c r="DE197" i="3"/>
  <c r="DE196" i="3"/>
  <c r="DE195" i="3"/>
  <c r="DE192" i="3"/>
  <c r="DE191" i="3"/>
  <c r="DE190" i="3"/>
  <c r="DE189" i="3"/>
  <c r="DE180" i="3"/>
  <c r="DE179" i="3"/>
  <c r="DE178" i="3"/>
  <c r="DE177" i="3"/>
  <c r="DE168" i="3"/>
  <c r="DD168" i="3"/>
  <c r="DE167" i="3"/>
  <c r="DD167" i="3"/>
  <c r="DE166" i="3"/>
  <c r="DD166" i="3"/>
  <c r="DE165" i="3"/>
  <c r="DD165" i="3"/>
  <c r="DE164" i="3"/>
  <c r="DD164" i="3"/>
  <c r="DE162" i="3"/>
  <c r="DD162" i="3"/>
  <c r="DE161" i="3"/>
  <c r="DD161" i="3"/>
  <c r="DE160" i="3"/>
  <c r="DD160" i="3"/>
  <c r="DE159" i="3"/>
  <c r="DD159" i="3"/>
  <c r="DE158" i="3"/>
  <c r="DD158" i="3"/>
  <c r="DE156" i="3"/>
  <c r="DD156" i="3"/>
  <c r="DE155" i="3"/>
  <c r="DD155" i="3"/>
  <c r="DE154" i="3"/>
  <c r="DD154" i="3"/>
  <c r="DE153" i="3"/>
  <c r="DD153" i="3"/>
  <c r="DE152" i="3"/>
  <c r="DD152" i="3"/>
  <c r="DE149" i="3"/>
  <c r="DD149" i="3"/>
  <c r="DE148" i="3"/>
  <c r="DD148" i="3"/>
  <c r="DE147" i="3"/>
  <c r="DD147" i="3"/>
  <c r="DE146" i="3"/>
  <c r="DD146" i="3"/>
  <c r="DE145" i="3"/>
  <c r="DD145" i="3"/>
  <c r="DE142" i="3"/>
  <c r="DD142" i="3"/>
  <c r="DE141" i="3"/>
  <c r="DD141" i="3"/>
  <c r="DE140" i="3"/>
  <c r="DD140" i="3"/>
  <c r="DE139" i="3"/>
  <c r="DD139" i="3"/>
  <c r="DE138" i="3"/>
  <c r="DD138" i="3"/>
  <c r="DE135" i="3"/>
  <c r="DD135" i="3"/>
  <c r="DE134" i="3"/>
  <c r="DD134" i="3"/>
  <c r="DE133" i="3"/>
  <c r="DD133" i="3"/>
  <c r="DE132" i="3"/>
  <c r="DD132" i="3"/>
  <c r="DE131" i="3"/>
  <c r="DD131" i="3"/>
  <c r="DE129" i="3"/>
  <c r="DD129" i="3"/>
  <c r="DE128" i="3"/>
  <c r="DD128" i="3"/>
  <c r="DE127" i="3"/>
  <c r="DD127" i="3"/>
  <c r="DE126" i="3"/>
  <c r="DD126" i="3"/>
  <c r="DE125" i="3"/>
  <c r="DD125" i="3"/>
  <c r="DE123" i="3"/>
  <c r="DD123" i="3"/>
  <c r="DE122" i="3"/>
  <c r="DD122" i="3"/>
  <c r="DE121" i="3"/>
  <c r="DD121" i="3"/>
  <c r="DE120" i="3"/>
  <c r="DD120" i="3"/>
  <c r="DE119" i="3"/>
  <c r="DD119" i="3"/>
  <c r="DE117" i="3"/>
  <c r="DD117" i="3"/>
  <c r="DE116" i="3"/>
  <c r="DD116" i="3"/>
  <c r="DE115" i="3"/>
  <c r="DD115" i="3"/>
  <c r="DE114" i="3"/>
  <c r="DD114" i="3"/>
  <c r="DE113" i="3"/>
  <c r="DD113" i="3"/>
  <c r="DE111" i="3"/>
  <c r="DD111" i="3"/>
  <c r="DE110" i="3"/>
  <c r="DD110" i="3"/>
  <c r="DE109" i="3"/>
  <c r="DD109" i="3"/>
  <c r="DE108" i="3"/>
  <c r="DD108" i="3"/>
  <c r="DE107" i="3"/>
  <c r="DD107" i="3"/>
  <c r="DE105" i="3"/>
  <c r="DD105" i="3"/>
  <c r="DE104" i="3"/>
  <c r="DD104" i="3"/>
  <c r="DE103" i="3"/>
  <c r="DD103" i="3"/>
  <c r="DE102" i="3"/>
  <c r="DD102" i="3"/>
  <c r="DE101" i="3"/>
  <c r="DD101" i="3"/>
  <c r="DE99" i="3"/>
  <c r="DD99" i="3"/>
  <c r="DE98" i="3"/>
  <c r="DD98" i="3"/>
  <c r="DE97" i="3"/>
  <c r="DD97" i="3"/>
  <c r="DE96" i="3"/>
  <c r="DD96" i="3"/>
  <c r="DE95" i="3"/>
  <c r="DD95" i="3"/>
  <c r="DE93" i="3"/>
  <c r="DD93" i="3"/>
  <c r="DE92" i="3"/>
  <c r="DD92" i="3"/>
  <c r="DE91" i="3"/>
  <c r="DD91" i="3"/>
  <c r="DE90" i="3"/>
  <c r="DD90" i="3"/>
  <c r="DE89" i="3"/>
  <c r="DD89" i="3"/>
  <c r="DE87" i="3"/>
  <c r="DD87" i="3"/>
  <c r="DE86" i="3"/>
  <c r="DD86" i="3"/>
  <c r="DE85" i="3"/>
  <c r="DD85" i="3"/>
  <c r="DE84" i="3"/>
  <c r="DD84" i="3"/>
  <c r="DE83" i="3"/>
  <c r="DD83" i="3"/>
  <c r="DE80" i="3"/>
  <c r="DD80" i="3"/>
  <c r="DD66" i="3"/>
  <c r="DE66" i="3"/>
  <c r="DE65" i="3"/>
  <c r="DD65" i="3"/>
  <c r="DE64" i="3"/>
  <c r="DD64" i="3"/>
  <c r="DE63" i="3"/>
  <c r="DD63" i="3"/>
  <c r="DE62" i="3"/>
  <c r="DD62" i="3"/>
  <c r="DE20" i="3"/>
  <c r="DD20" i="3"/>
  <c r="DE16" i="3"/>
  <c r="DD16" i="3"/>
  <c r="DA16" i="3"/>
  <c r="AO14" i="3" l="1"/>
  <c r="CM16" i="3"/>
  <c r="CQ16" i="3"/>
  <c r="CR16" i="3"/>
  <c r="CU16" i="3"/>
  <c r="CV16" i="3"/>
  <c r="AO20" i="3"/>
  <c r="BK20" i="3"/>
  <c r="CL20" i="3"/>
  <c r="CQ20" i="3" s="1"/>
  <c r="CU20" i="3" s="1"/>
  <c r="CZ20" i="3" s="1"/>
  <c r="AO21" i="3"/>
  <c r="AO22" i="3"/>
  <c r="AO23" i="3"/>
  <c r="HD23" i="3"/>
  <c r="AO24" i="3"/>
  <c r="HD24" i="3"/>
  <c r="W26" i="3"/>
  <c r="AO26" i="3"/>
  <c r="HD26" i="3"/>
  <c r="AO27" i="3"/>
  <c r="HD27" i="3"/>
  <c r="AO28" i="3"/>
  <c r="HD28" i="3"/>
  <c r="AO29" i="3"/>
  <c r="HD29" i="3"/>
  <c r="AO30" i="3"/>
  <c r="HD30" i="3"/>
  <c r="W32" i="3"/>
  <c r="AO32" i="3"/>
  <c r="HD32" i="3"/>
  <c r="AO33" i="3"/>
  <c r="HD33" i="3"/>
  <c r="AO34" i="3"/>
  <c r="HD34" i="3"/>
  <c r="AO35" i="3"/>
  <c r="HD35" i="3"/>
  <c r="AO36" i="3"/>
  <c r="HD36" i="3"/>
  <c r="W38" i="3"/>
  <c r="AO38" i="3"/>
  <c r="HD38" i="3"/>
  <c r="AO39" i="3"/>
  <c r="HD39" i="3"/>
  <c r="AO40" i="3"/>
  <c r="HD40" i="3"/>
  <c r="AO41" i="3"/>
  <c r="HD41" i="3"/>
  <c r="AO42" i="3"/>
  <c r="HD42" i="3"/>
  <c r="AO44" i="3"/>
  <c r="HD44" i="3"/>
  <c r="AO45" i="3"/>
  <c r="HD45" i="3"/>
  <c r="AO46" i="3"/>
  <c r="HD46" i="3"/>
  <c r="AO47" i="3"/>
  <c r="HD47" i="3"/>
  <c r="AO48" i="3"/>
  <c r="HD48" i="3"/>
  <c r="AO56" i="3"/>
  <c r="HD56" i="3"/>
  <c r="AO57" i="3"/>
  <c r="HD57" i="3"/>
  <c r="AO58" i="3"/>
  <c r="HD58" i="3"/>
  <c r="AO59" i="3"/>
  <c r="HD59" i="3"/>
  <c r="AO60" i="3"/>
  <c r="HD60" i="3"/>
  <c r="W62" i="3"/>
  <c r="AO62" i="3"/>
  <c r="HD62" i="3"/>
  <c r="AO63" i="3"/>
  <c r="HD63" i="3"/>
  <c r="AO64" i="3"/>
  <c r="HD64" i="3"/>
  <c r="AO65" i="3"/>
  <c r="HD65" i="3"/>
  <c r="AO66" i="3"/>
  <c r="HD66" i="3"/>
  <c r="AO80" i="3"/>
  <c r="HD80" i="3"/>
  <c r="W83" i="3"/>
  <c r="AO83" i="3"/>
  <c r="AP83" i="3"/>
  <c r="W84" i="3"/>
  <c r="AO84" i="3"/>
  <c r="AP84" i="3"/>
  <c r="W85" i="3"/>
  <c r="AO85" i="3"/>
  <c r="AP85" i="3"/>
  <c r="W86" i="3"/>
  <c r="AO86" i="3"/>
  <c r="AP86" i="3"/>
  <c r="W87" i="3"/>
  <c r="AO87" i="3"/>
  <c r="AP87" i="3"/>
  <c r="W89" i="3"/>
  <c r="AO89" i="3"/>
  <c r="AP89" i="3"/>
  <c r="AO90" i="3"/>
  <c r="AP90" i="3"/>
  <c r="W91" i="3"/>
  <c r="AO91" i="3"/>
  <c r="AP91" i="3"/>
  <c r="W92" i="3"/>
  <c r="AO92" i="3"/>
  <c r="AP92" i="3"/>
  <c r="W93" i="3"/>
  <c r="AO93" i="3"/>
  <c r="AP93" i="3"/>
  <c r="W95" i="3"/>
  <c r="AO95" i="3"/>
  <c r="AP95" i="3"/>
  <c r="W96" i="3"/>
  <c r="AO96" i="3"/>
  <c r="AP96" i="3"/>
  <c r="W97" i="3"/>
  <c r="AO97" i="3"/>
  <c r="AP97" i="3"/>
  <c r="W98" i="3"/>
  <c r="AO98" i="3"/>
  <c r="AP98" i="3"/>
  <c r="W99" i="3"/>
  <c r="AO99" i="3"/>
  <c r="AP99" i="3"/>
  <c r="W101" i="3"/>
  <c r="AO101" i="3"/>
  <c r="AP101" i="3"/>
  <c r="W102" i="3"/>
  <c r="AO102" i="3"/>
  <c r="AP102" i="3"/>
  <c r="W103" i="3"/>
  <c r="AO103" i="3"/>
  <c r="AP103" i="3"/>
  <c r="W104" i="3"/>
  <c r="AO104" i="3"/>
  <c r="AP104" i="3"/>
  <c r="W105" i="3"/>
  <c r="AO105" i="3"/>
  <c r="AP105" i="3"/>
  <c r="W107" i="3"/>
  <c r="AO107" i="3"/>
  <c r="AP107" i="3"/>
  <c r="W108" i="3"/>
  <c r="AO108" i="3"/>
  <c r="AP108" i="3"/>
  <c r="W109" i="3"/>
  <c r="AO109" i="3"/>
  <c r="AP109" i="3"/>
  <c r="W110" i="3"/>
  <c r="AO110" i="3"/>
  <c r="AP110" i="3"/>
  <c r="W111" i="3"/>
  <c r="AO111" i="3"/>
  <c r="AP111" i="3"/>
  <c r="W113" i="3"/>
  <c r="AO113" i="3"/>
  <c r="HD113" i="3"/>
  <c r="W114" i="3"/>
  <c r="AO114" i="3"/>
  <c r="HD114" i="3"/>
  <c r="AO115" i="3"/>
  <c r="HD115" i="3"/>
  <c r="W116" i="3"/>
  <c r="AO116" i="3"/>
  <c r="HD116" i="3"/>
  <c r="W117" i="3"/>
  <c r="AO117" i="3"/>
  <c r="HD117" i="3"/>
  <c r="W119" i="3"/>
  <c r="AO119" i="3"/>
  <c r="HD119" i="3"/>
  <c r="W120" i="3"/>
  <c r="AO120" i="3"/>
  <c r="HD120" i="3"/>
  <c r="W121" i="3"/>
  <c r="AO121" i="3"/>
  <c r="HD121" i="3"/>
  <c r="W122" i="3"/>
  <c r="AO122" i="3"/>
  <c r="HD122" i="3"/>
  <c r="W123" i="3"/>
  <c r="AO123" i="3"/>
  <c r="HD123" i="3"/>
  <c r="W125" i="3"/>
  <c r="AO125" i="3"/>
  <c r="HD125" i="3"/>
  <c r="W126" i="3"/>
  <c r="AO126" i="3"/>
  <c r="HD126" i="3"/>
  <c r="W127" i="3"/>
  <c r="AO127" i="3"/>
  <c r="HD127" i="3"/>
  <c r="W128" i="3"/>
  <c r="AO128" i="3"/>
  <c r="HD128" i="3"/>
  <c r="W129" i="3"/>
  <c r="AO129" i="3"/>
  <c r="HD129" i="3"/>
  <c r="W131" i="3"/>
  <c r="AO131" i="3"/>
  <c r="HD131" i="3"/>
  <c r="W132" i="3"/>
  <c r="AO132" i="3"/>
  <c r="HD132" i="3"/>
  <c r="W133" i="3"/>
  <c r="AO133" i="3"/>
  <c r="HD133" i="3"/>
  <c r="W134" i="3"/>
  <c r="AO134" i="3"/>
  <c r="HD134" i="3"/>
  <c r="W135" i="3"/>
  <c r="AO135" i="3"/>
  <c r="HD135" i="3"/>
  <c r="W138" i="3"/>
  <c r="AO138" i="3"/>
  <c r="HD138" i="3"/>
  <c r="W139" i="3"/>
  <c r="AO139" i="3"/>
  <c r="HD139" i="3"/>
  <c r="W140" i="3"/>
  <c r="AO140" i="3"/>
  <c r="HD140" i="3"/>
  <c r="W141" i="3"/>
  <c r="AO141" i="3"/>
  <c r="HD141" i="3"/>
  <c r="W142" i="3"/>
  <c r="AO142" i="3"/>
  <c r="HD142" i="3"/>
  <c r="W145" i="3"/>
  <c r="AO145" i="3"/>
  <c r="HD145" i="3"/>
  <c r="W146" i="3"/>
  <c r="AO146" i="3"/>
  <c r="HD146" i="3"/>
  <c r="W147" i="3"/>
  <c r="AO147" i="3"/>
  <c r="HD147" i="3"/>
  <c r="W148" i="3"/>
  <c r="AO148" i="3"/>
  <c r="HD148" i="3"/>
  <c r="W149" i="3"/>
  <c r="AO149" i="3"/>
  <c r="HD149" i="3"/>
  <c r="W152" i="3"/>
  <c r="AO152" i="3"/>
  <c r="W153" i="3"/>
  <c r="AO153" i="3"/>
  <c r="HD153" i="3"/>
  <c r="W154" i="3"/>
  <c r="AO154" i="3"/>
  <c r="HD154" i="3"/>
  <c r="W155" i="3"/>
  <c r="AO155" i="3"/>
  <c r="HD155" i="3"/>
  <c r="W156" i="3"/>
  <c r="AO156" i="3"/>
  <c r="HD156" i="3"/>
  <c r="W158" i="3"/>
  <c r="AO158" i="3"/>
  <c r="HD158" i="3"/>
  <c r="W159" i="3"/>
  <c r="AO159" i="3"/>
  <c r="HD159" i="3"/>
  <c r="W160" i="3"/>
  <c r="AO160" i="3"/>
  <c r="HD160" i="3"/>
  <c r="W161" i="3"/>
  <c r="AO161" i="3"/>
  <c r="HD161" i="3"/>
  <c r="W162" i="3"/>
  <c r="AO162" i="3"/>
  <c r="HD162" i="3"/>
  <c r="W164" i="3"/>
  <c r="AO164" i="3"/>
  <c r="HD164" i="3"/>
  <c r="W165" i="3"/>
  <c r="AO165" i="3"/>
  <c r="HD165" i="3"/>
  <c r="W166" i="3"/>
  <c r="AO166" i="3"/>
  <c r="HD166" i="3"/>
  <c r="W167" i="3"/>
  <c r="AO167" i="3"/>
  <c r="HD167" i="3"/>
  <c r="W168" i="3"/>
  <c r="AO168" i="3"/>
  <c r="HD168" i="3"/>
  <c r="AO177" i="3"/>
  <c r="HD177" i="3"/>
  <c r="W178" i="3"/>
  <c r="AO178" i="3"/>
  <c r="HD178" i="3"/>
  <c r="AO179" i="3"/>
  <c r="HD179" i="3"/>
  <c r="W180" i="3"/>
  <c r="AO180" i="3"/>
  <c r="HD180" i="3"/>
  <c r="W181" i="3"/>
  <c r="AO181" i="3"/>
  <c r="HD181" i="3"/>
  <c r="AO189" i="3"/>
  <c r="HD189" i="3"/>
  <c r="W190" i="3"/>
  <c r="AO190" i="3"/>
  <c r="HD190" i="3"/>
  <c r="W191" i="3"/>
  <c r="AO191" i="3"/>
  <c r="HD191" i="3"/>
  <c r="W192" i="3"/>
  <c r="AO192" i="3"/>
  <c r="HD192" i="3"/>
  <c r="W193" i="3"/>
  <c r="AO193" i="3"/>
  <c r="HD193" i="3"/>
  <c r="W195" i="3"/>
  <c r="AO195" i="3"/>
  <c r="HD195" i="3"/>
  <c r="W196" i="3"/>
  <c r="AO196" i="3"/>
  <c r="HD196" i="3"/>
  <c r="AO197" i="3"/>
  <c r="HD197" i="3"/>
  <c r="W198" i="3"/>
  <c r="AO198" i="3"/>
  <c r="HD198" i="3"/>
  <c r="W199" i="3"/>
  <c r="AO199" i="3"/>
  <c r="HD199" i="3"/>
  <c r="DE199" i="3"/>
  <c r="W201" i="3"/>
  <c r="AO201" i="3"/>
  <c r="HD201" i="3"/>
  <c r="AO202" i="3"/>
  <c r="HD202" i="3"/>
  <c r="W203" i="3"/>
  <c r="AO203" i="3"/>
  <c r="HD203" i="3"/>
  <c r="W204" i="3"/>
  <c r="AO204" i="3"/>
  <c r="HD204" i="3"/>
  <c r="W205" i="3"/>
  <c r="AO205" i="3"/>
  <c r="HD205" i="3"/>
  <c r="DE205" i="3"/>
  <c r="W213" i="3"/>
  <c r="AO213" i="3"/>
  <c r="HD213" i="3"/>
  <c r="AO214" i="3"/>
  <c r="HD214" i="3"/>
  <c r="AO215" i="3"/>
  <c r="HD215" i="3"/>
  <c r="AO216" i="3"/>
  <c r="HD216" i="3"/>
  <c r="AO217" i="3"/>
  <c r="HD217" i="3"/>
  <c r="DD217" i="3"/>
  <c r="AO237" i="3"/>
  <c r="HD237" i="3"/>
  <c r="AO240" i="3"/>
  <c r="HD240" i="3"/>
  <c r="AO241" i="3"/>
  <c r="HD241" i="3"/>
  <c r="AO242" i="3"/>
  <c r="HD242" i="3"/>
  <c r="AO243" i="3"/>
  <c r="HD243" i="3"/>
  <c r="AO244" i="3"/>
  <c r="HD244" i="3"/>
  <c r="AO246" i="3"/>
  <c r="HD246" i="3"/>
  <c r="AO247" i="3"/>
  <c r="HD247" i="3"/>
  <c r="AO248" i="3"/>
  <c r="HD248" i="3"/>
  <c r="AO249" i="3"/>
  <c r="HD249" i="3"/>
  <c r="AO250" i="3"/>
  <c r="HD250" i="3"/>
  <c r="AO252" i="3"/>
  <c r="HD252" i="3"/>
  <c r="AO253" i="3"/>
  <c r="HD253" i="3"/>
  <c r="AO254" i="3"/>
  <c r="HD254" i="3"/>
  <c r="AO255" i="3"/>
  <c r="HD255" i="3"/>
  <c r="AO256" i="3"/>
  <c r="HD256" i="3"/>
  <c r="AO258" i="3"/>
  <c r="HD258" i="3"/>
  <c r="AO259" i="3"/>
  <c r="HD259" i="3"/>
  <c r="AO260" i="3"/>
  <c r="HD260" i="3"/>
  <c r="AO261" i="3"/>
  <c r="HD261" i="3"/>
  <c r="AO262" i="3"/>
  <c r="HD262" i="3"/>
  <c r="AO264" i="3"/>
  <c r="HD264" i="3"/>
  <c r="AO265" i="3"/>
  <c r="HD265" i="3"/>
  <c r="AO266" i="3"/>
  <c r="HD266" i="3"/>
  <c r="AO267" i="3"/>
  <c r="HD267" i="3"/>
  <c r="AO268" i="3"/>
  <c r="HD268" i="3"/>
  <c r="AO270" i="3"/>
  <c r="HD270" i="3"/>
  <c r="AO271" i="3"/>
  <c r="HD271" i="3"/>
  <c r="AO272" i="3"/>
  <c r="HD272" i="3"/>
  <c r="AO273" i="3"/>
  <c r="HD273" i="3"/>
  <c r="AO274" i="3"/>
  <c r="HD274" i="3"/>
  <c r="AO276" i="3"/>
  <c r="HD276" i="3"/>
  <c r="AO277" i="3"/>
  <c r="HD277" i="3"/>
  <c r="AO278" i="3"/>
  <c r="HD278" i="3"/>
  <c r="AO279" i="3"/>
  <c r="HD279" i="3"/>
  <c r="AO280" i="3"/>
  <c r="HD280" i="3"/>
  <c r="AO282" i="3"/>
  <c r="HD282" i="3"/>
  <c r="AO283" i="3"/>
  <c r="HD283" i="3"/>
  <c r="AO284" i="3"/>
  <c r="HD284" i="3"/>
  <c r="AO285" i="3"/>
  <c r="HD285" i="3"/>
  <c r="AO286" i="3"/>
  <c r="HD286" i="3"/>
  <c r="AO289" i="3"/>
  <c r="HD289" i="3"/>
  <c r="AO290" i="3"/>
  <c r="HD290" i="3"/>
  <c r="AO291" i="3"/>
  <c r="HD291" i="3"/>
  <c r="AO292" i="3"/>
  <c r="HD292" i="3"/>
  <c r="AO293" i="3"/>
  <c r="HD293" i="3"/>
  <c r="AO295" i="3"/>
  <c r="HD295" i="3"/>
  <c r="AO296" i="3"/>
  <c r="HD296" i="3"/>
  <c r="AO297" i="3"/>
  <c r="HD297" i="3"/>
  <c r="AO298" i="3"/>
  <c r="HD298" i="3"/>
  <c r="AO299" i="3"/>
  <c r="HD299" i="3"/>
  <c r="AO302" i="3"/>
  <c r="HD302" i="3"/>
  <c r="AO303" i="3"/>
  <c r="HD303" i="3"/>
  <c r="AO304" i="3"/>
  <c r="HD304" i="3"/>
  <c r="HD305" i="3"/>
  <c r="AO308" i="3"/>
  <c r="HD308" i="3"/>
  <c r="AO309" i="3"/>
  <c r="HD309" i="3"/>
  <c r="AO310" i="3"/>
  <c r="HD310" i="3"/>
  <c r="AO311" i="3"/>
  <c r="HD311" i="3"/>
  <c r="AO312" i="3"/>
  <c r="HD312" i="3"/>
  <c r="AO327" i="3"/>
  <c r="HD327" i="3"/>
  <c r="AO328" i="3"/>
  <c r="HD328" i="3"/>
  <c r="AO329" i="3"/>
  <c r="HD329" i="3"/>
  <c r="AO330" i="3"/>
  <c r="HD330" i="3"/>
  <c r="AO331" i="3"/>
  <c r="HD331" i="3"/>
  <c r="AO334" i="3"/>
  <c r="HD334" i="3"/>
  <c r="W335" i="3"/>
  <c r="AO335" i="3"/>
  <c r="HD335" i="3"/>
  <c r="W336" i="3"/>
  <c r="AO336" i="3"/>
  <c r="HD336" i="3"/>
  <c r="W337" i="3"/>
  <c r="AO337" i="3"/>
  <c r="HD337" i="3"/>
  <c r="W338" i="3"/>
  <c r="AO338" i="3"/>
  <c r="HD338" i="3"/>
  <c r="W340" i="3"/>
  <c r="AO340" i="3"/>
  <c r="HD340" i="3"/>
  <c r="W341" i="3"/>
  <c r="AO341" i="3"/>
  <c r="HD341" i="3"/>
  <c r="W342" i="3"/>
  <c r="AO342" i="3"/>
  <c r="HD342" i="3"/>
  <c r="AO343" i="3"/>
  <c r="HD343" i="3"/>
  <c r="W344" i="3"/>
  <c r="AO344" i="3"/>
  <c r="HD344" i="3"/>
  <c r="W346" i="3"/>
  <c r="AO346" i="3"/>
  <c r="HD346" i="3"/>
  <c r="W347" i="3"/>
  <c r="AO347" i="3"/>
  <c r="HD347" i="3"/>
  <c r="W348" i="3"/>
  <c r="AO348" i="3"/>
  <c r="HD348" i="3"/>
  <c r="W349" i="3"/>
  <c r="AO349" i="3"/>
  <c r="HD349" i="3"/>
  <c r="W350" i="3"/>
  <c r="AO350" i="3"/>
  <c r="HD350" i="3"/>
  <c r="W353" i="3"/>
  <c r="AO353" i="3"/>
  <c r="HD353" i="3"/>
  <c r="DE353" i="3"/>
  <c r="W354" i="3"/>
  <c r="AO354" i="3"/>
  <c r="HD354" i="3"/>
  <c r="AO355" i="3"/>
  <c r="HD355" i="3"/>
  <c r="DE355" i="3"/>
  <c r="W356" i="3"/>
  <c r="AO356" i="3"/>
  <c r="HD356" i="3"/>
  <c r="W357" i="3"/>
  <c r="AO357" i="3"/>
  <c r="HD357" i="3"/>
  <c r="DE357" i="3"/>
  <c r="W359" i="3"/>
  <c r="AO359" i="3"/>
  <c r="HD359" i="3"/>
  <c r="DE359" i="3"/>
  <c r="W360" i="3"/>
  <c r="AO360" i="3"/>
  <c r="HD360" i="3"/>
  <c r="W361" i="3"/>
  <c r="AO361" i="3"/>
  <c r="HD361" i="3"/>
  <c r="DE361" i="3"/>
  <c r="W362" i="3"/>
  <c r="AO362" i="3"/>
  <c r="HD362" i="3"/>
  <c r="W363" i="3"/>
  <c r="AO363" i="3"/>
  <c r="HD363" i="3"/>
  <c r="DE363" i="3"/>
  <c r="W365" i="3"/>
  <c r="AO365" i="3"/>
  <c r="HD365" i="3"/>
  <c r="DE365" i="3"/>
  <c r="W366" i="3"/>
  <c r="AO366" i="3"/>
  <c r="HD366" i="3"/>
  <c r="W367" i="3"/>
  <c r="AO367" i="3"/>
  <c r="HD367" i="3"/>
  <c r="W368" i="3"/>
  <c r="AO368" i="3"/>
  <c r="HD368" i="3"/>
  <c r="W369" i="3"/>
  <c r="AO369" i="3"/>
  <c r="HD369" i="3"/>
  <c r="DE369" i="3"/>
  <c r="W371" i="3"/>
  <c r="AO371" i="3"/>
  <c r="HD371" i="3"/>
  <c r="DE371" i="3"/>
  <c r="W372" i="3"/>
  <c r="AO372" i="3"/>
  <c r="HD372" i="3"/>
  <c r="W373" i="3"/>
  <c r="AO373" i="3"/>
  <c r="HD373" i="3"/>
  <c r="DE373" i="3"/>
  <c r="W374" i="3"/>
  <c r="AO374" i="3"/>
  <c r="HD374" i="3"/>
  <c r="W375" i="3"/>
  <c r="AO375" i="3"/>
  <c r="HD375" i="3"/>
  <c r="DE375" i="3"/>
  <c r="W377" i="3"/>
  <c r="AO377" i="3"/>
  <c r="HD377" i="3"/>
  <c r="W378" i="3"/>
  <c r="AO378" i="3"/>
  <c r="HD378" i="3"/>
  <c r="W379" i="3"/>
  <c r="AO379" i="3"/>
  <c r="HD379" i="3"/>
  <c r="W380" i="3"/>
  <c r="AO380" i="3"/>
  <c r="HD380" i="3"/>
  <c r="W381" i="3"/>
  <c r="AO381" i="3"/>
  <c r="HD381" i="3"/>
  <c r="DE381" i="3"/>
  <c r="W383" i="3"/>
  <c r="AO383" i="3"/>
  <c r="HD383" i="3"/>
  <c r="W386" i="3"/>
  <c r="AO386" i="3"/>
  <c r="HD386" i="3"/>
  <c r="DE386" i="3"/>
  <c r="DJ386" i="3" s="1"/>
  <c r="W387" i="3"/>
  <c r="AO387" i="3"/>
  <c r="HD387" i="3"/>
  <c r="DE387" i="3"/>
  <c r="DJ387" i="3" s="1"/>
  <c r="W388" i="3"/>
  <c r="AO388" i="3"/>
  <c r="HD388" i="3"/>
  <c r="DE388" i="3"/>
  <c r="DJ388" i="3" s="1"/>
  <c r="W389" i="3"/>
  <c r="AO389" i="3"/>
  <c r="HD389" i="3"/>
  <c r="DE389" i="3"/>
  <c r="DJ389" i="3" s="1"/>
  <c r="W390" i="3"/>
  <c r="AO390" i="3"/>
  <c r="HD390" i="3"/>
  <c r="W392" i="3"/>
  <c r="AO392" i="3"/>
  <c r="HD392" i="3"/>
  <c r="DE392" i="3"/>
  <c r="DJ392" i="3" s="1"/>
  <c r="DN392" i="3" s="1"/>
  <c r="DS392" i="3" s="1"/>
  <c r="W393" i="3"/>
  <c r="AO393" i="3"/>
  <c r="HD393" i="3"/>
  <c r="DE393" i="3"/>
  <c r="DJ393" i="3" s="1"/>
  <c r="DN393" i="3" s="1"/>
  <c r="DS393" i="3" s="1"/>
  <c r="W394" i="3"/>
  <c r="AO394" i="3"/>
  <c r="HD394" i="3"/>
  <c r="DE394" i="3"/>
  <c r="DJ394" i="3" s="1"/>
  <c r="DN394" i="3" s="1"/>
  <c r="DS394" i="3" s="1"/>
  <c r="W395" i="3"/>
  <c r="AO395" i="3"/>
  <c r="HD395" i="3"/>
  <c r="DE395" i="3"/>
  <c r="DJ395" i="3" s="1"/>
  <c r="DN395" i="3" s="1"/>
  <c r="DS395" i="3" s="1"/>
  <c r="W396" i="3"/>
  <c r="AO396" i="3"/>
  <c r="HD396" i="3"/>
  <c r="W398" i="3"/>
  <c r="AO398" i="3"/>
  <c r="HD398" i="3"/>
  <c r="DE398" i="3"/>
  <c r="DJ398" i="3" s="1"/>
  <c r="DN398" i="3" s="1"/>
  <c r="DS398" i="3" s="1"/>
  <c r="W399" i="3"/>
  <c r="AO399" i="3"/>
  <c r="HD399" i="3"/>
  <c r="DE399" i="3"/>
  <c r="DJ399" i="3" s="1"/>
  <c r="DN399" i="3" s="1"/>
  <c r="DS399" i="3" s="1"/>
  <c r="W400" i="3"/>
  <c r="AO400" i="3"/>
  <c r="HD400" i="3"/>
  <c r="DE400" i="3"/>
  <c r="DJ400" i="3" s="1"/>
  <c r="DN400" i="3" s="1"/>
  <c r="DS400" i="3" s="1"/>
  <c r="W401" i="3"/>
  <c r="AO401" i="3"/>
  <c r="HD401" i="3"/>
  <c r="DE401" i="3"/>
  <c r="DJ401" i="3" s="1"/>
  <c r="DN401" i="3" s="1"/>
  <c r="DS401" i="3" s="1"/>
  <c r="W402" i="3"/>
  <c r="AO402" i="3"/>
  <c r="HD402" i="3"/>
  <c r="W404" i="3"/>
  <c r="AO404" i="3"/>
  <c r="HD404" i="3"/>
  <c r="DE404" i="3"/>
  <c r="DJ404" i="3" s="1"/>
  <c r="DN404" i="3" s="1"/>
  <c r="DS404" i="3" s="1"/>
  <c r="W405" i="3"/>
  <c r="AO405" i="3"/>
  <c r="HD405" i="3"/>
  <c r="DE405" i="3"/>
  <c r="DJ405" i="3" s="1"/>
  <c r="DN405" i="3" s="1"/>
  <c r="DS405" i="3" s="1"/>
  <c r="W406" i="3"/>
  <c r="AO406" i="3"/>
  <c r="HD406" i="3"/>
  <c r="DE406" i="3"/>
  <c r="DJ406" i="3" s="1"/>
  <c r="DN406" i="3" s="1"/>
  <c r="DS406" i="3" s="1"/>
  <c r="W407" i="3"/>
  <c r="AO407" i="3"/>
  <c r="HD407" i="3"/>
  <c r="DE407" i="3"/>
  <c r="DJ407" i="3" s="1"/>
  <c r="DN407" i="3" s="1"/>
  <c r="DS407" i="3" s="1"/>
  <c r="W408" i="3"/>
  <c r="AO408" i="3"/>
  <c r="HD408" i="3"/>
  <c r="W410" i="3"/>
  <c r="AO410" i="3"/>
  <c r="HD410" i="3"/>
  <c r="DE410" i="3"/>
  <c r="W411" i="3"/>
  <c r="AO411" i="3"/>
  <c r="HD411" i="3"/>
  <c r="DE411" i="3"/>
  <c r="W412" i="3"/>
  <c r="AO412" i="3"/>
  <c r="HD412" i="3"/>
  <c r="DE412" i="3"/>
  <c r="DJ412" i="3" s="1"/>
  <c r="AO413" i="3"/>
  <c r="HD413" i="3"/>
  <c r="DE413" i="3"/>
  <c r="W414" i="3"/>
  <c r="AO414" i="3"/>
  <c r="HD414" i="3"/>
  <c r="W416" i="3"/>
  <c r="AO416" i="3"/>
  <c r="HD416" i="3"/>
  <c r="DE416" i="3"/>
  <c r="W417" i="3"/>
  <c r="AO417" i="3"/>
  <c r="HD417" i="3"/>
  <c r="DE417" i="3"/>
  <c r="AO418" i="3"/>
  <c r="HD418" i="3"/>
  <c r="DE418" i="3"/>
  <c r="DJ418" i="3" s="1"/>
  <c r="W419" i="3"/>
  <c r="AO419" i="3"/>
  <c r="HD419" i="3"/>
  <c r="DE419" i="3"/>
  <c r="W420" i="3"/>
  <c r="AO420" i="3"/>
  <c r="HD420" i="3"/>
  <c r="W422" i="3"/>
  <c r="AO422" i="3"/>
  <c r="HD422" i="3"/>
  <c r="DE422" i="3"/>
  <c r="W423" i="3"/>
  <c r="AO423" i="3"/>
  <c r="HD423" i="3"/>
  <c r="DE423" i="3"/>
  <c r="W424" i="3"/>
  <c r="AO424" i="3"/>
  <c r="HD424" i="3"/>
  <c r="DE424" i="3"/>
  <c r="DJ424" i="3" s="1"/>
  <c r="W425" i="3"/>
  <c r="AO425" i="3"/>
  <c r="HD425" i="3"/>
  <c r="DE425" i="3"/>
  <c r="AO426" i="3"/>
  <c r="HD426" i="3"/>
  <c r="W429" i="3"/>
  <c r="AO429" i="3"/>
  <c r="HD429" i="3"/>
  <c r="W430" i="3"/>
  <c r="AO430" i="3"/>
  <c r="HD430" i="3"/>
  <c r="W431" i="3"/>
  <c r="AO431" i="3"/>
  <c r="HD431" i="3"/>
  <c r="AO432" i="3"/>
  <c r="HD432" i="3"/>
  <c r="W433" i="3"/>
  <c r="AO433" i="3"/>
  <c r="HD433" i="3"/>
  <c r="W435" i="3"/>
  <c r="AO435" i="3"/>
  <c r="HD435" i="3"/>
  <c r="W436" i="3"/>
  <c r="AO436" i="3"/>
  <c r="HD436" i="3"/>
  <c r="W437" i="3"/>
  <c r="AO437" i="3"/>
  <c r="HD437" i="3"/>
  <c r="W438" i="3"/>
  <c r="AO438" i="3"/>
  <c r="HD438" i="3"/>
  <c r="W439" i="3"/>
  <c r="AO439" i="3"/>
  <c r="HD439" i="3"/>
  <c r="W442" i="3"/>
  <c r="AO442" i="3"/>
  <c r="HD442" i="3"/>
  <c r="W443" i="3"/>
  <c r="AO443" i="3"/>
  <c r="HD443" i="3"/>
  <c r="W444" i="3"/>
  <c r="AO444" i="3"/>
  <c r="HD444" i="3"/>
  <c r="W445" i="3"/>
  <c r="AO445" i="3"/>
  <c r="HD445" i="3"/>
  <c r="W446" i="3"/>
  <c r="AO446" i="3"/>
  <c r="HD446" i="3"/>
  <c r="W449" i="3"/>
  <c r="AO449" i="3"/>
  <c r="HD449" i="3"/>
  <c r="W450" i="3"/>
  <c r="AO450" i="3"/>
  <c r="HD450" i="3"/>
  <c r="W451" i="3"/>
  <c r="AO451" i="3"/>
  <c r="HD451" i="3"/>
  <c r="W452" i="3"/>
  <c r="AO452" i="3"/>
  <c r="HD452" i="3"/>
  <c r="W453" i="3"/>
  <c r="AO453" i="3"/>
  <c r="HD453" i="3"/>
  <c r="W455" i="3"/>
  <c r="AO455" i="3"/>
  <c r="HD455" i="3"/>
  <c r="W456" i="3"/>
  <c r="AO456" i="3"/>
  <c r="HD456" i="3"/>
  <c r="W457" i="3"/>
  <c r="AO457" i="3"/>
  <c r="HD457" i="3"/>
  <c r="W458" i="3"/>
  <c r="AO458" i="3"/>
  <c r="HD458" i="3"/>
  <c r="W459" i="3"/>
  <c r="AO459" i="3"/>
  <c r="HD459" i="3"/>
  <c r="W461" i="3"/>
  <c r="AO461" i="3"/>
  <c r="HD461" i="3"/>
  <c r="W462" i="3"/>
  <c r="AO462" i="3"/>
  <c r="HD462" i="3"/>
  <c r="W463" i="3"/>
  <c r="AO463" i="3"/>
  <c r="HD463" i="3"/>
  <c r="W464" i="3"/>
  <c r="AO464" i="3"/>
  <c r="HD464" i="3"/>
  <c r="W465" i="3"/>
  <c r="AO465" i="3"/>
  <c r="HD465" i="3"/>
  <c r="W467" i="3"/>
  <c r="AO467" i="3"/>
  <c r="HD467" i="3"/>
  <c r="W468" i="3"/>
  <c r="AO468" i="3"/>
  <c r="HD468" i="3"/>
  <c r="W469" i="3"/>
  <c r="AO469" i="3"/>
  <c r="HD469" i="3"/>
  <c r="W470" i="3"/>
  <c r="AO470" i="3"/>
  <c r="HD470" i="3"/>
  <c r="W471" i="3"/>
  <c r="AO471" i="3"/>
  <c r="HD471" i="3"/>
  <c r="W473" i="3"/>
  <c r="AO473" i="3"/>
  <c r="HD473" i="3"/>
  <c r="W474" i="3"/>
  <c r="AO474" i="3"/>
  <c r="HD474" i="3"/>
  <c r="W475" i="3"/>
  <c r="AO475" i="3"/>
  <c r="HD475" i="3"/>
  <c r="W476" i="3"/>
  <c r="AO476" i="3"/>
  <c r="HD476" i="3"/>
  <c r="W477" i="3"/>
  <c r="AO477" i="3"/>
  <c r="HD477" i="3"/>
  <c r="W479" i="3"/>
  <c r="AO479" i="3"/>
  <c r="HD479" i="3"/>
  <c r="W482" i="3"/>
  <c r="AO482" i="3"/>
  <c r="HD482" i="3"/>
  <c r="W483" i="3"/>
  <c r="AO483" i="3"/>
  <c r="HD483" i="3"/>
  <c r="W484" i="3"/>
  <c r="AO484" i="3"/>
  <c r="HD484" i="3"/>
  <c r="W485" i="3"/>
  <c r="AO485" i="3"/>
  <c r="HD485" i="3"/>
  <c r="W486" i="3"/>
  <c r="AO486" i="3"/>
  <c r="HD486" i="3"/>
  <c r="W488" i="3"/>
  <c r="AO488" i="3"/>
  <c r="HD488" i="3"/>
  <c r="W489" i="3"/>
  <c r="AO489" i="3"/>
  <c r="HD489" i="3"/>
  <c r="W490" i="3"/>
  <c r="AO490" i="3"/>
  <c r="HD490" i="3"/>
  <c r="W491" i="3"/>
  <c r="AO491" i="3"/>
  <c r="HD491" i="3"/>
  <c r="W492" i="3"/>
  <c r="AO492" i="3"/>
  <c r="HD492" i="3"/>
  <c r="W494" i="3"/>
  <c r="AO494" i="3"/>
  <c r="HD494" i="3"/>
  <c r="W495" i="3"/>
  <c r="AO495" i="3"/>
  <c r="HD495" i="3"/>
  <c r="W496" i="3"/>
  <c r="AO496" i="3"/>
  <c r="HD496" i="3"/>
  <c r="W497" i="3"/>
  <c r="AO497" i="3"/>
  <c r="HD497" i="3"/>
  <c r="W498" i="3"/>
  <c r="AO498" i="3"/>
  <c r="HD498" i="3"/>
  <c r="W500" i="3"/>
  <c r="AO500" i="3"/>
  <c r="HD500" i="3"/>
  <c r="W501" i="3"/>
  <c r="AO501" i="3"/>
  <c r="HD501" i="3"/>
  <c r="W502" i="3"/>
  <c r="AO502" i="3"/>
  <c r="HD502" i="3"/>
  <c r="W503" i="3"/>
  <c r="AO503" i="3"/>
  <c r="HD503" i="3"/>
  <c r="W504" i="3"/>
  <c r="AO504" i="3"/>
  <c r="HD504" i="3"/>
  <c r="W506" i="3"/>
  <c r="AO506" i="3"/>
  <c r="HD506" i="3"/>
  <c r="W507" i="3"/>
  <c r="AO507" i="3"/>
  <c r="HD507" i="3"/>
  <c r="W508" i="3"/>
  <c r="AO508" i="3"/>
  <c r="HD508" i="3"/>
  <c r="W509" i="3"/>
  <c r="AO509" i="3"/>
  <c r="HD509" i="3"/>
  <c r="W510" i="3"/>
  <c r="AO510" i="3"/>
  <c r="HD510" i="3"/>
  <c r="W513" i="3"/>
  <c r="AO513" i="3"/>
  <c r="HD513" i="3"/>
  <c r="W514" i="3"/>
  <c r="AO514" i="3"/>
  <c r="HD514" i="3"/>
  <c r="W515" i="3"/>
  <c r="AO515" i="3"/>
  <c r="HD515" i="3"/>
  <c r="W516" i="3"/>
  <c r="AO516" i="3"/>
  <c r="HD516" i="3"/>
  <c r="W517" i="3"/>
  <c r="AO517" i="3"/>
  <c r="HD517" i="3"/>
  <c r="W519" i="3"/>
  <c r="AO519" i="3"/>
  <c r="HD519" i="3"/>
  <c r="W520" i="3"/>
  <c r="AO520" i="3"/>
  <c r="HD520" i="3"/>
  <c r="W521" i="3"/>
  <c r="AO521" i="3"/>
  <c r="HD521" i="3"/>
  <c r="W522" i="3"/>
  <c r="AO522" i="3"/>
  <c r="HD522" i="3"/>
  <c r="W523" i="3"/>
  <c r="AO523" i="3"/>
  <c r="HD523" i="3"/>
  <c r="W526" i="3"/>
  <c r="AO526" i="3"/>
  <c r="HD526" i="3"/>
  <c r="W527" i="3"/>
  <c r="AO527" i="3"/>
  <c r="HD527" i="3"/>
  <c r="W528" i="3"/>
  <c r="AO528" i="3"/>
  <c r="HD528" i="3"/>
  <c r="W529" i="3"/>
  <c r="AO529" i="3"/>
  <c r="HD529" i="3"/>
  <c r="W530" i="3"/>
  <c r="AO530" i="3"/>
  <c r="HD530" i="3"/>
  <c r="W532" i="3"/>
  <c r="AO532" i="3"/>
  <c r="HD532" i="3"/>
  <c r="W533" i="3"/>
  <c r="AO533" i="3"/>
  <c r="HD533" i="3"/>
  <c r="W534" i="3"/>
  <c r="AO534" i="3"/>
  <c r="HD534" i="3"/>
  <c r="W535" i="3"/>
  <c r="AO535" i="3"/>
  <c r="HD535" i="3"/>
  <c r="W536" i="3"/>
  <c r="AO536" i="3"/>
  <c r="HD536" i="3"/>
  <c r="W539" i="3"/>
  <c r="AO539" i="3"/>
  <c r="HD539" i="3"/>
  <c r="W540" i="3"/>
  <c r="AO540" i="3"/>
  <c r="HD540" i="3"/>
  <c r="W541" i="3"/>
  <c r="AO541" i="3"/>
  <c r="HD541" i="3"/>
  <c r="W542" i="3"/>
  <c r="AO542" i="3"/>
  <c r="HD542" i="3"/>
  <c r="W543" i="3"/>
  <c r="AO543" i="3"/>
  <c r="HD543" i="3"/>
  <c r="W545" i="3"/>
  <c r="AO545" i="3"/>
  <c r="HD545" i="3"/>
  <c r="W546" i="3"/>
  <c r="AO546" i="3"/>
  <c r="HD546" i="3"/>
  <c r="W547" i="3"/>
  <c r="AO547" i="3"/>
  <c r="HD547" i="3"/>
  <c r="W548" i="3"/>
  <c r="AO548" i="3"/>
  <c r="HD548" i="3"/>
  <c r="W549" i="3"/>
  <c r="AO549" i="3"/>
  <c r="HD549" i="3"/>
  <c r="W552" i="3"/>
  <c r="AO552" i="3"/>
  <c r="HD552" i="3"/>
  <c r="W553" i="3"/>
  <c r="AO553" i="3"/>
  <c r="HD553" i="3"/>
  <c r="W554" i="3"/>
  <c r="AO554" i="3"/>
  <c r="HD554" i="3"/>
  <c r="W555" i="3"/>
  <c r="AO555" i="3"/>
  <c r="HD555" i="3"/>
  <c r="W556" i="3"/>
  <c r="AO556" i="3"/>
  <c r="HD556" i="3"/>
  <c r="W558" i="3"/>
  <c r="AO558" i="3"/>
  <c r="HD558" i="3"/>
  <c r="W559" i="3"/>
  <c r="AO559" i="3"/>
  <c r="HD559" i="3"/>
  <c r="AO560" i="3"/>
  <c r="HD560" i="3"/>
  <c r="W561" i="3"/>
  <c r="AO561" i="3"/>
  <c r="HD561" i="3"/>
  <c r="W562" i="3"/>
  <c r="AO562" i="3"/>
  <c r="HD562" i="3"/>
  <c r="W590" i="3"/>
  <c r="AO590" i="3"/>
  <c r="HD590" i="3"/>
  <c r="AO591" i="3"/>
  <c r="HD591" i="3"/>
  <c r="W592" i="3"/>
  <c r="AO592" i="3"/>
  <c r="HD592" i="3"/>
  <c r="W593" i="3"/>
  <c r="AO593" i="3"/>
  <c r="HD593" i="3"/>
  <c r="W594" i="3"/>
  <c r="AO594" i="3"/>
  <c r="HD594" i="3"/>
  <c r="AO596" i="3"/>
  <c r="HD596" i="3"/>
  <c r="W602" i="3"/>
  <c r="AO602" i="3"/>
  <c r="HD602" i="3"/>
  <c r="W603" i="3"/>
  <c r="AO603" i="3"/>
  <c r="HD603" i="3"/>
  <c r="W604" i="3"/>
  <c r="AO604" i="3"/>
  <c r="HD604" i="3"/>
  <c r="W605" i="3"/>
  <c r="AO605" i="3"/>
  <c r="HD605" i="3"/>
  <c r="W606" i="3"/>
  <c r="AO606" i="3"/>
  <c r="HD606" i="3"/>
  <c r="W609" i="3"/>
  <c r="AO609" i="3"/>
  <c r="HD609" i="3"/>
  <c r="AO610" i="3"/>
  <c r="HD610" i="3"/>
  <c r="W611" i="3"/>
  <c r="AO611" i="3"/>
  <c r="HD611" i="3"/>
  <c r="W612" i="3"/>
  <c r="AO612" i="3"/>
  <c r="HD612" i="3"/>
  <c r="W613" i="3"/>
  <c r="AO613" i="3"/>
  <c r="HD613" i="3"/>
  <c r="AO615" i="3"/>
  <c r="HD615" i="3"/>
  <c r="W621" i="3"/>
  <c r="AO621" i="3"/>
  <c r="HD621" i="3"/>
  <c r="W622" i="3"/>
  <c r="AO622" i="3"/>
  <c r="HD622" i="3"/>
  <c r="W623" i="3"/>
  <c r="AO623" i="3"/>
  <c r="HD623" i="3"/>
  <c r="W624" i="3"/>
  <c r="AO624" i="3"/>
  <c r="HD624" i="3"/>
  <c r="W625" i="3"/>
  <c r="AO625" i="3"/>
  <c r="HD625" i="3"/>
  <c r="W629" i="3"/>
  <c r="AO629" i="3"/>
  <c r="HD629" i="3"/>
  <c r="W630" i="3"/>
  <c r="AO630" i="3"/>
  <c r="HD630" i="3"/>
  <c r="W631" i="3"/>
  <c r="AO631" i="3"/>
  <c r="HD631" i="3"/>
  <c r="W632" i="3"/>
  <c r="AO632" i="3"/>
  <c r="HD632" i="3"/>
  <c r="W633" i="3"/>
  <c r="AO633" i="3"/>
  <c r="HD633" i="3"/>
  <c r="AO635" i="3"/>
  <c r="HD635" i="3"/>
  <c r="W643" i="3"/>
  <c r="AO643" i="3"/>
  <c r="HD643" i="3"/>
  <c r="W644" i="3"/>
  <c r="AO644" i="3"/>
  <c r="HD644" i="3"/>
  <c r="W645" i="3"/>
  <c r="AO645" i="3"/>
  <c r="HD645" i="3"/>
  <c r="W646" i="3"/>
  <c r="AO646" i="3"/>
  <c r="HD646" i="3"/>
  <c r="W647" i="3"/>
  <c r="AO647" i="3"/>
  <c r="HD647" i="3"/>
  <c r="W656" i="3"/>
  <c r="AO656" i="3"/>
  <c r="HD656" i="3"/>
  <c r="W657" i="3"/>
  <c r="AO657" i="3"/>
  <c r="HD657" i="3"/>
  <c r="W658" i="3"/>
  <c r="AO658" i="3"/>
  <c r="HD658" i="3"/>
  <c r="W659" i="3"/>
  <c r="AO659" i="3"/>
  <c r="HD659" i="3"/>
  <c r="W660" i="3"/>
  <c r="AO660" i="3"/>
  <c r="HD660" i="3"/>
  <c r="AO785" i="3"/>
  <c r="HD785" i="3"/>
  <c r="AO787" i="3"/>
  <c r="HD787" i="3"/>
  <c r="AO788" i="3"/>
  <c r="HD788" i="3"/>
  <c r="AO790" i="3"/>
  <c r="AO791" i="3"/>
  <c r="HD791" i="3"/>
  <c r="AO792" i="3"/>
  <c r="HD792" i="3"/>
  <c r="AO772" i="3"/>
  <c r="HD772" i="3"/>
  <c r="AO793" i="3"/>
  <c r="HD793" i="3"/>
  <c r="AO797" i="3"/>
  <c r="HD797" i="3"/>
  <c r="AO798" i="3"/>
  <c r="HD798" i="3"/>
  <c r="AO799" i="3"/>
  <c r="HD799" i="3"/>
  <c r="AO800" i="3"/>
  <c r="HD800" i="3"/>
  <c r="AO687" i="3"/>
  <c r="HD687" i="3"/>
  <c r="AO773" i="3"/>
  <c r="HD773" i="3"/>
  <c r="AO688" i="3"/>
  <c r="HD688" i="3"/>
  <c r="AO774" i="3"/>
  <c r="HD774" i="3"/>
  <c r="AO743" i="3"/>
  <c r="HD743" i="3"/>
  <c r="AO766" i="3"/>
  <c r="HD766" i="3"/>
  <c r="AO802" i="3"/>
  <c r="AO803" i="3"/>
  <c r="AO804" i="3"/>
  <c r="AO805" i="3"/>
  <c r="HD805" i="3"/>
  <c r="AO689" i="3"/>
  <c r="HD689" i="3"/>
  <c r="AO806" i="3"/>
  <c r="AO807" i="3"/>
  <c r="AO808" i="3"/>
  <c r="AO809" i="3"/>
  <c r="AO810" i="3"/>
  <c r="AO691" i="3"/>
  <c r="HD691" i="3"/>
  <c r="AO811" i="3"/>
  <c r="AO812" i="3"/>
  <c r="AO813" i="3"/>
  <c r="AO814" i="3"/>
  <c r="AO815" i="3"/>
  <c r="AO816" i="3"/>
  <c r="AO817" i="3"/>
  <c r="AO818" i="3"/>
  <c r="AO819" i="3"/>
  <c r="AO820" i="3"/>
  <c r="AO821" i="3"/>
  <c r="AO827" i="3"/>
  <c r="HD827" i="3"/>
  <c r="AO830" i="3"/>
  <c r="HD830" i="3"/>
  <c r="AO833" i="3"/>
  <c r="HD833" i="3"/>
  <c r="AO834" i="3"/>
  <c r="HD834" i="3"/>
  <c r="AO835" i="3"/>
  <c r="HD835" i="3"/>
  <c r="AO692" i="3"/>
  <c r="HD692" i="3"/>
  <c r="AO837" i="3"/>
  <c r="HD837" i="3"/>
  <c r="AO838" i="3"/>
  <c r="HD838" i="3"/>
  <c r="AO839" i="3"/>
  <c r="HD839" i="3"/>
  <c r="AO842" i="3"/>
  <c r="HD842" i="3"/>
  <c r="AO843" i="3"/>
  <c r="HD843" i="3"/>
  <c r="AO694" i="3"/>
  <c r="HD694" i="3"/>
  <c r="AO846" i="3"/>
  <c r="HD846" i="3"/>
  <c r="AO847" i="3"/>
  <c r="HD847" i="3"/>
  <c r="AO848" i="3"/>
  <c r="HD848" i="3"/>
  <c r="AO849" i="3"/>
  <c r="HD849" i="3"/>
  <c r="AO853" i="3"/>
  <c r="HD853" i="3"/>
  <c r="AO695" i="3"/>
  <c r="HD695" i="3"/>
  <c r="AO696" i="3"/>
  <c r="HD696" i="3"/>
  <c r="AO698" i="3"/>
  <c r="HD698" i="3"/>
  <c r="AO699" i="3"/>
  <c r="HD699" i="3"/>
  <c r="AO700" i="3"/>
  <c r="HD700" i="3"/>
  <c r="AO701" i="3"/>
  <c r="HD701" i="3"/>
  <c r="AO702" i="3"/>
  <c r="HD702" i="3"/>
  <c r="AO703" i="3"/>
  <c r="HD703" i="3"/>
  <c r="AO705" i="3"/>
  <c r="HD705" i="3"/>
  <c r="AO706" i="3"/>
  <c r="HD706" i="3"/>
  <c r="AO707" i="3"/>
  <c r="HD707" i="3"/>
  <c r="AO709" i="3"/>
  <c r="HD709" i="3"/>
  <c r="AO710" i="3"/>
  <c r="HD710" i="3"/>
  <c r="AO777" i="3"/>
  <c r="HD777" i="3"/>
  <c r="AO778" i="3"/>
  <c r="HD778" i="3"/>
  <c r="AO744" i="3"/>
  <c r="HD744" i="3"/>
  <c r="AO767" i="3"/>
  <c r="HD767" i="3"/>
  <c r="AO711" i="3"/>
  <c r="HD711" i="3"/>
  <c r="AO713" i="3"/>
  <c r="HD713" i="3"/>
  <c r="AO714" i="3"/>
  <c r="HD714" i="3"/>
  <c r="AO715" i="3"/>
  <c r="HD715" i="3"/>
  <c r="AO716" i="3"/>
  <c r="HD716" i="3"/>
  <c r="AO717" i="3"/>
  <c r="HD717" i="3"/>
  <c r="AO719" i="3"/>
  <c r="HD719" i="3"/>
  <c r="AO720" i="3"/>
  <c r="HD720" i="3"/>
  <c r="AO721" i="3"/>
  <c r="HD721" i="3"/>
  <c r="AO722" i="3"/>
  <c r="HD722" i="3"/>
  <c r="AO723" i="3"/>
  <c r="HD723" i="3"/>
  <c r="AO726" i="3"/>
  <c r="HD726" i="3"/>
  <c r="AO727" i="3"/>
  <c r="HD727" i="3"/>
  <c r="AO728" i="3"/>
  <c r="HD728" i="3"/>
  <c r="AO729" i="3"/>
  <c r="HD729" i="3"/>
  <c r="AO731" i="3"/>
  <c r="HD731" i="3"/>
  <c r="AO732" i="3"/>
  <c r="HD732" i="3"/>
  <c r="AO733" i="3"/>
  <c r="HD733" i="3"/>
  <c r="AO735" i="3"/>
  <c r="HD735" i="3"/>
  <c r="AO747" i="3"/>
  <c r="HD747" i="3"/>
  <c r="AO749" i="3"/>
  <c r="HD749" i="3"/>
  <c r="AO751" i="3"/>
  <c r="HD751" i="3"/>
  <c r="AO752" i="3"/>
  <c r="HD752" i="3"/>
  <c r="AO753" i="3"/>
  <c r="HD753" i="3"/>
  <c r="AO754" i="3"/>
  <c r="HD754" i="3"/>
  <c r="AO755" i="3"/>
  <c r="HD755" i="3"/>
  <c r="AO757" i="3"/>
  <c r="HD757" i="3"/>
  <c r="AO737" i="3"/>
  <c r="HD737" i="3"/>
  <c r="AO758" i="3"/>
  <c r="HD758" i="3"/>
  <c r="AO759" i="3"/>
  <c r="HD759" i="3"/>
  <c r="AO760" i="3"/>
  <c r="HD760" i="3"/>
  <c r="AO761" i="3"/>
  <c r="HD761" i="3"/>
  <c r="AO762" i="3"/>
  <c r="HD762" i="3"/>
  <c r="AO739" i="3"/>
  <c r="HD739" i="3"/>
  <c r="AO854" i="3"/>
  <c r="HD854" i="3"/>
  <c r="AO855" i="3"/>
  <c r="HD855" i="3"/>
  <c r="AO856" i="3"/>
  <c r="HD856" i="3"/>
  <c r="AO857" i="3"/>
  <c r="HD857" i="3"/>
  <c r="AO858" i="3"/>
  <c r="HD858" i="3"/>
  <c r="AO740" i="3"/>
  <c r="HD740" i="3"/>
  <c r="AO860" i="3"/>
  <c r="HD860" i="3"/>
  <c r="AO861" i="3"/>
  <c r="HD861" i="3"/>
  <c r="AO862" i="3"/>
  <c r="HD862" i="3"/>
  <c r="AO863" i="3"/>
  <c r="HD863" i="3"/>
  <c r="AO864" i="3"/>
  <c r="HD864" i="3"/>
  <c r="AO865" i="3"/>
  <c r="HD865" i="3"/>
  <c r="AO867" i="3"/>
  <c r="HD867" i="3"/>
  <c r="AO868" i="3"/>
  <c r="HD868" i="3"/>
  <c r="AO869" i="3"/>
  <c r="HD869" i="3"/>
  <c r="AO870" i="3"/>
  <c r="HD870" i="3"/>
  <c r="AO871" i="3"/>
  <c r="HD871" i="3"/>
  <c r="AO872" i="3"/>
  <c r="HD872" i="3"/>
  <c r="CR874" i="3"/>
  <c r="CU874" i="3"/>
  <c r="CV874" i="3"/>
  <c r="AO875" i="3"/>
  <c r="HD875" i="3"/>
  <c r="HQ870" i="3" l="1"/>
  <c r="HU870" i="3"/>
  <c r="HZ870" i="3"/>
  <c r="ID870" i="3"/>
  <c r="HR870" i="3"/>
  <c r="HV870" i="3"/>
  <c r="IA870" i="3"/>
  <c r="HO870" i="3"/>
  <c r="HW870" i="3"/>
  <c r="IB870" i="3"/>
  <c r="HP870" i="3"/>
  <c r="HX870" i="3"/>
  <c r="IC870" i="3"/>
  <c r="IE870" i="3"/>
  <c r="HQ863" i="3"/>
  <c r="HW863" i="3"/>
  <c r="IB863" i="3"/>
  <c r="HR863" i="3"/>
  <c r="HX863" i="3"/>
  <c r="IC863" i="3"/>
  <c r="HO863" i="3"/>
  <c r="HU863" i="3"/>
  <c r="HZ863" i="3"/>
  <c r="ID863" i="3"/>
  <c r="HP863" i="3"/>
  <c r="HV863" i="3"/>
  <c r="IA863" i="3"/>
  <c r="IE863" i="3"/>
  <c r="HQ740" i="3"/>
  <c r="HU740" i="3"/>
  <c r="HZ740" i="3"/>
  <c r="ID740" i="3"/>
  <c r="HR740" i="3"/>
  <c r="HV740" i="3"/>
  <c r="IA740" i="3"/>
  <c r="HO740" i="3"/>
  <c r="HW740" i="3"/>
  <c r="IB740" i="3"/>
  <c r="HP740" i="3"/>
  <c r="HX740" i="3"/>
  <c r="IC740" i="3"/>
  <c r="IE740" i="3"/>
  <c r="HO855" i="3"/>
  <c r="HU855" i="3"/>
  <c r="HZ855" i="3"/>
  <c r="ID855" i="3"/>
  <c r="HP855" i="3"/>
  <c r="HV855" i="3"/>
  <c r="IA855" i="3"/>
  <c r="HQ855" i="3"/>
  <c r="HW855" i="3"/>
  <c r="IB855" i="3"/>
  <c r="HR855" i="3"/>
  <c r="HX855" i="3"/>
  <c r="IC855" i="3"/>
  <c r="IE855" i="3"/>
  <c r="HR759" i="3"/>
  <c r="HV759" i="3"/>
  <c r="IA759" i="3"/>
  <c r="HO759" i="3"/>
  <c r="HW759" i="3"/>
  <c r="IB759" i="3"/>
  <c r="HP759" i="3"/>
  <c r="HX759" i="3"/>
  <c r="IC759" i="3"/>
  <c r="HQ759" i="3"/>
  <c r="HU759" i="3"/>
  <c r="HZ759" i="3"/>
  <c r="ID759" i="3"/>
  <c r="IE759" i="3"/>
  <c r="HO753" i="3"/>
  <c r="HU753" i="3"/>
  <c r="HZ753" i="3"/>
  <c r="ID753" i="3"/>
  <c r="HP753" i="3"/>
  <c r="HV753" i="3"/>
  <c r="IA753" i="3"/>
  <c r="HQ753" i="3"/>
  <c r="HW753" i="3"/>
  <c r="IB753" i="3"/>
  <c r="HR753" i="3"/>
  <c r="HX753" i="3"/>
  <c r="IC753" i="3"/>
  <c r="IE753" i="3"/>
  <c r="HO733" i="3"/>
  <c r="HX733" i="3"/>
  <c r="IC733" i="3"/>
  <c r="HP733" i="3"/>
  <c r="HU733" i="3"/>
  <c r="HZ733" i="3"/>
  <c r="ID733" i="3"/>
  <c r="HQ733" i="3"/>
  <c r="HV733" i="3"/>
  <c r="IA733" i="3"/>
  <c r="HR733" i="3"/>
  <c r="HW733" i="3"/>
  <c r="IB733" i="3"/>
  <c r="IE733" i="3"/>
  <c r="HO728" i="3"/>
  <c r="HW728" i="3"/>
  <c r="IB728" i="3"/>
  <c r="HP728" i="3"/>
  <c r="HX728" i="3"/>
  <c r="IC728" i="3"/>
  <c r="HQ728" i="3"/>
  <c r="HU728" i="3"/>
  <c r="HZ728" i="3"/>
  <c r="ID728" i="3"/>
  <c r="HR728" i="3"/>
  <c r="HV728" i="3"/>
  <c r="IA728" i="3"/>
  <c r="IE728" i="3"/>
  <c r="HP722" i="3"/>
  <c r="HV722" i="3"/>
  <c r="IA722" i="3"/>
  <c r="HQ722" i="3"/>
  <c r="HW722" i="3"/>
  <c r="IB722" i="3"/>
  <c r="HR722" i="3"/>
  <c r="HX722" i="3"/>
  <c r="IC722" i="3"/>
  <c r="HO722" i="3"/>
  <c r="HU722" i="3"/>
  <c r="HZ722" i="3"/>
  <c r="ID722" i="3"/>
  <c r="IE722" i="3"/>
  <c r="HQ715" i="3"/>
  <c r="HW715" i="3"/>
  <c r="IB715" i="3"/>
  <c r="HR715" i="3"/>
  <c r="HX715" i="3"/>
  <c r="IC715" i="3"/>
  <c r="HO715" i="3"/>
  <c r="HU715" i="3"/>
  <c r="HZ715" i="3"/>
  <c r="ID715" i="3"/>
  <c r="HP715" i="3"/>
  <c r="HV715" i="3"/>
  <c r="IA715" i="3"/>
  <c r="IE715" i="3"/>
  <c r="HO778" i="3"/>
  <c r="HU778" i="3"/>
  <c r="HZ778" i="3"/>
  <c r="ID778" i="3"/>
  <c r="HP778" i="3"/>
  <c r="HV778" i="3"/>
  <c r="IA778" i="3"/>
  <c r="HQ778" i="3"/>
  <c r="HW778" i="3"/>
  <c r="IB778" i="3"/>
  <c r="HR778" i="3"/>
  <c r="HX778" i="3"/>
  <c r="IC778" i="3"/>
  <c r="IE778" i="3"/>
  <c r="HO705" i="3"/>
  <c r="HU705" i="3"/>
  <c r="HZ705" i="3"/>
  <c r="ID705" i="3"/>
  <c r="HP705" i="3"/>
  <c r="HV705" i="3"/>
  <c r="IA705" i="3"/>
  <c r="HQ705" i="3"/>
  <c r="HW705" i="3"/>
  <c r="IB705" i="3"/>
  <c r="HR705" i="3"/>
  <c r="HX705" i="3"/>
  <c r="IC705" i="3"/>
  <c r="IE705" i="3"/>
  <c r="HR698" i="3"/>
  <c r="HX698" i="3"/>
  <c r="IC698" i="3"/>
  <c r="HO698" i="3"/>
  <c r="HU698" i="3"/>
  <c r="HZ698" i="3"/>
  <c r="ID698" i="3"/>
  <c r="HP698" i="3"/>
  <c r="HV698" i="3"/>
  <c r="IA698" i="3"/>
  <c r="HQ698" i="3"/>
  <c r="HW698" i="3"/>
  <c r="IB698" i="3"/>
  <c r="IE698" i="3"/>
  <c r="HP849" i="3"/>
  <c r="HU849" i="3"/>
  <c r="HZ849" i="3"/>
  <c r="ID849" i="3"/>
  <c r="HQ849" i="3"/>
  <c r="HV849" i="3"/>
  <c r="IA849" i="3"/>
  <c r="HR849" i="3"/>
  <c r="HW849" i="3"/>
  <c r="IB849" i="3"/>
  <c r="HO849" i="3"/>
  <c r="HX849" i="3"/>
  <c r="IC849" i="3"/>
  <c r="IE849" i="3"/>
  <c r="HQ694" i="3"/>
  <c r="HW694" i="3"/>
  <c r="IB694" i="3"/>
  <c r="HR694" i="3"/>
  <c r="HX694" i="3"/>
  <c r="IC694" i="3"/>
  <c r="HU694" i="3"/>
  <c r="ID694" i="3"/>
  <c r="HV694" i="3"/>
  <c r="HO694" i="3"/>
  <c r="HZ694" i="3"/>
  <c r="HP694" i="3"/>
  <c r="IA694" i="3"/>
  <c r="IE694" i="3"/>
  <c r="HR692" i="3"/>
  <c r="HV692" i="3"/>
  <c r="IA692" i="3"/>
  <c r="HO692" i="3"/>
  <c r="HW692" i="3"/>
  <c r="IB692" i="3"/>
  <c r="HP692" i="3"/>
  <c r="HX692" i="3"/>
  <c r="HQ692" i="3"/>
  <c r="HS692" i="3" s="1"/>
  <c r="HZ692" i="3"/>
  <c r="IC692" i="3"/>
  <c r="HU692" i="3"/>
  <c r="ID692" i="3"/>
  <c r="IE692" i="3"/>
  <c r="HO820" i="3"/>
  <c r="HX820" i="3"/>
  <c r="IC820" i="3"/>
  <c r="HP820" i="3"/>
  <c r="HU820" i="3"/>
  <c r="HZ820" i="3"/>
  <c r="ID820" i="3"/>
  <c r="HQ820" i="3"/>
  <c r="HV820" i="3"/>
  <c r="IA820" i="3"/>
  <c r="HR820" i="3"/>
  <c r="HW820" i="3"/>
  <c r="IB820" i="3"/>
  <c r="IE820" i="3"/>
  <c r="HP806" i="3"/>
  <c r="HU806" i="3"/>
  <c r="HZ806" i="3"/>
  <c r="ID806" i="3"/>
  <c r="HQ806" i="3"/>
  <c r="HV806" i="3"/>
  <c r="IA806" i="3"/>
  <c r="HR806" i="3"/>
  <c r="HW806" i="3"/>
  <c r="IB806" i="3"/>
  <c r="HO806" i="3"/>
  <c r="HX806" i="3"/>
  <c r="IC806" i="3"/>
  <c r="IE806" i="3"/>
  <c r="HP660" i="3"/>
  <c r="HV660" i="3"/>
  <c r="IA660" i="3"/>
  <c r="HQ660" i="3"/>
  <c r="HW660" i="3"/>
  <c r="IB660" i="3"/>
  <c r="HO660" i="3"/>
  <c r="HU660" i="3"/>
  <c r="HZ660" i="3"/>
  <c r="ID660" i="3"/>
  <c r="HR660" i="3"/>
  <c r="HX660" i="3"/>
  <c r="IC660" i="3"/>
  <c r="IE660" i="3"/>
  <c r="HR656" i="3"/>
  <c r="HX656" i="3"/>
  <c r="IC656" i="3"/>
  <c r="HO656" i="3"/>
  <c r="HU656" i="3"/>
  <c r="HZ656" i="3"/>
  <c r="ID656" i="3"/>
  <c r="HQ656" i="3"/>
  <c r="HW656" i="3"/>
  <c r="IB656" i="3"/>
  <c r="HV656" i="3"/>
  <c r="IA656" i="3"/>
  <c r="HP656" i="3"/>
  <c r="IE656" i="3"/>
  <c r="HO622" i="3"/>
  <c r="HX622" i="3"/>
  <c r="IC622" i="3"/>
  <c r="HP622" i="3"/>
  <c r="HU622" i="3"/>
  <c r="HZ622" i="3"/>
  <c r="ID622" i="3"/>
  <c r="HR622" i="3"/>
  <c r="HW622" i="3"/>
  <c r="IB622" i="3"/>
  <c r="HQ622" i="3"/>
  <c r="HV622" i="3"/>
  <c r="IA622" i="3"/>
  <c r="IE622" i="3"/>
  <c r="HQ609" i="3"/>
  <c r="HW609" i="3"/>
  <c r="IB609" i="3"/>
  <c r="HR609" i="3"/>
  <c r="HX609" i="3"/>
  <c r="IC609" i="3"/>
  <c r="HP609" i="3"/>
  <c r="HV609" i="3"/>
  <c r="IA609" i="3"/>
  <c r="HZ609" i="3"/>
  <c r="ID609" i="3"/>
  <c r="HO609" i="3"/>
  <c r="HU609" i="3"/>
  <c r="IE609" i="3"/>
  <c r="HR549" i="3"/>
  <c r="HX549" i="3"/>
  <c r="IC549" i="3"/>
  <c r="HO549" i="3"/>
  <c r="HU549" i="3"/>
  <c r="HZ549" i="3"/>
  <c r="ID549" i="3"/>
  <c r="HP549" i="3"/>
  <c r="HV549" i="3"/>
  <c r="IA549" i="3"/>
  <c r="HQ549" i="3"/>
  <c r="HW549" i="3"/>
  <c r="IB549" i="3"/>
  <c r="IE549" i="3"/>
  <c r="HP540" i="3"/>
  <c r="HV540" i="3"/>
  <c r="IA540" i="3"/>
  <c r="HQ540" i="3"/>
  <c r="HW540" i="3"/>
  <c r="IB540" i="3"/>
  <c r="HR540" i="3"/>
  <c r="HX540" i="3"/>
  <c r="IC540" i="3"/>
  <c r="HO540" i="3"/>
  <c r="HU540" i="3"/>
  <c r="HZ540" i="3"/>
  <c r="ID540" i="3"/>
  <c r="IE540" i="3"/>
  <c r="HR529" i="3"/>
  <c r="HX529" i="3"/>
  <c r="IC529" i="3"/>
  <c r="HO529" i="3"/>
  <c r="HU529" i="3"/>
  <c r="HZ529" i="3"/>
  <c r="ID529" i="3"/>
  <c r="HP529" i="3"/>
  <c r="HV529" i="3"/>
  <c r="IA529" i="3"/>
  <c r="HQ529" i="3"/>
  <c r="HW529" i="3"/>
  <c r="IB529" i="3"/>
  <c r="IE529" i="3"/>
  <c r="HQ519" i="3"/>
  <c r="HU519" i="3"/>
  <c r="HZ519" i="3"/>
  <c r="ID519" i="3"/>
  <c r="HR519" i="3"/>
  <c r="HV519" i="3"/>
  <c r="IA519" i="3"/>
  <c r="HO519" i="3"/>
  <c r="HW519" i="3"/>
  <c r="IB519" i="3"/>
  <c r="HP519" i="3"/>
  <c r="HX519" i="3"/>
  <c r="IC519" i="3"/>
  <c r="IE519" i="3"/>
  <c r="HQ508" i="3"/>
  <c r="HU508" i="3"/>
  <c r="HZ508" i="3"/>
  <c r="ID508" i="3"/>
  <c r="HR508" i="3"/>
  <c r="HV508" i="3"/>
  <c r="IA508" i="3"/>
  <c r="HO508" i="3"/>
  <c r="HW508" i="3"/>
  <c r="IB508" i="3"/>
  <c r="HP508" i="3"/>
  <c r="HX508" i="3"/>
  <c r="IC508" i="3"/>
  <c r="IE508" i="3"/>
  <c r="HP494" i="3"/>
  <c r="HV494" i="3"/>
  <c r="IA494" i="3"/>
  <c r="HQ494" i="3"/>
  <c r="HW494" i="3"/>
  <c r="IB494" i="3"/>
  <c r="HR494" i="3"/>
  <c r="HX494" i="3"/>
  <c r="IC494" i="3"/>
  <c r="HO494" i="3"/>
  <c r="HU494" i="3"/>
  <c r="HZ494" i="3"/>
  <c r="ID494" i="3"/>
  <c r="IE494" i="3"/>
  <c r="HQ484" i="3"/>
  <c r="HU484" i="3"/>
  <c r="HZ484" i="3"/>
  <c r="ID484" i="3"/>
  <c r="HR484" i="3"/>
  <c r="HV484" i="3"/>
  <c r="IA484" i="3"/>
  <c r="HO484" i="3"/>
  <c r="HW484" i="3"/>
  <c r="IB484" i="3"/>
  <c r="HP484" i="3"/>
  <c r="HX484" i="3"/>
  <c r="IC484" i="3"/>
  <c r="IE484" i="3"/>
  <c r="HO473" i="3"/>
  <c r="HU473" i="3"/>
  <c r="HZ473" i="3"/>
  <c r="ID473" i="3"/>
  <c r="HP473" i="3"/>
  <c r="HV473" i="3"/>
  <c r="IA473" i="3"/>
  <c r="HQ473" i="3"/>
  <c r="HW473" i="3"/>
  <c r="IB473" i="3"/>
  <c r="HR473" i="3"/>
  <c r="HX473" i="3"/>
  <c r="IC473" i="3"/>
  <c r="IE473" i="3"/>
  <c r="HO463" i="3"/>
  <c r="HX463" i="3"/>
  <c r="IC463" i="3"/>
  <c r="HP463" i="3"/>
  <c r="HU463" i="3"/>
  <c r="HZ463" i="3"/>
  <c r="ID463" i="3"/>
  <c r="HQ463" i="3"/>
  <c r="HV463" i="3"/>
  <c r="IA463" i="3"/>
  <c r="HR463" i="3"/>
  <c r="HW463" i="3"/>
  <c r="IB463" i="3"/>
  <c r="IE463" i="3"/>
  <c r="HQ453" i="3"/>
  <c r="HU453" i="3"/>
  <c r="HZ453" i="3"/>
  <c r="ID453" i="3"/>
  <c r="HR453" i="3"/>
  <c r="HV453" i="3"/>
  <c r="IA453" i="3"/>
  <c r="HO453" i="3"/>
  <c r="HW453" i="3"/>
  <c r="IB453" i="3"/>
  <c r="HP453" i="3"/>
  <c r="HX453" i="3"/>
  <c r="IC453" i="3"/>
  <c r="IE453" i="3"/>
  <c r="HQ449" i="3"/>
  <c r="HW449" i="3"/>
  <c r="IB449" i="3"/>
  <c r="HR449" i="3"/>
  <c r="HX449" i="3"/>
  <c r="IC449" i="3"/>
  <c r="HO449" i="3"/>
  <c r="HU449" i="3"/>
  <c r="HZ449" i="3"/>
  <c r="ID449" i="3"/>
  <c r="HP449" i="3"/>
  <c r="HV449" i="3"/>
  <c r="IA449" i="3"/>
  <c r="IE449" i="3"/>
  <c r="HO437" i="3"/>
  <c r="HU437" i="3"/>
  <c r="HZ437" i="3"/>
  <c r="ID437" i="3"/>
  <c r="HP437" i="3"/>
  <c r="HV437" i="3"/>
  <c r="IA437" i="3"/>
  <c r="HQ437" i="3"/>
  <c r="HW437" i="3"/>
  <c r="IB437" i="3"/>
  <c r="HR437" i="3"/>
  <c r="HX437" i="3"/>
  <c r="IC437" i="3"/>
  <c r="IE437" i="3"/>
  <c r="HO426" i="3"/>
  <c r="HU426" i="3"/>
  <c r="HZ426" i="3"/>
  <c r="ID426" i="3"/>
  <c r="HP426" i="3"/>
  <c r="HV426" i="3"/>
  <c r="IA426" i="3"/>
  <c r="HQ426" i="3"/>
  <c r="HW426" i="3"/>
  <c r="IB426" i="3"/>
  <c r="HR426" i="3"/>
  <c r="HX426" i="3"/>
  <c r="IC426" i="3"/>
  <c r="IE426" i="3"/>
  <c r="HR425" i="3"/>
  <c r="HV425" i="3"/>
  <c r="IA425" i="3"/>
  <c r="HO425" i="3"/>
  <c r="HW425" i="3"/>
  <c r="IB425" i="3"/>
  <c r="HP425" i="3"/>
  <c r="HX425" i="3"/>
  <c r="IC425" i="3"/>
  <c r="HQ425" i="3"/>
  <c r="HU425" i="3"/>
  <c r="HZ425" i="3"/>
  <c r="ID425" i="3"/>
  <c r="IE425" i="3"/>
  <c r="HR422" i="3"/>
  <c r="HW422" i="3"/>
  <c r="IB422" i="3"/>
  <c r="HO422" i="3"/>
  <c r="HX422" i="3"/>
  <c r="IC422" i="3"/>
  <c r="HP422" i="3"/>
  <c r="HU422" i="3"/>
  <c r="HZ422" i="3"/>
  <c r="ID422" i="3"/>
  <c r="HQ422" i="3"/>
  <c r="HV422" i="3"/>
  <c r="IA422" i="3"/>
  <c r="IE422" i="3"/>
  <c r="HO401" i="3"/>
  <c r="HU401" i="3"/>
  <c r="HZ401" i="3"/>
  <c r="ID401" i="3"/>
  <c r="HP401" i="3"/>
  <c r="HV401" i="3"/>
  <c r="IA401" i="3"/>
  <c r="HQ401" i="3"/>
  <c r="HW401" i="3"/>
  <c r="IB401" i="3"/>
  <c r="HX401" i="3"/>
  <c r="IC401" i="3"/>
  <c r="HR401" i="3"/>
  <c r="IE401" i="3"/>
  <c r="HP398" i="3"/>
  <c r="HV398" i="3"/>
  <c r="IA398" i="3"/>
  <c r="HQ398" i="3"/>
  <c r="HW398" i="3"/>
  <c r="IB398" i="3"/>
  <c r="HR398" i="3"/>
  <c r="HX398" i="3"/>
  <c r="IC398" i="3"/>
  <c r="HO398" i="3"/>
  <c r="HU398" i="3"/>
  <c r="HZ398" i="3"/>
  <c r="ID398" i="3"/>
  <c r="IE398" i="3"/>
  <c r="HQ374" i="3"/>
  <c r="HW374" i="3"/>
  <c r="IB374" i="3"/>
  <c r="HR374" i="3"/>
  <c r="HX374" i="3"/>
  <c r="IC374" i="3"/>
  <c r="HO374" i="3"/>
  <c r="HU374" i="3"/>
  <c r="HZ374" i="3"/>
  <c r="ID374" i="3"/>
  <c r="HV374" i="3"/>
  <c r="IA374" i="3"/>
  <c r="HP374" i="3"/>
  <c r="IE374" i="3"/>
  <c r="HP365" i="3"/>
  <c r="HX365" i="3"/>
  <c r="IC365" i="3"/>
  <c r="HQ365" i="3"/>
  <c r="HU365" i="3"/>
  <c r="HZ365" i="3"/>
  <c r="ID365" i="3"/>
  <c r="HR365" i="3"/>
  <c r="HV365" i="3"/>
  <c r="IA365" i="3"/>
  <c r="HW365" i="3"/>
  <c r="IB365" i="3"/>
  <c r="HO365" i="3"/>
  <c r="IE365" i="3"/>
  <c r="HR353" i="3"/>
  <c r="HX353" i="3"/>
  <c r="IC353" i="3"/>
  <c r="HO353" i="3"/>
  <c r="HU353" i="3"/>
  <c r="HZ353" i="3"/>
  <c r="ID353" i="3"/>
  <c r="HP353" i="3"/>
  <c r="HV353" i="3"/>
  <c r="IA353" i="3"/>
  <c r="HQ353" i="3"/>
  <c r="HW353" i="3"/>
  <c r="IB353" i="3"/>
  <c r="IE353" i="3"/>
  <c r="HR328" i="3"/>
  <c r="HX328" i="3"/>
  <c r="IC328" i="3"/>
  <c r="HO328" i="3"/>
  <c r="HU328" i="3"/>
  <c r="HZ328" i="3"/>
  <c r="ID328" i="3"/>
  <c r="HP328" i="3"/>
  <c r="HV328" i="3"/>
  <c r="IA328" i="3"/>
  <c r="HQ328" i="3"/>
  <c r="HW328" i="3"/>
  <c r="IB328" i="3"/>
  <c r="IE328" i="3"/>
  <c r="HO304" i="3"/>
  <c r="HX304" i="3"/>
  <c r="IC304" i="3"/>
  <c r="HQ304" i="3"/>
  <c r="HV304" i="3"/>
  <c r="IA304" i="3"/>
  <c r="HP304" i="3"/>
  <c r="HZ304" i="3"/>
  <c r="HR304" i="3"/>
  <c r="IB304" i="3"/>
  <c r="HU304" i="3"/>
  <c r="ID304" i="3"/>
  <c r="HW304" i="3"/>
  <c r="IE304" i="3"/>
  <c r="HO241" i="3"/>
  <c r="HW241" i="3"/>
  <c r="IB241" i="3"/>
  <c r="HP241" i="3"/>
  <c r="HX241" i="3"/>
  <c r="IC241" i="3"/>
  <c r="HQ241" i="3"/>
  <c r="HU241" i="3"/>
  <c r="HZ241" i="3"/>
  <c r="ID241" i="3"/>
  <c r="IA241" i="3"/>
  <c r="HR241" i="3"/>
  <c r="HV241" i="3"/>
  <c r="IE241" i="3"/>
  <c r="HP215" i="3"/>
  <c r="HV215" i="3"/>
  <c r="IA215" i="3"/>
  <c r="HQ215" i="3"/>
  <c r="HW215" i="3"/>
  <c r="IB215" i="3"/>
  <c r="HR215" i="3"/>
  <c r="HX215" i="3"/>
  <c r="IC215" i="3"/>
  <c r="ID215" i="3"/>
  <c r="HO215" i="3"/>
  <c r="HU215" i="3"/>
  <c r="HZ215" i="3"/>
  <c r="IE215" i="3"/>
  <c r="HO203" i="3"/>
  <c r="HW203" i="3"/>
  <c r="IB203" i="3"/>
  <c r="HP203" i="3"/>
  <c r="HX203" i="3"/>
  <c r="IC203" i="3"/>
  <c r="HQ203" i="3"/>
  <c r="HU203" i="3"/>
  <c r="HZ203" i="3"/>
  <c r="ID203" i="3"/>
  <c r="IA203" i="3"/>
  <c r="HR203" i="3"/>
  <c r="HV203" i="3"/>
  <c r="IE203" i="3"/>
  <c r="HR177" i="3"/>
  <c r="HX177" i="3"/>
  <c r="IC177" i="3"/>
  <c r="HO177" i="3"/>
  <c r="HU177" i="3"/>
  <c r="HZ177" i="3"/>
  <c r="ID177" i="3"/>
  <c r="HP177" i="3"/>
  <c r="IA177" i="3"/>
  <c r="HQ177" i="3"/>
  <c r="IB177" i="3"/>
  <c r="HV177" i="3"/>
  <c r="HW177" i="3"/>
  <c r="IE177" i="3"/>
  <c r="HQ160" i="3"/>
  <c r="HV160" i="3"/>
  <c r="IA160" i="3"/>
  <c r="HR160" i="3"/>
  <c r="HW160" i="3"/>
  <c r="IB160" i="3"/>
  <c r="HP160" i="3"/>
  <c r="HZ160" i="3"/>
  <c r="IC160" i="3"/>
  <c r="HU160" i="3"/>
  <c r="ID160" i="3"/>
  <c r="HO160" i="3"/>
  <c r="HX160" i="3"/>
  <c r="IE160" i="3"/>
  <c r="HP146" i="3"/>
  <c r="HU146" i="3"/>
  <c r="HZ146" i="3"/>
  <c r="ID146" i="3"/>
  <c r="HQ146" i="3"/>
  <c r="HV146" i="3"/>
  <c r="IA146" i="3"/>
  <c r="IC146" i="3"/>
  <c r="HW146" i="3"/>
  <c r="HO146" i="3"/>
  <c r="HX146" i="3"/>
  <c r="HR146" i="3"/>
  <c r="IB146" i="3"/>
  <c r="IE146" i="3"/>
  <c r="HO140" i="3"/>
  <c r="HU140" i="3"/>
  <c r="HQ140" i="3"/>
  <c r="HP140" i="3"/>
  <c r="HX140" i="3"/>
  <c r="IC140" i="3"/>
  <c r="HR140" i="3"/>
  <c r="HZ140" i="3"/>
  <c r="ID140" i="3"/>
  <c r="HV140" i="3"/>
  <c r="IA140" i="3"/>
  <c r="HW140" i="3"/>
  <c r="IB140" i="3"/>
  <c r="IE140" i="3"/>
  <c r="HQ129" i="3"/>
  <c r="HW129" i="3"/>
  <c r="IB129" i="3"/>
  <c r="HR129" i="3"/>
  <c r="HX129" i="3"/>
  <c r="IC129" i="3"/>
  <c r="HO129" i="3"/>
  <c r="HU129" i="3"/>
  <c r="HZ129" i="3"/>
  <c r="ID129" i="3"/>
  <c r="HP129" i="3"/>
  <c r="HV129" i="3"/>
  <c r="IA129" i="3"/>
  <c r="IE129" i="3"/>
  <c r="HR120" i="3"/>
  <c r="HW120" i="3"/>
  <c r="IB120" i="3"/>
  <c r="HO120" i="3"/>
  <c r="HX120" i="3"/>
  <c r="IC120" i="3"/>
  <c r="HP120" i="3"/>
  <c r="HU120" i="3"/>
  <c r="HZ120" i="3"/>
  <c r="ID120" i="3"/>
  <c r="HV120" i="3"/>
  <c r="IA120" i="3"/>
  <c r="HQ120" i="3"/>
  <c r="IE120" i="3"/>
  <c r="HO111" i="3"/>
  <c r="HW111" i="3"/>
  <c r="IB111" i="3"/>
  <c r="HP111" i="3"/>
  <c r="HX111" i="3"/>
  <c r="IC111" i="3"/>
  <c r="HQ111" i="3"/>
  <c r="HU111" i="3"/>
  <c r="HZ111" i="3"/>
  <c r="ID111" i="3"/>
  <c r="HV111" i="3"/>
  <c r="IA111" i="3"/>
  <c r="HR111" i="3"/>
  <c r="IE111" i="3"/>
  <c r="HQ107" i="3"/>
  <c r="HU107" i="3"/>
  <c r="HZ107" i="3"/>
  <c r="ID107" i="3"/>
  <c r="HR107" i="3"/>
  <c r="HV107" i="3"/>
  <c r="IA107" i="3"/>
  <c r="HO107" i="3"/>
  <c r="HW107" i="3"/>
  <c r="IB107" i="3"/>
  <c r="IC107" i="3"/>
  <c r="HP107" i="3"/>
  <c r="HX107" i="3"/>
  <c r="IE107" i="3"/>
  <c r="HR102" i="3"/>
  <c r="HX102" i="3"/>
  <c r="IC102" i="3"/>
  <c r="HO102" i="3"/>
  <c r="HU102" i="3"/>
  <c r="HZ102" i="3"/>
  <c r="ID102" i="3"/>
  <c r="HP102" i="3"/>
  <c r="HV102" i="3"/>
  <c r="IA102" i="3"/>
  <c r="HQ102" i="3"/>
  <c r="HW102" i="3"/>
  <c r="IB102" i="3"/>
  <c r="IE102" i="3"/>
  <c r="HR97" i="3"/>
  <c r="HX97" i="3"/>
  <c r="IC97" i="3"/>
  <c r="HO97" i="3"/>
  <c r="HU97" i="3"/>
  <c r="HZ97" i="3"/>
  <c r="ID97" i="3"/>
  <c r="HP97" i="3"/>
  <c r="HV97" i="3"/>
  <c r="IA97" i="3"/>
  <c r="IB97" i="3"/>
  <c r="HQ97" i="3"/>
  <c r="HW97" i="3"/>
  <c r="IE97" i="3"/>
  <c r="HO83" i="3"/>
  <c r="HW83" i="3"/>
  <c r="IB83" i="3"/>
  <c r="HQ83" i="3"/>
  <c r="HU83" i="3"/>
  <c r="HZ83" i="3"/>
  <c r="ID83" i="3"/>
  <c r="HV83" i="3"/>
  <c r="HP83" i="3"/>
  <c r="HX83" i="3"/>
  <c r="HR83" i="3"/>
  <c r="IA83" i="3"/>
  <c r="IC83" i="3"/>
  <c r="IE83" i="3"/>
  <c r="HQ65" i="3"/>
  <c r="HW65" i="3"/>
  <c r="IB65" i="3"/>
  <c r="HR65" i="3"/>
  <c r="HX65" i="3"/>
  <c r="IC65" i="3"/>
  <c r="HO65" i="3"/>
  <c r="HU65" i="3"/>
  <c r="HZ65" i="3"/>
  <c r="ID65" i="3"/>
  <c r="HV65" i="3"/>
  <c r="IA65" i="3"/>
  <c r="HP65" i="3"/>
  <c r="IE65" i="3"/>
  <c r="HR63" i="3"/>
  <c r="HV63" i="3"/>
  <c r="IA63" i="3"/>
  <c r="HO63" i="3"/>
  <c r="HW63" i="3"/>
  <c r="IB63" i="3"/>
  <c r="HP63" i="3"/>
  <c r="HX63" i="3"/>
  <c r="IC63" i="3"/>
  <c r="HQ63" i="3"/>
  <c r="HU63" i="3"/>
  <c r="HZ63" i="3"/>
  <c r="ID63" i="3"/>
  <c r="IE63" i="3"/>
  <c r="HP36" i="3"/>
  <c r="HU36" i="3"/>
  <c r="HZ36" i="3"/>
  <c r="ID36" i="3"/>
  <c r="HQ36" i="3"/>
  <c r="HV36" i="3"/>
  <c r="IA36" i="3"/>
  <c r="HR36" i="3"/>
  <c r="HW36" i="3"/>
  <c r="IB36" i="3"/>
  <c r="HX36" i="3"/>
  <c r="IC36" i="3"/>
  <c r="HO36" i="3"/>
  <c r="IE36" i="3"/>
  <c r="HQ34" i="3"/>
  <c r="HV34" i="3"/>
  <c r="IA34" i="3"/>
  <c r="HR34" i="3"/>
  <c r="HW34" i="3"/>
  <c r="IB34" i="3"/>
  <c r="HO34" i="3"/>
  <c r="HX34" i="3"/>
  <c r="IC34" i="3"/>
  <c r="HP34" i="3"/>
  <c r="HU34" i="3"/>
  <c r="HZ34" i="3"/>
  <c r="ID34" i="3"/>
  <c r="IE34" i="3"/>
  <c r="HP32" i="3"/>
  <c r="HU32" i="3"/>
  <c r="HZ32" i="3"/>
  <c r="ID32" i="3"/>
  <c r="HQ32" i="3"/>
  <c r="HV32" i="3"/>
  <c r="IA32" i="3"/>
  <c r="HR32" i="3"/>
  <c r="HW32" i="3"/>
  <c r="IB32" i="3"/>
  <c r="IC32" i="3"/>
  <c r="HO32" i="3"/>
  <c r="HX32" i="3"/>
  <c r="IE32" i="3"/>
  <c r="HR819" i="3"/>
  <c r="HV819" i="3"/>
  <c r="IA819" i="3"/>
  <c r="HO819" i="3"/>
  <c r="HW819" i="3"/>
  <c r="IB819" i="3"/>
  <c r="HP819" i="3"/>
  <c r="HX819" i="3"/>
  <c r="IC819" i="3"/>
  <c r="HQ819" i="3"/>
  <c r="HU819" i="3"/>
  <c r="HZ819" i="3"/>
  <c r="ID819" i="3"/>
  <c r="IE819" i="3"/>
  <c r="HR815" i="3"/>
  <c r="HV815" i="3"/>
  <c r="IA815" i="3"/>
  <c r="HO815" i="3"/>
  <c r="HW815" i="3"/>
  <c r="IB815" i="3"/>
  <c r="HP815" i="3"/>
  <c r="HX815" i="3"/>
  <c r="IC815" i="3"/>
  <c r="HQ815" i="3"/>
  <c r="HU815" i="3"/>
  <c r="HZ815" i="3"/>
  <c r="ID815" i="3"/>
  <c r="IE815" i="3"/>
  <c r="HR811" i="3"/>
  <c r="HV811" i="3"/>
  <c r="IA811" i="3"/>
  <c r="HO811" i="3"/>
  <c r="HW811" i="3"/>
  <c r="IB811" i="3"/>
  <c r="HP811" i="3"/>
  <c r="HX811" i="3"/>
  <c r="IC811" i="3"/>
  <c r="HQ811" i="3"/>
  <c r="HU811" i="3"/>
  <c r="HZ811" i="3"/>
  <c r="ID811" i="3"/>
  <c r="IE811" i="3"/>
  <c r="HQ809" i="3"/>
  <c r="HW809" i="3"/>
  <c r="IB809" i="3"/>
  <c r="HR809" i="3"/>
  <c r="HX809" i="3"/>
  <c r="IC809" i="3"/>
  <c r="HO809" i="3"/>
  <c r="HU809" i="3"/>
  <c r="HZ809" i="3"/>
  <c r="ID809" i="3"/>
  <c r="HP809" i="3"/>
  <c r="HV809" i="3"/>
  <c r="IA809" i="3"/>
  <c r="IE809" i="3"/>
  <c r="HO804" i="3"/>
  <c r="HX804" i="3"/>
  <c r="IC804" i="3"/>
  <c r="HP804" i="3"/>
  <c r="HU804" i="3"/>
  <c r="HZ804" i="3"/>
  <c r="ID804" i="3"/>
  <c r="HQ804" i="3"/>
  <c r="HV804" i="3"/>
  <c r="IA804" i="3"/>
  <c r="HR804" i="3"/>
  <c r="HW804" i="3"/>
  <c r="IB804" i="3"/>
  <c r="IE804" i="3"/>
  <c r="HQ766" i="3"/>
  <c r="HW766" i="3"/>
  <c r="IB766" i="3"/>
  <c r="HR766" i="3"/>
  <c r="HX766" i="3"/>
  <c r="IC766" i="3"/>
  <c r="HO766" i="3"/>
  <c r="HU766" i="3"/>
  <c r="HZ766" i="3"/>
  <c r="ID766" i="3"/>
  <c r="HP766" i="3"/>
  <c r="HV766" i="3"/>
  <c r="IA766" i="3"/>
  <c r="IE766" i="3"/>
  <c r="HR774" i="3"/>
  <c r="HV774" i="3"/>
  <c r="IA774" i="3"/>
  <c r="HO774" i="3"/>
  <c r="HW774" i="3"/>
  <c r="IB774" i="3"/>
  <c r="HP774" i="3"/>
  <c r="HX774" i="3"/>
  <c r="IC774" i="3"/>
  <c r="HQ774" i="3"/>
  <c r="HU774" i="3"/>
  <c r="HZ774" i="3"/>
  <c r="ID774" i="3"/>
  <c r="IE774" i="3"/>
  <c r="HP773" i="3"/>
  <c r="HU773" i="3"/>
  <c r="HZ773" i="3"/>
  <c r="ID773" i="3"/>
  <c r="HQ773" i="3"/>
  <c r="HV773" i="3"/>
  <c r="IA773" i="3"/>
  <c r="HR773" i="3"/>
  <c r="HW773" i="3"/>
  <c r="IB773" i="3"/>
  <c r="HO773" i="3"/>
  <c r="HX773" i="3"/>
  <c r="IC773" i="3"/>
  <c r="IE773" i="3"/>
  <c r="HP800" i="3"/>
  <c r="HU800" i="3"/>
  <c r="HZ800" i="3"/>
  <c r="ID800" i="3"/>
  <c r="HQ800" i="3"/>
  <c r="HV800" i="3"/>
  <c r="IA800" i="3"/>
  <c r="HR800" i="3"/>
  <c r="HW800" i="3"/>
  <c r="IB800" i="3"/>
  <c r="HO800" i="3"/>
  <c r="HX800" i="3"/>
  <c r="IC800" i="3"/>
  <c r="IE800" i="3"/>
  <c r="HP798" i="3"/>
  <c r="HV798" i="3"/>
  <c r="IA798" i="3"/>
  <c r="HQ798" i="3"/>
  <c r="HW798" i="3"/>
  <c r="IB798" i="3"/>
  <c r="HR798" i="3"/>
  <c r="HX798" i="3"/>
  <c r="IC798" i="3"/>
  <c r="HO798" i="3"/>
  <c r="HU798" i="3"/>
  <c r="HZ798" i="3"/>
  <c r="ID798" i="3"/>
  <c r="IE798" i="3"/>
  <c r="HQ793" i="3"/>
  <c r="HW793" i="3"/>
  <c r="IB793" i="3"/>
  <c r="HR793" i="3"/>
  <c r="HX793" i="3"/>
  <c r="IC793" i="3"/>
  <c r="HO793" i="3"/>
  <c r="HU793" i="3"/>
  <c r="HZ793" i="3"/>
  <c r="ID793" i="3"/>
  <c r="HP793" i="3"/>
  <c r="HV793" i="3"/>
  <c r="IA793" i="3"/>
  <c r="IE793" i="3"/>
  <c r="HR792" i="3"/>
  <c r="HX792" i="3"/>
  <c r="IC792" i="3"/>
  <c r="HO792" i="3"/>
  <c r="HU792" i="3"/>
  <c r="HZ792" i="3"/>
  <c r="ID792" i="3"/>
  <c r="HP792" i="3"/>
  <c r="HV792" i="3"/>
  <c r="IA792" i="3"/>
  <c r="HQ792" i="3"/>
  <c r="HW792" i="3"/>
  <c r="IB792" i="3"/>
  <c r="IE792" i="3"/>
  <c r="HQ657" i="3"/>
  <c r="HU657" i="3"/>
  <c r="HZ657" i="3"/>
  <c r="ID657" i="3"/>
  <c r="HR657" i="3"/>
  <c r="HV657" i="3"/>
  <c r="IA657" i="3"/>
  <c r="HP657" i="3"/>
  <c r="HX657" i="3"/>
  <c r="IC657" i="3"/>
  <c r="HW657" i="3"/>
  <c r="IB657" i="3"/>
  <c r="HO657" i="3"/>
  <c r="IE657" i="3"/>
  <c r="HP645" i="3"/>
  <c r="HV645" i="3"/>
  <c r="IA645" i="3"/>
  <c r="HQ645" i="3"/>
  <c r="HW645" i="3"/>
  <c r="IB645" i="3"/>
  <c r="HO645" i="3"/>
  <c r="HU645" i="3"/>
  <c r="HZ645" i="3"/>
  <c r="ID645" i="3"/>
  <c r="HR645" i="3"/>
  <c r="HX645" i="3"/>
  <c r="IC645" i="3"/>
  <c r="IE645" i="3"/>
  <c r="HO630" i="3"/>
  <c r="HU630" i="3"/>
  <c r="HZ630" i="3"/>
  <c r="ID630" i="3"/>
  <c r="HP630" i="3"/>
  <c r="HV630" i="3"/>
  <c r="IA630" i="3"/>
  <c r="HR630" i="3"/>
  <c r="HX630" i="3"/>
  <c r="IC630" i="3"/>
  <c r="HQ630" i="3"/>
  <c r="HW630" i="3"/>
  <c r="IB630" i="3"/>
  <c r="IE630" i="3"/>
  <c r="HQ623" i="3"/>
  <c r="HU623" i="3"/>
  <c r="HZ623" i="3"/>
  <c r="ID623" i="3"/>
  <c r="HR623" i="3"/>
  <c r="HV623" i="3"/>
  <c r="IA623" i="3"/>
  <c r="HP623" i="3"/>
  <c r="HX623" i="3"/>
  <c r="IC623" i="3"/>
  <c r="HW623" i="3"/>
  <c r="IB623" i="3"/>
  <c r="HO623" i="3"/>
  <c r="IE623" i="3"/>
  <c r="HP610" i="3"/>
  <c r="HU610" i="3"/>
  <c r="HZ610" i="3"/>
  <c r="ID610" i="3"/>
  <c r="HQ610" i="3"/>
  <c r="HV610" i="3"/>
  <c r="IA610" i="3"/>
  <c r="HO610" i="3"/>
  <c r="HX610" i="3"/>
  <c r="IC610" i="3"/>
  <c r="IB610" i="3"/>
  <c r="HR610" i="3"/>
  <c r="HW610" i="3"/>
  <c r="IE610" i="3"/>
  <c r="HR604" i="3"/>
  <c r="HX604" i="3"/>
  <c r="IC604" i="3"/>
  <c r="HO604" i="3"/>
  <c r="HU604" i="3"/>
  <c r="HZ604" i="3"/>
  <c r="ID604" i="3"/>
  <c r="HP604" i="3"/>
  <c r="HV604" i="3"/>
  <c r="IA604" i="3"/>
  <c r="HQ604" i="3"/>
  <c r="HW604" i="3"/>
  <c r="IB604" i="3"/>
  <c r="IE604" i="3"/>
  <c r="HQ591" i="3"/>
  <c r="HU591" i="3"/>
  <c r="HZ591" i="3"/>
  <c r="ID591" i="3"/>
  <c r="HR591" i="3"/>
  <c r="HV591" i="3"/>
  <c r="IA591" i="3"/>
  <c r="HO591" i="3"/>
  <c r="HW591" i="3"/>
  <c r="IB591" i="3"/>
  <c r="HP591" i="3"/>
  <c r="HX591" i="3"/>
  <c r="IC591" i="3"/>
  <c r="IE591" i="3"/>
  <c r="HR560" i="3"/>
  <c r="HV560" i="3"/>
  <c r="IA560" i="3"/>
  <c r="HO560" i="3"/>
  <c r="HW560" i="3"/>
  <c r="IB560" i="3"/>
  <c r="HP560" i="3"/>
  <c r="HX560" i="3"/>
  <c r="IC560" i="3"/>
  <c r="HQ560" i="3"/>
  <c r="HU560" i="3"/>
  <c r="HZ560" i="3"/>
  <c r="ID560" i="3"/>
  <c r="IE560" i="3"/>
  <c r="HP556" i="3"/>
  <c r="HV556" i="3"/>
  <c r="IA556" i="3"/>
  <c r="HQ556" i="3"/>
  <c r="HW556" i="3"/>
  <c r="IB556" i="3"/>
  <c r="HR556" i="3"/>
  <c r="HX556" i="3"/>
  <c r="IC556" i="3"/>
  <c r="HO556" i="3"/>
  <c r="HU556" i="3"/>
  <c r="HZ556" i="3"/>
  <c r="ID556" i="3"/>
  <c r="IE556" i="3"/>
  <c r="HQ552" i="3"/>
  <c r="HU552" i="3"/>
  <c r="HZ552" i="3"/>
  <c r="ID552" i="3"/>
  <c r="HR552" i="3"/>
  <c r="HV552" i="3"/>
  <c r="IA552" i="3"/>
  <c r="HO552" i="3"/>
  <c r="HW552" i="3"/>
  <c r="IB552" i="3"/>
  <c r="HP552" i="3"/>
  <c r="HX552" i="3"/>
  <c r="IC552" i="3"/>
  <c r="IE552" i="3"/>
  <c r="HR546" i="3"/>
  <c r="HX546" i="3"/>
  <c r="IC546" i="3"/>
  <c r="HO546" i="3"/>
  <c r="HU546" i="3"/>
  <c r="HZ546" i="3"/>
  <c r="ID546" i="3"/>
  <c r="HP546" i="3"/>
  <c r="HV546" i="3"/>
  <c r="IA546" i="3"/>
  <c r="HQ546" i="3"/>
  <c r="HW546" i="3"/>
  <c r="IB546" i="3"/>
  <c r="IE546" i="3"/>
  <c r="HO541" i="3"/>
  <c r="HX541" i="3"/>
  <c r="IC541" i="3"/>
  <c r="HP541" i="3"/>
  <c r="HU541" i="3"/>
  <c r="HZ541" i="3"/>
  <c r="ID541" i="3"/>
  <c r="HQ541" i="3"/>
  <c r="HV541" i="3"/>
  <c r="IA541" i="3"/>
  <c r="HR541" i="3"/>
  <c r="HW541" i="3"/>
  <c r="IB541" i="3"/>
  <c r="IE541" i="3"/>
  <c r="HO535" i="3"/>
  <c r="HW535" i="3"/>
  <c r="IB535" i="3"/>
  <c r="HP535" i="3"/>
  <c r="HX535" i="3"/>
  <c r="IC535" i="3"/>
  <c r="HQ535" i="3"/>
  <c r="HU535" i="3"/>
  <c r="HZ535" i="3"/>
  <c r="ID535" i="3"/>
  <c r="HR535" i="3"/>
  <c r="HV535" i="3"/>
  <c r="IA535" i="3"/>
  <c r="IE535" i="3"/>
  <c r="HQ530" i="3"/>
  <c r="HV530" i="3"/>
  <c r="IA530" i="3"/>
  <c r="HR530" i="3"/>
  <c r="HW530" i="3"/>
  <c r="IB530" i="3"/>
  <c r="HO530" i="3"/>
  <c r="HX530" i="3"/>
  <c r="IC530" i="3"/>
  <c r="HP530" i="3"/>
  <c r="HU530" i="3"/>
  <c r="HZ530" i="3"/>
  <c r="ID530" i="3"/>
  <c r="IE530" i="3"/>
  <c r="HO526" i="3"/>
  <c r="HU526" i="3"/>
  <c r="HZ526" i="3"/>
  <c r="ID526" i="3"/>
  <c r="HP526" i="3"/>
  <c r="HV526" i="3"/>
  <c r="IA526" i="3"/>
  <c r="HQ526" i="3"/>
  <c r="HW526" i="3"/>
  <c r="IB526" i="3"/>
  <c r="HR526" i="3"/>
  <c r="HX526" i="3"/>
  <c r="IC526" i="3"/>
  <c r="IE526" i="3"/>
  <c r="HR520" i="3"/>
  <c r="HW520" i="3"/>
  <c r="IB520" i="3"/>
  <c r="HO520" i="3"/>
  <c r="HX520" i="3"/>
  <c r="IC520" i="3"/>
  <c r="HP520" i="3"/>
  <c r="HU520" i="3"/>
  <c r="HZ520" i="3"/>
  <c r="ID520" i="3"/>
  <c r="HQ520" i="3"/>
  <c r="HV520" i="3"/>
  <c r="IA520" i="3"/>
  <c r="IE520" i="3"/>
  <c r="HQ515" i="3"/>
  <c r="HV515" i="3"/>
  <c r="IA515" i="3"/>
  <c r="HR515" i="3"/>
  <c r="HW515" i="3"/>
  <c r="IB515" i="3"/>
  <c r="HO515" i="3"/>
  <c r="HX515" i="3"/>
  <c r="IC515" i="3"/>
  <c r="HP515" i="3"/>
  <c r="HU515" i="3"/>
  <c r="HZ515" i="3"/>
  <c r="ID515" i="3"/>
  <c r="IE515" i="3"/>
  <c r="HR509" i="3"/>
  <c r="HX509" i="3"/>
  <c r="IC509" i="3"/>
  <c r="HO509" i="3"/>
  <c r="HU509" i="3"/>
  <c r="HZ509" i="3"/>
  <c r="ID509" i="3"/>
  <c r="HP509" i="3"/>
  <c r="HV509" i="3"/>
  <c r="IA509" i="3"/>
  <c r="HQ509" i="3"/>
  <c r="HW509" i="3"/>
  <c r="IB509" i="3"/>
  <c r="IE509" i="3"/>
  <c r="HQ504" i="3"/>
  <c r="HU504" i="3"/>
  <c r="HZ504" i="3"/>
  <c r="ID504" i="3"/>
  <c r="HR504" i="3"/>
  <c r="HV504" i="3"/>
  <c r="IA504" i="3"/>
  <c r="HO504" i="3"/>
  <c r="HW504" i="3"/>
  <c r="IB504" i="3"/>
  <c r="HP504" i="3"/>
  <c r="HX504" i="3"/>
  <c r="IC504" i="3"/>
  <c r="IE504" i="3"/>
  <c r="HP500" i="3"/>
  <c r="HX500" i="3"/>
  <c r="IC500" i="3"/>
  <c r="HQ500" i="3"/>
  <c r="HU500" i="3"/>
  <c r="HZ500" i="3"/>
  <c r="ID500" i="3"/>
  <c r="HR500" i="3"/>
  <c r="HV500" i="3"/>
  <c r="IA500" i="3"/>
  <c r="HO500" i="3"/>
  <c r="HW500" i="3"/>
  <c r="IB500" i="3"/>
  <c r="IE500" i="3"/>
  <c r="HO495" i="3"/>
  <c r="HX495" i="3"/>
  <c r="IC495" i="3"/>
  <c r="HP495" i="3"/>
  <c r="HU495" i="3"/>
  <c r="HZ495" i="3"/>
  <c r="ID495" i="3"/>
  <c r="HQ495" i="3"/>
  <c r="HV495" i="3"/>
  <c r="IA495" i="3"/>
  <c r="HR495" i="3"/>
  <c r="HW495" i="3"/>
  <c r="IB495" i="3"/>
  <c r="IE495" i="3"/>
  <c r="HP490" i="3"/>
  <c r="HV490" i="3"/>
  <c r="IA490" i="3"/>
  <c r="HQ490" i="3"/>
  <c r="HW490" i="3"/>
  <c r="IB490" i="3"/>
  <c r="HR490" i="3"/>
  <c r="HX490" i="3"/>
  <c r="IC490" i="3"/>
  <c r="HO490" i="3"/>
  <c r="HU490" i="3"/>
  <c r="HZ490" i="3"/>
  <c r="ID490" i="3"/>
  <c r="IE490" i="3"/>
  <c r="HR485" i="3"/>
  <c r="HW485" i="3"/>
  <c r="IB485" i="3"/>
  <c r="HO485" i="3"/>
  <c r="HX485" i="3"/>
  <c r="IC485" i="3"/>
  <c r="HP485" i="3"/>
  <c r="HU485" i="3"/>
  <c r="HZ485" i="3"/>
  <c r="ID485" i="3"/>
  <c r="HQ485" i="3"/>
  <c r="HV485" i="3"/>
  <c r="IA485" i="3"/>
  <c r="IE485" i="3"/>
  <c r="HQ479" i="3"/>
  <c r="HW479" i="3"/>
  <c r="IB479" i="3"/>
  <c r="HR479" i="3"/>
  <c r="HX479" i="3"/>
  <c r="IC479" i="3"/>
  <c r="HO479" i="3"/>
  <c r="HU479" i="3"/>
  <c r="HZ479" i="3"/>
  <c r="ID479" i="3"/>
  <c r="HP479" i="3"/>
  <c r="HV479" i="3"/>
  <c r="IA479" i="3"/>
  <c r="IE479" i="3"/>
  <c r="HR474" i="3"/>
  <c r="HX474" i="3"/>
  <c r="IC474" i="3"/>
  <c r="HO474" i="3"/>
  <c r="HU474" i="3"/>
  <c r="HZ474" i="3"/>
  <c r="ID474" i="3"/>
  <c r="HP474" i="3"/>
  <c r="HV474" i="3"/>
  <c r="IA474" i="3"/>
  <c r="HQ474" i="3"/>
  <c r="HW474" i="3"/>
  <c r="IB474" i="3"/>
  <c r="IE474" i="3"/>
  <c r="HQ469" i="3"/>
  <c r="HU469" i="3"/>
  <c r="HZ469" i="3"/>
  <c r="ID469" i="3"/>
  <c r="HR469" i="3"/>
  <c r="HV469" i="3"/>
  <c r="IA469" i="3"/>
  <c r="HP469" i="3"/>
  <c r="HX469" i="3"/>
  <c r="IC469" i="3"/>
  <c r="IB469" i="3"/>
  <c r="HO469" i="3"/>
  <c r="HW469" i="3"/>
  <c r="IE469" i="3"/>
  <c r="HQ464" i="3"/>
  <c r="HV464" i="3"/>
  <c r="IA464" i="3"/>
  <c r="HR464" i="3"/>
  <c r="HW464" i="3"/>
  <c r="IB464" i="3"/>
  <c r="HO464" i="3"/>
  <c r="HX464" i="3"/>
  <c r="IC464" i="3"/>
  <c r="HP464" i="3"/>
  <c r="HU464" i="3"/>
  <c r="HZ464" i="3"/>
  <c r="ID464" i="3"/>
  <c r="IE464" i="3"/>
  <c r="HO459" i="3"/>
  <c r="HU459" i="3"/>
  <c r="HZ459" i="3"/>
  <c r="ID459" i="3"/>
  <c r="HP459" i="3"/>
  <c r="HV459" i="3"/>
  <c r="IA459" i="3"/>
  <c r="HQ459" i="3"/>
  <c r="HW459" i="3"/>
  <c r="IB459" i="3"/>
  <c r="HR459" i="3"/>
  <c r="HX459" i="3"/>
  <c r="IC459" i="3"/>
  <c r="IE459" i="3"/>
  <c r="HP455" i="3"/>
  <c r="HV455" i="3"/>
  <c r="IA455" i="3"/>
  <c r="HQ455" i="3"/>
  <c r="HW455" i="3"/>
  <c r="IB455" i="3"/>
  <c r="HR455" i="3"/>
  <c r="HX455" i="3"/>
  <c r="IC455" i="3"/>
  <c r="HO455" i="3"/>
  <c r="HU455" i="3"/>
  <c r="HZ455" i="3"/>
  <c r="ID455" i="3"/>
  <c r="IE455" i="3"/>
  <c r="HP450" i="3"/>
  <c r="HV450" i="3"/>
  <c r="IA450" i="3"/>
  <c r="HQ450" i="3"/>
  <c r="HW450" i="3"/>
  <c r="IB450" i="3"/>
  <c r="HR450" i="3"/>
  <c r="HX450" i="3"/>
  <c r="IC450" i="3"/>
  <c r="HO450" i="3"/>
  <c r="HU450" i="3"/>
  <c r="HZ450" i="3"/>
  <c r="ID450" i="3"/>
  <c r="IE450" i="3"/>
  <c r="HO444" i="3"/>
  <c r="HW444" i="3"/>
  <c r="IB444" i="3"/>
  <c r="HP444" i="3"/>
  <c r="HX444" i="3"/>
  <c r="IC444" i="3"/>
  <c r="HQ444" i="3"/>
  <c r="HU444" i="3"/>
  <c r="HZ444" i="3"/>
  <c r="ID444" i="3"/>
  <c r="HR444" i="3"/>
  <c r="HV444" i="3"/>
  <c r="IA444" i="3"/>
  <c r="IE444" i="3"/>
  <c r="HR438" i="3"/>
  <c r="HX438" i="3"/>
  <c r="IC438" i="3"/>
  <c r="HO438" i="3"/>
  <c r="HU438" i="3"/>
  <c r="HZ438" i="3"/>
  <c r="ID438" i="3"/>
  <c r="HP438" i="3"/>
  <c r="HV438" i="3"/>
  <c r="IA438" i="3"/>
  <c r="HQ438" i="3"/>
  <c r="HW438" i="3"/>
  <c r="IB438" i="3"/>
  <c r="IE438" i="3"/>
  <c r="HP433" i="3"/>
  <c r="HX433" i="3"/>
  <c r="IC433" i="3"/>
  <c r="HQ433" i="3"/>
  <c r="HU433" i="3"/>
  <c r="HZ433" i="3"/>
  <c r="ID433" i="3"/>
  <c r="HR433" i="3"/>
  <c r="HV433" i="3"/>
  <c r="IA433" i="3"/>
  <c r="HO433" i="3"/>
  <c r="HW433" i="3"/>
  <c r="IB433" i="3"/>
  <c r="IE433" i="3"/>
  <c r="HQ429" i="3"/>
  <c r="HW429" i="3"/>
  <c r="IB429" i="3"/>
  <c r="HR429" i="3"/>
  <c r="HX429" i="3"/>
  <c r="IC429" i="3"/>
  <c r="HO429" i="3"/>
  <c r="HU429" i="3"/>
  <c r="HZ429" i="3"/>
  <c r="ID429" i="3"/>
  <c r="HP429" i="3"/>
  <c r="HV429" i="3"/>
  <c r="IA429" i="3"/>
  <c r="IE429" i="3"/>
  <c r="HR408" i="3"/>
  <c r="HV408" i="3"/>
  <c r="IA408" i="3"/>
  <c r="HO408" i="3"/>
  <c r="HW408" i="3"/>
  <c r="IB408" i="3"/>
  <c r="HU408" i="3"/>
  <c r="ID408" i="3"/>
  <c r="HP408" i="3"/>
  <c r="HX408" i="3"/>
  <c r="HQ408" i="3"/>
  <c r="HZ408" i="3"/>
  <c r="IC408" i="3"/>
  <c r="IE408" i="3"/>
  <c r="HO407" i="3"/>
  <c r="HU407" i="3"/>
  <c r="HZ407" i="3"/>
  <c r="ID407" i="3"/>
  <c r="HP407" i="3"/>
  <c r="HV407" i="3"/>
  <c r="IA407" i="3"/>
  <c r="HQ407" i="3"/>
  <c r="HW407" i="3"/>
  <c r="IB407" i="3"/>
  <c r="IC407" i="3"/>
  <c r="HR407" i="3"/>
  <c r="HX407" i="3"/>
  <c r="IE407" i="3"/>
  <c r="HQ406" i="3"/>
  <c r="HV406" i="3"/>
  <c r="IA406" i="3"/>
  <c r="HR406" i="3"/>
  <c r="HW406" i="3"/>
  <c r="IB406" i="3"/>
  <c r="HO406" i="3"/>
  <c r="HX406" i="3"/>
  <c r="IC406" i="3"/>
  <c r="HZ406" i="3"/>
  <c r="ID406" i="3"/>
  <c r="HP406" i="3"/>
  <c r="HU406" i="3"/>
  <c r="IE406" i="3"/>
  <c r="HP405" i="3"/>
  <c r="HX405" i="3"/>
  <c r="IC405" i="3"/>
  <c r="HQ405" i="3"/>
  <c r="HU405" i="3"/>
  <c r="HZ405" i="3"/>
  <c r="ID405" i="3"/>
  <c r="HR405" i="3"/>
  <c r="HV405" i="3"/>
  <c r="IA405" i="3"/>
  <c r="HW405" i="3"/>
  <c r="IB405" i="3"/>
  <c r="HO405" i="3"/>
  <c r="IE405" i="3"/>
  <c r="HQ404" i="3"/>
  <c r="HW404" i="3"/>
  <c r="IB404" i="3"/>
  <c r="HR404" i="3"/>
  <c r="HX404" i="3"/>
  <c r="IC404" i="3"/>
  <c r="HO404" i="3"/>
  <c r="HU404" i="3"/>
  <c r="HZ404" i="3"/>
  <c r="ID404" i="3"/>
  <c r="HV404" i="3"/>
  <c r="IA404" i="3"/>
  <c r="HP404" i="3"/>
  <c r="IE404" i="3"/>
  <c r="HP383" i="3"/>
  <c r="HU383" i="3"/>
  <c r="HZ383" i="3"/>
  <c r="ID383" i="3"/>
  <c r="HQ383" i="3"/>
  <c r="HV383" i="3"/>
  <c r="IA383" i="3"/>
  <c r="HR383" i="3"/>
  <c r="HW383" i="3"/>
  <c r="IB383" i="3"/>
  <c r="IC383" i="3"/>
  <c r="HO383" i="3"/>
  <c r="HX383" i="3"/>
  <c r="IE383" i="3"/>
  <c r="HO381" i="3"/>
  <c r="HW381" i="3"/>
  <c r="IB381" i="3"/>
  <c r="HP381" i="3"/>
  <c r="HX381" i="3"/>
  <c r="IC381" i="3"/>
  <c r="HQ381" i="3"/>
  <c r="HU381" i="3"/>
  <c r="HZ381" i="3"/>
  <c r="ID381" i="3"/>
  <c r="IA381" i="3"/>
  <c r="HR381" i="3"/>
  <c r="HV381" i="3"/>
  <c r="IE381" i="3"/>
  <c r="HP377" i="3"/>
  <c r="HV377" i="3"/>
  <c r="IA377" i="3"/>
  <c r="HQ377" i="3"/>
  <c r="HW377" i="3"/>
  <c r="IB377" i="3"/>
  <c r="HR377" i="3"/>
  <c r="HX377" i="3"/>
  <c r="IC377" i="3"/>
  <c r="HO377" i="3"/>
  <c r="HU377" i="3"/>
  <c r="HZ377" i="3"/>
  <c r="ID377" i="3"/>
  <c r="IE377" i="3"/>
  <c r="HP375" i="3"/>
  <c r="HU375" i="3"/>
  <c r="HZ375" i="3"/>
  <c r="ID375" i="3"/>
  <c r="HQ375" i="3"/>
  <c r="HV375" i="3"/>
  <c r="IA375" i="3"/>
  <c r="HR375" i="3"/>
  <c r="HW375" i="3"/>
  <c r="IB375" i="3"/>
  <c r="HX375" i="3"/>
  <c r="IC375" i="3"/>
  <c r="HO375" i="3"/>
  <c r="IE375" i="3"/>
  <c r="HP367" i="3"/>
  <c r="HV367" i="3"/>
  <c r="IA367" i="3"/>
  <c r="HQ367" i="3"/>
  <c r="HW367" i="3"/>
  <c r="IB367" i="3"/>
  <c r="HR367" i="3"/>
  <c r="HX367" i="3"/>
  <c r="IC367" i="3"/>
  <c r="ID367" i="3"/>
  <c r="HO367" i="3"/>
  <c r="HU367" i="3"/>
  <c r="HZ367" i="3"/>
  <c r="IE367" i="3"/>
  <c r="HR356" i="3"/>
  <c r="HW356" i="3"/>
  <c r="IB356" i="3"/>
  <c r="HO356" i="3"/>
  <c r="HX356" i="3"/>
  <c r="IC356" i="3"/>
  <c r="HP356" i="3"/>
  <c r="HU356" i="3"/>
  <c r="HZ356" i="3"/>
  <c r="ID356" i="3"/>
  <c r="IA356" i="3"/>
  <c r="HQ356" i="3"/>
  <c r="HV356" i="3"/>
  <c r="IE356" i="3"/>
  <c r="HO355" i="3"/>
  <c r="HU355" i="3"/>
  <c r="HZ355" i="3"/>
  <c r="ID355" i="3"/>
  <c r="HP355" i="3"/>
  <c r="HV355" i="3"/>
  <c r="IA355" i="3"/>
  <c r="HQ355" i="3"/>
  <c r="HW355" i="3"/>
  <c r="IB355" i="3"/>
  <c r="HX355" i="3"/>
  <c r="IC355" i="3"/>
  <c r="HR355" i="3"/>
  <c r="IE355" i="3"/>
  <c r="HQ348" i="3"/>
  <c r="HU348" i="3"/>
  <c r="HZ348" i="3"/>
  <c r="ID348" i="3"/>
  <c r="HR348" i="3"/>
  <c r="HV348" i="3"/>
  <c r="IA348" i="3"/>
  <c r="HO348" i="3"/>
  <c r="HW348" i="3"/>
  <c r="IB348" i="3"/>
  <c r="IC348" i="3"/>
  <c r="HP348" i="3"/>
  <c r="HX348" i="3"/>
  <c r="IE348" i="3"/>
  <c r="HR343" i="3"/>
  <c r="HW343" i="3"/>
  <c r="IB343" i="3"/>
  <c r="HO343" i="3"/>
  <c r="HX343" i="3"/>
  <c r="IC343" i="3"/>
  <c r="HP343" i="3"/>
  <c r="HU343" i="3"/>
  <c r="HZ343" i="3"/>
  <c r="ID343" i="3"/>
  <c r="HQ343" i="3"/>
  <c r="HV343" i="3"/>
  <c r="IA343" i="3"/>
  <c r="IE343" i="3"/>
  <c r="HP340" i="3"/>
  <c r="HX340" i="3"/>
  <c r="IC340" i="3"/>
  <c r="HQ340" i="3"/>
  <c r="HU340" i="3"/>
  <c r="HZ340" i="3"/>
  <c r="ID340" i="3"/>
  <c r="HR340" i="3"/>
  <c r="HV340" i="3"/>
  <c r="IA340" i="3"/>
  <c r="HW340" i="3"/>
  <c r="IB340" i="3"/>
  <c r="HO340" i="3"/>
  <c r="IE340" i="3"/>
  <c r="HR335" i="3"/>
  <c r="HX335" i="3"/>
  <c r="IC335" i="3"/>
  <c r="HO335" i="3"/>
  <c r="HU335" i="3"/>
  <c r="HZ335" i="3"/>
  <c r="ID335" i="3"/>
  <c r="HP335" i="3"/>
  <c r="HV335" i="3"/>
  <c r="IA335" i="3"/>
  <c r="IB335" i="3"/>
  <c r="HQ335" i="3"/>
  <c r="HW335" i="3"/>
  <c r="IE335" i="3"/>
  <c r="HQ329" i="3"/>
  <c r="HU329" i="3"/>
  <c r="HZ329" i="3"/>
  <c r="ID329" i="3"/>
  <c r="HR329" i="3"/>
  <c r="HV329" i="3"/>
  <c r="IA329" i="3"/>
  <c r="HO329" i="3"/>
  <c r="HW329" i="3"/>
  <c r="IB329" i="3"/>
  <c r="HP329" i="3"/>
  <c r="HX329" i="3"/>
  <c r="IC329" i="3"/>
  <c r="IE329" i="3"/>
  <c r="HQ311" i="3"/>
  <c r="HW311" i="3"/>
  <c r="IB311" i="3"/>
  <c r="HO311" i="3"/>
  <c r="HU311" i="3"/>
  <c r="HZ311" i="3"/>
  <c r="ID311" i="3"/>
  <c r="HR311" i="3"/>
  <c r="IC311" i="3"/>
  <c r="HV311" i="3"/>
  <c r="HX311" i="3"/>
  <c r="IA311" i="3"/>
  <c r="HP311" i="3"/>
  <c r="IE311" i="3"/>
  <c r="HQ305" i="3"/>
  <c r="HU305" i="3"/>
  <c r="HZ305" i="3"/>
  <c r="ID305" i="3"/>
  <c r="HO305" i="3"/>
  <c r="HW305" i="3"/>
  <c r="IB305" i="3"/>
  <c r="HR305" i="3"/>
  <c r="IA305" i="3"/>
  <c r="IC305" i="3"/>
  <c r="HV305" i="3"/>
  <c r="HP305" i="3"/>
  <c r="HX305" i="3"/>
  <c r="IE305" i="3"/>
  <c r="HR296" i="3"/>
  <c r="HX296" i="3"/>
  <c r="IC296" i="3"/>
  <c r="HP296" i="3"/>
  <c r="HV296" i="3"/>
  <c r="IA296" i="3"/>
  <c r="HW296" i="3"/>
  <c r="HO296" i="3"/>
  <c r="HZ296" i="3"/>
  <c r="HQ296" i="3"/>
  <c r="IB296" i="3"/>
  <c r="HU296" i="3"/>
  <c r="ID296" i="3"/>
  <c r="IE296" i="3"/>
  <c r="HR291" i="3"/>
  <c r="HX291" i="3"/>
  <c r="IC291" i="3"/>
  <c r="HP291" i="3"/>
  <c r="HV291" i="3"/>
  <c r="IA291" i="3"/>
  <c r="HO291" i="3"/>
  <c r="HZ291" i="3"/>
  <c r="HQ291" i="3"/>
  <c r="HS291" i="3" s="1"/>
  <c r="IB291" i="3"/>
  <c r="HU291" i="3"/>
  <c r="ID291" i="3"/>
  <c r="HW291" i="3"/>
  <c r="IE291" i="3"/>
  <c r="HO285" i="3"/>
  <c r="HW285" i="3"/>
  <c r="IB285" i="3"/>
  <c r="HP285" i="3"/>
  <c r="HX285" i="3"/>
  <c r="IC285" i="3"/>
  <c r="HQ285" i="3"/>
  <c r="HU285" i="3"/>
  <c r="HZ285" i="3"/>
  <c r="ID285" i="3"/>
  <c r="HV285" i="3"/>
  <c r="IA285" i="3"/>
  <c r="HR285" i="3"/>
  <c r="IE285" i="3"/>
  <c r="HP280" i="3"/>
  <c r="HU280" i="3"/>
  <c r="HZ280" i="3"/>
  <c r="ID280" i="3"/>
  <c r="HQ280" i="3"/>
  <c r="HV280" i="3"/>
  <c r="IA280" i="3"/>
  <c r="HR280" i="3"/>
  <c r="HW280" i="3"/>
  <c r="IB280" i="3"/>
  <c r="HX280" i="3"/>
  <c r="IC280" i="3"/>
  <c r="HO280" i="3"/>
  <c r="IE280" i="3"/>
  <c r="HR276" i="3"/>
  <c r="HX276" i="3"/>
  <c r="IC276" i="3"/>
  <c r="HO276" i="3"/>
  <c r="HU276" i="3"/>
  <c r="HZ276" i="3"/>
  <c r="ID276" i="3"/>
  <c r="HP276" i="3"/>
  <c r="HV276" i="3"/>
  <c r="IA276" i="3"/>
  <c r="IB276" i="3"/>
  <c r="HQ276" i="3"/>
  <c r="HW276" i="3"/>
  <c r="IE276" i="3"/>
  <c r="HP271" i="3"/>
  <c r="HV271" i="3"/>
  <c r="IA271" i="3"/>
  <c r="HQ271" i="3"/>
  <c r="HW271" i="3"/>
  <c r="IB271" i="3"/>
  <c r="HR271" i="3"/>
  <c r="HX271" i="3"/>
  <c r="IC271" i="3"/>
  <c r="HZ271" i="3"/>
  <c r="ID271" i="3"/>
  <c r="HO271" i="3"/>
  <c r="HU271" i="3"/>
  <c r="IE271" i="3"/>
  <c r="HR266" i="3"/>
  <c r="HW266" i="3"/>
  <c r="IB266" i="3"/>
  <c r="HO266" i="3"/>
  <c r="HX266" i="3"/>
  <c r="IC266" i="3"/>
  <c r="HP266" i="3"/>
  <c r="HU266" i="3"/>
  <c r="HZ266" i="3"/>
  <c r="ID266" i="3"/>
  <c r="HV266" i="3"/>
  <c r="IA266" i="3"/>
  <c r="HQ266" i="3"/>
  <c r="IE266" i="3"/>
  <c r="HR261" i="3"/>
  <c r="HV261" i="3"/>
  <c r="IA261" i="3"/>
  <c r="HO261" i="3"/>
  <c r="HW261" i="3"/>
  <c r="IB261" i="3"/>
  <c r="HP261" i="3"/>
  <c r="HX261" i="3"/>
  <c r="IC261" i="3"/>
  <c r="HU261" i="3"/>
  <c r="HZ261" i="3"/>
  <c r="ID261" i="3"/>
  <c r="HQ261" i="3"/>
  <c r="IE261" i="3"/>
  <c r="HR256" i="3"/>
  <c r="HX256" i="3"/>
  <c r="IC256" i="3"/>
  <c r="HO256" i="3"/>
  <c r="HU256" i="3"/>
  <c r="HZ256" i="3"/>
  <c r="ID256" i="3"/>
  <c r="HP256" i="3"/>
  <c r="HV256" i="3"/>
  <c r="IA256" i="3"/>
  <c r="HW256" i="3"/>
  <c r="IB256" i="3"/>
  <c r="HQ256" i="3"/>
  <c r="IE256" i="3"/>
  <c r="HQ252" i="3"/>
  <c r="HW252" i="3"/>
  <c r="IB252" i="3"/>
  <c r="HR252" i="3"/>
  <c r="HX252" i="3"/>
  <c r="IC252" i="3"/>
  <c r="HO252" i="3"/>
  <c r="HU252" i="3"/>
  <c r="HZ252" i="3"/>
  <c r="ID252" i="3"/>
  <c r="HP252" i="3"/>
  <c r="HV252" i="3"/>
  <c r="IA252" i="3"/>
  <c r="IE252" i="3"/>
  <c r="HQ247" i="3"/>
  <c r="HW247" i="3"/>
  <c r="IB247" i="3"/>
  <c r="HR247" i="3"/>
  <c r="HX247" i="3"/>
  <c r="IC247" i="3"/>
  <c r="HO247" i="3"/>
  <c r="HU247" i="3"/>
  <c r="HZ247" i="3"/>
  <c r="ID247" i="3"/>
  <c r="HP247" i="3"/>
  <c r="HV247" i="3"/>
  <c r="IA247" i="3"/>
  <c r="IE247" i="3"/>
  <c r="HP242" i="3"/>
  <c r="HV242" i="3"/>
  <c r="IA242" i="3"/>
  <c r="HQ242" i="3"/>
  <c r="HW242" i="3"/>
  <c r="IB242" i="3"/>
  <c r="HR242" i="3"/>
  <c r="HX242" i="3"/>
  <c r="IC242" i="3"/>
  <c r="ID242" i="3"/>
  <c r="HO242" i="3"/>
  <c r="HU242" i="3"/>
  <c r="HZ242" i="3"/>
  <c r="IE242" i="3"/>
  <c r="HO216" i="3"/>
  <c r="HX216" i="3"/>
  <c r="IC216" i="3"/>
  <c r="HP216" i="3"/>
  <c r="HU216" i="3"/>
  <c r="HZ216" i="3"/>
  <c r="ID216" i="3"/>
  <c r="HQ216" i="3"/>
  <c r="HV216" i="3"/>
  <c r="IA216" i="3"/>
  <c r="HR216" i="3"/>
  <c r="HW216" i="3"/>
  <c r="IB216" i="3"/>
  <c r="IE216" i="3"/>
  <c r="HP204" i="3"/>
  <c r="HV204" i="3"/>
  <c r="IA204" i="3"/>
  <c r="HQ204" i="3"/>
  <c r="HW204" i="3"/>
  <c r="IB204" i="3"/>
  <c r="HR204" i="3"/>
  <c r="HX204" i="3"/>
  <c r="IC204" i="3"/>
  <c r="ID204" i="3"/>
  <c r="HO204" i="3"/>
  <c r="HU204" i="3"/>
  <c r="HZ204" i="3"/>
  <c r="IE204" i="3"/>
  <c r="HR198" i="3"/>
  <c r="HW198" i="3"/>
  <c r="IB198" i="3"/>
  <c r="HO198" i="3"/>
  <c r="HX198" i="3"/>
  <c r="IC198" i="3"/>
  <c r="HP198" i="3"/>
  <c r="HU198" i="3"/>
  <c r="HZ198" i="3"/>
  <c r="ID198" i="3"/>
  <c r="IA198" i="3"/>
  <c r="HQ198" i="3"/>
  <c r="HV198" i="3"/>
  <c r="IE198" i="3"/>
  <c r="HR193" i="3"/>
  <c r="HX193" i="3"/>
  <c r="IC193" i="3"/>
  <c r="HO193" i="3"/>
  <c r="HU193" i="3"/>
  <c r="HZ193" i="3"/>
  <c r="ID193" i="3"/>
  <c r="HP193" i="3"/>
  <c r="HV193" i="3"/>
  <c r="IA193" i="3"/>
  <c r="HW193" i="3"/>
  <c r="IB193" i="3"/>
  <c r="HQ193" i="3"/>
  <c r="IE193" i="3"/>
  <c r="HO189" i="3"/>
  <c r="HU189" i="3"/>
  <c r="HZ189" i="3"/>
  <c r="ID189" i="3"/>
  <c r="HP189" i="3"/>
  <c r="HV189" i="3"/>
  <c r="IA189" i="3"/>
  <c r="HQ189" i="3"/>
  <c r="HW189" i="3"/>
  <c r="IB189" i="3"/>
  <c r="IC189" i="3"/>
  <c r="HR189" i="3"/>
  <c r="HX189" i="3"/>
  <c r="IE189" i="3"/>
  <c r="HQ178" i="3"/>
  <c r="HV178" i="3"/>
  <c r="IA178" i="3"/>
  <c r="HR178" i="3"/>
  <c r="HW178" i="3"/>
  <c r="IB178" i="3"/>
  <c r="IC178" i="3"/>
  <c r="HU178" i="3"/>
  <c r="ID178" i="3"/>
  <c r="HO178" i="3"/>
  <c r="HX178" i="3"/>
  <c r="HZ178" i="3"/>
  <c r="HP178" i="3"/>
  <c r="IE178" i="3"/>
  <c r="HO166" i="3"/>
  <c r="HU166" i="3"/>
  <c r="HZ166" i="3"/>
  <c r="ID166" i="3"/>
  <c r="HP166" i="3"/>
  <c r="HV166" i="3"/>
  <c r="IA166" i="3"/>
  <c r="HQ166" i="3"/>
  <c r="IB166" i="3"/>
  <c r="HR166" i="3"/>
  <c r="IC166" i="3"/>
  <c r="HW166" i="3"/>
  <c r="HX166" i="3"/>
  <c r="IE166" i="3"/>
  <c r="HO161" i="3"/>
  <c r="HU161" i="3"/>
  <c r="HZ161" i="3"/>
  <c r="ID161" i="3"/>
  <c r="HP161" i="3"/>
  <c r="HV161" i="3"/>
  <c r="IA161" i="3"/>
  <c r="HR161" i="3"/>
  <c r="IC161" i="3"/>
  <c r="HW161" i="3"/>
  <c r="HX161" i="3"/>
  <c r="HQ161" i="3"/>
  <c r="IB161" i="3"/>
  <c r="IE161" i="3"/>
  <c r="HQ156" i="3"/>
  <c r="HW156" i="3"/>
  <c r="IB156" i="3"/>
  <c r="HR156" i="3"/>
  <c r="HX156" i="3"/>
  <c r="IC156" i="3"/>
  <c r="HO156" i="3"/>
  <c r="HZ156" i="3"/>
  <c r="HP156" i="3"/>
  <c r="IA156" i="3"/>
  <c r="HU156" i="3"/>
  <c r="ID156" i="3"/>
  <c r="HV156" i="3"/>
  <c r="IE156" i="3"/>
  <c r="HR147" i="3"/>
  <c r="HV147" i="3"/>
  <c r="IA147" i="3"/>
  <c r="HO147" i="3"/>
  <c r="HW147" i="3"/>
  <c r="IB147" i="3"/>
  <c r="HU147" i="3"/>
  <c r="ID147" i="3"/>
  <c r="HP147" i="3"/>
  <c r="HX147" i="3"/>
  <c r="HQ147" i="3"/>
  <c r="HZ147" i="3"/>
  <c r="IC147" i="3"/>
  <c r="IE147" i="3"/>
  <c r="HQ141" i="3"/>
  <c r="HW141" i="3"/>
  <c r="IB141" i="3"/>
  <c r="HR141" i="3"/>
  <c r="HX141" i="3"/>
  <c r="IC141" i="3"/>
  <c r="HO141" i="3"/>
  <c r="HU141" i="3"/>
  <c r="HZ141" i="3"/>
  <c r="ID141" i="3"/>
  <c r="IA141" i="3"/>
  <c r="HP141" i="3"/>
  <c r="HV141" i="3"/>
  <c r="IE141" i="3"/>
  <c r="HR135" i="3"/>
  <c r="HV135" i="3"/>
  <c r="IA135" i="3"/>
  <c r="HP135" i="3"/>
  <c r="HX135" i="3"/>
  <c r="IC135" i="3"/>
  <c r="IB135" i="3"/>
  <c r="HU135" i="3"/>
  <c r="ID135" i="3"/>
  <c r="HO135" i="3"/>
  <c r="HW135" i="3"/>
  <c r="HQ135" i="3"/>
  <c r="HZ135" i="3"/>
  <c r="IE135" i="3"/>
  <c r="HR131" i="3"/>
  <c r="HV131" i="3"/>
  <c r="IA131" i="3"/>
  <c r="HO131" i="3"/>
  <c r="HW131" i="3"/>
  <c r="IB131" i="3"/>
  <c r="HP131" i="3"/>
  <c r="HX131" i="3"/>
  <c r="IC131" i="3"/>
  <c r="HZ131" i="3"/>
  <c r="ID131" i="3"/>
  <c r="HQ131" i="3"/>
  <c r="HU131" i="3"/>
  <c r="IE131" i="3"/>
  <c r="HO126" i="3"/>
  <c r="HU126" i="3"/>
  <c r="HZ126" i="3"/>
  <c r="ID126" i="3"/>
  <c r="HP126" i="3"/>
  <c r="HV126" i="3"/>
  <c r="IA126" i="3"/>
  <c r="HQ126" i="3"/>
  <c r="HW126" i="3"/>
  <c r="IB126" i="3"/>
  <c r="HX126" i="3"/>
  <c r="IC126" i="3"/>
  <c r="HR126" i="3"/>
  <c r="IE126" i="3"/>
  <c r="HP121" i="3"/>
  <c r="HV121" i="3"/>
  <c r="IA121" i="3"/>
  <c r="HQ121" i="3"/>
  <c r="HW121" i="3"/>
  <c r="IB121" i="3"/>
  <c r="HR121" i="3"/>
  <c r="HX121" i="3"/>
  <c r="IC121" i="3"/>
  <c r="HZ121" i="3"/>
  <c r="ID121" i="3"/>
  <c r="HO121" i="3"/>
  <c r="HU121" i="3"/>
  <c r="IE121" i="3"/>
  <c r="HQ116" i="3"/>
  <c r="HW116" i="3"/>
  <c r="IB116" i="3"/>
  <c r="HR116" i="3"/>
  <c r="HX116" i="3"/>
  <c r="IC116" i="3"/>
  <c r="HO116" i="3"/>
  <c r="HU116" i="3"/>
  <c r="HZ116" i="3"/>
  <c r="ID116" i="3"/>
  <c r="IA116" i="3"/>
  <c r="HP116" i="3"/>
  <c r="HV116" i="3"/>
  <c r="IE116" i="3"/>
  <c r="HR113" i="3"/>
  <c r="HX113" i="3"/>
  <c r="IC113" i="3"/>
  <c r="HO113" i="3"/>
  <c r="HU113" i="3"/>
  <c r="HZ113" i="3"/>
  <c r="ID113" i="3"/>
  <c r="HP113" i="3"/>
  <c r="HV113" i="3"/>
  <c r="IA113" i="3"/>
  <c r="HQ113" i="3"/>
  <c r="HW113" i="3"/>
  <c r="IB113" i="3"/>
  <c r="IE113" i="3"/>
  <c r="HR108" i="3"/>
  <c r="HX108" i="3"/>
  <c r="IC108" i="3"/>
  <c r="HO108" i="3"/>
  <c r="HU108" i="3"/>
  <c r="HZ108" i="3"/>
  <c r="ID108" i="3"/>
  <c r="HP108" i="3"/>
  <c r="HV108" i="3"/>
  <c r="IA108" i="3"/>
  <c r="HQ108" i="3"/>
  <c r="HW108" i="3"/>
  <c r="IB108" i="3"/>
  <c r="IE108" i="3"/>
  <c r="HQ103" i="3"/>
  <c r="HU103" i="3"/>
  <c r="HZ103" i="3"/>
  <c r="ID103" i="3"/>
  <c r="HR103" i="3"/>
  <c r="HV103" i="3"/>
  <c r="IA103" i="3"/>
  <c r="HO103" i="3"/>
  <c r="HW103" i="3"/>
  <c r="IB103" i="3"/>
  <c r="HP103" i="3"/>
  <c r="HX103" i="3"/>
  <c r="IC103" i="3"/>
  <c r="IE103" i="3"/>
  <c r="HQ98" i="3"/>
  <c r="HW98" i="3"/>
  <c r="IB98" i="3"/>
  <c r="HR98" i="3"/>
  <c r="HX98" i="3"/>
  <c r="IC98" i="3"/>
  <c r="HO98" i="3"/>
  <c r="HU98" i="3"/>
  <c r="HZ98" i="3"/>
  <c r="ID98" i="3"/>
  <c r="HP98" i="3"/>
  <c r="HV98" i="3"/>
  <c r="IA98" i="3"/>
  <c r="IE98" i="3"/>
  <c r="HR93" i="3"/>
  <c r="HX93" i="3"/>
  <c r="IC93" i="3"/>
  <c r="HO93" i="3"/>
  <c r="HU93" i="3"/>
  <c r="HZ93" i="3"/>
  <c r="ID93" i="3"/>
  <c r="HP93" i="3"/>
  <c r="HV93" i="3"/>
  <c r="IA93" i="3"/>
  <c r="IB93" i="3"/>
  <c r="HQ93" i="3"/>
  <c r="HW93" i="3"/>
  <c r="IE93" i="3"/>
  <c r="HR89" i="3"/>
  <c r="HX89" i="3"/>
  <c r="IC89" i="3"/>
  <c r="HP89" i="3"/>
  <c r="HV89" i="3"/>
  <c r="IA89" i="3"/>
  <c r="HU89" i="3"/>
  <c r="ID89" i="3"/>
  <c r="HW89" i="3"/>
  <c r="HO89" i="3"/>
  <c r="HZ89" i="3"/>
  <c r="IB89" i="3"/>
  <c r="HQ89" i="3"/>
  <c r="IE89" i="3"/>
  <c r="HP84" i="3"/>
  <c r="HU84" i="3"/>
  <c r="HZ84" i="3"/>
  <c r="ID84" i="3"/>
  <c r="HR84" i="3"/>
  <c r="HW84" i="3"/>
  <c r="IB84" i="3"/>
  <c r="HO84" i="3"/>
  <c r="HX84" i="3"/>
  <c r="HQ84" i="3"/>
  <c r="IA84" i="3"/>
  <c r="IC84" i="3"/>
  <c r="HV84" i="3"/>
  <c r="IE84" i="3"/>
  <c r="HO60" i="3"/>
  <c r="HU60" i="3"/>
  <c r="HZ60" i="3"/>
  <c r="ID60" i="3"/>
  <c r="HP60" i="3"/>
  <c r="HV60" i="3"/>
  <c r="IA60" i="3"/>
  <c r="HQ60" i="3"/>
  <c r="HW60" i="3"/>
  <c r="IB60" i="3"/>
  <c r="HX60" i="3"/>
  <c r="IC60" i="3"/>
  <c r="HR60" i="3"/>
  <c r="IE60" i="3"/>
  <c r="HO58" i="3"/>
  <c r="HU58" i="3"/>
  <c r="HZ58" i="3"/>
  <c r="ID58" i="3"/>
  <c r="HP58" i="3"/>
  <c r="HV58" i="3"/>
  <c r="IA58" i="3"/>
  <c r="HQ58" i="3"/>
  <c r="HW58" i="3"/>
  <c r="IB58" i="3"/>
  <c r="HR58" i="3"/>
  <c r="HX58" i="3"/>
  <c r="IC58" i="3"/>
  <c r="IE58" i="3"/>
  <c r="HQ56" i="3"/>
  <c r="HW56" i="3"/>
  <c r="IB56" i="3"/>
  <c r="HR56" i="3"/>
  <c r="HX56" i="3"/>
  <c r="IC56" i="3"/>
  <c r="HO56" i="3"/>
  <c r="HU56" i="3"/>
  <c r="HZ56" i="3"/>
  <c r="ID56" i="3"/>
  <c r="HP56" i="3"/>
  <c r="HV56" i="3"/>
  <c r="IA56" i="3"/>
  <c r="IE56" i="3"/>
  <c r="HR47" i="3"/>
  <c r="HV47" i="3"/>
  <c r="IA47" i="3"/>
  <c r="HO47" i="3"/>
  <c r="HW47" i="3"/>
  <c r="IB47" i="3"/>
  <c r="HP47" i="3"/>
  <c r="HX47" i="3"/>
  <c r="IC47" i="3"/>
  <c r="HU47" i="3"/>
  <c r="HZ47" i="3"/>
  <c r="ID47" i="3"/>
  <c r="HQ47" i="3"/>
  <c r="IE47" i="3"/>
  <c r="HP45" i="3"/>
  <c r="HV45" i="3"/>
  <c r="IA45" i="3"/>
  <c r="HQ45" i="3"/>
  <c r="HW45" i="3"/>
  <c r="IB45" i="3"/>
  <c r="HR45" i="3"/>
  <c r="HX45" i="3"/>
  <c r="IC45" i="3"/>
  <c r="HO45" i="3"/>
  <c r="HU45" i="3"/>
  <c r="HZ45" i="3"/>
  <c r="ID45" i="3"/>
  <c r="IE45" i="3"/>
  <c r="HQ42" i="3"/>
  <c r="HW42" i="3"/>
  <c r="IB42" i="3"/>
  <c r="HR42" i="3"/>
  <c r="HX42" i="3"/>
  <c r="IC42" i="3"/>
  <c r="HO42" i="3"/>
  <c r="HU42" i="3"/>
  <c r="HZ42" i="3"/>
  <c r="ID42" i="3"/>
  <c r="HV42" i="3"/>
  <c r="IA42" i="3"/>
  <c r="HP42" i="3"/>
  <c r="IE42" i="3"/>
  <c r="HO40" i="3"/>
  <c r="HU40" i="3"/>
  <c r="HZ40" i="3"/>
  <c r="ID40" i="3"/>
  <c r="HP40" i="3"/>
  <c r="HV40" i="3"/>
  <c r="IA40" i="3"/>
  <c r="HQ40" i="3"/>
  <c r="HW40" i="3"/>
  <c r="IB40" i="3"/>
  <c r="HR40" i="3"/>
  <c r="HX40" i="3"/>
  <c r="IC40" i="3"/>
  <c r="IE40" i="3"/>
  <c r="HP38" i="3"/>
  <c r="HU38" i="3"/>
  <c r="HZ38" i="3"/>
  <c r="ID38" i="3"/>
  <c r="HQ38" i="3"/>
  <c r="HV38" i="3"/>
  <c r="IA38" i="3"/>
  <c r="HR38" i="3"/>
  <c r="HW38" i="3"/>
  <c r="IB38" i="3"/>
  <c r="IC38" i="3"/>
  <c r="HO38" i="3"/>
  <c r="HX38" i="3"/>
  <c r="IE38" i="3"/>
  <c r="HR29" i="3"/>
  <c r="HX29" i="3"/>
  <c r="IC29" i="3"/>
  <c r="HO29" i="3"/>
  <c r="HU29" i="3"/>
  <c r="HZ29" i="3"/>
  <c r="ID29" i="3"/>
  <c r="HP29" i="3"/>
  <c r="HV29" i="3"/>
  <c r="IA29" i="3"/>
  <c r="HQ29" i="3"/>
  <c r="HW29" i="3"/>
  <c r="IB29" i="3"/>
  <c r="IE29" i="3"/>
  <c r="HO27" i="3"/>
  <c r="HW27" i="3"/>
  <c r="IB27" i="3"/>
  <c r="HP27" i="3"/>
  <c r="HX27" i="3"/>
  <c r="IC27" i="3"/>
  <c r="HQ27" i="3"/>
  <c r="HU27" i="3"/>
  <c r="HZ27" i="3"/>
  <c r="ID27" i="3"/>
  <c r="HR27" i="3"/>
  <c r="HV27" i="3"/>
  <c r="IA27" i="3"/>
  <c r="IE27" i="3"/>
  <c r="HQ22" i="3"/>
  <c r="HW22" i="3"/>
  <c r="IB22" i="3"/>
  <c r="HR22" i="3"/>
  <c r="HX22" i="3"/>
  <c r="IC22" i="3"/>
  <c r="HO22" i="3"/>
  <c r="HU22" i="3"/>
  <c r="HZ22" i="3"/>
  <c r="ID22" i="3"/>
  <c r="HP22" i="3"/>
  <c r="HV22" i="3"/>
  <c r="IA22" i="3"/>
  <c r="IE22" i="3"/>
  <c r="HP20" i="3"/>
  <c r="HU20" i="3"/>
  <c r="HZ20" i="3"/>
  <c r="ID20" i="3"/>
  <c r="HR20" i="3"/>
  <c r="HV20" i="3"/>
  <c r="IA20" i="3"/>
  <c r="HW20" i="3"/>
  <c r="IB20" i="3"/>
  <c r="HO20" i="3"/>
  <c r="HX20" i="3"/>
  <c r="IC20" i="3"/>
  <c r="HQ20" i="3"/>
  <c r="HS20" i="3" s="1"/>
  <c r="HP868" i="3"/>
  <c r="HU868" i="3"/>
  <c r="HZ868" i="3"/>
  <c r="ID868" i="3"/>
  <c r="HQ868" i="3"/>
  <c r="HV868" i="3"/>
  <c r="IA868" i="3"/>
  <c r="HR868" i="3"/>
  <c r="HW868" i="3"/>
  <c r="IB868" i="3"/>
  <c r="HO868" i="3"/>
  <c r="HX868" i="3"/>
  <c r="IC868" i="3"/>
  <c r="IE868" i="3"/>
  <c r="HQ861" i="3"/>
  <c r="HW861" i="3"/>
  <c r="IB861" i="3"/>
  <c r="HR861" i="3"/>
  <c r="HX861" i="3"/>
  <c r="IC861" i="3"/>
  <c r="HO861" i="3"/>
  <c r="HU861" i="3"/>
  <c r="HZ861" i="3"/>
  <c r="ID861" i="3"/>
  <c r="HP861" i="3"/>
  <c r="HV861" i="3"/>
  <c r="IA861" i="3"/>
  <c r="IE861" i="3"/>
  <c r="HO739" i="3"/>
  <c r="HX739" i="3"/>
  <c r="IC739" i="3"/>
  <c r="HP739" i="3"/>
  <c r="HU739" i="3"/>
  <c r="HZ739" i="3"/>
  <c r="ID739" i="3"/>
  <c r="HQ739" i="3"/>
  <c r="HV739" i="3"/>
  <c r="IA739" i="3"/>
  <c r="HR739" i="3"/>
  <c r="HW739" i="3"/>
  <c r="IB739" i="3"/>
  <c r="IE739" i="3"/>
  <c r="HO737" i="3"/>
  <c r="HX737" i="3"/>
  <c r="IC737" i="3"/>
  <c r="HP737" i="3"/>
  <c r="HU737" i="3"/>
  <c r="HZ737" i="3"/>
  <c r="ID737" i="3"/>
  <c r="HQ737" i="3"/>
  <c r="HV737" i="3"/>
  <c r="IA737" i="3"/>
  <c r="HR737" i="3"/>
  <c r="HW737" i="3"/>
  <c r="IB737" i="3"/>
  <c r="IE737" i="3"/>
  <c r="HP751" i="3"/>
  <c r="HX751" i="3"/>
  <c r="IC751" i="3"/>
  <c r="HQ751" i="3"/>
  <c r="HU751" i="3"/>
  <c r="HZ751" i="3"/>
  <c r="ID751" i="3"/>
  <c r="HR751" i="3"/>
  <c r="HV751" i="3"/>
  <c r="IA751" i="3"/>
  <c r="HO751" i="3"/>
  <c r="HW751" i="3"/>
  <c r="IB751" i="3"/>
  <c r="IE751" i="3"/>
  <c r="HP731" i="3"/>
  <c r="HU731" i="3"/>
  <c r="HZ731" i="3"/>
  <c r="ID731" i="3"/>
  <c r="HQ731" i="3"/>
  <c r="HV731" i="3"/>
  <c r="IA731" i="3"/>
  <c r="HR731" i="3"/>
  <c r="HW731" i="3"/>
  <c r="IB731" i="3"/>
  <c r="HO731" i="3"/>
  <c r="HX731" i="3"/>
  <c r="IC731" i="3"/>
  <c r="IE731" i="3"/>
  <c r="HQ720" i="3"/>
  <c r="HU720" i="3"/>
  <c r="HZ720" i="3"/>
  <c r="ID720" i="3"/>
  <c r="HR720" i="3"/>
  <c r="HV720" i="3"/>
  <c r="IA720" i="3"/>
  <c r="HO720" i="3"/>
  <c r="HW720" i="3"/>
  <c r="IB720" i="3"/>
  <c r="HP720" i="3"/>
  <c r="HX720" i="3"/>
  <c r="IC720" i="3"/>
  <c r="IE720" i="3"/>
  <c r="HO713" i="3"/>
  <c r="HU713" i="3"/>
  <c r="HZ713" i="3"/>
  <c r="ID713" i="3"/>
  <c r="HP713" i="3"/>
  <c r="HV713" i="3"/>
  <c r="IA713" i="3"/>
  <c r="HQ713" i="3"/>
  <c r="HW713" i="3"/>
  <c r="IB713" i="3"/>
  <c r="HR713" i="3"/>
  <c r="HX713" i="3"/>
  <c r="IC713" i="3"/>
  <c r="IE713" i="3"/>
  <c r="HP710" i="3"/>
  <c r="HV710" i="3"/>
  <c r="IA710" i="3"/>
  <c r="HQ710" i="3"/>
  <c r="HW710" i="3"/>
  <c r="IB710" i="3"/>
  <c r="HR710" i="3"/>
  <c r="HX710" i="3"/>
  <c r="IC710" i="3"/>
  <c r="HO710" i="3"/>
  <c r="HU710" i="3"/>
  <c r="HZ710" i="3"/>
  <c r="ID710" i="3"/>
  <c r="IE710" i="3"/>
  <c r="HP702" i="3"/>
  <c r="HV702" i="3"/>
  <c r="IA702" i="3"/>
  <c r="HQ702" i="3"/>
  <c r="HW702" i="3"/>
  <c r="IB702" i="3"/>
  <c r="HR702" i="3"/>
  <c r="HX702" i="3"/>
  <c r="IC702" i="3"/>
  <c r="HO702" i="3"/>
  <c r="HU702" i="3"/>
  <c r="HZ702" i="3"/>
  <c r="ID702" i="3"/>
  <c r="IE702" i="3"/>
  <c r="HP695" i="3"/>
  <c r="HV695" i="3"/>
  <c r="IA695" i="3"/>
  <c r="HQ695" i="3"/>
  <c r="HW695" i="3"/>
  <c r="IB695" i="3"/>
  <c r="HX695" i="3"/>
  <c r="HO695" i="3"/>
  <c r="HZ695" i="3"/>
  <c r="HR695" i="3"/>
  <c r="IC695" i="3"/>
  <c r="HU695" i="3"/>
  <c r="ID695" i="3"/>
  <c r="IE695" i="3"/>
  <c r="HR838" i="3"/>
  <c r="HX838" i="3"/>
  <c r="IC838" i="3"/>
  <c r="HO838" i="3"/>
  <c r="HU838" i="3"/>
  <c r="HZ838" i="3"/>
  <c r="ID838" i="3"/>
  <c r="HP838" i="3"/>
  <c r="HV838" i="3"/>
  <c r="IA838" i="3"/>
  <c r="HQ838" i="3"/>
  <c r="HW838" i="3"/>
  <c r="IB838" i="3"/>
  <c r="IE838" i="3"/>
  <c r="HQ830" i="3"/>
  <c r="HW830" i="3"/>
  <c r="IB830" i="3"/>
  <c r="HR830" i="3"/>
  <c r="HX830" i="3"/>
  <c r="IC830" i="3"/>
  <c r="HO830" i="3"/>
  <c r="HU830" i="3"/>
  <c r="HZ830" i="3"/>
  <c r="ID830" i="3"/>
  <c r="HP830" i="3"/>
  <c r="HV830" i="3"/>
  <c r="IA830" i="3"/>
  <c r="IE830" i="3"/>
  <c r="HO812" i="3"/>
  <c r="HX812" i="3"/>
  <c r="IC812" i="3"/>
  <c r="HP812" i="3"/>
  <c r="HU812" i="3"/>
  <c r="HZ812" i="3"/>
  <c r="ID812" i="3"/>
  <c r="HQ812" i="3"/>
  <c r="HV812" i="3"/>
  <c r="IA812" i="3"/>
  <c r="HR812" i="3"/>
  <c r="HW812" i="3"/>
  <c r="IB812" i="3"/>
  <c r="IE812" i="3"/>
  <c r="HQ805" i="3"/>
  <c r="HW805" i="3"/>
  <c r="IB805" i="3"/>
  <c r="HR805" i="3"/>
  <c r="HX805" i="3"/>
  <c r="IC805" i="3"/>
  <c r="HO805" i="3"/>
  <c r="HU805" i="3"/>
  <c r="HZ805" i="3"/>
  <c r="ID805" i="3"/>
  <c r="HP805" i="3"/>
  <c r="HV805" i="3"/>
  <c r="IA805" i="3"/>
  <c r="IE805" i="3"/>
  <c r="HP787" i="3"/>
  <c r="HX787" i="3"/>
  <c r="IC787" i="3"/>
  <c r="HQ787" i="3"/>
  <c r="HU787" i="3"/>
  <c r="HZ787" i="3"/>
  <c r="ID787" i="3"/>
  <c r="HR787" i="3"/>
  <c r="HV787" i="3"/>
  <c r="IA787" i="3"/>
  <c r="HO787" i="3"/>
  <c r="HW787" i="3"/>
  <c r="IB787" i="3"/>
  <c r="IE787" i="3"/>
  <c r="HR633" i="3"/>
  <c r="HX633" i="3"/>
  <c r="IC633" i="3"/>
  <c r="HO633" i="3"/>
  <c r="HU633" i="3"/>
  <c r="HZ633" i="3"/>
  <c r="ID633" i="3"/>
  <c r="HQ633" i="3"/>
  <c r="HW633" i="3"/>
  <c r="IB633" i="3"/>
  <c r="IA633" i="3"/>
  <c r="HP633" i="3"/>
  <c r="HV633" i="3"/>
  <c r="IE633" i="3"/>
  <c r="HR613" i="3"/>
  <c r="HX613" i="3"/>
  <c r="IC613" i="3"/>
  <c r="HO613" i="3"/>
  <c r="HU613" i="3"/>
  <c r="HZ613" i="3"/>
  <c r="ID613" i="3"/>
  <c r="HQ613" i="3"/>
  <c r="HW613" i="3"/>
  <c r="IB613" i="3"/>
  <c r="HP613" i="3"/>
  <c r="HV613" i="3"/>
  <c r="IA613" i="3"/>
  <c r="IE613" i="3"/>
  <c r="HQ603" i="3"/>
  <c r="HU603" i="3"/>
  <c r="HZ603" i="3"/>
  <c r="ID603" i="3"/>
  <c r="HR603" i="3"/>
  <c r="HV603" i="3"/>
  <c r="IA603" i="3"/>
  <c r="HO603" i="3"/>
  <c r="HW603" i="3"/>
  <c r="IB603" i="3"/>
  <c r="HP603" i="3"/>
  <c r="HX603" i="3"/>
  <c r="IC603" i="3"/>
  <c r="IE603" i="3"/>
  <c r="HO590" i="3"/>
  <c r="HX590" i="3"/>
  <c r="IC590" i="3"/>
  <c r="HP590" i="3"/>
  <c r="HU590" i="3"/>
  <c r="HZ590" i="3"/>
  <c r="ID590" i="3"/>
  <c r="HQ590" i="3"/>
  <c r="HV590" i="3"/>
  <c r="IA590" i="3"/>
  <c r="HR590" i="3"/>
  <c r="HW590" i="3"/>
  <c r="IB590" i="3"/>
  <c r="IE590" i="3"/>
  <c r="HO555" i="3"/>
  <c r="HW555" i="3"/>
  <c r="IB555" i="3"/>
  <c r="HP555" i="3"/>
  <c r="HX555" i="3"/>
  <c r="IC555" i="3"/>
  <c r="HQ555" i="3"/>
  <c r="HU555" i="3"/>
  <c r="HZ555" i="3"/>
  <c r="ID555" i="3"/>
  <c r="HR555" i="3"/>
  <c r="HV555" i="3"/>
  <c r="IA555" i="3"/>
  <c r="IE555" i="3"/>
  <c r="HO545" i="3"/>
  <c r="HU545" i="3"/>
  <c r="HZ545" i="3"/>
  <c r="ID545" i="3"/>
  <c r="HP545" i="3"/>
  <c r="HV545" i="3"/>
  <c r="IA545" i="3"/>
  <c r="HQ545" i="3"/>
  <c r="HW545" i="3"/>
  <c r="IB545" i="3"/>
  <c r="HR545" i="3"/>
  <c r="HX545" i="3"/>
  <c r="IC545" i="3"/>
  <c r="IE545" i="3"/>
  <c r="HP534" i="3"/>
  <c r="HV534" i="3"/>
  <c r="IA534" i="3"/>
  <c r="HQ534" i="3"/>
  <c r="HW534" i="3"/>
  <c r="IB534" i="3"/>
  <c r="HR534" i="3"/>
  <c r="HX534" i="3"/>
  <c r="IC534" i="3"/>
  <c r="HO534" i="3"/>
  <c r="HU534" i="3"/>
  <c r="HZ534" i="3"/>
  <c r="ID534" i="3"/>
  <c r="IE534" i="3"/>
  <c r="HQ523" i="3"/>
  <c r="HW523" i="3"/>
  <c r="IB523" i="3"/>
  <c r="HR523" i="3"/>
  <c r="HX523" i="3"/>
  <c r="IC523" i="3"/>
  <c r="HO523" i="3"/>
  <c r="HU523" i="3"/>
  <c r="HZ523" i="3"/>
  <c r="ID523" i="3"/>
  <c r="HP523" i="3"/>
  <c r="HV523" i="3"/>
  <c r="IA523" i="3"/>
  <c r="IE523" i="3"/>
  <c r="HO503" i="3"/>
  <c r="HX503" i="3"/>
  <c r="IC503" i="3"/>
  <c r="HP503" i="3"/>
  <c r="HU503" i="3"/>
  <c r="HZ503" i="3"/>
  <c r="ID503" i="3"/>
  <c r="HQ503" i="3"/>
  <c r="HV503" i="3"/>
  <c r="IA503" i="3"/>
  <c r="HR503" i="3"/>
  <c r="HW503" i="3"/>
  <c r="IB503" i="3"/>
  <c r="IE503" i="3"/>
  <c r="HP498" i="3"/>
  <c r="HV498" i="3"/>
  <c r="IA498" i="3"/>
  <c r="HQ498" i="3"/>
  <c r="HW498" i="3"/>
  <c r="IB498" i="3"/>
  <c r="HR498" i="3"/>
  <c r="HX498" i="3"/>
  <c r="IC498" i="3"/>
  <c r="HO498" i="3"/>
  <c r="HU498" i="3"/>
  <c r="HZ498" i="3"/>
  <c r="ID498" i="3"/>
  <c r="IE498" i="3"/>
  <c r="HR489" i="3"/>
  <c r="HW489" i="3"/>
  <c r="IB489" i="3"/>
  <c r="HO489" i="3"/>
  <c r="HX489" i="3"/>
  <c r="IC489" i="3"/>
  <c r="HP489" i="3"/>
  <c r="HU489" i="3"/>
  <c r="HZ489" i="3"/>
  <c r="ID489" i="3"/>
  <c r="HQ489" i="3"/>
  <c r="HV489" i="3"/>
  <c r="IA489" i="3"/>
  <c r="IE489" i="3"/>
  <c r="HP423" i="3"/>
  <c r="HV423" i="3"/>
  <c r="IA423" i="3"/>
  <c r="HQ423" i="3"/>
  <c r="HW423" i="3"/>
  <c r="IB423" i="3"/>
  <c r="HR423" i="3"/>
  <c r="HX423" i="3"/>
  <c r="IC423" i="3"/>
  <c r="HO423" i="3"/>
  <c r="HU423" i="3"/>
  <c r="HZ423" i="3"/>
  <c r="ID423" i="3"/>
  <c r="IE423" i="3"/>
  <c r="HQ400" i="3"/>
  <c r="HV400" i="3"/>
  <c r="IA400" i="3"/>
  <c r="HR400" i="3"/>
  <c r="HW400" i="3"/>
  <c r="IB400" i="3"/>
  <c r="HO400" i="3"/>
  <c r="HX400" i="3"/>
  <c r="IC400" i="3"/>
  <c r="HU400" i="3"/>
  <c r="HZ400" i="3"/>
  <c r="ID400" i="3"/>
  <c r="HP400" i="3"/>
  <c r="IE400" i="3"/>
  <c r="HP373" i="3"/>
  <c r="HX373" i="3"/>
  <c r="IC373" i="3"/>
  <c r="HQ373" i="3"/>
  <c r="HU373" i="3"/>
  <c r="HZ373" i="3"/>
  <c r="ID373" i="3"/>
  <c r="HR373" i="3"/>
  <c r="HV373" i="3"/>
  <c r="IA373" i="3"/>
  <c r="HW373" i="3"/>
  <c r="IB373" i="3"/>
  <c r="HO373" i="3"/>
  <c r="IE373" i="3"/>
  <c r="HP363" i="3"/>
  <c r="HV363" i="3"/>
  <c r="IA363" i="3"/>
  <c r="HQ363" i="3"/>
  <c r="HW363" i="3"/>
  <c r="IB363" i="3"/>
  <c r="HR363" i="3"/>
  <c r="HX363" i="3"/>
  <c r="IC363" i="3"/>
  <c r="HO363" i="3"/>
  <c r="HU363" i="3"/>
  <c r="HZ363" i="3"/>
  <c r="ID363" i="3"/>
  <c r="IE363" i="3"/>
  <c r="HQ354" i="3"/>
  <c r="HV354" i="3"/>
  <c r="IA354" i="3"/>
  <c r="HR354" i="3"/>
  <c r="HW354" i="3"/>
  <c r="IB354" i="3"/>
  <c r="HO354" i="3"/>
  <c r="HX354" i="3"/>
  <c r="IC354" i="3"/>
  <c r="HU354" i="3"/>
  <c r="HZ354" i="3"/>
  <c r="ID354" i="3"/>
  <c r="HP354" i="3"/>
  <c r="IE354" i="3"/>
  <c r="HP338" i="3"/>
  <c r="HV338" i="3"/>
  <c r="IA338" i="3"/>
  <c r="HQ338" i="3"/>
  <c r="HW338" i="3"/>
  <c r="IB338" i="3"/>
  <c r="HR338" i="3"/>
  <c r="HX338" i="3"/>
  <c r="IC338" i="3"/>
  <c r="HO338" i="3"/>
  <c r="HU338" i="3"/>
  <c r="HZ338" i="3"/>
  <c r="ID338" i="3"/>
  <c r="IE338" i="3"/>
  <c r="HO295" i="3"/>
  <c r="HU295" i="3"/>
  <c r="HZ295" i="3"/>
  <c r="ID295" i="3"/>
  <c r="HQ295" i="3"/>
  <c r="HW295" i="3"/>
  <c r="IB295" i="3"/>
  <c r="HR295" i="3"/>
  <c r="IC295" i="3"/>
  <c r="HV295" i="3"/>
  <c r="HX295" i="3"/>
  <c r="HP295" i="3"/>
  <c r="IA295" i="3"/>
  <c r="IE295" i="3"/>
  <c r="HQ284" i="3"/>
  <c r="HV284" i="3"/>
  <c r="IA284" i="3"/>
  <c r="HR284" i="3"/>
  <c r="HW284" i="3"/>
  <c r="IB284" i="3"/>
  <c r="HO284" i="3"/>
  <c r="HX284" i="3"/>
  <c r="IC284" i="3"/>
  <c r="HU284" i="3"/>
  <c r="HZ284" i="3"/>
  <c r="ID284" i="3"/>
  <c r="HP284" i="3"/>
  <c r="IE284" i="3"/>
  <c r="HR274" i="3"/>
  <c r="HW274" i="3"/>
  <c r="IB274" i="3"/>
  <c r="HO274" i="3"/>
  <c r="HX274" i="3"/>
  <c r="IC274" i="3"/>
  <c r="HP274" i="3"/>
  <c r="HU274" i="3"/>
  <c r="HZ274" i="3"/>
  <c r="ID274" i="3"/>
  <c r="HQ274" i="3"/>
  <c r="HV274" i="3"/>
  <c r="IA274" i="3"/>
  <c r="IE274" i="3"/>
  <c r="HQ265" i="3"/>
  <c r="HU265" i="3"/>
  <c r="HZ265" i="3"/>
  <c r="ID265" i="3"/>
  <c r="HR265" i="3"/>
  <c r="HV265" i="3"/>
  <c r="IA265" i="3"/>
  <c r="HO265" i="3"/>
  <c r="HW265" i="3"/>
  <c r="IB265" i="3"/>
  <c r="HX265" i="3"/>
  <c r="IC265" i="3"/>
  <c r="HP265" i="3"/>
  <c r="IE265" i="3"/>
  <c r="HO255" i="3"/>
  <c r="HU255" i="3"/>
  <c r="HZ255" i="3"/>
  <c r="ID255" i="3"/>
  <c r="HP255" i="3"/>
  <c r="HV255" i="3"/>
  <c r="IA255" i="3"/>
  <c r="HQ255" i="3"/>
  <c r="HW255" i="3"/>
  <c r="IB255" i="3"/>
  <c r="HR255" i="3"/>
  <c r="HX255" i="3"/>
  <c r="IC255" i="3"/>
  <c r="IE255" i="3"/>
  <c r="HR246" i="3"/>
  <c r="HX246" i="3"/>
  <c r="IC246" i="3"/>
  <c r="HO246" i="3"/>
  <c r="HU246" i="3"/>
  <c r="HZ246" i="3"/>
  <c r="ID246" i="3"/>
  <c r="HP246" i="3"/>
  <c r="HV246" i="3"/>
  <c r="IA246" i="3"/>
  <c r="IB246" i="3"/>
  <c r="HQ246" i="3"/>
  <c r="HW246" i="3"/>
  <c r="IE246" i="3"/>
  <c r="HO192" i="3"/>
  <c r="HU192" i="3"/>
  <c r="HZ192" i="3"/>
  <c r="ID192" i="3"/>
  <c r="HP192" i="3"/>
  <c r="HV192" i="3"/>
  <c r="IA192" i="3"/>
  <c r="HQ192" i="3"/>
  <c r="HW192" i="3"/>
  <c r="IB192" i="3"/>
  <c r="HR192" i="3"/>
  <c r="HX192" i="3"/>
  <c r="IC192" i="3"/>
  <c r="IE192" i="3"/>
  <c r="HP155" i="3"/>
  <c r="HX155" i="3"/>
  <c r="IC155" i="3"/>
  <c r="HQ155" i="3"/>
  <c r="HU155" i="3"/>
  <c r="HZ155" i="3"/>
  <c r="ID155" i="3"/>
  <c r="HV155" i="3"/>
  <c r="HO155" i="3"/>
  <c r="HW155" i="3"/>
  <c r="HR155" i="3"/>
  <c r="IA155" i="3"/>
  <c r="IB155" i="3"/>
  <c r="IE155" i="3"/>
  <c r="HP134" i="3"/>
  <c r="HU134" i="3"/>
  <c r="HZ134" i="3"/>
  <c r="ID134" i="3"/>
  <c r="HR134" i="3"/>
  <c r="HW134" i="3"/>
  <c r="IB134" i="3"/>
  <c r="HQ134" i="3"/>
  <c r="IA134" i="3"/>
  <c r="IC134" i="3"/>
  <c r="HV134" i="3"/>
  <c r="HO134" i="3"/>
  <c r="HX134" i="3"/>
  <c r="IE134" i="3"/>
  <c r="HP125" i="3"/>
  <c r="HV125" i="3"/>
  <c r="IA125" i="3"/>
  <c r="HQ125" i="3"/>
  <c r="HW125" i="3"/>
  <c r="IB125" i="3"/>
  <c r="HR125" i="3"/>
  <c r="HX125" i="3"/>
  <c r="IC125" i="3"/>
  <c r="HU125" i="3"/>
  <c r="HZ125" i="3"/>
  <c r="ID125" i="3"/>
  <c r="HO125" i="3"/>
  <c r="IE125" i="3"/>
  <c r="HO87" i="3"/>
  <c r="HW87" i="3"/>
  <c r="IB87" i="3"/>
  <c r="HQ87" i="3"/>
  <c r="HU87" i="3"/>
  <c r="HZ87" i="3"/>
  <c r="ID87" i="3"/>
  <c r="HV87" i="3"/>
  <c r="HP87" i="3"/>
  <c r="HX87" i="3"/>
  <c r="HR87" i="3"/>
  <c r="IA87" i="3"/>
  <c r="IC87" i="3"/>
  <c r="IE87" i="3"/>
  <c r="HR869" i="3"/>
  <c r="HX869" i="3"/>
  <c r="IC869" i="3"/>
  <c r="HO869" i="3"/>
  <c r="HU869" i="3"/>
  <c r="HZ869" i="3"/>
  <c r="ID869" i="3"/>
  <c r="HP869" i="3"/>
  <c r="HV869" i="3"/>
  <c r="IA869" i="3"/>
  <c r="HQ869" i="3"/>
  <c r="HW869" i="3"/>
  <c r="IB869" i="3"/>
  <c r="IE869" i="3"/>
  <c r="HP864" i="3"/>
  <c r="HV864" i="3"/>
  <c r="IA864" i="3"/>
  <c r="HQ864" i="3"/>
  <c r="HW864" i="3"/>
  <c r="IB864" i="3"/>
  <c r="HR864" i="3"/>
  <c r="HX864" i="3"/>
  <c r="IC864" i="3"/>
  <c r="HO864" i="3"/>
  <c r="HU864" i="3"/>
  <c r="HZ864" i="3"/>
  <c r="ID864" i="3"/>
  <c r="IE864" i="3"/>
  <c r="HO860" i="3"/>
  <c r="HX860" i="3"/>
  <c r="IC860" i="3"/>
  <c r="HP860" i="3"/>
  <c r="HU860" i="3"/>
  <c r="HZ860" i="3"/>
  <c r="ID860" i="3"/>
  <c r="HQ860" i="3"/>
  <c r="HV860" i="3"/>
  <c r="IA860" i="3"/>
  <c r="HR860" i="3"/>
  <c r="HW860" i="3"/>
  <c r="IB860" i="3"/>
  <c r="IE860" i="3"/>
  <c r="HR856" i="3"/>
  <c r="HX856" i="3"/>
  <c r="IC856" i="3"/>
  <c r="HO856" i="3"/>
  <c r="HU856" i="3"/>
  <c r="HZ856" i="3"/>
  <c r="ID856" i="3"/>
  <c r="HP856" i="3"/>
  <c r="HV856" i="3"/>
  <c r="IA856" i="3"/>
  <c r="HQ856" i="3"/>
  <c r="HW856" i="3"/>
  <c r="IB856" i="3"/>
  <c r="IE856" i="3"/>
  <c r="HP762" i="3"/>
  <c r="HV762" i="3"/>
  <c r="IA762" i="3"/>
  <c r="HQ762" i="3"/>
  <c r="HW762" i="3"/>
  <c r="IB762" i="3"/>
  <c r="HR762" i="3"/>
  <c r="HX762" i="3"/>
  <c r="IC762" i="3"/>
  <c r="HO762" i="3"/>
  <c r="HU762" i="3"/>
  <c r="HZ762" i="3"/>
  <c r="ID762" i="3"/>
  <c r="IE762" i="3"/>
  <c r="HO758" i="3"/>
  <c r="HU758" i="3"/>
  <c r="HZ758" i="3"/>
  <c r="ID758" i="3"/>
  <c r="HP758" i="3"/>
  <c r="HV758" i="3"/>
  <c r="IA758" i="3"/>
  <c r="HQ758" i="3"/>
  <c r="HW758" i="3"/>
  <c r="IB758" i="3"/>
  <c r="HR758" i="3"/>
  <c r="HX758" i="3"/>
  <c r="IC758" i="3"/>
  <c r="IE758" i="3"/>
  <c r="HR754" i="3"/>
  <c r="HX754" i="3"/>
  <c r="IC754" i="3"/>
  <c r="HO754" i="3"/>
  <c r="HU754" i="3"/>
  <c r="HZ754" i="3"/>
  <c r="ID754" i="3"/>
  <c r="HP754" i="3"/>
  <c r="HV754" i="3"/>
  <c r="IA754" i="3"/>
  <c r="HQ754" i="3"/>
  <c r="HW754" i="3"/>
  <c r="IB754" i="3"/>
  <c r="IE754" i="3"/>
  <c r="HO749" i="3"/>
  <c r="HU749" i="3"/>
  <c r="HZ749" i="3"/>
  <c r="ID749" i="3"/>
  <c r="HP749" i="3"/>
  <c r="HV749" i="3"/>
  <c r="IA749" i="3"/>
  <c r="HQ749" i="3"/>
  <c r="HW749" i="3"/>
  <c r="IB749" i="3"/>
  <c r="HR749" i="3"/>
  <c r="HX749" i="3"/>
  <c r="IC749" i="3"/>
  <c r="IE749" i="3"/>
  <c r="HP735" i="3"/>
  <c r="HU735" i="3"/>
  <c r="HZ735" i="3"/>
  <c r="ID735" i="3"/>
  <c r="HQ735" i="3"/>
  <c r="HV735" i="3"/>
  <c r="IA735" i="3"/>
  <c r="HR735" i="3"/>
  <c r="HW735" i="3"/>
  <c r="IB735" i="3"/>
  <c r="HO735" i="3"/>
  <c r="HX735" i="3"/>
  <c r="IC735" i="3"/>
  <c r="IE735" i="3"/>
  <c r="HP729" i="3"/>
  <c r="HU729" i="3"/>
  <c r="HZ729" i="3"/>
  <c r="ID729" i="3"/>
  <c r="HQ729" i="3"/>
  <c r="HV729" i="3"/>
  <c r="IA729" i="3"/>
  <c r="HR729" i="3"/>
  <c r="HW729" i="3"/>
  <c r="IB729" i="3"/>
  <c r="HO729" i="3"/>
  <c r="HX729" i="3"/>
  <c r="IC729" i="3"/>
  <c r="IE729" i="3"/>
  <c r="HO723" i="3"/>
  <c r="HU723" i="3"/>
  <c r="HZ723" i="3"/>
  <c r="ID723" i="3"/>
  <c r="HP723" i="3"/>
  <c r="HV723" i="3"/>
  <c r="IA723" i="3"/>
  <c r="HQ723" i="3"/>
  <c r="HW723" i="3"/>
  <c r="IB723" i="3"/>
  <c r="HR723" i="3"/>
  <c r="HX723" i="3"/>
  <c r="IC723" i="3"/>
  <c r="IE723" i="3"/>
  <c r="HR721" i="3"/>
  <c r="HW721" i="3"/>
  <c r="IB721" i="3"/>
  <c r="HO721" i="3"/>
  <c r="HX721" i="3"/>
  <c r="IC721" i="3"/>
  <c r="HP721" i="3"/>
  <c r="HU721" i="3"/>
  <c r="HZ721" i="3"/>
  <c r="ID721" i="3"/>
  <c r="HQ721" i="3"/>
  <c r="HV721" i="3"/>
  <c r="IA721" i="3"/>
  <c r="IE721" i="3"/>
  <c r="HR719" i="3"/>
  <c r="HX719" i="3"/>
  <c r="IC719" i="3"/>
  <c r="HO719" i="3"/>
  <c r="HU719" i="3"/>
  <c r="HZ719" i="3"/>
  <c r="ID719" i="3"/>
  <c r="HP719" i="3"/>
  <c r="HV719" i="3"/>
  <c r="IA719" i="3"/>
  <c r="HQ719" i="3"/>
  <c r="HW719" i="3"/>
  <c r="IB719" i="3"/>
  <c r="IE719" i="3"/>
  <c r="HP716" i="3"/>
  <c r="HX716" i="3"/>
  <c r="IC716" i="3"/>
  <c r="HQ716" i="3"/>
  <c r="HU716" i="3"/>
  <c r="HZ716" i="3"/>
  <c r="ID716" i="3"/>
  <c r="HR716" i="3"/>
  <c r="HV716" i="3"/>
  <c r="IA716" i="3"/>
  <c r="HO716" i="3"/>
  <c r="HW716" i="3"/>
  <c r="IB716" i="3"/>
  <c r="IE716" i="3"/>
  <c r="HR714" i="3"/>
  <c r="HX714" i="3"/>
  <c r="IC714" i="3"/>
  <c r="HO714" i="3"/>
  <c r="HU714" i="3"/>
  <c r="HZ714" i="3"/>
  <c r="ID714" i="3"/>
  <c r="HP714" i="3"/>
  <c r="HV714" i="3"/>
  <c r="IA714" i="3"/>
  <c r="HQ714" i="3"/>
  <c r="HW714" i="3"/>
  <c r="IB714" i="3"/>
  <c r="IE714" i="3"/>
  <c r="HO711" i="3"/>
  <c r="HU711" i="3"/>
  <c r="HZ711" i="3"/>
  <c r="ID711" i="3"/>
  <c r="HP711" i="3"/>
  <c r="HV711" i="3"/>
  <c r="IA711" i="3"/>
  <c r="HQ711" i="3"/>
  <c r="HW711" i="3"/>
  <c r="IB711" i="3"/>
  <c r="HR711" i="3"/>
  <c r="HX711" i="3"/>
  <c r="IC711" i="3"/>
  <c r="IE711" i="3"/>
  <c r="HO744" i="3"/>
  <c r="HU744" i="3"/>
  <c r="HZ744" i="3"/>
  <c r="ID744" i="3"/>
  <c r="HP744" i="3"/>
  <c r="HV744" i="3"/>
  <c r="IA744" i="3"/>
  <c r="HQ744" i="3"/>
  <c r="HW744" i="3"/>
  <c r="IB744" i="3"/>
  <c r="HR744" i="3"/>
  <c r="HX744" i="3"/>
  <c r="IC744" i="3"/>
  <c r="IE744" i="3"/>
  <c r="HP777" i="3"/>
  <c r="HV777" i="3"/>
  <c r="IA777" i="3"/>
  <c r="HQ777" i="3"/>
  <c r="HW777" i="3"/>
  <c r="IB777" i="3"/>
  <c r="HR777" i="3"/>
  <c r="HX777" i="3"/>
  <c r="IC777" i="3"/>
  <c r="HO777" i="3"/>
  <c r="HU777" i="3"/>
  <c r="HZ777" i="3"/>
  <c r="ID777" i="3"/>
  <c r="IE777" i="3"/>
  <c r="HQ709" i="3"/>
  <c r="HW709" i="3"/>
  <c r="IB709" i="3"/>
  <c r="HR709" i="3"/>
  <c r="HX709" i="3"/>
  <c r="IC709" i="3"/>
  <c r="HO709" i="3"/>
  <c r="HU709" i="3"/>
  <c r="HZ709" i="3"/>
  <c r="ID709" i="3"/>
  <c r="HP709" i="3"/>
  <c r="HV709" i="3"/>
  <c r="IA709" i="3"/>
  <c r="IE709" i="3"/>
  <c r="HR706" i="3"/>
  <c r="HX706" i="3"/>
  <c r="IC706" i="3"/>
  <c r="HO706" i="3"/>
  <c r="HU706" i="3"/>
  <c r="HZ706" i="3"/>
  <c r="ID706" i="3"/>
  <c r="HP706" i="3"/>
  <c r="HV706" i="3"/>
  <c r="IA706" i="3"/>
  <c r="HQ706" i="3"/>
  <c r="HW706" i="3"/>
  <c r="IB706" i="3"/>
  <c r="IE706" i="3"/>
  <c r="HO703" i="3"/>
  <c r="HU703" i="3"/>
  <c r="HZ703" i="3"/>
  <c r="ID703" i="3"/>
  <c r="HP703" i="3"/>
  <c r="HV703" i="3"/>
  <c r="IA703" i="3"/>
  <c r="HQ703" i="3"/>
  <c r="HW703" i="3"/>
  <c r="IB703" i="3"/>
  <c r="HR703" i="3"/>
  <c r="HX703" i="3"/>
  <c r="IC703" i="3"/>
  <c r="IE703" i="3"/>
  <c r="HQ701" i="3"/>
  <c r="HW701" i="3"/>
  <c r="IB701" i="3"/>
  <c r="HR701" i="3"/>
  <c r="HX701" i="3"/>
  <c r="IC701" i="3"/>
  <c r="HO701" i="3"/>
  <c r="HU701" i="3"/>
  <c r="HZ701" i="3"/>
  <c r="ID701" i="3"/>
  <c r="HP701" i="3"/>
  <c r="HV701" i="3"/>
  <c r="IA701" i="3"/>
  <c r="IE701" i="3"/>
  <c r="HQ699" i="3"/>
  <c r="HW699" i="3"/>
  <c r="IB699" i="3"/>
  <c r="HR699" i="3"/>
  <c r="HX699" i="3"/>
  <c r="IC699" i="3"/>
  <c r="HO699" i="3"/>
  <c r="HU699" i="3"/>
  <c r="HZ699" i="3"/>
  <c r="ID699" i="3"/>
  <c r="HP699" i="3"/>
  <c r="HV699" i="3"/>
  <c r="IA699" i="3"/>
  <c r="IE699" i="3"/>
  <c r="HO696" i="3"/>
  <c r="HW696" i="3"/>
  <c r="IB696" i="3"/>
  <c r="HP696" i="3"/>
  <c r="HX696" i="3"/>
  <c r="IC696" i="3"/>
  <c r="HQ696" i="3"/>
  <c r="HZ696" i="3"/>
  <c r="HR696" i="3"/>
  <c r="IA696" i="3"/>
  <c r="HU696" i="3"/>
  <c r="ID696" i="3"/>
  <c r="HV696" i="3"/>
  <c r="IE696" i="3"/>
  <c r="HO853" i="3"/>
  <c r="HU853" i="3"/>
  <c r="HZ853" i="3"/>
  <c r="ID853" i="3"/>
  <c r="HP853" i="3"/>
  <c r="HV853" i="3"/>
  <c r="IA853" i="3"/>
  <c r="HQ853" i="3"/>
  <c r="HW853" i="3"/>
  <c r="IB853" i="3"/>
  <c r="HR853" i="3"/>
  <c r="HX853" i="3"/>
  <c r="IC853" i="3"/>
  <c r="IE853" i="3"/>
  <c r="HQ848" i="3"/>
  <c r="HW848" i="3"/>
  <c r="IB848" i="3"/>
  <c r="HR848" i="3"/>
  <c r="HX848" i="3"/>
  <c r="IC848" i="3"/>
  <c r="HO848" i="3"/>
  <c r="HU848" i="3"/>
  <c r="HZ848" i="3"/>
  <c r="ID848" i="3"/>
  <c r="HP848" i="3"/>
  <c r="HV848" i="3"/>
  <c r="IA848" i="3"/>
  <c r="IE848" i="3"/>
  <c r="HQ846" i="3"/>
  <c r="HU846" i="3"/>
  <c r="HZ846" i="3"/>
  <c r="ID846" i="3"/>
  <c r="HR846" i="3"/>
  <c r="HV846" i="3"/>
  <c r="IA846" i="3"/>
  <c r="HO846" i="3"/>
  <c r="HW846" i="3"/>
  <c r="IB846" i="3"/>
  <c r="HP846" i="3"/>
  <c r="HX846" i="3"/>
  <c r="IC846" i="3"/>
  <c r="IE846" i="3"/>
  <c r="HP843" i="3"/>
  <c r="HX843" i="3"/>
  <c r="IC843" i="3"/>
  <c r="HQ843" i="3"/>
  <c r="HU843" i="3"/>
  <c r="HZ843" i="3"/>
  <c r="ID843" i="3"/>
  <c r="HR843" i="3"/>
  <c r="HV843" i="3"/>
  <c r="IA843" i="3"/>
  <c r="HO843" i="3"/>
  <c r="HW843" i="3"/>
  <c r="IB843" i="3"/>
  <c r="IE843" i="3"/>
  <c r="HQ839" i="3"/>
  <c r="HU839" i="3"/>
  <c r="HZ839" i="3"/>
  <c r="ID839" i="3"/>
  <c r="HR839" i="3"/>
  <c r="HV839" i="3"/>
  <c r="IA839" i="3"/>
  <c r="HO839" i="3"/>
  <c r="HW839" i="3"/>
  <c r="IB839" i="3"/>
  <c r="HP839" i="3"/>
  <c r="HX839" i="3"/>
  <c r="IC839" i="3"/>
  <c r="IE839" i="3"/>
  <c r="HP837" i="3"/>
  <c r="HU837" i="3"/>
  <c r="HZ837" i="3"/>
  <c r="ID837" i="3"/>
  <c r="HQ837" i="3"/>
  <c r="HV837" i="3"/>
  <c r="IA837" i="3"/>
  <c r="HR837" i="3"/>
  <c r="HW837" i="3"/>
  <c r="IB837" i="3"/>
  <c r="HO837" i="3"/>
  <c r="HX837" i="3"/>
  <c r="IC837" i="3"/>
  <c r="IE837" i="3"/>
  <c r="HO835" i="3"/>
  <c r="HU835" i="3"/>
  <c r="HZ835" i="3"/>
  <c r="ID835" i="3"/>
  <c r="HP835" i="3"/>
  <c r="HV835" i="3"/>
  <c r="IA835" i="3"/>
  <c r="HQ835" i="3"/>
  <c r="HW835" i="3"/>
  <c r="IB835" i="3"/>
  <c r="HR835" i="3"/>
  <c r="HX835" i="3"/>
  <c r="IC835" i="3"/>
  <c r="IE835" i="3"/>
  <c r="HO833" i="3"/>
  <c r="HU833" i="3"/>
  <c r="HZ833" i="3"/>
  <c r="ID833" i="3"/>
  <c r="HP833" i="3"/>
  <c r="HV833" i="3"/>
  <c r="IA833" i="3"/>
  <c r="HQ833" i="3"/>
  <c r="HW833" i="3"/>
  <c r="IB833" i="3"/>
  <c r="HR833" i="3"/>
  <c r="HX833" i="3"/>
  <c r="IC833" i="3"/>
  <c r="IE833" i="3"/>
  <c r="HP827" i="3"/>
  <c r="HX827" i="3"/>
  <c r="IC827" i="3"/>
  <c r="HQ827" i="3"/>
  <c r="HU827" i="3"/>
  <c r="HZ827" i="3"/>
  <c r="ID827" i="3"/>
  <c r="HR827" i="3"/>
  <c r="HV827" i="3"/>
  <c r="IA827" i="3"/>
  <c r="HO827" i="3"/>
  <c r="HW827" i="3"/>
  <c r="IB827" i="3"/>
  <c r="IE827" i="3"/>
  <c r="HP818" i="3"/>
  <c r="HU818" i="3"/>
  <c r="HZ818" i="3"/>
  <c r="ID818" i="3"/>
  <c r="HQ818" i="3"/>
  <c r="HV818" i="3"/>
  <c r="IA818" i="3"/>
  <c r="HR818" i="3"/>
  <c r="HW818" i="3"/>
  <c r="IB818" i="3"/>
  <c r="HO818" i="3"/>
  <c r="HX818" i="3"/>
  <c r="IC818" i="3"/>
  <c r="IE818" i="3"/>
  <c r="HP814" i="3"/>
  <c r="HU814" i="3"/>
  <c r="HZ814" i="3"/>
  <c r="ID814" i="3"/>
  <c r="HQ814" i="3"/>
  <c r="HV814" i="3"/>
  <c r="IA814" i="3"/>
  <c r="HR814" i="3"/>
  <c r="HW814" i="3"/>
  <c r="IB814" i="3"/>
  <c r="HO814" i="3"/>
  <c r="HX814" i="3"/>
  <c r="IC814" i="3"/>
  <c r="IE814" i="3"/>
  <c r="HO808" i="3"/>
  <c r="HX808" i="3"/>
  <c r="IC808" i="3"/>
  <c r="HP808" i="3"/>
  <c r="HU808" i="3"/>
  <c r="HZ808" i="3"/>
  <c r="ID808" i="3"/>
  <c r="HQ808" i="3"/>
  <c r="HV808" i="3"/>
  <c r="IA808" i="3"/>
  <c r="HR808" i="3"/>
  <c r="HW808" i="3"/>
  <c r="IB808" i="3"/>
  <c r="IE808" i="3"/>
  <c r="HO689" i="3"/>
  <c r="HW689" i="3"/>
  <c r="IB689" i="3"/>
  <c r="HP689" i="3"/>
  <c r="HX689" i="3"/>
  <c r="IC689" i="3"/>
  <c r="HV689" i="3"/>
  <c r="HQ689" i="3"/>
  <c r="HZ689" i="3"/>
  <c r="HR689" i="3"/>
  <c r="IA689" i="3"/>
  <c r="HU689" i="3"/>
  <c r="ID689" i="3"/>
  <c r="IE689" i="3"/>
  <c r="HR803" i="3"/>
  <c r="HV803" i="3"/>
  <c r="IA803" i="3"/>
  <c r="HO803" i="3"/>
  <c r="HW803" i="3"/>
  <c r="IB803" i="3"/>
  <c r="HP803" i="3"/>
  <c r="HX803" i="3"/>
  <c r="IC803" i="3"/>
  <c r="HQ803" i="3"/>
  <c r="HU803" i="3"/>
  <c r="HZ803" i="3"/>
  <c r="ID803" i="3"/>
  <c r="IE803" i="3"/>
  <c r="HQ788" i="3"/>
  <c r="HW788" i="3"/>
  <c r="IB788" i="3"/>
  <c r="HR788" i="3"/>
  <c r="HX788" i="3"/>
  <c r="IC788" i="3"/>
  <c r="HO788" i="3"/>
  <c r="HU788" i="3"/>
  <c r="HZ788" i="3"/>
  <c r="ID788" i="3"/>
  <c r="HP788" i="3"/>
  <c r="HV788" i="3"/>
  <c r="IA788" i="3"/>
  <c r="IE788" i="3"/>
  <c r="HP785" i="3"/>
  <c r="HV785" i="3"/>
  <c r="IA785" i="3"/>
  <c r="HQ785" i="3"/>
  <c r="HW785" i="3"/>
  <c r="IB785" i="3"/>
  <c r="HR785" i="3"/>
  <c r="HX785" i="3"/>
  <c r="IC785" i="3"/>
  <c r="HO785" i="3"/>
  <c r="HU785" i="3"/>
  <c r="HZ785" i="3"/>
  <c r="ID785" i="3"/>
  <c r="IE785" i="3"/>
  <c r="HR658" i="3"/>
  <c r="HX658" i="3"/>
  <c r="IC658" i="3"/>
  <c r="HO658" i="3"/>
  <c r="HU658" i="3"/>
  <c r="HZ658" i="3"/>
  <c r="ID658" i="3"/>
  <c r="HQ658" i="3"/>
  <c r="HW658" i="3"/>
  <c r="IB658" i="3"/>
  <c r="IA658" i="3"/>
  <c r="HP658" i="3"/>
  <c r="HV658" i="3"/>
  <c r="IE658" i="3"/>
  <c r="HO646" i="3"/>
  <c r="HX646" i="3"/>
  <c r="IC646" i="3"/>
  <c r="HP646" i="3"/>
  <c r="HU646" i="3"/>
  <c r="HZ646" i="3"/>
  <c r="ID646" i="3"/>
  <c r="HR646" i="3"/>
  <c r="HW646" i="3"/>
  <c r="IB646" i="3"/>
  <c r="HQ646" i="3"/>
  <c r="HV646" i="3"/>
  <c r="IA646" i="3"/>
  <c r="IE646" i="3"/>
  <c r="HQ635" i="3"/>
  <c r="HU635" i="3"/>
  <c r="HZ635" i="3"/>
  <c r="ID635" i="3"/>
  <c r="HR635" i="3"/>
  <c r="HV635" i="3"/>
  <c r="IA635" i="3"/>
  <c r="HP635" i="3"/>
  <c r="HX635" i="3"/>
  <c r="IC635" i="3"/>
  <c r="IB635" i="3"/>
  <c r="HO635" i="3"/>
  <c r="HW635" i="3"/>
  <c r="IE635" i="3"/>
  <c r="HR631" i="3"/>
  <c r="HV631" i="3"/>
  <c r="IA631" i="3"/>
  <c r="HO631" i="3"/>
  <c r="HW631" i="3"/>
  <c r="IB631" i="3"/>
  <c r="HQ631" i="3"/>
  <c r="HU631" i="3"/>
  <c r="HZ631" i="3"/>
  <c r="ID631" i="3"/>
  <c r="HX631" i="3"/>
  <c r="IC631" i="3"/>
  <c r="HP631" i="3"/>
  <c r="IE631" i="3"/>
  <c r="HR624" i="3"/>
  <c r="HX624" i="3"/>
  <c r="IC624" i="3"/>
  <c r="HO624" i="3"/>
  <c r="HU624" i="3"/>
  <c r="HZ624" i="3"/>
  <c r="ID624" i="3"/>
  <c r="HQ624" i="3"/>
  <c r="HW624" i="3"/>
  <c r="IB624" i="3"/>
  <c r="HV624" i="3"/>
  <c r="IA624" i="3"/>
  <c r="HP624" i="3"/>
  <c r="IE624" i="3"/>
  <c r="HQ615" i="3"/>
  <c r="HU615" i="3"/>
  <c r="HZ615" i="3"/>
  <c r="ID615" i="3"/>
  <c r="HR615" i="3"/>
  <c r="HV615" i="3"/>
  <c r="IA615" i="3"/>
  <c r="HP615" i="3"/>
  <c r="HX615" i="3"/>
  <c r="IC615" i="3"/>
  <c r="HO615" i="3"/>
  <c r="HW615" i="3"/>
  <c r="IB615" i="3"/>
  <c r="IE615" i="3"/>
  <c r="HR611" i="3"/>
  <c r="HV611" i="3"/>
  <c r="IA611" i="3"/>
  <c r="HO611" i="3"/>
  <c r="HW611" i="3"/>
  <c r="IB611" i="3"/>
  <c r="HQ611" i="3"/>
  <c r="HU611" i="3"/>
  <c r="HZ611" i="3"/>
  <c r="ID611" i="3"/>
  <c r="IC611" i="3"/>
  <c r="HP611" i="3"/>
  <c r="HX611" i="3"/>
  <c r="IE611" i="3"/>
  <c r="HQ605" i="3"/>
  <c r="HW605" i="3"/>
  <c r="IB605" i="3"/>
  <c r="HR605" i="3"/>
  <c r="HX605" i="3"/>
  <c r="IC605" i="3"/>
  <c r="HO605" i="3"/>
  <c r="HU605" i="3"/>
  <c r="HZ605" i="3"/>
  <c r="ID605" i="3"/>
  <c r="HP605" i="3"/>
  <c r="HV605" i="3"/>
  <c r="IA605" i="3"/>
  <c r="IE605" i="3"/>
  <c r="HR596" i="3"/>
  <c r="HW596" i="3"/>
  <c r="IB596" i="3"/>
  <c r="HO596" i="3"/>
  <c r="HX596" i="3"/>
  <c r="IC596" i="3"/>
  <c r="HP596" i="3"/>
  <c r="HU596" i="3"/>
  <c r="HZ596" i="3"/>
  <c r="ID596" i="3"/>
  <c r="HQ596" i="3"/>
  <c r="HV596" i="3"/>
  <c r="IA596" i="3"/>
  <c r="IE596" i="3"/>
  <c r="HR592" i="3"/>
  <c r="HX592" i="3"/>
  <c r="IC592" i="3"/>
  <c r="HO592" i="3"/>
  <c r="HU592" i="3"/>
  <c r="HZ592" i="3"/>
  <c r="ID592" i="3"/>
  <c r="HP592" i="3"/>
  <c r="HV592" i="3"/>
  <c r="IA592" i="3"/>
  <c r="HQ592" i="3"/>
  <c r="HW592" i="3"/>
  <c r="IB592" i="3"/>
  <c r="IE592" i="3"/>
  <c r="HO561" i="3"/>
  <c r="HX561" i="3"/>
  <c r="IC561" i="3"/>
  <c r="HP561" i="3"/>
  <c r="HU561" i="3"/>
  <c r="HZ561" i="3"/>
  <c r="ID561" i="3"/>
  <c r="HQ561" i="3"/>
  <c r="HV561" i="3"/>
  <c r="IA561" i="3"/>
  <c r="HR561" i="3"/>
  <c r="HW561" i="3"/>
  <c r="IB561" i="3"/>
  <c r="IE561" i="3"/>
  <c r="HQ558" i="3"/>
  <c r="HV558" i="3"/>
  <c r="IA558" i="3"/>
  <c r="HR558" i="3"/>
  <c r="HW558" i="3"/>
  <c r="IB558" i="3"/>
  <c r="HO558" i="3"/>
  <c r="HX558" i="3"/>
  <c r="IC558" i="3"/>
  <c r="HP558" i="3"/>
  <c r="HU558" i="3"/>
  <c r="HZ558" i="3"/>
  <c r="ID558" i="3"/>
  <c r="IE558" i="3"/>
  <c r="HR553" i="3"/>
  <c r="HW553" i="3"/>
  <c r="IB553" i="3"/>
  <c r="HO553" i="3"/>
  <c r="HX553" i="3"/>
  <c r="IC553" i="3"/>
  <c r="HP553" i="3"/>
  <c r="HU553" i="3"/>
  <c r="HZ553" i="3"/>
  <c r="ID553" i="3"/>
  <c r="HQ553" i="3"/>
  <c r="HV553" i="3"/>
  <c r="IA553" i="3"/>
  <c r="IE553" i="3"/>
  <c r="HQ547" i="3"/>
  <c r="HV547" i="3"/>
  <c r="IA547" i="3"/>
  <c r="HR547" i="3"/>
  <c r="HW547" i="3"/>
  <c r="IB547" i="3"/>
  <c r="HO547" i="3"/>
  <c r="HX547" i="3"/>
  <c r="IC547" i="3"/>
  <c r="HP547" i="3"/>
  <c r="HU547" i="3"/>
  <c r="HZ547" i="3"/>
  <c r="ID547" i="3"/>
  <c r="IE547" i="3"/>
  <c r="HQ542" i="3"/>
  <c r="HW542" i="3"/>
  <c r="IB542" i="3"/>
  <c r="HR542" i="3"/>
  <c r="HX542" i="3"/>
  <c r="IC542" i="3"/>
  <c r="HO542" i="3"/>
  <c r="HU542" i="3"/>
  <c r="HZ542" i="3"/>
  <c r="ID542" i="3"/>
  <c r="HP542" i="3"/>
  <c r="HV542" i="3"/>
  <c r="IA542" i="3"/>
  <c r="IE542" i="3"/>
  <c r="HP536" i="3"/>
  <c r="HV536" i="3"/>
  <c r="IA536" i="3"/>
  <c r="HQ536" i="3"/>
  <c r="HW536" i="3"/>
  <c r="IB536" i="3"/>
  <c r="HR536" i="3"/>
  <c r="HX536" i="3"/>
  <c r="IC536" i="3"/>
  <c r="HO536" i="3"/>
  <c r="HU536" i="3"/>
  <c r="HZ536" i="3"/>
  <c r="ID536" i="3"/>
  <c r="IE536" i="3"/>
  <c r="HQ532" i="3"/>
  <c r="HU532" i="3"/>
  <c r="HZ532" i="3"/>
  <c r="ID532" i="3"/>
  <c r="HR532" i="3"/>
  <c r="HV532" i="3"/>
  <c r="IA532" i="3"/>
  <c r="HO532" i="3"/>
  <c r="HW532" i="3"/>
  <c r="IB532" i="3"/>
  <c r="HP532" i="3"/>
  <c r="HX532" i="3"/>
  <c r="IC532" i="3"/>
  <c r="IE532" i="3"/>
  <c r="HR527" i="3"/>
  <c r="HV527" i="3"/>
  <c r="IA527" i="3"/>
  <c r="HO527" i="3"/>
  <c r="HW527" i="3"/>
  <c r="IB527" i="3"/>
  <c r="HP527" i="3"/>
  <c r="HX527" i="3"/>
  <c r="IC527" i="3"/>
  <c r="HQ527" i="3"/>
  <c r="HU527" i="3"/>
  <c r="HZ527" i="3"/>
  <c r="ID527" i="3"/>
  <c r="IE527" i="3"/>
  <c r="HP521" i="3"/>
  <c r="HV521" i="3"/>
  <c r="IA521" i="3"/>
  <c r="HQ521" i="3"/>
  <c r="HW521" i="3"/>
  <c r="IB521" i="3"/>
  <c r="HR521" i="3"/>
  <c r="HX521" i="3"/>
  <c r="IC521" i="3"/>
  <c r="HO521" i="3"/>
  <c r="HU521" i="3"/>
  <c r="HZ521" i="3"/>
  <c r="ID521" i="3"/>
  <c r="IE521" i="3"/>
  <c r="HO516" i="3"/>
  <c r="HW516" i="3"/>
  <c r="IB516" i="3"/>
  <c r="HP516" i="3"/>
  <c r="HX516" i="3"/>
  <c r="IC516" i="3"/>
  <c r="HQ516" i="3"/>
  <c r="HU516" i="3"/>
  <c r="HZ516" i="3"/>
  <c r="ID516" i="3"/>
  <c r="HR516" i="3"/>
  <c r="HV516" i="3"/>
  <c r="IA516" i="3"/>
  <c r="IE516" i="3"/>
  <c r="HQ510" i="3"/>
  <c r="HW510" i="3"/>
  <c r="IB510" i="3"/>
  <c r="HR510" i="3"/>
  <c r="HX510" i="3"/>
  <c r="IC510" i="3"/>
  <c r="HO510" i="3"/>
  <c r="HU510" i="3"/>
  <c r="HZ510" i="3"/>
  <c r="ID510" i="3"/>
  <c r="HP510" i="3"/>
  <c r="HV510" i="3"/>
  <c r="IA510" i="3"/>
  <c r="IE510" i="3"/>
  <c r="HP506" i="3"/>
  <c r="HV506" i="3"/>
  <c r="IA506" i="3"/>
  <c r="HQ506" i="3"/>
  <c r="HW506" i="3"/>
  <c r="IB506" i="3"/>
  <c r="HR506" i="3"/>
  <c r="HX506" i="3"/>
  <c r="IC506" i="3"/>
  <c r="HO506" i="3"/>
  <c r="HU506" i="3"/>
  <c r="HZ506" i="3"/>
  <c r="ID506" i="3"/>
  <c r="IE506" i="3"/>
  <c r="HQ501" i="3"/>
  <c r="HW501" i="3"/>
  <c r="IB501" i="3"/>
  <c r="HR501" i="3"/>
  <c r="HX501" i="3"/>
  <c r="IC501" i="3"/>
  <c r="HO501" i="3"/>
  <c r="HU501" i="3"/>
  <c r="HZ501" i="3"/>
  <c r="ID501" i="3"/>
  <c r="HP501" i="3"/>
  <c r="HV501" i="3"/>
  <c r="IA501" i="3"/>
  <c r="IE501" i="3"/>
  <c r="HQ496" i="3"/>
  <c r="HU496" i="3"/>
  <c r="HZ496" i="3"/>
  <c r="ID496" i="3"/>
  <c r="HR496" i="3"/>
  <c r="HV496" i="3"/>
  <c r="IA496" i="3"/>
  <c r="HO496" i="3"/>
  <c r="HW496" i="3"/>
  <c r="IB496" i="3"/>
  <c r="HP496" i="3"/>
  <c r="HX496" i="3"/>
  <c r="IC496" i="3"/>
  <c r="IE496" i="3"/>
  <c r="HO491" i="3"/>
  <c r="HX491" i="3"/>
  <c r="IC491" i="3"/>
  <c r="HP491" i="3"/>
  <c r="HU491" i="3"/>
  <c r="HZ491" i="3"/>
  <c r="ID491" i="3"/>
  <c r="HQ491" i="3"/>
  <c r="HV491" i="3"/>
  <c r="IA491" i="3"/>
  <c r="HR491" i="3"/>
  <c r="HW491" i="3"/>
  <c r="IB491" i="3"/>
  <c r="IE491" i="3"/>
  <c r="HP486" i="3"/>
  <c r="HV486" i="3"/>
  <c r="IA486" i="3"/>
  <c r="HQ486" i="3"/>
  <c r="HW486" i="3"/>
  <c r="IB486" i="3"/>
  <c r="HR486" i="3"/>
  <c r="HX486" i="3"/>
  <c r="IC486" i="3"/>
  <c r="HO486" i="3"/>
  <c r="HU486" i="3"/>
  <c r="HZ486" i="3"/>
  <c r="ID486" i="3"/>
  <c r="IE486" i="3"/>
  <c r="HO482" i="3"/>
  <c r="HU482" i="3"/>
  <c r="HZ482" i="3"/>
  <c r="ID482" i="3"/>
  <c r="HP482" i="3"/>
  <c r="HV482" i="3"/>
  <c r="IA482" i="3"/>
  <c r="HQ482" i="3"/>
  <c r="HW482" i="3"/>
  <c r="IB482" i="3"/>
  <c r="HR482" i="3"/>
  <c r="HX482" i="3"/>
  <c r="IC482" i="3"/>
  <c r="IE482" i="3"/>
  <c r="HQ475" i="3"/>
  <c r="HW475" i="3"/>
  <c r="IB475" i="3"/>
  <c r="HR475" i="3"/>
  <c r="HX475" i="3"/>
  <c r="IC475" i="3"/>
  <c r="HO475" i="3"/>
  <c r="HU475" i="3"/>
  <c r="HZ475" i="3"/>
  <c r="ID475" i="3"/>
  <c r="HP475" i="3"/>
  <c r="HV475" i="3"/>
  <c r="IA475" i="3"/>
  <c r="IE475" i="3"/>
  <c r="HR470" i="3"/>
  <c r="HX470" i="3"/>
  <c r="HO470" i="3"/>
  <c r="HU470" i="3"/>
  <c r="HQ470" i="3"/>
  <c r="HZ470" i="3"/>
  <c r="ID470" i="3"/>
  <c r="HP470" i="3"/>
  <c r="IA470" i="3"/>
  <c r="HV470" i="3"/>
  <c r="IB470" i="3"/>
  <c r="HW470" i="3"/>
  <c r="IC470" i="3"/>
  <c r="IE470" i="3"/>
  <c r="HO465" i="3"/>
  <c r="HU465" i="3"/>
  <c r="HZ465" i="3"/>
  <c r="ID465" i="3"/>
  <c r="HP465" i="3"/>
  <c r="HV465" i="3"/>
  <c r="IA465" i="3"/>
  <c r="HQ465" i="3"/>
  <c r="HW465" i="3"/>
  <c r="IB465" i="3"/>
  <c r="HR465" i="3"/>
  <c r="HX465" i="3"/>
  <c r="IC465" i="3"/>
  <c r="IE465" i="3"/>
  <c r="HO461" i="3"/>
  <c r="HW461" i="3"/>
  <c r="IB461" i="3"/>
  <c r="HP461" i="3"/>
  <c r="HX461" i="3"/>
  <c r="IC461" i="3"/>
  <c r="HQ461" i="3"/>
  <c r="HU461" i="3"/>
  <c r="HZ461" i="3"/>
  <c r="ID461" i="3"/>
  <c r="HR461" i="3"/>
  <c r="HV461" i="3"/>
  <c r="IA461" i="3"/>
  <c r="IE461" i="3"/>
  <c r="HO456" i="3"/>
  <c r="HX456" i="3"/>
  <c r="IC456" i="3"/>
  <c r="HP456" i="3"/>
  <c r="HU456" i="3"/>
  <c r="HZ456" i="3"/>
  <c r="ID456" i="3"/>
  <c r="HQ456" i="3"/>
  <c r="HV456" i="3"/>
  <c r="IA456" i="3"/>
  <c r="HR456" i="3"/>
  <c r="HW456" i="3"/>
  <c r="IB456" i="3"/>
  <c r="IE456" i="3"/>
  <c r="HO451" i="3"/>
  <c r="HU451" i="3"/>
  <c r="HZ451" i="3"/>
  <c r="ID451" i="3"/>
  <c r="HP451" i="3"/>
  <c r="HV451" i="3"/>
  <c r="IA451" i="3"/>
  <c r="HQ451" i="3"/>
  <c r="HW451" i="3"/>
  <c r="IB451" i="3"/>
  <c r="HR451" i="3"/>
  <c r="HX451" i="3"/>
  <c r="IC451" i="3"/>
  <c r="IE451" i="3"/>
  <c r="HP445" i="3"/>
  <c r="HV445" i="3"/>
  <c r="IA445" i="3"/>
  <c r="HQ445" i="3"/>
  <c r="HW445" i="3"/>
  <c r="IB445" i="3"/>
  <c r="HR445" i="3"/>
  <c r="HX445" i="3"/>
  <c r="IC445" i="3"/>
  <c r="HO445" i="3"/>
  <c r="HU445" i="3"/>
  <c r="HZ445" i="3"/>
  <c r="ID445" i="3"/>
  <c r="IE445" i="3"/>
  <c r="HQ439" i="3"/>
  <c r="HV439" i="3"/>
  <c r="IA439" i="3"/>
  <c r="HR439" i="3"/>
  <c r="HW439" i="3"/>
  <c r="IB439" i="3"/>
  <c r="HO439" i="3"/>
  <c r="HX439" i="3"/>
  <c r="IC439" i="3"/>
  <c r="HP439" i="3"/>
  <c r="HU439" i="3"/>
  <c r="HZ439" i="3"/>
  <c r="ID439" i="3"/>
  <c r="IE439" i="3"/>
  <c r="HO435" i="3"/>
  <c r="HU435" i="3"/>
  <c r="HZ435" i="3"/>
  <c r="ID435" i="3"/>
  <c r="HP435" i="3"/>
  <c r="HV435" i="3"/>
  <c r="IA435" i="3"/>
  <c r="HQ435" i="3"/>
  <c r="HW435" i="3"/>
  <c r="IB435" i="3"/>
  <c r="HR435" i="3"/>
  <c r="HX435" i="3"/>
  <c r="IC435" i="3"/>
  <c r="IE435" i="3"/>
  <c r="HP430" i="3"/>
  <c r="HV430" i="3"/>
  <c r="IA430" i="3"/>
  <c r="HQ430" i="3"/>
  <c r="HW430" i="3"/>
  <c r="IB430" i="3"/>
  <c r="HR430" i="3"/>
  <c r="HX430" i="3"/>
  <c r="IC430" i="3"/>
  <c r="HO430" i="3"/>
  <c r="HU430" i="3"/>
  <c r="HZ430" i="3"/>
  <c r="ID430" i="3"/>
  <c r="IE430" i="3"/>
  <c r="HR414" i="3"/>
  <c r="HW414" i="3"/>
  <c r="IB414" i="3"/>
  <c r="HZ414" i="3"/>
  <c r="HO414" i="3"/>
  <c r="HU414" i="3"/>
  <c r="IA414" i="3"/>
  <c r="HP414" i="3"/>
  <c r="HV414" i="3"/>
  <c r="IC414" i="3"/>
  <c r="HQ414" i="3"/>
  <c r="HX414" i="3"/>
  <c r="ID414" i="3"/>
  <c r="IE414" i="3"/>
  <c r="HQ413" i="3"/>
  <c r="HU413" i="3"/>
  <c r="HZ413" i="3"/>
  <c r="ID413" i="3"/>
  <c r="HR413" i="3"/>
  <c r="HP413" i="3"/>
  <c r="HW413" i="3"/>
  <c r="IC413" i="3"/>
  <c r="HX413" i="3"/>
  <c r="IA413" i="3"/>
  <c r="HO413" i="3"/>
  <c r="HV413" i="3"/>
  <c r="IB413" i="3"/>
  <c r="IE413" i="3"/>
  <c r="HR412" i="3"/>
  <c r="HX412" i="3"/>
  <c r="IC412" i="3"/>
  <c r="HO412" i="3"/>
  <c r="HU412" i="3"/>
  <c r="HZ412" i="3"/>
  <c r="ID412" i="3"/>
  <c r="HW412" i="3"/>
  <c r="HP412" i="3"/>
  <c r="IA412" i="3"/>
  <c r="HQ412" i="3"/>
  <c r="IB412" i="3"/>
  <c r="HV412" i="3"/>
  <c r="IE412" i="3"/>
  <c r="HP411" i="3"/>
  <c r="HU411" i="3"/>
  <c r="HZ411" i="3"/>
  <c r="ID411" i="3"/>
  <c r="HQ411" i="3"/>
  <c r="HV411" i="3"/>
  <c r="IA411" i="3"/>
  <c r="IC411" i="3"/>
  <c r="HW411" i="3"/>
  <c r="HO411" i="3"/>
  <c r="HX411" i="3"/>
  <c r="HR411" i="3"/>
  <c r="IB411" i="3"/>
  <c r="IE411" i="3"/>
  <c r="HQ410" i="3"/>
  <c r="HW410" i="3"/>
  <c r="IB410" i="3"/>
  <c r="HR410" i="3"/>
  <c r="HX410" i="3"/>
  <c r="IC410" i="3"/>
  <c r="HP410" i="3"/>
  <c r="IA410" i="3"/>
  <c r="HU410" i="3"/>
  <c r="ID410" i="3"/>
  <c r="HV410" i="3"/>
  <c r="HO410" i="3"/>
  <c r="HZ410" i="3"/>
  <c r="IE410" i="3"/>
  <c r="HR390" i="3"/>
  <c r="HX390" i="3"/>
  <c r="IC390" i="3"/>
  <c r="HO390" i="3"/>
  <c r="HU390" i="3"/>
  <c r="HZ390" i="3"/>
  <c r="ID390" i="3"/>
  <c r="HP390" i="3"/>
  <c r="HV390" i="3"/>
  <c r="IA390" i="3"/>
  <c r="HQ390" i="3"/>
  <c r="HW390" i="3"/>
  <c r="IB390" i="3"/>
  <c r="IE390" i="3"/>
  <c r="HO389" i="3"/>
  <c r="HU389" i="3"/>
  <c r="HZ389" i="3"/>
  <c r="ID389" i="3"/>
  <c r="HP389" i="3"/>
  <c r="HV389" i="3"/>
  <c r="IA389" i="3"/>
  <c r="HQ389" i="3"/>
  <c r="HW389" i="3"/>
  <c r="IB389" i="3"/>
  <c r="HR389" i="3"/>
  <c r="HX389" i="3"/>
  <c r="IC389" i="3"/>
  <c r="IE389" i="3"/>
  <c r="HR388" i="3"/>
  <c r="HV388" i="3"/>
  <c r="IA388" i="3"/>
  <c r="HO388" i="3"/>
  <c r="HW388" i="3"/>
  <c r="IB388" i="3"/>
  <c r="HP388" i="3"/>
  <c r="HX388" i="3"/>
  <c r="IC388" i="3"/>
  <c r="ID388" i="3"/>
  <c r="HQ388" i="3"/>
  <c r="HU388" i="3"/>
  <c r="HZ388" i="3"/>
  <c r="IE388" i="3"/>
  <c r="HO387" i="3"/>
  <c r="HU387" i="3"/>
  <c r="HZ387" i="3"/>
  <c r="ID387" i="3"/>
  <c r="HP387" i="3"/>
  <c r="HV387" i="3"/>
  <c r="IA387" i="3"/>
  <c r="HQ387" i="3"/>
  <c r="HW387" i="3"/>
  <c r="IB387" i="3"/>
  <c r="IC387" i="3"/>
  <c r="HR387" i="3"/>
  <c r="HX387" i="3"/>
  <c r="IE387" i="3"/>
  <c r="HQ386" i="3"/>
  <c r="HV386" i="3"/>
  <c r="IA386" i="3"/>
  <c r="HR386" i="3"/>
  <c r="HW386" i="3"/>
  <c r="IB386" i="3"/>
  <c r="HO386" i="3"/>
  <c r="HX386" i="3"/>
  <c r="IC386" i="3"/>
  <c r="HZ386" i="3"/>
  <c r="ID386" i="3"/>
  <c r="HP386" i="3"/>
  <c r="HU386" i="3"/>
  <c r="IE386" i="3"/>
  <c r="HO378" i="3"/>
  <c r="HU378" i="3"/>
  <c r="HZ378" i="3"/>
  <c r="ID378" i="3"/>
  <c r="HP378" i="3"/>
  <c r="HV378" i="3"/>
  <c r="IA378" i="3"/>
  <c r="HQ378" i="3"/>
  <c r="HW378" i="3"/>
  <c r="IB378" i="3"/>
  <c r="HR378" i="3"/>
  <c r="HX378" i="3"/>
  <c r="IC378" i="3"/>
  <c r="IE378" i="3"/>
  <c r="HO368" i="3"/>
  <c r="HX368" i="3"/>
  <c r="IC368" i="3"/>
  <c r="HP368" i="3"/>
  <c r="HU368" i="3"/>
  <c r="HZ368" i="3"/>
  <c r="ID368" i="3"/>
  <c r="HQ368" i="3"/>
  <c r="HV368" i="3"/>
  <c r="IA368" i="3"/>
  <c r="HR368" i="3"/>
  <c r="HW368" i="3"/>
  <c r="IB368" i="3"/>
  <c r="IE368" i="3"/>
  <c r="HQ360" i="3"/>
  <c r="HV360" i="3"/>
  <c r="IA360" i="3"/>
  <c r="HR360" i="3"/>
  <c r="HW360" i="3"/>
  <c r="IB360" i="3"/>
  <c r="HO360" i="3"/>
  <c r="HX360" i="3"/>
  <c r="IC360" i="3"/>
  <c r="HZ360" i="3"/>
  <c r="ID360" i="3"/>
  <c r="HP360" i="3"/>
  <c r="HU360" i="3"/>
  <c r="IE360" i="3"/>
  <c r="HO359" i="3"/>
  <c r="HX359" i="3"/>
  <c r="IC359" i="3"/>
  <c r="HP359" i="3"/>
  <c r="HU359" i="3"/>
  <c r="HZ359" i="3"/>
  <c r="ID359" i="3"/>
  <c r="HQ359" i="3"/>
  <c r="HV359" i="3"/>
  <c r="IA359" i="3"/>
  <c r="HW359" i="3"/>
  <c r="IB359" i="3"/>
  <c r="HR359" i="3"/>
  <c r="IE359" i="3"/>
  <c r="HP357" i="3"/>
  <c r="HX357" i="3"/>
  <c r="IC357" i="3"/>
  <c r="HQ357" i="3"/>
  <c r="HU357" i="3"/>
  <c r="HZ357" i="3"/>
  <c r="ID357" i="3"/>
  <c r="HR357" i="3"/>
  <c r="HV357" i="3"/>
  <c r="IA357" i="3"/>
  <c r="IB357" i="3"/>
  <c r="HO357" i="3"/>
  <c r="HW357" i="3"/>
  <c r="IE357" i="3"/>
  <c r="HR349" i="3"/>
  <c r="HW349" i="3"/>
  <c r="IB349" i="3"/>
  <c r="HO349" i="3"/>
  <c r="HX349" i="3"/>
  <c r="IC349" i="3"/>
  <c r="HP349" i="3"/>
  <c r="HU349" i="3"/>
  <c r="HZ349" i="3"/>
  <c r="ID349" i="3"/>
  <c r="HQ349" i="3"/>
  <c r="HV349" i="3"/>
  <c r="IA349" i="3"/>
  <c r="IE349" i="3"/>
  <c r="HP344" i="3"/>
  <c r="HV344" i="3"/>
  <c r="IA344" i="3"/>
  <c r="HQ344" i="3"/>
  <c r="HW344" i="3"/>
  <c r="IB344" i="3"/>
  <c r="HR344" i="3"/>
  <c r="HX344" i="3"/>
  <c r="IC344" i="3"/>
  <c r="HO344" i="3"/>
  <c r="HU344" i="3"/>
  <c r="HZ344" i="3"/>
  <c r="ID344" i="3"/>
  <c r="IE344" i="3"/>
  <c r="HQ341" i="3"/>
  <c r="HV341" i="3"/>
  <c r="IA341" i="3"/>
  <c r="HR341" i="3"/>
  <c r="HW341" i="3"/>
  <c r="IB341" i="3"/>
  <c r="HO341" i="3"/>
  <c r="HX341" i="3"/>
  <c r="IC341" i="3"/>
  <c r="HZ341" i="3"/>
  <c r="ID341" i="3"/>
  <c r="HP341" i="3"/>
  <c r="HU341" i="3"/>
  <c r="IE341" i="3"/>
  <c r="HQ336" i="3"/>
  <c r="HV336" i="3"/>
  <c r="IA336" i="3"/>
  <c r="HR336" i="3"/>
  <c r="HW336" i="3"/>
  <c r="IB336" i="3"/>
  <c r="HO336" i="3"/>
  <c r="HX336" i="3"/>
  <c r="IC336" i="3"/>
  <c r="ID336" i="3"/>
  <c r="HP336" i="3"/>
  <c r="HU336" i="3"/>
  <c r="HZ336" i="3"/>
  <c r="IE336" i="3"/>
  <c r="HR330" i="3"/>
  <c r="HX330" i="3"/>
  <c r="IC330" i="3"/>
  <c r="HO330" i="3"/>
  <c r="HU330" i="3"/>
  <c r="HZ330" i="3"/>
  <c r="ID330" i="3"/>
  <c r="HP330" i="3"/>
  <c r="HV330" i="3"/>
  <c r="IA330" i="3"/>
  <c r="HQ330" i="3"/>
  <c r="HW330" i="3"/>
  <c r="IB330" i="3"/>
  <c r="IE330" i="3"/>
  <c r="HP312" i="3"/>
  <c r="HV312" i="3"/>
  <c r="IA312" i="3"/>
  <c r="HR312" i="3"/>
  <c r="HX312" i="3"/>
  <c r="IC312" i="3"/>
  <c r="HW312" i="3"/>
  <c r="HO312" i="3"/>
  <c r="HZ312" i="3"/>
  <c r="HQ312" i="3"/>
  <c r="IB312" i="3"/>
  <c r="HU312" i="3"/>
  <c r="ID312" i="3"/>
  <c r="IE312" i="3"/>
  <c r="HR308" i="3"/>
  <c r="HX308" i="3"/>
  <c r="IC308" i="3"/>
  <c r="HP308" i="3"/>
  <c r="HV308" i="3"/>
  <c r="IA308" i="3"/>
  <c r="HU308" i="3"/>
  <c r="ID308" i="3"/>
  <c r="HW308" i="3"/>
  <c r="HO308" i="3"/>
  <c r="HZ308" i="3"/>
  <c r="HQ308" i="3"/>
  <c r="IB308" i="3"/>
  <c r="IE308" i="3"/>
  <c r="HR302" i="3"/>
  <c r="HW302" i="3"/>
  <c r="IB302" i="3"/>
  <c r="HP302" i="3"/>
  <c r="HU302" i="3"/>
  <c r="HZ302" i="3"/>
  <c r="ID302" i="3"/>
  <c r="IC302" i="3"/>
  <c r="HV302" i="3"/>
  <c r="HO302" i="3"/>
  <c r="HX302" i="3"/>
  <c r="IA302" i="3"/>
  <c r="HQ302" i="3"/>
  <c r="IE302" i="3"/>
  <c r="HQ297" i="3"/>
  <c r="HU297" i="3"/>
  <c r="HZ297" i="3"/>
  <c r="ID297" i="3"/>
  <c r="HO297" i="3"/>
  <c r="HW297" i="3"/>
  <c r="IB297" i="3"/>
  <c r="HP297" i="3"/>
  <c r="HX297" i="3"/>
  <c r="HR297" i="3"/>
  <c r="IA297" i="3"/>
  <c r="IC297" i="3"/>
  <c r="HV297" i="3"/>
  <c r="IE297" i="3"/>
  <c r="HQ292" i="3"/>
  <c r="HW292" i="3"/>
  <c r="IB292" i="3"/>
  <c r="HO292" i="3"/>
  <c r="HU292" i="3"/>
  <c r="HZ292" i="3"/>
  <c r="ID292" i="3"/>
  <c r="HR292" i="3"/>
  <c r="IC292" i="3"/>
  <c r="HV292" i="3"/>
  <c r="HX292" i="3"/>
  <c r="HP292" i="3"/>
  <c r="IA292" i="3"/>
  <c r="IE292" i="3"/>
  <c r="HP286" i="3"/>
  <c r="HV286" i="3"/>
  <c r="IA286" i="3"/>
  <c r="HQ286" i="3"/>
  <c r="HW286" i="3"/>
  <c r="IB286" i="3"/>
  <c r="HR286" i="3"/>
  <c r="HX286" i="3"/>
  <c r="IC286" i="3"/>
  <c r="HZ286" i="3"/>
  <c r="ID286" i="3"/>
  <c r="HO286" i="3"/>
  <c r="HU286" i="3"/>
  <c r="IE286" i="3"/>
  <c r="HO282" i="3"/>
  <c r="HU282" i="3"/>
  <c r="HZ282" i="3"/>
  <c r="ID282" i="3"/>
  <c r="HP282" i="3"/>
  <c r="HV282" i="3"/>
  <c r="IA282" i="3"/>
  <c r="HQ282" i="3"/>
  <c r="HW282" i="3"/>
  <c r="IB282" i="3"/>
  <c r="HR282" i="3"/>
  <c r="HX282" i="3"/>
  <c r="IC282" i="3"/>
  <c r="IE282" i="3"/>
  <c r="HQ277" i="3"/>
  <c r="HU277" i="3"/>
  <c r="HZ277" i="3"/>
  <c r="ID277" i="3"/>
  <c r="HR277" i="3"/>
  <c r="HV277" i="3"/>
  <c r="IA277" i="3"/>
  <c r="HO277" i="3"/>
  <c r="HW277" i="3"/>
  <c r="IB277" i="3"/>
  <c r="IC277" i="3"/>
  <c r="HP277" i="3"/>
  <c r="HX277" i="3"/>
  <c r="IE277" i="3"/>
  <c r="HO272" i="3"/>
  <c r="HX272" i="3"/>
  <c r="IC272" i="3"/>
  <c r="HP272" i="3"/>
  <c r="HU272" i="3"/>
  <c r="HZ272" i="3"/>
  <c r="ID272" i="3"/>
  <c r="HQ272" i="3"/>
  <c r="HV272" i="3"/>
  <c r="IA272" i="3"/>
  <c r="IB272" i="3"/>
  <c r="HR272" i="3"/>
  <c r="HW272" i="3"/>
  <c r="IE272" i="3"/>
  <c r="HP267" i="3"/>
  <c r="HV267" i="3"/>
  <c r="IA267" i="3"/>
  <c r="HQ267" i="3"/>
  <c r="HW267" i="3"/>
  <c r="IB267" i="3"/>
  <c r="HR267" i="3"/>
  <c r="HX267" i="3"/>
  <c r="IC267" i="3"/>
  <c r="HZ267" i="3"/>
  <c r="ID267" i="3"/>
  <c r="HO267" i="3"/>
  <c r="HU267" i="3"/>
  <c r="IE267" i="3"/>
  <c r="HO262" i="3"/>
  <c r="HX262" i="3"/>
  <c r="IC262" i="3"/>
  <c r="HP262" i="3"/>
  <c r="HU262" i="3"/>
  <c r="HZ262" i="3"/>
  <c r="ID262" i="3"/>
  <c r="HQ262" i="3"/>
  <c r="HV262" i="3"/>
  <c r="IA262" i="3"/>
  <c r="HW262" i="3"/>
  <c r="IB262" i="3"/>
  <c r="HR262" i="3"/>
  <c r="IE262" i="3"/>
  <c r="HR258" i="3"/>
  <c r="HW258" i="3"/>
  <c r="IB258" i="3"/>
  <c r="HO258" i="3"/>
  <c r="HX258" i="3"/>
  <c r="IC258" i="3"/>
  <c r="HP258" i="3"/>
  <c r="HU258" i="3"/>
  <c r="HZ258" i="3"/>
  <c r="ID258" i="3"/>
  <c r="HQ258" i="3"/>
  <c r="HV258" i="3"/>
  <c r="IA258" i="3"/>
  <c r="IE258" i="3"/>
  <c r="HP253" i="3"/>
  <c r="HX253" i="3"/>
  <c r="IC253" i="3"/>
  <c r="HQ253" i="3"/>
  <c r="HU253" i="3"/>
  <c r="HZ253" i="3"/>
  <c r="ID253" i="3"/>
  <c r="HR253" i="3"/>
  <c r="HV253" i="3"/>
  <c r="IA253" i="3"/>
  <c r="HO253" i="3"/>
  <c r="HW253" i="3"/>
  <c r="IB253" i="3"/>
  <c r="IE253" i="3"/>
  <c r="HP248" i="3"/>
  <c r="HV248" i="3"/>
  <c r="IA248" i="3"/>
  <c r="HQ248" i="3"/>
  <c r="HW248" i="3"/>
  <c r="IB248" i="3"/>
  <c r="HR248" i="3"/>
  <c r="HX248" i="3"/>
  <c r="IC248" i="3"/>
  <c r="HO248" i="3"/>
  <c r="HU248" i="3"/>
  <c r="HZ248" i="3"/>
  <c r="ID248" i="3"/>
  <c r="IE248" i="3"/>
  <c r="HO243" i="3"/>
  <c r="HU243" i="3"/>
  <c r="HZ243" i="3"/>
  <c r="ID243" i="3"/>
  <c r="HP243" i="3"/>
  <c r="HV243" i="3"/>
  <c r="IA243" i="3"/>
  <c r="HQ243" i="3"/>
  <c r="HW243" i="3"/>
  <c r="IB243" i="3"/>
  <c r="HR243" i="3"/>
  <c r="HX243" i="3"/>
  <c r="IC243" i="3"/>
  <c r="IE243" i="3"/>
  <c r="HO237" i="3"/>
  <c r="HW237" i="3"/>
  <c r="IB237" i="3"/>
  <c r="HP237" i="3"/>
  <c r="HX237" i="3"/>
  <c r="IC237" i="3"/>
  <c r="HQ237" i="3"/>
  <c r="HU237" i="3"/>
  <c r="HZ237" i="3"/>
  <c r="ID237" i="3"/>
  <c r="HV237" i="3"/>
  <c r="IA237" i="3"/>
  <c r="HR237" i="3"/>
  <c r="IE237" i="3"/>
  <c r="HQ217" i="3"/>
  <c r="HU217" i="3"/>
  <c r="HZ217" i="3"/>
  <c r="ID217" i="3"/>
  <c r="HR217" i="3"/>
  <c r="HV217" i="3"/>
  <c r="IA217" i="3"/>
  <c r="HO217" i="3"/>
  <c r="HW217" i="3"/>
  <c r="IB217" i="3"/>
  <c r="HP217" i="3"/>
  <c r="HX217" i="3"/>
  <c r="IC217" i="3"/>
  <c r="IE217" i="3"/>
  <c r="HP213" i="3"/>
  <c r="HX213" i="3"/>
  <c r="IC213" i="3"/>
  <c r="HQ213" i="3"/>
  <c r="HU213" i="3"/>
  <c r="HZ213" i="3"/>
  <c r="ID213" i="3"/>
  <c r="HR213" i="3"/>
  <c r="HV213" i="3"/>
  <c r="IA213" i="3"/>
  <c r="HW213" i="3"/>
  <c r="IB213" i="3"/>
  <c r="HO213" i="3"/>
  <c r="IE213" i="3"/>
  <c r="HO205" i="3"/>
  <c r="HU205" i="3"/>
  <c r="HZ205" i="3"/>
  <c r="ID205" i="3"/>
  <c r="HP205" i="3"/>
  <c r="HV205" i="3"/>
  <c r="IA205" i="3"/>
  <c r="HQ205" i="3"/>
  <c r="HW205" i="3"/>
  <c r="IB205" i="3"/>
  <c r="HR205" i="3"/>
  <c r="HX205" i="3"/>
  <c r="IC205" i="3"/>
  <c r="IE205" i="3"/>
  <c r="HQ201" i="3"/>
  <c r="HW201" i="3"/>
  <c r="IB201" i="3"/>
  <c r="HR201" i="3"/>
  <c r="HX201" i="3"/>
  <c r="IC201" i="3"/>
  <c r="HO201" i="3"/>
  <c r="HU201" i="3"/>
  <c r="HZ201" i="3"/>
  <c r="ID201" i="3"/>
  <c r="HV201" i="3"/>
  <c r="IA201" i="3"/>
  <c r="HP201" i="3"/>
  <c r="IE201" i="3"/>
  <c r="HP199" i="3"/>
  <c r="HV199" i="3"/>
  <c r="IA199" i="3"/>
  <c r="HQ199" i="3"/>
  <c r="HW199" i="3"/>
  <c r="IB199" i="3"/>
  <c r="HR199" i="3"/>
  <c r="HX199" i="3"/>
  <c r="IC199" i="3"/>
  <c r="ID199" i="3"/>
  <c r="HO199" i="3"/>
  <c r="HU199" i="3"/>
  <c r="HZ199" i="3"/>
  <c r="IE199" i="3"/>
  <c r="HO195" i="3"/>
  <c r="HW195" i="3"/>
  <c r="IB195" i="3"/>
  <c r="HP195" i="3"/>
  <c r="HX195" i="3"/>
  <c r="IC195" i="3"/>
  <c r="HQ195" i="3"/>
  <c r="HU195" i="3"/>
  <c r="HZ195" i="3"/>
  <c r="ID195" i="3"/>
  <c r="HR195" i="3"/>
  <c r="HV195" i="3"/>
  <c r="IA195" i="3"/>
  <c r="IE195" i="3"/>
  <c r="HR190" i="3"/>
  <c r="HW190" i="3"/>
  <c r="IB190" i="3"/>
  <c r="HO190" i="3"/>
  <c r="HX190" i="3"/>
  <c r="IC190" i="3"/>
  <c r="HP190" i="3"/>
  <c r="HU190" i="3"/>
  <c r="HZ190" i="3"/>
  <c r="ID190" i="3"/>
  <c r="HQ190" i="3"/>
  <c r="HV190" i="3"/>
  <c r="IA190" i="3"/>
  <c r="IE190" i="3"/>
  <c r="HO179" i="3"/>
  <c r="HW179" i="3"/>
  <c r="IB179" i="3"/>
  <c r="HP179" i="3"/>
  <c r="HX179" i="3"/>
  <c r="IC179" i="3"/>
  <c r="HU179" i="3"/>
  <c r="ID179" i="3"/>
  <c r="HV179" i="3"/>
  <c r="HQ179" i="3"/>
  <c r="HZ179" i="3"/>
  <c r="HR179" i="3"/>
  <c r="IA179" i="3"/>
  <c r="IE179" i="3"/>
  <c r="HR167" i="3"/>
  <c r="HV167" i="3"/>
  <c r="IA167" i="3"/>
  <c r="HO167" i="3"/>
  <c r="HW167" i="3"/>
  <c r="IB167" i="3"/>
  <c r="IC167" i="3"/>
  <c r="HU167" i="3"/>
  <c r="ID167" i="3"/>
  <c r="HP167" i="3"/>
  <c r="HX167" i="3"/>
  <c r="HZ167" i="3"/>
  <c r="HQ167" i="3"/>
  <c r="IE167" i="3"/>
  <c r="HR162" i="3"/>
  <c r="HX162" i="3"/>
  <c r="IC162" i="3"/>
  <c r="HO162" i="3"/>
  <c r="HU162" i="3"/>
  <c r="HZ162" i="3"/>
  <c r="ID162" i="3"/>
  <c r="HW162" i="3"/>
  <c r="HP162" i="3"/>
  <c r="IA162" i="3"/>
  <c r="HQ162" i="3"/>
  <c r="IB162" i="3"/>
  <c r="HV162" i="3"/>
  <c r="IE162" i="3"/>
  <c r="HR158" i="3"/>
  <c r="HW158" i="3"/>
  <c r="IB158" i="3"/>
  <c r="HO158" i="3"/>
  <c r="HX158" i="3"/>
  <c r="IC158" i="3"/>
  <c r="HV158" i="3"/>
  <c r="HP158" i="3"/>
  <c r="HZ158" i="3"/>
  <c r="HQ158" i="3"/>
  <c r="IA158" i="3"/>
  <c r="ID158" i="3"/>
  <c r="HU158" i="3"/>
  <c r="IE158" i="3"/>
  <c r="HR153" i="3"/>
  <c r="HX153" i="3"/>
  <c r="IC153" i="3"/>
  <c r="HO153" i="3"/>
  <c r="HU153" i="3"/>
  <c r="HZ153" i="3"/>
  <c r="ID153" i="3"/>
  <c r="HP153" i="3"/>
  <c r="IA153" i="3"/>
  <c r="HQ153" i="3"/>
  <c r="IB153" i="3"/>
  <c r="HV153" i="3"/>
  <c r="HW153" i="3"/>
  <c r="IE153" i="3"/>
  <c r="HO148" i="3"/>
  <c r="HU148" i="3"/>
  <c r="HZ148" i="3"/>
  <c r="ID148" i="3"/>
  <c r="HP148" i="3"/>
  <c r="HV148" i="3"/>
  <c r="IA148" i="3"/>
  <c r="HX148" i="3"/>
  <c r="HQ148" i="3"/>
  <c r="IB148" i="3"/>
  <c r="HR148" i="3"/>
  <c r="IC148" i="3"/>
  <c r="HW148" i="3"/>
  <c r="IE148" i="3"/>
  <c r="HP142" i="3"/>
  <c r="HU142" i="3"/>
  <c r="HZ142" i="3"/>
  <c r="ID142" i="3"/>
  <c r="HQ142" i="3"/>
  <c r="HV142" i="3"/>
  <c r="IA142" i="3"/>
  <c r="HR142" i="3"/>
  <c r="HX142" i="3"/>
  <c r="HO142" i="3"/>
  <c r="IB142" i="3"/>
  <c r="IC142" i="3"/>
  <c r="HW142" i="3"/>
  <c r="IE142" i="3"/>
  <c r="HO138" i="3"/>
  <c r="HU138" i="3"/>
  <c r="HZ138" i="3"/>
  <c r="ID138" i="3"/>
  <c r="HQ138" i="3"/>
  <c r="HW138" i="3"/>
  <c r="IB138" i="3"/>
  <c r="HV138" i="3"/>
  <c r="HX138" i="3"/>
  <c r="HP138" i="3"/>
  <c r="IA138" i="3"/>
  <c r="HR138" i="3"/>
  <c r="IC138" i="3"/>
  <c r="IE138" i="3"/>
  <c r="HO132" i="3"/>
  <c r="HX132" i="3"/>
  <c r="IC132" i="3"/>
  <c r="HP132" i="3"/>
  <c r="HU132" i="3"/>
  <c r="HZ132" i="3"/>
  <c r="ID132" i="3"/>
  <c r="HQ132" i="3"/>
  <c r="HV132" i="3"/>
  <c r="IA132" i="3"/>
  <c r="IB132" i="3"/>
  <c r="HR132" i="3"/>
  <c r="HW132" i="3"/>
  <c r="IE132" i="3"/>
  <c r="HR127" i="3"/>
  <c r="HV127" i="3"/>
  <c r="IA127" i="3"/>
  <c r="HO127" i="3"/>
  <c r="HW127" i="3"/>
  <c r="IB127" i="3"/>
  <c r="HP127" i="3"/>
  <c r="HX127" i="3"/>
  <c r="IC127" i="3"/>
  <c r="HZ127" i="3"/>
  <c r="ID127" i="3"/>
  <c r="HQ127" i="3"/>
  <c r="HU127" i="3"/>
  <c r="IE127" i="3"/>
  <c r="HO122" i="3"/>
  <c r="HX122" i="3"/>
  <c r="IC122" i="3"/>
  <c r="HP122" i="3"/>
  <c r="HU122" i="3"/>
  <c r="HZ122" i="3"/>
  <c r="ID122" i="3"/>
  <c r="HQ122" i="3"/>
  <c r="HV122" i="3"/>
  <c r="IA122" i="3"/>
  <c r="IB122" i="3"/>
  <c r="HR122" i="3"/>
  <c r="HW122" i="3"/>
  <c r="IE122" i="3"/>
  <c r="HP117" i="3"/>
  <c r="HV117" i="3"/>
  <c r="IA117" i="3"/>
  <c r="HQ117" i="3"/>
  <c r="HW117" i="3"/>
  <c r="IB117" i="3"/>
  <c r="HR117" i="3"/>
  <c r="HX117" i="3"/>
  <c r="IC117" i="3"/>
  <c r="ID117" i="3"/>
  <c r="HO117" i="3"/>
  <c r="HU117" i="3"/>
  <c r="HZ117" i="3"/>
  <c r="IE117" i="3"/>
  <c r="HQ114" i="3"/>
  <c r="HW114" i="3"/>
  <c r="IB114" i="3"/>
  <c r="HR114" i="3"/>
  <c r="HX114" i="3"/>
  <c r="IC114" i="3"/>
  <c r="HO114" i="3"/>
  <c r="HU114" i="3"/>
  <c r="HZ114" i="3"/>
  <c r="ID114" i="3"/>
  <c r="HV114" i="3"/>
  <c r="IA114" i="3"/>
  <c r="HP114" i="3"/>
  <c r="IE114" i="3"/>
  <c r="HQ109" i="3"/>
  <c r="HW109" i="3"/>
  <c r="IB109" i="3"/>
  <c r="HR109" i="3"/>
  <c r="HX109" i="3"/>
  <c r="IC109" i="3"/>
  <c r="HO109" i="3"/>
  <c r="HU109" i="3"/>
  <c r="HZ109" i="3"/>
  <c r="ID109" i="3"/>
  <c r="HP109" i="3"/>
  <c r="HV109" i="3"/>
  <c r="IA109" i="3"/>
  <c r="IE109" i="3"/>
  <c r="HR104" i="3"/>
  <c r="HX104" i="3"/>
  <c r="IC104" i="3"/>
  <c r="HO104" i="3"/>
  <c r="HU104" i="3"/>
  <c r="HZ104" i="3"/>
  <c r="ID104" i="3"/>
  <c r="HP104" i="3"/>
  <c r="HV104" i="3"/>
  <c r="IA104" i="3"/>
  <c r="HQ104" i="3"/>
  <c r="HW104" i="3"/>
  <c r="IB104" i="3"/>
  <c r="IE104" i="3"/>
  <c r="HP99" i="3"/>
  <c r="HX99" i="3"/>
  <c r="IC99" i="3"/>
  <c r="HQ99" i="3"/>
  <c r="HU99" i="3"/>
  <c r="HZ99" i="3"/>
  <c r="ID99" i="3"/>
  <c r="HR99" i="3"/>
  <c r="HV99" i="3"/>
  <c r="IA99" i="3"/>
  <c r="HO99" i="3"/>
  <c r="HW99" i="3"/>
  <c r="IB99" i="3"/>
  <c r="IE99" i="3"/>
  <c r="HR95" i="3"/>
  <c r="HV95" i="3"/>
  <c r="IA95" i="3"/>
  <c r="HO95" i="3"/>
  <c r="HW95" i="3"/>
  <c r="IB95" i="3"/>
  <c r="HP95" i="3"/>
  <c r="HX95" i="3"/>
  <c r="IC95" i="3"/>
  <c r="HU95" i="3"/>
  <c r="HZ95" i="3"/>
  <c r="ID95" i="3"/>
  <c r="HQ95" i="3"/>
  <c r="IE95" i="3"/>
  <c r="HQ90" i="3"/>
  <c r="HV90" i="3"/>
  <c r="IA90" i="3"/>
  <c r="HO90" i="3"/>
  <c r="HX90" i="3"/>
  <c r="HW90" i="3"/>
  <c r="ID90" i="3"/>
  <c r="HP90" i="3"/>
  <c r="HZ90" i="3"/>
  <c r="HR90" i="3"/>
  <c r="IB90" i="3"/>
  <c r="HU90" i="3"/>
  <c r="IC90" i="3"/>
  <c r="IE90" i="3"/>
  <c r="HR85" i="3"/>
  <c r="HX85" i="3"/>
  <c r="IC85" i="3"/>
  <c r="HP85" i="3"/>
  <c r="HV85" i="3"/>
  <c r="IA85" i="3"/>
  <c r="HQ85" i="3"/>
  <c r="IB85" i="3"/>
  <c r="HU85" i="3"/>
  <c r="ID85" i="3"/>
  <c r="HW85" i="3"/>
  <c r="HZ85" i="3"/>
  <c r="HO85" i="3"/>
  <c r="IE85" i="3"/>
  <c r="HP66" i="3"/>
  <c r="HV66" i="3"/>
  <c r="IA66" i="3"/>
  <c r="HQ66" i="3"/>
  <c r="HW66" i="3"/>
  <c r="IB66" i="3"/>
  <c r="HR66" i="3"/>
  <c r="HX66" i="3"/>
  <c r="IC66" i="3"/>
  <c r="HZ66" i="3"/>
  <c r="ID66" i="3"/>
  <c r="HO66" i="3"/>
  <c r="HU66" i="3"/>
  <c r="IE66" i="3"/>
  <c r="HO64" i="3"/>
  <c r="HX64" i="3"/>
  <c r="IC64" i="3"/>
  <c r="HP64" i="3"/>
  <c r="HU64" i="3"/>
  <c r="HZ64" i="3"/>
  <c r="ID64" i="3"/>
  <c r="HQ64" i="3"/>
  <c r="HV64" i="3"/>
  <c r="IA64" i="3"/>
  <c r="HR64" i="3"/>
  <c r="HW64" i="3"/>
  <c r="IB64" i="3"/>
  <c r="IE64" i="3"/>
  <c r="HP62" i="3"/>
  <c r="HU62" i="3"/>
  <c r="HZ62" i="3"/>
  <c r="ID62" i="3"/>
  <c r="HQ62" i="3"/>
  <c r="HV62" i="3"/>
  <c r="IA62" i="3"/>
  <c r="HR62" i="3"/>
  <c r="HW62" i="3"/>
  <c r="IB62" i="3"/>
  <c r="HO62" i="3"/>
  <c r="HX62" i="3"/>
  <c r="IC62" i="3"/>
  <c r="IE62" i="3"/>
  <c r="HO35" i="3"/>
  <c r="HW35" i="3"/>
  <c r="IB35" i="3"/>
  <c r="HP35" i="3"/>
  <c r="HX35" i="3"/>
  <c r="IC35" i="3"/>
  <c r="HQ35" i="3"/>
  <c r="HU35" i="3"/>
  <c r="HZ35" i="3"/>
  <c r="ID35" i="3"/>
  <c r="HR35" i="3"/>
  <c r="HV35" i="3"/>
  <c r="IA35" i="3"/>
  <c r="IE35" i="3"/>
  <c r="HR33" i="3"/>
  <c r="HX33" i="3"/>
  <c r="IC33" i="3"/>
  <c r="HO33" i="3"/>
  <c r="HU33" i="3"/>
  <c r="HZ33" i="3"/>
  <c r="ID33" i="3"/>
  <c r="HP33" i="3"/>
  <c r="HV33" i="3"/>
  <c r="IA33" i="3"/>
  <c r="HQ33" i="3"/>
  <c r="HW33" i="3"/>
  <c r="IB33" i="3"/>
  <c r="IE33" i="3"/>
  <c r="HQ24" i="3"/>
  <c r="HV24" i="3"/>
  <c r="IA24" i="3"/>
  <c r="HR24" i="3"/>
  <c r="HW24" i="3"/>
  <c r="IB24" i="3"/>
  <c r="HO24" i="3"/>
  <c r="HX24" i="3"/>
  <c r="IC24" i="3"/>
  <c r="HU24" i="3"/>
  <c r="HZ24" i="3"/>
  <c r="ID24" i="3"/>
  <c r="HP24" i="3"/>
  <c r="IE24" i="3"/>
  <c r="HR21" i="3"/>
  <c r="HX21" i="3"/>
  <c r="IC21" i="3"/>
  <c r="HO21" i="3"/>
  <c r="HU21" i="3"/>
  <c r="HZ21" i="3"/>
  <c r="ID21" i="3"/>
  <c r="HP21" i="3"/>
  <c r="HV21" i="3"/>
  <c r="IA21" i="3"/>
  <c r="HQ21" i="3"/>
  <c r="HW21" i="3"/>
  <c r="IB21" i="3"/>
  <c r="IE21" i="3"/>
  <c r="HQ872" i="3"/>
  <c r="HW872" i="3"/>
  <c r="IB872" i="3"/>
  <c r="HR872" i="3"/>
  <c r="HX872" i="3"/>
  <c r="IC872" i="3"/>
  <c r="HO872" i="3"/>
  <c r="HU872" i="3"/>
  <c r="HZ872" i="3"/>
  <c r="ID872" i="3"/>
  <c r="HP872" i="3"/>
  <c r="HV872" i="3"/>
  <c r="IA872" i="3"/>
  <c r="IE872" i="3"/>
  <c r="HO865" i="3"/>
  <c r="HX865" i="3"/>
  <c r="IC865" i="3"/>
  <c r="HP865" i="3"/>
  <c r="HU865" i="3"/>
  <c r="HZ865" i="3"/>
  <c r="ID865" i="3"/>
  <c r="HQ865" i="3"/>
  <c r="HV865" i="3"/>
  <c r="IA865" i="3"/>
  <c r="HR865" i="3"/>
  <c r="HW865" i="3"/>
  <c r="IB865" i="3"/>
  <c r="IE865" i="3"/>
  <c r="HQ857" i="3"/>
  <c r="HV857" i="3"/>
  <c r="IA857" i="3"/>
  <c r="HR857" i="3"/>
  <c r="HW857" i="3"/>
  <c r="IB857" i="3"/>
  <c r="HO857" i="3"/>
  <c r="HX857" i="3"/>
  <c r="IC857" i="3"/>
  <c r="HP857" i="3"/>
  <c r="HU857" i="3"/>
  <c r="HZ857" i="3"/>
  <c r="ID857" i="3"/>
  <c r="IE857" i="3"/>
  <c r="HQ761" i="3"/>
  <c r="HW761" i="3"/>
  <c r="IB761" i="3"/>
  <c r="HR761" i="3"/>
  <c r="HX761" i="3"/>
  <c r="IC761" i="3"/>
  <c r="HO761" i="3"/>
  <c r="HU761" i="3"/>
  <c r="HZ761" i="3"/>
  <c r="ID761" i="3"/>
  <c r="HP761" i="3"/>
  <c r="HV761" i="3"/>
  <c r="IA761" i="3"/>
  <c r="IE761" i="3"/>
  <c r="HQ755" i="3"/>
  <c r="HU755" i="3"/>
  <c r="HZ755" i="3"/>
  <c r="ID755" i="3"/>
  <c r="HR755" i="3"/>
  <c r="HV755" i="3"/>
  <c r="IA755" i="3"/>
  <c r="HO755" i="3"/>
  <c r="HW755" i="3"/>
  <c r="IB755" i="3"/>
  <c r="HP755" i="3"/>
  <c r="HX755" i="3"/>
  <c r="IC755" i="3"/>
  <c r="IE755" i="3"/>
  <c r="HP747" i="3"/>
  <c r="HX747" i="3"/>
  <c r="IC747" i="3"/>
  <c r="HQ747" i="3"/>
  <c r="HU747" i="3"/>
  <c r="HZ747" i="3"/>
  <c r="ID747" i="3"/>
  <c r="HR747" i="3"/>
  <c r="HV747" i="3"/>
  <c r="IA747" i="3"/>
  <c r="HO747" i="3"/>
  <c r="HW747" i="3"/>
  <c r="IB747" i="3"/>
  <c r="IE747" i="3"/>
  <c r="HQ726" i="3"/>
  <c r="HW726" i="3"/>
  <c r="IB726" i="3"/>
  <c r="HR726" i="3"/>
  <c r="HX726" i="3"/>
  <c r="IC726" i="3"/>
  <c r="HO726" i="3"/>
  <c r="HU726" i="3"/>
  <c r="HZ726" i="3"/>
  <c r="ID726" i="3"/>
  <c r="HP726" i="3"/>
  <c r="HV726" i="3"/>
  <c r="IA726" i="3"/>
  <c r="IE726" i="3"/>
  <c r="HQ717" i="3"/>
  <c r="HW717" i="3"/>
  <c r="IB717" i="3"/>
  <c r="HR717" i="3"/>
  <c r="HX717" i="3"/>
  <c r="IC717" i="3"/>
  <c r="HO717" i="3"/>
  <c r="HU717" i="3"/>
  <c r="HZ717" i="3"/>
  <c r="ID717" i="3"/>
  <c r="HP717" i="3"/>
  <c r="HV717" i="3"/>
  <c r="IA717" i="3"/>
  <c r="IE717" i="3"/>
  <c r="HP767" i="3"/>
  <c r="HX767" i="3"/>
  <c r="IC767" i="3"/>
  <c r="HQ767" i="3"/>
  <c r="HU767" i="3"/>
  <c r="HZ767" i="3"/>
  <c r="ID767" i="3"/>
  <c r="HR767" i="3"/>
  <c r="HV767" i="3"/>
  <c r="IA767" i="3"/>
  <c r="HO767" i="3"/>
  <c r="HW767" i="3"/>
  <c r="IB767" i="3"/>
  <c r="IE767" i="3"/>
  <c r="HQ707" i="3"/>
  <c r="HW707" i="3"/>
  <c r="IB707" i="3"/>
  <c r="HR707" i="3"/>
  <c r="HX707" i="3"/>
  <c r="IC707" i="3"/>
  <c r="HO707" i="3"/>
  <c r="HU707" i="3"/>
  <c r="HZ707" i="3"/>
  <c r="ID707" i="3"/>
  <c r="HP707" i="3"/>
  <c r="HV707" i="3"/>
  <c r="IA707" i="3"/>
  <c r="IE707" i="3"/>
  <c r="HP700" i="3"/>
  <c r="HX700" i="3"/>
  <c r="IC700" i="3"/>
  <c r="HQ700" i="3"/>
  <c r="HU700" i="3"/>
  <c r="HZ700" i="3"/>
  <c r="ID700" i="3"/>
  <c r="HR700" i="3"/>
  <c r="HV700" i="3"/>
  <c r="IA700" i="3"/>
  <c r="HO700" i="3"/>
  <c r="HW700" i="3"/>
  <c r="IB700" i="3"/>
  <c r="IE700" i="3"/>
  <c r="HR847" i="3"/>
  <c r="HX847" i="3"/>
  <c r="IC847" i="3"/>
  <c r="HO847" i="3"/>
  <c r="HU847" i="3"/>
  <c r="HZ847" i="3"/>
  <c r="ID847" i="3"/>
  <c r="HP847" i="3"/>
  <c r="HV847" i="3"/>
  <c r="IA847" i="3"/>
  <c r="HQ847" i="3"/>
  <c r="HW847" i="3"/>
  <c r="IB847" i="3"/>
  <c r="IE847" i="3"/>
  <c r="HR842" i="3"/>
  <c r="HW842" i="3"/>
  <c r="IB842" i="3"/>
  <c r="HO842" i="3"/>
  <c r="HX842" i="3"/>
  <c r="IC842" i="3"/>
  <c r="HP842" i="3"/>
  <c r="HU842" i="3"/>
  <c r="HZ842" i="3"/>
  <c r="ID842" i="3"/>
  <c r="HQ842" i="3"/>
  <c r="HV842" i="3"/>
  <c r="IA842" i="3"/>
  <c r="IE842" i="3"/>
  <c r="HR834" i="3"/>
  <c r="HV834" i="3"/>
  <c r="IA834" i="3"/>
  <c r="HO834" i="3"/>
  <c r="HW834" i="3"/>
  <c r="IB834" i="3"/>
  <c r="HP834" i="3"/>
  <c r="HX834" i="3"/>
  <c r="IC834" i="3"/>
  <c r="HQ834" i="3"/>
  <c r="HU834" i="3"/>
  <c r="HZ834" i="3"/>
  <c r="ID834" i="3"/>
  <c r="IE834" i="3"/>
  <c r="HO816" i="3"/>
  <c r="HX816" i="3"/>
  <c r="IC816" i="3"/>
  <c r="HP816" i="3"/>
  <c r="HU816" i="3"/>
  <c r="HZ816" i="3"/>
  <c r="ID816" i="3"/>
  <c r="HQ816" i="3"/>
  <c r="HV816" i="3"/>
  <c r="IA816" i="3"/>
  <c r="HR816" i="3"/>
  <c r="HW816" i="3"/>
  <c r="IB816" i="3"/>
  <c r="IE816" i="3"/>
  <c r="HP810" i="3"/>
  <c r="HU810" i="3"/>
  <c r="HZ810" i="3"/>
  <c r="ID810" i="3"/>
  <c r="HQ810" i="3"/>
  <c r="HV810" i="3"/>
  <c r="IA810" i="3"/>
  <c r="HR810" i="3"/>
  <c r="HW810" i="3"/>
  <c r="IB810" i="3"/>
  <c r="HO810" i="3"/>
  <c r="HX810" i="3"/>
  <c r="IC810" i="3"/>
  <c r="IE810" i="3"/>
  <c r="HR790" i="3"/>
  <c r="HX790" i="3"/>
  <c r="IC790" i="3"/>
  <c r="HO790" i="3"/>
  <c r="HU790" i="3"/>
  <c r="HZ790" i="3"/>
  <c r="ID790" i="3"/>
  <c r="HP790" i="3"/>
  <c r="HV790" i="3"/>
  <c r="IA790" i="3"/>
  <c r="HQ790" i="3"/>
  <c r="HW790" i="3"/>
  <c r="IB790" i="3"/>
  <c r="IE790" i="3"/>
  <c r="HQ644" i="3"/>
  <c r="HW644" i="3"/>
  <c r="IB644" i="3"/>
  <c r="HR644" i="3"/>
  <c r="HX644" i="3"/>
  <c r="IC644" i="3"/>
  <c r="HP644" i="3"/>
  <c r="HV644" i="3"/>
  <c r="IA644" i="3"/>
  <c r="ID644" i="3"/>
  <c r="HO644" i="3"/>
  <c r="HU644" i="3"/>
  <c r="HZ644" i="3"/>
  <c r="IE644" i="3"/>
  <c r="HP629" i="3"/>
  <c r="HV629" i="3"/>
  <c r="IA629" i="3"/>
  <c r="HQ629" i="3"/>
  <c r="HW629" i="3"/>
  <c r="IB629" i="3"/>
  <c r="HO629" i="3"/>
  <c r="HU629" i="3"/>
  <c r="HZ629" i="3"/>
  <c r="ID629" i="3"/>
  <c r="HR629" i="3"/>
  <c r="HX629" i="3"/>
  <c r="IC629" i="3"/>
  <c r="IE629" i="3"/>
  <c r="HP594" i="3"/>
  <c r="HU594" i="3"/>
  <c r="HZ594" i="3"/>
  <c r="ID594" i="3"/>
  <c r="HQ594" i="3"/>
  <c r="HV594" i="3"/>
  <c r="IA594" i="3"/>
  <c r="HR594" i="3"/>
  <c r="HW594" i="3"/>
  <c r="IB594" i="3"/>
  <c r="HX594" i="3"/>
  <c r="IC594" i="3"/>
  <c r="HO594" i="3"/>
  <c r="IE594" i="3"/>
  <c r="HR514" i="3"/>
  <c r="HX514" i="3"/>
  <c r="IC514" i="3"/>
  <c r="HO514" i="3"/>
  <c r="HU514" i="3"/>
  <c r="HZ514" i="3"/>
  <c r="ID514" i="3"/>
  <c r="HP514" i="3"/>
  <c r="HV514" i="3"/>
  <c r="IA514" i="3"/>
  <c r="HQ514" i="3"/>
  <c r="HW514" i="3"/>
  <c r="IB514" i="3"/>
  <c r="IE514" i="3"/>
  <c r="HO477" i="3"/>
  <c r="HW477" i="3"/>
  <c r="IB477" i="3"/>
  <c r="HP477" i="3"/>
  <c r="HX477" i="3"/>
  <c r="IC477" i="3"/>
  <c r="HQ477" i="3"/>
  <c r="HU477" i="3"/>
  <c r="HZ477" i="3"/>
  <c r="ID477" i="3"/>
  <c r="HR477" i="3"/>
  <c r="HV477" i="3"/>
  <c r="IA477" i="3"/>
  <c r="IE477" i="3"/>
  <c r="HO468" i="3"/>
  <c r="HX468" i="3"/>
  <c r="IC468" i="3"/>
  <c r="HP468" i="3"/>
  <c r="HU468" i="3"/>
  <c r="HZ468" i="3"/>
  <c r="ID468" i="3"/>
  <c r="HR468" i="3"/>
  <c r="HW468" i="3"/>
  <c r="IB468" i="3"/>
  <c r="IA468" i="3"/>
  <c r="HQ468" i="3"/>
  <c r="HV468" i="3"/>
  <c r="IE468" i="3"/>
  <c r="HP458" i="3"/>
  <c r="HV458" i="3"/>
  <c r="IA458" i="3"/>
  <c r="HQ458" i="3"/>
  <c r="HW458" i="3"/>
  <c r="IB458" i="3"/>
  <c r="HR458" i="3"/>
  <c r="HX458" i="3"/>
  <c r="IC458" i="3"/>
  <c r="HO458" i="3"/>
  <c r="HU458" i="3"/>
  <c r="HZ458" i="3"/>
  <c r="ID458" i="3"/>
  <c r="IE458" i="3"/>
  <c r="HP443" i="3"/>
  <c r="HV443" i="3"/>
  <c r="IA443" i="3"/>
  <c r="HQ443" i="3"/>
  <c r="HW443" i="3"/>
  <c r="IB443" i="3"/>
  <c r="HR443" i="3"/>
  <c r="HX443" i="3"/>
  <c r="IC443" i="3"/>
  <c r="HO443" i="3"/>
  <c r="HU443" i="3"/>
  <c r="HZ443" i="3"/>
  <c r="ID443" i="3"/>
  <c r="IE443" i="3"/>
  <c r="HQ432" i="3"/>
  <c r="HW432" i="3"/>
  <c r="IB432" i="3"/>
  <c r="HR432" i="3"/>
  <c r="HX432" i="3"/>
  <c r="IC432" i="3"/>
  <c r="HO432" i="3"/>
  <c r="HU432" i="3"/>
  <c r="HZ432" i="3"/>
  <c r="ID432" i="3"/>
  <c r="HP432" i="3"/>
  <c r="HV432" i="3"/>
  <c r="IA432" i="3"/>
  <c r="IE432" i="3"/>
  <c r="HO424" i="3"/>
  <c r="HU424" i="3"/>
  <c r="HZ424" i="3"/>
  <c r="ID424" i="3"/>
  <c r="HP424" i="3"/>
  <c r="HV424" i="3"/>
  <c r="IA424" i="3"/>
  <c r="HQ424" i="3"/>
  <c r="HW424" i="3"/>
  <c r="IB424" i="3"/>
  <c r="HR424" i="3"/>
  <c r="HX424" i="3"/>
  <c r="IC424" i="3"/>
  <c r="IE424" i="3"/>
  <c r="HR402" i="3"/>
  <c r="HW402" i="3"/>
  <c r="HO402" i="3"/>
  <c r="HX402" i="3"/>
  <c r="HP402" i="3"/>
  <c r="HU402" i="3"/>
  <c r="HZ402" i="3"/>
  <c r="IA402" i="3"/>
  <c r="IB402" i="3"/>
  <c r="HQ402" i="3"/>
  <c r="IC402" i="3"/>
  <c r="ID402" i="3"/>
  <c r="HV402" i="3"/>
  <c r="IE402" i="3"/>
  <c r="HO399" i="3"/>
  <c r="HX399" i="3"/>
  <c r="IC399" i="3"/>
  <c r="HP399" i="3"/>
  <c r="HU399" i="3"/>
  <c r="HZ399" i="3"/>
  <c r="ID399" i="3"/>
  <c r="HQ399" i="3"/>
  <c r="HV399" i="3"/>
  <c r="IA399" i="3"/>
  <c r="HR399" i="3"/>
  <c r="HW399" i="3"/>
  <c r="IB399" i="3"/>
  <c r="IE399" i="3"/>
  <c r="HQ380" i="3"/>
  <c r="HV380" i="3"/>
  <c r="IA380" i="3"/>
  <c r="HR380" i="3"/>
  <c r="HW380" i="3"/>
  <c r="IB380" i="3"/>
  <c r="HO380" i="3"/>
  <c r="HX380" i="3"/>
  <c r="IC380" i="3"/>
  <c r="HZ380" i="3"/>
  <c r="ID380" i="3"/>
  <c r="HP380" i="3"/>
  <c r="HU380" i="3"/>
  <c r="IE380" i="3"/>
  <c r="HQ366" i="3"/>
  <c r="HW366" i="3"/>
  <c r="IB366" i="3"/>
  <c r="HR366" i="3"/>
  <c r="HX366" i="3"/>
  <c r="IC366" i="3"/>
  <c r="HO366" i="3"/>
  <c r="HU366" i="3"/>
  <c r="HZ366" i="3"/>
  <c r="ID366" i="3"/>
  <c r="IA366" i="3"/>
  <c r="HP366" i="3"/>
  <c r="HV366" i="3"/>
  <c r="IE366" i="3"/>
  <c r="HR347" i="3"/>
  <c r="HX347" i="3"/>
  <c r="IC347" i="3"/>
  <c r="HO347" i="3"/>
  <c r="HU347" i="3"/>
  <c r="HZ347" i="3"/>
  <c r="ID347" i="3"/>
  <c r="HP347" i="3"/>
  <c r="HV347" i="3"/>
  <c r="IA347" i="3"/>
  <c r="IB347" i="3"/>
  <c r="HQ347" i="3"/>
  <c r="HW347" i="3"/>
  <c r="IE347" i="3"/>
  <c r="HO334" i="3"/>
  <c r="HU334" i="3"/>
  <c r="HZ334" i="3"/>
  <c r="ID334" i="3"/>
  <c r="HP334" i="3"/>
  <c r="HV334" i="3"/>
  <c r="IA334" i="3"/>
  <c r="HQ334" i="3"/>
  <c r="HW334" i="3"/>
  <c r="IB334" i="3"/>
  <c r="HX334" i="3"/>
  <c r="IC334" i="3"/>
  <c r="HR334" i="3"/>
  <c r="IE334" i="3"/>
  <c r="HR310" i="3"/>
  <c r="HX310" i="3"/>
  <c r="IC310" i="3"/>
  <c r="HP310" i="3"/>
  <c r="HV310" i="3"/>
  <c r="IA310" i="3"/>
  <c r="HO310" i="3"/>
  <c r="HZ310" i="3"/>
  <c r="HQ310" i="3"/>
  <c r="HS310" i="3" s="1"/>
  <c r="IB310" i="3"/>
  <c r="HU310" i="3"/>
  <c r="ID310" i="3"/>
  <c r="HW310" i="3"/>
  <c r="IE310" i="3"/>
  <c r="HP299" i="3"/>
  <c r="HV299" i="3"/>
  <c r="IA299" i="3"/>
  <c r="HR299" i="3"/>
  <c r="HX299" i="3"/>
  <c r="IC299" i="3"/>
  <c r="HU299" i="3"/>
  <c r="ID299" i="3"/>
  <c r="HW299" i="3"/>
  <c r="HO299" i="3"/>
  <c r="HZ299" i="3"/>
  <c r="HQ299" i="3"/>
  <c r="HS299" i="3" s="1"/>
  <c r="IB299" i="3"/>
  <c r="IE299" i="3"/>
  <c r="HP290" i="3"/>
  <c r="HU290" i="3"/>
  <c r="HZ290" i="3"/>
  <c r="ID290" i="3"/>
  <c r="HR290" i="3"/>
  <c r="HW290" i="3"/>
  <c r="IB290" i="3"/>
  <c r="HV290" i="3"/>
  <c r="HO290" i="3"/>
  <c r="HX290" i="3"/>
  <c r="HQ290" i="3"/>
  <c r="IA290" i="3"/>
  <c r="IC290" i="3"/>
  <c r="IE290" i="3"/>
  <c r="HQ279" i="3"/>
  <c r="HW279" i="3"/>
  <c r="IB279" i="3"/>
  <c r="HR279" i="3"/>
  <c r="HX279" i="3"/>
  <c r="IC279" i="3"/>
  <c r="HO279" i="3"/>
  <c r="HU279" i="3"/>
  <c r="HZ279" i="3"/>
  <c r="ID279" i="3"/>
  <c r="HP279" i="3"/>
  <c r="HV279" i="3"/>
  <c r="IA279" i="3"/>
  <c r="IE279" i="3"/>
  <c r="HR270" i="3"/>
  <c r="HW270" i="3"/>
  <c r="IB270" i="3"/>
  <c r="HO270" i="3"/>
  <c r="HX270" i="3"/>
  <c r="IC270" i="3"/>
  <c r="HP270" i="3"/>
  <c r="HU270" i="3"/>
  <c r="HZ270" i="3"/>
  <c r="ID270" i="3"/>
  <c r="HV270" i="3"/>
  <c r="IA270" i="3"/>
  <c r="HQ270" i="3"/>
  <c r="IE270" i="3"/>
  <c r="HO260" i="3"/>
  <c r="HU260" i="3"/>
  <c r="HZ260" i="3"/>
  <c r="ID260" i="3"/>
  <c r="HP260" i="3"/>
  <c r="HV260" i="3"/>
  <c r="IA260" i="3"/>
  <c r="HQ260" i="3"/>
  <c r="HW260" i="3"/>
  <c r="IB260" i="3"/>
  <c r="HR260" i="3"/>
  <c r="HX260" i="3"/>
  <c r="IC260" i="3"/>
  <c r="IE260" i="3"/>
  <c r="HP250" i="3"/>
  <c r="HV250" i="3"/>
  <c r="IA250" i="3"/>
  <c r="HQ250" i="3"/>
  <c r="HW250" i="3"/>
  <c r="IB250" i="3"/>
  <c r="HR250" i="3"/>
  <c r="HX250" i="3"/>
  <c r="IC250" i="3"/>
  <c r="HU250" i="3"/>
  <c r="HZ250" i="3"/>
  <c r="ID250" i="3"/>
  <c r="HO250" i="3"/>
  <c r="IE250" i="3"/>
  <c r="HO197" i="3"/>
  <c r="HU197" i="3"/>
  <c r="HZ197" i="3"/>
  <c r="ID197" i="3"/>
  <c r="HP197" i="3"/>
  <c r="HV197" i="3"/>
  <c r="IA197" i="3"/>
  <c r="HQ197" i="3"/>
  <c r="HW197" i="3"/>
  <c r="IB197" i="3"/>
  <c r="HX197" i="3"/>
  <c r="IC197" i="3"/>
  <c r="HR197" i="3"/>
  <c r="IE197" i="3"/>
  <c r="HO181" i="3"/>
  <c r="HU181" i="3"/>
  <c r="HZ181" i="3"/>
  <c r="ID181" i="3"/>
  <c r="HP181" i="3"/>
  <c r="HV181" i="3"/>
  <c r="IA181" i="3"/>
  <c r="HQ181" i="3"/>
  <c r="IB181" i="3"/>
  <c r="HR181" i="3"/>
  <c r="IC181" i="3"/>
  <c r="HW181" i="3"/>
  <c r="HX181" i="3"/>
  <c r="IE181" i="3"/>
  <c r="HP165" i="3"/>
  <c r="HV165" i="3"/>
  <c r="IA165" i="3"/>
  <c r="HQ165" i="3"/>
  <c r="HW165" i="3"/>
  <c r="IB165" i="3"/>
  <c r="HX165" i="3"/>
  <c r="HO165" i="3"/>
  <c r="HZ165" i="3"/>
  <c r="HR165" i="3"/>
  <c r="IC165" i="3"/>
  <c r="HU165" i="3"/>
  <c r="ID165" i="3"/>
  <c r="IE165" i="3"/>
  <c r="HO152" i="3"/>
  <c r="HU152" i="3"/>
  <c r="HZ152" i="3"/>
  <c r="ID152" i="3"/>
  <c r="HP152" i="3"/>
  <c r="HV152" i="3"/>
  <c r="IA152" i="3"/>
  <c r="HW152" i="3"/>
  <c r="HX152" i="3"/>
  <c r="HQ152" i="3"/>
  <c r="IB152" i="3"/>
  <c r="HR152" i="3"/>
  <c r="IC152" i="3"/>
  <c r="IE152" i="3"/>
  <c r="HP115" i="3"/>
  <c r="HX115" i="3"/>
  <c r="IC115" i="3"/>
  <c r="HQ115" i="3"/>
  <c r="HU115" i="3"/>
  <c r="HZ115" i="3"/>
  <c r="ID115" i="3"/>
  <c r="HR115" i="3"/>
  <c r="HV115" i="3"/>
  <c r="IA115" i="3"/>
  <c r="HW115" i="3"/>
  <c r="IB115" i="3"/>
  <c r="HO115" i="3"/>
  <c r="IE115" i="3"/>
  <c r="HP92" i="3"/>
  <c r="HU92" i="3"/>
  <c r="HZ92" i="3"/>
  <c r="ID92" i="3"/>
  <c r="HQ92" i="3"/>
  <c r="HV92" i="3"/>
  <c r="IA92" i="3"/>
  <c r="HR92" i="3"/>
  <c r="HW92" i="3"/>
  <c r="IB92" i="3"/>
  <c r="HX92" i="3"/>
  <c r="IC92" i="3"/>
  <c r="HO92" i="3"/>
  <c r="IE92" i="3"/>
  <c r="HP23" i="3"/>
  <c r="HX23" i="3"/>
  <c r="IC23" i="3"/>
  <c r="HQ23" i="3"/>
  <c r="HU23" i="3"/>
  <c r="HZ23" i="3"/>
  <c r="ID23" i="3"/>
  <c r="HR23" i="3"/>
  <c r="HV23" i="3"/>
  <c r="IA23" i="3"/>
  <c r="HW23" i="3"/>
  <c r="IB23" i="3"/>
  <c r="HO23" i="3"/>
  <c r="IE23" i="3"/>
  <c r="HR871" i="3"/>
  <c r="HX871" i="3"/>
  <c r="IC871" i="3"/>
  <c r="HO871" i="3"/>
  <c r="HU871" i="3"/>
  <c r="HZ871" i="3"/>
  <c r="ID871" i="3"/>
  <c r="HP871" i="3"/>
  <c r="HV871" i="3"/>
  <c r="IA871" i="3"/>
  <c r="HQ871" i="3"/>
  <c r="HW871" i="3"/>
  <c r="IB871" i="3"/>
  <c r="IE871" i="3"/>
  <c r="HO867" i="3"/>
  <c r="HW867" i="3"/>
  <c r="IB867" i="3"/>
  <c r="HP867" i="3"/>
  <c r="HX867" i="3"/>
  <c r="IC867" i="3"/>
  <c r="HQ867" i="3"/>
  <c r="HU867" i="3"/>
  <c r="HZ867" i="3"/>
  <c r="ID867" i="3"/>
  <c r="HR867" i="3"/>
  <c r="HV867" i="3"/>
  <c r="IA867" i="3"/>
  <c r="IE867" i="3"/>
  <c r="HP862" i="3"/>
  <c r="HX862" i="3"/>
  <c r="IC862" i="3"/>
  <c r="HQ862" i="3"/>
  <c r="HU862" i="3"/>
  <c r="HZ862" i="3"/>
  <c r="ID862" i="3"/>
  <c r="HR862" i="3"/>
  <c r="HV862" i="3"/>
  <c r="IA862" i="3"/>
  <c r="HO862" i="3"/>
  <c r="HW862" i="3"/>
  <c r="IB862" i="3"/>
  <c r="IE862" i="3"/>
  <c r="HO858" i="3"/>
  <c r="HU858" i="3"/>
  <c r="HZ858" i="3"/>
  <c r="ID858" i="3"/>
  <c r="HP858" i="3"/>
  <c r="HV858" i="3"/>
  <c r="IA858" i="3"/>
  <c r="HQ858" i="3"/>
  <c r="HW858" i="3"/>
  <c r="IB858" i="3"/>
  <c r="HR858" i="3"/>
  <c r="HX858" i="3"/>
  <c r="IC858" i="3"/>
  <c r="IE858" i="3"/>
  <c r="HR854" i="3"/>
  <c r="HV854" i="3"/>
  <c r="IA854" i="3"/>
  <c r="HO854" i="3"/>
  <c r="HW854" i="3"/>
  <c r="IB854" i="3"/>
  <c r="HP854" i="3"/>
  <c r="HX854" i="3"/>
  <c r="IC854" i="3"/>
  <c r="HQ854" i="3"/>
  <c r="HU854" i="3"/>
  <c r="HZ854" i="3"/>
  <c r="ID854" i="3"/>
  <c r="IE854" i="3"/>
  <c r="HO760" i="3"/>
  <c r="HX760" i="3"/>
  <c r="IC760" i="3"/>
  <c r="HP760" i="3"/>
  <c r="HU760" i="3"/>
  <c r="HZ760" i="3"/>
  <c r="ID760" i="3"/>
  <c r="HQ760" i="3"/>
  <c r="HV760" i="3"/>
  <c r="IA760" i="3"/>
  <c r="HR760" i="3"/>
  <c r="HW760" i="3"/>
  <c r="IB760" i="3"/>
  <c r="IE760" i="3"/>
  <c r="HP757" i="3"/>
  <c r="HV757" i="3"/>
  <c r="IA757" i="3"/>
  <c r="HQ757" i="3"/>
  <c r="HW757" i="3"/>
  <c r="IB757" i="3"/>
  <c r="HR757" i="3"/>
  <c r="HX757" i="3"/>
  <c r="IC757" i="3"/>
  <c r="HO757" i="3"/>
  <c r="HU757" i="3"/>
  <c r="HZ757" i="3"/>
  <c r="ID757" i="3"/>
  <c r="IE757" i="3"/>
  <c r="HQ752" i="3"/>
  <c r="HV752" i="3"/>
  <c r="IA752" i="3"/>
  <c r="HR752" i="3"/>
  <c r="HW752" i="3"/>
  <c r="IB752" i="3"/>
  <c r="HO752" i="3"/>
  <c r="HX752" i="3"/>
  <c r="IC752" i="3"/>
  <c r="HP752" i="3"/>
  <c r="HU752" i="3"/>
  <c r="HZ752" i="3"/>
  <c r="ID752" i="3"/>
  <c r="IE752" i="3"/>
  <c r="HR732" i="3"/>
  <c r="HV732" i="3"/>
  <c r="IA732" i="3"/>
  <c r="HO732" i="3"/>
  <c r="HW732" i="3"/>
  <c r="IB732" i="3"/>
  <c r="HP732" i="3"/>
  <c r="HX732" i="3"/>
  <c r="IC732" i="3"/>
  <c r="HQ732" i="3"/>
  <c r="HU732" i="3"/>
  <c r="HZ732" i="3"/>
  <c r="ID732" i="3"/>
  <c r="IE732" i="3"/>
  <c r="HP727" i="3"/>
  <c r="HV727" i="3"/>
  <c r="IA727" i="3"/>
  <c r="HQ727" i="3"/>
  <c r="HW727" i="3"/>
  <c r="IB727" i="3"/>
  <c r="HR727" i="3"/>
  <c r="HX727" i="3"/>
  <c r="IC727" i="3"/>
  <c r="HO727" i="3"/>
  <c r="HU727" i="3"/>
  <c r="HZ727" i="3"/>
  <c r="ID727" i="3"/>
  <c r="IE727" i="3"/>
  <c r="HO875" i="3"/>
  <c r="HU875" i="3"/>
  <c r="HZ875" i="3"/>
  <c r="ID875" i="3"/>
  <c r="HP875" i="3"/>
  <c r="HV875" i="3"/>
  <c r="IA875" i="3"/>
  <c r="HQ875" i="3"/>
  <c r="HW875" i="3"/>
  <c r="IB875" i="3"/>
  <c r="HR875" i="3"/>
  <c r="HX875" i="3"/>
  <c r="IC875" i="3"/>
  <c r="IE875" i="3"/>
  <c r="HQ821" i="3"/>
  <c r="HW821" i="3"/>
  <c r="IB821" i="3"/>
  <c r="HR821" i="3"/>
  <c r="HX821" i="3"/>
  <c r="IC821" i="3"/>
  <c r="HO821" i="3"/>
  <c r="HU821" i="3"/>
  <c r="HZ821" i="3"/>
  <c r="ID821" i="3"/>
  <c r="HP821" i="3"/>
  <c r="HV821" i="3"/>
  <c r="IA821" i="3"/>
  <c r="IE821" i="3"/>
  <c r="HQ817" i="3"/>
  <c r="HW817" i="3"/>
  <c r="IB817" i="3"/>
  <c r="HR817" i="3"/>
  <c r="HX817" i="3"/>
  <c r="IC817" i="3"/>
  <c r="HO817" i="3"/>
  <c r="HU817" i="3"/>
  <c r="HZ817" i="3"/>
  <c r="ID817" i="3"/>
  <c r="HP817" i="3"/>
  <c r="HV817" i="3"/>
  <c r="IA817" i="3"/>
  <c r="IE817" i="3"/>
  <c r="HQ813" i="3"/>
  <c r="HW813" i="3"/>
  <c r="IB813" i="3"/>
  <c r="HR813" i="3"/>
  <c r="HX813" i="3"/>
  <c r="IC813" i="3"/>
  <c r="HO813" i="3"/>
  <c r="HU813" i="3"/>
  <c r="HZ813" i="3"/>
  <c r="ID813" i="3"/>
  <c r="HP813" i="3"/>
  <c r="HV813" i="3"/>
  <c r="IA813" i="3"/>
  <c r="IE813" i="3"/>
  <c r="HR691" i="3"/>
  <c r="HX691" i="3"/>
  <c r="IC691" i="3"/>
  <c r="HO691" i="3"/>
  <c r="HU691" i="3"/>
  <c r="HZ691" i="3"/>
  <c r="ID691" i="3"/>
  <c r="HV691" i="3"/>
  <c r="HW691" i="3"/>
  <c r="HP691" i="3"/>
  <c r="IA691" i="3"/>
  <c r="HQ691" i="3"/>
  <c r="IB691" i="3"/>
  <c r="IE691" i="3"/>
  <c r="HR807" i="3"/>
  <c r="HV807" i="3"/>
  <c r="IA807" i="3"/>
  <c r="HO807" i="3"/>
  <c r="HW807" i="3"/>
  <c r="IB807" i="3"/>
  <c r="HP807" i="3"/>
  <c r="HX807" i="3"/>
  <c r="IC807" i="3"/>
  <c r="HQ807" i="3"/>
  <c r="HU807" i="3"/>
  <c r="HZ807" i="3"/>
  <c r="ID807" i="3"/>
  <c r="IE807" i="3"/>
  <c r="HP802" i="3"/>
  <c r="HU802" i="3"/>
  <c r="HZ802" i="3"/>
  <c r="ID802" i="3"/>
  <c r="HQ802" i="3"/>
  <c r="HV802" i="3"/>
  <c r="IA802" i="3"/>
  <c r="HR802" i="3"/>
  <c r="HW802" i="3"/>
  <c r="IB802" i="3"/>
  <c r="HO802" i="3"/>
  <c r="HX802" i="3"/>
  <c r="IC802" i="3"/>
  <c r="IE802" i="3"/>
  <c r="HO743" i="3"/>
  <c r="HU743" i="3"/>
  <c r="HZ743" i="3"/>
  <c r="ID743" i="3"/>
  <c r="HP743" i="3"/>
  <c r="HV743" i="3"/>
  <c r="IA743" i="3"/>
  <c r="HQ743" i="3"/>
  <c r="HW743" i="3"/>
  <c r="IB743" i="3"/>
  <c r="HR743" i="3"/>
  <c r="HX743" i="3"/>
  <c r="IC743" i="3"/>
  <c r="IE743" i="3"/>
  <c r="HQ688" i="3"/>
  <c r="HV688" i="3"/>
  <c r="IA688" i="3"/>
  <c r="HR688" i="3"/>
  <c r="HW688" i="3"/>
  <c r="IB688" i="3"/>
  <c r="HU688" i="3"/>
  <c r="ID688" i="3"/>
  <c r="HO688" i="3"/>
  <c r="HX688" i="3"/>
  <c r="HP688" i="3"/>
  <c r="HZ688" i="3"/>
  <c r="IC688" i="3"/>
  <c r="IE688" i="3"/>
  <c r="HR687" i="3"/>
  <c r="HX687" i="3"/>
  <c r="IC687" i="3"/>
  <c r="HO687" i="3"/>
  <c r="HU687" i="3"/>
  <c r="HZ687" i="3"/>
  <c r="ID687" i="3"/>
  <c r="HQ687" i="3"/>
  <c r="IB687" i="3"/>
  <c r="HV687" i="3"/>
  <c r="HW687" i="3"/>
  <c r="HP687" i="3"/>
  <c r="IA687" i="3"/>
  <c r="IE687" i="3"/>
  <c r="HO799" i="3"/>
  <c r="HW799" i="3"/>
  <c r="IB799" i="3"/>
  <c r="HP799" i="3"/>
  <c r="HX799" i="3"/>
  <c r="IC799" i="3"/>
  <c r="HQ799" i="3"/>
  <c r="HU799" i="3"/>
  <c r="HZ799" i="3"/>
  <c r="ID799" i="3"/>
  <c r="HR799" i="3"/>
  <c r="HV799" i="3"/>
  <c r="IA799" i="3"/>
  <c r="IE799" i="3"/>
  <c r="HQ797" i="3"/>
  <c r="HW797" i="3"/>
  <c r="IB797" i="3"/>
  <c r="HR797" i="3"/>
  <c r="HX797" i="3"/>
  <c r="IC797" i="3"/>
  <c r="HO797" i="3"/>
  <c r="HU797" i="3"/>
  <c r="HZ797" i="3"/>
  <c r="ID797" i="3"/>
  <c r="HP797" i="3"/>
  <c r="HV797" i="3"/>
  <c r="IA797" i="3"/>
  <c r="IE797" i="3"/>
  <c r="HQ772" i="3"/>
  <c r="HW772" i="3"/>
  <c r="IB772" i="3"/>
  <c r="HR772" i="3"/>
  <c r="HX772" i="3"/>
  <c r="IC772" i="3"/>
  <c r="HO772" i="3"/>
  <c r="HU772" i="3"/>
  <c r="HZ772" i="3"/>
  <c r="ID772" i="3"/>
  <c r="HP772" i="3"/>
  <c r="HV772" i="3"/>
  <c r="IA772" i="3"/>
  <c r="IE772" i="3"/>
  <c r="HQ791" i="3"/>
  <c r="HU791" i="3"/>
  <c r="HZ791" i="3"/>
  <c r="ID791" i="3"/>
  <c r="HR791" i="3"/>
  <c r="HV791" i="3"/>
  <c r="IA791" i="3"/>
  <c r="HO791" i="3"/>
  <c r="HW791" i="3"/>
  <c r="IB791" i="3"/>
  <c r="HP791" i="3"/>
  <c r="HX791" i="3"/>
  <c r="IC791" i="3"/>
  <c r="IE791" i="3"/>
  <c r="HQ659" i="3"/>
  <c r="HW659" i="3"/>
  <c r="IB659" i="3"/>
  <c r="HR659" i="3"/>
  <c r="HX659" i="3"/>
  <c r="IC659" i="3"/>
  <c r="HP659" i="3"/>
  <c r="HV659" i="3"/>
  <c r="IA659" i="3"/>
  <c r="ID659" i="3"/>
  <c r="HO659" i="3"/>
  <c r="HU659" i="3"/>
  <c r="HZ659" i="3"/>
  <c r="IE659" i="3"/>
  <c r="HQ647" i="3"/>
  <c r="HU647" i="3"/>
  <c r="HZ647" i="3"/>
  <c r="ID647" i="3"/>
  <c r="HR647" i="3"/>
  <c r="HV647" i="3"/>
  <c r="IA647" i="3"/>
  <c r="HP647" i="3"/>
  <c r="HX647" i="3"/>
  <c r="IC647" i="3"/>
  <c r="HW647" i="3"/>
  <c r="IB647" i="3"/>
  <c r="HO647" i="3"/>
  <c r="IE647" i="3"/>
  <c r="HP643" i="3"/>
  <c r="HX643" i="3"/>
  <c r="IC643" i="3"/>
  <c r="HQ643" i="3"/>
  <c r="HU643" i="3"/>
  <c r="HZ643" i="3"/>
  <c r="ID643" i="3"/>
  <c r="HO643" i="3"/>
  <c r="HW643" i="3"/>
  <c r="IB643" i="3"/>
  <c r="IA643" i="3"/>
  <c r="HR643" i="3"/>
  <c r="HV643" i="3"/>
  <c r="IE643" i="3"/>
  <c r="HO632" i="3"/>
  <c r="HU632" i="3"/>
  <c r="HZ632" i="3"/>
  <c r="ID632" i="3"/>
  <c r="HP632" i="3"/>
  <c r="HV632" i="3"/>
  <c r="IA632" i="3"/>
  <c r="HR632" i="3"/>
  <c r="HX632" i="3"/>
  <c r="IC632" i="3"/>
  <c r="HW632" i="3"/>
  <c r="IB632" i="3"/>
  <c r="HQ632" i="3"/>
  <c r="IE632" i="3"/>
  <c r="HQ625" i="3"/>
  <c r="HW625" i="3"/>
  <c r="IB625" i="3"/>
  <c r="HR625" i="3"/>
  <c r="HX625" i="3"/>
  <c r="IC625" i="3"/>
  <c r="HP625" i="3"/>
  <c r="HV625" i="3"/>
  <c r="IA625" i="3"/>
  <c r="HZ625" i="3"/>
  <c r="ID625" i="3"/>
  <c r="HO625" i="3"/>
  <c r="HU625" i="3"/>
  <c r="IE625" i="3"/>
  <c r="HP621" i="3"/>
  <c r="HV621" i="3"/>
  <c r="IA621" i="3"/>
  <c r="HQ621" i="3"/>
  <c r="HW621" i="3"/>
  <c r="IB621" i="3"/>
  <c r="HO621" i="3"/>
  <c r="HU621" i="3"/>
  <c r="HZ621" i="3"/>
  <c r="ID621" i="3"/>
  <c r="HR621" i="3"/>
  <c r="HX621" i="3"/>
  <c r="IC621" i="3"/>
  <c r="IE621" i="3"/>
  <c r="HO612" i="3"/>
  <c r="HU612" i="3"/>
  <c r="HZ612" i="3"/>
  <c r="ID612" i="3"/>
  <c r="HP612" i="3"/>
  <c r="HV612" i="3"/>
  <c r="IA612" i="3"/>
  <c r="HR612" i="3"/>
  <c r="HX612" i="3"/>
  <c r="IC612" i="3"/>
  <c r="HQ612" i="3"/>
  <c r="HW612" i="3"/>
  <c r="IB612" i="3"/>
  <c r="IE612" i="3"/>
  <c r="HP606" i="3"/>
  <c r="HU606" i="3"/>
  <c r="HZ606" i="3"/>
  <c r="ID606" i="3"/>
  <c r="HQ606" i="3"/>
  <c r="HV606" i="3"/>
  <c r="IA606" i="3"/>
  <c r="HR606" i="3"/>
  <c r="HW606" i="3"/>
  <c r="IB606" i="3"/>
  <c r="HO606" i="3"/>
  <c r="HX606" i="3"/>
  <c r="IC606" i="3"/>
  <c r="IE606" i="3"/>
  <c r="HO602" i="3"/>
  <c r="HX602" i="3"/>
  <c r="IC602" i="3"/>
  <c r="HP602" i="3"/>
  <c r="HU602" i="3"/>
  <c r="HZ602" i="3"/>
  <c r="ID602" i="3"/>
  <c r="HQ602" i="3"/>
  <c r="HV602" i="3"/>
  <c r="IA602" i="3"/>
  <c r="HR602" i="3"/>
  <c r="HW602" i="3"/>
  <c r="IB602" i="3"/>
  <c r="IE602" i="3"/>
  <c r="HQ593" i="3"/>
  <c r="HW593" i="3"/>
  <c r="IB593" i="3"/>
  <c r="HR593" i="3"/>
  <c r="HX593" i="3"/>
  <c r="IC593" i="3"/>
  <c r="HO593" i="3"/>
  <c r="HU593" i="3"/>
  <c r="HZ593" i="3"/>
  <c r="ID593" i="3"/>
  <c r="HV593" i="3"/>
  <c r="IA593" i="3"/>
  <c r="HP593" i="3"/>
  <c r="IE593" i="3"/>
  <c r="HQ562" i="3"/>
  <c r="HW562" i="3"/>
  <c r="IB562" i="3"/>
  <c r="HR562" i="3"/>
  <c r="HX562" i="3"/>
  <c r="IC562" i="3"/>
  <c r="HO562" i="3"/>
  <c r="HU562" i="3"/>
  <c r="HZ562" i="3"/>
  <c r="ID562" i="3"/>
  <c r="HP562" i="3"/>
  <c r="HV562" i="3"/>
  <c r="IA562" i="3"/>
  <c r="IE562" i="3"/>
  <c r="HO559" i="3"/>
  <c r="HU559" i="3"/>
  <c r="HZ559" i="3"/>
  <c r="ID559" i="3"/>
  <c r="HP559" i="3"/>
  <c r="HV559" i="3"/>
  <c r="IA559" i="3"/>
  <c r="HQ559" i="3"/>
  <c r="HW559" i="3"/>
  <c r="IB559" i="3"/>
  <c r="HR559" i="3"/>
  <c r="HX559" i="3"/>
  <c r="IC559" i="3"/>
  <c r="IE559" i="3"/>
  <c r="HP554" i="3"/>
  <c r="HV554" i="3"/>
  <c r="IA554" i="3"/>
  <c r="HQ554" i="3"/>
  <c r="HW554" i="3"/>
  <c r="IB554" i="3"/>
  <c r="HR554" i="3"/>
  <c r="HX554" i="3"/>
  <c r="IC554" i="3"/>
  <c r="HO554" i="3"/>
  <c r="HU554" i="3"/>
  <c r="HZ554" i="3"/>
  <c r="ID554" i="3"/>
  <c r="IE554" i="3"/>
  <c r="HO548" i="3"/>
  <c r="HU548" i="3"/>
  <c r="HZ548" i="3"/>
  <c r="ID548" i="3"/>
  <c r="HP548" i="3"/>
  <c r="HV548" i="3"/>
  <c r="IA548" i="3"/>
  <c r="HQ548" i="3"/>
  <c r="HW548" i="3"/>
  <c r="IB548" i="3"/>
  <c r="HR548" i="3"/>
  <c r="HX548" i="3"/>
  <c r="IC548" i="3"/>
  <c r="IE548" i="3"/>
  <c r="HP543" i="3"/>
  <c r="HU543" i="3"/>
  <c r="HZ543" i="3"/>
  <c r="ID543" i="3"/>
  <c r="HQ543" i="3"/>
  <c r="HV543" i="3"/>
  <c r="IA543" i="3"/>
  <c r="HR543" i="3"/>
  <c r="HW543" i="3"/>
  <c r="IB543" i="3"/>
  <c r="HO543" i="3"/>
  <c r="HX543" i="3"/>
  <c r="IC543" i="3"/>
  <c r="IE543" i="3"/>
  <c r="HR539" i="3"/>
  <c r="HW539" i="3"/>
  <c r="IB539" i="3"/>
  <c r="HO539" i="3"/>
  <c r="HX539" i="3"/>
  <c r="IC539" i="3"/>
  <c r="HP539" i="3"/>
  <c r="HU539" i="3"/>
  <c r="HZ539" i="3"/>
  <c r="ID539" i="3"/>
  <c r="HQ539" i="3"/>
  <c r="HV539" i="3"/>
  <c r="IA539" i="3"/>
  <c r="IE539" i="3"/>
  <c r="HR533" i="3"/>
  <c r="HW533" i="3"/>
  <c r="IB533" i="3"/>
  <c r="HO533" i="3"/>
  <c r="HX533" i="3"/>
  <c r="IC533" i="3"/>
  <c r="HP533" i="3"/>
  <c r="HU533" i="3"/>
  <c r="HZ533" i="3"/>
  <c r="ID533" i="3"/>
  <c r="HQ533" i="3"/>
  <c r="HV533" i="3"/>
  <c r="IA533" i="3"/>
  <c r="IE533" i="3"/>
  <c r="HO528" i="3"/>
  <c r="HU528" i="3"/>
  <c r="HZ528" i="3"/>
  <c r="ID528" i="3"/>
  <c r="HP528" i="3"/>
  <c r="HV528" i="3"/>
  <c r="IA528" i="3"/>
  <c r="HQ528" i="3"/>
  <c r="HW528" i="3"/>
  <c r="IB528" i="3"/>
  <c r="HR528" i="3"/>
  <c r="HX528" i="3"/>
  <c r="IC528" i="3"/>
  <c r="IE528" i="3"/>
  <c r="HO522" i="3"/>
  <c r="HX522" i="3"/>
  <c r="IC522" i="3"/>
  <c r="HP522" i="3"/>
  <c r="HU522" i="3"/>
  <c r="HZ522" i="3"/>
  <c r="ID522" i="3"/>
  <c r="HQ522" i="3"/>
  <c r="HV522" i="3"/>
  <c r="IA522" i="3"/>
  <c r="HR522" i="3"/>
  <c r="HW522" i="3"/>
  <c r="IB522" i="3"/>
  <c r="IE522" i="3"/>
  <c r="HP517" i="3"/>
  <c r="HV517" i="3"/>
  <c r="IA517" i="3"/>
  <c r="HQ517" i="3"/>
  <c r="HW517" i="3"/>
  <c r="IB517" i="3"/>
  <c r="HR517" i="3"/>
  <c r="HX517" i="3"/>
  <c r="IC517" i="3"/>
  <c r="HO517" i="3"/>
  <c r="HU517" i="3"/>
  <c r="HZ517" i="3"/>
  <c r="ID517" i="3"/>
  <c r="IE517" i="3"/>
  <c r="HP513" i="3"/>
  <c r="HU513" i="3"/>
  <c r="HZ513" i="3"/>
  <c r="ID513" i="3"/>
  <c r="HQ513" i="3"/>
  <c r="HV513" i="3"/>
  <c r="IA513" i="3"/>
  <c r="HR513" i="3"/>
  <c r="HW513" i="3"/>
  <c r="IB513" i="3"/>
  <c r="HO513" i="3"/>
  <c r="HX513" i="3"/>
  <c r="IC513" i="3"/>
  <c r="IE513" i="3"/>
  <c r="HO507" i="3"/>
  <c r="HX507" i="3"/>
  <c r="IC507" i="3"/>
  <c r="HP507" i="3"/>
  <c r="HU507" i="3"/>
  <c r="HZ507" i="3"/>
  <c r="ID507" i="3"/>
  <c r="HQ507" i="3"/>
  <c r="HV507" i="3"/>
  <c r="IA507" i="3"/>
  <c r="HR507" i="3"/>
  <c r="HW507" i="3"/>
  <c r="IB507" i="3"/>
  <c r="IE507" i="3"/>
  <c r="HP502" i="3"/>
  <c r="HV502" i="3"/>
  <c r="IA502" i="3"/>
  <c r="HQ502" i="3"/>
  <c r="HW502" i="3"/>
  <c r="IB502" i="3"/>
  <c r="HR502" i="3"/>
  <c r="HX502" i="3"/>
  <c r="IC502" i="3"/>
  <c r="HO502" i="3"/>
  <c r="HU502" i="3"/>
  <c r="HZ502" i="3"/>
  <c r="ID502" i="3"/>
  <c r="IE502" i="3"/>
  <c r="HR497" i="3"/>
  <c r="HW497" i="3"/>
  <c r="IB497" i="3"/>
  <c r="HO497" i="3"/>
  <c r="HX497" i="3"/>
  <c r="IC497" i="3"/>
  <c r="HP497" i="3"/>
  <c r="HU497" i="3"/>
  <c r="HZ497" i="3"/>
  <c r="ID497" i="3"/>
  <c r="HQ497" i="3"/>
  <c r="HV497" i="3"/>
  <c r="IA497" i="3"/>
  <c r="IE497" i="3"/>
  <c r="HQ492" i="3"/>
  <c r="HU492" i="3"/>
  <c r="HZ492" i="3"/>
  <c r="ID492" i="3"/>
  <c r="HR492" i="3"/>
  <c r="HV492" i="3"/>
  <c r="IA492" i="3"/>
  <c r="HO492" i="3"/>
  <c r="HW492" i="3"/>
  <c r="IB492" i="3"/>
  <c r="HP492" i="3"/>
  <c r="HX492" i="3"/>
  <c r="IC492" i="3"/>
  <c r="IE492" i="3"/>
  <c r="HQ488" i="3"/>
  <c r="HU488" i="3"/>
  <c r="HZ488" i="3"/>
  <c r="ID488" i="3"/>
  <c r="HR488" i="3"/>
  <c r="HV488" i="3"/>
  <c r="IA488" i="3"/>
  <c r="HO488" i="3"/>
  <c r="HW488" i="3"/>
  <c r="IB488" i="3"/>
  <c r="HP488" i="3"/>
  <c r="HX488" i="3"/>
  <c r="IC488" i="3"/>
  <c r="IE488" i="3"/>
  <c r="HR483" i="3"/>
  <c r="HX483" i="3"/>
  <c r="IC483" i="3"/>
  <c r="HO483" i="3"/>
  <c r="HU483" i="3"/>
  <c r="HZ483" i="3"/>
  <c r="ID483" i="3"/>
  <c r="HP483" i="3"/>
  <c r="HV483" i="3"/>
  <c r="IA483" i="3"/>
  <c r="HQ483" i="3"/>
  <c r="HW483" i="3"/>
  <c r="IB483" i="3"/>
  <c r="IE483" i="3"/>
  <c r="HP476" i="3"/>
  <c r="HV476" i="3"/>
  <c r="IA476" i="3"/>
  <c r="HQ476" i="3"/>
  <c r="HW476" i="3"/>
  <c r="IB476" i="3"/>
  <c r="HR476" i="3"/>
  <c r="HX476" i="3"/>
  <c r="IC476" i="3"/>
  <c r="HO476" i="3"/>
  <c r="HU476" i="3"/>
  <c r="HZ476" i="3"/>
  <c r="ID476" i="3"/>
  <c r="IE476" i="3"/>
  <c r="HR471" i="3"/>
  <c r="HX471" i="3"/>
  <c r="IC471" i="3"/>
  <c r="HO471" i="3"/>
  <c r="HU471" i="3"/>
  <c r="HZ471" i="3"/>
  <c r="ID471" i="3"/>
  <c r="HP471" i="3"/>
  <c r="HV471" i="3"/>
  <c r="IA471" i="3"/>
  <c r="HQ471" i="3"/>
  <c r="HW471" i="3"/>
  <c r="IB471" i="3"/>
  <c r="IE471" i="3"/>
  <c r="HP467" i="3"/>
  <c r="HV467" i="3"/>
  <c r="IA467" i="3"/>
  <c r="HQ467" i="3"/>
  <c r="HW467" i="3"/>
  <c r="IB467" i="3"/>
  <c r="HO467" i="3"/>
  <c r="HU467" i="3"/>
  <c r="HZ467" i="3"/>
  <c r="ID467" i="3"/>
  <c r="HX467" i="3"/>
  <c r="IC467" i="3"/>
  <c r="HR467" i="3"/>
  <c r="IE467" i="3"/>
  <c r="HP462" i="3"/>
  <c r="HV462" i="3"/>
  <c r="IA462" i="3"/>
  <c r="HQ462" i="3"/>
  <c r="HW462" i="3"/>
  <c r="IB462" i="3"/>
  <c r="HR462" i="3"/>
  <c r="HX462" i="3"/>
  <c r="IC462" i="3"/>
  <c r="HO462" i="3"/>
  <c r="HU462" i="3"/>
  <c r="HZ462" i="3"/>
  <c r="ID462" i="3"/>
  <c r="IE462" i="3"/>
  <c r="HQ457" i="3"/>
  <c r="HW457" i="3"/>
  <c r="IB457" i="3"/>
  <c r="HR457" i="3"/>
  <c r="HX457" i="3"/>
  <c r="IC457" i="3"/>
  <c r="HO457" i="3"/>
  <c r="HU457" i="3"/>
  <c r="HZ457" i="3"/>
  <c r="ID457" i="3"/>
  <c r="HP457" i="3"/>
  <c r="HV457" i="3"/>
  <c r="IA457" i="3"/>
  <c r="IE457" i="3"/>
  <c r="HR452" i="3"/>
  <c r="HX452" i="3"/>
  <c r="IC452" i="3"/>
  <c r="HO452" i="3"/>
  <c r="HU452" i="3"/>
  <c r="HZ452" i="3"/>
  <c r="ID452" i="3"/>
  <c r="HP452" i="3"/>
  <c r="HV452" i="3"/>
  <c r="IA452" i="3"/>
  <c r="HQ452" i="3"/>
  <c r="HW452" i="3"/>
  <c r="IB452" i="3"/>
  <c r="IE452" i="3"/>
  <c r="HO446" i="3"/>
  <c r="HU446" i="3"/>
  <c r="HZ446" i="3"/>
  <c r="ID446" i="3"/>
  <c r="HP446" i="3"/>
  <c r="HV446" i="3"/>
  <c r="IA446" i="3"/>
  <c r="HQ446" i="3"/>
  <c r="HW446" i="3"/>
  <c r="IB446" i="3"/>
  <c r="HR446" i="3"/>
  <c r="HX446" i="3"/>
  <c r="IC446" i="3"/>
  <c r="IE446" i="3"/>
  <c r="HR442" i="3"/>
  <c r="HW442" i="3"/>
  <c r="IB442" i="3"/>
  <c r="HO442" i="3"/>
  <c r="HX442" i="3"/>
  <c r="IC442" i="3"/>
  <c r="HP442" i="3"/>
  <c r="HU442" i="3"/>
  <c r="HZ442" i="3"/>
  <c r="ID442" i="3"/>
  <c r="HQ442" i="3"/>
  <c r="HV442" i="3"/>
  <c r="IA442" i="3"/>
  <c r="IE442" i="3"/>
  <c r="HR436" i="3"/>
  <c r="HV436" i="3"/>
  <c r="IA436" i="3"/>
  <c r="HO436" i="3"/>
  <c r="HW436" i="3"/>
  <c r="IB436" i="3"/>
  <c r="HP436" i="3"/>
  <c r="HX436" i="3"/>
  <c r="IC436" i="3"/>
  <c r="HQ436" i="3"/>
  <c r="HU436" i="3"/>
  <c r="HZ436" i="3"/>
  <c r="ID436" i="3"/>
  <c r="IE436" i="3"/>
  <c r="HO431" i="3"/>
  <c r="HX431" i="3"/>
  <c r="IC431" i="3"/>
  <c r="HP431" i="3"/>
  <c r="HU431" i="3"/>
  <c r="HZ431" i="3"/>
  <c r="ID431" i="3"/>
  <c r="HQ431" i="3"/>
  <c r="HV431" i="3"/>
  <c r="IA431" i="3"/>
  <c r="HR431" i="3"/>
  <c r="HW431" i="3"/>
  <c r="IB431" i="3"/>
  <c r="IE431" i="3"/>
  <c r="HR420" i="3"/>
  <c r="HW420" i="3"/>
  <c r="IB420" i="3"/>
  <c r="HO420" i="3"/>
  <c r="HX420" i="3"/>
  <c r="IC420" i="3"/>
  <c r="HP420" i="3"/>
  <c r="HU420" i="3"/>
  <c r="HZ420" i="3"/>
  <c r="ID420" i="3"/>
  <c r="HQ420" i="3"/>
  <c r="HV420" i="3"/>
  <c r="IA420" i="3"/>
  <c r="IE420" i="3"/>
  <c r="HO419" i="3"/>
  <c r="HU419" i="3"/>
  <c r="HZ419" i="3"/>
  <c r="ID419" i="3"/>
  <c r="HP419" i="3"/>
  <c r="HV419" i="3"/>
  <c r="IA419" i="3"/>
  <c r="HQ419" i="3"/>
  <c r="HW419" i="3"/>
  <c r="IB419" i="3"/>
  <c r="HR419" i="3"/>
  <c r="HX419" i="3"/>
  <c r="IC419" i="3"/>
  <c r="IE419" i="3"/>
  <c r="HP418" i="3"/>
  <c r="HV418" i="3"/>
  <c r="IA418" i="3"/>
  <c r="HQ418" i="3"/>
  <c r="HW418" i="3"/>
  <c r="IB418" i="3"/>
  <c r="HR418" i="3"/>
  <c r="HX418" i="3"/>
  <c r="IC418" i="3"/>
  <c r="HO418" i="3"/>
  <c r="HU418" i="3"/>
  <c r="HZ418" i="3"/>
  <c r="ID418" i="3"/>
  <c r="IE418" i="3"/>
  <c r="HO417" i="3"/>
  <c r="HW417" i="3"/>
  <c r="IB417" i="3"/>
  <c r="HP417" i="3"/>
  <c r="HX417" i="3"/>
  <c r="IC417" i="3"/>
  <c r="HQ417" i="3"/>
  <c r="HU417" i="3"/>
  <c r="HZ417" i="3"/>
  <c r="ID417" i="3"/>
  <c r="HR417" i="3"/>
  <c r="HV417" i="3"/>
  <c r="IA417" i="3"/>
  <c r="IE417" i="3"/>
  <c r="HQ416" i="3"/>
  <c r="HV416" i="3"/>
  <c r="IA416" i="3"/>
  <c r="HR416" i="3"/>
  <c r="HW416" i="3"/>
  <c r="IB416" i="3"/>
  <c r="HO416" i="3"/>
  <c r="HX416" i="3"/>
  <c r="IC416" i="3"/>
  <c r="HP416" i="3"/>
  <c r="HU416" i="3"/>
  <c r="HZ416" i="3"/>
  <c r="ID416" i="3"/>
  <c r="IE416" i="3"/>
  <c r="HP396" i="3"/>
  <c r="HV396" i="3"/>
  <c r="IA396" i="3"/>
  <c r="HQ396" i="3"/>
  <c r="HW396" i="3"/>
  <c r="IB396" i="3"/>
  <c r="HR396" i="3"/>
  <c r="HX396" i="3"/>
  <c r="IC396" i="3"/>
  <c r="HZ396" i="3"/>
  <c r="ID396" i="3"/>
  <c r="HO396" i="3"/>
  <c r="HU396" i="3"/>
  <c r="IE396" i="3"/>
  <c r="HQ395" i="3"/>
  <c r="HW395" i="3"/>
  <c r="IB395" i="3"/>
  <c r="HR395" i="3"/>
  <c r="HX395" i="3"/>
  <c r="IC395" i="3"/>
  <c r="HO395" i="3"/>
  <c r="HU395" i="3"/>
  <c r="HZ395" i="3"/>
  <c r="ID395" i="3"/>
  <c r="HV395" i="3"/>
  <c r="IA395" i="3"/>
  <c r="HP395" i="3"/>
  <c r="IE395" i="3"/>
  <c r="HO394" i="3"/>
  <c r="HX394" i="3"/>
  <c r="IC394" i="3"/>
  <c r="HP394" i="3"/>
  <c r="HU394" i="3"/>
  <c r="HZ394" i="3"/>
  <c r="ID394" i="3"/>
  <c r="HQ394" i="3"/>
  <c r="HV394" i="3"/>
  <c r="IA394" i="3"/>
  <c r="HR394" i="3"/>
  <c r="HW394" i="3"/>
  <c r="IB394" i="3"/>
  <c r="IE394" i="3"/>
  <c r="HP393" i="3"/>
  <c r="HV393" i="3"/>
  <c r="IA393" i="3"/>
  <c r="HQ393" i="3"/>
  <c r="HW393" i="3"/>
  <c r="IB393" i="3"/>
  <c r="HR393" i="3"/>
  <c r="HX393" i="3"/>
  <c r="IC393" i="3"/>
  <c r="HO393" i="3"/>
  <c r="HU393" i="3"/>
  <c r="HZ393" i="3"/>
  <c r="ID393" i="3"/>
  <c r="IE393" i="3"/>
  <c r="HR392" i="3"/>
  <c r="HW392" i="3"/>
  <c r="IB392" i="3"/>
  <c r="HO392" i="3"/>
  <c r="HX392" i="3"/>
  <c r="IC392" i="3"/>
  <c r="HP392" i="3"/>
  <c r="HU392" i="3"/>
  <c r="HZ392" i="3"/>
  <c r="ID392" i="3"/>
  <c r="HQ392" i="3"/>
  <c r="HV392" i="3"/>
  <c r="IA392" i="3"/>
  <c r="IE392" i="3"/>
  <c r="HR379" i="3"/>
  <c r="HX379" i="3"/>
  <c r="IC379" i="3"/>
  <c r="HO379" i="3"/>
  <c r="HU379" i="3"/>
  <c r="HZ379" i="3"/>
  <c r="ID379" i="3"/>
  <c r="HP379" i="3"/>
  <c r="HV379" i="3"/>
  <c r="IA379" i="3"/>
  <c r="HW379" i="3"/>
  <c r="IB379" i="3"/>
  <c r="HQ379" i="3"/>
  <c r="IE379" i="3"/>
  <c r="HQ372" i="3"/>
  <c r="HW372" i="3"/>
  <c r="IB372" i="3"/>
  <c r="HR372" i="3"/>
  <c r="HX372" i="3"/>
  <c r="IC372" i="3"/>
  <c r="HO372" i="3"/>
  <c r="HU372" i="3"/>
  <c r="HZ372" i="3"/>
  <c r="ID372" i="3"/>
  <c r="HP372" i="3"/>
  <c r="HV372" i="3"/>
  <c r="IA372" i="3"/>
  <c r="IE372" i="3"/>
  <c r="HR371" i="3"/>
  <c r="HX371" i="3"/>
  <c r="IC371" i="3"/>
  <c r="HO371" i="3"/>
  <c r="HU371" i="3"/>
  <c r="HZ371" i="3"/>
  <c r="ID371" i="3"/>
  <c r="HP371" i="3"/>
  <c r="HV371" i="3"/>
  <c r="IA371" i="3"/>
  <c r="HQ371" i="3"/>
  <c r="HW371" i="3"/>
  <c r="IB371" i="3"/>
  <c r="IE371" i="3"/>
  <c r="HQ369" i="3"/>
  <c r="HW369" i="3"/>
  <c r="IB369" i="3"/>
  <c r="HR369" i="3"/>
  <c r="HX369" i="3"/>
  <c r="IC369" i="3"/>
  <c r="HO369" i="3"/>
  <c r="HU369" i="3"/>
  <c r="HZ369" i="3"/>
  <c r="ID369" i="3"/>
  <c r="HP369" i="3"/>
  <c r="HV369" i="3"/>
  <c r="IA369" i="3"/>
  <c r="IE369" i="3"/>
  <c r="HR362" i="3"/>
  <c r="HW362" i="3"/>
  <c r="IB362" i="3"/>
  <c r="HO362" i="3"/>
  <c r="HX362" i="3"/>
  <c r="IC362" i="3"/>
  <c r="HP362" i="3"/>
  <c r="HU362" i="3"/>
  <c r="HZ362" i="3"/>
  <c r="ID362" i="3"/>
  <c r="HQ362" i="3"/>
  <c r="HV362" i="3"/>
  <c r="IA362" i="3"/>
  <c r="IE362" i="3"/>
  <c r="HO361" i="3"/>
  <c r="HU361" i="3"/>
  <c r="HZ361" i="3"/>
  <c r="ID361" i="3"/>
  <c r="HP361" i="3"/>
  <c r="HV361" i="3"/>
  <c r="IA361" i="3"/>
  <c r="HQ361" i="3"/>
  <c r="HW361" i="3"/>
  <c r="IB361" i="3"/>
  <c r="IC361" i="3"/>
  <c r="HR361" i="3"/>
  <c r="HX361" i="3"/>
  <c r="IE361" i="3"/>
  <c r="HP350" i="3"/>
  <c r="HV350" i="3"/>
  <c r="IA350" i="3"/>
  <c r="HQ350" i="3"/>
  <c r="HW350" i="3"/>
  <c r="IB350" i="3"/>
  <c r="HR350" i="3"/>
  <c r="HX350" i="3"/>
  <c r="IC350" i="3"/>
  <c r="HO350" i="3"/>
  <c r="HU350" i="3"/>
  <c r="HZ350" i="3"/>
  <c r="ID350" i="3"/>
  <c r="IE350" i="3"/>
  <c r="HP346" i="3"/>
  <c r="HU346" i="3"/>
  <c r="HZ346" i="3"/>
  <c r="ID346" i="3"/>
  <c r="HQ346" i="3"/>
  <c r="HV346" i="3"/>
  <c r="IA346" i="3"/>
  <c r="HR346" i="3"/>
  <c r="HW346" i="3"/>
  <c r="IB346" i="3"/>
  <c r="HX346" i="3"/>
  <c r="IC346" i="3"/>
  <c r="HO346" i="3"/>
  <c r="IE346" i="3"/>
  <c r="HO342" i="3"/>
  <c r="HU342" i="3"/>
  <c r="HZ342" i="3"/>
  <c r="ID342" i="3"/>
  <c r="HP342" i="3"/>
  <c r="HV342" i="3"/>
  <c r="IA342" i="3"/>
  <c r="HQ342" i="3"/>
  <c r="HW342" i="3"/>
  <c r="IB342" i="3"/>
  <c r="IC342" i="3"/>
  <c r="HR342" i="3"/>
  <c r="HX342" i="3"/>
  <c r="IE342" i="3"/>
  <c r="HO337" i="3"/>
  <c r="HW337" i="3"/>
  <c r="IB337" i="3"/>
  <c r="HP337" i="3"/>
  <c r="HX337" i="3"/>
  <c r="IC337" i="3"/>
  <c r="HQ337" i="3"/>
  <c r="HU337" i="3"/>
  <c r="HZ337" i="3"/>
  <c r="ID337" i="3"/>
  <c r="HR337" i="3"/>
  <c r="HV337" i="3"/>
  <c r="IA337" i="3"/>
  <c r="IE337" i="3"/>
  <c r="HQ331" i="3"/>
  <c r="HV331" i="3"/>
  <c r="IA331" i="3"/>
  <c r="HR331" i="3"/>
  <c r="HW331" i="3"/>
  <c r="IB331" i="3"/>
  <c r="HO331" i="3"/>
  <c r="HX331" i="3"/>
  <c r="IC331" i="3"/>
  <c r="HU331" i="3"/>
  <c r="HZ331" i="3"/>
  <c r="ID331" i="3"/>
  <c r="HP331" i="3"/>
  <c r="IE331" i="3"/>
  <c r="HO327" i="3"/>
  <c r="HU327" i="3"/>
  <c r="HZ327" i="3"/>
  <c r="ID327" i="3"/>
  <c r="HP327" i="3"/>
  <c r="HV327" i="3"/>
  <c r="IA327" i="3"/>
  <c r="HQ327" i="3"/>
  <c r="HW327" i="3"/>
  <c r="IB327" i="3"/>
  <c r="IC327" i="3"/>
  <c r="HR327" i="3"/>
  <c r="HX327" i="3"/>
  <c r="IE327" i="3"/>
  <c r="HQ309" i="3"/>
  <c r="HU309" i="3"/>
  <c r="HZ309" i="3"/>
  <c r="ID309" i="3"/>
  <c r="HO309" i="3"/>
  <c r="HW309" i="3"/>
  <c r="IB309" i="3"/>
  <c r="HV309" i="3"/>
  <c r="HP309" i="3"/>
  <c r="HX309" i="3"/>
  <c r="HR309" i="3"/>
  <c r="IA309" i="3"/>
  <c r="IC309" i="3"/>
  <c r="IE309" i="3"/>
  <c r="HP303" i="3"/>
  <c r="HV303" i="3"/>
  <c r="IA303" i="3"/>
  <c r="HR303" i="3"/>
  <c r="HX303" i="3"/>
  <c r="IC303" i="3"/>
  <c r="HW303" i="3"/>
  <c r="HO303" i="3"/>
  <c r="HZ303" i="3"/>
  <c r="HQ303" i="3"/>
  <c r="IB303" i="3"/>
  <c r="HU303" i="3"/>
  <c r="ID303" i="3"/>
  <c r="IE303" i="3"/>
  <c r="HR298" i="3"/>
  <c r="HW298" i="3"/>
  <c r="IB298" i="3"/>
  <c r="HP298" i="3"/>
  <c r="HU298" i="3"/>
  <c r="HZ298" i="3"/>
  <c r="ID298" i="3"/>
  <c r="HQ298" i="3"/>
  <c r="IA298" i="3"/>
  <c r="IC298" i="3"/>
  <c r="HV298" i="3"/>
  <c r="HX298" i="3"/>
  <c r="HO298" i="3"/>
  <c r="IE298" i="3"/>
  <c r="HP293" i="3"/>
  <c r="HX293" i="3"/>
  <c r="IC293" i="3"/>
  <c r="HR293" i="3"/>
  <c r="HV293" i="3"/>
  <c r="IA293" i="3"/>
  <c r="HU293" i="3"/>
  <c r="ID293" i="3"/>
  <c r="HO293" i="3"/>
  <c r="HW293" i="3"/>
  <c r="HQ293" i="3"/>
  <c r="HZ293" i="3"/>
  <c r="IB293" i="3"/>
  <c r="IE293" i="3"/>
  <c r="HO289" i="3"/>
  <c r="HW289" i="3"/>
  <c r="IB289" i="3"/>
  <c r="HQ289" i="3"/>
  <c r="HU289" i="3"/>
  <c r="HZ289" i="3"/>
  <c r="ID289" i="3"/>
  <c r="IC289" i="3"/>
  <c r="HV289" i="3"/>
  <c r="HP289" i="3"/>
  <c r="HX289" i="3"/>
  <c r="IA289" i="3"/>
  <c r="HR289" i="3"/>
  <c r="IE289" i="3"/>
  <c r="HR283" i="3"/>
  <c r="HX283" i="3"/>
  <c r="IC283" i="3"/>
  <c r="HO283" i="3"/>
  <c r="HU283" i="3"/>
  <c r="HZ283" i="3"/>
  <c r="ID283" i="3"/>
  <c r="HP283" i="3"/>
  <c r="HV283" i="3"/>
  <c r="IA283" i="3"/>
  <c r="HQ283" i="3"/>
  <c r="HW283" i="3"/>
  <c r="IB283" i="3"/>
  <c r="IE283" i="3"/>
  <c r="HR278" i="3"/>
  <c r="HX278" i="3"/>
  <c r="IC278" i="3"/>
  <c r="HO278" i="3"/>
  <c r="HU278" i="3"/>
  <c r="HZ278" i="3"/>
  <c r="ID278" i="3"/>
  <c r="HP278" i="3"/>
  <c r="HV278" i="3"/>
  <c r="IA278" i="3"/>
  <c r="HQ278" i="3"/>
  <c r="HW278" i="3"/>
  <c r="IB278" i="3"/>
  <c r="IE278" i="3"/>
  <c r="HQ273" i="3"/>
  <c r="HU273" i="3"/>
  <c r="HZ273" i="3"/>
  <c r="ID273" i="3"/>
  <c r="HR273" i="3"/>
  <c r="HV273" i="3"/>
  <c r="IA273" i="3"/>
  <c r="HO273" i="3"/>
  <c r="HW273" i="3"/>
  <c r="IB273" i="3"/>
  <c r="IC273" i="3"/>
  <c r="HP273" i="3"/>
  <c r="HX273" i="3"/>
  <c r="IE273" i="3"/>
  <c r="HO268" i="3"/>
  <c r="HX268" i="3"/>
  <c r="IC268" i="3"/>
  <c r="HP268" i="3"/>
  <c r="HU268" i="3"/>
  <c r="HZ268" i="3"/>
  <c r="ID268" i="3"/>
  <c r="HQ268" i="3"/>
  <c r="HV268" i="3"/>
  <c r="IA268" i="3"/>
  <c r="IB268" i="3"/>
  <c r="HR268" i="3"/>
  <c r="HW268" i="3"/>
  <c r="IE268" i="3"/>
  <c r="HO264" i="3"/>
  <c r="HX264" i="3"/>
  <c r="IC264" i="3"/>
  <c r="HP264" i="3"/>
  <c r="HU264" i="3"/>
  <c r="HZ264" i="3"/>
  <c r="ID264" i="3"/>
  <c r="HQ264" i="3"/>
  <c r="HV264" i="3"/>
  <c r="IA264" i="3"/>
  <c r="HR264" i="3"/>
  <c r="HW264" i="3"/>
  <c r="IB264" i="3"/>
  <c r="IE264" i="3"/>
  <c r="HP259" i="3"/>
  <c r="HV259" i="3"/>
  <c r="IA259" i="3"/>
  <c r="HQ259" i="3"/>
  <c r="HW259" i="3"/>
  <c r="IB259" i="3"/>
  <c r="HR259" i="3"/>
  <c r="HX259" i="3"/>
  <c r="IC259" i="3"/>
  <c r="HO259" i="3"/>
  <c r="HU259" i="3"/>
  <c r="HZ259" i="3"/>
  <c r="ID259" i="3"/>
  <c r="IE259" i="3"/>
  <c r="HQ254" i="3"/>
  <c r="HV254" i="3"/>
  <c r="IA254" i="3"/>
  <c r="HR254" i="3"/>
  <c r="HW254" i="3"/>
  <c r="IB254" i="3"/>
  <c r="HO254" i="3"/>
  <c r="HX254" i="3"/>
  <c r="IC254" i="3"/>
  <c r="HP254" i="3"/>
  <c r="HU254" i="3"/>
  <c r="HZ254" i="3"/>
  <c r="ID254" i="3"/>
  <c r="IE254" i="3"/>
  <c r="HO249" i="3"/>
  <c r="HW249" i="3"/>
  <c r="IB249" i="3"/>
  <c r="HP249" i="3"/>
  <c r="HX249" i="3"/>
  <c r="IC249" i="3"/>
  <c r="HQ249" i="3"/>
  <c r="HU249" i="3"/>
  <c r="HZ249" i="3"/>
  <c r="ID249" i="3"/>
  <c r="HR249" i="3"/>
  <c r="HV249" i="3"/>
  <c r="IA249" i="3"/>
  <c r="IE249" i="3"/>
  <c r="HR244" i="3"/>
  <c r="HX244" i="3"/>
  <c r="IC244" i="3"/>
  <c r="HO244" i="3"/>
  <c r="HU244" i="3"/>
  <c r="HZ244" i="3"/>
  <c r="ID244" i="3"/>
  <c r="HP244" i="3"/>
  <c r="HV244" i="3"/>
  <c r="IA244" i="3"/>
  <c r="HQ244" i="3"/>
  <c r="HW244" i="3"/>
  <c r="IB244" i="3"/>
  <c r="IE244" i="3"/>
  <c r="HP240" i="3"/>
  <c r="HV240" i="3"/>
  <c r="IA240" i="3"/>
  <c r="HQ240" i="3"/>
  <c r="HW240" i="3"/>
  <c r="IB240" i="3"/>
  <c r="HR240" i="3"/>
  <c r="HX240" i="3"/>
  <c r="IC240" i="3"/>
  <c r="HZ240" i="3"/>
  <c r="ID240" i="3"/>
  <c r="HO240" i="3"/>
  <c r="HU240" i="3"/>
  <c r="IE240" i="3"/>
  <c r="HQ214" i="3"/>
  <c r="HW214" i="3"/>
  <c r="IB214" i="3"/>
  <c r="HR214" i="3"/>
  <c r="HX214" i="3"/>
  <c r="IC214" i="3"/>
  <c r="HO214" i="3"/>
  <c r="HU214" i="3"/>
  <c r="HZ214" i="3"/>
  <c r="ID214" i="3"/>
  <c r="IA214" i="3"/>
  <c r="HP214" i="3"/>
  <c r="HV214" i="3"/>
  <c r="IE214" i="3"/>
  <c r="HP202" i="3"/>
  <c r="HV202" i="3"/>
  <c r="IA202" i="3"/>
  <c r="HQ202" i="3"/>
  <c r="HW202" i="3"/>
  <c r="IB202" i="3"/>
  <c r="HR202" i="3"/>
  <c r="HX202" i="3"/>
  <c r="IC202" i="3"/>
  <c r="HZ202" i="3"/>
  <c r="ID202" i="3"/>
  <c r="HO202" i="3"/>
  <c r="HU202" i="3"/>
  <c r="IE202" i="3"/>
  <c r="HP196" i="3"/>
  <c r="HV196" i="3"/>
  <c r="IA196" i="3"/>
  <c r="HQ196" i="3"/>
  <c r="HW196" i="3"/>
  <c r="IB196" i="3"/>
  <c r="HR196" i="3"/>
  <c r="HX196" i="3"/>
  <c r="IC196" i="3"/>
  <c r="HU196" i="3"/>
  <c r="HZ196" i="3"/>
  <c r="ID196" i="3"/>
  <c r="HO196" i="3"/>
  <c r="IE196" i="3"/>
  <c r="HP191" i="3"/>
  <c r="HV191" i="3"/>
  <c r="IA191" i="3"/>
  <c r="HQ191" i="3"/>
  <c r="HW191" i="3"/>
  <c r="IB191" i="3"/>
  <c r="HR191" i="3"/>
  <c r="HX191" i="3"/>
  <c r="IC191" i="3"/>
  <c r="HO191" i="3"/>
  <c r="HU191" i="3"/>
  <c r="HZ191" i="3"/>
  <c r="ID191" i="3"/>
  <c r="IE191" i="3"/>
  <c r="HP180" i="3"/>
  <c r="HV180" i="3"/>
  <c r="IA180" i="3"/>
  <c r="HQ180" i="3"/>
  <c r="HW180" i="3"/>
  <c r="IB180" i="3"/>
  <c r="HX180" i="3"/>
  <c r="HO180" i="3"/>
  <c r="HZ180" i="3"/>
  <c r="HR180" i="3"/>
  <c r="IC180" i="3"/>
  <c r="ID180" i="3"/>
  <c r="HU180" i="3"/>
  <c r="IE180" i="3"/>
  <c r="HO168" i="3"/>
  <c r="HX168" i="3"/>
  <c r="IC168" i="3"/>
  <c r="HP168" i="3"/>
  <c r="HU168" i="3"/>
  <c r="HZ168" i="3"/>
  <c r="ID168" i="3"/>
  <c r="HV168" i="3"/>
  <c r="HW168" i="3"/>
  <c r="HQ168" i="3"/>
  <c r="IA168" i="3"/>
  <c r="HR168" i="3"/>
  <c r="IB168" i="3"/>
  <c r="IE168" i="3"/>
  <c r="HR164" i="3"/>
  <c r="HW164" i="3"/>
  <c r="IB164" i="3"/>
  <c r="HO164" i="3"/>
  <c r="HX164" i="3"/>
  <c r="IC164" i="3"/>
  <c r="HU164" i="3"/>
  <c r="ID164" i="3"/>
  <c r="HV164" i="3"/>
  <c r="HP164" i="3"/>
  <c r="HZ164" i="3"/>
  <c r="HQ164" i="3"/>
  <c r="IA164" i="3"/>
  <c r="IE164" i="3"/>
  <c r="HP159" i="3"/>
  <c r="HX159" i="3"/>
  <c r="IC159" i="3"/>
  <c r="HQ159" i="3"/>
  <c r="HU159" i="3"/>
  <c r="HZ159" i="3"/>
  <c r="ID159" i="3"/>
  <c r="HO159" i="3"/>
  <c r="HW159" i="3"/>
  <c r="HR159" i="3"/>
  <c r="IA159" i="3"/>
  <c r="IB159" i="3"/>
  <c r="HV159" i="3"/>
  <c r="IE159" i="3"/>
  <c r="HQ154" i="3"/>
  <c r="HW154" i="3"/>
  <c r="IB154" i="3"/>
  <c r="HR154" i="3"/>
  <c r="HX154" i="3"/>
  <c r="IC154" i="3"/>
  <c r="HU154" i="3"/>
  <c r="ID154" i="3"/>
  <c r="HV154" i="3"/>
  <c r="HO154" i="3"/>
  <c r="HZ154" i="3"/>
  <c r="HP154" i="3"/>
  <c r="IA154" i="3"/>
  <c r="IE154" i="3"/>
  <c r="HR149" i="3"/>
  <c r="HX149" i="3"/>
  <c r="IC149" i="3"/>
  <c r="HO149" i="3"/>
  <c r="HU149" i="3"/>
  <c r="HZ149" i="3"/>
  <c r="ID149" i="3"/>
  <c r="HQ149" i="3"/>
  <c r="IB149" i="3"/>
  <c r="HV149" i="3"/>
  <c r="HW149" i="3"/>
  <c r="HP149" i="3"/>
  <c r="IA149" i="3"/>
  <c r="IE149" i="3"/>
  <c r="HQ145" i="3"/>
  <c r="HW145" i="3"/>
  <c r="IB145" i="3"/>
  <c r="HR145" i="3"/>
  <c r="HX145" i="3"/>
  <c r="IC145" i="3"/>
  <c r="HP145" i="3"/>
  <c r="IA145" i="3"/>
  <c r="HU145" i="3"/>
  <c r="ID145" i="3"/>
  <c r="HV145" i="3"/>
  <c r="HZ145" i="3"/>
  <c r="HO145" i="3"/>
  <c r="IE145" i="3"/>
  <c r="HR139" i="3"/>
  <c r="HV139" i="3"/>
  <c r="IA139" i="3"/>
  <c r="HP139" i="3"/>
  <c r="HX139" i="3"/>
  <c r="IC139" i="3"/>
  <c r="HO139" i="3"/>
  <c r="HW139" i="3"/>
  <c r="HQ139" i="3"/>
  <c r="HS139" i="3" s="1"/>
  <c r="HZ139" i="3"/>
  <c r="IB139" i="3"/>
  <c r="HU139" i="3"/>
  <c r="ID139" i="3"/>
  <c r="IE139" i="3"/>
  <c r="HQ133" i="3"/>
  <c r="HW133" i="3"/>
  <c r="IB133" i="3"/>
  <c r="HO133" i="3"/>
  <c r="HU133" i="3"/>
  <c r="HZ133" i="3"/>
  <c r="ID133" i="3"/>
  <c r="HX133" i="3"/>
  <c r="HP133" i="3"/>
  <c r="IA133" i="3"/>
  <c r="HR133" i="3"/>
  <c r="IC133" i="3"/>
  <c r="HV133" i="3"/>
  <c r="IE133" i="3"/>
  <c r="HO128" i="3"/>
  <c r="HX128" i="3"/>
  <c r="IC128" i="3"/>
  <c r="HP128" i="3"/>
  <c r="HU128" i="3"/>
  <c r="HZ128" i="3"/>
  <c r="ID128" i="3"/>
  <c r="HQ128" i="3"/>
  <c r="HV128" i="3"/>
  <c r="IA128" i="3"/>
  <c r="IB128" i="3"/>
  <c r="HR128" i="3"/>
  <c r="HW128" i="3"/>
  <c r="IE128" i="3"/>
  <c r="HQ123" i="3"/>
  <c r="HU123" i="3"/>
  <c r="HZ123" i="3"/>
  <c r="ID123" i="3"/>
  <c r="HR123" i="3"/>
  <c r="HV123" i="3"/>
  <c r="IA123" i="3"/>
  <c r="HO123" i="3"/>
  <c r="HW123" i="3"/>
  <c r="IB123" i="3"/>
  <c r="IC123" i="3"/>
  <c r="HP123" i="3"/>
  <c r="HX123" i="3"/>
  <c r="IE123" i="3"/>
  <c r="HQ119" i="3"/>
  <c r="HU119" i="3"/>
  <c r="HZ119" i="3"/>
  <c r="ID119" i="3"/>
  <c r="HR119" i="3"/>
  <c r="HV119" i="3"/>
  <c r="IA119" i="3"/>
  <c r="HO119" i="3"/>
  <c r="HW119" i="3"/>
  <c r="IB119" i="3"/>
  <c r="HX119" i="3"/>
  <c r="IC119" i="3"/>
  <c r="HP119" i="3"/>
  <c r="IE119" i="3"/>
  <c r="HP110" i="3"/>
  <c r="HV110" i="3"/>
  <c r="IA110" i="3"/>
  <c r="HQ110" i="3"/>
  <c r="HW110" i="3"/>
  <c r="IB110" i="3"/>
  <c r="HR110" i="3"/>
  <c r="HX110" i="3"/>
  <c r="IC110" i="3"/>
  <c r="HU110" i="3"/>
  <c r="HZ110" i="3"/>
  <c r="ID110" i="3"/>
  <c r="HO110" i="3"/>
  <c r="IE110" i="3"/>
  <c r="HQ105" i="3"/>
  <c r="HW105" i="3"/>
  <c r="IB105" i="3"/>
  <c r="HR105" i="3"/>
  <c r="HX105" i="3"/>
  <c r="IC105" i="3"/>
  <c r="HO105" i="3"/>
  <c r="HU105" i="3"/>
  <c r="HZ105" i="3"/>
  <c r="ID105" i="3"/>
  <c r="HV105" i="3"/>
  <c r="IA105" i="3"/>
  <c r="HP105" i="3"/>
  <c r="IE105" i="3"/>
  <c r="HO101" i="3"/>
  <c r="HU101" i="3"/>
  <c r="HZ101" i="3"/>
  <c r="ID101" i="3"/>
  <c r="HP101" i="3"/>
  <c r="HV101" i="3"/>
  <c r="IA101" i="3"/>
  <c r="HQ101" i="3"/>
  <c r="HW101" i="3"/>
  <c r="IB101" i="3"/>
  <c r="IC101" i="3"/>
  <c r="HR101" i="3"/>
  <c r="HX101" i="3"/>
  <c r="IE101" i="3"/>
  <c r="HO96" i="3"/>
  <c r="HU96" i="3"/>
  <c r="HZ96" i="3"/>
  <c r="ID96" i="3"/>
  <c r="HP96" i="3"/>
  <c r="HV96" i="3"/>
  <c r="IA96" i="3"/>
  <c r="HQ96" i="3"/>
  <c r="HW96" i="3"/>
  <c r="IB96" i="3"/>
  <c r="HX96" i="3"/>
  <c r="IC96" i="3"/>
  <c r="HR96" i="3"/>
  <c r="IE96" i="3"/>
  <c r="HO91" i="3"/>
  <c r="HW91" i="3"/>
  <c r="IB91" i="3"/>
  <c r="HP91" i="3"/>
  <c r="HX91" i="3"/>
  <c r="IC91" i="3"/>
  <c r="HQ91" i="3"/>
  <c r="HU91" i="3"/>
  <c r="HZ91" i="3"/>
  <c r="ID91" i="3"/>
  <c r="HV91" i="3"/>
  <c r="IA91" i="3"/>
  <c r="HR91" i="3"/>
  <c r="IE91" i="3"/>
  <c r="HQ86" i="3"/>
  <c r="HV86" i="3"/>
  <c r="IA86" i="3"/>
  <c r="HO86" i="3"/>
  <c r="HX86" i="3"/>
  <c r="IC86" i="3"/>
  <c r="HU86" i="3"/>
  <c r="ID86" i="3"/>
  <c r="HW86" i="3"/>
  <c r="HP86" i="3"/>
  <c r="HZ86" i="3"/>
  <c r="HR86" i="3"/>
  <c r="IB86" i="3"/>
  <c r="IE86" i="3"/>
  <c r="HP80" i="3"/>
  <c r="HV80" i="3"/>
  <c r="IA80" i="3"/>
  <c r="HQ80" i="3"/>
  <c r="HW80" i="3"/>
  <c r="IB80" i="3"/>
  <c r="HR80" i="3"/>
  <c r="HX80" i="3"/>
  <c r="IC80" i="3"/>
  <c r="ID80" i="3"/>
  <c r="HO80" i="3"/>
  <c r="HU80" i="3"/>
  <c r="HZ80" i="3"/>
  <c r="IE80" i="3"/>
  <c r="HR59" i="3"/>
  <c r="HV59" i="3"/>
  <c r="IA59" i="3"/>
  <c r="HO59" i="3"/>
  <c r="HW59" i="3"/>
  <c r="IB59" i="3"/>
  <c r="HP59" i="3"/>
  <c r="HX59" i="3"/>
  <c r="IC59" i="3"/>
  <c r="HU59" i="3"/>
  <c r="HZ59" i="3"/>
  <c r="ID59" i="3"/>
  <c r="HQ59" i="3"/>
  <c r="IE59" i="3"/>
  <c r="HP57" i="3"/>
  <c r="HV57" i="3"/>
  <c r="IA57" i="3"/>
  <c r="HQ57" i="3"/>
  <c r="HW57" i="3"/>
  <c r="IB57" i="3"/>
  <c r="HR57" i="3"/>
  <c r="HX57" i="3"/>
  <c r="IC57" i="3"/>
  <c r="HO57" i="3"/>
  <c r="HU57" i="3"/>
  <c r="HZ57" i="3"/>
  <c r="ID57" i="3"/>
  <c r="IE57" i="3"/>
  <c r="HO48" i="3"/>
  <c r="HU48" i="3"/>
  <c r="HZ48" i="3"/>
  <c r="ID48" i="3"/>
  <c r="HP48" i="3"/>
  <c r="HV48" i="3"/>
  <c r="IA48" i="3"/>
  <c r="HQ48" i="3"/>
  <c r="HW48" i="3"/>
  <c r="IB48" i="3"/>
  <c r="HX48" i="3"/>
  <c r="IC48" i="3"/>
  <c r="HR48" i="3"/>
  <c r="IE48" i="3"/>
  <c r="HO46" i="3"/>
  <c r="HU46" i="3"/>
  <c r="HZ46" i="3"/>
  <c r="ID46" i="3"/>
  <c r="HP46" i="3"/>
  <c r="HV46" i="3"/>
  <c r="IA46" i="3"/>
  <c r="HQ46" i="3"/>
  <c r="HW46" i="3"/>
  <c r="IB46" i="3"/>
  <c r="HR46" i="3"/>
  <c r="HX46" i="3"/>
  <c r="IC46" i="3"/>
  <c r="IE46" i="3"/>
  <c r="HQ44" i="3"/>
  <c r="HW44" i="3"/>
  <c r="IB44" i="3"/>
  <c r="HR44" i="3"/>
  <c r="HX44" i="3"/>
  <c r="IC44" i="3"/>
  <c r="HO44" i="3"/>
  <c r="HU44" i="3"/>
  <c r="HZ44" i="3"/>
  <c r="ID44" i="3"/>
  <c r="HP44" i="3"/>
  <c r="HV44" i="3"/>
  <c r="IA44" i="3"/>
  <c r="IE44" i="3"/>
  <c r="HR41" i="3"/>
  <c r="HX41" i="3"/>
  <c r="IC41" i="3"/>
  <c r="HO41" i="3"/>
  <c r="HU41" i="3"/>
  <c r="HZ41" i="3"/>
  <c r="ID41" i="3"/>
  <c r="HP41" i="3"/>
  <c r="HV41" i="3"/>
  <c r="IA41" i="3"/>
  <c r="HQ41" i="3"/>
  <c r="HW41" i="3"/>
  <c r="IB41" i="3"/>
  <c r="IE41" i="3"/>
  <c r="HR39" i="3"/>
  <c r="HV39" i="3"/>
  <c r="IA39" i="3"/>
  <c r="HO39" i="3"/>
  <c r="HW39" i="3"/>
  <c r="IB39" i="3"/>
  <c r="HP39" i="3"/>
  <c r="HX39" i="3"/>
  <c r="IC39" i="3"/>
  <c r="ID39" i="3"/>
  <c r="HQ39" i="3"/>
  <c r="HU39" i="3"/>
  <c r="HZ39" i="3"/>
  <c r="IE39" i="3"/>
  <c r="HQ30" i="3"/>
  <c r="HV30" i="3"/>
  <c r="IA30" i="3"/>
  <c r="HR30" i="3"/>
  <c r="HW30" i="3"/>
  <c r="IB30" i="3"/>
  <c r="HO30" i="3"/>
  <c r="HX30" i="3"/>
  <c r="IC30" i="3"/>
  <c r="HU30" i="3"/>
  <c r="HZ30" i="3"/>
  <c r="ID30" i="3"/>
  <c r="HP30" i="3"/>
  <c r="IE30" i="3"/>
  <c r="HP28" i="3"/>
  <c r="HU28" i="3"/>
  <c r="HZ28" i="3"/>
  <c r="ID28" i="3"/>
  <c r="HQ28" i="3"/>
  <c r="HV28" i="3"/>
  <c r="IA28" i="3"/>
  <c r="HR28" i="3"/>
  <c r="HW28" i="3"/>
  <c r="IB28" i="3"/>
  <c r="HO28" i="3"/>
  <c r="HX28" i="3"/>
  <c r="IC28" i="3"/>
  <c r="IE28" i="3"/>
  <c r="HQ26" i="3"/>
  <c r="HV26" i="3"/>
  <c r="IA26" i="3"/>
  <c r="HR26" i="3"/>
  <c r="HW26" i="3"/>
  <c r="IB26" i="3"/>
  <c r="HO26" i="3"/>
  <c r="HX26" i="3"/>
  <c r="IC26" i="3"/>
  <c r="ID26" i="3"/>
  <c r="HP26" i="3"/>
  <c r="HU26" i="3"/>
  <c r="HZ26" i="3"/>
  <c r="IE26" i="3"/>
  <c r="IE20" i="3"/>
  <c r="CM20" i="3"/>
  <c r="CR20" i="3" s="1"/>
  <c r="CV20" i="3" s="1"/>
  <c r="DA20" i="3" s="1"/>
  <c r="HD20" i="3"/>
  <c r="HD152" i="3"/>
  <c r="HL152" i="3"/>
  <c r="BD152" i="3" s="1"/>
  <c r="AP152" i="3" s="1"/>
  <c r="DD267" i="3"/>
  <c r="DI267" i="3" s="1"/>
  <c r="DD258" i="3"/>
  <c r="DI258" i="3" s="1"/>
  <c r="DM258" i="3" s="1"/>
  <c r="DR258" i="3" s="1"/>
  <c r="DD252" i="3"/>
  <c r="DI252" i="3" s="1"/>
  <c r="DM252" i="3" s="1"/>
  <c r="DR252" i="3" s="1"/>
  <c r="DD369" i="3"/>
  <c r="DD423" i="3"/>
  <c r="DD395" i="3"/>
  <c r="DI395" i="3" s="1"/>
  <c r="DM395" i="3" s="1"/>
  <c r="DR395" i="3" s="1"/>
  <c r="DD261" i="3"/>
  <c r="DI261" i="3" s="1"/>
  <c r="DM261" i="3" s="1"/>
  <c r="DR261" i="3" s="1"/>
  <c r="DD259" i="3"/>
  <c r="DI259" i="3" s="1"/>
  <c r="DM259" i="3" s="1"/>
  <c r="DR259" i="3" s="1"/>
  <c r="DD248" i="3"/>
  <c r="DI248" i="3" s="1"/>
  <c r="DM248" i="3" s="1"/>
  <c r="DR248" i="3" s="1"/>
  <c r="DD202" i="3"/>
  <c r="DI202" i="3" s="1"/>
  <c r="DD400" i="3"/>
  <c r="DI400" i="3" s="1"/>
  <c r="DM400" i="3" s="1"/>
  <c r="DR400" i="3" s="1"/>
  <c r="DD405" i="3"/>
  <c r="DI405" i="3" s="1"/>
  <c r="DM405" i="3" s="1"/>
  <c r="DR405" i="3" s="1"/>
  <c r="DD365" i="3"/>
  <c r="DD418" i="3"/>
  <c r="DI418" i="3" s="1"/>
  <c r="DD413" i="3"/>
  <c r="DD386" i="3"/>
  <c r="DI386" i="3" s="1"/>
  <c r="DD355" i="3"/>
  <c r="DD277" i="3"/>
  <c r="DI277" i="3" s="1"/>
  <c r="DD273" i="3"/>
  <c r="DI273" i="3" s="1"/>
  <c r="DD243" i="3"/>
  <c r="DI243" i="3" s="1"/>
  <c r="DM243" i="3" s="1"/>
  <c r="DR243" i="3" s="1"/>
  <c r="DD253" i="3"/>
  <c r="DI253" i="3" s="1"/>
  <c r="DM253" i="3" s="1"/>
  <c r="DR253" i="3" s="1"/>
  <c r="DD247" i="3"/>
  <c r="DI247" i="3" s="1"/>
  <c r="DM247" i="3" s="1"/>
  <c r="DR247" i="3" s="1"/>
  <c r="DD199" i="3"/>
  <c r="DD197" i="3"/>
  <c r="DI197" i="3" s="1"/>
  <c r="DD191" i="3"/>
  <c r="DI191" i="3" s="1"/>
  <c r="DD419" i="3"/>
  <c r="DD410" i="3"/>
  <c r="DD401" i="3"/>
  <c r="DI401" i="3" s="1"/>
  <c r="DM401" i="3" s="1"/>
  <c r="DR401" i="3" s="1"/>
  <c r="DD392" i="3"/>
  <c r="DI392" i="3" s="1"/>
  <c r="DM392" i="3" s="1"/>
  <c r="DR392" i="3" s="1"/>
  <c r="DD387" i="3"/>
  <c r="DI387" i="3" s="1"/>
  <c r="DD271" i="3"/>
  <c r="DI271" i="3" s="1"/>
  <c r="DD254" i="3"/>
  <c r="DI254" i="3" s="1"/>
  <c r="DM254" i="3" s="1"/>
  <c r="DR254" i="3" s="1"/>
  <c r="DD242" i="3"/>
  <c r="DI242" i="3" s="1"/>
  <c r="DM242" i="3" s="1"/>
  <c r="DR242" i="3" s="1"/>
  <c r="DD424" i="3"/>
  <c r="DI424" i="3" s="1"/>
  <c r="DD406" i="3"/>
  <c r="DI406" i="3" s="1"/>
  <c r="DM406" i="3" s="1"/>
  <c r="DR406" i="3" s="1"/>
  <c r="DD375" i="3"/>
  <c r="DD371" i="3"/>
  <c r="DD361" i="3"/>
  <c r="DD285" i="3"/>
  <c r="DI285" i="3" s="1"/>
  <c r="DD283" i="3"/>
  <c r="DI283" i="3" s="1"/>
  <c r="DD716" i="3"/>
  <c r="DI716" i="3" s="1"/>
  <c r="DD715" i="3"/>
  <c r="DI715" i="3" s="1"/>
  <c r="DD714" i="3"/>
  <c r="DI714" i="3" s="1"/>
  <c r="DD713" i="3"/>
  <c r="DI713" i="3" s="1"/>
  <c r="DD711" i="3"/>
  <c r="DI711" i="3" s="1"/>
  <c r="DD700" i="3"/>
  <c r="DD698" i="3"/>
  <c r="DD696" i="3"/>
  <c r="DI696" i="3" s="1"/>
  <c r="DD688" i="3"/>
  <c r="DI688" i="3" s="1"/>
  <c r="DD773" i="3"/>
  <c r="DI773" i="3" s="1"/>
  <c r="DD453" i="3"/>
  <c r="DD249" i="3"/>
  <c r="DI249" i="3" s="1"/>
  <c r="DM249" i="3" s="1"/>
  <c r="DR249" i="3" s="1"/>
  <c r="DD240" i="3"/>
  <c r="DI240" i="3" s="1"/>
  <c r="DM240" i="3" s="1"/>
  <c r="DR240" i="3" s="1"/>
  <c r="DD203" i="3"/>
  <c r="DI203" i="3" s="1"/>
  <c r="DD198" i="3"/>
  <c r="DI198" i="3" s="1"/>
  <c r="DD192" i="3"/>
  <c r="DI192" i="3" s="1"/>
  <c r="DD177" i="3"/>
  <c r="DI177" i="3" s="1"/>
  <c r="DD692" i="3"/>
  <c r="DI692" i="3" s="1"/>
  <c r="DD691" i="3"/>
  <c r="DD477" i="3"/>
  <c r="DD425" i="3"/>
  <c r="DD416" i="3"/>
  <c r="DD411" i="3"/>
  <c r="DD407" i="3"/>
  <c r="DI407" i="3" s="1"/>
  <c r="DM407" i="3" s="1"/>
  <c r="DR407" i="3" s="1"/>
  <c r="DD398" i="3"/>
  <c r="DI398" i="3" s="1"/>
  <c r="DM398" i="3" s="1"/>
  <c r="DR398" i="3" s="1"/>
  <c r="DD393" i="3"/>
  <c r="DI393" i="3" s="1"/>
  <c r="DM393" i="3" s="1"/>
  <c r="DR393" i="3" s="1"/>
  <c r="DD388" i="3"/>
  <c r="DI388" i="3" s="1"/>
  <c r="DD357" i="3"/>
  <c r="DD353" i="3"/>
  <c r="DD279" i="3"/>
  <c r="DI279" i="3" s="1"/>
  <c r="DD265" i="3"/>
  <c r="DI265" i="3" s="1"/>
  <c r="DD260" i="3"/>
  <c r="DI260" i="3" s="1"/>
  <c r="DM260" i="3" s="1"/>
  <c r="DR260" i="3" s="1"/>
  <c r="DD255" i="3"/>
  <c r="DI255" i="3" s="1"/>
  <c r="DM255" i="3" s="1"/>
  <c r="DR255" i="3" s="1"/>
  <c r="DD246" i="3"/>
  <c r="DI246" i="3" s="1"/>
  <c r="DM246" i="3" s="1"/>
  <c r="DR246" i="3" s="1"/>
  <c r="DD241" i="3"/>
  <c r="DI241" i="3" s="1"/>
  <c r="DM241" i="3" s="1"/>
  <c r="DR241" i="3" s="1"/>
  <c r="DD204" i="3"/>
  <c r="DI204" i="3" s="1"/>
  <c r="DD178" i="3"/>
  <c r="DI178" i="3" s="1"/>
  <c r="DD709" i="3"/>
  <c r="DI709" i="3" s="1"/>
  <c r="DD707" i="3"/>
  <c r="DI707" i="3" s="1"/>
  <c r="DD706" i="3"/>
  <c r="DI706" i="3" s="1"/>
  <c r="DD705" i="3"/>
  <c r="DI705" i="3" s="1"/>
  <c r="DD703" i="3"/>
  <c r="DI703" i="3" s="1"/>
  <c r="DD471" i="3"/>
  <c r="DD465" i="3"/>
  <c r="DD422" i="3"/>
  <c r="DD417" i="3"/>
  <c r="DD412" i="3"/>
  <c r="DI412" i="3" s="1"/>
  <c r="DD404" i="3"/>
  <c r="DI404" i="3" s="1"/>
  <c r="DM404" i="3" s="1"/>
  <c r="DR404" i="3" s="1"/>
  <c r="DD399" i="3"/>
  <c r="DI399" i="3" s="1"/>
  <c r="DM399" i="3" s="1"/>
  <c r="DR399" i="3" s="1"/>
  <c r="DD394" i="3"/>
  <c r="DI394" i="3" s="1"/>
  <c r="DM394" i="3" s="1"/>
  <c r="DR394" i="3" s="1"/>
  <c r="DD389" i="3"/>
  <c r="DI389" i="3" s="1"/>
  <c r="DD381" i="3"/>
  <c r="DD373" i="3"/>
  <c r="DD363" i="3"/>
  <c r="DD359" i="3"/>
  <c r="DD205" i="3"/>
  <c r="DD201" i="3"/>
  <c r="DI201" i="3" s="1"/>
  <c r="DE193" i="3"/>
  <c r="DD190" i="3"/>
  <c r="DI190" i="3" s="1"/>
  <c r="DD747" i="3"/>
  <c r="DI747" i="3" s="1"/>
  <c r="DD695" i="3"/>
  <c r="DI695" i="3" s="1"/>
  <c r="DD459" i="3"/>
  <c r="DE181" i="3"/>
  <c r="DE217" i="3"/>
  <c r="DE453" i="3"/>
  <c r="DE477" i="3"/>
  <c r="DE459" i="3"/>
  <c r="DE471" i="3"/>
  <c r="DE465" i="3"/>
  <c r="HD790" i="3"/>
  <c r="DE695" i="3"/>
  <c r="DJ695" i="3" s="1"/>
  <c r="DE692" i="3"/>
  <c r="DJ692" i="3" s="1"/>
  <c r="DE688" i="3"/>
  <c r="DJ688" i="3" s="1"/>
  <c r="DE691" i="3"/>
  <c r="HD22" i="3"/>
  <c r="HD21" i="3"/>
  <c r="HL165" i="3"/>
  <c r="BD165" i="3" s="1"/>
  <c r="AP165" i="3" s="1"/>
  <c r="FC733" i="3"/>
  <c r="FC805" i="3"/>
  <c r="FC766" i="3"/>
  <c r="FG766" i="3" s="1"/>
  <c r="FC645" i="3"/>
  <c r="FC629" i="3"/>
  <c r="FG629" i="3" s="1"/>
  <c r="FC751" i="3"/>
  <c r="FG751" i="3" s="1"/>
  <c r="FC774" i="3"/>
  <c r="FC659" i="3"/>
  <c r="FC633" i="3"/>
  <c r="FG633" i="3" s="1"/>
  <c r="FC623" i="3"/>
  <c r="FC749" i="3"/>
  <c r="FC747" i="3"/>
  <c r="FG747" i="3" s="1"/>
  <c r="FC728" i="3"/>
  <c r="FG728" i="3" s="1"/>
  <c r="FC743" i="3"/>
  <c r="FC865" i="3"/>
  <c r="FG865" i="3" s="1"/>
  <c r="FC863" i="3"/>
  <c r="FC861" i="3"/>
  <c r="FC740" i="3"/>
  <c r="FG740" i="3" s="1"/>
  <c r="FC857" i="3"/>
  <c r="FC855" i="3"/>
  <c r="FC739" i="3"/>
  <c r="FC761" i="3"/>
  <c r="FC759" i="3"/>
  <c r="FG759" i="3" s="1"/>
  <c r="FC757" i="3"/>
  <c r="FC754" i="3"/>
  <c r="FG754" i="3" s="1"/>
  <c r="FC735" i="3"/>
  <c r="FC723" i="3"/>
  <c r="FC722" i="3"/>
  <c r="FG722" i="3" s="1"/>
  <c r="FC721" i="3"/>
  <c r="FG721" i="3" s="1"/>
  <c r="FC701" i="3"/>
  <c r="FG701" i="3" s="1"/>
  <c r="FC849" i="3"/>
  <c r="FC847" i="3"/>
  <c r="FC835" i="3"/>
  <c r="FG835" i="3" s="1"/>
  <c r="FC827" i="3"/>
  <c r="FC773" i="3"/>
  <c r="FC800" i="3"/>
  <c r="FC798" i="3"/>
  <c r="FC793" i="3"/>
  <c r="FC792" i="3"/>
  <c r="FC790" i="3"/>
  <c r="FC658" i="3"/>
  <c r="FC644" i="3"/>
  <c r="FC632" i="3"/>
  <c r="FG632" i="3" s="1"/>
  <c r="FC622" i="3"/>
  <c r="FC592" i="3"/>
  <c r="FG592" i="3" s="1"/>
  <c r="FC875" i="3"/>
  <c r="FC872" i="3"/>
  <c r="FG872" i="3" s="1"/>
  <c r="FC871" i="3"/>
  <c r="FC870" i="3"/>
  <c r="FC869" i="3"/>
  <c r="FC868" i="3"/>
  <c r="FC867" i="3"/>
  <c r="FC731" i="3"/>
  <c r="FC727" i="3"/>
  <c r="FC691" i="3"/>
  <c r="FG691" i="3" s="1"/>
  <c r="FC657" i="3"/>
  <c r="FC647" i="3"/>
  <c r="FC643" i="3"/>
  <c r="FC631" i="3"/>
  <c r="FG631" i="3" s="1"/>
  <c r="FC625" i="3"/>
  <c r="FC621" i="3"/>
  <c r="FC615" i="3"/>
  <c r="FC610" i="3"/>
  <c r="FG610" i="3" s="1"/>
  <c r="FC603" i="3"/>
  <c r="FC591" i="3"/>
  <c r="FG591" i="3" s="1"/>
  <c r="FC549" i="3"/>
  <c r="FG549" i="3" s="1"/>
  <c r="FC545" i="3"/>
  <c r="FG545" i="3" s="1"/>
  <c r="FC540" i="3"/>
  <c r="FG540" i="3" s="1"/>
  <c r="FC534" i="3"/>
  <c r="FG534" i="3" s="1"/>
  <c r="FC529" i="3"/>
  <c r="FG529" i="3" s="1"/>
  <c r="FC523" i="3"/>
  <c r="FG523" i="3" s="1"/>
  <c r="FC519" i="3"/>
  <c r="FG519" i="3" s="1"/>
  <c r="FC514" i="3"/>
  <c r="FG514" i="3" s="1"/>
  <c r="FC508" i="3"/>
  <c r="FG508" i="3" s="1"/>
  <c r="FC503" i="3"/>
  <c r="FG503" i="3" s="1"/>
  <c r="FC498" i="3"/>
  <c r="FG498" i="3" s="1"/>
  <c r="FC494" i="3"/>
  <c r="FG494" i="3" s="1"/>
  <c r="FC489" i="3"/>
  <c r="FG489" i="3" s="1"/>
  <c r="FC484" i="3"/>
  <c r="FG484" i="3" s="1"/>
  <c r="FC477" i="3"/>
  <c r="FG477" i="3" s="1"/>
  <c r="FC473" i="3"/>
  <c r="FG473" i="3" s="1"/>
  <c r="FC468" i="3"/>
  <c r="FG468" i="3" s="1"/>
  <c r="FC463" i="3"/>
  <c r="FG463" i="3" s="1"/>
  <c r="FC458" i="3"/>
  <c r="FG458" i="3" s="1"/>
  <c r="FC453" i="3"/>
  <c r="FG453" i="3" s="1"/>
  <c r="FC449" i="3"/>
  <c r="FG449" i="3" s="1"/>
  <c r="FC443" i="3"/>
  <c r="FG443" i="3" s="1"/>
  <c r="FC437" i="3"/>
  <c r="FG437" i="3" s="1"/>
  <c r="FC432" i="3"/>
  <c r="FG432" i="3" s="1"/>
  <c r="FC350" i="3"/>
  <c r="FG350" i="3" s="1"/>
  <c r="FC346" i="3"/>
  <c r="FG346" i="3" s="1"/>
  <c r="FC341" i="3"/>
  <c r="FG341" i="3" s="1"/>
  <c r="FC336" i="3"/>
  <c r="FG336" i="3" s="1"/>
  <c r="FC330" i="3"/>
  <c r="FG330" i="3" s="1"/>
  <c r="FC312" i="3"/>
  <c r="FG312" i="3" s="1"/>
  <c r="FC308" i="3"/>
  <c r="FG308" i="3" s="1"/>
  <c r="FC302" i="3"/>
  <c r="FG302" i="3" s="1"/>
  <c r="FC297" i="3"/>
  <c r="FG297" i="3" s="1"/>
  <c r="FC292" i="3"/>
  <c r="FG292" i="3" s="1"/>
  <c r="FC237" i="3"/>
  <c r="FC214" i="3"/>
  <c r="FG214" i="3" s="1"/>
  <c r="FC148" i="3"/>
  <c r="FG148" i="3" s="1"/>
  <c r="FC142" i="3"/>
  <c r="FG142" i="3" s="1"/>
  <c r="FC138" i="3"/>
  <c r="FG138" i="3" s="1"/>
  <c r="FC864" i="3"/>
  <c r="FC862" i="3"/>
  <c r="FC860" i="3"/>
  <c r="FC858" i="3"/>
  <c r="FC856" i="3"/>
  <c r="FC854" i="3"/>
  <c r="FC762" i="3"/>
  <c r="FG762" i="3" s="1"/>
  <c r="FC760" i="3"/>
  <c r="FC758" i="3"/>
  <c r="FG758" i="3" s="1"/>
  <c r="FC737" i="3"/>
  <c r="FC755" i="3"/>
  <c r="FG755" i="3" s="1"/>
  <c r="FC753" i="3"/>
  <c r="FG753" i="3" s="1"/>
  <c r="FC752" i="3"/>
  <c r="FC729" i="3"/>
  <c r="FG729" i="3" s="1"/>
  <c r="FC726" i="3"/>
  <c r="FG726" i="3" s="1"/>
  <c r="FC719" i="3"/>
  <c r="FC699" i="3"/>
  <c r="FG699" i="3" s="1"/>
  <c r="FC695" i="3"/>
  <c r="FG695" i="3" s="1"/>
  <c r="FC848" i="3"/>
  <c r="FC833" i="3"/>
  <c r="FG833" i="3" s="1"/>
  <c r="FC689" i="3"/>
  <c r="FG689" i="3" s="1"/>
  <c r="FC687" i="3"/>
  <c r="FG687" i="3" s="1"/>
  <c r="FC799" i="3"/>
  <c r="FC797" i="3"/>
  <c r="FC772" i="3"/>
  <c r="FC791" i="3"/>
  <c r="HL787" i="3"/>
  <c r="BD787" i="3" s="1"/>
  <c r="AP787" i="3" s="1"/>
  <c r="FC611" i="3"/>
  <c r="FG611" i="3" s="1"/>
  <c r="FC604" i="3"/>
  <c r="FC732" i="3"/>
  <c r="FC720" i="3"/>
  <c r="FC717" i="3"/>
  <c r="FG717" i="3" s="1"/>
  <c r="FC716" i="3"/>
  <c r="FC715" i="3"/>
  <c r="FC714" i="3"/>
  <c r="FC713" i="3"/>
  <c r="FG713" i="3" s="1"/>
  <c r="FC711" i="3"/>
  <c r="FG711" i="3" s="1"/>
  <c r="FC767" i="3"/>
  <c r="FC744" i="3"/>
  <c r="FC778" i="3"/>
  <c r="FG778" i="3" s="1"/>
  <c r="FC777" i="3"/>
  <c r="FG777" i="3" s="1"/>
  <c r="FC710" i="3"/>
  <c r="FG710" i="3" s="1"/>
  <c r="FC709" i="3"/>
  <c r="FG709" i="3" s="1"/>
  <c r="FC707" i="3"/>
  <c r="FC706" i="3"/>
  <c r="FC705" i="3"/>
  <c r="FG705" i="3" s="1"/>
  <c r="FC703" i="3"/>
  <c r="FG703" i="3" s="1"/>
  <c r="FC702" i="3"/>
  <c r="FG702" i="3" s="1"/>
  <c r="FC700" i="3"/>
  <c r="FC698" i="3"/>
  <c r="FG698" i="3" s="1"/>
  <c r="FC694" i="3"/>
  <c r="FG694" i="3" s="1"/>
  <c r="FC843" i="3"/>
  <c r="FC842" i="3"/>
  <c r="FC839" i="3"/>
  <c r="FC838" i="3"/>
  <c r="FC837" i="3"/>
  <c r="FC692" i="3"/>
  <c r="FG692" i="3" s="1"/>
  <c r="FC834" i="3"/>
  <c r="FC830" i="3"/>
  <c r="FC688" i="3"/>
  <c r="FG688" i="3" s="1"/>
  <c r="HL788" i="3"/>
  <c r="BD788" i="3" s="1"/>
  <c r="AP788" i="3" s="1"/>
  <c r="FC660" i="3"/>
  <c r="FC656" i="3"/>
  <c r="FC646" i="3"/>
  <c r="FC635" i="3"/>
  <c r="FC630" i="3"/>
  <c r="FG630" i="3" s="1"/>
  <c r="FC624" i="3"/>
  <c r="FC613" i="3"/>
  <c r="FG613" i="3" s="1"/>
  <c r="FC609" i="3"/>
  <c r="FG609" i="3" s="1"/>
  <c r="FC606" i="3"/>
  <c r="FC602" i="3"/>
  <c r="FC596" i="3"/>
  <c r="FC594" i="3"/>
  <c r="FG594" i="3" s="1"/>
  <c r="FC590" i="3"/>
  <c r="FG590" i="3" s="1"/>
  <c r="FC562" i="3"/>
  <c r="FG562" i="3" s="1"/>
  <c r="FC561" i="3"/>
  <c r="FG561" i="3" s="1"/>
  <c r="FC560" i="3"/>
  <c r="FG560" i="3" s="1"/>
  <c r="FC559" i="3"/>
  <c r="FG559" i="3" s="1"/>
  <c r="FC558" i="3"/>
  <c r="FG558" i="3" s="1"/>
  <c r="FC548" i="3"/>
  <c r="FG548" i="3" s="1"/>
  <c r="FC543" i="3"/>
  <c r="FG543" i="3" s="1"/>
  <c r="FC539" i="3"/>
  <c r="FG539" i="3" s="1"/>
  <c r="FC533" i="3"/>
  <c r="FG533" i="3" s="1"/>
  <c r="FC528" i="3"/>
  <c r="FG528" i="3" s="1"/>
  <c r="FC522" i="3"/>
  <c r="FG522" i="3" s="1"/>
  <c r="FC517" i="3"/>
  <c r="FG517" i="3" s="1"/>
  <c r="FC513" i="3"/>
  <c r="FG513" i="3" s="1"/>
  <c r="FC507" i="3"/>
  <c r="FG507" i="3" s="1"/>
  <c r="FC502" i="3"/>
  <c r="FG502" i="3" s="1"/>
  <c r="FC497" i="3"/>
  <c r="FG497" i="3" s="1"/>
  <c r="FC492" i="3"/>
  <c r="FG492" i="3" s="1"/>
  <c r="FC488" i="3"/>
  <c r="FG488" i="3" s="1"/>
  <c r="FC483" i="3"/>
  <c r="FG483" i="3" s="1"/>
  <c r="FC476" i="3"/>
  <c r="FG476" i="3" s="1"/>
  <c r="FC471" i="3"/>
  <c r="FG471" i="3" s="1"/>
  <c r="FC467" i="3"/>
  <c r="FG467" i="3" s="1"/>
  <c r="FC462" i="3"/>
  <c r="FG462" i="3" s="1"/>
  <c r="FC457" i="3"/>
  <c r="FG457" i="3" s="1"/>
  <c r="FC452" i="3"/>
  <c r="FG452" i="3" s="1"/>
  <c r="FC446" i="3"/>
  <c r="FG446" i="3" s="1"/>
  <c r="FC442" i="3"/>
  <c r="FG442" i="3" s="1"/>
  <c r="FC436" i="3"/>
  <c r="FG436" i="3" s="1"/>
  <c r="FC431" i="3"/>
  <c r="FG431" i="3" s="1"/>
  <c r="FC349" i="3"/>
  <c r="FG349" i="3" s="1"/>
  <c r="FC344" i="3"/>
  <c r="FG344" i="3" s="1"/>
  <c r="FC340" i="3"/>
  <c r="FG340" i="3" s="1"/>
  <c r="FC335" i="3"/>
  <c r="FG335" i="3" s="1"/>
  <c r="FC329" i="3"/>
  <c r="FG329" i="3" s="1"/>
  <c r="FC311" i="3"/>
  <c r="FG311" i="3" s="1"/>
  <c r="FC305" i="3"/>
  <c r="FG305" i="3" s="1"/>
  <c r="FC296" i="3"/>
  <c r="FG296" i="3" s="1"/>
  <c r="FC291" i="3"/>
  <c r="FG291" i="3" s="1"/>
  <c r="FC217" i="3"/>
  <c r="FG217" i="3" s="1"/>
  <c r="FC213" i="3"/>
  <c r="FG213" i="3" s="1"/>
  <c r="FC147" i="3"/>
  <c r="FG147" i="3" s="1"/>
  <c r="FC141" i="3"/>
  <c r="FG141" i="3" s="1"/>
  <c r="FC612" i="3"/>
  <c r="FG612" i="3" s="1"/>
  <c r="FC605" i="3"/>
  <c r="FC593" i="3"/>
  <c r="FG593" i="3" s="1"/>
  <c r="FC556" i="3"/>
  <c r="FG556" i="3" s="1"/>
  <c r="FC555" i="3"/>
  <c r="FG555" i="3" s="1"/>
  <c r="FC554" i="3"/>
  <c r="FG554" i="3" s="1"/>
  <c r="FC553" i="3"/>
  <c r="FG553" i="3" s="1"/>
  <c r="FC552" i="3"/>
  <c r="FG552" i="3" s="1"/>
  <c r="FC547" i="3"/>
  <c r="FG547" i="3" s="1"/>
  <c r="FC542" i="3"/>
  <c r="FG542" i="3" s="1"/>
  <c r="FC536" i="3"/>
  <c r="FG536" i="3" s="1"/>
  <c r="FC532" i="3"/>
  <c r="FG532" i="3" s="1"/>
  <c r="FC527" i="3"/>
  <c r="FG527" i="3" s="1"/>
  <c r="FC521" i="3"/>
  <c r="FG521" i="3" s="1"/>
  <c r="FC516" i="3"/>
  <c r="FG516" i="3" s="1"/>
  <c r="FC510" i="3"/>
  <c r="FG510" i="3" s="1"/>
  <c r="FC506" i="3"/>
  <c r="FG506" i="3" s="1"/>
  <c r="FC501" i="3"/>
  <c r="FC496" i="3"/>
  <c r="FG496" i="3" s="1"/>
  <c r="FC491" i="3"/>
  <c r="FG491" i="3" s="1"/>
  <c r="FC486" i="3"/>
  <c r="FG486" i="3" s="1"/>
  <c r="FC482" i="3"/>
  <c r="FG482" i="3" s="1"/>
  <c r="FC475" i="3"/>
  <c r="FG475" i="3" s="1"/>
  <c r="FC470" i="3"/>
  <c r="FG470" i="3" s="1"/>
  <c r="FC465" i="3"/>
  <c r="FG465" i="3" s="1"/>
  <c r="FC461" i="3"/>
  <c r="FG461" i="3" s="1"/>
  <c r="FC456" i="3"/>
  <c r="FG456" i="3" s="1"/>
  <c r="FC451" i="3"/>
  <c r="FG451" i="3" s="1"/>
  <c r="FC445" i="3"/>
  <c r="FG445" i="3" s="1"/>
  <c r="FC439" i="3"/>
  <c r="FG439" i="3" s="1"/>
  <c r="FC435" i="3"/>
  <c r="FG435" i="3" s="1"/>
  <c r="FC430" i="3"/>
  <c r="FG430" i="3" s="1"/>
  <c r="FC429" i="3"/>
  <c r="FG429" i="3" s="1"/>
  <c r="FC348" i="3"/>
  <c r="FG348" i="3" s="1"/>
  <c r="FC343" i="3"/>
  <c r="FG343" i="3" s="1"/>
  <c r="FC338" i="3"/>
  <c r="FG338" i="3" s="1"/>
  <c r="FC334" i="3"/>
  <c r="FG334" i="3" s="1"/>
  <c r="FC328" i="3"/>
  <c r="FG328" i="3" s="1"/>
  <c r="FC310" i="3"/>
  <c r="FG310" i="3" s="1"/>
  <c r="FC304" i="3"/>
  <c r="FG304" i="3" s="1"/>
  <c r="FC299" i="3"/>
  <c r="FG299" i="3" s="1"/>
  <c r="FC295" i="3"/>
  <c r="FG295" i="3" s="1"/>
  <c r="FC290" i="3"/>
  <c r="FG290" i="3" s="1"/>
  <c r="FC216" i="3"/>
  <c r="FG216" i="3" s="1"/>
  <c r="FC168" i="3"/>
  <c r="FG168" i="3" s="1"/>
  <c r="FC167" i="3"/>
  <c r="FG167" i="3" s="1"/>
  <c r="FC166" i="3"/>
  <c r="FG166" i="3" s="1"/>
  <c r="FC165" i="3"/>
  <c r="FG165" i="3" s="1"/>
  <c r="FC164" i="3"/>
  <c r="FG164" i="3" s="1"/>
  <c r="FC162" i="3"/>
  <c r="FG162" i="3" s="1"/>
  <c r="FC161" i="3"/>
  <c r="FG161" i="3" s="1"/>
  <c r="FC160" i="3"/>
  <c r="FG160" i="3" s="1"/>
  <c r="FC159" i="3"/>
  <c r="FG159" i="3" s="1"/>
  <c r="FC158" i="3"/>
  <c r="FG158" i="3" s="1"/>
  <c r="FC156" i="3"/>
  <c r="FG156" i="3" s="1"/>
  <c r="FC155" i="3"/>
  <c r="FG155" i="3" s="1"/>
  <c r="FC154" i="3"/>
  <c r="FG154" i="3" s="1"/>
  <c r="FC153" i="3"/>
  <c r="FG153" i="3" s="1"/>
  <c r="FC152" i="3"/>
  <c r="FG152" i="3" s="1"/>
  <c r="FC146" i="3"/>
  <c r="FG146" i="3" s="1"/>
  <c r="FC140" i="3"/>
  <c r="FG140" i="3" s="1"/>
  <c r="FC696" i="3"/>
  <c r="FG696" i="3" s="1"/>
  <c r="FC853" i="3"/>
  <c r="FC846" i="3"/>
  <c r="FC546" i="3"/>
  <c r="FG546" i="3" s="1"/>
  <c r="FC541" i="3"/>
  <c r="FG541" i="3" s="1"/>
  <c r="FC535" i="3"/>
  <c r="FG535" i="3" s="1"/>
  <c r="FC530" i="3"/>
  <c r="FG530" i="3" s="1"/>
  <c r="FC526" i="3"/>
  <c r="FG526" i="3" s="1"/>
  <c r="FC520" i="3"/>
  <c r="FG520" i="3" s="1"/>
  <c r="FC515" i="3"/>
  <c r="FG515" i="3" s="1"/>
  <c r="FC509" i="3"/>
  <c r="FG509" i="3" s="1"/>
  <c r="FC504" i="3"/>
  <c r="FG504" i="3" s="1"/>
  <c r="FC500" i="3"/>
  <c r="FG500" i="3" s="1"/>
  <c r="FC495" i="3"/>
  <c r="FG495" i="3" s="1"/>
  <c r="FC490" i="3"/>
  <c r="FG490" i="3" s="1"/>
  <c r="FC485" i="3"/>
  <c r="FG485" i="3" s="1"/>
  <c r="FC479" i="3"/>
  <c r="FC474" i="3"/>
  <c r="FG474" i="3" s="1"/>
  <c r="FC469" i="3"/>
  <c r="FG469" i="3" s="1"/>
  <c r="FC464" i="3"/>
  <c r="FG464" i="3" s="1"/>
  <c r="FC459" i="3"/>
  <c r="FG459" i="3" s="1"/>
  <c r="FC455" i="3"/>
  <c r="FG455" i="3" s="1"/>
  <c r="FC450" i="3"/>
  <c r="FG450" i="3" s="1"/>
  <c r="FC444" i="3"/>
  <c r="FG444" i="3" s="1"/>
  <c r="FC438" i="3"/>
  <c r="FG438" i="3" s="1"/>
  <c r="FC433" i="3"/>
  <c r="FG433" i="3" s="1"/>
  <c r="FC347" i="3"/>
  <c r="FG347" i="3" s="1"/>
  <c r="FC342" i="3"/>
  <c r="FG342" i="3" s="1"/>
  <c r="FC337" i="3"/>
  <c r="FG337" i="3" s="1"/>
  <c r="FC331" i="3"/>
  <c r="FG331" i="3" s="1"/>
  <c r="FC327" i="3"/>
  <c r="FG327" i="3" s="1"/>
  <c r="FC309" i="3"/>
  <c r="FG309" i="3" s="1"/>
  <c r="FC303" i="3"/>
  <c r="FG303" i="3" s="1"/>
  <c r="FC298" i="3"/>
  <c r="FG298" i="3" s="1"/>
  <c r="FC293" i="3"/>
  <c r="FG293" i="3" s="1"/>
  <c r="FC289" i="3"/>
  <c r="FG289" i="3" s="1"/>
  <c r="FC215" i="3"/>
  <c r="FG215" i="3" s="1"/>
  <c r="FC149" i="3"/>
  <c r="FG149" i="3" s="1"/>
  <c r="FC145" i="3"/>
  <c r="FG145" i="3" s="1"/>
  <c r="FC139" i="3"/>
  <c r="FG139" i="3" s="1"/>
  <c r="FC80" i="3"/>
  <c r="FC42" i="3"/>
  <c r="FG42" i="3" s="1"/>
  <c r="FC41" i="3"/>
  <c r="FG41" i="3" s="1"/>
  <c r="FC40" i="3"/>
  <c r="FG40" i="3" s="1"/>
  <c r="FC39" i="3"/>
  <c r="FG39" i="3" s="1"/>
  <c r="FC38" i="3"/>
  <c r="FG38" i="3" s="1"/>
  <c r="FC21" i="3"/>
  <c r="FG21" i="3" s="1"/>
  <c r="FC66" i="3"/>
  <c r="FG66" i="3" s="1"/>
  <c r="FC65" i="3"/>
  <c r="FG65" i="3" s="1"/>
  <c r="FC64" i="3"/>
  <c r="FG64" i="3" s="1"/>
  <c r="FC63" i="3"/>
  <c r="FG63" i="3" s="1"/>
  <c r="FC62" i="3"/>
  <c r="FG62" i="3" s="1"/>
  <c r="FC36" i="3"/>
  <c r="FG36" i="3" s="1"/>
  <c r="FC35" i="3"/>
  <c r="FG35" i="3" s="1"/>
  <c r="FC34" i="3"/>
  <c r="FG34" i="3" s="1"/>
  <c r="FC33" i="3"/>
  <c r="FG33" i="3" s="1"/>
  <c r="FC32" i="3"/>
  <c r="FG32" i="3" s="1"/>
  <c r="FC22" i="3"/>
  <c r="FG22" i="3" s="1"/>
  <c r="FC60" i="3"/>
  <c r="FG60" i="3" s="1"/>
  <c r="FC59" i="3"/>
  <c r="FG59" i="3" s="1"/>
  <c r="FC58" i="3"/>
  <c r="FG58" i="3" s="1"/>
  <c r="FC57" i="3"/>
  <c r="FG57" i="3" s="1"/>
  <c r="FC56" i="3"/>
  <c r="FG56" i="3" s="1"/>
  <c r="FC30" i="3"/>
  <c r="FG30" i="3" s="1"/>
  <c r="FC29" i="3"/>
  <c r="FG29" i="3" s="1"/>
  <c r="FC28" i="3"/>
  <c r="FG28" i="3" s="1"/>
  <c r="FC27" i="3"/>
  <c r="FG27" i="3" s="1"/>
  <c r="FC26" i="3"/>
  <c r="FG26" i="3" s="1"/>
  <c r="FC23" i="3"/>
  <c r="FG23" i="3" s="1"/>
  <c r="FC48" i="3"/>
  <c r="FG48" i="3" s="1"/>
  <c r="FC47" i="3"/>
  <c r="FG47" i="3" s="1"/>
  <c r="FC46" i="3"/>
  <c r="FG46" i="3" s="1"/>
  <c r="FC45" i="3"/>
  <c r="FG45" i="3" s="1"/>
  <c r="FC44" i="3"/>
  <c r="FG44" i="3" s="1"/>
  <c r="FC24" i="3"/>
  <c r="FG24" i="3" s="1"/>
  <c r="DE700" i="3"/>
  <c r="DE698" i="3"/>
  <c r="DE696" i="3"/>
  <c r="DJ696" i="3" s="1"/>
  <c r="DE555" i="3"/>
  <c r="DE554" i="3"/>
  <c r="DE560" i="3"/>
  <c r="DE559" i="3"/>
  <c r="DE561" i="3"/>
  <c r="DE558" i="3"/>
  <c r="DE553" i="3"/>
  <c r="DE552" i="3"/>
  <c r="AW658" i="3"/>
  <c r="AX658" i="3"/>
  <c r="AW644" i="3"/>
  <c r="AX644" i="3"/>
  <c r="AW632" i="3"/>
  <c r="AX632" i="3"/>
  <c r="AW622" i="3"/>
  <c r="AX622" i="3"/>
  <c r="AX611" i="3"/>
  <c r="AW611" i="3"/>
  <c r="AW604" i="3"/>
  <c r="AX604" i="3"/>
  <c r="AX592" i="3"/>
  <c r="AW592" i="3"/>
  <c r="AX560" i="3"/>
  <c r="AW560" i="3"/>
  <c r="AX555" i="3"/>
  <c r="AW555" i="3"/>
  <c r="AX546" i="3"/>
  <c r="AW546" i="3"/>
  <c r="AX541" i="3"/>
  <c r="AW541" i="3"/>
  <c r="AX535" i="3"/>
  <c r="AW535" i="3"/>
  <c r="AX530" i="3"/>
  <c r="AW530" i="3"/>
  <c r="AX526" i="3"/>
  <c r="AW526" i="3"/>
  <c r="AX520" i="3"/>
  <c r="AW520" i="3"/>
  <c r="AX515" i="3"/>
  <c r="AW515" i="3"/>
  <c r="AX509" i="3"/>
  <c r="AW509" i="3"/>
  <c r="AX504" i="3"/>
  <c r="AW504" i="3"/>
  <c r="AX500" i="3"/>
  <c r="AW500" i="3"/>
  <c r="AX495" i="3"/>
  <c r="AW495" i="3"/>
  <c r="AX490" i="3"/>
  <c r="AW490" i="3"/>
  <c r="AX485" i="3"/>
  <c r="AW485" i="3"/>
  <c r="AX479" i="3"/>
  <c r="AW479" i="3"/>
  <c r="AX474" i="3"/>
  <c r="AW474" i="3"/>
  <c r="AX469" i="3"/>
  <c r="AW469" i="3"/>
  <c r="AX464" i="3"/>
  <c r="AW464" i="3"/>
  <c r="AX459" i="3"/>
  <c r="AW459" i="3"/>
  <c r="AX455" i="3"/>
  <c r="AW455" i="3"/>
  <c r="AX450" i="3"/>
  <c r="AW450" i="3"/>
  <c r="AW438" i="3"/>
  <c r="AX438" i="3"/>
  <c r="AW433" i="3"/>
  <c r="AX433" i="3"/>
  <c r="AX425" i="3"/>
  <c r="AW425" i="3"/>
  <c r="AW419" i="3"/>
  <c r="AX419" i="3"/>
  <c r="AX413" i="3"/>
  <c r="AW413" i="3"/>
  <c r="AX407" i="3"/>
  <c r="AW407" i="3"/>
  <c r="AX401" i="3"/>
  <c r="AW401" i="3"/>
  <c r="AX395" i="3"/>
  <c r="AW395" i="3"/>
  <c r="AX389" i="3"/>
  <c r="AW389" i="3"/>
  <c r="AX377" i="3"/>
  <c r="AW377" i="3"/>
  <c r="AX375" i="3"/>
  <c r="AW375" i="3"/>
  <c r="AX371" i="3"/>
  <c r="AW371" i="3"/>
  <c r="AX369" i="3"/>
  <c r="AW369" i="3"/>
  <c r="AX365" i="3"/>
  <c r="AW365" i="3"/>
  <c r="AX363" i="3"/>
  <c r="AW363" i="3"/>
  <c r="AX359" i="3"/>
  <c r="AW359" i="3"/>
  <c r="AX357" i="3"/>
  <c r="AW357" i="3"/>
  <c r="AX353" i="3"/>
  <c r="AW353" i="3"/>
  <c r="AX347" i="3"/>
  <c r="AW347" i="3"/>
  <c r="AX342" i="3"/>
  <c r="AW342" i="3"/>
  <c r="AX337" i="3"/>
  <c r="AW337" i="3"/>
  <c r="AX331" i="3"/>
  <c r="AW331" i="3"/>
  <c r="AX327" i="3"/>
  <c r="AW327" i="3"/>
  <c r="AW309" i="3"/>
  <c r="AX309" i="3"/>
  <c r="AW303" i="3"/>
  <c r="AX303" i="3"/>
  <c r="AW298" i="3"/>
  <c r="AX298" i="3"/>
  <c r="AW293" i="3"/>
  <c r="AX293" i="3"/>
  <c r="AW289" i="3"/>
  <c r="AX289" i="3"/>
  <c r="AX286" i="3"/>
  <c r="AW286" i="3"/>
  <c r="AX282" i="3"/>
  <c r="AW282" i="3"/>
  <c r="AW280" i="3"/>
  <c r="AX280" i="3"/>
  <c r="AW276" i="3"/>
  <c r="AX276" i="3"/>
  <c r="AX274" i="3"/>
  <c r="AW274" i="3"/>
  <c r="AX270" i="3"/>
  <c r="AW270" i="3"/>
  <c r="AW268" i="3"/>
  <c r="AX268" i="3"/>
  <c r="AW264" i="3"/>
  <c r="AX264" i="3"/>
  <c r="AX262" i="3"/>
  <c r="AW262" i="3"/>
  <c r="AX258" i="3"/>
  <c r="AW258" i="3"/>
  <c r="AW256" i="3"/>
  <c r="AX256" i="3"/>
  <c r="AW252" i="3"/>
  <c r="AX252" i="3"/>
  <c r="AX250" i="3"/>
  <c r="AW250" i="3"/>
  <c r="AX246" i="3"/>
  <c r="AW246" i="3"/>
  <c r="AW244" i="3"/>
  <c r="AX244" i="3"/>
  <c r="AW240" i="3"/>
  <c r="AX240" i="3"/>
  <c r="AW215" i="3"/>
  <c r="AX215" i="3"/>
  <c r="AW203" i="3"/>
  <c r="AX203" i="3"/>
  <c r="AX197" i="3"/>
  <c r="AW197" i="3"/>
  <c r="AX195" i="3"/>
  <c r="AW195" i="3"/>
  <c r="AX190" i="3"/>
  <c r="AW190" i="3"/>
  <c r="AW178" i="3"/>
  <c r="AX178" i="3"/>
  <c r="AW149" i="3"/>
  <c r="AX149" i="3"/>
  <c r="AW145" i="3"/>
  <c r="AX145" i="3"/>
  <c r="AW139" i="3"/>
  <c r="AX139" i="3"/>
  <c r="AX135" i="3"/>
  <c r="AW135" i="3"/>
  <c r="AX131" i="3"/>
  <c r="AW131" i="3"/>
  <c r="AW129" i="3"/>
  <c r="AX129" i="3"/>
  <c r="AW125" i="3"/>
  <c r="AX125" i="3"/>
  <c r="AX123" i="3"/>
  <c r="AW123" i="3"/>
  <c r="AX119" i="3"/>
  <c r="AW119" i="3"/>
  <c r="AW117" i="3"/>
  <c r="AX117" i="3"/>
  <c r="AW113" i="3"/>
  <c r="AX113" i="3"/>
  <c r="AX111" i="3"/>
  <c r="AW111" i="3"/>
  <c r="AW110" i="3"/>
  <c r="AX110" i="3"/>
  <c r="AX109" i="3"/>
  <c r="AW109" i="3"/>
  <c r="AW108" i="3"/>
  <c r="AX108" i="3"/>
  <c r="AX107" i="3"/>
  <c r="AW107" i="3"/>
  <c r="AW105" i="3"/>
  <c r="AX105" i="3"/>
  <c r="AX104" i="3"/>
  <c r="AW104" i="3"/>
  <c r="AW103" i="3"/>
  <c r="AX103" i="3"/>
  <c r="AX102" i="3"/>
  <c r="AW102" i="3"/>
  <c r="AW101" i="3"/>
  <c r="AX101" i="3"/>
  <c r="AX99" i="3"/>
  <c r="AW99" i="3"/>
  <c r="AW98" i="3"/>
  <c r="AX98" i="3"/>
  <c r="AX97" i="3"/>
  <c r="AW97" i="3"/>
  <c r="AW96" i="3"/>
  <c r="AX96" i="3"/>
  <c r="AX95" i="3"/>
  <c r="AW95" i="3"/>
  <c r="AW93" i="3"/>
  <c r="AX93" i="3"/>
  <c r="AX92" i="3"/>
  <c r="AW92" i="3"/>
  <c r="AW91" i="3"/>
  <c r="AX91" i="3"/>
  <c r="AX90" i="3"/>
  <c r="AW90" i="3"/>
  <c r="AW89" i="3"/>
  <c r="AX89" i="3"/>
  <c r="AW87" i="3"/>
  <c r="AX87" i="3"/>
  <c r="AX86" i="3"/>
  <c r="AW86" i="3"/>
  <c r="AW85" i="3"/>
  <c r="AX85" i="3"/>
  <c r="AX84" i="3"/>
  <c r="AW84" i="3"/>
  <c r="AW83" i="3"/>
  <c r="AX83" i="3"/>
  <c r="AW64" i="3"/>
  <c r="AX64" i="3"/>
  <c r="AW48" i="3"/>
  <c r="AX48" i="3"/>
  <c r="AX47" i="3"/>
  <c r="AW47" i="3"/>
  <c r="AW46" i="3"/>
  <c r="AX46" i="3"/>
  <c r="AX45" i="3"/>
  <c r="AW45" i="3"/>
  <c r="AW44" i="3"/>
  <c r="AX44" i="3"/>
  <c r="AX24" i="3"/>
  <c r="AW24" i="3"/>
  <c r="AW23" i="3"/>
  <c r="AX23" i="3"/>
  <c r="AX22" i="3"/>
  <c r="AW22" i="3"/>
  <c r="AW21" i="3"/>
  <c r="AX21" i="3"/>
  <c r="AX20" i="3"/>
  <c r="AW20" i="3"/>
  <c r="AX657" i="3"/>
  <c r="AW657" i="3"/>
  <c r="AX647" i="3"/>
  <c r="AW647" i="3"/>
  <c r="AX643" i="3"/>
  <c r="AW643" i="3"/>
  <c r="AW631" i="3"/>
  <c r="AX631" i="3"/>
  <c r="AX625" i="3"/>
  <c r="AW625" i="3"/>
  <c r="AX621" i="3"/>
  <c r="AW621" i="3"/>
  <c r="AW610" i="3"/>
  <c r="AX610" i="3"/>
  <c r="AX603" i="3"/>
  <c r="AW603" i="3"/>
  <c r="AW591" i="3"/>
  <c r="AX591" i="3"/>
  <c r="AX559" i="3"/>
  <c r="AW559" i="3"/>
  <c r="AX554" i="3"/>
  <c r="AW554" i="3"/>
  <c r="AX549" i="3"/>
  <c r="AW549" i="3"/>
  <c r="AX545" i="3"/>
  <c r="AW545" i="3"/>
  <c r="AX540" i="3"/>
  <c r="AW540" i="3"/>
  <c r="AX534" i="3"/>
  <c r="AW534" i="3"/>
  <c r="AX529" i="3"/>
  <c r="AW529" i="3"/>
  <c r="AX523" i="3"/>
  <c r="AW523" i="3"/>
  <c r="AX519" i="3"/>
  <c r="AW519" i="3"/>
  <c r="AX514" i="3"/>
  <c r="AW514" i="3"/>
  <c r="AX508" i="3"/>
  <c r="AW508" i="3"/>
  <c r="AX503" i="3"/>
  <c r="AW503" i="3"/>
  <c r="AX498" i="3"/>
  <c r="AW498" i="3"/>
  <c r="AX494" i="3"/>
  <c r="AW494" i="3"/>
  <c r="AX489" i="3"/>
  <c r="AW489" i="3"/>
  <c r="AW484" i="3"/>
  <c r="AX484" i="3"/>
  <c r="AW477" i="3"/>
  <c r="AX477" i="3"/>
  <c r="AW473" i="3"/>
  <c r="AX473" i="3"/>
  <c r="AW468" i="3"/>
  <c r="AX468" i="3"/>
  <c r="AW463" i="3"/>
  <c r="AX463" i="3"/>
  <c r="AW458" i="3"/>
  <c r="AX458" i="3"/>
  <c r="AW453" i="3"/>
  <c r="AX453" i="3"/>
  <c r="AW449" i="3"/>
  <c r="AX449" i="3"/>
  <c r="AX443" i="3"/>
  <c r="AW443" i="3"/>
  <c r="AX437" i="3"/>
  <c r="AW437" i="3"/>
  <c r="AX432" i="3"/>
  <c r="AW432" i="3"/>
  <c r="AW426" i="3"/>
  <c r="AX426" i="3"/>
  <c r="AW422" i="3"/>
  <c r="AX422" i="3"/>
  <c r="AX420" i="3"/>
  <c r="AW420" i="3"/>
  <c r="AX416" i="3"/>
  <c r="AW416" i="3"/>
  <c r="AW414" i="3"/>
  <c r="AX414" i="3"/>
  <c r="AW410" i="3"/>
  <c r="AX410" i="3"/>
  <c r="AX408" i="3"/>
  <c r="AW408" i="3"/>
  <c r="AX404" i="3"/>
  <c r="AW404" i="3"/>
  <c r="AX402" i="3"/>
  <c r="AW402" i="3"/>
  <c r="AX398" i="3"/>
  <c r="AW398" i="3"/>
  <c r="AX396" i="3"/>
  <c r="AW396" i="3"/>
  <c r="AX392" i="3"/>
  <c r="AW392" i="3"/>
  <c r="AX390" i="3"/>
  <c r="AW390" i="3"/>
  <c r="AX386" i="3"/>
  <c r="AW386" i="3"/>
  <c r="AX383" i="3"/>
  <c r="AW383" i="3"/>
  <c r="AX381" i="3"/>
  <c r="AW381" i="3"/>
  <c r="AX380" i="3"/>
  <c r="AW380" i="3"/>
  <c r="AX379" i="3"/>
  <c r="AW379" i="3"/>
  <c r="AX378" i="3"/>
  <c r="AW378" i="3"/>
  <c r="AX372" i="3"/>
  <c r="AW372" i="3"/>
  <c r="AX366" i="3"/>
  <c r="AW366" i="3"/>
  <c r="AX360" i="3"/>
  <c r="AW360" i="3"/>
  <c r="AX354" i="3"/>
  <c r="AW354" i="3"/>
  <c r="AW350" i="3"/>
  <c r="AX350" i="3"/>
  <c r="AW346" i="3"/>
  <c r="AX346" i="3"/>
  <c r="AW341" i="3"/>
  <c r="AX341" i="3"/>
  <c r="AW336" i="3"/>
  <c r="AX336" i="3"/>
  <c r="AW330" i="3"/>
  <c r="AX330" i="3"/>
  <c r="AX312" i="3"/>
  <c r="AW312" i="3"/>
  <c r="AX308" i="3"/>
  <c r="AW308" i="3"/>
  <c r="AX302" i="3"/>
  <c r="AW302" i="3"/>
  <c r="AX297" i="3"/>
  <c r="AW297" i="3"/>
  <c r="AX292" i="3"/>
  <c r="AW292" i="3"/>
  <c r="AW283" i="3"/>
  <c r="AX283" i="3"/>
  <c r="AX277" i="3"/>
  <c r="AW277" i="3"/>
  <c r="AW271" i="3"/>
  <c r="AX271" i="3"/>
  <c r="AX265" i="3"/>
  <c r="AW265" i="3"/>
  <c r="AW259" i="3"/>
  <c r="AX259" i="3"/>
  <c r="AX253" i="3"/>
  <c r="AW253" i="3"/>
  <c r="AW247" i="3"/>
  <c r="AX247" i="3"/>
  <c r="AX241" i="3"/>
  <c r="AW241" i="3"/>
  <c r="AX237" i="3"/>
  <c r="AW237" i="3"/>
  <c r="AX214" i="3"/>
  <c r="AW214" i="3"/>
  <c r="AX204" i="3"/>
  <c r="AW204" i="3"/>
  <c r="AW198" i="3"/>
  <c r="AX198" i="3"/>
  <c r="AW191" i="3"/>
  <c r="AX191" i="3"/>
  <c r="AX181" i="3"/>
  <c r="AW181" i="3"/>
  <c r="AX179" i="3"/>
  <c r="AW179" i="3"/>
  <c r="AX148" i="3"/>
  <c r="AW148" i="3"/>
  <c r="AX142" i="3"/>
  <c r="AW142" i="3"/>
  <c r="AX138" i="3"/>
  <c r="AW138" i="3"/>
  <c r="AW132" i="3"/>
  <c r="AX132" i="3"/>
  <c r="AX126" i="3"/>
  <c r="AW126" i="3"/>
  <c r="AW120" i="3"/>
  <c r="AX120" i="3"/>
  <c r="AX114" i="3"/>
  <c r="AW114" i="3"/>
  <c r="AX80" i="3"/>
  <c r="AW80" i="3"/>
  <c r="AX63" i="3"/>
  <c r="AW63" i="3"/>
  <c r="AW42" i="3"/>
  <c r="AX42" i="3"/>
  <c r="AW41" i="3"/>
  <c r="AX41" i="3"/>
  <c r="AX40" i="3"/>
  <c r="AW40" i="3"/>
  <c r="AW39" i="3"/>
  <c r="AX39" i="3"/>
  <c r="AW38" i="3"/>
  <c r="AX38" i="3"/>
  <c r="AW660" i="3"/>
  <c r="AX660" i="3"/>
  <c r="AW656" i="3"/>
  <c r="AX656" i="3"/>
  <c r="AW646" i="3"/>
  <c r="AX646" i="3"/>
  <c r="AW630" i="3"/>
  <c r="AX630" i="3"/>
  <c r="AW624" i="3"/>
  <c r="AX624" i="3"/>
  <c r="AX613" i="3"/>
  <c r="AW613" i="3"/>
  <c r="AX609" i="3"/>
  <c r="AW609" i="3"/>
  <c r="AW606" i="3"/>
  <c r="AX606" i="3"/>
  <c r="AW602" i="3"/>
  <c r="AX602" i="3"/>
  <c r="AX594" i="3"/>
  <c r="AW594" i="3"/>
  <c r="AX590" i="3"/>
  <c r="AW590" i="3"/>
  <c r="AX562" i="3"/>
  <c r="AW562" i="3"/>
  <c r="AX558" i="3"/>
  <c r="AW558" i="3"/>
  <c r="AX553" i="3"/>
  <c r="AW553" i="3"/>
  <c r="AX548" i="3"/>
  <c r="AW548" i="3"/>
  <c r="AX543" i="3"/>
  <c r="AW543" i="3"/>
  <c r="AX539" i="3"/>
  <c r="AW539" i="3"/>
  <c r="AX533" i="3"/>
  <c r="AW533" i="3"/>
  <c r="AX528" i="3"/>
  <c r="AW528" i="3"/>
  <c r="AX522" i="3"/>
  <c r="AW522" i="3"/>
  <c r="AX517" i="3"/>
  <c r="AW517" i="3"/>
  <c r="AX513" i="3"/>
  <c r="AW513" i="3"/>
  <c r="AX507" i="3"/>
  <c r="AW507" i="3"/>
  <c r="AX502" i="3"/>
  <c r="AW502" i="3"/>
  <c r="AX497" i="3"/>
  <c r="AW497" i="3"/>
  <c r="AX492" i="3"/>
  <c r="AW492" i="3"/>
  <c r="AX488" i="3"/>
  <c r="AW488" i="3"/>
  <c r="AX483" i="3"/>
  <c r="AW483" i="3"/>
  <c r="AX476" i="3"/>
  <c r="AW476" i="3"/>
  <c r="AX471" i="3"/>
  <c r="AW471" i="3"/>
  <c r="AX467" i="3"/>
  <c r="AW467" i="3"/>
  <c r="AX462" i="3"/>
  <c r="AW462" i="3"/>
  <c r="AX457" i="3"/>
  <c r="AW457" i="3"/>
  <c r="AX452" i="3"/>
  <c r="AW452" i="3"/>
  <c r="AW442" i="3"/>
  <c r="AX442" i="3"/>
  <c r="AW436" i="3"/>
  <c r="AX436" i="3"/>
  <c r="AW431" i="3"/>
  <c r="AX431" i="3"/>
  <c r="AX423" i="3"/>
  <c r="AW423" i="3"/>
  <c r="AW417" i="3"/>
  <c r="AX417" i="3"/>
  <c r="AX411" i="3"/>
  <c r="AW411" i="3"/>
  <c r="AX405" i="3"/>
  <c r="AW405" i="3"/>
  <c r="AX399" i="3"/>
  <c r="AW399" i="3"/>
  <c r="AX393" i="3"/>
  <c r="AW393" i="3"/>
  <c r="AX387" i="3"/>
  <c r="AW387" i="3"/>
  <c r="AX373" i="3"/>
  <c r="AW373" i="3"/>
  <c r="AX367" i="3"/>
  <c r="AW367" i="3"/>
  <c r="AX361" i="3"/>
  <c r="AW361" i="3"/>
  <c r="AX355" i="3"/>
  <c r="AW355" i="3"/>
  <c r="AX349" i="3"/>
  <c r="AW349" i="3"/>
  <c r="AX344" i="3"/>
  <c r="AW344" i="3"/>
  <c r="AX340" i="3"/>
  <c r="AW340" i="3"/>
  <c r="AX335" i="3"/>
  <c r="AW335" i="3"/>
  <c r="AX329" i="3"/>
  <c r="AW329" i="3"/>
  <c r="AW311" i="3"/>
  <c r="AX311" i="3"/>
  <c r="AW305" i="3"/>
  <c r="AX305" i="3"/>
  <c r="AW296" i="3"/>
  <c r="AX296" i="3"/>
  <c r="AW291" i="3"/>
  <c r="AX291" i="3"/>
  <c r="AX284" i="3"/>
  <c r="AW284" i="3"/>
  <c r="AW278" i="3"/>
  <c r="AX278" i="3"/>
  <c r="AX272" i="3"/>
  <c r="AW272" i="3"/>
  <c r="AW266" i="3"/>
  <c r="AX266" i="3"/>
  <c r="AX260" i="3"/>
  <c r="AW260" i="3"/>
  <c r="AW254" i="3"/>
  <c r="AX254" i="3"/>
  <c r="AX248" i="3"/>
  <c r="AW248" i="3"/>
  <c r="AW242" i="3"/>
  <c r="AX242" i="3"/>
  <c r="AW217" i="3"/>
  <c r="AX217" i="3"/>
  <c r="AW213" i="3"/>
  <c r="AX213" i="3"/>
  <c r="AW205" i="3"/>
  <c r="AX205" i="3"/>
  <c r="AW201" i="3"/>
  <c r="AX201" i="3"/>
  <c r="AX199" i="3"/>
  <c r="AW199" i="3"/>
  <c r="AW196" i="3"/>
  <c r="AX196" i="3"/>
  <c r="AX192" i="3"/>
  <c r="AW192" i="3"/>
  <c r="AW189" i="3"/>
  <c r="AX189" i="3"/>
  <c r="AW147" i="3"/>
  <c r="AX147" i="3"/>
  <c r="AW141" i="3"/>
  <c r="AX141" i="3"/>
  <c r="AX133" i="3"/>
  <c r="AW133" i="3"/>
  <c r="AW127" i="3"/>
  <c r="AX127" i="3"/>
  <c r="AX121" i="3"/>
  <c r="AW121" i="3"/>
  <c r="AW115" i="3"/>
  <c r="AX115" i="3"/>
  <c r="AW66" i="3"/>
  <c r="AX66" i="3"/>
  <c r="AW62" i="3"/>
  <c r="AX62" i="3"/>
  <c r="AW36" i="3"/>
  <c r="AX36" i="3"/>
  <c r="AX35" i="3"/>
  <c r="AW35" i="3"/>
  <c r="AW34" i="3"/>
  <c r="AX34" i="3"/>
  <c r="AW33" i="3"/>
  <c r="AX33" i="3"/>
  <c r="AW32" i="3"/>
  <c r="AX32" i="3"/>
  <c r="AX659" i="3"/>
  <c r="AW659" i="3"/>
  <c r="AX645" i="3"/>
  <c r="AW645" i="3"/>
  <c r="AW633" i="3"/>
  <c r="AX633" i="3"/>
  <c r="AW629" i="3"/>
  <c r="AX629" i="3"/>
  <c r="AX623" i="3"/>
  <c r="AW623" i="3"/>
  <c r="AW612" i="3"/>
  <c r="AX612" i="3"/>
  <c r="AX605" i="3"/>
  <c r="AW605" i="3"/>
  <c r="AW593" i="3"/>
  <c r="AX593" i="3"/>
  <c r="AX561" i="3"/>
  <c r="AW561" i="3"/>
  <c r="AX556" i="3"/>
  <c r="AW556" i="3"/>
  <c r="AX552" i="3"/>
  <c r="AW552" i="3"/>
  <c r="AX547" i="3"/>
  <c r="AW547" i="3"/>
  <c r="AX542" i="3"/>
  <c r="AW542" i="3"/>
  <c r="AX536" i="3"/>
  <c r="AW536" i="3"/>
  <c r="AX532" i="3"/>
  <c r="AW532" i="3"/>
  <c r="AX527" i="3"/>
  <c r="AW527" i="3"/>
  <c r="AX521" i="3"/>
  <c r="AW521" i="3"/>
  <c r="AX516" i="3"/>
  <c r="AW516" i="3"/>
  <c r="AX510" i="3"/>
  <c r="AW510" i="3"/>
  <c r="AX506" i="3"/>
  <c r="AW506" i="3"/>
  <c r="AX501" i="3"/>
  <c r="AW501" i="3"/>
  <c r="AX496" i="3"/>
  <c r="AW496" i="3"/>
  <c r="AX491" i="3"/>
  <c r="AW491" i="3"/>
  <c r="AW486" i="3"/>
  <c r="AX486" i="3"/>
  <c r="AW482" i="3"/>
  <c r="AX482" i="3"/>
  <c r="AW475" i="3"/>
  <c r="AX475" i="3"/>
  <c r="AW470" i="3"/>
  <c r="AX470" i="3"/>
  <c r="AW465" i="3"/>
  <c r="AX465" i="3"/>
  <c r="AW461" i="3"/>
  <c r="AX461" i="3"/>
  <c r="AW456" i="3"/>
  <c r="AX456" i="3"/>
  <c r="AW451" i="3"/>
  <c r="AX451" i="3"/>
  <c r="AX439" i="3"/>
  <c r="AW439" i="3"/>
  <c r="AX435" i="3"/>
  <c r="AW435" i="3"/>
  <c r="AX430" i="3"/>
  <c r="AW430" i="3"/>
  <c r="AW429" i="3"/>
  <c r="AX429" i="3"/>
  <c r="AW424" i="3"/>
  <c r="AX424" i="3"/>
  <c r="AX418" i="3"/>
  <c r="AW418" i="3"/>
  <c r="AW412" i="3"/>
  <c r="AX412" i="3"/>
  <c r="AX406" i="3"/>
  <c r="AW406" i="3"/>
  <c r="AX400" i="3"/>
  <c r="AW400" i="3"/>
  <c r="AX394" i="3"/>
  <c r="AW394" i="3"/>
  <c r="AX388" i="3"/>
  <c r="AW388" i="3"/>
  <c r="AX374" i="3"/>
  <c r="AW374" i="3"/>
  <c r="AX368" i="3"/>
  <c r="AW368" i="3"/>
  <c r="AX362" i="3"/>
  <c r="AW362" i="3"/>
  <c r="AX356" i="3"/>
  <c r="AW356" i="3"/>
  <c r="AW348" i="3"/>
  <c r="AX348" i="3"/>
  <c r="AW343" i="3"/>
  <c r="AX343" i="3"/>
  <c r="AW338" i="3"/>
  <c r="AX338" i="3"/>
  <c r="AW334" i="3"/>
  <c r="AX334" i="3"/>
  <c r="AW328" i="3"/>
  <c r="AX328" i="3"/>
  <c r="AX310" i="3"/>
  <c r="AW310" i="3"/>
  <c r="AX304" i="3"/>
  <c r="AW304" i="3"/>
  <c r="AX299" i="3"/>
  <c r="AW299" i="3"/>
  <c r="AX295" i="3"/>
  <c r="AW295" i="3"/>
  <c r="AX290" i="3"/>
  <c r="AW290" i="3"/>
  <c r="AW285" i="3"/>
  <c r="AX285" i="3"/>
  <c r="AX279" i="3"/>
  <c r="AW279" i="3"/>
  <c r="AW273" i="3"/>
  <c r="AX273" i="3"/>
  <c r="AX267" i="3"/>
  <c r="AW267" i="3"/>
  <c r="AW261" i="3"/>
  <c r="AX261" i="3"/>
  <c r="AX255" i="3"/>
  <c r="AW255" i="3"/>
  <c r="AW249" i="3"/>
  <c r="AX249" i="3"/>
  <c r="AX243" i="3"/>
  <c r="AW243" i="3"/>
  <c r="AX216" i="3"/>
  <c r="AW216" i="3"/>
  <c r="AX202" i="3"/>
  <c r="AW202" i="3"/>
  <c r="AW193" i="3"/>
  <c r="AX193" i="3"/>
  <c r="AW180" i="3"/>
  <c r="AX180" i="3"/>
  <c r="AX177" i="3"/>
  <c r="AW177" i="3"/>
  <c r="AW168" i="3"/>
  <c r="AX168" i="3"/>
  <c r="AX167" i="3"/>
  <c r="AW167" i="3"/>
  <c r="AW166" i="3"/>
  <c r="AX166" i="3"/>
  <c r="AX165" i="3"/>
  <c r="AW165" i="3"/>
  <c r="AW164" i="3"/>
  <c r="AX164" i="3"/>
  <c r="AX162" i="3"/>
  <c r="AW162" i="3"/>
  <c r="AW161" i="3"/>
  <c r="AX161" i="3"/>
  <c r="AX160" i="3"/>
  <c r="AW160" i="3"/>
  <c r="AW159" i="3"/>
  <c r="AX159" i="3"/>
  <c r="AX158" i="3"/>
  <c r="AW158" i="3"/>
  <c r="AX156" i="3"/>
  <c r="AW156" i="3"/>
  <c r="AW155" i="3"/>
  <c r="AX155" i="3"/>
  <c r="AX154" i="3"/>
  <c r="AW154" i="3"/>
  <c r="AW153" i="3"/>
  <c r="AX153" i="3"/>
  <c r="AX152" i="3"/>
  <c r="AW152" i="3"/>
  <c r="AX146" i="3"/>
  <c r="AW146" i="3"/>
  <c r="AX140" i="3"/>
  <c r="AW140" i="3"/>
  <c r="AW134" i="3"/>
  <c r="AX134" i="3"/>
  <c r="AX128" i="3"/>
  <c r="AW128" i="3"/>
  <c r="AW122" i="3"/>
  <c r="AX122" i="3"/>
  <c r="AX116" i="3"/>
  <c r="AW116" i="3"/>
  <c r="AX65" i="3"/>
  <c r="AW65" i="3"/>
  <c r="AX60" i="3"/>
  <c r="AW60" i="3"/>
  <c r="AW59" i="3"/>
  <c r="AX59" i="3"/>
  <c r="AX58" i="3"/>
  <c r="AW58" i="3"/>
  <c r="AW57" i="3"/>
  <c r="AX57" i="3"/>
  <c r="AX56" i="3"/>
  <c r="AW56" i="3"/>
  <c r="AW30" i="3"/>
  <c r="AX30" i="3"/>
  <c r="AX29" i="3"/>
  <c r="AW29" i="3"/>
  <c r="AW28" i="3"/>
  <c r="AX28" i="3"/>
  <c r="AX27" i="3"/>
  <c r="AW27" i="3"/>
  <c r="AW26" i="3"/>
  <c r="AX26" i="3"/>
  <c r="AX446" i="3"/>
  <c r="AW446" i="3"/>
  <c r="AX445" i="3"/>
  <c r="AW445" i="3"/>
  <c r="AW444" i="3"/>
  <c r="AX444" i="3"/>
  <c r="FC20" i="3"/>
  <c r="FG20" i="3" s="1"/>
  <c r="HL872" i="3"/>
  <c r="HL868" i="3"/>
  <c r="BD868" i="3" s="1"/>
  <c r="AP868" i="3" s="1"/>
  <c r="HL864" i="3"/>
  <c r="BD864" i="3" s="1"/>
  <c r="AP864" i="3" s="1"/>
  <c r="HL860" i="3"/>
  <c r="BD860" i="3" s="1"/>
  <c r="AP860" i="3" s="1"/>
  <c r="HL858" i="3"/>
  <c r="BD858" i="3" s="1"/>
  <c r="AP858" i="3" s="1"/>
  <c r="HL855" i="3"/>
  <c r="BD855" i="3" s="1"/>
  <c r="AP855" i="3" s="1"/>
  <c r="HL739" i="3"/>
  <c r="BD739" i="3" s="1"/>
  <c r="AP739" i="3" s="1"/>
  <c r="HL760" i="3"/>
  <c r="BD760" i="3" s="1"/>
  <c r="AP760" i="3" s="1"/>
  <c r="HL737" i="3"/>
  <c r="BD737" i="3" s="1"/>
  <c r="AP737" i="3" s="1"/>
  <c r="HL754" i="3"/>
  <c r="BD754" i="3" s="1"/>
  <c r="AP754" i="3" s="1"/>
  <c r="HL731" i="3"/>
  <c r="BD731" i="3" s="1"/>
  <c r="AP731" i="3" s="1"/>
  <c r="HL695" i="3"/>
  <c r="BD695" i="3" s="1"/>
  <c r="AP695" i="3" s="1"/>
  <c r="HL848" i="3"/>
  <c r="BD848" i="3" s="1"/>
  <c r="AP848" i="3" s="1"/>
  <c r="HL773" i="3"/>
  <c r="BD773" i="3" s="1"/>
  <c r="AP773" i="3" s="1"/>
  <c r="HL635" i="3"/>
  <c r="BD635" i="3" s="1"/>
  <c r="AP635" i="3" s="1"/>
  <c r="HL622" i="3"/>
  <c r="BD622" i="3" s="1"/>
  <c r="AP622" i="3" s="1"/>
  <c r="HL609" i="3"/>
  <c r="HL548" i="3"/>
  <c r="BD548" i="3" s="1"/>
  <c r="AP548" i="3" s="1"/>
  <c r="HL528" i="3"/>
  <c r="BD528" i="3" s="1"/>
  <c r="AP528" i="3" s="1"/>
  <c r="HL522" i="3"/>
  <c r="BD522" i="3" s="1"/>
  <c r="AP522" i="3" s="1"/>
  <c r="HL513" i="3"/>
  <c r="BD513" i="3" s="1"/>
  <c r="AP513" i="3" s="1"/>
  <c r="HL502" i="3"/>
  <c r="BD502" i="3" s="1"/>
  <c r="AP502" i="3" s="1"/>
  <c r="HL492" i="3"/>
  <c r="BD492" i="3" s="1"/>
  <c r="AP492" i="3" s="1"/>
  <c r="HL483" i="3"/>
  <c r="BD483" i="3" s="1"/>
  <c r="AP483" i="3" s="1"/>
  <c r="HL476" i="3"/>
  <c r="BD476" i="3" s="1"/>
  <c r="AP476" i="3" s="1"/>
  <c r="HL467" i="3"/>
  <c r="BD467" i="3" s="1"/>
  <c r="AP467" i="3" s="1"/>
  <c r="HL457" i="3"/>
  <c r="BD457" i="3" s="1"/>
  <c r="AP457" i="3" s="1"/>
  <c r="HL446" i="3"/>
  <c r="BD446" i="3" s="1"/>
  <c r="AP446" i="3" s="1"/>
  <c r="HL436" i="3"/>
  <c r="BD436" i="3" s="1"/>
  <c r="AP436" i="3" s="1"/>
  <c r="HL414" i="3"/>
  <c r="BD414" i="3" s="1"/>
  <c r="AP414" i="3" s="1"/>
  <c r="HL410" i="3"/>
  <c r="BD410" i="3" s="1"/>
  <c r="AP410" i="3" s="1"/>
  <c r="HL406" i="3"/>
  <c r="BD406" i="3" s="1"/>
  <c r="AP406" i="3" s="1"/>
  <c r="HL399" i="3"/>
  <c r="BD399" i="3" s="1"/>
  <c r="AP399" i="3" s="1"/>
  <c r="HL389" i="3"/>
  <c r="HL375" i="3"/>
  <c r="BD375" i="3" s="1"/>
  <c r="AP375" i="3" s="1"/>
  <c r="HL361" i="3"/>
  <c r="BD361" i="3" s="1"/>
  <c r="AP361" i="3" s="1"/>
  <c r="HL344" i="3"/>
  <c r="BD344" i="3" s="1"/>
  <c r="AP344" i="3" s="1"/>
  <c r="HL335" i="3"/>
  <c r="HL311" i="3"/>
  <c r="BD311" i="3" s="1"/>
  <c r="AP311" i="3" s="1"/>
  <c r="HL296" i="3"/>
  <c r="BD296" i="3" s="1"/>
  <c r="AP296" i="3" s="1"/>
  <c r="HL291" i="3"/>
  <c r="BD291" i="3" s="1"/>
  <c r="AP291" i="3" s="1"/>
  <c r="HL280" i="3"/>
  <c r="BD280" i="3" s="1"/>
  <c r="AP280" i="3" s="1"/>
  <c r="HL256" i="3"/>
  <c r="BD256" i="3" s="1"/>
  <c r="AP256" i="3" s="1"/>
  <c r="HL217" i="3"/>
  <c r="BD217" i="3" s="1"/>
  <c r="AP217" i="3" s="1"/>
  <c r="HL204" i="3"/>
  <c r="BD204" i="3" s="1"/>
  <c r="AP204" i="3" s="1"/>
  <c r="HL193" i="3"/>
  <c r="BD193" i="3" s="1"/>
  <c r="AP193" i="3" s="1"/>
  <c r="HL164" i="3"/>
  <c r="BD164" i="3" s="1"/>
  <c r="AP164" i="3" s="1"/>
  <c r="HL159" i="3"/>
  <c r="BD159" i="3" s="1"/>
  <c r="AP159" i="3" s="1"/>
  <c r="HL142" i="3"/>
  <c r="BD142" i="3" s="1"/>
  <c r="AP142" i="3" s="1"/>
  <c r="HL121" i="3"/>
  <c r="BD121" i="3" s="1"/>
  <c r="AP121" i="3" s="1"/>
  <c r="HL60" i="3"/>
  <c r="BD60" i="3" s="1"/>
  <c r="AP60" i="3" s="1"/>
  <c r="HL58" i="3"/>
  <c r="BD58" i="3" s="1"/>
  <c r="AP58" i="3" s="1"/>
  <c r="HL29" i="3"/>
  <c r="HL28" i="3"/>
  <c r="HL732" i="3"/>
  <c r="BD732" i="3" s="1"/>
  <c r="AP732" i="3" s="1"/>
  <c r="HL720" i="3"/>
  <c r="BD720" i="3" s="1"/>
  <c r="AP720" i="3" s="1"/>
  <c r="HL716" i="3"/>
  <c r="BD716" i="3" s="1"/>
  <c r="AP716" i="3" s="1"/>
  <c r="HL714" i="3"/>
  <c r="BD714" i="3" s="1"/>
  <c r="AP714" i="3" s="1"/>
  <c r="HL711" i="3"/>
  <c r="BD711" i="3" s="1"/>
  <c r="AP711" i="3" s="1"/>
  <c r="HL767" i="3"/>
  <c r="BD767" i="3" s="1"/>
  <c r="AP767" i="3" s="1"/>
  <c r="HL744" i="3"/>
  <c r="BD744" i="3" s="1"/>
  <c r="AP744" i="3" s="1"/>
  <c r="HL778" i="3"/>
  <c r="BD778" i="3" s="1"/>
  <c r="AP778" i="3" s="1"/>
  <c r="HL777" i="3"/>
  <c r="BD777" i="3" s="1"/>
  <c r="AP777" i="3" s="1"/>
  <c r="HL710" i="3"/>
  <c r="HL707" i="3"/>
  <c r="BD707" i="3" s="1"/>
  <c r="AP707" i="3" s="1"/>
  <c r="HL705" i="3"/>
  <c r="BD705" i="3" s="1"/>
  <c r="AP705" i="3" s="1"/>
  <c r="HL834" i="3"/>
  <c r="BD834" i="3" s="1"/>
  <c r="AP834" i="3" s="1"/>
  <c r="HL691" i="3"/>
  <c r="BD691" i="3" s="1"/>
  <c r="AP691" i="3" s="1"/>
  <c r="HL805" i="3"/>
  <c r="BD805" i="3" s="1"/>
  <c r="AP805" i="3" s="1"/>
  <c r="HL766" i="3"/>
  <c r="BD766" i="3" s="1"/>
  <c r="AP766" i="3" s="1"/>
  <c r="HL743" i="3"/>
  <c r="BD743" i="3" s="1"/>
  <c r="AP743" i="3" s="1"/>
  <c r="HL774" i="3"/>
  <c r="BD774" i="3" s="1"/>
  <c r="AP774" i="3" s="1"/>
  <c r="HL688" i="3"/>
  <c r="BD688" i="3" s="1"/>
  <c r="AP688" i="3" s="1"/>
  <c r="HL687" i="3"/>
  <c r="BD687" i="3" s="1"/>
  <c r="AP687" i="3" s="1"/>
  <c r="HL800" i="3"/>
  <c r="BD800" i="3" s="1"/>
  <c r="AP800" i="3" s="1"/>
  <c r="HL799" i="3"/>
  <c r="BD799" i="3" s="1"/>
  <c r="AP799" i="3" s="1"/>
  <c r="HL798" i="3"/>
  <c r="BD798" i="3" s="1"/>
  <c r="AP798" i="3" s="1"/>
  <c r="HL797" i="3"/>
  <c r="BD797" i="3" s="1"/>
  <c r="AP797" i="3" s="1"/>
  <c r="HL793" i="3"/>
  <c r="BD793" i="3" s="1"/>
  <c r="AP793" i="3" s="1"/>
  <c r="HL772" i="3"/>
  <c r="BD772" i="3" s="1"/>
  <c r="AP772" i="3" s="1"/>
  <c r="HL792" i="3"/>
  <c r="BD792" i="3" s="1"/>
  <c r="AP792" i="3" s="1"/>
  <c r="HL791" i="3"/>
  <c r="BD791" i="3" s="1"/>
  <c r="AP791" i="3" s="1"/>
  <c r="HL790" i="3"/>
  <c r="BD790" i="3" s="1"/>
  <c r="AP790" i="3" s="1"/>
  <c r="HL657" i="3"/>
  <c r="BD657" i="3" s="1"/>
  <c r="AP657" i="3" s="1"/>
  <c r="HL645" i="3"/>
  <c r="BD645" i="3" s="1"/>
  <c r="AP645" i="3" s="1"/>
  <c r="HL631" i="3"/>
  <c r="HL625" i="3"/>
  <c r="BD625" i="3" s="1"/>
  <c r="AP625" i="3" s="1"/>
  <c r="HL621" i="3"/>
  <c r="BD621" i="3" s="1"/>
  <c r="AP621" i="3" s="1"/>
  <c r="HL615" i="3"/>
  <c r="BD615" i="3" s="1"/>
  <c r="AP615" i="3" s="1"/>
  <c r="HL612" i="3"/>
  <c r="HL603" i="3"/>
  <c r="BD603" i="3" s="1"/>
  <c r="AP603" i="3" s="1"/>
  <c r="HL593" i="3"/>
  <c r="HL561" i="3"/>
  <c r="BD561" i="3" s="1"/>
  <c r="AP561" i="3" s="1"/>
  <c r="HL556" i="3"/>
  <c r="BD556" i="3" s="1"/>
  <c r="AP556" i="3" s="1"/>
  <c r="HL552" i="3"/>
  <c r="BD552" i="3" s="1"/>
  <c r="AP552" i="3" s="1"/>
  <c r="HL547" i="3"/>
  <c r="BD547" i="3" s="1"/>
  <c r="AP547" i="3" s="1"/>
  <c r="HL542" i="3"/>
  <c r="BD542" i="3" s="1"/>
  <c r="AP542" i="3" s="1"/>
  <c r="HL536" i="3"/>
  <c r="BD536" i="3" s="1"/>
  <c r="AP536" i="3" s="1"/>
  <c r="HL532" i="3"/>
  <c r="BD532" i="3" s="1"/>
  <c r="AP532" i="3" s="1"/>
  <c r="HL527" i="3"/>
  <c r="BD527" i="3" s="1"/>
  <c r="AP527" i="3" s="1"/>
  <c r="HL521" i="3"/>
  <c r="BD521" i="3" s="1"/>
  <c r="AP521" i="3" s="1"/>
  <c r="HL516" i="3"/>
  <c r="BD516" i="3" s="1"/>
  <c r="AP516" i="3" s="1"/>
  <c r="HL510" i="3"/>
  <c r="BD510" i="3" s="1"/>
  <c r="AP510" i="3" s="1"/>
  <c r="HL506" i="3"/>
  <c r="BD506" i="3" s="1"/>
  <c r="AP506" i="3" s="1"/>
  <c r="HL501" i="3"/>
  <c r="BD501" i="3" s="1"/>
  <c r="AP501" i="3" s="1"/>
  <c r="HL496" i="3"/>
  <c r="BD496" i="3" s="1"/>
  <c r="AP496" i="3" s="1"/>
  <c r="HL491" i="3"/>
  <c r="BD491" i="3" s="1"/>
  <c r="AP491" i="3" s="1"/>
  <c r="HL486" i="3"/>
  <c r="BD486" i="3" s="1"/>
  <c r="AP486" i="3" s="1"/>
  <c r="HL482" i="3"/>
  <c r="BD482" i="3" s="1"/>
  <c r="AP482" i="3" s="1"/>
  <c r="HL475" i="3"/>
  <c r="BD475" i="3" s="1"/>
  <c r="AP475" i="3" s="1"/>
  <c r="HL470" i="3"/>
  <c r="BD470" i="3" s="1"/>
  <c r="AP470" i="3" s="1"/>
  <c r="HL465" i="3"/>
  <c r="BD465" i="3" s="1"/>
  <c r="AP465" i="3" s="1"/>
  <c r="HL461" i="3"/>
  <c r="BD461" i="3" s="1"/>
  <c r="AP461" i="3" s="1"/>
  <c r="HL456" i="3"/>
  <c r="BD456" i="3" s="1"/>
  <c r="AP456" i="3" s="1"/>
  <c r="HL451" i="3"/>
  <c r="BD451" i="3" s="1"/>
  <c r="AP451" i="3" s="1"/>
  <c r="HL445" i="3"/>
  <c r="BD445" i="3" s="1"/>
  <c r="AP445" i="3" s="1"/>
  <c r="HL439" i="3"/>
  <c r="BD439" i="3" s="1"/>
  <c r="AP439" i="3" s="1"/>
  <c r="HL435" i="3"/>
  <c r="BD435" i="3" s="1"/>
  <c r="AP435" i="3" s="1"/>
  <c r="HL430" i="3"/>
  <c r="BD430" i="3" s="1"/>
  <c r="AP430" i="3" s="1"/>
  <c r="HL425" i="3"/>
  <c r="BD425" i="3" s="1"/>
  <c r="AP425" i="3" s="1"/>
  <c r="HL418" i="3"/>
  <c r="BD418" i="3" s="1"/>
  <c r="AP418" i="3" s="1"/>
  <c r="HL411" i="3"/>
  <c r="BD411" i="3" s="1"/>
  <c r="AP411" i="3" s="1"/>
  <c r="HL407" i="3"/>
  <c r="BD407" i="3" s="1"/>
  <c r="AP407" i="3" s="1"/>
  <c r="HL400" i="3"/>
  <c r="BD400" i="3" s="1"/>
  <c r="AP400" i="3" s="1"/>
  <c r="HL393" i="3"/>
  <c r="BD393" i="3" s="1"/>
  <c r="AP393" i="3" s="1"/>
  <c r="HL390" i="3"/>
  <c r="BD390" i="3" s="1"/>
  <c r="AP390" i="3" s="1"/>
  <c r="HL386" i="3"/>
  <c r="HL372" i="3"/>
  <c r="BD372" i="3" s="1"/>
  <c r="AP372" i="3" s="1"/>
  <c r="HL369" i="3"/>
  <c r="BD369" i="3" s="1"/>
  <c r="AP369" i="3" s="1"/>
  <c r="HL365" i="3"/>
  <c r="BD365" i="3" s="1"/>
  <c r="AP365" i="3" s="1"/>
  <c r="HL362" i="3"/>
  <c r="BD362" i="3" s="1"/>
  <c r="AP362" i="3" s="1"/>
  <c r="HL355" i="3"/>
  <c r="BD355" i="3" s="1"/>
  <c r="AP355" i="3" s="1"/>
  <c r="HL348" i="3"/>
  <c r="BD348" i="3" s="1"/>
  <c r="AP348" i="3" s="1"/>
  <c r="HL343" i="3"/>
  <c r="BD343" i="3" s="1"/>
  <c r="AP343" i="3" s="1"/>
  <c r="HL338" i="3"/>
  <c r="HL334" i="3"/>
  <c r="HL328" i="3"/>
  <c r="BD328" i="3" s="1"/>
  <c r="AP328" i="3" s="1"/>
  <c r="HL310" i="3"/>
  <c r="BD310" i="3" s="1"/>
  <c r="AP310" i="3" s="1"/>
  <c r="HL304" i="3"/>
  <c r="BD304" i="3" s="1"/>
  <c r="AP304" i="3" s="1"/>
  <c r="HL299" i="3"/>
  <c r="BD299" i="3" s="1"/>
  <c r="AP299" i="3" s="1"/>
  <c r="HL295" i="3"/>
  <c r="BD295" i="3" s="1"/>
  <c r="AP295" i="3" s="1"/>
  <c r="HL290" i="3"/>
  <c r="BD290" i="3" s="1"/>
  <c r="AP290" i="3" s="1"/>
  <c r="HL284" i="3"/>
  <c r="BD284" i="3" s="1"/>
  <c r="AP284" i="3" s="1"/>
  <c r="HL277" i="3"/>
  <c r="BD277" i="3" s="1"/>
  <c r="AP277" i="3" s="1"/>
  <c r="HL274" i="3"/>
  <c r="BD274" i="3" s="1"/>
  <c r="AP274" i="3" s="1"/>
  <c r="HL270" i="3"/>
  <c r="BD270" i="3" s="1"/>
  <c r="AP270" i="3" s="1"/>
  <c r="HL267" i="3"/>
  <c r="BD267" i="3" s="1"/>
  <c r="AP267" i="3" s="1"/>
  <c r="HL260" i="3"/>
  <c r="BD260" i="3" s="1"/>
  <c r="AP260" i="3" s="1"/>
  <c r="HL253" i="3"/>
  <c r="BD253" i="3" s="1"/>
  <c r="AP253" i="3" s="1"/>
  <c r="HL250" i="3"/>
  <c r="BD250" i="3" s="1"/>
  <c r="AP250" i="3" s="1"/>
  <c r="HL246" i="3"/>
  <c r="BD246" i="3" s="1"/>
  <c r="AP246" i="3" s="1"/>
  <c r="HL243" i="3"/>
  <c r="HL216" i="3"/>
  <c r="BD216" i="3" s="1"/>
  <c r="AP216" i="3" s="1"/>
  <c r="HL205" i="3"/>
  <c r="BD205" i="3" s="1"/>
  <c r="AP205" i="3" s="1"/>
  <c r="HL201" i="3"/>
  <c r="BD201" i="3" s="1"/>
  <c r="AP201" i="3" s="1"/>
  <c r="HL198" i="3"/>
  <c r="BD198" i="3" s="1"/>
  <c r="AP198" i="3" s="1"/>
  <c r="HL190" i="3"/>
  <c r="BD190" i="3" s="1"/>
  <c r="AP190" i="3" s="1"/>
  <c r="HL180" i="3"/>
  <c r="BD180" i="3" s="1"/>
  <c r="AP180" i="3" s="1"/>
  <c r="HL177" i="3"/>
  <c r="BD177" i="3" s="1"/>
  <c r="AP177" i="3" s="1"/>
  <c r="HL167" i="3"/>
  <c r="BD167" i="3" s="1"/>
  <c r="AP167" i="3" s="1"/>
  <c r="HL162" i="3"/>
  <c r="BD162" i="3" s="1"/>
  <c r="AP162" i="3" s="1"/>
  <c r="HL158" i="3"/>
  <c r="BD158" i="3" s="1"/>
  <c r="AP158" i="3" s="1"/>
  <c r="HL153" i="3"/>
  <c r="BD153" i="3" s="1"/>
  <c r="AP153" i="3" s="1"/>
  <c r="HL147" i="3"/>
  <c r="HL141" i="3"/>
  <c r="BD141" i="3" s="1"/>
  <c r="AP141" i="3" s="1"/>
  <c r="HL117" i="3"/>
  <c r="BD117" i="3" s="1"/>
  <c r="AP117" i="3" s="1"/>
  <c r="HL116" i="3"/>
  <c r="BD116" i="3" s="1"/>
  <c r="AP116" i="3" s="1"/>
  <c r="HL115" i="3"/>
  <c r="BD115" i="3" s="1"/>
  <c r="AP115" i="3" s="1"/>
  <c r="HL114" i="3"/>
  <c r="BD114" i="3" s="1"/>
  <c r="AP114" i="3" s="1"/>
  <c r="HL113" i="3"/>
  <c r="BD113" i="3" s="1"/>
  <c r="AP113" i="3" s="1"/>
  <c r="HL64" i="3"/>
  <c r="BD64" i="3" s="1"/>
  <c r="AP64" i="3" s="1"/>
  <c r="HL48" i="3"/>
  <c r="BD48" i="3" s="1"/>
  <c r="AP48" i="3" s="1"/>
  <c r="HL47" i="3"/>
  <c r="BD47" i="3" s="1"/>
  <c r="AP47" i="3" s="1"/>
  <c r="HL46" i="3"/>
  <c r="BD46" i="3" s="1"/>
  <c r="AP46" i="3" s="1"/>
  <c r="HL45" i="3"/>
  <c r="BD45" i="3" s="1"/>
  <c r="AP45" i="3" s="1"/>
  <c r="HL44" i="3"/>
  <c r="BD44" i="3" s="1"/>
  <c r="AP44" i="3" s="1"/>
  <c r="HL24" i="3"/>
  <c r="HL23" i="3"/>
  <c r="HL22" i="3"/>
  <c r="HL21" i="3"/>
  <c r="HL870" i="3"/>
  <c r="BD870" i="3" s="1"/>
  <c r="AP870" i="3" s="1"/>
  <c r="HL869" i="3"/>
  <c r="BD869" i="3" s="1"/>
  <c r="AP869" i="3" s="1"/>
  <c r="HL865" i="3"/>
  <c r="HL862" i="3"/>
  <c r="BD862" i="3" s="1"/>
  <c r="AP862" i="3" s="1"/>
  <c r="HL740" i="3"/>
  <c r="BD740" i="3" s="1"/>
  <c r="AP740" i="3" s="1"/>
  <c r="HL857" i="3"/>
  <c r="BD857" i="3" s="1"/>
  <c r="AP857" i="3" s="1"/>
  <c r="HL854" i="3"/>
  <c r="BD854" i="3" s="1"/>
  <c r="AP854" i="3" s="1"/>
  <c r="HL761" i="3"/>
  <c r="BD761" i="3" s="1"/>
  <c r="AP761" i="3" s="1"/>
  <c r="HL759" i="3"/>
  <c r="BD759" i="3" s="1"/>
  <c r="AP759" i="3" s="1"/>
  <c r="HL755" i="3"/>
  <c r="BD755" i="3" s="1"/>
  <c r="AP755" i="3" s="1"/>
  <c r="HL753" i="3"/>
  <c r="BD753" i="3" s="1"/>
  <c r="AP753" i="3" s="1"/>
  <c r="HL849" i="3"/>
  <c r="BD849" i="3" s="1"/>
  <c r="AP849" i="3" s="1"/>
  <c r="HL847" i="3"/>
  <c r="BD847" i="3" s="1"/>
  <c r="AP847" i="3" s="1"/>
  <c r="HL833" i="3"/>
  <c r="BD833" i="3" s="1"/>
  <c r="AP833" i="3" s="1"/>
  <c r="HL646" i="3"/>
  <c r="BD646" i="3" s="1"/>
  <c r="AP646" i="3" s="1"/>
  <c r="HL632" i="3"/>
  <c r="HL594" i="3"/>
  <c r="BD594" i="3" s="1"/>
  <c r="AP594" i="3" s="1"/>
  <c r="HL558" i="3"/>
  <c r="BD558" i="3" s="1"/>
  <c r="AP558" i="3" s="1"/>
  <c r="HL539" i="3"/>
  <c r="BD539" i="3" s="1"/>
  <c r="AP539" i="3" s="1"/>
  <c r="HL252" i="3"/>
  <c r="BD252" i="3" s="1"/>
  <c r="AP252" i="3" s="1"/>
  <c r="HL249" i="3"/>
  <c r="BD249" i="3" s="1"/>
  <c r="AP249" i="3" s="1"/>
  <c r="HL242" i="3"/>
  <c r="HL213" i="3"/>
  <c r="BD213" i="3" s="1"/>
  <c r="AP213" i="3" s="1"/>
  <c r="HL197" i="3"/>
  <c r="BD197" i="3" s="1"/>
  <c r="AP197" i="3" s="1"/>
  <c r="HL195" i="3"/>
  <c r="BD195" i="3" s="1"/>
  <c r="AP195" i="3" s="1"/>
  <c r="HL168" i="3"/>
  <c r="BD168" i="3" s="1"/>
  <c r="AP168" i="3" s="1"/>
  <c r="HL154" i="3"/>
  <c r="BD154" i="3" s="1"/>
  <c r="AP154" i="3" s="1"/>
  <c r="HL123" i="3"/>
  <c r="BD123" i="3" s="1"/>
  <c r="AP123" i="3" s="1"/>
  <c r="HL119" i="3"/>
  <c r="BD119" i="3" s="1"/>
  <c r="AP119" i="3" s="1"/>
  <c r="HL65" i="3"/>
  <c r="BD65" i="3" s="1"/>
  <c r="AP65" i="3" s="1"/>
  <c r="HL57" i="3"/>
  <c r="BD57" i="3" s="1"/>
  <c r="AP57" i="3" s="1"/>
  <c r="HL30" i="3"/>
  <c r="HL26" i="3"/>
  <c r="HL875" i="3"/>
  <c r="BD875" i="3" s="1"/>
  <c r="AP875" i="3" s="1"/>
  <c r="HL749" i="3"/>
  <c r="BD749" i="3" s="1"/>
  <c r="AP749" i="3" s="1"/>
  <c r="HL747" i="3"/>
  <c r="BD747" i="3" s="1"/>
  <c r="AP747" i="3" s="1"/>
  <c r="HL733" i="3"/>
  <c r="BD733" i="3" s="1"/>
  <c r="AP733" i="3" s="1"/>
  <c r="HL728" i="3"/>
  <c r="BD728" i="3" s="1"/>
  <c r="AP728" i="3" s="1"/>
  <c r="HL727" i="3"/>
  <c r="BD727" i="3" s="1"/>
  <c r="AP727" i="3" s="1"/>
  <c r="HL726" i="3"/>
  <c r="HL723" i="3"/>
  <c r="BD723" i="3" s="1"/>
  <c r="AP723" i="3" s="1"/>
  <c r="HL722" i="3"/>
  <c r="BD722" i="3" s="1"/>
  <c r="AP722" i="3" s="1"/>
  <c r="HL721" i="3"/>
  <c r="BD721" i="3" s="1"/>
  <c r="AP721" i="3" s="1"/>
  <c r="HL835" i="3"/>
  <c r="BD835" i="3" s="1"/>
  <c r="AP835" i="3" s="1"/>
  <c r="HL827" i="3"/>
  <c r="BD827" i="3" s="1"/>
  <c r="AP827" i="3" s="1"/>
  <c r="HL689" i="3"/>
  <c r="BD689" i="3" s="1"/>
  <c r="AP689" i="3" s="1"/>
  <c r="HL785" i="3"/>
  <c r="BD785" i="3" s="1"/>
  <c r="AP785" i="3" s="1"/>
  <c r="HL660" i="3"/>
  <c r="BD660" i="3" s="1"/>
  <c r="AP660" i="3" s="1"/>
  <c r="HL656" i="3"/>
  <c r="BD656" i="3" s="1"/>
  <c r="AP656" i="3" s="1"/>
  <c r="HL644" i="3"/>
  <c r="BD644" i="3" s="1"/>
  <c r="AP644" i="3" s="1"/>
  <c r="HL630" i="3"/>
  <c r="HL624" i="3"/>
  <c r="BD624" i="3" s="1"/>
  <c r="AP624" i="3" s="1"/>
  <c r="HL611" i="3"/>
  <c r="HL606" i="3"/>
  <c r="BD606" i="3" s="1"/>
  <c r="AP606" i="3" s="1"/>
  <c r="HL602" i="3"/>
  <c r="BD602" i="3" s="1"/>
  <c r="AP602" i="3" s="1"/>
  <c r="HL596" i="3"/>
  <c r="BD596" i="3" s="1"/>
  <c r="AP596" i="3" s="1"/>
  <c r="HL592" i="3"/>
  <c r="HL560" i="3"/>
  <c r="BD560" i="3" s="1"/>
  <c r="AP560" i="3" s="1"/>
  <c r="HL555" i="3"/>
  <c r="BD555" i="3" s="1"/>
  <c r="AP555" i="3" s="1"/>
  <c r="HL546" i="3"/>
  <c r="BD546" i="3" s="1"/>
  <c r="AP546" i="3" s="1"/>
  <c r="HL541" i="3"/>
  <c r="BD541" i="3" s="1"/>
  <c r="AP541" i="3" s="1"/>
  <c r="HL535" i="3"/>
  <c r="BD535" i="3" s="1"/>
  <c r="AP535" i="3" s="1"/>
  <c r="HL530" i="3"/>
  <c r="BD530" i="3" s="1"/>
  <c r="AP530" i="3" s="1"/>
  <c r="HL526" i="3"/>
  <c r="BD526" i="3" s="1"/>
  <c r="AP526" i="3" s="1"/>
  <c r="HL520" i="3"/>
  <c r="BD520" i="3" s="1"/>
  <c r="AP520" i="3" s="1"/>
  <c r="HL515" i="3"/>
  <c r="BD515" i="3" s="1"/>
  <c r="AP515" i="3" s="1"/>
  <c r="HL509" i="3"/>
  <c r="BD509" i="3" s="1"/>
  <c r="AP509" i="3" s="1"/>
  <c r="HL504" i="3"/>
  <c r="BD504" i="3" s="1"/>
  <c r="AP504" i="3" s="1"/>
  <c r="HL500" i="3"/>
  <c r="BD500" i="3" s="1"/>
  <c r="AP500" i="3" s="1"/>
  <c r="HL495" i="3"/>
  <c r="BD495" i="3" s="1"/>
  <c r="AP495" i="3" s="1"/>
  <c r="HL490" i="3"/>
  <c r="BD490" i="3" s="1"/>
  <c r="AP490" i="3" s="1"/>
  <c r="HL485" i="3"/>
  <c r="BD485" i="3" s="1"/>
  <c r="AP485" i="3" s="1"/>
  <c r="HL479" i="3"/>
  <c r="BD479" i="3" s="1"/>
  <c r="AP479" i="3" s="1"/>
  <c r="HL474" i="3"/>
  <c r="BD474" i="3" s="1"/>
  <c r="AP474" i="3" s="1"/>
  <c r="HL469" i="3"/>
  <c r="BD469" i="3" s="1"/>
  <c r="AP469" i="3" s="1"/>
  <c r="HL464" i="3"/>
  <c r="BD464" i="3" s="1"/>
  <c r="AP464" i="3" s="1"/>
  <c r="HL459" i="3"/>
  <c r="BD459" i="3" s="1"/>
  <c r="AP459" i="3" s="1"/>
  <c r="HL455" i="3"/>
  <c r="BD455" i="3" s="1"/>
  <c r="AP455" i="3" s="1"/>
  <c r="HL450" i="3"/>
  <c r="BD450" i="3" s="1"/>
  <c r="AP450" i="3" s="1"/>
  <c r="HL444" i="3"/>
  <c r="BD444" i="3" s="1"/>
  <c r="AP444" i="3" s="1"/>
  <c r="HL438" i="3"/>
  <c r="BD438" i="3" s="1"/>
  <c r="AP438" i="3" s="1"/>
  <c r="HL433" i="3"/>
  <c r="BD433" i="3" s="1"/>
  <c r="AP433" i="3" s="1"/>
  <c r="HL429" i="3"/>
  <c r="BD429" i="3" s="1"/>
  <c r="AP429" i="3" s="1"/>
  <c r="HL426" i="3"/>
  <c r="BD426" i="3" s="1"/>
  <c r="AP426" i="3" s="1"/>
  <c r="HL422" i="3"/>
  <c r="BD422" i="3" s="1"/>
  <c r="AP422" i="3" s="1"/>
  <c r="HL419" i="3"/>
  <c r="BD419" i="3" s="1"/>
  <c r="AP419" i="3" s="1"/>
  <c r="HL412" i="3"/>
  <c r="BD412" i="3" s="1"/>
  <c r="AP412" i="3" s="1"/>
  <c r="HL408" i="3"/>
  <c r="BD408" i="3" s="1"/>
  <c r="AP408" i="3" s="1"/>
  <c r="HL404" i="3"/>
  <c r="BD404" i="3" s="1"/>
  <c r="AP404" i="3" s="1"/>
  <c r="HL401" i="3"/>
  <c r="BD401" i="3" s="1"/>
  <c r="AP401" i="3" s="1"/>
  <c r="HL394" i="3"/>
  <c r="BD394" i="3" s="1"/>
  <c r="AP394" i="3" s="1"/>
  <c r="HL387" i="3"/>
  <c r="HL383" i="3"/>
  <c r="BD383" i="3" s="1"/>
  <c r="AP383" i="3" s="1"/>
  <c r="HL373" i="3"/>
  <c r="BD373" i="3" s="1"/>
  <c r="AP373" i="3" s="1"/>
  <c r="HL366" i="3"/>
  <c r="BD366" i="3" s="1"/>
  <c r="AP366" i="3" s="1"/>
  <c r="HL363" i="3"/>
  <c r="BD363" i="3" s="1"/>
  <c r="AP363" i="3" s="1"/>
  <c r="HL359" i="3"/>
  <c r="BD359" i="3" s="1"/>
  <c r="AP359" i="3" s="1"/>
  <c r="HL356" i="3"/>
  <c r="BD356" i="3" s="1"/>
  <c r="AP356" i="3" s="1"/>
  <c r="HL347" i="3"/>
  <c r="BD347" i="3" s="1"/>
  <c r="AP347" i="3" s="1"/>
  <c r="HL342" i="3"/>
  <c r="BD342" i="3" s="1"/>
  <c r="AP342" i="3" s="1"/>
  <c r="HL337" i="3"/>
  <c r="HL331" i="3"/>
  <c r="BD331" i="3" s="1"/>
  <c r="AP331" i="3" s="1"/>
  <c r="HL327" i="3"/>
  <c r="BD327" i="3" s="1"/>
  <c r="AP327" i="3" s="1"/>
  <c r="HL309" i="3"/>
  <c r="BD309" i="3" s="1"/>
  <c r="AP309" i="3" s="1"/>
  <c r="HL303" i="3"/>
  <c r="BD303" i="3" s="1"/>
  <c r="AP303" i="3" s="1"/>
  <c r="HL298" i="3"/>
  <c r="BD298" i="3" s="1"/>
  <c r="AP298" i="3" s="1"/>
  <c r="HL293" i="3"/>
  <c r="BD293" i="3" s="1"/>
  <c r="AP293" i="3" s="1"/>
  <c r="HL289" i="3"/>
  <c r="BD289" i="3" s="1"/>
  <c r="AP289" i="3" s="1"/>
  <c r="HL285" i="3"/>
  <c r="BD285" i="3" s="1"/>
  <c r="AP285" i="3" s="1"/>
  <c r="HL278" i="3"/>
  <c r="BD278" i="3" s="1"/>
  <c r="AP278" i="3" s="1"/>
  <c r="HL271" i="3"/>
  <c r="BD271" i="3" s="1"/>
  <c r="AP271" i="3" s="1"/>
  <c r="HL268" i="3"/>
  <c r="BD268" i="3" s="1"/>
  <c r="AP268" i="3" s="1"/>
  <c r="HL264" i="3"/>
  <c r="BD264" i="3" s="1"/>
  <c r="AP264" i="3" s="1"/>
  <c r="HL261" i="3"/>
  <c r="BD261" i="3" s="1"/>
  <c r="AP261" i="3" s="1"/>
  <c r="HL254" i="3"/>
  <c r="BD254" i="3" s="1"/>
  <c r="AP254" i="3" s="1"/>
  <c r="HL247" i="3"/>
  <c r="BD247" i="3" s="1"/>
  <c r="AP247" i="3" s="1"/>
  <c r="HL244" i="3"/>
  <c r="BD244" i="3" s="1"/>
  <c r="AP244" i="3" s="1"/>
  <c r="HL240" i="3"/>
  <c r="HL215" i="3"/>
  <c r="BD215" i="3" s="1"/>
  <c r="AP215" i="3" s="1"/>
  <c r="HL202" i="3"/>
  <c r="BD202" i="3" s="1"/>
  <c r="AP202" i="3" s="1"/>
  <c r="HL199" i="3"/>
  <c r="BD199" i="3" s="1"/>
  <c r="AP199" i="3" s="1"/>
  <c r="HL196" i="3"/>
  <c r="BD196" i="3" s="1"/>
  <c r="AP196" i="3" s="1"/>
  <c r="HL191" i="3"/>
  <c r="BD191" i="3" s="1"/>
  <c r="AP191" i="3" s="1"/>
  <c r="HL178" i="3"/>
  <c r="BD178" i="3" s="1"/>
  <c r="AP178" i="3" s="1"/>
  <c r="HL166" i="3"/>
  <c r="BD166" i="3" s="1"/>
  <c r="AP166" i="3" s="1"/>
  <c r="HL161" i="3"/>
  <c r="BD161" i="3" s="1"/>
  <c r="AP161" i="3" s="1"/>
  <c r="HL156" i="3"/>
  <c r="BD156" i="3" s="1"/>
  <c r="AP156" i="3" s="1"/>
  <c r="HL146" i="3"/>
  <c r="HL140" i="3"/>
  <c r="BD140" i="3" s="1"/>
  <c r="AP140" i="3" s="1"/>
  <c r="HL135" i="3"/>
  <c r="BD135" i="3" s="1"/>
  <c r="AP135" i="3" s="1"/>
  <c r="HL134" i="3"/>
  <c r="BD134" i="3" s="1"/>
  <c r="AP134" i="3" s="1"/>
  <c r="HL133" i="3"/>
  <c r="BD133" i="3" s="1"/>
  <c r="AP133" i="3" s="1"/>
  <c r="HL132" i="3"/>
  <c r="BD132" i="3" s="1"/>
  <c r="AP132" i="3" s="1"/>
  <c r="HL131" i="3"/>
  <c r="BD131" i="3" s="1"/>
  <c r="AP131" i="3" s="1"/>
  <c r="HL80" i="3"/>
  <c r="BD80" i="3" s="1"/>
  <c r="AP80" i="3" s="1"/>
  <c r="HL63" i="3"/>
  <c r="BD63" i="3" s="1"/>
  <c r="AP63" i="3" s="1"/>
  <c r="HL42" i="3"/>
  <c r="BD42" i="3" s="1"/>
  <c r="AP42" i="3" s="1"/>
  <c r="HL41" i="3"/>
  <c r="BD41" i="3" s="1"/>
  <c r="AP41" i="3" s="1"/>
  <c r="HL40" i="3"/>
  <c r="BD40" i="3" s="1"/>
  <c r="AP40" i="3" s="1"/>
  <c r="HL39" i="3"/>
  <c r="BD39" i="3" s="1"/>
  <c r="AP39" i="3" s="1"/>
  <c r="HL38" i="3"/>
  <c r="BD38" i="3" s="1"/>
  <c r="AP38" i="3" s="1"/>
  <c r="HL871" i="3"/>
  <c r="BD871" i="3" s="1"/>
  <c r="AP871" i="3" s="1"/>
  <c r="HL867" i="3"/>
  <c r="BD867" i="3" s="1"/>
  <c r="AP867" i="3" s="1"/>
  <c r="HL863" i="3"/>
  <c r="BD863" i="3" s="1"/>
  <c r="AP863" i="3" s="1"/>
  <c r="HL861" i="3"/>
  <c r="BD861" i="3" s="1"/>
  <c r="AP861" i="3" s="1"/>
  <c r="HL856" i="3"/>
  <c r="BD856" i="3" s="1"/>
  <c r="AP856" i="3" s="1"/>
  <c r="HL762" i="3"/>
  <c r="BD762" i="3" s="1"/>
  <c r="AP762" i="3" s="1"/>
  <c r="HL758" i="3"/>
  <c r="BD758" i="3" s="1"/>
  <c r="AP758" i="3" s="1"/>
  <c r="HL757" i="3"/>
  <c r="BD757" i="3" s="1"/>
  <c r="AP757" i="3" s="1"/>
  <c r="HL752" i="3"/>
  <c r="BD752" i="3" s="1"/>
  <c r="AP752" i="3" s="1"/>
  <c r="HL751" i="3"/>
  <c r="BD751" i="3" s="1"/>
  <c r="AP751" i="3" s="1"/>
  <c r="HL719" i="3"/>
  <c r="BD719" i="3" s="1"/>
  <c r="AP719" i="3" s="1"/>
  <c r="HL853" i="3"/>
  <c r="BD853" i="3" s="1"/>
  <c r="AP853" i="3" s="1"/>
  <c r="HL846" i="3"/>
  <c r="BD846" i="3" s="1"/>
  <c r="AP846" i="3" s="1"/>
  <c r="HL658" i="3"/>
  <c r="BD658" i="3" s="1"/>
  <c r="AP658" i="3" s="1"/>
  <c r="HL613" i="3"/>
  <c r="BD613" i="3" s="1"/>
  <c r="AP613" i="3" s="1"/>
  <c r="HL604" i="3"/>
  <c r="BD604" i="3" s="1"/>
  <c r="AP604" i="3" s="1"/>
  <c r="HL590" i="3"/>
  <c r="HL562" i="3"/>
  <c r="BD562" i="3" s="1"/>
  <c r="AP562" i="3" s="1"/>
  <c r="HL553" i="3"/>
  <c r="BD553" i="3" s="1"/>
  <c r="AP553" i="3" s="1"/>
  <c r="HL543" i="3"/>
  <c r="BD543" i="3" s="1"/>
  <c r="AP543" i="3" s="1"/>
  <c r="HL533" i="3"/>
  <c r="BD533" i="3" s="1"/>
  <c r="AP533" i="3" s="1"/>
  <c r="HL517" i="3"/>
  <c r="BD517" i="3" s="1"/>
  <c r="AP517" i="3" s="1"/>
  <c r="HL507" i="3"/>
  <c r="BD507" i="3" s="1"/>
  <c r="AP507" i="3" s="1"/>
  <c r="HL497" i="3"/>
  <c r="BD497" i="3" s="1"/>
  <c r="AP497" i="3" s="1"/>
  <c r="HL488" i="3"/>
  <c r="BD488" i="3" s="1"/>
  <c r="AP488" i="3" s="1"/>
  <c r="HL471" i="3"/>
  <c r="BD471" i="3" s="1"/>
  <c r="AP471" i="3" s="1"/>
  <c r="HL462" i="3"/>
  <c r="BD462" i="3" s="1"/>
  <c r="AP462" i="3" s="1"/>
  <c r="HL452" i="3"/>
  <c r="BD452" i="3" s="1"/>
  <c r="AP452" i="3" s="1"/>
  <c r="HL442" i="3"/>
  <c r="BD442" i="3" s="1"/>
  <c r="AP442" i="3" s="1"/>
  <c r="HL431" i="3"/>
  <c r="BD431" i="3" s="1"/>
  <c r="AP431" i="3" s="1"/>
  <c r="HL424" i="3"/>
  <c r="BD424" i="3" s="1"/>
  <c r="AP424" i="3" s="1"/>
  <c r="HL417" i="3"/>
  <c r="BD417" i="3" s="1"/>
  <c r="AP417" i="3" s="1"/>
  <c r="HL396" i="3"/>
  <c r="BD396" i="3" s="1"/>
  <c r="AP396" i="3" s="1"/>
  <c r="HL392" i="3"/>
  <c r="BD392" i="3" s="1"/>
  <c r="AP392" i="3" s="1"/>
  <c r="HL371" i="3"/>
  <c r="BD371" i="3" s="1"/>
  <c r="AP371" i="3" s="1"/>
  <c r="HL368" i="3"/>
  <c r="BD368" i="3" s="1"/>
  <c r="AP368" i="3" s="1"/>
  <c r="HL354" i="3"/>
  <c r="BD354" i="3" s="1"/>
  <c r="AP354" i="3" s="1"/>
  <c r="HL349" i="3"/>
  <c r="BD349" i="3" s="1"/>
  <c r="AP349" i="3" s="1"/>
  <c r="HL340" i="3"/>
  <c r="BD340" i="3" s="1"/>
  <c r="AP340" i="3" s="1"/>
  <c r="HL329" i="3"/>
  <c r="BD329" i="3" s="1"/>
  <c r="AP329" i="3" s="1"/>
  <c r="HL305" i="3"/>
  <c r="BD305" i="3" s="1"/>
  <c r="AP305" i="3" s="1"/>
  <c r="HL283" i="3"/>
  <c r="BD283" i="3" s="1"/>
  <c r="AP283" i="3" s="1"/>
  <c r="HL276" i="3"/>
  <c r="BD276" i="3" s="1"/>
  <c r="AP276" i="3" s="1"/>
  <c r="HL273" i="3"/>
  <c r="BD273" i="3" s="1"/>
  <c r="AP273" i="3" s="1"/>
  <c r="HL266" i="3"/>
  <c r="BD266" i="3" s="1"/>
  <c r="AP266" i="3" s="1"/>
  <c r="HL259" i="3"/>
  <c r="BD259" i="3" s="1"/>
  <c r="AP259" i="3" s="1"/>
  <c r="HL148" i="3"/>
  <c r="HL138" i="3"/>
  <c r="BD138" i="3" s="1"/>
  <c r="AP138" i="3" s="1"/>
  <c r="HL122" i="3"/>
  <c r="BD122" i="3" s="1"/>
  <c r="AP122" i="3" s="1"/>
  <c r="HL120" i="3"/>
  <c r="BD120" i="3" s="1"/>
  <c r="AP120" i="3" s="1"/>
  <c r="HL59" i="3"/>
  <c r="BD59" i="3" s="1"/>
  <c r="AP59" i="3" s="1"/>
  <c r="HL56" i="3"/>
  <c r="BD56" i="3" s="1"/>
  <c r="AP56" i="3" s="1"/>
  <c r="HL27" i="3"/>
  <c r="HL735" i="3"/>
  <c r="HL729" i="3"/>
  <c r="BD729" i="3" s="1"/>
  <c r="AP729" i="3" s="1"/>
  <c r="HL717" i="3"/>
  <c r="HL715" i="3"/>
  <c r="BD715" i="3" s="1"/>
  <c r="AP715" i="3" s="1"/>
  <c r="HL713" i="3"/>
  <c r="BD713" i="3" s="1"/>
  <c r="AP713" i="3" s="1"/>
  <c r="HL709" i="3"/>
  <c r="BD709" i="3" s="1"/>
  <c r="AP709" i="3" s="1"/>
  <c r="HL706" i="3"/>
  <c r="BD706" i="3" s="1"/>
  <c r="AP706" i="3" s="1"/>
  <c r="HL703" i="3"/>
  <c r="BD703" i="3" s="1"/>
  <c r="AP703" i="3" s="1"/>
  <c r="HL702" i="3"/>
  <c r="HL701" i="3"/>
  <c r="BD701" i="3" s="1"/>
  <c r="AP701" i="3" s="1"/>
  <c r="HL700" i="3"/>
  <c r="BD700" i="3" s="1"/>
  <c r="AP700" i="3" s="1"/>
  <c r="HL699" i="3"/>
  <c r="BD699" i="3" s="1"/>
  <c r="AP699" i="3" s="1"/>
  <c r="HL698" i="3"/>
  <c r="BD698" i="3" s="1"/>
  <c r="AP698" i="3" s="1"/>
  <c r="HL696" i="3"/>
  <c r="BD696" i="3" s="1"/>
  <c r="AP696" i="3" s="1"/>
  <c r="HL694" i="3"/>
  <c r="BD694" i="3" s="1"/>
  <c r="AP694" i="3" s="1"/>
  <c r="HL843" i="3"/>
  <c r="BD843" i="3" s="1"/>
  <c r="AP843" i="3" s="1"/>
  <c r="HL842" i="3"/>
  <c r="BD842" i="3" s="1"/>
  <c r="AP842" i="3" s="1"/>
  <c r="HL839" i="3"/>
  <c r="BD839" i="3" s="1"/>
  <c r="AP839" i="3" s="1"/>
  <c r="HL838" i="3"/>
  <c r="BD838" i="3" s="1"/>
  <c r="AP838" i="3" s="1"/>
  <c r="HL837" i="3"/>
  <c r="BD837" i="3" s="1"/>
  <c r="AP837" i="3" s="1"/>
  <c r="HL692" i="3"/>
  <c r="BD692" i="3" s="1"/>
  <c r="AP692" i="3" s="1"/>
  <c r="HL830" i="3"/>
  <c r="BD830" i="3" s="1"/>
  <c r="AP830" i="3" s="1"/>
  <c r="HL659" i="3"/>
  <c r="BD659" i="3" s="1"/>
  <c r="AP659" i="3" s="1"/>
  <c r="HL647" i="3"/>
  <c r="BD647" i="3" s="1"/>
  <c r="AP647" i="3" s="1"/>
  <c r="HL643" i="3"/>
  <c r="BD643" i="3" s="1"/>
  <c r="AP643" i="3" s="1"/>
  <c r="HL633" i="3"/>
  <c r="BD633" i="3" s="1"/>
  <c r="AP633" i="3" s="1"/>
  <c r="HL629" i="3"/>
  <c r="HL623" i="3"/>
  <c r="BD623" i="3" s="1"/>
  <c r="AP623" i="3" s="1"/>
  <c r="HL610" i="3"/>
  <c r="HL605" i="3"/>
  <c r="BD605" i="3" s="1"/>
  <c r="AP605" i="3" s="1"/>
  <c r="HL591" i="3"/>
  <c r="HL559" i="3"/>
  <c r="BD559" i="3" s="1"/>
  <c r="AP559" i="3" s="1"/>
  <c r="HL554" i="3"/>
  <c r="BD554" i="3" s="1"/>
  <c r="AP554" i="3" s="1"/>
  <c r="HL549" i="3"/>
  <c r="BD549" i="3" s="1"/>
  <c r="AP549" i="3" s="1"/>
  <c r="HL545" i="3"/>
  <c r="BD545" i="3" s="1"/>
  <c r="AP545" i="3" s="1"/>
  <c r="HL540" i="3"/>
  <c r="BD540" i="3" s="1"/>
  <c r="AP540" i="3" s="1"/>
  <c r="HL534" i="3"/>
  <c r="BD534" i="3" s="1"/>
  <c r="AP534" i="3" s="1"/>
  <c r="HL529" i="3"/>
  <c r="BD529" i="3" s="1"/>
  <c r="AP529" i="3" s="1"/>
  <c r="HL523" i="3"/>
  <c r="BD523" i="3" s="1"/>
  <c r="AP523" i="3" s="1"/>
  <c r="HL519" i="3"/>
  <c r="BD519" i="3" s="1"/>
  <c r="AP519" i="3" s="1"/>
  <c r="HL514" i="3"/>
  <c r="BD514" i="3" s="1"/>
  <c r="AP514" i="3" s="1"/>
  <c r="HL508" i="3"/>
  <c r="BD508" i="3" s="1"/>
  <c r="AP508" i="3" s="1"/>
  <c r="HL503" i="3"/>
  <c r="BD503" i="3" s="1"/>
  <c r="AP503" i="3" s="1"/>
  <c r="HL498" i="3"/>
  <c r="BD498" i="3" s="1"/>
  <c r="AP498" i="3" s="1"/>
  <c r="HL494" i="3"/>
  <c r="BD494" i="3" s="1"/>
  <c r="AP494" i="3" s="1"/>
  <c r="HL489" i="3"/>
  <c r="BD489" i="3" s="1"/>
  <c r="AP489" i="3" s="1"/>
  <c r="HL484" i="3"/>
  <c r="BD484" i="3" s="1"/>
  <c r="AP484" i="3" s="1"/>
  <c r="HL477" i="3"/>
  <c r="BD477" i="3" s="1"/>
  <c r="AP477" i="3" s="1"/>
  <c r="HL473" i="3"/>
  <c r="BD473" i="3" s="1"/>
  <c r="AP473" i="3" s="1"/>
  <c r="HL468" i="3"/>
  <c r="BD468" i="3" s="1"/>
  <c r="AP468" i="3" s="1"/>
  <c r="HL463" i="3"/>
  <c r="BD463" i="3" s="1"/>
  <c r="AP463" i="3" s="1"/>
  <c r="HL458" i="3"/>
  <c r="BD458" i="3" s="1"/>
  <c r="AP458" i="3" s="1"/>
  <c r="HL453" i="3"/>
  <c r="BD453" i="3" s="1"/>
  <c r="AP453" i="3" s="1"/>
  <c r="HL449" i="3"/>
  <c r="BD449" i="3" s="1"/>
  <c r="AP449" i="3" s="1"/>
  <c r="HL443" i="3"/>
  <c r="BD443" i="3" s="1"/>
  <c r="AP443" i="3" s="1"/>
  <c r="HL437" i="3"/>
  <c r="BD437" i="3" s="1"/>
  <c r="AP437" i="3" s="1"/>
  <c r="HL432" i="3"/>
  <c r="BD432" i="3" s="1"/>
  <c r="AP432" i="3" s="1"/>
  <c r="HL423" i="3"/>
  <c r="BD423" i="3" s="1"/>
  <c r="AP423" i="3" s="1"/>
  <c r="HL420" i="3"/>
  <c r="BD420" i="3" s="1"/>
  <c r="AP420" i="3" s="1"/>
  <c r="HL416" i="3"/>
  <c r="BD416" i="3" s="1"/>
  <c r="AP416" i="3" s="1"/>
  <c r="HL413" i="3"/>
  <c r="BD413" i="3" s="1"/>
  <c r="AP413" i="3" s="1"/>
  <c r="HL405" i="3"/>
  <c r="BD405" i="3" s="1"/>
  <c r="AP405" i="3" s="1"/>
  <c r="HL402" i="3"/>
  <c r="BD402" i="3" s="1"/>
  <c r="AP402" i="3" s="1"/>
  <c r="HL398" i="3"/>
  <c r="BD398" i="3" s="1"/>
  <c r="AP398" i="3" s="1"/>
  <c r="HL395" i="3"/>
  <c r="BD395" i="3" s="1"/>
  <c r="AP395" i="3" s="1"/>
  <c r="HL388" i="3"/>
  <c r="HL381" i="3"/>
  <c r="BD381" i="3" s="1"/>
  <c r="AP381" i="3" s="1"/>
  <c r="HL380" i="3"/>
  <c r="BD380" i="3" s="1"/>
  <c r="AP380" i="3" s="1"/>
  <c r="HL379" i="3"/>
  <c r="BD379" i="3" s="1"/>
  <c r="AP379" i="3" s="1"/>
  <c r="HL378" i="3"/>
  <c r="BD378" i="3" s="1"/>
  <c r="AP378" i="3" s="1"/>
  <c r="HL377" i="3"/>
  <c r="BD377" i="3" s="1"/>
  <c r="AP377" i="3" s="1"/>
  <c r="HL374" i="3"/>
  <c r="BD374" i="3" s="1"/>
  <c r="AP374" i="3" s="1"/>
  <c r="HL367" i="3"/>
  <c r="BD367" i="3" s="1"/>
  <c r="AP367" i="3" s="1"/>
  <c r="HL360" i="3"/>
  <c r="BD360" i="3" s="1"/>
  <c r="AP360" i="3" s="1"/>
  <c r="HL357" i="3"/>
  <c r="BD357" i="3" s="1"/>
  <c r="AP357" i="3" s="1"/>
  <c r="HL353" i="3"/>
  <c r="BD353" i="3" s="1"/>
  <c r="AP353" i="3" s="1"/>
  <c r="HL350" i="3"/>
  <c r="BD350" i="3" s="1"/>
  <c r="AP350" i="3" s="1"/>
  <c r="HL346" i="3"/>
  <c r="BD346" i="3" s="1"/>
  <c r="AP346" i="3" s="1"/>
  <c r="HL341" i="3"/>
  <c r="BD341" i="3" s="1"/>
  <c r="AP341" i="3" s="1"/>
  <c r="HL336" i="3"/>
  <c r="HL330" i="3"/>
  <c r="BD330" i="3" s="1"/>
  <c r="AP330" i="3" s="1"/>
  <c r="HL312" i="3"/>
  <c r="BD312" i="3" s="1"/>
  <c r="AP312" i="3" s="1"/>
  <c r="HL308" i="3"/>
  <c r="BD308" i="3" s="1"/>
  <c r="AP308" i="3" s="1"/>
  <c r="HL302" i="3"/>
  <c r="BD302" i="3" s="1"/>
  <c r="AP302" i="3" s="1"/>
  <c r="HL297" i="3"/>
  <c r="BD297" i="3" s="1"/>
  <c r="AP297" i="3" s="1"/>
  <c r="HL292" i="3"/>
  <c r="BD292" i="3" s="1"/>
  <c r="AP292" i="3" s="1"/>
  <c r="HL286" i="3"/>
  <c r="BD286" i="3" s="1"/>
  <c r="AP286" i="3" s="1"/>
  <c r="HL282" i="3"/>
  <c r="BD282" i="3" s="1"/>
  <c r="AP282" i="3" s="1"/>
  <c r="HL279" i="3"/>
  <c r="BD279" i="3" s="1"/>
  <c r="AP279" i="3" s="1"/>
  <c r="HL272" i="3"/>
  <c r="BD272" i="3" s="1"/>
  <c r="AP272" i="3" s="1"/>
  <c r="HL265" i="3"/>
  <c r="BD265" i="3" s="1"/>
  <c r="AP265" i="3" s="1"/>
  <c r="HL262" i="3"/>
  <c r="BD262" i="3" s="1"/>
  <c r="AP262" i="3" s="1"/>
  <c r="HL258" i="3"/>
  <c r="BD258" i="3" s="1"/>
  <c r="AP258" i="3" s="1"/>
  <c r="HL255" i="3"/>
  <c r="BD255" i="3" s="1"/>
  <c r="AP255" i="3" s="1"/>
  <c r="HL248" i="3"/>
  <c r="BD248" i="3" s="1"/>
  <c r="AP248" i="3" s="1"/>
  <c r="HL241" i="3"/>
  <c r="HL237" i="3"/>
  <c r="BD237" i="3" s="1"/>
  <c r="AP237" i="3" s="1"/>
  <c r="HL214" i="3"/>
  <c r="BD214" i="3" s="1"/>
  <c r="AP214" i="3" s="1"/>
  <c r="HL203" i="3"/>
  <c r="BD203" i="3" s="1"/>
  <c r="AP203" i="3" s="1"/>
  <c r="HL192" i="3"/>
  <c r="BD192" i="3" s="1"/>
  <c r="AP192" i="3" s="1"/>
  <c r="HL189" i="3"/>
  <c r="BD189" i="3" s="1"/>
  <c r="AP189" i="3" s="1"/>
  <c r="HL181" i="3"/>
  <c r="BD181" i="3" s="1"/>
  <c r="AP181" i="3" s="1"/>
  <c r="HL179" i="3"/>
  <c r="BD179" i="3" s="1"/>
  <c r="AP179" i="3" s="1"/>
  <c r="HL160" i="3"/>
  <c r="BD160" i="3" s="1"/>
  <c r="AP160" i="3" s="1"/>
  <c r="HL155" i="3"/>
  <c r="BD155" i="3" s="1"/>
  <c r="AP155" i="3" s="1"/>
  <c r="HL149" i="3"/>
  <c r="HL145" i="3"/>
  <c r="HL139" i="3"/>
  <c r="BD139" i="3" s="1"/>
  <c r="AP139" i="3" s="1"/>
  <c r="HL129" i="3"/>
  <c r="BD129" i="3" s="1"/>
  <c r="AP129" i="3" s="1"/>
  <c r="HL128" i="3"/>
  <c r="BD128" i="3" s="1"/>
  <c r="AP128" i="3" s="1"/>
  <c r="HL127" i="3"/>
  <c r="BD127" i="3" s="1"/>
  <c r="AP127" i="3" s="1"/>
  <c r="HL126" i="3"/>
  <c r="BD126" i="3" s="1"/>
  <c r="AP126" i="3" s="1"/>
  <c r="HL125" i="3"/>
  <c r="BD125" i="3" s="1"/>
  <c r="AP125" i="3" s="1"/>
  <c r="HL66" i="3"/>
  <c r="BD66" i="3" s="1"/>
  <c r="AP66" i="3" s="1"/>
  <c r="HL62" i="3"/>
  <c r="BD62" i="3" s="1"/>
  <c r="AP62" i="3" s="1"/>
  <c r="HL36" i="3"/>
  <c r="BD36" i="3" s="1"/>
  <c r="AP36" i="3" s="1"/>
  <c r="HL35" i="3"/>
  <c r="BD35" i="3" s="1"/>
  <c r="AP35" i="3" s="1"/>
  <c r="HL34" i="3"/>
  <c r="BD34" i="3" s="1"/>
  <c r="AP34" i="3" s="1"/>
  <c r="HL33" i="3"/>
  <c r="BD33" i="3" s="1"/>
  <c r="AP33" i="3" s="1"/>
  <c r="HL32" i="3"/>
  <c r="BD32" i="3" s="1"/>
  <c r="AP32" i="3" s="1"/>
  <c r="HL15" i="3"/>
  <c r="HL14" i="3"/>
  <c r="HL20" i="3"/>
  <c r="DE751" i="3"/>
  <c r="DJ751" i="3" s="1"/>
  <c r="DN751" i="3" s="1"/>
  <c r="DS751" i="3" s="1"/>
  <c r="DE747" i="3"/>
  <c r="DJ747" i="3" s="1"/>
  <c r="DE716" i="3"/>
  <c r="DJ716" i="3" s="1"/>
  <c r="DE711" i="3"/>
  <c r="DJ711" i="3" s="1"/>
  <c r="DE713" i="3"/>
  <c r="DJ713" i="3" s="1"/>
  <c r="DE715" i="3"/>
  <c r="DJ715" i="3" s="1"/>
  <c r="DE714" i="3"/>
  <c r="DJ714" i="3" s="1"/>
  <c r="DE709" i="3"/>
  <c r="DJ709" i="3" s="1"/>
  <c r="DE703" i="3"/>
  <c r="DJ703" i="3" s="1"/>
  <c r="DE705" i="3"/>
  <c r="DJ705" i="3" s="1"/>
  <c r="DE706" i="3"/>
  <c r="DJ706" i="3" s="1"/>
  <c r="DE707" i="3"/>
  <c r="DJ707" i="3" s="1"/>
  <c r="DE773" i="3"/>
  <c r="DJ773" i="3" s="1"/>
  <c r="DD751" i="3"/>
  <c r="DI751" i="3" s="1"/>
  <c r="DM751" i="3" s="1"/>
  <c r="DR751" i="3" s="1"/>
  <c r="HD814" i="3"/>
  <c r="HD810" i="3"/>
  <c r="HD819" i="3"/>
  <c r="FG501" i="3" l="1"/>
  <c r="HT657" i="3"/>
  <c r="HS266" i="3"/>
  <c r="HT140" i="3"/>
  <c r="HT348" i="3"/>
  <c r="HT107" i="3"/>
  <c r="HT273" i="3"/>
  <c r="HT120" i="3"/>
  <c r="HT635" i="3"/>
  <c r="HS193" i="3"/>
  <c r="HT47" i="3"/>
  <c r="HT277" i="3"/>
  <c r="HT123" i="3"/>
  <c r="HS470" i="3"/>
  <c r="HS189" i="3"/>
  <c r="HT95" i="3"/>
  <c r="HT615" i="3"/>
  <c r="HT270" i="3"/>
  <c r="HT272" i="3"/>
  <c r="HS89" i="3"/>
  <c r="HS59" i="3"/>
  <c r="HS468" i="3"/>
  <c r="HT122" i="3"/>
  <c r="HT261" i="3"/>
  <c r="HT268" i="3"/>
  <c r="HS379" i="3"/>
  <c r="HS161" i="3"/>
  <c r="HS256" i="3"/>
  <c r="HT647" i="3"/>
  <c r="HT623" i="3"/>
  <c r="HT469" i="3"/>
  <c r="HS774" i="3"/>
  <c r="HT819" i="3"/>
  <c r="HS63" i="3"/>
  <c r="HT753" i="3"/>
  <c r="HU9" i="3"/>
  <c r="HT10" i="3"/>
  <c r="HT449" i="3"/>
  <c r="HU10" i="3"/>
  <c r="HT714" i="3"/>
  <c r="HT489" i="3"/>
  <c r="HT497" i="3"/>
  <c r="HT539" i="3"/>
  <c r="HT121" i="3"/>
  <c r="HT165" i="3"/>
  <c r="HT406" i="3"/>
  <c r="HT792" i="3"/>
  <c r="HT353" i="3"/>
  <c r="HT422" i="3"/>
  <c r="HT111" i="3"/>
  <c r="HT148" i="3"/>
  <c r="HT297" i="3"/>
  <c r="HT344" i="3"/>
  <c r="HT407" i="3"/>
  <c r="HT420" i="3"/>
  <c r="HT465" i="3"/>
  <c r="HT510" i="3"/>
  <c r="HS699" i="3"/>
  <c r="HT709" i="3"/>
  <c r="HS131" i="3"/>
  <c r="HT757" i="3"/>
  <c r="HT747" i="3"/>
  <c r="HT58" i="3"/>
  <c r="HS84" i="3"/>
  <c r="HT204" i="3"/>
  <c r="HS247" i="3"/>
  <c r="HT377" i="3"/>
  <c r="HT630" i="3"/>
  <c r="HS404" i="3"/>
  <c r="HS717" i="3"/>
  <c r="HT258" i="3"/>
  <c r="HT286" i="3"/>
  <c r="HT368" i="3"/>
  <c r="HT486" i="3"/>
  <c r="HT631" i="3"/>
  <c r="HT603" i="3"/>
  <c r="HS380" i="3"/>
  <c r="HT838" i="3"/>
  <c r="HS429" i="3"/>
  <c r="HT643" i="3"/>
  <c r="HT477" i="3"/>
  <c r="HS458" i="3"/>
  <c r="HT726" i="3"/>
  <c r="HT117" i="3"/>
  <c r="HS166" i="3"/>
  <c r="HT372" i="3"/>
  <c r="HT462" i="3"/>
  <c r="HT632" i="3"/>
  <c r="HS659" i="3"/>
  <c r="HT85" i="3"/>
  <c r="HT430" i="3"/>
  <c r="HS848" i="3"/>
  <c r="HT701" i="3"/>
  <c r="HT155" i="3"/>
  <c r="HT246" i="3"/>
  <c r="HS534" i="3"/>
  <c r="HT805" i="3"/>
  <c r="HT242" i="3"/>
  <c r="HT271" i="3"/>
  <c r="HS296" i="3"/>
  <c r="HT437" i="3"/>
  <c r="HT473" i="3"/>
  <c r="HT705" i="3"/>
  <c r="HT293" i="3"/>
  <c r="HT438" i="3"/>
  <c r="HT485" i="3"/>
  <c r="HT604" i="3"/>
  <c r="HT57" i="3"/>
  <c r="HT240" i="3"/>
  <c r="HT457" i="3"/>
  <c r="HT476" i="3"/>
  <c r="HS625" i="3"/>
  <c r="HT791" i="3"/>
  <c r="HS821" i="3"/>
  <c r="HT752" i="3"/>
  <c r="HT195" i="3"/>
  <c r="HS749" i="3"/>
  <c r="HS758" i="3"/>
  <c r="HT255" i="3"/>
  <c r="HT423" i="3"/>
  <c r="HS545" i="3"/>
  <c r="HS590" i="3"/>
  <c r="HS812" i="3"/>
  <c r="HT99" i="3"/>
  <c r="HT496" i="3"/>
  <c r="HT96" i="3"/>
  <c r="HT253" i="3"/>
  <c r="HT131" i="3"/>
  <c r="HT156" i="3"/>
  <c r="HT198" i="3"/>
  <c r="HT773" i="3"/>
  <c r="HT278" i="3"/>
  <c r="HS283" i="3"/>
  <c r="HT392" i="3"/>
  <c r="HT847" i="3"/>
  <c r="HT114" i="3"/>
  <c r="HT132" i="3"/>
  <c r="HT162" i="3"/>
  <c r="HT190" i="3"/>
  <c r="HS474" i="3"/>
  <c r="HS792" i="3"/>
  <c r="HT214" i="3"/>
  <c r="HT254" i="3"/>
  <c r="HT393" i="3"/>
  <c r="HS418" i="3"/>
  <c r="HS420" i="3"/>
  <c r="HT772" i="3"/>
  <c r="HS817" i="3"/>
  <c r="HT727" i="3"/>
  <c r="HT732" i="3"/>
  <c r="HT341" i="3"/>
  <c r="HT869" i="3"/>
  <c r="HT285" i="3"/>
  <c r="HT464" i="3"/>
  <c r="HS515" i="3"/>
  <c r="HS645" i="3"/>
  <c r="HT804" i="3"/>
  <c r="HS463" i="3"/>
  <c r="HT722" i="3"/>
  <c r="HT733" i="3"/>
  <c r="HT28" i="3"/>
  <c r="HS44" i="3"/>
  <c r="HT259" i="3"/>
  <c r="HT331" i="3"/>
  <c r="HS395" i="3"/>
  <c r="HS416" i="3"/>
  <c r="HS502" i="3"/>
  <c r="HT554" i="3"/>
  <c r="HT858" i="3"/>
  <c r="HS197" i="3"/>
  <c r="HT279" i="3"/>
  <c r="HT810" i="3"/>
  <c r="HT21" i="3"/>
  <c r="HT33" i="3"/>
  <c r="HS62" i="3"/>
  <c r="HS282" i="3"/>
  <c r="HS292" i="3"/>
  <c r="HS336" i="3"/>
  <c r="HS378" i="3"/>
  <c r="HS386" i="3"/>
  <c r="HT390" i="3"/>
  <c r="HT435" i="3"/>
  <c r="HT445" i="3"/>
  <c r="HT456" i="3"/>
  <c r="HT521" i="3"/>
  <c r="HT744" i="3"/>
  <c r="HT87" i="3"/>
  <c r="HS192" i="3"/>
  <c r="HT354" i="3"/>
  <c r="HT613" i="3"/>
  <c r="HT710" i="3"/>
  <c r="HT311" i="3"/>
  <c r="HT459" i="3"/>
  <c r="HS490" i="3"/>
  <c r="HT401" i="3"/>
  <c r="HS494" i="3"/>
  <c r="HT442" i="3"/>
  <c r="HT799" i="3"/>
  <c r="HT217" i="3"/>
  <c r="HT546" i="3"/>
  <c r="HT591" i="3"/>
  <c r="HT196" i="3"/>
  <c r="HT362" i="3"/>
  <c r="HS446" i="3"/>
  <c r="HT559" i="3"/>
  <c r="HT606" i="3"/>
  <c r="HT621" i="3"/>
  <c r="HT92" i="3"/>
  <c r="HT250" i="3"/>
  <c r="HT142" i="3"/>
  <c r="HT205" i="3"/>
  <c r="HT360" i="3"/>
  <c r="HT451" i="3"/>
  <c r="HT482" i="3"/>
  <c r="HT536" i="3"/>
  <c r="HT646" i="3"/>
  <c r="HT785" i="3"/>
  <c r="HS714" i="3"/>
  <c r="HT729" i="3"/>
  <c r="HT856" i="3"/>
  <c r="HT400" i="3"/>
  <c r="HT713" i="3"/>
  <c r="HT731" i="3"/>
  <c r="HT861" i="3"/>
  <c r="HT29" i="3"/>
  <c r="HT56" i="3"/>
  <c r="HS355" i="3"/>
  <c r="HT367" i="3"/>
  <c r="HT455" i="3"/>
  <c r="HS556" i="3"/>
  <c r="HT560" i="3"/>
  <c r="HT809" i="3"/>
  <c r="HT815" i="3"/>
  <c r="HS65" i="3"/>
  <c r="HT129" i="3"/>
  <c r="HS177" i="3"/>
  <c r="HT203" i="3"/>
  <c r="HT303" i="3"/>
  <c r="HT361" i="3"/>
  <c r="HT596" i="3"/>
  <c r="HS611" i="3"/>
  <c r="HT839" i="3"/>
  <c r="HS696" i="3"/>
  <c r="HT444" i="3"/>
  <c r="HT535" i="3"/>
  <c r="HT365" i="3"/>
  <c r="HT740" i="3"/>
  <c r="HT119" i="3"/>
  <c r="HT417" i="3"/>
  <c r="HT302" i="3"/>
  <c r="HT827" i="3"/>
  <c r="HT404" i="3"/>
  <c r="HT509" i="3"/>
  <c r="HS83" i="3"/>
  <c r="HT694" i="3"/>
  <c r="HT698" i="3"/>
  <c r="HT797" i="3"/>
  <c r="HT807" i="3"/>
  <c r="HT23" i="3"/>
  <c r="HT707" i="3"/>
  <c r="HS359" i="3"/>
  <c r="HT532" i="3"/>
  <c r="HT716" i="3"/>
  <c r="HT503" i="3"/>
  <c r="HS280" i="3"/>
  <c r="HT500" i="3"/>
  <c r="HT160" i="3"/>
  <c r="HS353" i="3"/>
  <c r="HS549" i="3"/>
  <c r="HS660" i="3"/>
  <c r="HS820" i="3"/>
  <c r="HS778" i="3"/>
  <c r="HT728" i="3"/>
  <c r="HS39" i="3"/>
  <c r="HT168" i="3"/>
  <c r="HT191" i="3"/>
  <c r="HS298" i="3"/>
  <c r="HT488" i="3"/>
  <c r="HT813" i="3"/>
  <c r="HT817" i="3"/>
  <c r="HT760" i="3"/>
  <c r="HT867" i="3"/>
  <c r="HS847" i="3"/>
  <c r="HT201" i="3"/>
  <c r="HS205" i="3"/>
  <c r="HT330" i="3"/>
  <c r="HT349" i="3"/>
  <c r="HT818" i="3"/>
  <c r="HT703" i="3"/>
  <c r="HS721" i="3"/>
  <c r="HS869" i="3"/>
  <c r="HT523" i="3"/>
  <c r="HT751" i="3"/>
  <c r="HS93" i="3"/>
  <c r="HS135" i="3"/>
  <c r="HT520" i="3"/>
  <c r="HS604" i="3"/>
  <c r="HT32" i="3"/>
  <c r="HS97" i="3"/>
  <c r="HT44" i="3"/>
  <c r="HT101" i="3"/>
  <c r="HS110" i="3"/>
  <c r="HS133" i="3"/>
  <c r="HS145" i="3"/>
  <c r="HT154" i="3"/>
  <c r="HT342" i="3"/>
  <c r="HS350" i="3"/>
  <c r="HT371" i="3"/>
  <c r="HT379" i="3"/>
  <c r="HS394" i="3"/>
  <c r="HT452" i="3"/>
  <c r="HS517" i="3"/>
  <c r="HS528" i="3"/>
  <c r="HS548" i="3"/>
  <c r="HS688" i="3"/>
  <c r="HS802" i="3"/>
  <c r="HT862" i="3"/>
  <c r="HT334" i="3"/>
  <c r="HT366" i="3"/>
  <c r="HS399" i="3"/>
  <c r="HS402" i="3"/>
  <c r="HT443" i="3"/>
  <c r="HS629" i="3"/>
  <c r="HT644" i="3"/>
  <c r="HT834" i="3"/>
  <c r="HS24" i="3"/>
  <c r="HT66" i="3"/>
  <c r="HT308" i="3"/>
  <c r="HT389" i="3"/>
  <c r="HS390" i="3"/>
  <c r="HS410" i="3"/>
  <c r="HT412" i="3"/>
  <c r="HT547" i="3"/>
  <c r="HS631" i="3"/>
  <c r="HS658" i="3"/>
  <c r="HT788" i="3"/>
  <c r="HT843" i="3"/>
  <c r="HT777" i="3"/>
  <c r="HS338" i="3"/>
  <c r="HT363" i="3"/>
  <c r="HT695" i="3"/>
  <c r="HS702" i="3"/>
  <c r="HT739" i="3"/>
  <c r="HS29" i="3"/>
  <c r="HS38" i="3"/>
  <c r="HS42" i="3"/>
  <c r="HT98" i="3"/>
  <c r="HT108" i="3"/>
  <c r="HT116" i="3"/>
  <c r="HS526" i="3"/>
  <c r="HT102" i="3"/>
  <c r="HT146" i="3"/>
  <c r="HS215" i="3"/>
  <c r="HS398" i="3"/>
  <c r="HS426" i="3"/>
  <c r="HT508" i="3"/>
  <c r="HT715" i="3"/>
  <c r="HT870" i="3"/>
  <c r="HT337" i="3"/>
  <c r="HS41" i="3"/>
  <c r="HS46" i="3"/>
  <c r="HT80" i="3"/>
  <c r="HS86" i="3"/>
  <c r="HS91" i="3"/>
  <c r="HT159" i="3"/>
  <c r="HS164" i="3"/>
  <c r="HS180" i="3"/>
  <c r="HS202" i="3"/>
  <c r="HS264" i="3"/>
  <c r="HS369" i="3"/>
  <c r="HS396" i="3"/>
  <c r="HS471" i="3"/>
  <c r="HT483" i="3"/>
  <c r="HS533" i="3"/>
  <c r="HS562" i="3"/>
  <c r="HS797" i="3"/>
  <c r="HS691" i="3"/>
  <c r="HT854" i="3"/>
  <c r="HS92" i="3"/>
  <c r="HS165" i="3"/>
  <c r="HS181" i="3"/>
  <c r="HT197" i="3"/>
  <c r="HS260" i="3"/>
  <c r="HS816" i="3"/>
  <c r="HT816" i="3"/>
  <c r="HS127" i="3"/>
  <c r="HT127" i="3"/>
  <c r="HS501" i="3"/>
  <c r="HT501" i="3"/>
  <c r="HT516" i="3"/>
  <c r="HS542" i="3"/>
  <c r="HT542" i="3"/>
  <c r="HT145" i="3"/>
  <c r="HT244" i="3"/>
  <c r="HT309" i="3"/>
  <c r="HT152" i="3"/>
  <c r="HS290" i="3"/>
  <c r="HT514" i="3"/>
  <c r="HS842" i="3"/>
  <c r="HT767" i="3"/>
  <c r="HT167" i="3"/>
  <c r="HT237" i="3"/>
  <c r="HT26" i="3"/>
  <c r="HS30" i="3"/>
  <c r="HS48" i="3"/>
  <c r="HS96" i="3"/>
  <c r="HS105" i="3"/>
  <c r="HT289" i="3"/>
  <c r="HS346" i="3"/>
  <c r="HT394" i="3"/>
  <c r="HS419" i="3"/>
  <c r="HS436" i="3"/>
  <c r="HT507" i="3"/>
  <c r="HS513" i="3"/>
  <c r="HS543" i="3"/>
  <c r="HT593" i="3"/>
  <c r="HT602" i="3"/>
  <c r="HS612" i="3"/>
  <c r="HS687" i="3"/>
  <c r="HS743" i="3"/>
  <c r="HS875" i="3"/>
  <c r="HS760" i="3"/>
  <c r="HT432" i="3"/>
  <c r="HS21" i="3"/>
  <c r="HS624" i="3"/>
  <c r="HT624" i="3"/>
  <c r="HS424" i="3"/>
  <c r="HT594" i="3"/>
  <c r="HT790" i="3"/>
  <c r="HT872" i="3"/>
  <c r="HS85" i="3"/>
  <c r="HS90" i="3"/>
  <c r="HT104" i="3"/>
  <c r="HT153" i="3"/>
  <c r="HS179" i="3"/>
  <c r="HS190" i="3"/>
  <c r="HS243" i="3"/>
  <c r="HS267" i="3"/>
  <c r="HS302" i="3"/>
  <c r="HS360" i="3"/>
  <c r="HS412" i="3"/>
  <c r="HS414" i="3"/>
  <c r="HT470" i="3"/>
  <c r="HS475" i="3"/>
  <c r="HS491" i="3"/>
  <c r="HS506" i="3"/>
  <c r="HT527" i="3"/>
  <c r="HT803" i="3"/>
  <c r="HS754" i="3"/>
  <c r="HT762" i="3"/>
  <c r="HS860" i="3"/>
  <c r="HS134" i="3"/>
  <c r="HS246" i="3"/>
  <c r="HS274" i="3"/>
  <c r="HS284" i="3"/>
  <c r="HS400" i="3"/>
  <c r="HS498" i="3"/>
  <c r="HS523" i="3"/>
  <c r="HT555" i="3"/>
  <c r="HS737" i="3"/>
  <c r="HS861" i="3"/>
  <c r="HS40" i="3"/>
  <c r="HS45" i="3"/>
  <c r="HS126" i="3"/>
  <c r="HT161" i="3"/>
  <c r="HT252" i="3"/>
  <c r="HS276" i="3"/>
  <c r="HT305" i="3"/>
  <c r="HT381" i="3"/>
  <c r="HT479" i="3"/>
  <c r="HT495" i="3"/>
  <c r="HT541" i="3"/>
  <c r="HS793" i="3"/>
  <c r="HT798" i="3"/>
  <c r="HS800" i="3"/>
  <c r="HS811" i="3"/>
  <c r="HT36" i="3"/>
  <c r="HT83" i="3"/>
  <c r="HT328" i="3"/>
  <c r="HS374" i="3"/>
  <c r="HT609" i="3"/>
  <c r="HS759" i="3"/>
  <c r="HT189" i="3"/>
  <c r="HS761" i="3"/>
  <c r="HS64" i="3"/>
  <c r="HS95" i="3"/>
  <c r="HT109" i="3"/>
  <c r="HS138" i="3"/>
  <c r="HS158" i="3"/>
  <c r="HS199" i="3"/>
  <c r="HS248" i="3"/>
  <c r="HS262" i="3"/>
  <c r="HS297" i="3"/>
  <c r="HS510" i="3"/>
  <c r="HS561" i="3"/>
  <c r="HT605" i="3"/>
  <c r="HS788" i="3"/>
  <c r="HT808" i="3"/>
  <c r="HS814" i="3"/>
  <c r="HS833" i="3"/>
  <c r="HS853" i="3"/>
  <c r="HS711" i="3"/>
  <c r="HS723" i="3"/>
  <c r="HS735" i="3"/>
  <c r="HS864" i="3"/>
  <c r="HS125" i="3"/>
  <c r="HS155" i="3"/>
  <c r="HS295" i="3"/>
  <c r="HT787" i="3"/>
  <c r="HT812" i="3"/>
  <c r="HT830" i="3"/>
  <c r="HS868" i="3"/>
  <c r="HT20" i="3"/>
  <c r="HS22" i="3"/>
  <c r="HS141" i="3"/>
  <c r="HS178" i="3"/>
  <c r="HS216" i="3"/>
  <c r="HT340" i="3"/>
  <c r="HT356" i="3"/>
  <c r="HT375" i="3"/>
  <c r="HT433" i="3"/>
  <c r="HS438" i="3"/>
  <c r="HS450" i="3"/>
  <c r="HS455" i="3"/>
  <c r="HT610" i="3"/>
  <c r="HS766" i="3"/>
  <c r="HS34" i="3"/>
  <c r="HS241" i="3"/>
  <c r="HT304" i="3"/>
  <c r="HS401" i="3"/>
  <c r="HT425" i="3"/>
  <c r="HS449" i="3"/>
  <c r="HS540" i="3"/>
  <c r="HT622" i="3"/>
  <c r="HT656" i="3"/>
  <c r="HS806" i="3"/>
  <c r="HT312" i="3"/>
  <c r="HS330" i="3"/>
  <c r="HS388" i="3"/>
  <c r="HS553" i="3"/>
  <c r="HT592" i="3"/>
  <c r="HS689" i="3"/>
  <c r="HT706" i="3"/>
  <c r="HS719" i="3"/>
  <c r="HS856" i="3"/>
  <c r="HT113" i="3"/>
  <c r="HS408" i="3"/>
  <c r="HT65" i="3"/>
  <c r="HS102" i="3"/>
  <c r="HT529" i="3"/>
  <c r="HS273" i="3"/>
  <c r="HT431" i="3"/>
  <c r="HS431" i="3"/>
  <c r="HS115" i="3"/>
  <c r="HS700" i="3"/>
  <c r="HS35" i="3"/>
  <c r="HS122" i="3"/>
  <c r="HS213" i="3"/>
  <c r="HS277" i="3"/>
  <c r="HS357" i="3"/>
  <c r="HT388" i="3"/>
  <c r="HS413" i="3"/>
  <c r="HT414" i="3"/>
  <c r="HS461" i="3"/>
  <c r="HT837" i="3"/>
  <c r="HS837" i="3"/>
  <c r="HS265" i="3"/>
  <c r="HS373" i="3"/>
  <c r="HS720" i="3"/>
  <c r="HS27" i="3"/>
  <c r="HT256" i="3"/>
  <c r="HS348" i="3"/>
  <c r="HS405" i="3"/>
  <c r="HS504" i="3"/>
  <c r="HS453" i="3"/>
  <c r="HS484" i="3"/>
  <c r="HT849" i="3"/>
  <c r="HS849" i="3"/>
  <c r="HT855" i="3"/>
  <c r="HS855" i="3"/>
  <c r="HT863" i="3"/>
  <c r="HS863" i="3"/>
  <c r="HT419" i="3"/>
  <c r="HT612" i="3"/>
  <c r="HT30" i="3"/>
  <c r="HT48" i="3"/>
  <c r="HT86" i="3"/>
  <c r="HT110" i="3"/>
  <c r="HS123" i="3"/>
  <c r="HT133" i="3"/>
  <c r="HS149" i="3"/>
  <c r="HT164" i="3"/>
  <c r="HT180" i="3"/>
  <c r="HT264" i="3"/>
  <c r="HS278" i="3"/>
  <c r="HS293" i="3"/>
  <c r="HS303" i="3"/>
  <c r="HS309" i="3"/>
  <c r="HS327" i="3"/>
  <c r="HT350" i="3"/>
  <c r="HS371" i="3"/>
  <c r="HT396" i="3"/>
  <c r="HS417" i="3"/>
  <c r="HT418" i="3"/>
  <c r="HS452" i="3"/>
  <c r="HS467" i="3"/>
  <c r="HT471" i="3"/>
  <c r="HS483" i="3"/>
  <c r="HS492" i="3"/>
  <c r="HS497" i="3"/>
  <c r="HT502" i="3"/>
  <c r="HT513" i="3"/>
  <c r="HT517" i="3"/>
  <c r="HT543" i="3"/>
  <c r="HT548" i="3"/>
  <c r="HS647" i="3"/>
  <c r="HS799" i="3"/>
  <c r="HT687" i="3"/>
  <c r="HT743" i="3"/>
  <c r="HT691" i="3"/>
  <c r="HT875" i="3"/>
  <c r="HS858" i="3"/>
  <c r="HT871" i="3"/>
  <c r="HS871" i="3"/>
  <c r="HT290" i="3"/>
  <c r="HT310" i="3"/>
  <c r="HS347" i="3"/>
  <c r="HT399" i="3"/>
  <c r="HS767" i="3"/>
  <c r="HS755" i="3"/>
  <c r="HT865" i="3"/>
  <c r="HS865" i="3"/>
  <c r="HS99" i="3"/>
  <c r="HS132" i="3"/>
  <c r="HS148" i="3"/>
  <c r="HS195" i="3"/>
  <c r="HT199" i="3"/>
  <c r="HT248" i="3"/>
  <c r="HT267" i="3"/>
  <c r="HT282" i="3"/>
  <c r="HT292" i="3"/>
  <c r="HT336" i="3"/>
  <c r="HT359" i="3"/>
  <c r="HT378" i="3"/>
  <c r="HS387" i="3"/>
  <c r="HS456" i="3"/>
  <c r="HT491" i="3"/>
  <c r="HS547" i="3"/>
  <c r="HT558" i="3"/>
  <c r="HS558" i="3"/>
  <c r="HS592" i="3"/>
  <c r="HS596" i="3"/>
  <c r="HT658" i="3"/>
  <c r="HT814" i="3"/>
  <c r="HS827" i="3"/>
  <c r="HS846" i="3"/>
  <c r="HT853" i="3"/>
  <c r="HT699" i="3"/>
  <c r="HT711" i="3"/>
  <c r="HS716" i="3"/>
  <c r="HT864" i="3"/>
  <c r="HT192" i="3"/>
  <c r="HT338" i="3"/>
  <c r="HT545" i="3"/>
  <c r="HS633" i="3"/>
  <c r="HS695" i="3"/>
  <c r="HT702" i="3"/>
  <c r="HT720" i="3"/>
  <c r="HS751" i="3"/>
  <c r="HT868" i="3"/>
  <c r="HT22" i="3"/>
  <c r="HT38" i="3"/>
  <c r="HT40" i="3"/>
  <c r="HS60" i="3"/>
  <c r="HT93" i="3"/>
  <c r="HS103" i="3"/>
  <c r="HS113" i="3"/>
  <c r="HT135" i="3"/>
  <c r="HS147" i="3"/>
  <c r="HT193" i="3"/>
  <c r="HT216" i="3"/>
  <c r="HS285" i="3"/>
  <c r="HT291" i="3"/>
  <c r="HT296" i="3"/>
  <c r="HS329" i="3"/>
  <c r="HS335" i="3"/>
  <c r="HT355" i="3"/>
  <c r="HT408" i="3"/>
  <c r="HT450" i="3"/>
  <c r="HS464" i="3"/>
  <c r="HT474" i="3"/>
  <c r="HS500" i="3"/>
  <c r="HT504" i="3"/>
  <c r="HS509" i="3"/>
  <c r="HS520" i="3"/>
  <c r="HT526" i="3"/>
  <c r="HT530" i="3"/>
  <c r="HS530" i="3"/>
  <c r="HS535" i="3"/>
  <c r="HS552" i="3"/>
  <c r="HS560" i="3"/>
  <c r="HT645" i="3"/>
  <c r="HT766" i="3"/>
  <c r="HS819" i="3"/>
  <c r="HT34" i="3"/>
  <c r="HT97" i="3"/>
  <c r="HS107" i="3"/>
  <c r="HS111" i="3"/>
  <c r="HS203" i="3"/>
  <c r="HT215" i="3"/>
  <c r="HS304" i="3"/>
  <c r="HS328" i="3"/>
  <c r="HS365" i="3"/>
  <c r="HT398" i="3"/>
  <c r="HT426" i="3"/>
  <c r="HT453" i="3"/>
  <c r="HT463" i="3"/>
  <c r="HT484" i="3"/>
  <c r="HT494" i="3"/>
  <c r="HS519" i="3"/>
  <c r="HT540" i="3"/>
  <c r="HT549" i="3"/>
  <c r="HT660" i="3"/>
  <c r="HT692" i="3"/>
  <c r="HS698" i="3"/>
  <c r="HS728" i="3"/>
  <c r="HT283" i="3"/>
  <c r="HS28" i="3"/>
  <c r="HT46" i="3"/>
  <c r="HT59" i="3"/>
  <c r="HS101" i="3"/>
  <c r="HT105" i="3"/>
  <c r="HS119" i="3"/>
  <c r="HT139" i="3"/>
  <c r="HT149" i="3"/>
  <c r="HS159" i="3"/>
  <c r="HS168" i="3"/>
  <c r="HS196" i="3"/>
  <c r="HT202" i="3"/>
  <c r="HS240" i="3"/>
  <c r="HS244" i="3"/>
  <c r="HS254" i="3"/>
  <c r="HS259" i="3"/>
  <c r="HS268" i="3"/>
  <c r="HS289" i="3"/>
  <c r="HT298" i="3"/>
  <c r="HT327" i="3"/>
  <c r="HS342" i="3"/>
  <c r="HS362" i="3"/>
  <c r="HT369" i="3"/>
  <c r="HS372" i="3"/>
  <c r="HT395" i="3"/>
  <c r="HT416" i="3"/>
  <c r="HS442" i="3"/>
  <c r="HT446" i="3"/>
  <c r="HS457" i="3"/>
  <c r="HS462" i="3"/>
  <c r="HT467" i="3"/>
  <c r="HS488" i="3"/>
  <c r="HT492" i="3"/>
  <c r="HS507" i="3"/>
  <c r="HT522" i="3"/>
  <c r="HS522" i="3"/>
  <c r="HT528" i="3"/>
  <c r="HS539" i="3"/>
  <c r="HS559" i="3"/>
  <c r="HT562" i="3"/>
  <c r="HS602" i="3"/>
  <c r="HS621" i="3"/>
  <c r="HT625" i="3"/>
  <c r="HS643" i="3"/>
  <c r="HT659" i="3"/>
  <c r="HS772" i="3"/>
  <c r="HT688" i="3"/>
  <c r="HT802" i="3"/>
  <c r="HS807" i="3"/>
  <c r="HS813" i="3"/>
  <c r="HT821" i="3"/>
  <c r="HS727" i="3"/>
  <c r="HS732" i="3"/>
  <c r="HS854" i="3"/>
  <c r="HS862" i="3"/>
  <c r="HS867" i="3"/>
  <c r="HS23" i="3"/>
  <c r="HS152" i="3"/>
  <c r="HT260" i="3"/>
  <c r="HS270" i="3"/>
  <c r="HS279" i="3"/>
  <c r="HT299" i="3"/>
  <c r="HS334" i="3"/>
  <c r="HT347" i="3"/>
  <c r="HT380" i="3"/>
  <c r="HT424" i="3"/>
  <c r="HT458" i="3"/>
  <c r="HS477" i="3"/>
  <c r="HS514" i="3"/>
  <c r="HS594" i="3"/>
  <c r="HT629" i="3"/>
  <c r="HS644" i="3"/>
  <c r="HS790" i="3"/>
  <c r="HS810" i="3"/>
  <c r="HS834" i="3"/>
  <c r="HT842" i="3"/>
  <c r="HS707" i="3"/>
  <c r="HT717" i="3"/>
  <c r="HS747" i="3"/>
  <c r="HT755" i="3"/>
  <c r="HT761" i="3"/>
  <c r="HT857" i="3"/>
  <c r="HS857" i="3"/>
  <c r="HT24" i="3"/>
  <c r="HS33" i="3"/>
  <c r="HT62" i="3"/>
  <c r="HT90" i="3"/>
  <c r="HS104" i="3"/>
  <c r="HS114" i="3"/>
  <c r="HS117" i="3"/>
  <c r="HT138" i="3"/>
  <c r="HS142" i="3"/>
  <c r="HT158" i="3"/>
  <c r="HS162" i="3"/>
  <c r="HS167" i="3"/>
  <c r="HT179" i="3"/>
  <c r="HS201" i="3"/>
  <c r="HS237" i="3"/>
  <c r="HT243" i="3"/>
  <c r="HS253" i="3"/>
  <c r="HS258" i="3"/>
  <c r="HS272" i="3"/>
  <c r="HS308" i="3"/>
  <c r="HS312" i="3"/>
  <c r="HS349" i="3"/>
  <c r="HS368" i="3"/>
  <c r="HT386" i="3"/>
  <c r="HT387" i="3"/>
  <c r="HT410" i="3"/>
  <c r="HT411" i="3"/>
  <c r="HS411" i="3"/>
  <c r="HS435" i="3"/>
  <c r="HS451" i="3"/>
  <c r="HT475" i="3"/>
  <c r="HS486" i="3"/>
  <c r="HS496" i="3"/>
  <c r="HT506" i="3"/>
  <c r="HS521" i="3"/>
  <c r="HS527" i="3"/>
  <c r="HT611" i="3"/>
  <c r="HS635" i="3"/>
  <c r="HS646" i="3"/>
  <c r="HS803" i="3"/>
  <c r="HS808" i="3"/>
  <c r="HS818" i="3"/>
  <c r="HT833" i="3"/>
  <c r="HS843" i="3"/>
  <c r="HT846" i="3"/>
  <c r="HT848" i="3"/>
  <c r="HT696" i="3"/>
  <c r="HS703" i="3"/>
  <c r="HS706" i="3"/>
  <c r="HS744" i="3"/>
  <c r="HT721" i="3"/>
  <c r="HT723" i="3"/>
  <c r="HT735" i="3"/>
  <c r="HT749" i="3"/>
  <c r="HT754" i="3"/>
  <c r="HT758" i="3"/>
  <c r="HS87" i="3"/>
  <c r="HT125" i="3"/>
  <c r="HT134" i="3"/>
  <c r="HS255" i="3"/>
  <c r="HT265" i="3"/>
  <c r="HT284" i="3"/>
  <c r="HT295" i="3"/>
  <c r="HS354" i="3"/>
  <c r="HS363" i="3"/>
  <c r="HS489" i="3"/>
  <c r="HT498" i="3"/>
  <c r="HT534" i="3"/>
  <c r="HT590" i="3"/>
  <c r="HS603" i="3"/>
  <c r="HS613" i="3"/>
  <c r="HT633" i="3"/>
  <c r="HS805" i="3"/>
  <c r="HS838" i="3"/>
  <c r="HS713" i="3"/>
  <c r="HS731" i="3"/>
  <c r="HT42" i="3"/>
  <c r="HT45" i="3"/>
  <c r="HS47" i="3"/>
  <c r="HS56" i="3"/>
  <c r="HS58" i="3"/>
  <c r="HT60" i="3"/>
  <c r="HT84" i="3"/>
  <c r="HT89" i="3"/>
  <c r="HS98" i="3"/>
  <c r="HT103" i="3"/>
  <c r="HS108" i="3"/>
  <c r="HS116" i="3"/>
  <c r="HS121" i="3"/>
  <c r="HT141" i="3"/>
  <c r="HT147" i="3"/>
  <c r="HS156" i="3"/>
  <c r="HT166" i="3"/>
  <c r="HT178" i="3"/>
  <c r="HS198" i="3"/>
  <c r="HS204" i="3"/>
  <c r="HS242" i="3"/>
  <c r="HT247" i="3"/>
  <c r="HS252" i="3"/>
  <c r="HS261" i="3"/>
  <c r="HT266" i="3"/>
  <c r="HS271" i="3"/>
  <c r="HT280" i="3"/>
  <c r="HS311" i="3"/>
  <c r="HT329" i="3"/>
  <c r="HT335" i="3"/>
  <c r="HS356" i="3"/>
  <c r="HS367" i="3"/>
  <c r="HS381" i="3"/>
  <c r="HT383" i="3"/>
  <c r="HS383" i="3"/>
  <c r="HT429" i="3"/>
  <c r="HS444" i="3"/>
  <c r="HS459" i="3"/>
  <c r="HS479" i="3"/>
  <c r="HS485" i="3"/>
  <c r="HT490" i="3"/>
  <c r="HT515" i="3"/>
  <c r="HS546" i="3"/>
  <c r="HT552" i="3"/>
  <c r="HT556" i="3"/>
  <c r="HS591" i="3"/>
  <c r="HS623" i="3"/>
  <c r="HS630" i="3"/>
  <c r="HS657" i="3"/>
  <c r="HT793" i="3"/>
  <c r="HT800" i="3"/>
  <c r="HS809" i="3"/>
  <c r="HT811" i="3"/>
  <c r="HS815" i="3"/>
  <c r="HS32" i="3"/>
  <c r="HS120" i="3"/>
  <c r="HS129" i="3"/>
  <c r="HS160" i="3"/>
  <c r="HT241" i="3"/>
  <c r="HT374" i="3"/>
  <c r="HS422" i="3"/>
  <c r="HS425" i="3"/>
  <c r="HS508" i="3"/>
  <c r="HT519" i="3"/>
  <c r="HS529" i="3"/>
  <c r="HS622" i="3"/>
  <c r="HS656" i="3"/>
  <c r="HT806" i="3"/>
  <c r="HS694" i="3"/>
  <c r="HT778" i="3"/>
  <c r="HS715" i="3"/>
  <c r="HS722" i="3"/>
  <c r="HT759" i="3"/>
  <c r="HS740" i="3"/>
  <c r="HT39" i="3"/>
  <c r="HT41" i="3"/>
  <c r="HS128" i="3"/>
  <c r="HS249" i="3"/>
  <c r="HS26" i="3"/>
  <c r="HS57" i="3"/>
  <c r="HS80" i="3"/>
  <c r="HT91" i="3"/>
  <c r="HT128" i="3"/>
  <c r="HS154" i="3"/>
  <c r="HS191" i="3"/>
  <c r="HS214" i="3"/>
  <c r="HT249" i="3"/>
  <c r="HS331" i="3"/>
  <c r="HS337" i="3"/>
  <c r="HT346" i="3"/>
  <c r="HS361" i="3"/>
  <c r="HS392" i="3"/>
  <c r="HS393" i="3"/>
  <c r="HT436" i="3"/>
  <c r="HS476" i="3"/>
  <c r="HT533" i="3"/>
  <c r="HS554" i="3"/>
  <c r="HS593" i="3"/>
  <c r="HS606" i="3"/>
  <c r="HS632" i="3"/>
  <c r="HS791" i="3"/>
  <c r="HS752" i="3"/>
  <c r="HS757" i="3"/>
  <c r="HT115" i="3"/>
  <c r="HT181" i="3"/>
  <c r="HS250" i="3"/>
  <c r="HS366" i="3"/>
  <c r="HT402" i="3"/>
  <c r="HS432" i="3"/>
  <c r="HS443" i="3"/>
  <c r="HT468" i="3"/>
  <c r="HT700" i="3"/>
  <c r="HS726" i="3"/>
  <c r="HS872" i="3"/>
  <c r="HT35" i="3"/>
  <c r="HT64" i="3"/>
  <c r="HS66" i="3"/>
  <c r="HS109" i="3"/>
  <c r="HS153" i="3"/>
  <c r="HT213" i="3"/>
  <c r="HS217" i="3"/>
  <c r="HT262" i="3"/>
  <c r="HS286" i="3"/>
  <c r="HS341" i="3"/>
  <c r="HS344" i="3"/>
  <c r="HT357" i="3"/>
  <c r="HS389" i="3"/>
  <c r="HT413" i="3"/>
  <c r="HS430" i="3"/>
  <c r="HT439" i="3"/>
  <c r="HS439" i="3"/>
  <c r="HS445" i="3"/>
  <c r="HT461" i="3"/>
  <c r="HS465" i="3"/>
  <c r="HS482" i="3"/>
  <c r="HS516" i="3"/>
  <c r="HS532" i="3"/>
  <c r="HS536" i="3"/>
  <c r="HT553" i="3"/>
  <c r="HT561" i="3"/>
  <c r="HS605" i="3"/>
  <c r="HS615" i="3"/>
  <c r="HS785" i="3"/>
  <c r="HT689" i="3"/>
  <c r="HT835" i="3"/>
  <c r="HS835" i="3"/>
  <c r="HS839" i="3"/>
  <c r="HS701" i="3"/>
  <c r="HS709" i="3"/>
  <c r="HS777" i="3"/>
  <c r="HT719" i="3"/>
  <c r="HS729" i="3"/>
  <c r="HS762" i="3"/>
  <c r="HT860" i="3"/>
  <c r="HT274" i="3"/>
  <c r="HT373" i="3"/>
  <c r="HS423" i="3"/>
  <c r="HS503" i="3"/>
  <c r="HS555" i="3"/>
  <c r="HS787" i="3"/>
  <c r="HS830" i="3"/>
  <c r="HS710" i="3"/>
  <c r="HT737" i="3"/>
  <c r="HS739" i="3"/>
  <c r="HT27" i="3"/>
  <c r="HT126" i="3"/>
  <c r="HT276" i="3"/>
  <c r="HS305" i="3"/>
  <c r="HS340" i="3"/>
  <c r="HT343" i="3"/>
  <c r="HS343" i="3"/>
  <c r="HS375" i="3"/>
  <c r="HS377" i="3"/>
  <c r="HT405" i="3"/>
  <c r="HS406" i="3"/>
  <c r="HS407" i="3"/>
  <c r="HS433" i="3"/>
  <c r="HS469" i="3"/>
  <c r="HS495" i="3"/>
  <c r="HS541" i="3"/>
  <c r="HS610" i="3"/>
  <c r="HS798" i="3"/>
  <c r="HS773" i="3"/>
  <c r="HT774" i="3"/>
  <c r="HS804" i="3"/>
  <c r="HS36" i="3"/>
  <c r="HT63" i="3"/>
  <c r="HS140" i="3"/>
  <c r="HS146" i="3"/>
  <c r="HT177" i="3"/>
  <c r="HS437" i="3"/>
  <c r="HS473" i="3"/>
  <c r="HS609" i="3"/>
  <c r="HT820" i="3"/>
  <c r="HS705" i="3"/>
  <c r="HS733" i="3"/>
  <c r="HS753" i="3"/>
  <c r="HS870" i="3"/>
  <c r="BD872" i="3"/>
  <c r="AP872" i="3" s="1"/>
  <c r="BD865" i="3"/>
  <c r="AP865" i="3" s="1"/>
  <c r="BD735" i="3"/>
  <c r="AP735" i="3" s="1"/>
  <c r="BD726" i="3"/>
  <c r="AP726" i="3" s="1"/>
  <c r="BD717" i="3"/>
  <c r="AP717" i="3" s="1"/>
  <c r="BD710" i="3"/>
  <c r="AP710" i="3" s="1"/>
  <c r="BD702" i="3"/>
  <c r="AP702" i="3" s="1"/>
  <c r="BD629" i="3"/>
  <c r="AP629" i="3" s="1"/>
  <c r="BD630" i="3"/>
  <c r="AP630" i="3" s="1"/>
  <c r="BD631" i="3"/>
  <c r="AP631" i="3" s="1"/>
  <c r="BD632" i="3"/>
  <c r="AP632" i="3" s="1"/>
  <c r="BD610" i="3"/>
  <c r="AP610" i="3" s="1"/>
  <c r="BD611" i="3"/>
  <c r="AP611" i="3" s="1"/>
  <c r="BD612" i="3"/>
  <c r="AP612" i="3" s="1"/>
  <c r="BD609" i="3"/>
  <c r="AP609" i="3" s="1"/>
  <c r="BD590" i="3"/>
  <c r="AP590" i="3" s="1"/>
  <c r="BD592" i="3"/>
  <c r="AP592" i="3" s="1"/>
  <c r="BD593" i="3"/>
  <c r="AP593" i="3" s="1"/>
  <c r="BD591" i="3"/>
  <c r="AP591" i="3" s="1"/>
  <c r="BD387" i="3"/>
  <c r="AP387" i="3" s="1"/>
  <c r="BD386" i="3"/>
  <c r="AP386" i="3" s="1"/>
  <c r="BD388" i="3"/>
  <c r="AP388" i="3" s="1"/>
  <c r="BD389" i="3"/>
  <c r="AP389" i="3" s="1"/>
  <c r="BD337" i="3"/>
  <c r="AP337" i="3" s="1"/>
  <c r="BD334" i="3"/>
  <c r="AP334" i="3" s="1"/>
  <c r="BD335" i="3"/>
  <c r="AP335" i="3" s="1"/>
  <c r="BD336" i="3"/>
  <c r="AP336" i="3" s="1"/>
  <c r="BD338" i="3"/>
  <c r="AP338" i="3" s="1"/>
  <c r="BD243" i="3"/>
  <c r="AP243" i="3" s="1"/>
  <c r="BD242" i="3"/>
  <c r="AP242" i="3" s="1"/>
  <c r="BD240" i="3"/>
  <c r="AP240" i="3" s="1"/>
  <c r="BD241" i="3"/>
  <c r="AP241" i="3" s="1"/>
  <c r="BD149" i="3"/>
  <c r="AP149" i="3" s="1"/>
  <c r="BD147" i="3"/>
  <c r="AP147" i="3" s="1"/>
  <c r="BD148" i="3"/>
  <c r="AP148" i="3" s="1"/>
  <c r="BD146" i="3"/>
  <c r="AP146" i="3" s="1"/>
  <c r="BD145" i="3"/>
  <c r="AP145" i="3" s="1"/>
  <c r="BD26" i="3"/>
  <c r="AP26" i="3" s="1"/>
  <c r="BD28" i="3"/>
  <c r="AP28" i="3" s="1"/>
  <c r="BD30" i="3"/>
  <c r="AP30" i="3" s="1"/>
  <c r="BD29" i="3"/>
  <c r="AP29" i="3" s="1"/>
  <c r="BD27" i="3"/>
  <c r="AP27" i="3" s="1"/>
  <c r="BD23" i="3"/>
  <c r="AP23" i="3" s="1"/>
  <c r="BD21" i="3"/>
  <c r="AP21" i="3" s="1"/>
  <c r="BD22" i="3"/>
  <c r="AP22" i="3" s="1"/>
  <c r="BD24" i="3"/>
  <c r="AP24" i="3" s="1"/>
  <c r="BD20" i="3"/>
  <c r="AP20" i="3" s="1"/>
  <c r="DD193" i="3"/>
  <c r="DD180" i="3"/>
  <c r="DI180" i="3" s="1"/>
  <c r="DD196" i="3"/>
  <c r="DI196" i="3" s="1"/>
  <c r="DD189" i="3"/>
  <c r="DI189" i="3" s="1"/>
  <c r="DD181" i="3"/>
  <c r="DD195" i="3"/>
  <c r="DI195" i="3" s="1"/>
  <c r="DD179" i="3"/>
  <c r="DI179" i="3" s="1"/>
  <c r="HD817" i="3"/>
  <c r="HD804" i="3"/>
  <c r="HD813" i="3"/>
  <c r="HD808" i="3"/>
  <c r="HD821" i="3"/>
  <c r="HD812" i="3"/>
  <c r="HD807" i="3"/>
  <c r="HD803" i="3"/>
  <c r="HD816" i="3"/>
  <c r="HD818" i="3"/>
  <c r="HD820" i="3"/>
  <c r="HD809" i="3"/>
  <c r="HD815" i="3"/>
  <c r="HD811" i="3"/>
  <c r="HD806" i="3"/>
  <c r="HD802" i="3"/>
  <c r="FC819" i="3"/>
  <c r="FC806" i="3"/>
  <c r="FC802" i="3"/>
  <c r="FC815" i="3"/>
  <c r="FC807" i="3"/>
  <c r="FC820" i="3"/>
  <c r="FC810" i="3"/>
  <c r="FC817" i="3"/>
  <c r="FC809" i="3"/>
  <c r="FC804" i="3"/>
  <c r="FC821" i="3"/>
  <c r="FC814" i="3"/>
  <c r="FC816" i="3"/>
  <c r="FC811" i="3"/>
  <c r="FC813" i="3"/>
  <c r="FC803" i="3"/>
  <c r="FC818" i="3"/>
  <c r="FC808" i="3"/>
  <c r="FC812" i="3"/>
  <c r="HD878" i="3"/>
  <c r="HL803" i="3"/>
  <c r="BD803" i="3" s="1"/>
  <c r="AP803" i="3" s="1"/>
  <c r="HL808" i="3"/>
  <c r="BD808" i="3" s="1"/>
  <c r="AP808" i="3" s="1"/>
  <c r="HL812" i="3"/>
  <c r="BD812" i="3" s="1"/>
  <c r="AP812" i="3" s="1"/>
  <c r="HL810" i="3"/>
  <c r="BD810" i="3" s="1"/>
  <c r="AP810" i="3" s="1"/>
  <c r="HL818" i="3"/>
  <c r="BD818" i="3" s="1"/>
  <c r="AP818" i="3" s="1"/>
  <c r="HL815" i="3"/>
  <c r="BD815" i="3" s="1"/>
  <c r="AP815" i="3" s="1"/>
  <c r="HL820" i="3"/>
  <c r="BD820" i="3" s="1"/>
  <c r="AP820" i="3" s="1"/>
  <c r="HL817" i="3"/>
  <c r="BD817" i="3" s="1"/>
  <c r="AP817" i="3" s="1"/>
  <c r="HL809" i="3"/>
  <c r="BD809" i="3" s="1"/>
  <c r="AP809" i="3" s="1"/>
  <c r="HL804" i="3"/>
  <c r="BD804" i="3" s="1"/>
  <c r="AP804" i="3" s="1"/>
  <c r="HL821" i="3"/>
  <c r="BD821" i="3" s="1"/>
  <c r="AP821" i="3" s="1"/>
  <c r="HL811" i="3"/>
  <c r="BD811" i="3" s="1"/>
  <c r="AP811" i="3" s="1"/>
  <c r="HL813" i="3"/>
  <c r="BD813" i="3" s="1"/>
  <c r="AP813" i="3" s="1"/>
  <c r="HL814" i="3"/>
  <c r="BD814" i="3" s="1"/>
  <c r="AP814" i="3" s="1"/>
  <c r="HL807" i="3"/>
  <c r="BD807" i="3" s="1"/>
  <c r="AP807" i="3" s="1"/>
  <c r="HL802" i="3"/>
  <c r="BD802" i="3" s="1"/>
  <c r="AP802" i="3" s="1"/>
  <c r="HL819" i="3"/>
  <c r="BD819" i="3" s="1"/>
  <c r="AP819" i="3" s="1"/>
  <c r="HL816" i="3"/>
  <c r="BD816" i="3" s="1"/>
  <c r="AP816" i="3" s="1"/>
  <c r="HL806" i="3"/>
  <c r="BD806" i="3" s="1"/>
  <c r="AP806" i="3" s="1"/>
  <c r="HH576" i="3" l="1"/>
  <c r="HH579" i="3"/>
  <c r="HH578" i="3"/>
  <c r="HH577" i="3"/>
  <c r="HG578" i="3"/>
  <c r="HG576" i="3"/>
  <c r="HG577" i="3"/>
  <c r="HG579" i="3"/>
  <c r="HH301" i="3"/>
  <c r="HG301" i="3"/>
  <c r="HH653" i="3"/>
  <c r="HH651" i="3"/>
  <c r="HG653" i="3"/>
  <c r="HH650" i="3"/>
  <c r="HG650" i="3"/>
  <c r="HG651" i="3"/>
  <c r="HG652" i="3"/>
  <c r="HH654" i="3"/>
  <c r="HG654" i="3"/>
  <c r="HH652" i="3"/>
  <c r="IG14" i="3"/>
  <c r="IG15" i="3"/>
  <c r="IG18" i="3"/>
  <c r="IG16" i="3"/>
  <c r="IG17" i="3"/>
  <c r="HG50" i="3"/>
  <c r="HG186" i="3"/>
  <c r="HG53" i="3"/>
  <c r="HG183" i="3"/>
  <c r="HG52" i="3"/>
  <c r="HG51" i="3"/>
  <c r="HG184" i="3"/>
  <c r="HG185" i="3"/>
  <c r="HG679" i="3"/>
  <c r="HG682" i="3"/>
  <c r="HG681" i="3"/>
  <c r="HG680" i="3"/>
  <c r="HG80" i="3"/>
  <c r="HG662" i="3"/>
  <c r="HG666" i="3"/>
  <c r="HG664" i="3"/>
  <c r="HG641" i="3"/>
  <c r="HG637" i="3"/>
  <c r="HG639" i="3"/>
  <c r="HG660" i="3"/>
  <c r="HG479" i="3"/>
  <c r="HG635" i="3"/>
  <c r="HG647" i="3"/>
  <c r="HG383" i="3"/>
  <c r="HG237" i="3"/>
  <c r="HH680" i="3"/>
  <c r="HH679" i="3"/>
  <c r="HH682" i="3"/>
  <c r="HH681" i="3"/>
  <c r="HH666" i="3"/>
  <c r="HH664" i="3"/>
  <c r="HH662" i="3"/>
  <c r="HG677" i="3"/>
  <c r="HH677" i="3"/>
  <c r="HH674" i="3"/>
  <c r="HG676" i="3"/>
  <c r="HH676" i="3"/>
  <c r="HG675" i="3"/>
  <c r="HH675" i="3"/>
  <c r="HG674" i="3"/>
  <c r="HH670" i="3"/>
  <c r="HG670" i="3"/>
  <c r="HH672" i="3"/>
  <c r="HG672" i="3"/>
  <c r="HG669" i="3"/>
  <c r="HG671" i="3"/>
  <c r="HH671" i="3"/>
  <c r="HH669" i="3"/>
  <c r="HG54" i="3"/>
  <c r="HG187" i="3"/>
  <c r="HG344" i="3"/>
  <c r="HG149" i="3"/>
  <c r="HG350" i="3"/>
  <c r="HG338" i="3"/>
  <c r="HG152" i="3"/>
  <c r="HG231" i="3"/>
  <c r="HG233" i="3"/>
  <c r="HG232" i="3"/>
  <c r="HG234" i="3"/>
  <c r="HH152" i="3"/>
  <c r="HH61" i="3"/>
  <c r="HH185" i="3"/>
  <c r="HH187" i="3"/>
  <c r="HH183" i="3"/>
  <c r="HH186" i="3"/>
  <c r="HH184" i="3"/>
  <c r="HH51" i="3"/>
  <c r="HH52" i="3"/>
  <c r="HH50" i="3"/>
  <c r="HH53" i="3"/>
  <c r="HH54" i="3"/>
  <c r="HG599" i="3"/>
  <c r="HG616" i="3"/>
  <c r="HG618" i="3"/>
  <c r="HG597" i="3"/>
  <c r="HG598" i="3"/>
  <c r="HG619" i="3"/>
  <c r="HG617" i="3"/>
  <c r="HG600" i="3"/>
  <c r="HG607" i="3"/>
  <c r="HG627" i="3"/>
  <c r="HG626" i="3"/>
  <c r="HG601" i="3"/>
  <c r="HG608" i="3"/>
  <c r="HG620" i="3"/>
  <c r="HG614" i="3"/>
  <c r="HG595" i="3"/>
  <c r="HG589" i="3"/>
  <c r="HG628" i="3"/>
  <c r="HG615" i="3"/>
  <c r="HG625" i="3"/>
  <c r="HG596" i="3"/>
  <c r="HG606" i="3"/>
  <c r="HG212" i="3"/>
  <c r="HG194" i="3"/>
  <c r="HG206" i="3"/>
  <c r="HG200" i="3"/>
  <c r="HG220" i="3"/>
  <c r="HG222" i="3"/>
  <c r="HG221" i="3"/>
  <c r="HG219" i="3"/>
  <c r="HG517" i="3"/>
  <c r="HG536" i="3"/>
  <c r="HG523" i="3"/>
  <c r="HG543" i="3"/>
  <c r="HG530" i="3"/>
  <c r="HG549" i="3"/>
  <c r="HG174" i="3"/>
  <c r="HG324" i="3"/>
  <c r="HG229" i="3"/>
  <c r="HG235" i="3"/>
  <c r="HG318" i="3"/>
  <c r="HG433" i="3"/>
  <c r="HG305" i="3"/>
  <c r="HG446" i="3"/>
  <c r="HG293" i="3"/>
  <c r="HG168" i="3"/>
  <c r="HG156" i="3"/>
  <c r="HG331" i="3"/>
  <c r="HG299" i="3"/>
  <c r="HG312" i="3"/>
  <c r="HG142" i="3"/>
  <c r="HG439" i="3"/>
  <c r="HG162" i="3"/>
  <c r="HG486" i="3"/>
  <c r="HG498" i="3"/>
  <c r="HG492" i="3"/>
  <c r="HG510" i="3"/>
  <c r="HG504" i="3"/>
  <c r="HG244" i="3"/>
  <c r="HG396" i="3"/>
  <c r="HG414" i="3"/>
  <c r="HG408" i="3"/>
  <c r="HG420" i="3"/>
  <c r="HG280" i="3"/>
  <c r="HG268" i="3"/>
  <c r="HG256" i="3"/>
  <c r="HG426" i="3"/>
  <c r="HG390" i="3"/>
  <c r="HG402" i="3"/>
  <c r="HG286" i="3"/>
  <c r="HG274" i="3"/>
  <c r="HG262" i="3"/>
  <c r="HG250" i="3"/>
  <c r="HG87" i="3"/>
  <c r="HG93" i="3"/>
  <c r="HG105" i="3"/>
  <c r="HG99" i="3"/>
  <c r="HG111" i="3"/>
  <c r="HG135" i="3"/>
  <c r="HG123" i="3"/>
  <c r="HG129" i="3"/>
  <c r="HG117" i="3"/>
  <c r="HG633" i="3"/>
  <c r="HG613" i="3"/>
  <c r="HG78" i="3"/>
  <c r="HG375" i="3"/>
  <c r="HG381" i="3"/>
  <c r="HG363" i="3"/>
  <c r="HG369" i="3"/>
  <c r="HG357" i="3"/>
  <c r="HG594" i="3"/>
  <c r="HG172" i="3"/>
  <c r="HG173" i="3"/>
  <c r="HG170" i="3"/>
  <c r="HG171" i="3"/>
  <c r="HG166" i="3"/>
  <c r="HG167" i="3"/>
  <c r="HG164" i="3"/>
  <c r="HG165" i="3"/>
  <c r="HG160" i="3"/>
  <c r="HG161" i="3"/>
  <c r="HG158" i="3"/>
  <c r="HG159" i="3"/>
  <c r="HG154" i="3"/>
  <c r="HG155" i="3"/>
  <c r="HG153" i="3"/>
  <c r="HG534" i="3"/>
  <c r="HG535" i="3"/>
  <c r="HG532" i="3"/>
  <c r="HG533" i="3"/>
  <c r="HG528" i="3"/>
  <c r="HG529" i="3"/>
  <c r="HG526" i="3"/>
  <c r="HG527" i="3"/>
  <c r="HG217" i="3"/>
  <c r="HG223" i="3"/>
  <c r="HG205" i="3"/>
  <c r="HG211" i="3"/>
  <c r="HG193" i="3"/>
  <c r="HG199" i="3"/>
  <c r="HG72" i="3"/>
  <c r="HG181" i="3"/>
  <c r="HG60" i="3"/>
  <c r="HG66" i="3"/>
  <c r="HG42" i="3"/>
  <c r="HG48" i="3"/>
  <c r="HG30" i="3"/>
  <c r="HG36" i="3"/>
  <c r="HG477" i="3"/>
  <c r="HG24" i="3"/>
  <c r="HG465" i="3"/>
  <c r="HG471" i="3"/>
  <c r="HG453" i="3"/>
  <c r="HG459" i="3"/>
  <c r="HH641" i="3"/>
  <c r="HH639" i="3"/>
  <c r="HH637" i="3"/>
  <c r="HH619" i="3"/>
  <c r="HH617" i="3"/>
  <c r="HH600" i="3"/>
  <c r="HH598" i="3"/>
  <c r="HG522" i="3"/>
  <c r="HG520" i="3"/>
  <c r="HG521" i="3"/>
  <c r="HG516" i="3"/>
  <c r="HG519" i="3"/>
  <c r="HG514" i="3"/>
  <c r="HG515" i="3"/>
  <c r="HG513" i="3"/>
  <c r="HG659" i="3"/>
  <c r="HG657" i="3"/>
  <c r="HG658" i="3"/>
  <c r="HG646" i="3"/>
  <c r="HG656" i="3"/>
  <c r="HG644" i="3"/>
  <c r="HG645" i="3"/>
  <c r="HG624" i="3"/>
  <c r="HG643" i="3"/>
  <c r="HG622" i="3"/>
  <c r="HG623" i="3"/>
  <c r="HG621" i="3"/>
  <c r="HG605" i="3"/>
  <c r="HG603" i="3"/>
  <c r="HG604" i="3"/>
  <c r="HH170" i="3"/>
  <c r="HG602" i="3"/>
  <c r="HH171" i="3"/>
  <c r="HH172" i="3"/>
  <c r="HH173" i="3"/>
  <c r="HH174" i="3"/>
  <c r="HG303" i="3"/>
  <c r="HG304" i="3"/>
  <c r="HG302" i="3"/>
  <c r="HG297" i="3"/>
  <c r="HG298" i="3"/>
  <c r="HG295" i="3"/>
  <c r="HG296" i="3"/>
  <c r="HG291" i="3"/>
  <c r="HG292" i="3"/>
  <c r="HG289" i="3"/>
  <c r="HG290" i="3"/>
  <c r="HG227" i="3"/>
  <c r="HG228" i="3"/>
  <c r="HG225" i="3"/>
  <c r="HG226" i="3"/>
  <c r="HG322" i="3"/>
  <c r="HG323" i="3"/>
  <c r="HG320" i="3"/>
  <c r="HG321" i="3"/>
  <c r="HG316" i="3"/>
  <c r="HG317" i="3"/>
  <c r="HG314" i="3"/>
  <c r="HG315" i="3"/>
  <c r="HG310" i="3"/>
  <c r="HG311" i="3"/>
  <c r="HG308" i="3"/>
  <c r="HG309" i="3"/>
  <c r="HH320" i="3"/>
  <c r="HH321" i="3"/>
  <c r="HH324" i="3"/>
  <c r="HH322" i="3"/>
  <c r="HH323" i="3"/>
  <c r="HG109" i="3"/>
  <c r="HG110" i="3"/>
  <c r="HG107" i="3"/>
  <c r="HG108" i="3"/>
  <c r="HG547" i="3"/>
  <c r="HG548" i="3"/>
  <c r="HG545" i="3"/>
  <c r="HG546" i="3"/>
  <c r="HG541" i="3"/>
  <c r="HG542" i="3"/>
  <c r="HG539" i="3"/>
  <c r="HG540" i="3"/>
  <c r="HG140" i="3"/>
  <c r="HG141" i="3"/>
  <c r="HG138" i="3"/>
  <c r="HG139" i="3"/>
  <c r="HG329" i="3"/>
  <c r="HG330" i="3"/>
  <c r="HG327" i="3"/>
  <c r="HG328" i="3"/>
  <c r="HG444" i="3"/>
  <c r="HG445" i="3"/>
  <c r="HG442" i="3"/>
  <c r="HG443" i="3"/>
  <c r="HG508" i="3"/>
  <c r="HG509" i="3"/>
  <c r="HG506" i="3"/>
  <c r="HG507" i="3"/>
  <c r="HG502" i="3"/>
  <c r="HG503" i="3"/>
  <c r="HG500" i="3"/>
  <c r="HG501" i="3"/>
  <c r="HG429" i="3"/>
  <c r="HG437" i="3"/>
  <c r="HG436" i="3"/>
  <c r="HG430" i="3"/>
  <c r="HG435" i="3"/>
  <c r="HG432" i="3"/>
  <c r="HG431" i="3"/>
  <c r="HG438" i="3"/>
  <c r="HG104" i="3"/>
  <c r="HG103" i="3"/>
  <c r="HG102" i="3"/>
  <c r="HG101" i="3"/>
  <c r="HG98" i="3"/>
  <c r="HG95" i="3"/>
  <c r="HG96" i="3"/>
  <c r="HG97" i="3"/>
  <c r="HG91" i="3"/>
  <c r="HG92" i="3"/>
  <c r="HG89" i="3"/>
  <c r="HG90" i="3"/>
  <c r="HG85" i="3"/>
  <c r="HG86" i="3"/>
  <c r="HG83" i="3"/>
  <c r="HG84" i="3"/>
  <c r="HG496" i="3"/>
  <c r="HG497" i="3"/>
  <c r="HG494" i="3"/>
  <c r="HG495" i="3"/>
  <c r="HG490" i="3"/>
  <c r="HG491" i="3"/>
  <c r="HG488" i="3"/>
  <c r="HG489" i="3"/>
  <c r="HG484" i="3"/>
  <c r="HG485" i="3"/>
  <c r="HG482" i="3"/>
  <c r="HG483" i="3"/>
  <c r="HG574" i="3"/>
  <c r="HG586" i="3"/>
  <c r="HG562" i="3"/>
  <c r="HG568" i="3"/>
  <c r="HG556" i="3"/>
  <c r="HG380" i="3"/>
  <c r="HG378" i="3"/>
  <c r="HG379" i="3"/>
  <c r="HG476" i="3"/>
  <c r="HG377" i="3"/>
  <c r="HG474" i="3"/>
  <c r="HG475" i="3"/>
  <c r="HG216" i="3"/>
  <c r="HG473" i="3"/>
  <c r="HG214" i="3"/>
  <c r="HG215" i="3"/>
  <c r="HG22" i="3"/>
  <c r="HG213" i="3"/>
  <c r="HG75" i="3"/>
  <c r="HG77" i="3"/>
  <c r="HG74" i="3"/>
  <c r="HG76" i="3"/>
  <c r="HG68" i="3"/>
  <c r="HG583" i="3"/>
  <c r="HG69" i="3"/>
  <c r="HG70" i="3"/>
  <c r="HG71" i="3"/>
  <c r="HG582" i="3"/>
  <c r="HG570" i="3"/>
  <c r="HG585" i="3"/>
  <c r="HG572" i="3"/>
  <c r="HG584" i="3"/>
  <c r="HG571" i="3"/>
  <c r="HG573" i="3"/>
  <c r="HG564" i="3"/>
  <c r="HG210" i="3"/>
  <c r="HG566" i="3"/>
  <c r="HG207" i="3"/>
  <c r="HG208" i="3"/>
  <c r="HG567" i="3"/>
  <c r="HG209" i="3"/>
  <c r="HG565" i="3"/>
  <c r="HG388" i="3"/>
  <c r="HG356" i="3"/>
  <c r="HG334" i="3"/>
  <c r="HG267" i="3"/>
  <c r="HG243" i="3"/>
  <c r="HG132" i="3"/>
  <c r="HG62" i="3"/>
  <c r="HG424" i="3"/>
  <c r="HG609" i="3"/>
  <c r="HG590" i="3"/>
  <c r="HG561" i="3"/>
  <c r="HG458" i="3"/>
  <c r="HG413" i="3"/>
  <c r="HG395" i="3"/>
  <c r="HG359" i="3"/>
  <c r="HG270" i="3"/>
  <c r="HG246" i="3"/>
  <c r="HG195" i="3"/>
  <c r="HG127" i="3"/>
  <c r="HG58" i="3"/>
  <c r="HG46" i="3"/>
  <c r="HG40" i="3"/>
  <c r="HG418" i="3"/>
  <c r="HG629" i="3"/>
  <c r="HG461" i="3"/>
  <c r="HG416" i="3"/>
  <c r="HG398" i="3"/>
  <c r="HG366" i="3"/>
  <c r="HG348" i="3"/>
  <c r="HG277" i="3"/>
  <c r="HG253" i="3"/>
  <c r="HG198" i="3"/>
  <c r="HG128" i="3"/>
  <c r="HG65" i="3"/>
  <c r="HG33" i="3"/>
  <c r="HG470" i="3"/>
  <c r="HG423" i="3"/>
  <c r="HG405" i="3"/>
  <c r="HG373" i="3"/>
  <c r="HG343" i="3"/>
  <c r="HG284" i="3"/>
  <c r="HG260" i="3"/>
  <c r="HG201" i="3"/>
  <c r="HG148" i="3"/>
  <c r="HG131" i="3"/>
  <c r="HG29" i="3"/>
  <c r="HG23" i="3"/>
  <c r="HG406" i="3"/>
  <c r="HG374" i="3"/>
  <c r="HG337" i="3"/>
  <c r="HG285" i="3"/>
  <c r="HG261" i="3"/>
  <c r="HG202" i="3"/>
  <c r="HG126" i="3"/>
  <c r="HG554" i="3"/>
  <c r="HG612" i="3"/>
  <c r="HG593" i="3"/>
  <c r="HG559" i="3"/>
  <c r="HG456" i="3"/>
  <c r="HG389" i="3"/>
  <c r="HG353" i="3"/>
  <c r="HG264" i="3"/>
  <c r="HG240" i="3"/>
  <c r="HG190" i="3"/>
  <c r="HG121" i="3"/>
  <c r="HG57" i="3"/>
  <c r="HG45" i="3"/>
  <c r="HG39" i="3"/>
  <c r="HG632" i="3"/>
  <c r="HG555" i="3"/>
  <c r="HG452" i="3"/>
  <c r="HG410" i="3"/>
  <c r="HG392" i="3"/>
  <c r="HG360" i="3"/>
  <c r="HG347" i="3"/>
  <c r="HG271" i="3"/>
  <c r="HG247" i="3"/>
  <c r="HG191" i="3"/>
  <c r="HG122" i="3"/>
  <c r="HG63" i="3"/>
  <c r="HG32" i="3"/>
  <c r="HG468" i="3"/>
  <c r="HG417" i="3"/>
  <c r="HG399" i="3"/>
  <c r="HG367" i="3"/>
  <c r="HG342" i="3"/>
  <c r="HG278" i="3"/>
  <c r="HG254" i="3"/>
  <c r="HG196" i="3"/>
  <c r="HG147" i="3"/>
  <c r="HG125" i="3"/>
  <c r="HG28" i="3"/>
  <c r="HG451" i="3"/>
  <c r="HG400" i="3"/>
  <c r="HG368" i="3"/>
  <c r="HG336" i="3"/>
  <c r="HG279" i="3"/>
  <c r="HG255" i="3"/>
  <c r="HG180" i="3"/>
  <c r="HG120" i="3"/>
  <c r="HG464" i="3"/>
  <c r="HG611" i="3"/>
  <c r="HG592" i="3"/>
  <c r="HG469" i="3"/>
  <c r="HG425" i="3"/>
  <c r="HG407" i="3"/>
  <c r="HG371" i="3"/>
  <c r="HG282" i="3"/>
  <c r="HG258" i="3"/>
  <c r="HG203" i="3"/>
  <c r="HG178" i="3"/>
  <c r="HG115" i="3"/>
  <c r="HG56" i="3"/>
  <c r="HG44" i="3"/>
  <c r="HG38" i="3"/>
  <c r="HG552" i="3"/>
  <c r="HG631" i="3"/>
  <c r="HG553" i="3"/>
  <c r="HG450" i="3"/>
  <c r="HG386" i="3"/>
  <c r="HG354" i="3"/>
  <c r="HG346" i="3"/>
  <c r="HG265" i="3"/>
  <c r="HG241" i="3"/>
  <c r="HG179" i="3"/>
  <c r="HG116" i="3"/>
  <c r="HG35" i="3"/>
  <c r="HG560" i="3"/>
  <c r="HG457" i="3"/>
  <c r="HG411" i="3"/>
  <c r="HG393" i="3"/>
  <c r="HG361" i="3"/>
  <c r="HG341" i="3"/>
  <c r="HG272" i="3"/>
  <c r="HG248" i="3"/>
  <c r="HG192" i="3"/>
  <c r="HG146" i="3"/>
  <c r="HG119" i="3"/>
  <c r="HG27" i="3"/>
  <c r="HG412" i="3"/>
  <c r="HG394" i="3"/>
  <c r="HG362" i="3"/>
  <c r="HG335" i="3"/>
  <c r="HG273" i="3"/>
  <c r="HG249" i="3"/>
  <c r="HG177" i="3"/>
  <c r="HG64" i="3"/>
  <c r="HG449" i="3"/>
  <c r="HG610" i="3"/>
  <c r="HG591" i="3"/>
  <c r="HG467" i="3"/>
  <c r="HG419" i="3"/>
  <c r="HG401" i="3"/>
  <c r="HG365" i="3"/>
  <c r="HG276" i="3"/>
  <c r="HG252" i="3"/>
  <c r="HG197" i="3"/>
  <c r="HG133" i="3"/>
  <c r="HG59" i="3"/>
  <c r="HG47" i="3"/>
  <c r="HG41" i="3"/>
  <c r="HG462" i="3"/>
  <c r="HG630" i="3"/>
  <c r="HG463" i="3"/>
  <c r="HG422" i="3"/>
  <c r="HG404" i="3"/>
  <c r="HG372" i="3"/>
  <c r="HG349" i="3"/>
  <c r="HG283" i="3"/>
  <c r="HG259" i="3"/>
  <c r="HG204" i="3"/>
  <c r="HG134" i="3"/>
  <c r="HG113" i="3"/>
  <c r="HG34" i="3"/>
  <c r="HG558" i="3"/>
  <c r="HG455" i="3"/>
  <c r="HG387" i="3"/>
  <c r="HG355" i="3"/>
  <c r="HG340" i="3"/>
  <c r="HG266" i="3"/>
  <c r="HG242" i="3"/>
  <c r="HG189" i="3"/>
  <c r="HG145" i="3"/>
  <c r="HG114" i="3"/>
  <c r="HG26" i="3"/>
  <c r="HG21" i="3"/>
  <c r="HG20" i="3"/>
  <c r="HH395" i="3"/>
  <c r="HH425" i="3"/>
  <c r="HH353" i="3"/>
  <c r="HH240" i="3"/>
  <c r="HH42" i="3"/>
  <c r="HH402" i="3"/>
  <c r="HH366" i="3"/>
  <c r="HH134" i="3"/>
  <c r="HH399" i="3"/>
  <c r="HH658" i="3"/>
  <c r="HH647" i="3"/>
  <c r="HH631" i="3"/>
  <c r="HH621" i="3"/>
  <c r="HH545" i="3"/>
  <c r="HH503" i="3"/>
  <c r="HH468" i="3"/>
  <c r="HH363" i="3"/>
  <c r="HH250" i="3"/>
  <c r="HH48" i="3"/>
  <c r="HH271" i="3"/>
  <c r="HH77" i="3"/>
  <c r="HH76" i="3"/>
  <c r="HH74" i="3"/>
  <c r="HH78" i="3"/>
  <c r="HH231" i="3"/>
  <c r="HH225" i="3"/>
  <c r="HH227" i="3"/>
  <c r="HH235" i="3"/>
  <c r="HH233" i="3"/>
  <c r="HH75" i="3"/>
  <c r="HH228" i="3"/>
  <c r="HH229" i="3"/>
  <c r="HH234" i="3"/>
  <c r="HH226" i="3"/>
  <c r="HH232" i="3"/>
  <c r="HH72" i="3"/>
  <c r="HH582" i="3"/>
  <c r="HH585" i="3"/>
  <c r="HH222" i="3"/>
  <c r="HH69" i="3"/>
  <c r="HH223" i="3"/>
  <c r="HH71" i="3"/>
  <c r="HH574" i="3"/>
  <c r="HH586" i="3"/>
  <c r="HH68" i="3"/>
  <c r="HH583" i="3"/>
  <c r="HH220" i="3"/>
  <c r="HH584" i="3"/>
  <c r="HH70" i="3"/>
  <c r="HH572" i="3"/>
  <c r="HH570" i="3"/>
  <c r="HH219" i="3"/>
  <c r="HH573" i="3"/>
  <c r="HH221" i="3"/>
  <c r="HH571" i="3"/>
  <c r="HH317" i="3"/>
  <c r="HH565" i="3"/>
  <c r="HH208" i="3"/>
  <c r="HH315" i="3"/>
  <c r="HH211" i="3"/>
  <c r="HH316" i="3"/>
  <c r="HH207" i="3"/>
  <c r="HH567" i="3"/>
  <c r="HH209" i="3"/>
  <c r="HH568" i="3"/>
  <c r="HH314" i="3"/>
  <c r="HH566" i="3"/>
  <c r="HH318" i="3"/>
  <c r="HH564" i="3"/>
  <c r="HH210" i="3"/>
  <c r="HH111" i="3"/>
  <c r="HH96" i="3"/>
  <c r="HH103" i="3"/>
  <c r="HH107" i="3"/>
  <c r="HH91" i="3"/>
  <c r="HH98" i="3"/>
  <c r="HH85" i="3"/>
  <c r="HH102" i="3"/>
  <c r="HH109" i="3"/>
  <c r="HH93" i="3"/>
  <c r="HH97" i="3"/>
  <c r="HH104" i="3"/>
  <c r="HH86" i="3"/>
  <c r="HH92" i="3"/>
  <c r="HH99" i="3"/>
  <c r="HH87" i="3"/>
  <c r="HH110" i="3"/>
  <c r="HH95" i="3"/>
  <c r="HH83" i="3"/>
  <c r="HH105" i="3"/>
  <c r="HH90" i="3"/>
  <c r="HH84" i="3"/>
  <c r="HH101" i="3"/>
  <c r="HH108" i="3"/>
  <c r="HH89" i="3"/>
  <c r="HH337" i="3"/>
  <c r="HH459" i="3"/>
  <c r="HH495" i="3"/>
  <c r="HH535" i="3"/>
  <c r="HH160" i="3"/>
  <c r="HH145" i="3"/>
  <c r="HH309" i="3"/>
  <c r="HH444" i="3"/>
  <c r="HH479" i="3"/>
  <c r="HH520" i="3"/>
  <c r="HH156" i="3"/>
  <c r="HH165" i="3"/>
  <c r="HH290" i="3"/>
  <c r="HH343" i="3"/>
  <c r="HH456" i="3"/>
  <c r="HH491" i="3"/>
  <c r="HH532" i="3"/>
  <c r="HH554" i="3"/>
  <c r="HH213" i="3"/>
  <c r="HH329" i="3"/>
  <c r="HH446" i="3"/>
  <c r="HH483" i="3"/>
  <c r="HH522" i="3"/>
  <c r="HH558" i="3"/>
  <c r="HH606" i="3"/>
  <c r="HH624" i="3"/>
  <c r="HH297" i="3"/>
  <c r="HH350" i="3"/>
  <c r="HH35" i="3"/>
  <c r="HH267" i="3"/>
  <c r="HH57" i="3"/>
  <c r="HH254" i="3"/>
  <c r="HH180" i="3"/>
  <c r="HH26" i="3"/>
  <c r="HH119" i="3"/>
  <c r="HH166" i="3"/>
  <c r="HH295" i="3"/>
  <c r="HH348" i="3"/>
  <c r="HH461" i="3"/>
  <c r="HH496" i="3"/>
  <c r="HH536" i="3"/>
  <c r="HH555" i="3"/>
  <c r="HH605" i="3"/>
  <c r="HH612" i="3"/>
  <c r="HH217" i="3"/>
  <c r="HH335" i="3"/>
  <c r="HH452" i="3"/>
  <c r="HH488" i="3"/>
  <c r="HH528" i="3"/>
  <c r="HH559" i="3"/>
  <c r="HH609" i="3"/>
  <c r="HH336" i="3"/>
  <c r="HH453" i="3"/>
  <c r="HH132" i="3"/>
  <c r="HH368" i="3"/>
  <c r="HH80" i="3"/>
  <c r="HH242" i="3"/>
  <c r="HH202" i="3"/>
  <c r="HH30" i="3"/>
  <c r="HH125" i="3"/>
  <c r="HH361" i="3"/>
  <c r="HH412" i="3"/>
  <c r="HH405" i="3"/>
  <c r="HH179" i="3"/>
  <c r="HH372" i="3"/>
  <c r="HH404" i="3"/>
  <c r="HH44" i="3"/>
  <c r="HH244" i="3"/>
  <c r="HH357" i="3"/>
  <c r="HH498" i="3"/>
  <c r="HH540" i="3"/>
  <c r="HH643" i="3"/>
  <c r="HH592" i="3"/>
  <c r="HH633" i="3"/>
  <c r="HH629" i="3"/>
  <c r="HH418" i="3"/>
  <c r="HH22" i="3"/>
  <c r="HH241" i="3"/>
  <c r="HH414" i="3"/>
  <c r="HH60" i="3"/>
  <c r="HH258" i="3"/>
  <c r="HH371" i="3"/>
  <c r="HH424" i="3"/>
  <c r="HH191" i="3"/>
  <c r="HH379" i="3"/>
  <c r="HH293" i="3"/>
  <c r="HH347" i="3"/>
  <c r="HH469" i="3"/>
  <c r="HH504" i="3"/>
  <c r="HH546" i="3"/>
  <c r="HH140" i="3"/>
  <c r="HH153" i="3"/>
  <c r="HH162" i="3"/>
  <c r="HH215" i="3"/>
  <c r="HH331" i="3"/>
  <c r="HH455" i="3"/>
  <c r="HH490" i="3"/>
  <c r="HH530" i="3"/>
  <c r="HH159" i="3"/>
  <c r="HH167" i="3"/>
  <c r="HH299" i="3"/>
  <c r="HH429" i="3"/>
  <c r="HH465" i="3"/>
  <c r="HH501" i="3"/>
  <c r="HH542" i="3"/>
  <c r="HH556" i="3"/>
  <c r="HH340" i="3"/>
  <c r="HH457" i="3"/>
  <c r="HH492" i="3"/>
  <c r="HH533" i="3"/>
  <c r="HH560" i="3"/>
  <c r="HH613" i="3"/>
  <c r="HH611" i="3"/>
  <c r="HH142" i="3"/>
  <c r="HH308" i="3"/>
  <c r="HH437" i="3"/>
  <c r="HH120" i="3"/>
  <c r="HH356" i="3"/>
  <c r="HH278" i="3"/>
  <c r="HH249" i="3"/>
  <c r="HH41" i="3"/>
  <c r="HH131" i="3"/>
  <c r="HH168" i="3"/>
  <c r="HH304" i="3"/>
  <c r="HH430" i="3"/>
  <c r="HH470" i="3"/>
  <c r="HH506" i="3"/>
  <c r="HH547" i="3"/>
  <c r="HH291" i="3"/>
  <c r="HH344" i="3"/>
  <c r="HH462" i="3"/>
  <c r="HH497" i="3"/>
  <c r="HH539" i="3"/>
  <c r="HH561" i="3"/>
  <c r="HH596" i="3"/>
  <c r="HH292" i="3"/>
  <c r="HH346" i="3"/>
  <c r="HH463" i="3"/>
  <c r="HH193" i="3"/>
  <c r="HH28" i="3"/>
  <c r="HH123" i="3"/>
  <c r="HH266" i="3"/>
  <c r="HH261" i="3"/>
  <c r="HH47" i="3"/>
  <c r="HH199" i="3"/>
  <c r="HH393" i="3"/>
  <c r="HH260" i="3"/>
  <c r="HH423" i="3"/>
  <c r="HH204" i="3"/>
  <c r="HH381" i="3"/>
  <c r="HH410" i="3"/>
  <c r="HH58" i="3"/>
  <c r="HH256" i="3"/>
  <c r="HH369" i="3"/>
  <c r="HH473" i="3"/>
  <c r="HH508" i="3"/>
  <c r="HH549" i="3"/>
  <c r="HH625" i="3"/>
  <c r="HH622" i="3"/>
  <c r="HH645" i="3"/>
  <c r="HH355" i="3"/>
  <c r="HH63" i="3"/>
  <c r="HH265" i="3"/>
  <c r="HH383" i="3"/>
  <c r="HH139" i="3"/>
  <c r="HH303" i="3"/>
  <c r="HH438" i="3"/>
  <c r="HH515" i="3"/>
  <c r="HH155" i="3"/>
  <c r="HH289" i="3"/>
  <c r="HH342" i="3"/>
  <c r="HH464" i="3"/>
  <c r="HH500" i="3"/>
  <c r="HH541" i="3"/>
  <c r="HH161" i="3"/>
  <c r="HH310" i="3"/>
  <c r="HH435" i="3"/>
  <c r="HH475" i="3"/>
  <c r="HH510" i="3"/>
  <c r="HH593" i="3"/>
  <c r="HH296" i="3"/>
  <c r="HH349" i="3"/>
  <c r="HH467" i="3"/>
  <c r="HH502" i="3"/>
  <c r="HH543" i="3"/>
  <c r="HH562" i="3"/>
  <c r="HH646" i="3"/>
  <c r="HH604" i="3"/>
  <c r="HH214" i="3"/>
  <c r="HH330" i="3"/>
  <c r="HH449" i="3"/>
  <c r="HH177" i="3"/>
  <c r="HH21" i="3"/>
  <c r="HH117" i="3"/>
  <c r="HH62" i="3"/>
  <c r="HH273" i="3"/>
  <c r="HH59" i="3"/>
  <c r="HH192" i="3"/>
  <c r="HH328" i="3"/>
  <c r="HH439" i="3"/>
  <c r="HH516" i="3"/>
  <c r="HH431" i="3"/>
  <c r="HH471" i="3"/>
  <c r="HH507" i="3"/>
  <c r="HH548" i="3"/>
  <c r="HH590" i="3"/>
  <c r="HH138" i="3"/>
  <c r="HH302" i="3"/>
  <c r="HH432" i="3"/>
  <c r="HH24" i="3"/>
  <c r="HH255" i="3"/>
  <c r="HH45" i="3"/>
  <c r="HH135" i="3"/>
  <c r="HH33" i="3"/>
  <c r="HH285" i="3"/>
  <c r="HH248" i="3"/>
  <c r="HH411" i="3"/>
  <c r="HH284" i="3"/>
  <c r="HH36" i="3"/>
  <c r="HH259" i="3"/>
  <c r="HH422" i="3"/>
  <c r="HH127" i="3"/>
  <c r="HH268" i="3"/>
  <c r="HH389" i="3"/>
  <c r="HH519" i="3"/>
  <c r="HH603" i="3"/>
  <c r="HH387" i="3"/>
  <c r="HH122" i="3"/>
  <c r="HH354" i="3"/>
  <c r="HH396" i="3"/>
  <c r="HH38" i="3"/>
  <c r="HH197" i="3"/>
  <c r="HH282" i="3"/>
  <c r="HH413" i="3"/>
  <c r="HH149" i="3"/>
  <c r="HH327" i="3"/>
  <c r="HH450" i="3"/>
  <c r="HH485" i="3"/>
  <c r="HH526" i="3"/>
  <c r="HH158" i="3"/>
  <c r="HH298" i="3"/>
  <c r="HH433" i="3"/>
  <c r="HH474" i="3"/>
  <c r="HH509" i="3"/>
  <c r="HH146" i="3"/>
  <c r="HH154" i="3"/>
  <c r="HH164" i="3"/>
  <c r="HH216" i="3"/>
  <c r="HH334" i="3"/>
  <c r="HH445" i="3"/>
  <c r="HH482" i="3"/>
  <c r="HH521" i="3"/>
  <c r="HH552" i="3"/>
  <c r="HH141" i="3"/>
  <c r="HH305" i="3"/>
  <c r="HH436" i="3"/>
  <c r="HH476" i="3"/>
  <c r="HH513" i="3"/>
  <c r="HH594" i="3"/>
  <c r="HH635" i="3"/>
  <c r="HH656" i="3"/>
  <c r="HH237" i="3"/>
  <c r="HH341" i="3"/>
  <c r="HH458" i="3"/>
  <c r="HH243" i="3"/>
  <c r="HH39" i="3"/>
  <c r="HH129" i="3"/>
  <c r="HH126" i="3"/>
  <c r="HH362" i="3"/>
  <c r="HH205" i="3"/>
  <c r="HH338" i="3"/>
  <c r="HH451" i="3"/>
  <c r="HH486" i="3"/>
  <c r="HH527" i="3"/>
  <c r="HH553" i="3"/>
  <c r="HH147" i="3"/>
  <c r="HH311" i="3"/>
  <c r="HH442" i="3"/>
  <c r="HH517" i="3"/>
  <c r="HH602" i="3"/>
  <c r="HH630" i="3"/>
  <c r="HH660" i="3"/>
  <c r="HH148" i="3"/>
  <c r="HH312" i="3"/>
  <c r="HH443" i="3"/>
  <c r="HH64" i="3"/>
  <c r="HH279" i="3"/>
  <c r="HH196" i="3"/>
  <c r="HH66" i="3"/>
  <c r="HH374" i="3"/>
  <c r="HH114" i="3"/>
  <c r="HH272" i="3"/>
  <c r="HH394" i="3"/>
  <c r="HH373" i="3"/>
  <c r="HH116" i="3"/>
  <c r="HH283" i="3"/>
  <c r="HH392" i="3"/>
  <c r="HH29" i="3"/>
  <c r="HH195" i="3"/>
  <c r="HH280" i="3"/>
  <c r="HH489" i="3"/>
  <c r="HH529" i="3"/>
  <c r="HH610" i="3"/>
  <c r="HH657" i="3"/>
  <c r="HH632" i="3"/>
  <c r="HH400" i="3"/>
  <c r="HH181" i="3"/>
  <c r="HH378" i="3"/>
  <c r="HH408" i="3"/>
  <c r="HH46" i="3"/>
  <c r="HH246" i="3"/>
  <c r="HH359" i="3"/>
  <c r="HH406" i="3"/>
  <c r="HH128" i="3"/>
  <c r="HH360" i="3"/>
  <c r="HH407" i="3"/>
  <c r="HH276" i="3"/>
  <c r="HH190" i="3"/>
  <c r="HH27" i="3"/>
  <c r="HH390" i="3"/>
  <c r="HH277" i="3"/>
  <c r="HH113" i="3"/>
  <c r="HH367" i="3"/>
  <c r="HH388" i="3"/>
  <c r="HH659" i="3"/>
  <c r="HH591" i="3"/>
  <c r="HH534" i="3"/>
  <c r="HH494" i="3"/>
  <c r="HH419" i="3"/>
  <c r="HH286" i="3"/>
  <c r="HH203" i="3"/>
  <c r="HH40" i="3"/>
  <c r="HH398" i="3"/>
  <c r="HH247" i="3"/>
  <c r="HH270" i="3"/>
  <c r="HH377" i="3"/>
  <c r="HH264" i="3"/>
  <c r="HH121" i="3"/>
  <c r="HH420" i="3"/>
  <c r="HH253" i="3"/>
  <c r="HH34" i="3"/>
  <c r="HH201" i="3"/>
  <c r="HH615" i="3"/>
  <c r="HH523" i="3"/>
  <c r="HH484" i="3"/>
  <c r="HH401" i="3"/>
  <c r="HH274" i="3"/>
  <c r="HH178" i="3"/>
  <c r="HH23" i="3"/>
  <c r="HH386" i="3"/>
  <c r="HH65" i="3"/>
  <c r="HH133" i="3"/>
  <c r="HH365" i="3"/>
  <c r="HH252" i="3"/>
  <c r="HH56" i="3"/>
  <c r="HH380" i="3"/>
  <c r="HH198" i="3"/>
  <c r="HH417" i="3"/>
  <c r="HH189" i="3"/>
  <c r="HH623" i="3"/>
  <c r="HH644" i="3"/>
  <c r="HH514" i="3"/>
  <c r="HH477" i="3"/>
  <c r="HH375" i="3"/>
  <c r="HH262" i="3"/>
  <c r="HH115" i="3"/>
  <c r="HH416" i="3"/>
  <c r="HH32" i="3"/>
  <c r="HH426" i="3"/>
  <c r="HD879" i="3"/>
  <c r="HJ796" i="3" s="1"/>
  <c r="HD877" i="3"/>
  <c r="HH20" i="3"/>
  <c r="HF576" i="3" l="1"/>
  <c r="HF578" i="3"/>
  <c r="HF577" i="3"/>
  <c r="HF579" i="3"/>
  <c r="HE577" i="3"/>
  <c r="HE578" i="3"/>
  <c r="HE579" i="3"/>
  <c r="HE576" i="3"/>
  <c r="HF301" i="3"/>
  <c r="HE301" i="3"/>
  <c r="HE650" i="3"/>
  <c r="HE653" i="3"/>
  <c r="HE651" i="3"/>
  <c r="HF651" i="3"/>
  <c r="HF653" i="3"/>
  <c r="HF650" i="3"/>
  <c r="HE652" i="3"/>
  <c r="HF652" i="3"/>
  <c r="HF654" i="3"/>
  <c r="HE654" i="3"/>
  <c r="HF796" i="3"/>
  <c r="HJ824" i="3"/>
  <c r="HI796" i="3"/>
  <c r="HF824" i="3"/>
  <c r="HE796" i="3"/>
  <c r="HI731" i="3"/>
  <c r="HI824" i="3"/>
  <c r="HE731" i="3"/>
  <c r="HE824" i="3"/>
  <c r="HE860" i="3"/>
  <c r="HE871" i="3"/>
  <c r="HE870" i="3"/>
  <c r="HE869" i="3"/>
  <c r="HE862" i="3"/>
  <c r="HE867" i="3"/>
  <c r="HE868" i="3"/>
  <c r="HE861" i="3"/>
  <c r="HE864" i="3"/>
  <c r="HE863" i="3"/>
  <c r="HI871" i="3"/>
  <c r="HI870" i="3"/>
  <c r="HI869" i="3"/>
  <c r="HI862" i="3"/>
  <c r="HI867" i="3"/>
  <c r="HI868" i="3"/>
  <c r="HI861" i="3"/>
  <c r="HI864" i="3"/>
  <c r="HI863" i="3"/>
  <c r="HI749" i="3"/>
  <c r="HI860" i="3"/>
  <c r="HE186" i="3"/>
  <c r="HE185" i="3"/>
  <c r="HE52" i="3"/>
  <c r="HE53" i="3"/>
  <c r="HE183" i="3"/>
  <c r="HE51" i="3"/>
  <c r="HE184" i="3"/>
  <c r="HE749" i="3"/>
  <c r="HE50" i="3"/>
  <c r="HE729" i="3"/>
  <c r="HE727" i="3"/>
  <c r="HI729" i="3"/>
  <c r="HI727" i="3"/>
  <c r="HE766" i="3"/>
  <c r="HE728" i="3"/>
  <c r="HI766" i="3"/>
  <c r="HI728" i="3"/>
  <c r="HE679" i="3"/>
  <c r="HE681" i="3"/>
  <c r="HE680" i="3"/>
  <c r="HE682" i="3"/>
  <c r="HE875" i="3"/>
  <c r="HE746" i="3"/>
  <c r="HI875" i="3"/>
  <c r="HI746" i="3"/>
  <c r="HE80" i="3"/>
  <c r="HE662" i="3"/>
  <c r="HE666" i="3"/>
  <c r="HE664" i="3"/>
  <c r="HE641" i="3"/>
  <c r="HE637" i="3"/>
  <c r="HE639" i="3"/>
  <c r="HE660" i="3"/>
  <c r="HE479" i="3"/>
  <c r="HE635" i="3"/>
  <c r="HE647" i="3"/>
  <c r="HE383" i="3"/>
  <c r="HE237" i="3"/>
  <c r="HE752" i="3"/>
  <c r="HE753" i="3"/>
  <c r="HI752" i="3"/>
  <c r="HI753" i="3"/>
  <c r="HE744" i="3"/>
  <c r="HE774" i="3"/>
  <c r="HI744" i="3"/>
  <c r="HI774" i="3"/>
  <c r="HE765" i="3"/>
  <c r="HE757" i="3"/>
  <c r="HI765" i="3"/>
  <c r="HI757" i="3"/>
  <c r="HE854" i="3"/>
  <c r="HE856" i="3"/>
  <c r="HE858" i="3"/>
  <c r="HE855" i="3"/>
  <c r="HE857" i="3"/>
  <c r="HI856" i="3"/>
  <c r="HI858" i="3"/>
  <c r="HI855" i="3"/>
  <c r="HI857" i="3"/>
  <c r="HI732" i="3"/>
  <c r="HI854" i="3"/>
  <c r="HE719" i="3"/>
  <c r="HE732" i="3"/>
  <c r="HI723" i="3"/>
  <c r="HI719" i="3"/>
  <c r="HE733" i="3"/>
  <c r="HE723" i="3"/>
  <c r="HI743" i="3"/>
  <c r="HI733" i="3"/>
  <c r="HE734" i="3"/>
  <c r="HE743" i="3"/>
  <c r="HI760" i="3"/>
  <c r="HI734" i="3"/>
  <c r="HF680" i="3"/>
  <c r="HF679" i="3"/>
  <c r="HF681" i="3"/>
  <c r="HF682" i="3"/>
  <c r="HF666" i="3"/>
  <c r="HF664" i="3"/>
  <c r="HF662" i="3"/>
  <c r="HF675" i="3"/>
  <c r="HF677" i="3"/>
  <c r="HE677" i="3"/>
  <c r="HE674" i="3"/>
  <c r="HE676" i="3"/>
  <c r="HF676" i="3"/>
  <c r="HF674" i="3"/>
  <c r="HE675" i="3"/>
  <c r="HF670" i="3"/>
  <c r="HF671" i="3"/>
  <c r="HE670" i="3"/>
  <c r="HE672" i="3"/>
  <c r="HE669" i="3"/>
  <c r="HE671" i="3"/>
  <c r="HF669" i="3"/>
  <c r="HF672" i="3"/>
  <c r="HE760" i="3"/>
  <c r="HE54" i="3"/>
  <c r="HE187" i="3"/>
  <c r="HE782" i="3"/>
  <c r="HE745" i="3"/>
  <c r="HI782" i="3"/>
  <c r="HI745" i="3"/>
  <c r="HE784" i="3"/>
  <c r="HE759" i="3"/>
  <c r="HI784" i="3"/>
  <c r="HI759" i="3"/>
  <c r="HE758" i="3"/>
  <c r="HE778" i="3"/>
  <c r="HI758" i="3"/>
  <c r="HI778" i="3"/>
  <c r="HE777" i="3"/>
  <c r="HE783" i="3"/>
  <c r="HI777" i="3"/>
  <c r="HI783" i="3"/>
  <c r="HE762" i="3"/>
  <c r="HE764" i="3"/>
  <c r="HI762" i="3"/>
  <c r="HI764" i="3"/>
  <c r="HE768" i="3"/>
  <c r="HE771" i="3"/>
  <c r="HI768" i="3"/>
  <c r="HI771" i="3"/>
  <c r="HE767" i="3"/>
  <c r="HE761" i="3"/>
  <c r="HI767" i="3"/>
  <c r="HI761" i="3"/>
  <c r="HE810" i="3"/>
  <c r="HE814" i="3"/>
  <c r="HI810" i="3"/>
  <c r="HI814" i="3"/>
  <c r="HE819" i="3"/>
  <c r="HE805" i="3"/>
  <c r="HI819" i="3"/>
  <c r="HI805" i="3"/>
  <c r="HE799" i="3"/>
  <c r="HE853" i="3"/>
  <c r="HE843" i="3"/>
  <c r="HE800" i="3"/>
  <c r="HI799" i="3"/>
  <c r="HI853" i="3"/>
  <c r="HI843" i="3"/>
  <c r="HI800" i="3"/>
  <c r="HE844" i="3"/>
  <c r="HE724" i="3"/>
  <c r="HI844" i="3"/>
  <c r="HI724" i="3"/>
  <c r="HE780" i="3"/>
  <c r="HF844" i="3"/>
  <c r="HI780" i="3"/>
  <c r="HJ844" i="3"/>
  <c r="HF734" i="3"/>
  <c r="HE779" i="3"/>
  <c r="HJ734" i="3"/>
  <c r="HI779" i="3"/>
  <c r="HF771" i="3"/>
  <c r="HF765" i="3"/>
  <c r="HJ771" i="3"/>
  <c r="HJ765" i="3"/>
  <c r="HF784" i="3"/>
  <c r="HF746" i="3"/>
  <c r="HJ784" i="3"/>
  <c r="HJ746" i="3"/>
  <c r="HF782" i="3"/>
  <c r="HF783" i="3"/>
  <c r="HJ782" i="3"/>
  <c r="HJ783" i="3"/>
  <c r="HF764" i="3"/>
  <c r="HF724" i="3"/>
  <c r="HJ764" i="3"/>
  <c r="HJ724" i="3"/>
  <c r="HF745" i="3"/>
  <c r="HF768" i="3"/>
  <c r="HJ745" i="3"/>
  <c r="HJ768" i="3"/>
  <c r="HF779" i="3"/>
  <c r="HF780" i="3"/>
  <c r="HJ779" i="3"/>
  <c r="HJ780" i="3"/>
  <c r="HE737" i="3"/>
  <c r="HE735" i="3"/>
  <c r="HE344" i="3"/>
  <c r="HE149" i="3"/>
  <c r="HE350" i="3"/>
  <c r="HE338" i="3"/>
  <c r="HI737" i="3"/>
  <c r="HI735" i="3"/>
  <c r="HE152" i="3"/>
  <c r="HE231" i="3"/>
  <c r="HE233" i="3"/>
  <c r="HE234" i="3"/>
  <c r="HE232" i="3"/>
  <c r="HF152" i="3"/>
  <c r="HF61" i="3"/>
  <c r="HF183" i="3"/>
  <c r="HF187" i="3"/>
  <c r="HF186" i="3"/>
  <c r="HF185" i="3"/>
  <c r="HF184" i="3"/>
  <c r="HF53" i="3"/>
  <c r="HF50" i="3"/>
  <c r="HF54" i="3"/>
  <c r="HF51" i="3"/>
  <c r="HF52" i="3"/>
  <c r="HI720" i="3"/>
  <c r="HE616" i="3"/>
  <c r="HE618" i="3"/>
  <c r="HE597" i="3"/>
  <c r="HE599" i="3"/>
  <c r="HE619" i="3"/>
  <c r="HE598" i="3"/>
  <c r="HE617" i="3"/>
  <c r="HE600" i="3"/>
  <c r="HE589" i="3"/>
  <c r="HE608" i="3"/>
  <c r="HE620" i="3"/>
  <c r="HE601" i="3"/>
  <c r="HE614" i="3"/>
  <c r="HE595" i="3"/>
  <c r="HE627" i="3"/>
  <c r="HE628" i="3"/>
  <c r="HE607" i="3"/>
  <c r="HE626" i="3"/>
  <c r="HE615" i="3"/>
  <c r="HE625" i="3"/>
  <c r="HE596" i="3"/>
  <c r="HE606" i="3"/>
  <c r="HE720" i="3"/>
  <c r="HE865" i="3"/>
  <c r="HE872" i="3"/>
  <c r="HI865" i="3"/>
  <c r="HI872" i="3"/>
  <c r="HI754" i="3"/>
  <c r="HE206" i="3"/>
  <c r="HE200" i="3"/>
  <c r="HE212" i="3"/>
  <c r="HE194" i="3"/>
  <c r="HE755" i="3"/>
  <c r="HE754" i="3"/>
  <c r="HI755" i="3"/>
  <c r="HE220" i="3"/>
  <c r="HE222" i="3"/>
  <c r="HE221" i="3"/>
  <c r="HE219" i="3"/>
  <c r="HE517" i="3"/>
  <c r="HE543" i="3"/>
  <c r="HE530" i="3"/>
  <c r="HE549" i="3"/>
  <c r="HE536" i="3"/>
  <c r="HE523" i="3"/>
  <c r="HE174" i="3"/>
  <c r="HE324" i="3"/>
  <c r="HE229" i="3"/>
  <c r="HE235" i="3"/>
  <c r="HE318" i="3"/>
  <c r="HE162" i="3"/>
  <c r="HE433" i="3"/>
  <c r="HE305" i="3"/>
  <c r="HE446" i="3"/>
  <c r="HE293" i="3"/>
  <c r="HE168" i="3"/>
  <c r="HE156" i="3"/>
  <c r="HE331" i="3"/>
  <c r="HE299" i="3"/>
  <c r="HE312" i="3"/>
  <c r="HE142" i="3"/>
  <c r="HE439" i="3"/>
  <c r="HE486" i="3"/>
  <c r="HE510" i="3"/>
  <c r="HE504" i="3"/>
  <c r="HE498" i="3"/>
  <c r="HE492" i="3"/>
  <c r="HE244" i="3"/>
  <c r="HE396" i="3"/>
  <c r="HE414" i="3"/>
  <c r="HE408" i="3"/>
  <c r="HE420" i="3"/>
  <c r="HE280" i="3"/>
  <c r="HE268" i="3"/>
  <c r="HE256" i="3"/>
  <c r="HE426" i="3"/>
  <c r="HE390" i="3"/>
  <c r="HE402" i="3"/>
  <c r="HE286" i="3"/>
  <c r="HE274" i="3"/>
  <c r="HE262" i="3"/>
  <c r="HE250" i="3"/>
  <c r="HE87" i="3"/>
  <c r="HE111" i="3"/>
  <c r="HE93" i="3"/>
  <c r="HE105" i="3"/>
  <c r="HE99" i="3"/>
  <c r="HE117" i="3"/>
  <c r="HE135" i="3"/>
  <c r="HE123" i="3"/>
  <c r="HE129" i="3"/>
  <c r="HE613" i="3"/>
  <c r="HE633" i="3"/>
  <c r="HI831" i="3"/>
  <c r="HI832" i="3"/>
  <c r="HE831" i="3"/>
  <c r="HE832" i="3"/>
  <c r="HI798" i="3"/>
  <c r="HE808" i="3"/>
  <c r="HE817" i="3"/>
  <c r="HI817" i="3"/>
  <c r="HE804" i="3"/>
  <c r="HI804" i="3"/>
  <c r="HE813" i="3"/>
  <c r="HE791" i="3"/>
  <c r="HE798" i="3"/>
  <c r="HI813" i="3"/>
  <c r="HI808" i="3"/>
  <c r="HI791" i="3"/>
  <c r="HE78" i="3"/>
  <c r="HE739" i="3"/>
  <c r="HE687" i="3"/>
  <c r="HI739" i="3"/>
  <c r="HI687" i="3"/>
  <c r="HE702" i="3"/>
  <c r="HE823" i="3"/>
  <c r="HE822" i="3"/>
  <c r="HI702" i="3"/>
  <c r="HI823" i="3"/>
  <c r="HI822" i="3"/>
  <c r="HE821" i="3"/>
  <c r="HI821" i="3"/>
  <c r="HE381" i="3"/>
  <c r="HE726" i="3"/>
  <c r="HI807" i="3"/>
  <c r="HI726" i="3"/>
  <c r="HE369" i="3"/>
  <c r="HE375" i="3"/>
  <c r="HE357" i="3"/>
  <c r="HE363" i="3"/>
  <c r="HE807" i="3"/>
  <c r="HE812" i="3"/>
  <c r="HI812" i="3"/>
  <c r="HE816" i="3"/>
  <c r="HI816" i="3"/>
  <c r="HE803" i="3"/>
  <c r="HI803" i="3"/>
  <c r="HE818" i="3"/>
  <c r="HI818" i="3"/>
  <c r="HE849" i="3"/>
  <c r="HE797" i="3"/>
  <c r="HI849" i="3"/>
  <c r="HI797" i="3"/>
  <c r="HE842" i="3"/>
  <c r="HE847" i="3"/>
  <c r="HI842" i="3"/>
  <c r="HI847" i="3"/>
  <c r="HE838" i="3"/>
  <c r="HI809" i="3"/>
  <c r="HI838" i="3"/>
  <c r="HE820" i="3"/>
  <c r="HI820" i="3"/>
  <c r="HE809" i="3"/>
  <c r="HE594" i="3"/>
  <c r="HE172" i="3"/>
  <c r="HE173" i="3"/>
  <c r="HE170" i="3"/>
  <c r="HE171" i="3"/>
  <c r="HE166" i="3"/>
  <c r="HE167" i="3"/>
  <c r="HE164" i="3"/>
  <c r="HE165" i="3"/>
  <c r="HE160" i="3"/>
  <c r="HE161" i="3"/>
  <c r="HE158" i="3"/>
  <c r="HE159" i="3"/>
  <c r="HE154" i="3"/>
  <c r="HE155" i="3"/>
  <c r="HE153" i="3"/>
  <c r="HE534" i="3"/>
  <c r="HE535" i="3"/>
  <c r="HE532" i="3"/>
  <c r="HE533" i="3"/>
  <c r="HE528" i="3"/>
  <c r="HE529" i="3"/>
  <c r="HE526" i="3"/>
  <c r="HE527" i="3"/>
  <c r="HE217" i="3"/>
  <c r="HE223" i="3"/>
  <c r="HE205" i="3"/>
  <c r="HE211" i="3"/>
  <c r="HE193" i="3"/>
  <c r="HE199" i="3"/>
  <c r="HE72" i="3"/>
  <c r="HE181" i="3"/>
  <c r="HE60" i="3"/>
  <c r="HE66" i="3"/>
  <c r="HE42" i="3"/>
  <c r="HE48" i="3"/>
  <c r="HE30" i="3"/>
  <c r="HE36" i="3"/>
  <c r="HE477" i="3"/>
  <c r="HE24" i="3"/>
  <c r="HE465" i="3"/>
  <c r="HE471" i="3"/>
  <c r="HE453" i="3"/>
  <c r="HE459" i="3"/>
  <c r="HF641" i="3"/>
  <c r="HF639" i="3"/>
  <c r="HF637" i="3"/>
  <c r="HF619" i="3"/>
  <c r="HF617" i="3"/>
  <c r="HF600" i="3"/>
  <c r="HF598" i="3"/>
  <c r="HE522" i="3"/>
  <c r="HE520" i="3"/>
  <c r="HE521" i="3"/>
  <c r="HE516" i="3"/>
  <c r="HE519" i="3"/>
  <c r="HE514" i="3"/>
  <c r="HE515" i="3"/>
  <c r="HE513" i="3"/>
  <c r="HE659" i="3"/>
  <c r="HE657" i="3"/>
  <c r="HE658" i="3"/>
  <c r="HE646" i="3"/>
  <c r="HE656" i="3"/>
  <c r="HE644" i="3"/>
  <c r="HE645" i="3"/>
  <c r="HE624" i="3"/>
  <c r="HE643" i="3"/>
  <c r="HE622" i="3"/>
  <c r="HE623" i="3"/>
  <c r="HE621" i="3"/>
  <c r="HE605" i="3"/>
  <c r="HE603" i="3"/>
  <c r="HE604" i="3"/>
  <c r="HF170" i="3"/>
  <c r="HE602" i="3"/>
  <c r="HF173" i="3"/>
  <c r="HF174" i="3"/>
  <c r="HF171" i="3"/>
  <c r="HF172" i="3"/>
  <c r="HE303" i="3"/>
  <c r="HE304" i="3"/>
  <c r="HE302" i="3"/>
  <c r="HE297" i="3"/>
  <c r="HE298" i="3"/>
  <c r="HE295" i="3"/>
  <c r="HE296" i="3"/>
  <c r="HE291" i="3"/>
  <c r="HE292" i="3"/>
  <c r="HE289" i="3"/>
  <c r="HE290" i="3"/>
  <c r="HI717" i="3"/>
  <c r="HE710" i="3"/>
  <c r="HE717" i="3"/>
  <c r="HI710" i="3"/>
  <c r="HE227" i="3"/>
  <c r="HE228" i="3"/>
  <c r="HE225" i="3"/>
  <c r="HE226" i="3"/>
  <c r="HE322" i="3"/>
  <c r="HE323" i="3"/>
  <c r="HE320" i="3"/>
  <c r="HE321" i="3"/>
  <c r="HE316" i="3"/>
  <c r="HE317" i="3"/>
  <c r="HE314" i="3"/>
  <c r="HE315" i="3"/>
  <c r="HE310" i="3"/>
  <c r="HE311" i="3"/>
  <c r="HE308" i="3"/>
  <c r="HE309" i="3"/>
  <c r="HF324" i="3"/>
  <c r="HF321" i="3"/>
  <c r="HF320" i="3"/>
  <c r="HF322" i="3"/>
  <c r="HF323" i="3"/>
  <c r="HE110" i="3"/>
  <c r="HE108" i="3"/>
  <c r="HE109" i="3"/>
  <c r="HE107" i="3"/>
  <c r="HE547" i="3"/>
  <c r="HE548" i="3"/>
  <c r="HE545" i="3"/>
  <c r="HE546" i="3"/>
  <c r="HE541" i="3"/>
  <c r="HE542" i="3"/>
  <c r="HE539" i="3"/>
  <c r="HE540" i="3"/>
  <c r="HE140" i="3"/>
  <c r="HE141" i="3"/>
  <c r="HE138" i="3"/>
  <c r="HE139" i="3"/>
  <c r="HE329" i="3"/>
  <c r="HE330" i="3"/>
  <c r="HE327" i="3"/>
  <c r="HE328" i="3"/>
  <c r="HE444" i="3"/>
  <c r="HE445" i="3"/>
  <c r="HE442" i="3"/>
  <c r="HE443" i="3"/>
  <c r="HE508" i="3"/>
  <c r="HE509" i="3"/>
  <c r="HE506" i="3"/>
  <c r="HE507" i="3"/>
  <c r="HE502" i="3"/>
  <c r="HE503" i="3"/>
  <c r="HE500" i="3"/>
  <c r="HE501" i="3"/>
  <c r="HE437" i="3"/>
  <c r="HE436" i="3"/>
  <c r="HE430" i="3"/>
  <c r="HE435" i="3"/>
  <c r="HE432" i="3"/>
  <c r="HE431" i="3"/>
  <c r="HE438" i="3"/>
  <c r="HE429" i="3"/>
  <c r="HI740" i="3"/>
  <c r="HE740" i="3"/>
  <c r="HE104" i="3"/>
  <c r="HE103" i="3"/>
  <c r="HE102" i="3"/>
  <c r="HE101" i="3"/>
  <c r="HE98" i="3"/>
  <c r="HE95" i="3"/>
  <c r="HE96" i="3"/>
  <c r="HE97" i="3"/>
  <c r="HE91" i="3"/>
  <c r="HE92" i="3"/>
  <c r="HE89" i="3"/>
  <c r="HE90" i="3"/>
  <c r="HE85" i="3"/>
  <c r="HE86" i="3"/>
  <c r="HE83" i="3"/>
  <c r="HE84" i="3"/>
  <c r="HE496" i="3"/>
  <c r="HE497" i="3"/>
  <c r="HE494" i="3"/>
  <c r="HE495" i="3"/>
  <c r="HE490" i="3"/>
  <c r="HE491" i="3"/>
  <c r="HE488" i="3"/>
  <c r="HE489" i="3"/>
  <c r="HE484" i="3"/>
  <c r="HE485" i="3"/>
  <c r="HE482" i="3"/>
  <c r="HE483" i="3"/>
  <c r="HE722" i="3"/>
  <c r="HI721" i="3"/>
  <c r="HI722" i="3"/>
  <c r="HE586" i="3"/>
  <c r="HE721" i="3"/>
  <c r="HE568" i="3"/>
  <c r="HE574" i="3"/>
  <c r="HE556" i="3"/>
  <c r="HE562" i="3"/>
  <c r="HE846" i="3"/>
  <c r="HI802" i="3"/>
  <c r="HE815" i="3"/>
  <c r="HI815" i="3"/>
  <c r="HE811" i="3"/>
  <c r="HI811" i="3"/>
  <c r="HE806" i="3"/>
  <c r="HI806" i="3"/>
  <c r="HE802" i="3"/>
  <c r="HI837" i="3"/>
  <c r="HI846" i="3"/>
  <c r="HE837" i="3"/>
  <c r="HE793" i="3"/>
  <c r="HI793" i="3"/>
  <c r="HE792" i="3"/>
  <c r="HI792" i="3"/>
  <c r="HE379" i="3"/>
  <c r="HE380" i="3"/>
  <c r="HE377" i="3"/>
  <c r="HE378" i="3"/>
  <c r="HE475" i="3"/>
  <c r="HE476" i="3"/>
  <c r="HE473" i="3"/>
  <c r="HE474" i="3"/>
  <c r="HE215" i="3"/>
  <c r="HE216" i="3"/>
  <c r="HE213" i="3"/>
  <c r="HE214" i="3"/>
  <c r="HE790" i="3"/>
  <c r="HE772" i="3"/>
  <c r="HI790" i="3"/>
  <c r="HI772" i="3"/>
  <c r="HI741" i="3"/>
  <c r="HI694" i="3"/>
  <c r="HI827" i="3"/>
  <c r="HI695" i="3"/>
  <c r="HI713" i="3"/>
  <c r="HI706" i="3"/>
  <c r="HI700" i="3"/>
  <c r="HI830" i="3"/>
  <c r="HI839" i="3"/>
  <c r="HI787" i="3"/>
  <c r="HI835" i="3"/>
  <c r="HI691" i="3"/>
  <c r="HI716" i="3"/>
  <c r="HI711" i="3"/>
  <c r="HI705" i="3"/>
  <c r="HI699" i="3"/>
  <c r="HI689" i="3"/>
  <c r="HI834" i="3"/>
  <c r="HI715" i="3"/>
  <c r="HI709" i="3"/>
  <c r="HI703" i="3"/>
  <c r="HI698" i="3"/>
  <c r="HI688" i="3"/>
  <c r="HI751" i="3"/>
  <c r="HI848" i="3"/>
  <c r="HI833" i="3"/>
  <c r="HI785" i="3"/>
  <c r="HI747" i="3"/>
  <c r="HI714" i="3"/>
  <c r="HI707" i="3"/>
  <c r="HI701" i="3"/>
  <c r="HI696" i="3"/>
  <c r="HI692" i="3"/>
  <c r="HI773" i="3"/>
  <c r="HI788" i="3"/>
  <c r="HE695" i="3"/>
  <c r="HE692" i="3"/>
  <c r="HE694" i="3"/>
  <c r="HE691" i="3"/>
  <c r="HE688" i="3"/>
  <c r="HE689" i="3"/>
  <c r="HE631" i="3"/>
  <c r="HE632" i="3"/>
  <c r="HE629" i="3"/>
  <c r="HE630" i="3"/>
  <c r="HE611" i="3"/>
  <c r="HE612" i="3"/>
  <c r="HE609" i="3"/>
  <c r="HE610" i="3"/>
  <c r="HE592" i="3"/>
  <c r="HE593" i="3"/>
  <c r="HE590" i="3"/>
  <c r="HE591" i="3"/>
  <c r="HJ806" i="3"/>
  <c r="HJ817" i="3"/>
  <c r="HJ814" i="3"/>
  <c r="HJ802" i="3"/>
  <c r="HJ809" i="3"/>
  <c r="HJ741" i="3"/>
  <c r="HJ822" i="3"/>
  <c r="HJ823" i="3"/>
  <c r="HJ688" i="3"/>
  <c r="HJ830" i="3"/>
  <c r="HJ842" i="3"/>
  <c r="HJ703" i="3"/>
  <c r="HJ778" i="3"/>
  <c r="HJ717" i="3"/>
  <c r="HJ687" i="3"/>
  <c r="HJ753" i="3"/>
  <c r="HJ872" i="3"/>
  <c r="HJ800" i="3"/>
  <c r="HJ773" i="3"/>
  <c r="HJ849" i="3"/>
  <c r="HJ722" i="3"/>
  <c r="HJ739" i="3"/>
  <c r="HJ774" i="3"/>
  <c r="HJ805" i="3"/>
  <c r="HJ834" i="3"/>
  <c r="HJ843" i="3"/>
  <c r="HJ705" i="3"/>
  <c r="HJ744" i="3"/>
  <c r="HJ791" i="3"/>
  <c r="HJ699" i="3"/>
  <c r="HJ762" i="3"/>
  <c r="HJ864" i="3"/>
  <c r="HJ867" i="3"/>
  <c r="HJ875" i="3"/>
  <c r="HJ723" i="3"/>
  <c r="HJ855" i="3"/>
  <c r="HJ728" i="3"/>
  <c r="HJ692" i="3"/>
  <c r="HJ694" i="3"/>
  <c r="HJ706" i="3"/>
  <c r="HJ767" i="3"/>
  <c r="HJ787" i="3"/>
  <c r="HJ833" i="3"/>
  <c r="HJ737" i="3"/>
  <c r="HJ760" i="3"/>
  <c r="HJ862" i="3"/>
  <c r="HJ727" i="3"/>
  <c r="HJ857" i="3"/>
  <c r="HJ743" i="3"/>
  <c r="HJ733" i="3"/>
  <c r="HJ707" i="3"/>
  <c r="HJ711" i="3"/>
  <c r="HJ720" i="3"/>
  <c r="HJ848" i="3"/>
  <c r="HJ854" i="3"/>
  <c r="HJ869" i="3"/>
  <c r="HJ790" i="3"/>
  <c r="HJ827" i="3"/>
  <c r="HJ740" i="3"/>
  <c r="HJ747" i="3"/>
  <c r="HJ751" i="3"/>
  <c r="HJ698" i="3"/>
  <c r="HJ709" i="3"/>
  <c r="HJ713" i="3"/>
  <c r="HJ772" i="3"/>
  <c r="HJ719" i="3"/>
  <c r="HJ731" i="3"/>
  <c r="HJ868" i="3"/>
  <c r="HJ792" i="3"/>
  <c r="HJ835" i="3"/>
  <c r="HJ754" i="3"/>
  <c r="HJ846" i="3"/>
  <c r="HJ696" i="3"/>
  <c r="HJ837" i="3"/>
  <c r="HJ700" i="3"/>
  <c r="HJ710" i="3"/>
  <c r="HJ714" i="3"/>
  <c r="HJ799" i="3"/>
  <c r="HJ689" i="3"/>
  <c r="HJ726" i="3"/>
  <c r="HJ752" i="3"/>
  <c r="HJ858" i="3"/>
  <c r="HJ871" i="3"/>
  <c r="HJ701" i="3"/>
  <c r="HJ735" i="3"/>
  <c r="HJ757" i="3"/>
  <c r="HJ861" i="3"/>
  <c r="HJ853" i="3"/>
  <c r="HJ788" i="3"/>
  <c r="HJ838" i="3"/>
  <c r="HJ702" i="3"/>
  <c r="HJ715" i="3"/>
  <c r="HJ732" i="3"/>
  <c r="HJ797" i="3"/>
  <c r="HJ695" i="3"/>
  <c r="HJ856" i="3"/>
  <c r="HJ691" i="3"/>
  <c r="HJ870" i="3"/>
  <c r="HJ793" i="3"/>
  <c r="HJ759" i="3"/>
  <c r="HJ863" i="3"/>
  <c r="HJ749" i="3"/>
  <c r="HJ839" i="3"/>
  <c r="HJ777" i="3"/>
  <c r="HJ716" i="3"/>
  <c r="HJ729" i="3"/>
  <c r="HJ755" i="3"/>
  <c r="HJ758" i="3"/>
  <c r="HJ860" i="3"/>
  <c r="HJ798" i="3"/>
  <c r="HJ847" i="3"/>
  <c r="HJ721" i="3"/>
  <c r="HJ761" i="3"/>
  <c r="HJ865" i="3"/>
  <c r="HJ766" i="3"/>
  <c r="HJ785" i="3"/>
  <c r="HJ815" i="3"/>
  <c r="HJ804" i="3"/>
  <c r="HJ813" i="3"/>
  <c r="HJ811" i="3"/>
  <c r="HJ807" i="3"/>
  <c r="HJ821" i="3"/>
  <c r="HJ820" i="3"/>
  <c r="HJ818" i="3"/>
  <c r="HJ808" i="3"/>
  <c r="HJ810" i="3"/>
  <c r="HJ816" i="3"/>
  <c r="HJ812" i="3"/>
  <c r="HJ819" i="3"/>
  <c r="HJ803" i="3"/>
  <c r="HF77" i="3"/>
  <c r="HF231" i="3"/>
  <c r="HF74" i="3"/>
  <c r="HF75" i="3"/>
  <c r="HF225" i="3"/>
  <c r="HF227" i="3"/>
  <c r="HF235" i="3"/>
  <c r="HF233" i="3"/>
  <c r="HF76" i="3"/>
  <c r="HF78" i="3"/>
  <c r="HF228" i="3"/>
  <c r="HF226" i="3"/>
  <c r="HF232" i="3"/>
  <c r="HF234" i="3"/>
  <c r="HF229" i="3"/>
  <c r="HF72" i="3"/>
  <c r="HF582" i="3"/>
  <c r="HF585" i="3"/>
  <c r="HF572" i="3"/>
  <c r="HF570" i="3"/>
  <c r="HF223" i="3"/>
  <c r="HF71" i="3"/>
  <c r="HF222" i="3"/>
  <c r="HF69" i="3"/>
  <c r="HF68" i="3"/>
  <c r="HF741" i="3"/>
  <c r="HF574" i="3"/>
  <c r="HF586" i="3"/>
  <c r="HF584" i="3"/>
  <c r="HF70" i="3"/>
  <c r="HF583" i="3"/>
  <c r="HF220" i="3"/>
  <c r="HF573" i="3"/>
  <c r="HF219" i="3"/>
  <c r="HF221" i="3"/>
  <c r="HF571" i="3"/>
  <c r="HF822" i="3"/>
  <c r="HF823" i="3"/>
  <c r="HF564" i="3"/>
  <c r="HF210" i="3"/>
  <c r="HF567" i="3"/>
  <c r="HF316" i="3"/>
  <c r="HF207" i="3"/>
  <c r="HF565" i="3"/>
  <c r="HF209" i="3"/>
  <c r="HF314" i="3"/>
  <c r="HF568" i="3"/>
  <c r="HF211" i="3"/>
  <c r="HF208" i="3"/>
  <c r="HF315" i="3"/>
  <c r="HF317" i="3"/>
  <c r="HF566" i="3"/>
  <c r="HF318" i="3"/>
  <c r="HF111" i="3"/>
  <c r="HF96" i="3"/>
  <c r="HF103" i="3"/>
  <c r="HF107" i="3"/>
  <c r="HF91" i="3"/>
  <c r="HF98" i="3"/>
  <c r="HF85" i="3"/>
  <c r="HF102" i="3"/>
  <c r="HF109" i="3"/>
  <c r="HF93" i="3"/>
  <c r="HF97" i="3"/>
  <c r="HF104" i="3"/>
  <c r="HF86" i="3"/>
  <c r="HF92" i="3"/>
  <c r="HF99" i="3"/>
  <c r="HF87" i="3"/>
  <c r="HF110" i="3"/>
  <c r="HF95" i="3"/>
  <c r="HF83" i="3"/>
  <c r="HF105" i="3"/>
  <c r="HF90" i="3"/>
  <c r="HF84" i="3"/>
  <c r="HF101" i="3"/>
  <c r="HF108" i="3"/>
  <c r="HF89" i="3"/>
  <c r="HF293" i="3"/>
  <c r="HF347" i="3"/>
  <c r="HF469" i="3"/>
  <c r="HF504" i="3"/>
  <c r="HF546" i="3"/>
  <c r="HF160" i="3"/>
  <c r="HF310" i="3"/>
  <c r="HF435" i="3"/>
  <c r="HF475" i="3"/>
  <c r="HF510" i="3"/>
  <c r="HF593" i="3"/>
  <c r="HF296" i="3"/>
  <c r="HF349" i="3"/>
  <c r="HF467" i="3"/>
  <c r="HF502" i="3"/>
  <c r="HF543" i="3"/>
  <c r="HF562" i="3"/>
  <c r="HF646" i="3"/>
  <c r="HF788" i="3"/>
  <c r="HF838" i="3"/>
  <c r="HF237" i="3"/>
  <c r="HF341" i="3"/>
  <c r="HF177" i="3"/>
  <c r="HF39" i="3"/>
  <c r="HF129" i="3"/>
  <c r="HF278" i="3"/>
  <c r="HF34" i="3"/>
  <c r="HF253" i="3"/>
  <c r="HF27" i="3"/>
  <c r="HF190" i="3"/>
  <c r="HF276" i="3"/>
  <c r="HF407" i="3"/>
  <c r="HF62" i="3"/>
  <c r="HF273" i="3"/>
  <c r="HF205" i="3"/>
  <c r="HF405" i="3"/>
  <c r="HF179" i="3"/>
  <c r="HF372" i="3"/>
  <c r="HF404" i="3"/>
  <c r="HF58" i="3"/>
  <c r="HF256" i="3"/>
  <c r="HF369" i="3"/>
  <c r="HF298" i="3"/>
  <c r="HF433" i="3"/>
  <c r="HF474" i="3"/>
  <c r="HF509" i="3"/>
  <c r="HF161" i="3"/>
  <c r="HF328" i="3"/>
  <c r="HF439" i="3"/>
  <c r="HF516" i="3"/>
  <c r="HF431" i="3"/>
  <c r="HF471" i="3"/>
  <c r="HF507" i="3"/>
  <c r="HF548" i="3"/>
  <c r="HF590" i="3"/>
  <c r="HF839" i="3"/>
  <c r="HF138" i="3"/>
  <c r="HF302" i="3"/>
  <c r="HF193" i="3"/>
  <c r="HF45" i="3"/>
  <c r="HF135" i="3"/>
  <c r="HF355" i="3"/>
  <c r="HF63" i="3"/>
  <c r="HF265" i="3"/>
  <c r="HF383" i="3"/>
  <c r="HF46" i="3"/>
  <c r="HF246" i="3"/>
  <c r="HF359" i="3"/>
  <c r="HF66" i="3"/>
  <c r="HF30" i="3"/>
  <c r="HF125" i="3"/>
  <c r="HF361" i="3"/>
  <c r="HF65" i="3"/>
  <c r="HF271" i="3"/>
  <c r="HF386" i="3"/>
  <c r="HF40" i="3"/>
  <c r="HF203" i="3"/>
  <c r="HF286" i="3"/>
  <c r="HF419" i="3"/>
  <c r="HF707" i="3"/>
  <c r="HF711" i="3"/>
  <c r="HF720" i="3"/>
  <c r="HF139" i="3"/>
  <c r="HF303" i="3"/>
  <c r="HF438" i="3"/>
  <c r="HF515" i="3"/>
  <c r="HF140" i="3"/>
  <c r="HF153" i="3"/>
  <c r="HF162" i="3"/>
  <c r="HF216" i="3"/>
  <c r="HF334" i="3"/>
  <c r="HF445" i="3"/>
  <c r="HF482" i="3"/>
  <c r="HF521" i="3"/>
  <c r="HF552" i="3"/>
  <c r="HF141" i="3"/>
  <c r="HF305" i="3"/>
  <c r="HF436" i="3"/>
  <c r="HF476" i="3"/>
  <c r="HF513" i="3"/>
  <c r="HF594" i="3"/>
  <c r="HF635" i="3"/>
  <c r="HF656" i="3"/>
  <c r="HF688" i="3"/>
  <c r="HF830" i="3"/>
  <c r="HF842" i="3"/>
  <c r="HF297" i="3"/>
  <c r="HF350" i="3"/>
  <c r="HF243" i="3"/>
  <c r="HF57" i="3"/>
  <c r="HF189" i="3"/>
  <c r="HF367" i="3"/>
  <c r="HF113" i="3"/>
  <c r="HF277" i="3"/>
  <c r="HF390" i="3"/>
  <c r="HF42" i="3"/>
  <c r="HF240" i="3"/>
  <c r="HF353" i="3"/>
  <c r="HF425" i="3"/>
  <c r="HF126" i="3"/>
  <c r="HF26" i="3"/>
  <c r="HF119" i="3"/>
  <c r="HF260" i="3"/>
  <c r="HF423" i="3"/>
  <c r="HF204" i="3"/>
  <c r="HF381" i="3"/>
  <c r="HF410" i="3"/>
  <c r="HF127" i="3"/>
  <c r="HF268" i="3"/>
  <c r="HF389" i="3"/>
  <c r="HF145" i="3"/>
  <c r="HF309" i="3"/>
  <c r="HF444" i="3"/>
  <c r="HF479" i="3"/>
  <c r="HF520" i="3"/>
  <c r="HF146" i="3"/>
  <c r="HF154" i="3"/>
  <c r="HF164" i="3"/>
  <c r="HF338" i="3"/>
  <c r="HF451" i="3"/>
  <c r="HF486" i="3"/>
  <c r="HF527" i="3"/>
  <c r="HF553" i="3"/>
  <c r="HF147" i="3"/>
  <c r="HF311" i="3"/>
  <c r="HF442" i="3"/>
  <c r="HF517" i="3"/>
  <c r="HF602" i="3"/>
  <c r="HF630" i="3"/>
  <c r="HF660" i="3"/>
  <c r="HF834" i="3"/>
  <c r="HF843" i="3"/>
  <c r="HF148" i="3"/>
  <c r="HF312" i="3"/>
  <c r="HF24" i="3"/>
  <c r="HF255" i="3"/>
  <c r="HF196" i="3"/>
  <c r="HF387" i="3"/>
  <c r="HF122" i="3"/>
  <c r="HF354" i="3"/>
  <c r="HF396" i="3"/>
  <c r="HF60" i="3"/>
  <c r="HF258" i="3"/>
  <c r="HF371" i="3"/>
  <c r="HF202" i="3"/>
  <c r="HF47" i="3"/>
  <c r="HF199" i="3"/>
  <c r="HF393" i="3"/>
  <c r="HF128" i="3"/>
  <c r="HF360" i="3"/>
  <c r="HF398" i="3"/>
  <c r="HF48" i="3"/>
  <c r="HF250" i="3"/>
  <c r="HF363" i="3"/>
  <c r="HF700" i="3"/>
  <c r="HF710" i="3"/>
  <c r="HF714" i="3"/>
  <c r="HF791" i="3"/>
  <c r="HF699" i="3"/>
  <c r="HF149" i="3"/>
  <c r="HF327" i="3"/>
  <c r="HF450" i="3"/>
  <c r="HF485" i="3"/>
  <c r="HF526" i="3"/>
  <c r="HF155" i="3"/>
  <c r="HF165" i="3"/>
  <c r="HF290" i="3"/>
  <c r="HF343" i="3"/>
  <c r="HF456" i="3"/>
  <c r="HF491" i="3"/>
  <c r="HF532" i="3"/>
  <c r="HF554" i="3"/>
  <c r="HF213" i="3"/>
  <c r="HF329" i="3"/>
  <c r="HF446" i="3"/>
  <c r="HF483" i="3"/>
  <c r="HF522" i="3"/>
  <c r="HF558" i="3"/>
  <c r="HF606" i="3"/>
  <c r="HF624" i="3"/>
  <c r="HF692" i="3"/>
  <c r="HF694" i="3"/>
  <c r="HF142" i="3"/>
  <c r="HF308" i="3"/>
  <c r="HF35" i="3"/>
  <c r="HF267" i="3"/>
  <c r="HF201" i="3"/>
  <c r="HF399" i="3"/>
  <c r="HF134" i="3"/>
  <c r="HF366" i="3"/>
  <c r="HF402" i="3"/>
  <c r="HF56" i="3"/>
  <c r="HF252" i="3"/>
  <c r="HF365" i="3"/>
  <c r="HF180" i="3"/>
  <c r="HF41" i="3"/>
  <c r="HF131" i="3"/>
  <c r="HF284" i="3"/>
  <c r="HF36" i="3"/>
  <c r="HF259" i="3"/>
  <c r="HF29" i="3"/>
  <c r="HF195" i="3"/>
  <c r="HF280" i="3"/>
  <c r="HF215" i="3"/>
  <c r="HF331" i="3"/>
  <c r="HF455" i="3"/>
  <c r="HF490" i="3"/>
  <c r="HF530" i="3"/>
  <c r="HF846" i="3"/>
  <c r="HF696" i="3"/>
  <c r="HF156" i="3"/>
  <c r="HF166" i="3"/>
  <c r="HF295" i="3"/>
  <c r="HF348" i="3"/>
  <c r="HF461" i="3"/>
  <c r="HF496" i="3"/>
  <c r="HF536" i="3"/>
  <c r="HF555" i="3"/>
  <c r="HF605" i="3"/>
  <c r="HF612" i="3"/>
  <c r="HF217" i="3"/>
  <c r="HF335" i="3"/>
  <c r="HF452" i="3"/>
  <c r="HF488" i="3"/>
  <c r="HF528" i="3"/>
  <c r="HF559" i="3"/>
  <c r="HF609" i="3"/>
  <c r="HF336" i="3"/>
  <c r="HF64" i="3"/>
  <c r="HF279" i="3"/>
  <c r="HF80" i="3"/>
  <c r="HF242" i="3"/>
  <c r="HF181" i="3"/>
  <c r="HF378" i="3"/>
  <c r="HF408" i="3"/>
  <c r="HF133" i="3"/>
  <c r="HF270" i="3"/>
  <c r="HF395" i="3"/>
  <c r="HF261" i="3"/>
  <c r="HF248" i="3"/>
  <c r="HF411" i="3"/>
  <c r="HF191" i="3"/>
  <c r="HF379" i="3"/>
  <c r="HF115" i="3"/>
  <c r="HF262" i="3"/>
  <c r="HF375" i="3"/>
  <c r="HF777" i="3"/>
  <c r="HF716" i="3"/>
  <c r="HF337" i="3"/>
  <c r="HF459" i="3"/>
  <c r="HF495" i="3"/>
  <c r="HF535" i="3"/>
  <c r="HF853" i="3"/>
  <c r="HF158" i="3"/>
  <c r="HF167" i="3"/>
  <c r="HF299" i="3"/>
  <c r="HF429" i="3"/>
  <c r="HF465" i="3"/>
  <c r="HF501" i="3"/>
  <c r="HF542" i="3"/>
  <c r="HF556" i="3"/>
  <c r="HF340" i="3"/>
  <c r="HF457" i="3"/>
  <c r="HF492" i="3"/>
  <c r="HF533" i="3"/>
  <c r="HF560" i="3"/>
  <c r="HF613" i="3"/>
  <c r="HF214" i="3"/>
  <c r="HF330" i="3"/>
  <c r="HF120" i="3"/>
  <c r="HF21" i="3"/>
  <c r="HF117" i="3"/>
  <c r="HF254" i="3"/>
  <c r="HF417" i="3"/>
  <c r="HF198" i="3"/>
  <c r="HF380" i="3"/>
  <c r="HF121" i="3"/>
  <c r="HF264" i="3"/>
  <c r="HF377" i="3"/>
  <c r="HF249" i="3"/>
  <c r="HF59" i="3"/>
  <c r="HF192" i="3"/>
  <c r="HF373" i="3"/>
  <c r="HF116" i="3"/>
  <c r="HF283" i="3"/>
  <c r="HF392" i="3"/>
  <c r="HF44" i="3"/>
  <c r="HF244" i="3"/>
  <c r="HF357" i="3"/>
  <c r="HF289" i="3"/>
  <c r="HF342" i="3"/>
  <c r="HF464" i="3"/>
  <c r="HF500" i="3"/>
  <c r="HF541" i="3"/>
  <c r="HF159" i="3"/>
  <c r="HF168" i="3"/>
  <c r="HF304" i="3"/>
  <c r="HF430" i="3"/>
  <c r="HF470" i="3"/>
  <c r="HF506" i="3"/>
  <c r="HF547" i="3"/>
  <c r="HF291" i="3"/>
  <c r="HF344" i="3"/>
  <c r="HF462" i="3"/>
  <c r="HF497" i="3"/>
  <c r="HF539" i="3"/>
  <c r="HF561" i="3"/>
  <c r="HF596" i="3"/>
  <c r="HF837" i="3"/>
  <c r="HF292" i="3"/>
  <c r="HF346" i="3"/>
  <c r="HF132" i="3"/>
  <c r="HF28" i="3"/>
  <c r="HF123" i="3"/>
  <c r="HF266" i="3"/>
  <c r="HF22" i="3"/>
  <c r="HF241" i="3"/>
  <c r="HF38" i="3"/>
  <c r="HF197" i="3"/>
  <c r="HF282" i="3"/>
  <c r="HF413" i="3"/>
  <c r="HF33" i="3"/>
  <c r="HF285" i="3"/>
  <c r="HF114" i="3"/>
  <c r="HF272" i="3"/>
  <c r="HF32" i="3"/>
  <c r="HF247" i="3"/>
  <c r="HF23" i="3"/>
  <c r="HF178" i="3"/>
  <c r="HF274" i="3"/>
  <c r="HF401" i="3"/>
  <c r="HF705" i="3"/>
  <c r="HF744" i="3"/>
  <c r="HF799" i="3"/>
  <c r="HF689" i="3"/>
  <c r="HF726" i="3"/>
  <c r="HF752" i="3"/>
  <c r="HF858" i="3"/>
  <c r="HF854" i="3"/>
  <c r="HF432" i="3"/>
  <c r="HF473" i="3"/>
  <c r="HF508" i="3"/>
  <c r="HF549" i="3"/>
  <c r="HF603" i="3"/>
  <c r="HF869" i="3"/>
  <c r="HF790" i="3"/>
  <c r="HF827" i="3"/>
  <c r="HF740" i="3"/>
  <c r="HF728" i="3"/>
  <c r="HF633" i="3"/>
  <c r="HF645" i="3"/>
  <c r="HF400" i="3"/>
  <c r="HF785" i="3"/>
  <c r="HF424" i="3"/>
  <c r="HF706" i="3"/>
  <c r="HF767" i="3"/>
  <c r="HF787" i="3"/>
  <c r="HF833" i="3"/>
  <c r="HF737" i="3"/>
  <c r="HF760" i="3"/>
  <c r="HF862" i="3"/>
  <c r="HF458" i="3"/>
  <c r="HF494" i="3"/>
  <c r="HF534" i="3"/>
  <c r="HF591" i="3"/>
  <c r="HF872" i="3"/>
  <c r="HF658" i="3"/>
  <c r="HF793" i="3"/>
  <c r="HF759" i="3"/>
  <c r="HF863" i="3"/>
  <c r="HF749" i="3"/>
  <c r="HF420" i="3"/>
  <c r="HF412" i="3"/>
  <c r="HF729" i="3"/>
  <c r="HF860" i="3"/>
  <c r="HF443" i="3"/>
  <c r="HF519" i="3"/>
  <c r="HF610" i="3"/>
  <c r="HF657" i="3"/>
  <c r="HF871" i="3"/>
  <c r="HF632" i="3"/>
  <c r="HF701" i="3"/>
  <c r="HF735" i="3"/>
  <c r="HF757" i="3"/>
  <c r="HF861" i="3"/>
  <c r="HF747" i="3"/>
  <c r="HF418" i="3"/>
  <c r="HF416" i="3"/>
  <c r="HF698" i="3"/>
  <c r="HF709" i="3"/>
  <c r="HF713" i="3"/>
  <c r="HF772" i="3"/>
  <c r="HF719" i="3"/>
  <c r="HF468" i="3"/>
  <c r="HF503" i="3"/>
  <c r="HF545" i="3"/>
  <c r="HF621" i="3"/>
  <c r="HF631" i="3"/>
  <c r="HF647" i="3"/>
  <c r="HF727" i="3"/>
  <c r="HF644" i="3"/>
  <c r="HF800" i="3"/>
  <c r="HF773" i="3"/>
  <c r="HF849" i="3"/>
  <c r="HF722" i="3"/>
  <c r="HF739" i="3"/>
  <c r="HF659" i="3"/>
  <c r="HF805" i="3"/>
  <c r="HF356" i="3"/>
  <c r="HF422" i="3"/>
  <c r="HF848" i="3"/>
  <c r="HF758" i="3"/>
  <c r="HF864" i="3"/>
  <c r="HF453" i="3"/>
  <c r="HF489" i="3"/>
  <c r="HF529" i="3"/>
  <c r="HF643" i="3"/>
  <c r="HF592" i="3"/>
  <c r="HF798" i="3"/>
  <c r="HF847" i="3"/>
  <c r="HF721" i="3"/>
  <c r="HF761" i="3"/>
  <c r="HF865" i="3"/>
  <c r="HF751" i="3"/>
  <c r="HF766" i="3"/>
  <c r="HF414" i="3"/>
  <c r="HF374" i="3"/>
  <c r="HF702" i="3"/>
  <c r="HF715" i="3"/>
  <c r="HF732" i="3"/>
  <c r="HF611" i="3"/>
  <c r="HF797" i="3"/>
  <c r="HF695" i="3"/>
  <c r="HF856" i="3"/>
  <c r="HF437" i="3"/>
  <c r="HF477" i="3"/>
  <c r="HF514" i="3"/>
  <c r="HF731" i="3"/>
  <c r="HF868" i="3"/>
  <c r="HF857" i="3"/>
  <c r="HF743" i="3"/>
  <c r="HF733" i="3"/>
  <c r="HF388" i="3"/>
  <c r="HF362" i="3"/>
  <c r="HF755" i="3"/>
  <c r="HF762" i="3"/>
  <c r="HF463" i="3"/>
  <c r="HF498" i="3"/>
  <c r="HF540" i="3"/>
  <c r="HF625" i="3"/>
  <c r="HF867" i="3"/>
  <c r="HF875" i="3"/>
  <c r="HF622" i="3"/>
  <c r="HF723" i="3"/>
  <c r="HF855" i="3"/>
  <c r="HF629" i="3"/>
  <c r="HF368" i="3"/>
  <c r="HF426" i="3"/>
  <c r="HF406" i="3"/>
  <c r="HF703" i="3"/>
  <c r="HF778" i="3"/>
  <c r="HF717" i="3"/>
  <c r="HF604" i="3"/>
  <c r="HF687" i="3"/>
  <c r="HF753" i="3"/>
  <c r="HF449" i="3"/>
  <c r="HF484" i="3"/>
  <c r="HF523" i="3"/>
  <c r="HF615" i="3"/>
  <c r="HF691" i="3"/>
  <c r="HF870" i="3"/>
  <c r="HF792" i="3"/>
  <c r="HF835" i="3"/>
  <c r="HF754" i="3"/>
  <c r="HF623" i="3"/>
  <c r="HF774" i="3"/>
  <c r="HF394" i="3"/>
  <c r="HF819" i="3"/>
  <c r="HF808" i="3"/>
  <c r="HF820" i="3"/>
  <c r="HF802" i="3"/>
  <c r="HF809" i="3"/>
  <c r="HF811" i="3"/>
  <c r="HF816" i="3"/>
  <c r="HF818" i="3"/>
  <c r="HF807" i="3"/>
  <c r="HF821" i="3"/>
  <c r="HF806" i="3"/>
  <c r="HF817" i="3"/>
  <c r="HF812" i="3"/>
  <c r="HF810" i="3"/>
  <c r="HF814" i="3"/>
  <c r="HF803" i="3"/>
  <c r="HF815" i="3"/>
  <c r="HF804" i="3"/>
  <c r="HF813" i="3"/>
  <c r="HE76" i="3"/>
  <c r="HE77" i="3"/>
  <c r="HE75" i="3"/>
  <c r="HE74" i="3"/>
  <c r="HE570" i="3"/>
  <c r="HE68" i="3"/>
  <c r="HE70" i="3"/>
  <c r="HE572" i="3"/>
  <c r="HE585" i="3"/>
  <c r="HE583" i="3"/>
  <c r="HE741" i="3"/>
  <c r="HE584" i="3"/>
  <c r="HE69" i="3"/>
  <c r="HE71" i="3"/>
  <c r="HE582" i="3"/>
  <c r="HE571" i="3"/>
  <c r="HE573" i="3"/>
  <c r="HE209" i="3"/>
  <c r="HE210" i="3"/>
  <c r="HE564" i="3"/>
  <c r="HE208" i="3"/>
  <c r="HE567" i="3"/>
  <c r="HE565" i="3"/>
  <c r="HE566" i="3"/>
  <c r="HE207" i="3"/>
  <c r="HE388" i="3"/>
  <c r="HE356" i="3"/>
  <c r="HE267" i="3"/>
  <c r="HE243" i="3"/>
  <c r="HE132" i="3"/>
  <c r="HE62" i="3"/>
  <c r="HE419" i="3"/>
  <c r="HE401" i="3"/>
  <c r="HE365" i="3"/>
  <c r="HE276" i="3"/>
  <c r="HE252" i="3"/>
  <c r="HE197" i="3"/>
  <c r="HE133" i="3"/>
  <c r="HE58" i="3"/>
  <c r="HE40" i="3"/>
  <c r="HE422" i="3"/>
  <c r="HE404" i="3"/>
  <c r="HE372" i="3"/>
  <c r="HE283" i="3"/>
  <c r="HE259" i="3"/>
  <c r="HE204" i="3"/>
  <c r="HE134" i="3"/>
  <c r="HE113" i="3"/>
  <c r="HE32" i="3"/>
  <c r="HE411" i="3"/>
  <c r="HE393" i="3"/>
  <c r="HE361" i="3"/>
  <c r="HE272" i="3"/>
  <c r="HE248" i="3"/>
  <c r="HE192" i="3"/>
  <c r="HE119" i="3"/>
  <c r="HE47" i="3"/>
  <c r="HE424" i="3"/>
  <c r="HE406" i="3"/>
  <c r="HE374" i="3"/>
  <c r="HE285" i="3"/>
  <c r="HE261" i="3"/>
  <c r="HE202" i="3"/>
  <c r="HE126" i="3"/>
  <c r="HE35" i="3"/>
  <c r="HE413" i="3"/>
  <c r="HE395" i="3"/>
  <c r="HE359" i="3"/>
  <c r="HE270" i="3"/>
  <c r="HE246" i="3"/>
  <c r="HE195" i="3"/>
  <c r="HE127" i="3"/>
  <c r="HE56" i="3"/>
  <c r="HE38" i="3"/>
  <c r="HE416" i="3"/>
  <c r="HE398" i="3"/>
  <c r="HE366" i="3"/>
  <c r="HE277" i="3"/>
  <c r="HE253" i="3"/>
  <c r="HE198" i="3"/>
  <c r="HE128" i="3"/>
  <c r="HE65" i="3"/>
  <c r="HE785" i="3"/>
  <c r="HE387" i="3"/>
  <c r="HE355" i="3"/>
  <c r="HE266" i="3"/>
  <c r="HE242" i="3"/>
  <c r="HE189" i="3"/>
  <c r="HE114" i="3"/>
  <c r="HE45" i="3"/>
  <c r="HE418" i="3"/>
  <c r="HE400" i="3"/>
  <c r="HE368" i="3"/>
  <c r="HE279" i="3"/>
  <c r="HE255" i="3"/>
  <c r="HE180" i="3"/>
  <c r="HE120" i="3"/>
  <c r="HE33" i="3"/>
  <c r="HE389" i="3"/>
  <c r="HE353" i="3"/>
  <c r="HE264" i="3"/>
  <c r="HE240" i="3"/>
  <c r="HE190" i="3"/>
  <c r="HE121" i="3"/>
  <c r="HE46" i="3"/>
  <c r="HE29" i="3"/>
  <c r="HE410" i="3"/>
  <c r="HE392" i="3"/>
  <c r="HE360" i="3"/>
  <c r="HE271" i="3"/>
  <c r="HE247" i="3"/>
  <c r="HE191" i="3"/>
  <c r="HE122" i="3"/>
  <c r="HE63" i="3"/>
  <c r="HE423" i="3"/>
  <c r="HE405" i="3"/>
  <c r="HE373" i="3"/>
  <c r="HE284" i="3"/>
  <c r="HE260" i="3"/>
  <c r="HE201" i="3"/>
  <c r="HE131" i="3"/>
  <c r="HE59" i="3"/>
  <c r="HE41" i="3"/>
  <c r="HE412" i="3"/>
  <c r="HE394" i="3"/>
  <c r="HE362" i="3"/>
  <c r="HE273" i="3"/>
  <c r="HE249" i="3"/>
  <c r="HE177" i="3"/>
  <c r="HE64" i="3"/>
  <c r="HE425" i="3"/>
  <c r="HE407" i="3"/>
  <c r="HE371" i="3"/>
  <c r="HE282" i="3"/>
  <c r="HE258" i="3"/>
  <c r="HE203" i="3"/>
  <c r="HE178" i="3"/>
  <c r="HE115" i="3"/>
  <c r="HE44" i="3"/>
  <c r="HE386" i="3"/>
  <c r="HE354" i="3"/>
  <c r="HE265" i="3"/>
  <c r="HE241" i="3"/>
  <c r="HE179" i="3"/>
  <c r="HE116" i="3"/>
  <c r="HE34" i="3"/>
  <c r="HE417" i="3"/>
  <c r="HE399" i="3"/>
  <c r="HE367" i="3"/>
  <c r="HE278" i="3"/>
  <c r="HE254" i="3"/>
  <c r="HE196" i="3"/>
  <c r="HE125" i="3"/>
  <c r="HE57" i="3"/>
  <c r="HE39" i="3"/>
  <c r="HE145" i="3"/>
  <c r="HE451" i="3"/>
  <c r="HE555" i="3"/>
  <c r="HE335" i="3"/>
  <c r="HE561" i="3"/>
  <c r="HE450" i="3"/>
  <c r="HE456" i="3"/>
  <c r="HE834" i="3"/>
  <c r="HE707" i="3"/>
  <c r="HE699" i="3"/>
  <c r="HE346" i="3"/>
  <c r="HE747" i="3"/>
  <c r="HE349" i="3"/>
  <c r="HE560" i="3"/>
  <c r="HE709" i="3"/>
  <c r="HE833" i="3"/>
  <c r="HE341" i="3"/>
  <c r="HE342" i="3"/>
  <c r="HE696" i="3"/>
  <c r="HE461" i="3"/>
  <c r="HE452" i="3"/>
  <c r="HE469" i="3"/>
  <c r="HE552" i="3"/>
  <c r="HE839" i="3"/>
  <c r="HE711" i="3"/>
  <c r="HE463" i="3"/>
  <c r="HE701" i="3"/>
  <c r="HE457" i="3"/>
  <c r="HE698" i="3"/>
  <c r="HE713" i="3"/>
  <c r="HE449" i="3"/>
  <c r="HE773" i="3"/>
  <c r="HE455" i="3"/>
  <c r="HE146" i="3"/>
  <c r="HE470" i="3"/>
  <c r="HE462" i="3"/>
  <c r="HE337" i="3"/>
  <c r="HE334" i="3"/>
  <c r="HE554" i="3"/>
  <c r="HE700" i="3"/>
  <c r="HE714" i="3"/>
  <c r="HE848" i="3"/>
  <c r="HE148" i="3"/>
  <c r="HE467" i="3"/>
  <c r="HE830" i="3"/>
  <c r="HE703" i="3"/>
  <c r="HE715" i="3"/>
  <c r="HE787" i="3"/>
  <c r="HE458" i="3"/>
  <c r="HE835" i="3"/>
  <c r="HE464" i="3"/>
  <c r="HE348" i="3"/>
  <c r="HE553" i="3"/>
  <c r="HE147" i="3"/>
  <c r="HE559" i="3"/>
  <c r="HE347" i="3"/>
  <c r="HE343" i="3"/>
  <c r="HE705" i="3"/>
  <c r="HE716" i="3"/>
  <c r="HE336" i="3"/>
  <c r="HE827" i="3"/>
  <c r="HE751" i="3"/>
  <c r="HE340" i="3"/>
  <c r="HE558" i="3"/>
  <c r="HE788" i="3"/>
  <c r="HE706" i="3"/>
  <c r="HE468" i="3"/>
  <c r="HE27" i="3"/>
  <c r="HE26" i="3"/>
  <c r="HE23" i="3"/>
  <c r="HE21" i="3"/>
  <c r="HE22" i="3"/>
  <c r="HE28" i="3"/>
  <c r="HE20" i="3"/>
  <c r="HF20" i="3"/>
</calcChain>
</file>

<file path=xl/comments1.xml><?xml version="1.0" encoding="utf-8"?>
<comments xmlns="http://schemas.openxmlformats.org/spreadsheetml/2006/main">
  <authors>
    <author>admin</author>
  </authors>
  <commentList>
    <comment ref="CO687" authorId="0" shapeId="0">
      <text>
        <r>
          <rPr>
            <b/>
            <sz val="9"/>
            <color indexed="81"/>
            <rFont val="Tahoma"/>
            <family val="2"/>
            <charset val="204"/>
          </rPr>
          <t>admin:</t>
        </r>
        <r>
          <rPr>
            <sz val="9"/>
            <color indexed="81"/>
            <rFont val="Tahoma"/>
            <family val="2"/>
            <charset val="204"/>
          </rPr>
          <t xml:space="preserve">
</t>
        </r>
        <r>
          <rPr>
            <b/>
            <sz val="12"/>
            <color indexed="81"/>
            <rFont val="Tahoma"/>
            <family val="2"/>
            <charset val="204"/>
          </rPr>
          <t>0055-P2-CPC-GA1-TRM-00371
код=1 от 04.06.2020</t>
        </r>
      </text>
    </comment>
  </commentList>
</comments>
</file>

<file path=xl/sharedStrings.xml><?xml version="1.0" encoding="utf-8"?>
<sst xmlns="http://schemas.openxmlformats.org/spreadsheetml/2006/main" count="18443" uniqueCount="801">
  <si>
    <t>Номер документа / Document number</t>
  </si>
  <si>
    <t>Плановый/Фактический документ (П/Ф) / Planned/actual document</t>
  </si>
  <si>
    <t>Язык документа / Language of the document</t>
  </si>
  <si>
    <t>Комментарии / Comments</t>
  </si>
  <si>
    <t>Номер / Number</t>
  </si>
  <si>
    <t>Ревизия / Revision</t>
  </si>
  <si>
    <t>Дата документа / Date of Document</t>
  </si>
  <si>
    <t>Конец отчетного периода / End of Reporting Period</t>
  </si>
  <si>
    <t>Не изменяемая часть для всех шаблонов реестров (для всех дисциплин) / Unchangeable part for all template registers (for all disciplines)</t>
  </si>
  <si>
    <t>Подрядчик / Contractor</t>
  </si>
  <si>
    <t>Капитальное/временное строительство / Capital/temporary construction</t>
  </si>
  <si>
    <t>Строительная дисциплина / Construction Discipline</t>
  </si>
  <si>
    <t>Приоритет строительства / Construction priority</t>
  </si>
  <si>
    <t xml:space="preserve">Дисциплина подрядчика / Contractor Discipline </t>
  </si>
  <si>
    <t xml:space="preserve"> Маркировочный номер (TAG №) / TAG No</t>
  </si>
  <si>
    <t>Тип транспортировки / Type of transportation</t>
  </si>
  <si>
    <t>Идентификатор работ в рамках графика  / Activity ID</t>
  </si>
  <si>
    <t>Этап работ / Work phase</t>
  </si>
  <si>
    <t>Эксплуатационный комплекс / Operating complex</t>
  </si>
  <si>
    <t>Титульный объект (Установка) / Title object (Unit)</t>
  </si>
  <si>
    <t>Титул / Title</t>
  </si>
  <si>
    <t xml:space="preserve"> Наименование документа (Рус.) / 
Document name (Rus)</t>
  </si>
  <si>
    <t>Плановая дата / Planned date</t>
  </si>
  <si>
    <t>Прогнозная дата / Forecast date</t>
  </si>
  <si>
    <t>Фактическая дата / Actual date</t>
  </si>
  <si>
    <t>Фактическая дата / 
Actual date</t>
  </si>
  <si>
    <t>Дата / date</t>
  </si>
  <si>
    <t>TRM</t>
  </si>
  <si>
    <t>CRS</t>
  </si>
  <si>
    <t>Номер титула по ПД (ВНИПИГД) / 
Title number per PD (VNIPIGD)</t>
  </si>
  <si>
    <t>Приложение 3 ФОРМА VDR (РЕЕСТР ДОКУМЕНТАЦИИ ПОСТАВЩИКОВ) / Attachment 3 FORM OF VDR (VENDOR DOCUMENT REGISTER)</t>
  </si>
  <si>
    <t>Приоритетность МТР / 
Equipment/Material priority code</t>
  </si>
  <si>
    <t>Название титула (Ген. Подрядчика) (Англ.) / 
Name of title (General Contractor) (En)</t>
  </si>
  <si>
    <t>Название титула (Ген. Подрядчика) (Рус.) / 
Name of title (General Contractor) (Rus)</t>
  </si>
  <si>
    <t>MDRB</t>
    <phoneticPr fontId="168" type="noConversion"/>
  </si>
  <si>
    <t>TP</t>
    <phoneticPr fontId="168" type="noConversion"/>
  </si>
  <si>
    <t>Субподрядчик (Поставщик) / Subcontractor (Vendor)</t>
    <phoneticPr fontId="168" type="noConversion"/>
  </si>
  <si>
    <t xml:space="preserve">Класс документа / Class of the document </t>
    <phoneticPr fontId="168" type="noConversion"/>
  </si>
  <si>
    <t>Код дисциплины (Марка комплекта) / 
Discipline Code (Package code)</t>
    <phoneticPr fontId="168" type="noConversion"/>
  </si>
  <si>
    <t>Статус марки:- действующая/- заменена/-аннулирована/-выпущена / 
Mark status: effective/replaced/cancelled/issued</t>
    <phoneticPr fontId="168" type="noConversion"/>
  </si>
  <si>
    <t xml:space="preserve"> Тип кода документа / Document type code</t>
    <phoneticPr fontId="168" type="noConversion"/>
  </si>
  <si>
    <t>Цель выпуска документа / Document issue purpose</t>
    <phoneticPr fontId="168" type="noConversion"/>
  </si>
  <si>
    <t>Номер заказа / Purchase Order</t>
    <phoneticPr fontId="168" type="noConversion"/>
  </si>
  <si>
    <t>As-built required (Yes/No)</t>
    <phoneticPr fontId="168" type="noConversion"/>
  </si>
  <si>
    <t>Critical Documents required GC's Review (Yes/No)</t>
    <phoneticPr fontId="168" type="noConversion"/>
  </si>
  <si>
    <t>Выпуск ревизии документа на рассмотрение Покупателя (IFR) (рев.B1) / Document revision issue for Purchaser review (IFR) (rev.B1)</t>
    <phoneticPr fontId="168" type="noConversion"/>
  </si>
  <si>
    <t>Document List</t>
  </si>
  <si>
    <t>Перечень документации</t>
  </si>
  <si>
    <t>График предоставления документации</t>
  </si>
  <si>
    <t>Engineering, Procurement and Manufacturing Schedule</t>
  </si>
  <si>
    <t>График проектирования, закупок и изготовления</t>
  </si>
  <si>
    <t>Ежемесячные отчёты о ходе работ</t>
  </si>
  <si>
    <t>Monthly Progress Reports</t>
  </si>
  <si>
    <t>Procurement &amp; MR/ PR Documentation:</t>
  </si>
  <si>
    <t>Закупки и документация к заявкам на поставку/материалы</t>
  </si>
  <si>
    <t>Weight Control</t>
  </si>
  <si>
    <t>Контроль массы</t>
  </si>
  <si>
    <t>Weight Data Sheet</t>
  </si>
  <si>
    <t>Опросный лист весовых характеристик</t>
  </si>
  <si>
    <t>Calculations</t>
  </si>
  <si>
    <t>Расчеты</t>
  </si>
  <si>
    <t>Перечень электрической нагрузки</t>
  </si>
  <si>
    <t>Electrical Load List</t>
  </si>
  <si>
    <t>Расчеты мощности и теплового баланса</t>
  </si>
  <si>
    <t>Power and Heat Calculations</t>
  </si>
  <si>
    <t>Inspection &amp; Test Procedures &amp; Reports</t>
  </si>
  <si>
    <t>Методики и отчеты по проведению проверок и испытаний</t>
  </si>
  <si>
    <t>Требования к сертификации и отчетам</t>
  </si>
  <si>
    <t>Certification &amp; Report Requirements</t>
  </si>
  <si>
    <t>Качество</t>
  </si>
  <si>
    <t>Quality</t>
  </si>
  <si>
    <t>Loading Calculations</t>
  </si>
  <si>
    <t>Расчеты нагрузок</t>
  </si>
  <si>
    <t>Control System Specifications / Documents DCS, SIS/AGDS</t>
  </si>
  <si>
    <t>Технические условия / документы на системы управления РСУ, ПАЗ/СКЗ</t>
  </si>
  <si>
    <t>Таблица соединений и подключений (для РСУ)</t>
  </si>
  <si>
    <t>Таблица соединений и подключений (для ПАЗ/СКЗ)</t>
  </si>
  <si>
    <t>Таблица соединений и подключений (для АСПС и ПТ)</t>
  </si>
  <si>
    <t>Таблица соединений и подключений (для АСУ Э)</t>
  </si>
  <si>
    <t>Таблица соединений и подключений (для МСОиВО)</t>
  </si>
  <si>
    <t>Connection table - S6 by GOST (for IAPCS subsystems in CCB GP 131)</t>
  </si>
  <si>
    <t>Таблица соединений и подключений (для систем ИАСУ ТП UG131)</t>
  </si>
  <si>
    <t>List of Primary state calibration certificates (if applicable)</t>
  </si>
  <si>
    <t>Перечень Свидетельств о первичной поверке (если применимо)</t>
  </si>
  <si>
    <t>Manufacturers Data Record (MDR)</t>
  </si>
  <si>
    <t>Сборник данных изготовителя (MDR)</t>
  </si>
  <si>
    <t>Shipping &amp; Logistics</t>
  </si>
  <si>
    <t>Транспортировка и материально-техническое обеспечение</t>
  </si>
  <si>
    <t>Asset Data Requirements</t>
  </si>
  <si>
    <t>Требования к данным активов</t>
  </si>
  <si>
    <t>Detailed packing list (for each packing place)  (for DCS)</t>
  </si>
  <si>
    <t>Detailed packing list (for each packing place) (for SIS/AGDS)</t>
  </si>
  <si>
    <t>Detailed packing list (for each packing place) (for MPCMS)</t>
  </si>
  <si>
    <t>Detailed packing list (for each packing place) (for AUMS)</t>
  </si>
  <si>
    <t>Detailed packing list (for each packing place) (for AUCS)</t>
  </si>
  <si>
    <t>Detailed packing list (for each packing place) (for AFA&amp;FFS)</t>
  </si>
  <si>
    <t>Подробная упаковочная ведомость (на каждую упаковочную единицу) (для РСУ)</t>
  </si>
  <si>
    <t>Подробная упаковочная ведомость (на каждую упаковочную единицу) (для  ПАЗ/СКЗ)</t>
  </si>
  <si>
    <t>Подробная упаковочная ведомость (на каждую упаковочную единицу) (для АСПС и ПТ)</t>
  </si>
  <si>
    <t>Подробная упаковочная ведомость (на каждую упаковочную единицу) (для АСУ Э)</t>
  </si>
  <si>
    <t>Подробная упаковочная ведомость (на каждую упаковочную единицу) (для АСКУЭР)</t>
  </si>
  <si>
    <t>Подробная упаковочная ведомость (на каждую упаковочную единицу) (для МСОиВО)</t>
  </si>
  <si>
    <t>Таблица общих данных (для  ПАЗ/СКЗ)</t>
  </si>
  <si>
    <t>Common Data Table (for SIS/AGDS)</t>
  </si>
  <si>
    <t>Common Data Table (for AFA&amp;FFS)</t>
  </si>
  <si>
    <t>Common Data Table (for AUCS)</t>
  </si>
  <si>
    <t>Common Data Table (for AUMS)</t>
  </si>
  <si>
    <t>Common Data Table (for MPCMS)</t>
  </si>
  <si>
    <t>Таблица общих данных (для АСПС и ПТ)</t>
  </si>
  <si>
    <t>Таблица общих данных (для АСУ Э)</t>
  </si>
  <si>
    <t>Таблица общих данных (для АСКУЭР)</t>
  </si>
  <si>
    <t>Таблица общих данных (для МСОиВО)</t>
  </si>
  <si>
    <t>Таблица общих данных (для РСУ)</t>
  </si>
  <si>
    <t>Common Data Table (for DCS)</t>
  </si>
  <si>
    <t>Manufacturing Record Book / Manufacturing Data Report (for DCS)</t>
  </si>
  <si>
    <t>Manufacturing Record Book / Manufacturing Data Report (for SIS/AGDS)</t>
  </si>
  <si>
    <t>Manufacturing Record Book / Manufacturing Data Report (for AFA&amp;FFS)</t>
  </si>
  <si>
    <t>Manufacturing Record Book / Manufacturing Data Report  (for AUCS)</t>
  </si>
  <si>
    <t>Manufacturing Record Book / Manufacturing Data Report  (for AUMS)</t>
  </si>
  <si>
    <t>Manufacturing Record Book / Manufacturing Data Report  (for MPCMS)</t>
  </si>
  <si>
    <t>ATH1</t>
  </si>
  <si>
    <t>ATH2</t>
  </si>
  <si>
    <t>PS</t>
  </si>
  <si>
    <t>ASK1</t>
  </si>
  <si>
    <t>ASK2</t>
  </si>
  <si>
    <t>ATH4</t>
  </si>
  <si>
    <t>Dispatch Dossier (per dispatch) (for DCS)</t>
  </si>
  <si>
    <t>Dispatch Dossier (per dispatch)  (for SIS/AGDS)</t>
  </si>
  <si>
    <t>Dispatch Dossier (per dispatch) (for AFA&amp;FFS)</t>
  </si>
  <si>
    <t>Dispatch Dossier (per dispatch)  (for AUCS)</t>
  </si>
  <si>
    <t>Dispatch Dossier (per dispatch) (for AUMS)</t>
  </si>
  <si>
    <t>Dispatch Dossier (per dispatch) (for MPCMS)</t>
  </si>
  <si>
    <t>Пакет отгрузочной документации (на каждую отправку) (для РСУ)</t>
  </si>
  <si>
    <t>Пакет отгрузочной документации (на каждую отправку) (для  ПАЗ/СКЗ)</t>
  </si>
  <si>
    <t>Пакет отгрузочной документации (на каждую отправку) (для АСПС и ПТ)</t>
  </si>
  <si>
    <t>Пакет отгрузочной документации (на каждую отправку)  (для АСУ Э)</t>
  </si>
  <si>
    <t>Пакет отгрузочной документации (на каждую отправку) (для АСКУЭР)</t>
  </si>
  <si>
    <t>Пакет отгрузочной документации (на каждую отправку)  (для МСОиВО)</t>
  </si>
  <si>
    <t>Bill of Materials (BOM) (for DCS)</t>
  </si>
  <si>
    <t>Bill of Materials (BOM)(for SIS/AGDS)</t>
  </si>
  <si>
    <t>Bill of Materials (BOM)(for AFA&amp;FFS)</t>
  </si>
  <si>
    <t>Bill of Materials (BOM)(for AUCS)</t>
  </si>
  <si>
    <t>Bill of Materials (BOM)(for AUMS)</t>
  </si>
  <si>
    <t>Bill of Materials (BOM)(for MPCMS)</t>
  </si>
  <si>
    <t>ATH1 - Document pack for DCS</t>
  </si>
  <si>
    <t>ATH2 - Document pack for SIS/AGDS</t>
  </si>
  <si>
    <t>ATH3 - Combined document pack for DCS and SIS/AGDS</t>
  </si>
  <si>
    <t>ATH4 - Document pack for MPCMS</t>
  </si>
  <si>
    <t>PS - Document pack for AFA&amp;FFS</t>
  </si>
  <si>
    <t>ASK1 - Document pack for AUCS</t>
  </si>
  <si>
    <t>ASK2 - Document pack for AUMS</t>
  </si>
  <si>
    <t>ATH - Document pack for common information about DCS, SIS/AGDS, MPCMS and OTS</t>
  </si>
  <si>
    <t>ASK - Document pack for common information about AUCS and AUMS</t>
  </si>
  <si>
    <t>AK - Document pack for common information about all sustems DCS, SIS/AGDS, MPCMS, AUCS, AUMS and OTS</t>
  </si>
  <si>
    <t>Log of original document holders</t>
  </si>
  <si>
    <t>Ведомость держателей подлинников</t>
  </si>
  <si>
    <t>CPC</t>
  </si>
  <si>
    <t>GA1</t>
  </si>
  <si>
    <t>ER</t>
  </si>
  <si>
    <t>ATH</t>
  </si>
  <si>
    <t>ASK</t>
  </si>
  <si>
    <t>TP</t>
  </si>
  <si>
    <t>TA</t>
  </si>
  <si>
    <t>RY</t>
  </si>
  <si>
    <t>DP</t>
  </si>
  <si>
    <t>00</t>
  </si>
  <si>
    <t>30</t>
  </si>
  <si>
    <t>RD</t>
  </si>
  <si>
    <t>SP</t>
  </si>
  <si>
    <t>V0</t>
  </si>
  <si>
    <t>SB</t>
  </si>
  <si>
    <t>S9</t>
  </si>
  <si>
    <t>S4</t>
  </si>
  <si>
    <t>ATH3</t>
  </si>
  <si>
    <t>CW</t>
  </si>
  <si>
    <t>LL</t>
  </si>
  <si>
    <t>CX</t>
  </si>
  <si>
    <t>JE</t>
  </si>
  <si>
    <t>RU</t>
  </si>
  <si>
    <t>JG</t>
  </si>
  <si>
    <t>3</t>
  </si>
  <si>
    <t>4</t>
  </si>
  <si>
    <t>60</t>
  </si>
  <si>
    <t>70</t>
  </si>
  <si>
    <t>11</t>
  </si>
  <si>
    <t>JZ</t>
  </si>
  <si>
    <t>LB</t>
  </si>
  <si>
    <t>HB</t>
  </si>
  <si>
    <t>0001</t>
  </si>
  <si>
    <t>LT</t>
  </si>
  <si>
    <t>HL</t>
  </si>
  <si>
    <t>20</t>
  </si>
  <si>
    <t>0002</t>
  </si>
  <si>
    <t>0003</t>
  </si>
  <si>
    <t>0</t>
  </si>
  <si>
    <t>VM</t>
  </si>
  <si>
    <t>Массив входных данных</t>
  </si>
  <si>
    <t>Input data array</t>
  </si>
  <si>
    <t>V6</t>
  </si>
  <si>
    <t>V8</t>
  </si>
  <si>
    <t>VR</t>
  </si>
  <si>
    <t>Bill of quantities</t>
  </si>
  <si>
    <t>Ведомость объемов работ</t>
  </si>
  <si>
    <t>IAPCS</t>
  </si>
  <si>
    <t>AFA&amp;FFS</t>
  </si>
  <si>
    <t>AUCS</t>
  </si>
  <si>
    <t>DCS</t>
  </si>
  <si>
    <t>AUMS</t>
  </si>
  <si>
    <t>MPCMS</t>
  </si>
  <si>
    <t>SIS/AGDS</t>
  </si>
  <si>
    <t>DCS and SIS/AGDS</t>
  </si>
  <si>
    <t>Composition of output data (messages)</t>
  </si>
  <si>
    <t>Состав выходных данных (сообщений)</t>
  </si>
  <si>
    <t>Регистрационная книга изготовления / отчеты с данными (для РСУ)</t>
  </si>
  <si>
    <t>Регистрационная книга изготовления / отчеты с данными (для  ПАЗ/СКЗ)</t>
  </si>
  <si>
    <t>Регистрационная книга изготовления / отчеты с данными (для АСПС и ПТ)</t>
  </si>
  <si>
    <t>Регистрационная книга изготовления / отчеты с данными (для АСУ Э)</t>
  </si>
  <si>
    <t>Регистрационная книга изготовления / отчеты с данными (для АСКУЭР)</t>
  </si>
  <si>
    <t>Регистрационная книга изготовления / отчеты с данными (для МСОиВО)</t>
  </si>
  <si>
    <t>V4</t>
  </si>
  <si>
    <t>0004</t>
  </si>
  <si>
    <t>0005</t>
  </si>
  <si>
    <t>0006</t>
  </si>
  <si>
    <t>0007</t>
  </si>
  <si>
    <t>0011</t>
  </si>
  <si>
    <t>0012</t>
  </si>
  <si>
    <t>0013</t>
  </si>
  <si>
    <t>0014</t>
  </si>
  <si>
    <t>0008</t>
  </si>
  <si>
    <t>Ведомость машинных носителей информации</t>
  </si>
  <si>
    <t>List of machine-readable media</t>
  </si>
  <si>
    <t>Supplier certification matrix</t>
  </si>
  <si>
    <t>Матрица сертификации поставщиков</t>
  </si>
  <si>
    <t>IFR</t>
  </si>
  <si>
    <t>A1</t>
  </si>
  <si>
    <t>ПЛАН ПРОВЕРОК И ИСПЫТАНИЙ</t>
  </si>
  <si>
    <t>INSPECTION AND TEST PLAN (ITP)</t>
  </si>
  <si>
    <t>TB</t>
  </si>
  <si>
    <t>IFI</t>
  </si>
  <si>
    <t>On monthly basis</t>
  </si>
  <si>
    <t>Документ был перевыпущен после совещания с CPECC 0055-P2-GA1-CPC-TRM-00007, CPECC 0055-P2-GA1-CPC-TRM-00010</t>
  </si>
  <si>
    <t>Кол-во</t>
  </si>
  <si>
    <t>0009</t>
  </si>
  <si>
    <t>Draft of document form (video frames) (for MPCMS)</t>
  </si>
  <si>
    <t>Draft of document form (video frames) (for DCS, SIS/AGDS)</t>
  </si>
  <si>
    <t>Чертеж форм документов (видеокадров) (для РСУ, ПАЗ/СКЗ)</t>
  </si>
  <si>
    <t>Чертеж форм документов (видеокадров) (для МСОиВО)</t>
  </si>
  <si>
    <t>Connection table (for DCS)</t>
  </si>
  <si>
    <t>Connection table (for SIS/AGDS)</t>
  </si>
  <si>
    <t>Connection table (for AFA&amp;FFS)</t>
  </si>
  <si>
    <t>Connection table (for AUMS)</t>
  </si>
  <si>
    <t>Connection table (for MPCMS)</t>
  </si>
  <si>
    <t>Connection table (for AUCS)</t>
  </si>
  <si>
    <t>Site Acceptance Test Records (for DCS)</t>
  </si>
  <si>
    <t>Site Acceptance Test Records (for SIS/AGDS)</t>
  </si>
  <si>
    <t>Site Acceptance Test Records (for AFA&amp;FFS)</t>
  </si>
  <si>
    <t>Site Acceptance Test Records (for AUCS)</t>
  </si>
  <si>
    <t>Site Acceptance Test Records (for AUMS)</t>
  </si>
  <si>
    <t>Site Acceptance Test Records (for MPCMS)</t>
  </si>
  <si>
    <t>Factory Acceptance Test Records (for DCS)</t>
  </si>
  <si>
    <t>Factory Acceptance Test Records (for SIS/AGDS)</t>
  </si>
  <si>
    <t>Factory Acceptance Test Records (for AFA&amp;FFS)</t>
  </si>
  <si>
    <t>Factory Acceptance Test Records (for AUCS)</t>
  </si>
  <si>
    <t>Factory Acceptance Test Records (for AUMS)</t>
  </si>
  <si>
    <t>Factory Acceptance Test Records (for MPCMS)</t>
  </si>
  <si>
    <t>Протоколы заводских приемо-сдаточных испытаний (для РСУ)</t>
  </si>
  <si>
    <t>Протоколы заводских приемо-сдаточных испытаний (для ПАЗ/СКЗ)</t>
  </si>
  <si>
    <t>Протоколы заводских приемо-сдаточных испытаний (для АСПС и ПТ)</t>
  </si>
  <si>
    <t>Протоколы заводских приемо-сдаточных испытаний (для АСУ Э)</t>
  </si>
  <si>
    <t>Протоколы заводских приемо-сдаточных испытаний (для МСОиВО)</t>
  </si>
  <si>
    <t>Протоколы приемочных испытаний на площадке (для РСУ)</t>
  </si>
  <si>
    <t>Протоколы приемочных испытаний на площадке (для ПАЗ/СКЗ)</t>
  </si>
  <si>
    <t>Протоколы приемочных испытаний на площадке (для АСПС и ПТ)</t>
  </si>
  <si>
    <t>Протоколы приемочных испытаний на площадке (для АСУ Э)</t>
  </si>
  <si>
    <t>Протоколы приемочных испытаний на площадке (для МСОиВО)</t>
  </si>
  <si>
    <t>List of Equipment (for DCS)</t>
  </si>
  <si>
    <t>List of Equipment (for SIS/AGDS)</t>
  </si>
  <si>
    <t>List of Equipment (for AFA&amp;FFS)</t>
  </si>
  <si>
    <t>List of Equipment (for AUCS)</t>
  </si>
  <si>
    <t>List of Equipment (for AUMS)</t>
  </si>
  <si>
    <t>List of Equipment (for MPCMS)</t>
  </si>
  <si>
    <t>Спецификация оборудования (для  РСУ)</t>
  </si>
  <si>
    <t>Спецификация оборудования (для  ПАЗ/СКЗ)</t>
  </si>
  <si>
    <t>Спецификация оборудования (для АСПС и ПТ)</t>
  </si>
  <si>
    <t>Спецификация оборудования (для АСКУЭР)</t>
  </si>
  <si>
    <t>Спецификация оборудования (для МСОиВО)</t>
  </si>
  <si>
    <t>Passport</t>
  </si>
  <si>
    <t>Паспорт</t>
  </si>
  <si>
    <t>LC</t>
  </si>
  <si>
    <t>Serial Link I/O Database (for AFA$FFS)</t>
  </si>
  <si>
    <t>Serial Link I/O Database (for AUCS)</t>
  </si>
  <si>
    <t>Serial Link I/O Database (for AUMS)</t>
  </si>
  <si>
    <t>База данных вводов/выводов последовательного канала связи (для АСПС и ПТ)</t>
  </si>
  <si>
    <t>База данных вводов/выводов последовательного канала связи (для АСКУЭР)</t>
  </si>
  <si>
    <t>For all systems</t>
  </si>
  <si>
    <t>Vendor document register</t>
  </si>
  <si>
    <t>DOCUMENTS FOR INFORMATION ONLY</t>
  </si>
  <si>
    <t>ДОКУМЕНТЫ ТОЛЬКО ДЛЯ ИНФОРМАЦИИ</t>
  </si>
  <si>
    <t>Shipping List</t>
  </si>
  <si>
    <t>Отгрузочная ведомость</t>
  </si>
  <si>
    <t>HT</t>
  </si>
  <si>
    <t>Идентификационный номер/Tag Number</t>
  </si>
  <si>
    <t>JD</t>
  </si>
  <si>
    <t>CC</t>
  </si>
  <si>
    <t>N</t>
  </si>
  <si>
    <t>MC</t>
  </si>
  <si>
    <t>I</t>
  </si>
  <si>
    <t>NC</t>
  </si>
  <si>
    <t>CD</t>
  </si>
  <si>
    <t>JS</t>
  </si>
  <si>
    <t>JF</t>
  </si>
  <si>
    <t>JR</t>
  </si>
  <si>
    <t>JM</t>
  </si>
  <si>
    <t>WC</t>
  </si>
  <si>
    <t>CP</t>
  </si>
  <si>
    <t>For all system</t>
  </si>
  <si>
    <t>Integrated Factory Acceptance Test Records</t>
  </si>
  <si>
    <t>Протоколы интеграционных заводских приемо-сдаточных испытаний</t>
  </si>
  <si>
    <t>List of drawings</t>
  </si>
  <si>
    <t>List of elements</t>
  </si>
  <si>
    <t>General view drawings</t>
  </si>
  <si>
    <t>Electrical circuits</t>
  </si>
  <si>
    <t>DCS Control Cabinet</t>
  </si>
  <si>
    <t>DCS Marshalling Cabinet</t>
  </si>
  <si>
    <t>SIS Marshalling Cabinet</t>
  </si>
  <si>
    <t>AGDS Marshalling Cabinet</t>
  </si>
  <si>
    <t xml:space="preserve">Cabinet of Data Acquisition and Transmission Device </t>
  </si>
  <si>
    <t>Operator console</t>
  </si>
  <si>
    <t>ESD matrix panel</t>
  </si>
  <si>
    <t>Резервный пульт оператора</t>
  </si>
  <si>
    <t>Контроллер для систем пожарной автоматики КСПА 9030-01/Текон, ТУ 4371-001-00159093-07 изм.5. Шкаф системный АСПС и ПТ.</t>
  </si>
  <si>
    <t>Шкаф УСПД</t>
  </si>
  <si>
    <t>Пульт оператора</t>
  </si>
  <si>
    <t>Ведомость документов</t>
  </si>
  <si>
    <t>Перечень элементов</t>
  </si>
  <si>
    <t>Чертеж общего вида</t>
  </si>
  <si>
    <t>Схема электрическая принципиальная</t>
  </si>
  <si>
    <t>Cпецификация материалов (для РСУ)</t>
  </si>
  <si>
    <t>Cпецификация материалов (для  ПАЗ/СКЗ)</t>
  </si>
  <si>
    <t>Cпецификация материалов (для АСПС и ПТ)</t>
  </si>
  <si>
    <t>Cпецификация материалов (для АСУ Э)</t>
  </si>
  <si>
    <t>Cпецификация материалов (для АСКУЭР)</t>
  </si>
  <si>
    <t>Cпецификация материалов (для МСОиВО)</t>
  </si>
  <si>
    <t>Перечень документации поставщика</t>
  </si>
  <si>
    <t>Согласовано Покупателем  (рев. В1) / Approved by the Purchaser (rev. B1)</t>
  </si>
  <si>
    <t>Согласовано Покупателем  (рев. C1) / Approved by the Purchaser (rev. C1)</t>
  </si>
  <si>
    <t>Выпуск ревизии документа на рассмотрение Покупателя (IFR) (рев.C1) / Document revision issue for Purchaser review (IFR) (rev.C1)</t>
  </si>
  <si>
    <t>КД</t>
  </si>
  <si>
    <t>РД</t>
  </si>
  <si>
    <t>Всего</t>
  </si>
  <si>
    <t>Выпуск ревизии документа на рассмотрение Покупателя (IFC) (рев.00) / Document revision issue for Purchaser review (IFC) (rev.00)</t>
  </si>
  <si>
    <t>-</t>
  </si>
  <si>
    <t xml:space="preserve">Выпуск ревизии A1 документа на рассмотрение Покупателя / Document rev.A1 issue for Purchaser's review </t>
  </si>
  <si>
    <t xml:space="preserve">Имя электронного файла / E-file name </t>
  </si>
  <si>
    <t>Выдача замечаний  Поставщику(рев. А1) / Issue of comments to Vendor (rev. A1)</t>
  </si>
  <si>
    <t>U</t>
  </si>
  <si>
    <t>Контроллер для систем пожарной автоматики КСПА 9030-01/Текон, ТУ 4371-001-00159093-07 изм.5. Шкаф кроссовый АСПС и ПТ.</t>
  </si>
  <si>
    <t>Automatic Power Supply Control Systems</t>
  </si>
  <si>
    <t>Автоматизированные системы</t>
  </si>
  <si>
    <t>Automated Systems</t>
  </si>
  <si>
    <t>Automated Systems
Distributed control system</t>
  </si>
  <si>
    <t>Автоматизированные системы
Распределенная система управления</t>
  </si>
  <si>
    <t>Automated Systems
Safety Instrumented
System and Automated Gas Detection System</t>
  </si>
  <si>
    <t>Автоматическая система пожарной
сигнализации и пожаротушения</t>
  </si>
  <si>
    <t>Automated Fire Alarm and Fire Fighting System</t>
  </si>
  <si>
    <t>Automated Utilities Monitoring System</t>
  </si>
  <si>
    <t>Automated Systems
Machinery Protection and Conditioning Monitoring System</t>
  </si>
  <si>
    <t>Автоматизированные системы
Мониторинг основного и вспомогательного оборудования</t>
  </si>
  <si>
    <t>Автоматизированная система комплексного учета энергоресурсов</t>
  </si>
  <si>
    <t>Automated Systems
Distributed control system
Safety Instrumented
System and Automated Gas Detection System</t>
  </si>
  <si>
    <t>Автоматизированные системы
Система противоаварийной защиты и автоматическая система контроля загазованности</t>
  </si>
  <si>
    <t>Автоматизированные системы
Распределенная система управления
Система противоаварийной защиты и автоматическая система контроля загазованности</t>
  </si>
  <si>
    <t>Система / System
(short name)
(аббривеатура)</t>
  </si>
  <si>
    <t>Unit title name</t>
  </si>
  <si>
    <t>Unit title name Russian</t>
  </si>
  <si>
    <t>GPP Central Control Building
GPP and Helium Complex
Control Building</t>
  </si>
  <si>
    <t>Здание операторной ГПЗ и гелиевого комплекса
Здание операторной ГПЗ</t>
  </si>
  <si>
    <t xml:space="preserve">for IS channels </t>
  </si>
  <si>
    <t>аналоговые и дискретные сигналы, искробезопасный</t>
  </si>
  <si>
    <t>Bill of Materials (BOM) (for AUCS)</t>
  </si>
  <si>
    <t>Bill of Materials (BOM) (for AUMS)</t>
  </si>
  <si>
    <t>Bill of Materials (BOM) (for MPCMS)</t>
  </si>
  <si>
    <t>Bill of Materials (BOM) (for AFA&amp;FFS)</t>
  </si>
  <si>
    <t>Bill of Materials (BOM) (for SIS/AGDS)</t>
  </si>
  <si>
    <t>ВИД ДОКУМЕНТА
(ОПИСАНИЕ СТРУКТУРЫ)
&lt;P1007&gt;
EN</t>
  </si>
  <si>
    <t>ВИД ДОКУМЕНТА
(ОПИСАНИЕ СТРУКТУРЫ)
&lt;P1002&gt;
RU</t>
  </si>
  <si>
    <t>аналоговые и дискретные сигналы, неискробезопасный</t>
  </si>
  <si>
    <t xml:space="preserve">for NON-IS channels </t>
  </si>
  <si>
    <t>DCS Network Cabinet</t>
  </si>
  <si>
    <t>AUCS Marshalling Cabinet</t>
  </si>
  <si>
    <t>SIS Control Cabinet</t>
  </si>
  <si>
    <t>Системный шкаф АСКЗ</t>
  </si>
  <si>
    <t>Шкаф кроссовый АСКЗ,</t>
  </si>
  <si>
    <t>Шкаф системный РСУ</t>
  </si>
  <si>
    <t>Шкаф коммуникационный РСУ</t>
  </si>
  <si>
    <t>Шкаф кроссовый РСУ,</t>
  </si>
  <si>
    <t>Шкаф системный ПАЗ</t>
  </si>
  <si>
    <t>Шкаф кроссовый ПАЗ,</t>
  </si>
  <si>
    <t>Input data array (for DCS)</t>
  </si>
  <si>
    <t>Composition of output data (messages) (for DCS)</t>
  </si>
  <si>
    <t>Input data array (for SIS/AGDS)</t>
  </si>
  <si>
    <t>Composition of output data (messages) (for SIS/AGDS)</t>
  </si>
  <si>
    <t>Composition of output data (messages) (for AFA&amp;FFS)</t>
  </si>
  <si>
    <t>Input data array (for AFA&amp;FFS)</t>
  </si>
  <si>
    <t>Input data array (for AUCS)</t>
  </si>
  <si>
    <t>Composition of output data (messages) (for AUCS)</t>
  </si>
  <si>
    <t>Input data array (for AUMS)</t>
  </si>
  <si>
    <t>Composition of output data (messages) (for AUMS)</t>
  </si>
  <si>
    <t>Input data array (for MPCMS)</t>
  </si>
  <si>
    <t>Composition of output data (messages) (for MPCMS)</t>
  </si>
  <si>
    <t>Пакет отгрузочной документации (на каждую отправку) (для ПАЗ/СКЗ)</t>
  </si>
  <si>
    <t>Шкаф системный МСОиВО</t>
  </si>
  <si>
    <t>Массив входных данных (для  РСУ)</t>
  </si>
  <si>
    <t>Состав выходных данных (сообщений) (для  РСУ)</t>
  </si>
  <si>
    <t>Массив входных данных (для  ПАЗ/СКЗ)</t>
  </si>
  <si>
    <t>Состав выходных данных (сообщений) (для  ПАЗ/СКЗ)</t>
  </si>
  <si>
    <t>Массив входных данных (для АСПС и ПТ)</t>
  </si>
  <si>
    <t>Состав выходных данных (сообщений) (для АСПС и ПТ)</t>
  </si>
  <si>
    <t>Массив входных данных (для АСКУЭР)</t>
  </si>
  <si>
    <t>Состав выходных данных (сообщений) (для АСКУЭР)</t>
  </si>
  <si>
    <t>Массив входных данных (для МСОиВО)</t>
  </si>
  <si>
    <t>Состав выходных данных (сообщений) (для МСОиВО)</t>
  </si>
  <si>
    <t>Опросный лист весовых характеристик (для РСУ)</t>
  </si>
  <si>
    <t>Перечень электрической нагрузки (для РСУ)</t>
  </si>
  <si>
    <t>Расчеты нагрузок (для РСУ)</t>
  </si>
  <si>
    <t>Расчеты мощности и теплового баланса (для РСУ)</t>
  </si>
  <si>
    <t>Опросный лист весовых характеристик (для ПАЗ/СКЗ)</t>
  </si>
  <si>
    <t>Перечень электрической нагрузки (для ПАЗ/СКЗ)</t>
  </si>
  <si>
    <t>Расчеты нагрузок (для ПАЗ/СКЗ)</t>
  </si>
  <si>
    <t>Расчеты мощности и теплового баланса (для ПАЗ/СКЗ)</t>
  </si>
  <si>
    <t>Опросный лист весовых характеристик (для АСПС и ПТ)</t>
  </si>
  <si>
    <t>Перечень электрической нагрузки (для АСПС и ПТ)</t>
  </si>
  <si>
    <t>Расчеты нагрузок (для АСПС и ПТ)</t>
  </si>
  <si>
    <t>Расчеты мощности и теплового баланса (для АСПС и ПТ)</t>
  </si>
  <si>
    <t>Опросный лист весовых характеристик (для АСУ Э)</t>
  </si>
  <si>
    <t>Перечень электрической нагрузки (для АСУ Э)</t>
  </si>
  <si>
    <t>Расчеты нагрузок (для АСУ Э)</t>
  </si>
  <si>
    <t>Расчеты мощности и теплового баланса (для АСУ Э)</t>
  </si>
  <si>
    <t>Опросный лист весовых характеристик (для МСОиВО)</t>
  </si>
  <si>
    <t>Перечень электрической нагрузки (для МСОиВО)</t>
  </si>
  <si>
    <t>Расчеты мощности и теплового баланса (для МСОиВО)</t>
  </si>
  <si>
    <t>Weight Data Sheet (for DCS)</t>
  </si>
  <si>
    <t>Electrical Load List (for DCS)</t>
  </si>
  <si>
    <t>Loading Calculations (for DCS)</t>
  </si>
  <si>
    <t>Power and Heat Calculations (for DCS)</t>
  </si>
  <si>
    <t>Weight Data Sheet (for SIS/AGDS)</t>
  </si>
  <si>
    <t>Electrical Load List (for SIS/AGDS)</t>
  </si>
  <si>
    <t>Loading Calculations (for SIS/AGDS)</t>
  </si>
  <si>
    <t>Power and Heat Calculations (for SIS/AGDS)</t>
  </si>
  <si>
    <t>Weight Data Sheet (for AFA&amp;FFS)</t>
  </si>
  <si>
    <t>Electrical Load List (for AFA&amp;FFS)</t>
  </si>
  <si>
    <t>Loading Calculations (for AFA&amp;FFS)</t>
  </si>
  <si>
    <t>Power and Heat Calculations (for AFA&amp;FFS)</t>
  </si>
  <si>
    <t>Weight Data Sheet (for AUCS)</t>
  </si>
  <si>
    <t>Electrical Load List (for AUCS)</t>
  </si>
  <si>
    <t>Loading Calculations (for AUCS)</t>
  </si>
  <si>
    <t>Power and Heat Calculations (for AUCS)</t>
  </si>
  <si>
    <t>Weight Data Sheet (for AUMS)</t>
  </si>
  <si>
    <t>Electrical Load List (for AUMS)</t>
  </si>
  <si>
    <t>Power and Heat Calculations (for AUMS)</t>
  </si>
  <si>
    <t>Weight Data Sheet (for MPCMS)</t>
  </si>
  <si>
    <t>Electrical Load List (for MPCMS)</t>
  </si>
  <si>
    <t>Connection table - S6 by GOST (for IAPCS 30 Unit subsystems in CCB GP 131)</t>
  </si>
  <si>
    <t>Connection table - S6 by GOST (for IAPCS 60 Unit subsystems in CCB GP 131)</t>
  </si>
  <si>
    <t>Connection table - S6 by GOST (for IAPCS 70 Unit subsystems in CCB GP 131)</t>
  </si>
  <si>
    <t>Connection table - S6 by GOST (for IAPCS 110 Unit subsystems in CCB GP 131)</t>
  </si>
  <si>
    <t>Таблица соединений и подключений (для систем ИАСУ ТП Установки 30 в центральной операторной 131)</t>
  </si>
  <si>
    <t>Таблица соединений и подключений (для систем ИАСУ ТП Установки 60 в центральной операторной 131)</t>
  </si>
  <si>
    <t>Таблица соединений и подключений (для систем ИАСУ ТП Установки 70 в центральной операторной 131)</t>
  </si>
  <si>
    <t>Таблица соединений и подключений (для систем ИАСУ ТП Установки 110 в центральной операторной 131)</t>
  </si>
  <si>
    <t>Строительный пакет  / Construction Package
УСТАНОВКА (ОПИСАНИЕ СТРУКТУРЫ 2)
&lt;P1007&gt;
СВОЙСТВО БЛОКА [55]
EN</t>
  </si>
  <si>
    <t>СВОЙСТВО БЛОКА [100]
СВОЙСТВО БЛОКА [89]
EN</t>
  </si>
  <si>
    <t xml:space="preserve">
УСТАНОВКА (ОПИСАНИЕ СТРУКТУРЫ 2)
&lt;P1002&gt;
СВОЙСТВО БЛОКА [54]
RU</t>
  </si>
  <si>
    <t xml:space="preserve"> Наименование документа (Англ.) / 
Document name (En)</t>
  </si>
  <si>
    <t xml:space="preserve">
СВОЙСТВО БЛОКА [88]
EN</t>
  </si>
  <si>
    <t xml:space="preserve">
СВОЙСТВО БЛОКА [77]
RU</t>
  </si>
  <si>
    <t>МЕСТО УСТАНОВКИ
(ОПИСАНИЕ СТРУКТУРЫ 2)
&lt;P1007&gt;
(ЧАСТЬ 1 - РАЗДЕЛИТЕЛЬ)
СВОЙСТВО БЛОКА [90]
(ЧАСТЬ 1 - РАЗДЕЛИТЕЛЬ)
EN</t>
  </si>
  <si>
    <t>МЕСТО УСТАНОВКИ
(ОПИСАНИЕ СТРУКТУРЫ 2)
&lt;P1002&gt;
(ЧАСТЬ 1 - РАЗДЕЛИТЕЛЬ)
СВОЙСТВО БЛОКА [91]
(ЧАСТЬ 1 - РАЗДЕЛИТЕЛЬ)
RU</t>
  </si>
  <si>
    <t>МЕСТО УСТАНОВКИ
(ОПИСАНИЕ СТРУКТУРЫ 2)
&lt;P1007&gt;
(РАЗДЕЛИТЕЛЬ - ЧАСТЬ 2)
СВОЙСТВО БЛОКА [90]
(РАЗДЕЛИТЕЛЬ - ЧАСТЬ 2)
EN</t>
  </si>
  <si>
    <t>МЕСТО УСТАНОВКИ
(ОПИСАНИЕ СТРУКТУРЫ 2)
&lt;P1002&gt;
(РАЗДЕЛИТЕЛЬ - ЧАСТЬ 2)
СВОЙСТВО БЛОКА [91]
(РАЗДЕЛИТЕЛЬ - ЧАСТЬ 2)
RU</t>
  </si>
  <si>
    <t>ПОЛНЫЙ СТРУКТУРНЫЙ ИДЕНТИФИКАТОР &lt;1001&gt;</t>
  </si>
  <si>
    <t>CPECC</t>
  </si>
  <si>
    <t>Согласовано Покупателем  (рев. 00) / Approved by the Purchaser (rev. 00)</t>
  </si>
  <si>
    <t>Included in MDRB/TP
(X=Required)</t>
  </si>
  <si>
    <t>Ответственная сторона / responsible party</t>
  </si>
  <si>
    <t>Выпуск ревизии документа на рассмотрение Покупателя (IFR) (рев.D1) / Document revision issue for Purchaser review (IFR) (rev.D1)</t>
  </si>
  <si>
    <t>Согласовано Покупателем  (рев. D1) / Approved by the Purchaser (rev. D1)</t>
  </si>
  <si>
    <t>Vendor Revision / Ревизия Поставщика</t>
  </si>
  <si>
    <t>Статус документа / 
Document status</t>
  </si>
  <si>
    <t>GA</t>
  </si>
  <si>
    <t>в работе / in progress</t>
  </si>
  <si>
    <t>ВСЕГО ФАКТ %</t>
  </si>
  <si>
    <t>ВСЕГО План%</t>
  </si>
  <si>
    <t>КД ФАКТ %</t>
  </si>
  <si>
    <t>РД ФАКТ %</t>
  </si>
  <si>
    <t>КД ПЛАН %</t>
  </si>
  <si>
    <t>РД ПЛАН %</t>
  </si>
  <si>
    <t>Draft of document form (video frames) (for AFA&amp;FFS)</t>
  </si>
  <si>
    <t>Чертеж форм документов (видеокадров) (для АСПСиПТ)</t>
  </si>
  <si>
    <t>аналоговые и дискретные сигналы, искробезопасный и неискробезопасный</t>
  </si>
  <si>
    <t>for IS and NON-IS channels</t>
  </si>
  <si>
    <t>JU</t>
  </si>
  <si>
    <t>AUCS Network Cabinet</t>
  </si>
  <si>
    <t>0010</t>
  </si>
  <si>
    <t>Cabinet name/Name of document</t>
  </si>
  <si>
    <t>Наименование шкафа/Наименование документа</t>
  </si>
  <si>
    <t>Add Cabinet name</t>
  </si>
  <si>
    <t>Дополнительное наименование шкафа</t>
  </si>
  <si>
    <t>Tupe of documents</t>
  </si>
  <si>
    <t>Тип документа</t>
  </si>
  <si>
    <t>AGDS Control Cabinet</t>
  </si>
  <si>
    <t>AFA&amp;FFS Control Cabinet KSPA 9030-01/TECON TU 4371-001-00159093-07 REV.5.</t>
  </si>
  <si>
    <t>MPCMS Control Cabinet</t>
  </si>
  <si>
    <t>AUCS Control Cabinet</t>
  </si>
  <si>
    <t>Backup AWS console</t>
  </si>
  <si>
    <t>Шкаф системный АСУ Э</t>
  </si>
  <si>
    <t>Шкаф кроссовый АСУ Э</t>
  </si>
  <si>
    <t>Шкаф коммуникационный АСУ Э</t>
  </si>
  <si>
    <t>База данных вводов/выводов последовательного канала связи (для АСУ Э)</t>
  </si>
  <si>
    <t>Спецификация оборудования (для АСУ Э)</t>
  </si>
  <si>
    <t>Массив входных данных (для АСУ Э)</t>
  </si>
  <si>
    <t>Состав выходных данных (сообщений) (для АСУ Э)</t>
  </si>
  <si>
    <t>AFA&amp;FFS Marshalling cabinet KSPA 9030-01/TECON TU 4371-001-00159093-07 REV.5.</t>
  </si>
  <si>
    <t>Выпуск ревизии документа на рассмотрение Покупателя (IFR) (рев.E1) / Document revision issue for Purchaser review (IFR) (rev.E1)</t>
  </si>
  <si>
    <t>Выпуск ревизии документа на рассмотрение Покупателя (IFC) (рев.01) / Document revision issue for Purchaser review (IFC) (rev.01)</t>
  </si>
  <si>
    <t>Согласовано Покупателем  (рев. 01) / Approved by the Purchaser (rev. 01)</t>
  </si>
  <si>
    <t>Согласовано Покупателем  (рев. E1) / Approved by the Purchaser (rev. E1)</t>
  </si>
  <si>
    <t>Шкаф коммуникационный комбинированный</t>
  </si>
  <si>
    <t>Таблица соединений и подключений (для АСКУЭР)</t>
  </si>
  <si>
    <t>Опросный лист весовых характеристик (для АСКУЭР)</t>
  </si>
  <si>
    <t>Перечень электрической нагрузки (для АСКУЭР)</t>
  </si>
  <si>
    <t>Расчеты мощности и теплового баланса (для АСКУЭР)</t>
  </si>
  <si>
    <t>Протоколы заводских приемо-сдаточных испытаний (для АСКУЭР)</t>
  </si>
  <si>
    <t>Протоколы приемочных испытаний на площадке (для АСКУЭР)</t>
  </si>
  <si>
    <t>Выпуск ревизии документа на рассмотрение Покупателя (IFR) (рев.F1) / Document revision issue for Purchaser review (IFR) (rev.F1)</t>
  </si>
  <si>
    <t>Согласовано Покупателем  (рев. F1) / Approved by the Purchaser (rev. F1)</t>
  </si>
  <si>
    <t>Выпуск ревизии документа на рассмотрение Покупателя (IFR) (рев.G1) / Document revision issue for Purchaser review (IFR) (rev.G1)</t>
  </si>
  <si>
    <t>Согласовано Покупателем  (рев. G1) / Approved by the Purchaser (rev. G1)</t>
  </si>
  <si>
    <t>Combined Network Cabinet</t>
  </si>
  <si>
    <t>Шкаф рабочих станций РСУ</t>
  </si>
  <si>
    <t>DCS AWS cabinet</t>
  </si>
  <si>
    <t>Выпуск ревизии документа на рассмотрение Покупателя (IFC) (рев.02) / Document revision issue for Purchaser review (IFC) (rev.02)</t>
  </si>
  <si>
    <t>Согласовано Покупателем  (рев. 02) / Approved by the Purchaser (rev. 02)</t>
  </si>
  <si>
    <t>Automated Systems Safety Instrumented
System and Automated Gas Detection System</t>
  </si>
  <si>
    <t>Чертеж форм документов (видеокадров)  (для АСПСиПТ)</t>
  </si>
  <si>
    <t>54</t>
  </si>
  <si>
    <t>JH</t>
  </si>
  <si>
    <t>`</t>
  </si>
  <si>
    <t>Сabinets assembly drawings and schemes
(for 3-30, DCS)</t>
  </si>
  <si>
    <t>Сборочные чертежи и схемы шкафов
(Для 3-30, РСУ)</t>
  </si>
  <si>
    <t>Сabinets assembly drawings and schemes(for 3-30, SIS/AGDS)</t>
  </si>
  <si>
    <t>Сборочные чертежи и схемы шкафов(Для 3-30, ПАЗ/СКЗ)</t>
  </si>
  <si>
    <t>Сabinets assembly drawings and schemes
(for 3-30, SIS/AGDS)</t>
  </si>
  <si>
    <t>Сборочные чертежи и схемы шкафов
(Для 3-30, ПАЗ/СКЗ)</t>
  </si>
  <si>
    <t>Сabinets assembly drawings and schemes(for 3-30, AUMS)</t>
  </si>
  <si>
    <t>Сборочные чертежи и схемы шкафов(Для 3-30, аскуэр)</t>
  </si>
  <si>
    <t>Сabinets assembly drawings and schemes
(for 3-30, AUMS)</t>
  </si>
  <si>
    <t>Сборочные чертежи и схемы шкафов
(Для 3-30, аскуэр)</t>
  </si>
  <si>
    <t>Сabinets assembly drawings and schemes(for 3-30, MPCMS)</t>
  </si>
  <si>
    <t>Сборочные чертежи и схемы шкафов(Для 3-30, МСОиВО)</t>
  </si>
  <si>
    <t>Сabinets assembly drawings and schemes
(for 3-30, MPCMS)</t>
  </si>
  <si>
    <t>Сборочные чертежи и схемы шкафов
(Для 3-30, МСОиВО)</t>
  </si>
  <si>
    <t>Сabinets assembly drawings and schemes(for 2-60, DCS)</t>
  </si>
  <si>
    <t>Сборочные чертежи и схемы шкафов(Для 2-60, РСУ)</t>
  </si>
  <si>
    <t>Сabinets assembly drawings and schemes
(for 2-60, DCS)</t>
  </si>
  <si>
    <t>Сборочные чертежи и схемы шкафов
(Для 2-60, РСУ)</t>
  </si>
  <si>
    <t>Сabinets assembly drawings and schemes(for 2-60, SIS/AGDS)</t>
  </si>
  <si>
    <t>Сборочные чертежи и схемы шкафов(Для 2-60, ПАЗ/СКЗ)</t>
  </si>
  <si>
    <t>Сabinets assembly drawings and schemes
(for 2-60, SIS/AGDS)</t>
  </si>
  <si>
    <t>Сборочные чертежи и схемы шкафов
(Для 2-60, ПАЗ/СКЗ)</t>
  </si>
  <si>
    <t>Сabinets assembly drawings and schemes(for 2-60, AFA&amp;FFS)</t>
  </si>
  <si>
    <t>Сборочные чертежи и схемы шкафов(Для 2-60, АСПСиПТ)</t>
  </si>
  <si>
    <t>Сabinets assembly drawings and schemes
(for 2-60, AFA&amp;FFS)</t>
  </si>
  <si>
    <t>Сборочные чертежи и схемы шкафов
(Для 2-60, АСПСиПТ)</t>
  </si>
  <si>
    <t>Сabinets assembly drawings and schemes(for 2-60, AUCS)</t>
  </si>
  <si>
    <t>Сборочные чертежи и схемы шкафов(Для 2-60, АСУ Э)</t>
  </si>
  <si>
    <t>Сabinets assembly drawings and schemes
(for 2-60, AUCS)</t>
  </si>
  <si>
    <t>Сборочные чертежи и схемы шкафов
(Для 2-60, АСУ Э)</t>
  </si>
  <si>
    <t>Сabinets assembly drawings and schemes(for 2-60, AUMS)</t>
  </si>
  <si>
    <t>Сборочные чертежи и схемы шкафов(Для 2-60, аскуэр)</t>
  </si>
  <si>
    <t>Сabinets assembly drawings and schemes
(for 2-60, AUMS)</t>
  </si>
  <si>
    <t>Сборочные чертежи и схемы шкафов
(Для 2-60, аскуэр)</t>
  </si>
  <si>
    <t>Сabinets assembly drawings and schemes(for 2-60, MPCMS)</t>
  </si>
  <si>
    <t>Сборочные чертежи и схемы шкафов(Для 2-60, МСОиВО)</t>
  </si>
  <si>
    <t>Сabinets assembly drawings and schemes
(for 2-60, MPCMS)</t>
  </si>
  <si>
    <t>Сборочные чертежи и схемы шкафов
(Для 2-60, МСОиВО)</t>
  </si>
  <si>
    <t>Сabinets assembly drawings and schemes(for 2-70, DCS)</t>
  </si>
  <si>
    <t>Сборочные чертежи и схемы шкафов(Для 2-70, РСУ)</t>
  </si>
  <si>
    <t>Сabinets assembly drawings and schemes
(for 2-70, DCS)</t>
  </si>
  <si>
    <t>Сборочные чертежи и схемы шкафов
(Для 2-70, РСУ)</t>
  </si>
  <si>
    <t>Сabinets assembly drawings and schemes(for 2-70, SIS/AGDS)</t>
  </si>
  <si>
    <t>Сборочные чертежи и схемы шкафов(Для 2-70, ПАЗ/СКЗ)</t>
  </si>
  <si>
    <t>Сabinets assembly drawings and schemes
(for 2-70, SIS/AGDS)</t>
  </si>
  <si>
    <t>Сборочные чертежи и схемы шкафов
(Для 2-70, ПАЗ/СКЗ)</t>
  </si>
  <si>
    <t>Сabinets assembly drawings and schemes(for 2-70, AFA&amp;FFS)</t>
  </si>
  <si>
    <t>Сборочные чертежи и схемы шкафов(Для 2-70, АСПСиПТ)</t>
  </si>
  <si>
    <t>Сabinets assembly drawings and schemes
(for 2-70, AFA&amp;FFS)</t>
  </si>
  <si>
    <t>Сборочные чертежи и схемы шкафов
(Для 2-70, АСПСиПТ)</t>
  </si>
  <si>
    <t>Сabinets assembly drawings and schemes(for 2-70, AUMS)</t>
  </si>
  <si>
    <t>Сборочные чертежи и схемы шкафов(Для 2-70, аскуэр)</t>
  </si>
  <si>
    <t>Сabinets assembly drawings and schemes
(for 2-70, AUMS)</t>
  </si>
  <si>
    <t>Сборочные чертежи и схемы шкафов
(Для 2-70, аскуэр)</t>
  </si>
  <si>
    <t>Сabinets assembly drawings and schemes(for 3-110, DCS)</t>
  </si>
  <si>
    <t>Сборочные чертежи и схемы шкафов(Для 3-110, РСУ)</t>
  </si>
  <si>
    <t>Сabinets assembly drawings and schemes
(for 3-110, DCS)</t>
  </si>
  <si>
    <t>Сборочные чертежи и схемы шкафов
(Для 3-110, РСУ)</t>
  </si>
  <si>
    <t>Сabinets assembly drawings and schemes(for 3-110, SIS/AGDS)</t>
  </si>
  <si>
    <t>Сборочные чертежи и схемы шкафов(Для 3-110, ПАЗ/СКЗ)</t>
  </si>
  <si>
    <t>Сabinets assembly drawings and schemes
(for 3-110, SIS/AGDS)</t>
  </si>
  <si>
    <t>Сборочные чертежи и схемы шкафов
(Для 3-110, ПАЗ/СКЗ)</t>
  </si>
  <si>
    <t>Сabinets assembly drawings and schemes(for 3-110, AFA&amp;FFS)</t>
  </si>
  <si>
    <t>Сборочные чертежи и схемы шкафов(Для 3-110, АСПСиПТ)</t>
  </si>
  <si>
    <t>Сabinets assembly drawings and schemes
(for 3-110, AFA&amp;FFS)</t>
  </si>
  <si>
    <t>Сборочные чертежи и схемы шкафов
(Для 3-110, АСПСиПТ)</t>
  </si>
  <si>
    <t>Сabinets assembly drawings and schemes(for 3-110, AUCS)</t>
  </si>
  <si>
    <t>Сборочные чертежи и схемы шкафов(Для 3-110, АСУ Э)</t>
  </si>
  <si>
    <t>Сabinets assembly drawings and schemes
(for 3-110, AUCS)</t>
  </si>
  <si>
    <t>Сборочные чертежи и схемы шкафов
(Для 3-110, АСУ Э)</t>
  </si>
  <si>
    <t>Сabinets assembly drawings and schemes(for 3-110, AUMS)</t>
  </si>
  <si>
    <t>Сборочные чертежи и схемы шкафов(Для 3-110, аскуэр)</t>
  </si>
  <si>
    <t>Сabinets assembly drawings and schemes
(for 3-110, AUMS)</t>
  </si>
  <si>
    <t>Сборочные чертежи и схемы шкафов
(Для 3-110, аскуэр)</t>
  </si>
  <si>
    <t>Сabinets assembly drawings and schemes
(for 3-200, AUCS)</t>
  </si>
  <si>
    <t>Сборочные чертежи и схемы шкафов
(Для 3-200, АСУ Э)</t>
  </si>
  <si>
    <t>CM</t>
  </si>
  <si>
    <t>неискробезопасный</t>
  </si>
  <si>
    <t>for NON-IS</t>
  </si>
  <si>
    <t>DCS Combined Cabinet</t>
  </si>
  <si>
    <t>Шкаф комбинированный РСУ</t>
  </si>
  <si>
    <t>Сabinets assembly drawings and schemes(for 3-30, AFA&amp;FFS)</t>
  </si>
  <si>
    <t>Сборочные чертежи и схемы шкафов(Для 3-30, АСПСиПТ)</t>
  </si>
  <si>
    <t>Сabinets assembly drawings and schemes
(for 3-30, AFA&amp;FFS)</t>
  </si>
  <si>
    <t>Сборочные чертежи и схемы шкафов
(Для 3-30, АСПСиПТ)</t>
  </si>
  <si>
    <t>3001</t>
  </si>
  <si>
    <t>6001</t>
  </si>
  <si>
    <t>7001</t>
  </si>
  <si>
    <t>PM</t>
  </si>
  <si>
    <t>Factory Acceptance Test Procedure (for DCS)</t>
  </si>
  <si>
    <t>Процедура заводских приемочных испытаний (для РСУ)</t>
  </si>
  <si>
    <t>Factory Acceptance Test Procedure (for SIS/AGDS)</t>
  </si>
  <si>
    <t>Процедура заводских приемочных испытаний (для ПАЗ/СКЗ)</t>
  </si>
  <si>
    <t>Factory Acceptance Test Procedure (for AFA&amp;FFS)</t>
  </si>
  <si>
    <t>Процедура заводских приемочных испытаний (для АСПС и ПТ)</t>
  </si>
  <si>
    <t>Factory Acceptance Test Procedure (for AUCS)</t>
  </si>
  <si>
    <t>Процедура заводских приемочных испытаний (для АСУ Э)</t>
  </si>
  <si>
    <t>Factory Acceptance Test Procedure (for AUMS)</t>
  </si>
  <si>
    <t>Процедура заводских приемочных испытаний (для АСКУЭР)</t>
  </si>
  <si>
    <t>Factory Acceptance Test Procedure (for MPCMS)</t>
  </si>
  <si>
    <t>Процедура заводских приемочных испытаний (для МСОиВО)</t>
  </si>
  <si>
    <t>Integrated Factory Acceptance Test Procedure</t>
  </si>
  <si>
    <t>Процедура интеграционных заводских приемочных испытаний</t>
  </si>
  <si>
    <t>Site Acceptance Test Procedure (for DCS)</t>
  </si>
  <si>
    <t>Процедура приемочных испытаний на площадке (для РСУ)</t>
  </si>
  <si>
    <t>Site Acceptance Test Procedure (for SIS/AGDS)</t>
  </si>
  <si>
    <t>Процедура приемочных испытаний на площадке (для ПАЗ/СКЗ)</t>
  </si>
  <si>
    <t>Site Acceptance Test Procedure (for AFA&amp;FFS)</t>
  </si>
  <si>
    <t>Процедура приемочных испытаний на площадке (для АСПС и ПТ)</t>
  </si>
  <si>
    <t>Site Acceptance Test Procedure (for AUCS)</t>
  </si>
  <si>
    <t>Процедура приемочных испытаний на площадке (для АСУ Э)</t>
  </si>
  <si>
    <t>Site Acceptance Test Procedure (for AUMS)</t>
  </si>
  <si>
    <t>Процедура приемочных испытаний на площадке (для АСКУЭР)</t>
  </si>
  <si>
    <t>Site Acceptance Test Procedure (for MPCMS)</t>
  </si>
  <si>
    <t>Процедура приемочных испытаний на площадке (для МСОиВО)</t>
  </si>
  <si>
    <t>ТОиТПР</t>
  </si>
  <si>
    <t>Самарцев</t>
  </si>
  <si>
    <t xml:space="preserve">Кузнецов </t>
  </si>
  <si>
    <t>Ружников</t>
  </si>
  <si>
    <t>Иноземцева</t>
  </si>
  <si>
    <t>Миронов</t>
  </si>
  <si>
    <t>Матвеев</t>
  </si>
  <si>
    <t>Чурилов</t>
  </si>
  <si>
    <t>Ответственный за выполнение работ</t>
  </si>
  <si>
    <t>V7</t>
  </si>
  <si>
    <t>Database Catalogue (for MPCMS)</t>
  </si>
  <si>
    <t>Каталог базы данных (для МСОиВО)</t>
  </si>
  <si>
    <t>IFU</t>
  </si>
  <si>
    <t>Typical cabinets assembly drawings and schemes</t>
  </si>
  <si>
    <t>Типовые сборочные чертежи и схемы шкафов</t>
  </si>
  <si>
    <t xml:space="preserve">Typical cabinets assembly drawings and schemes </t>
  </si>
  <si>
    <t>Пульт экстренного останова ПАЗ</t>
  </si>
  <si>
    <t>P6</t>
  </si>
  <si>
    <t>Описание организации информационной базы (для МСОиВО)</t>
  </si>
  <si>
    <t>Description of information base organization (for MPCMS)</t>
  </si>
  <si>
    <t>Документ добавлен после получения замечаний в трансмитла 0055-P2-CPC-GA1-TRM-00371</t>
  </si>
  <si>
    <t>???</t>
  </si>
  <si>
    <t>Согласовано Покупателем  (рев. H1) / Approved by the Purchaser (rev. H1)</t>
  </si>
  <si>
    <t>Выпуск ревизии документа на рассмотрение Покупателя (IFR) (рев.H1) / Document revision issue for Purchaser review (IFR) (rev.H1)</t>
  </si>
  <si>
    <t>Согласовано Покупателем  (рев. 04) / Approved by the Purchaser (rev. 04)</t>
  </si>
  <si>
    <t>Выпуск ревизии документа на рассмотрение Покупателя (IFC) (рев.04) / Document revision issue for Purchaser review (IFC) (rev.04)</t>
  </si>
  <si>
    <t>Согласовано Покупателем  (рев. 03) / Approved by the Purchaser (rev. 03)</t>
  </si>
  <si>
    <t>Выпуск ревизии документа на рассмотрение Покупателя (IFC) (рев.03) / Document revision issue for Purchaser review (IFC) (rev.03)</t>
  </si>
  <si>
    <t>Выгружено/не выгружено
в какой ревизии</t>
  </si>
  <si>
    <t>Замечания
получены (ревизия)
Ожидание на какую ревизию</t>
  </si>
  <si>
    <t>Действие ГА</t>
  </si>
  <si>
    <t>Результат или действие ГА</t>
  </si>
  <si>
    <t>Номер Трансмиталла ГА</t>
  </si>
  <si>
    <t>Дата Трансмиталла ГА</t>
  </si>
  <si>
    <t>Номер Трансмиталла CPECC с замечаниями</t>
  </si>
  <si>
    <t>Дата прихода трансмитала CPECC
(когда получены замечания)</t>
  </si>
  <si>
    <t>Действие</t>
  </si>
  <si>
    <t>Ревизия</t>
  </si>
  <si>
    <t>Результат/Действия ГА</t>
  </si>
  <si>
    <t>Количество документов</t>
  </si>
  <si>
    <t>Устранить замечания</t>
  </si>
  <si>
    <t>Согласовано</t>
  </si>
  <si>
    <t>ожидание замечаний</t>
  </si>
  <si>
    <t>Выпустить в 00</t>
  </si>
  <si>
    <t>не выгружено A1</t>
  </si>
  <si>
    <t>Получение собранных замечаний (от Флуор/CSW или Сертификацонного Органа)  (рев. А1) / Concolidated Comments received (from Fluor/CSW or MCB) (rev. A1)</t>
  </si>
  <si>
    <t>Передача замечаний Генподрядчика лицу, ответственным за рассмотрение(Флуором/CSW или Сертификацонным Органом)  (рев. А1) / Issue of comments by party responsible for review (Fluor/CSW or MCB) (rev. A1)
(При ключевых документах/ For critical documents)</t>
  </si>
  <si>
    <t>Получение замечаний от Генподрядчика (рев. А1) / Comments received from GC (rev. A1)
(При ключевых документах/ For critical documents)</t>
  </si>
  <si>
    <t>Лицо, ответственное за собирание комментариев(Флуор,CSW или СО )/Party responsible for comments consolidation (Fluor/CSW or MCB)</t>
  </si>
  <si>
    <t>Разпределение документа на рассмотрение FLR/CSW/GC/MCB (IFR) (рев.А1) / Document distribution for FLR/CSW/GC/MCB review (IFR) (rev.A1)</t>
  </si>
  <si>
    <t>Fluor</t>
  </si>
  <si>
    <t>CPECC-SW</t>
  </si>
  <si>
    <t>GC</t>
  </si>
  <si>
    <t>MCB</t>
  </si>
  <si>
    <t>---/---</t>
  </si>
  <si>
    <t>Выпуск ревизии документа на рассмотрение Покупателя (IFC) (рев.05) / Document revision issue for Purchaser review (IFC) (rev.05)</t>
  </si>
  <si>
    <t>Согласовано Покупателем  (рев. 05) / Approved by the Purchaser (rev. 05)</t>
  </si>
  <si>
    <r>
      <t xml:space="preserve">КОД CRS в ревизиях с БУКВАМИ </t>
    </r>
    <r>
      <rPr>
        <b/>
        <sz val="11"/>
        <color rgb="FFFF0000"/>
        <rFont val="Arial"/>
        <family val="2"/>
        <charset val="204"/>
      </rPr>
      <t>(от А до Н)</t>
    </r>
  </si>
  <si>
    <r>
      <t>КОД CRS в ревизиях с ЦИФРАМИ</t>
    </r>
    <r>
      <rPr>
        <b/>
        <sz val="11"/>
        <color rgb="FFFF0000"/>
        <rFont val="Arial"/>
        <family val="2"/>
        <charset val="204"/>
      </rPr>
      <t xml:space="preserve"> (от 00 до 05)</t>
    </r>
  </si>
  <si>
    <t>от 05.06.2020 в 0055-P2-CPC-GA1-TRM-00376 (CRS=1);</t>
  </si>
  <si>
    <t>от 06.06.2020 в 0055-P2-CPC-GA1-TRM-00377 (CRS=1);</t>
  </si>
  <si>
    <t>от 06.06.2020 в 0055-P2-CPC-GA1-TRM-00377 (CRS=2);</t>
  </si>
  <si>
    <t>Строки добавлены 16.08.2020
(Шкаф 3-20-JEMC-0003)</t>
  </si>
  <si>
    <t>Автоматизированная система управления энергоснабжением</t>
  </si>
  <si>
    <t>Amursky gas processing plant
Phase 4. Gas processing plant phase 4</t>
  </si>
  <si>
    <t>Сabinets assembly drawings and schemes(for 131, phase 4, equipment for Unit 3-30)</t>
  </si>
  <si>
    <t>Сabinets assembly drawings and schemes
(for 131, phase 4, equipment for Unit 3-30)</t>
  </si>
  <si>
    <t>Сabinets assembly drawings and schemes(for 131, phase 4, equipment for Unit 2-60)</t>
  </si>
  <si>
    <t>Сabinets assembly drawings and schemes
(for 131, phase 4, equipment for Unit 2-60)</t>
  </si>
  <si>
    <t>Сabinets assembly drawings and schemes(for 131, phase 4, equipment for Unit 2-70)</t>
  </si>
  <si>
    <t>Сabinets assembly drawings and schemes
(for 131, phase 4, equipment for Unit 2-70)</t>
  </si>
  <si>
    <t>Сabinets assembly drawings and schemes(for 131, phase 4, equipment for Unit 3-11)</t>
  </si>
  <si>
    <t>Сabinets assembly drawings and schemes
(for 131, phase 4, equipment for Unit 3-110)</t>
  </si>
  <si>
    <t>Амурский газоперерабатывающий завод
Этап 4. Газоперерабатывающий завод. Фаза 4</t>
  </si>
  <si>
    <t>Сборочные чертежи и схемы шкафов(Для 131, Фаза 4, оборудование для установки 3-30)</t>
  </si>
  <si>
    <t>Сборочные чертежи и схемы шкафов
(Для 131, Фаза 4, оборудование для установки 3-30)</t>
  </si>
  <si>
    <t>Сборочные чертежи и схемы шкафов(Для 131, Фаза 4, оборудование для установки 2-60)</t>
  </si>
  <si>
    <t>Сборочные чертежи и схемы шкафов
(Для 131, Фаза 4, оборудование для установки 2-60)</t>
  </si>
  <si>
    <t>Сборочные чертежи и схемы шкафов(Для 131, Фаза 4, оборудование для установки 2-70)</t>
  </si>
  <si>
    <t>Сборочные чертежи и схемы шкафов
(Для 131, Фаза 4, оборудование для установки 2-70)</t>
  </si>
  <si>
    <t>Сборочные чертежи и схемы шкафов(Для 131, Фаза 4, оборудование для установки 3-11)</t>
  </si>
  <si>
    <t>Сборочные чертежи и схемы шкафов
(Для 131, Фаза 4, оборудование для установки 3-110)</t>
  </si>
  <si>
    <t>Dehydration and mercury removal unit №5</t>
  </si>
  <si>
    <t>Dehydration and mercury removal unit №5
Generating Unit with Diesel Power Plant No.3</t>
  </si>
  <si>
    <t>Установка осушки и удаления ртути №5</t>
  </si>
  <si>
    <t>Установка осушки и удаления ртути №5
Энергетический блок с ДЭС №3</t>
  </si>
  <si>
    <t>Gas fractionation unit №3</t>
  </si>
  <si>
    <t>Установка газофракционирования №3</t>
  </si>
  <si>
    <t>NGL desulfurization unit №3</t>
  </si>
  <si>
    <t>Установка очистки ШФЛУ №3</t>
  </si>
  <si>
    <t>METHANE FRACTION BOOSTER COMPRESSOR STATION №5</t>
  </si>
  <si>
    <t>Дожимная компрессорная станция метановой фракции (ДКС) №5</t>
  </si>
  <si>
    <t>5</t>
  </si>
  <si>
    <t>1305</t>
  </si>
  <si>
    <t>5301</t>
  </si>
  <si>
    <t>5302</t>
  </si>
  <si>
    <t>5303</t>
  </si>
  <si>
    <t>1604</t>
  </si>
  <si>
    <t>3601</t>
  </si>
  <si>
    <t>3602</t>
  </si>
  <si>
    <t>3603</t>
  </si>
  <si>
    <t>1704</t>
  </si>
  <si>
    <t>3701</t>
  </si>
  <si>
    <t>3702</t>
  </si>
  <si>
    <t>3703</t>
  </si>
  <si>
    <t>3704</t>
  </si>
  <si>
    <t>Amursky gas processing plant
Phase 4. Gas processing plant phase 1</t>
  </si>
  <si>
    <t>Амурский газоперерабатывающий завод
Этап 4. Газоперерабатывающий завод. Фаза 1</t>
  </si>
  <si>
    <t>1105</t>
  </si>
  <si>
    <t>5101</t>
  </si>
  <si>
    <t>5102</t>
  </si>
  <si>
    <t>5103</t>
  </si>
  <si>
    <t>0055-P2-GA1-CPC-TRM-00650</t>
  </si>
  <si>
    <t>0055-P2-GA1-CPC-TRM-00651</t>
  </si>
  <si>
    <t>0055-P2-GA1-CPC-TRM-00652</t>
  </si>
  <si>
    <t>0055-P2-GA1-CPC-TRM-00653</t>
  </si>
  <si>
    <t>0055-P2-GA1-CPC-TRM-00654</t>
  </si>
  <si>
    <t>0055-P2-GA1-CPC-TRM-00655</t>
  </si>
  <si>
    <t>0055-P2-GA1-CPC-TRM-00656</t>
  </si>
  <si>
    <t>0055-P2-GA1-CPC-TRM-00659</t>
  </si>
  <si>
    <t>0055-P2-GA1-CPC-TRM-00660</t>
  </si>
  <si>
    <t>0055-P2-GA1-CPC-TRM-00661</t>
  </si>
  <si>
    <t>0055-P2-GA1-CPC-TRM-00662</t>
  </si>
  <si>
    <t>0055-P2-GA1-CPC-TRM-00663</t>
  </si>
  <si>
    <t>0055-P2-GA1-CPC-TRM-00664</t>
  </si>
  <si>
    <t>0055-P2-GA1-CPC-TRM-00665</t>
  </si>
  <si>
    <t>0055-P2-GA1-CPC-TRM-00666</t>
  </si>
  <si>
    <t>0055-P2-GA1-CPC-TRM-00667</t>
  </si>
  <si>
    <t>0055-P2-GA1-CPC-TRM-00668</t>
  </si>
  <si>
    <t>0055-P2-GA1-CPC-TRM-00657</t>
  </si>
  <si>
    <t>0055-P2-GA1-CPC-TRM-00669</t>
  </si>
  <si>
    <t>0055-P2-GA1-CPC-TRM-00670</t>
  </si>
  <si>
    <t>0055-P2-GA1-CPC-TRM-00671</t>
  </si>
  <si>
    <t>0055-P2-GA1-CPC-TRM-00674</t>
  </si>
  <si>
    <t>0055-P2-GA1-CPC-TRM-00675</t>
  </si>
  <si>
    <t>0055-P2-GA1-CPC-TRM-00676</t>
  </si>
  <si>
    <t>0055-P2-GA1-CPC-TRM-00677</t>
  </si>
  <si>
    <t>0055-P2-GA1-CPC-TRM-00678</t>
  </si>
</sst>
</file>

<file path=xl/styles.xml><?xml version="1.0" encoding="utf-8"?>
<styleSheet xmlns="http://schemas.openxmlformats.org/spreadsheetml/2006/main" xmlns:mc="http://schemas.openxmlformats.org/markup-compatibility/2006" xmlns:x14ac="http://schemas.microsoft.com/office/spreadsheetml/2009/9/ac" mc:Ignorable="x14ac">
  <numFmts count="43">
    <numFmt numFmtId="164" formatCode="_-* #,##0_-;\-* #,##0_-;_-* &quot;-&quot;_-;_-@_-"/>
    <numFmt numFmtId="165" formatCode="_-* #,##0.00_-;\-* #,##0.00_-;_-* &quot;-&quot;??_-;_-@_-"/>
    <numFmt numFmtId="166" formatCode="_-* #,##0.00_р_._-;\-* #,##0.00_р_._-;_-* &quot;-&quot;??_р_._-;_-@_-"/>
    <numFmt numFmtId="167" formatCode="_ * #,##0_ ;_ * \-#,##0_ ;_ * &quot;-&quot;_ ;_ @_ "/>
    <numFmt numFmtId="168" formatCode="&quot;$&quot;#,##0_);[Red]\(&quot;$&quot;#,##0\)"/>
    <numFmt numFmtId="169" formatCode="_(&quot;$&quot;* #,##0_);_(&quot;$&quot;* \(#,##0\);_(&quot;$&quot;* &quot;-&quot;_);_(@_)"/>
    <numFmt numFmtId="170" formatCode="_(* #,##0_);_(* \(#,##0\);_(* &quot;-&quot;_);_(@_)"/>
    <numFmt numFmtId="171" formatCode="#."/>
    <numFmt numFmtId="172" formatCode="#.##.;[Red]#.####;&quot;簀&quot;"/>
    <numFmt numFmtId="173" formatCode="_-* #,##0_-;&quot;₩&quot;&quot;₩&quot;&quot;₩&quot;&quot;₩&quot;\-* #,##0_-;_-* &quot;-&quot;_-;_-@_-"/>
    <numFmt numFmtId="174" formatCode="hh"/>
    <numFmt numFmtId="175" formatCode="&quot;₩&quot;#,##0;&quot;₩&quot;&quot;₩&quot;&quot;₩&quot;&quot;₩&quot;&quot;₩&quot;\-&quot;₩&quot;#,##0"/>
    <numFmt numFmtId="176" formatCode="#,##0.0#&quot;CMH/대&quot;;\-#,##0.0#&quot;CMH/대&quot;"/>
    <numFmt numFmtId="177" formatCode="#,##0.0#&quot;CMM/대&quot;;\-#,##0.0#&quot;CMM/대&quot;"/>
    <numFmt numFmtId="178" formatCode="_-* #,##0.00\ _€_-;\-* #,##0.00\ _€_-;_-* &quot;-&quot;??\ _€_-;_-@_-"/>
    <numFmt numFmtId="179" formatCode="\$#,##0\ ;\(\$#,##0\)"/>
    <numFmt numFmtId="180" formatCode="&quot;₩&quot;\ #,##0.00;[Red]&quot;₩&quot;\ \-#,##0.00"/>
    <numFmt numFmtId="181" formatCode="General_)"/>
    <numFmt numFmtId="182" formatCode="0.00_)"/>
    <numFmt numFmtId="183" formatCode="#,##0.0###&quot;kg/대&quot;;\-#,##0.0#####&quot;kg/대&quot;"/>
    <numFmt numFmtId="184" formatCode="_-* #,##0_-;_-* #,##0\-;_-* &quot;-&quot;_-;_-@_-"/>
    <numFmt numFmtId="185" formatCode="#,##0.0###&quot;㎥/대&quot;;\-#,##0.0#####&quot;㎥/대&quot;"/>
    <numFmt numFmtId="186" formatCode="_ &quot;ج.م.&quot;* #,##0.00_ ;_ &quot;ج.م.&quot;* \-#,##0.00_ ;_ &quot;ج.م.&quot;* &quot;-&quot;??_ ;_ @_ "/>
    <numFmt numFmtId="187" formatCode="#,##0.0###&quot;Ton/set&quot;;\-#,##0.0#####&quot;Ton/대&quot;"/>
    <numFmt numFmtId="188" formatCode="#,##0.0###&quot;Ton/대&quot;;\-#,##0.0#####&quot;Ton/대&quot;"/>
    <numFmt numFmtId="189" formatCode="#,##0.0###&quot;TPH/대&quot;;\-#,##0.0#####&quot;TPH/대&quot;"/>
    <numFmt numFmtId="190" formatCode="_-&quot;fl&quot;\ * #,##0_-;_-&quot;fl&quot;\ * #,##0\-;_-&quot;fl&quot;\ * &quot;-&quot;_-;_-@_-"/>
    <numFmt numFmtId="191" formatCode="_-&quot;fl&quot;\ * #,##0.00_-;_-&quot;fl&quot;\ * #,##0.00\-;_-&quot;fl&quot;\ * &quot;-&quot;??_-;_-@_-"/>
    <numFmt numFmtId="192" formatCode="&quot;₩&quot;#,##0.00;[Red]&quot;₩&quot;\-#,##0.00"/>
    <numFmt numFmtId="193" formatCode="_-* #,##0\ _€_-;\-* #,##0\ _€_-;_-* &quot;-&quot;\ _€_-;_-@_-"/>
    <numFmt numFmtId="194" formatCode="_-&quot;€&quot;* #,##0.00_-;\-&quot;€&quot;* #,##0.00_-;_-&quot;€&quot;* &quot;-&quot;??_-;_-@_-"/>
    <numFmt numFmtId="195" formatCode="_ * #\!\,##0_ ;_ * &quot;₩&quot;\!\-#\!\,##0_ ;_ * &quot;-&quot;_ ;_ @_ "/>
    <numFmt numFmtId="196" formatCode="#,##0.00_ "/>
    <numFmt numFmtId="197" formatCode="_-&quot;₩&quot;* #,##0_-;\-&quot;₩&quot;* #,##0_-;_-&quot;₩&quot;* &quot;-&quot;_-;_-@_-"/>
    <numFmt numFmtId="198" formatCode="_-&quot;$&quot;* #,##0_-;\-&quot;$&quot;* #,##0_-;_-&quot;$&quot;* &quot;-&quot;_-;_-@_-"/>
    <numFmt numFmtId="199" formatCode="_-&quot;$&quot;* #,##0.00_-;\-&quot;$&quot;* #,##0.00_-;_-&quot;$&quot;* &quot;-&quot;??_-;_-@_-"/>
    <numFmt numFmtId="200" formatCode="#,##0.00_);\(#,##0.00\);&quot;- &quot;"/>
    <numFmt numFmtId="201" formatCode="&quot;$&quot;\ \ \ \ \ #,##0_);\(&quot;$&quot;\ \ \ \ #,##0\)"/>
    <numFmt numFmtId="202" formatCode="_(&quot;$&quot;* #,##0.00_);_(&quot;$&quot;* \(#,##0.00\);_(&quot;$&quot;* &quot;-&quot;_);_(@_)"/>
    <numFmt numFmtId="203" formatCode="\ \ \ &quot;$&quot;\ \ \ \ \ \ \ #,##0_);\(&quot;$&quot;#,##0\)"/>
    <numFmt numFmtId="205" formatCode="[$-419]dd\ mmm\ yy;@"/>
    <numFmt numFmtId="206" formatCode="[$-F800]dddd\,\ mmmm\ dd\,\ yyyy"/>
    <numFmt numFmtId="207" formatCode="dd/mm/yy;@"/>
  </numFmts>
  <fonts count="186">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name val="Arial"/>
      <family val="2"/>
    </font>
    <font>
      <sz val="10"/>
      <color theme="1"/>
      <name val="Arial"/>
      <family val="2"/>
    </font>
    <font>
      <sz val="10"/>
      <name val="Arial"/>
      <family val="2"/>
      <charset val="204"/>
    </font>
    <font>
      <sz val="11"/>
      <color rgb="FF9C0006"/>
      <name val="Calibri"/>
      <family val="3"/>
      <charset val="134"/>
      <scheme val="minor"/>
    </font>
    <font>
      <sz val="11"/>
      <color rgb="FF006100"/>
      <name val="Calibri"/>
      <family val="3"/>
      <charset val="134"/>
      <scheme val="minor"/>
    </font>
    <font>
      <sz val="10"/>
      <name val="MS Sans Serif"/>
      <family val="2"/>
    </font>
    <font>
      <sz val="10"/>
      <name val="Arial"/>
      <family val="2"/>
      <charset val="204"/>
    </font>
    <font>
      <sz val="10"/>
      <name val="Arial"/>
      <family val="2"/>
    </font>
    <font>
      <sz val="11"/>
      <color theme="1"/>
      <name val="Calibri"/>
      <family val="2"/>
      <scheme val="minor"/>
    </font>
    <font>
      <sz val="11"/>
      <color theme="1"/>
      <name val="Arial"/>
      <family val="2"/>
    </font>
    <font>
      <b/>
      <sz val="18"/>
      <color theme="3"/>
      <name val="Cambria"/>
      <family val="2"/>
      <scheme val="major"/>
    </font>
    <font>
      <b/>
      <sz val="12"/>
      <name val="Arial"/>
      <family val="2"/>
    </font>
    <font>
      <b/>
      <sz val="11"/>
      <color theme="1"/>
      <name val="Arial"/>
      <family val="2"/>
    </font>
    <font>
      <b/>
      <sz val="11"/>
      <name val="Arial"/>
      <family val="2"/>
    </font>
    <font>
      <b/>
      <sz val="1"/>
      <color indexed="8"/>
      <name val="Courier"/>
      <family val="3"/>
    </font>
    <font>
      <sz val="12"/>
      <name val="바탕체"/>
      <family val="1"/>
      <charset val="129"/>
    </font>
    <font>
      <sz val="12"/>
      <name val="돋움체"/>
      <family val="3"/>
      <charset val="129"/>
    </font>
    <font>
      <sz val="12"/>
      <name val="톝꾄ⁿ톱"/>
      <family val="1"/>
      <charset val="129"/>
    </font>
    <font>
      <sz val="12"/>
      <name val="|??´¸ⓒ"/>
      <family val="1"/>
      <charset val="129"/>
    </font>
    <font>
      <b/>
      <i/>
      <sz val="12"/>
      <name val="System"/>
      <family val="2"/>
      <charset val="129"/>
    </font>
    <font>
      <u/>
      <sz val="8.25"/>
      <color indexed="36"/>
      <name val="굃굍 굊긕긘긞긏"/>
      <family val="3"/>
      <charset val="129"/>
    </font>
    <font>
      <sz val="12"/>
      <name val="COUR"/>
      <family val="3"/>
    </font>
    <font>
      <sz val="10"/>
      <name val="±¼¸²Ã¼"/>
      <family val="3"/>
      <charset val="129"/>
    </font>
    <font>
      <sz val="13"/>
      <name val=".vntime"/>
      <family val="2"/>
    </font>
    <font>
      <sz val="10"/>
      <name val="굴림체"/>
      <family val="3"/>
      <charset val="129"/>
    </font>
    <font>
      <sz val="11"/>
      <name val="돋움"/>
      <family val="3"/>
      <charset val="129"/>
    </font>
    <font>
      <u/>
      <sz val="10"/>
      <color indexed="36"/>
      <name val="Arial"/>
      <family val="2"/>
    </font>
    <font>
      <sz val="10"/>
      <name val="‚l‚r –¾’©"/>
      <family val="1"/>
      <charset val="129"/>
    </font>
    <font>
      <sz val="12"/>
      <name val="Times New Roman"/>
      <family val="1"/>
    </font>
    <font>
      <sz val="11"/>
      <name val="¾©"/>
      <family val="3"/>
      <charset val="255"/>
    </font>
    <font>
      <sz val="12"/>
      <name val="굴림체"/>
      <family val="3"/>
      <charset val="129"/>
    </font>
    <font>
      <sz val="11"/>
      <name val="옠??"/>
      <family val="3"/>
      <charset val="129"/>
    </font>
    <font>
      <sz val="11"/>
      <name val="굴림체"/>
      <family val="3"/>
      <charset val="129"/>
    </font>
    <font>
      <sz val="12"/>
      <name val="±¼¸²Ã¼"/>
      <family val="3"/>
      <charset val="129"/>
    </font>
    <font>
      <sz val="11"/>
      <name val="±¼¸²Ã¼"/>
      <family val="3"/>
      <charset val="129"/>
    </font>
    <font>
      <sz val="11"/>
      <color indexed="8"/>
      <name val="Calibri"/>
      <family val="2"/>
    </font>
    <font>
      <sz val="11"/>
      <color indexed="8"/>
      <name val="맑은 고딕"/>
      <family val="3"/>
      <charset val="129"/>
    </font>
    <font>
      <sz val="12"/>
      <name val="¹ÙÅÁÃ¼"/>
      <family val="1"/>
      <charset val="129"/>
    </font>
    <font>
      <sz val="11"/>
      <color theme="0"/>
      <name val="Arial"/>
      <family val="2"/>
    </font>
    <font>
      <sz val="11"/>
      <color indexed="9"/>
      <name val="Calibri"/>
      <family val="2"/>
    </font>
    <font>
      <sz val="11"/>
      <color indexed="9"/>
      <name val="맑은 고딕"/>
      <family val="3"/>
      <charset val="129"/>
    </font>
    <font>
      <sz val="18"/>
      <name val="µ¸¿òÃ¼"/>
      <family val="3"/>
      <charset val="129"/>
    </font>
    <font>
      <b/>
      <sz val="13"/>
      <name val="±¼¸²Ã¼"/>
      <family val="3"/>
      <charset val="129"/>
    </font>
    <font>
      <b/>
      <sz val="16"/>
      <name val="µ¸¿òÃ¼"/>
      <family val="3"/>
      <charset val="129"/>
    </font>
    <font>
      <sz val="11"/>
      <name val="¥ì¢¬¢¯o"/>
      <family val="3"/>
    </font>
    <font>
      <sz val="12"/>
      <name val="ⓒoUAAA¨u"/>
      <family val="1"/>
      <charset val="129"/>
    </font>
    <font>
      <sz val="12"/>
      <name val="¹UAAA¼"/>
      <family val="1"/>
      <charset val="129"/>
    </font>
    <font>
      <sz val="10"/>
      <name val="±¼¸²A¼"/>
      <family val="3"/>
      <charset val="129"/>
    </font>
    <font>
      <sz val="12"/>
      <name val="Courier"/>
      <family val="3"/>
    </font>
    <font>
      <sz val="12"/>
      <name val="µ¸¿òÃ¼"/>
      <family val="3"/>
      <charset val="129"/>
    </font>
    <font>
      <sz val="11"/>
      <name val="µ¸¿ò"/>
      <family val="3"/>
      <charset val="129"/>
    </font>
    <font>
      <b/>
      <sz val="11"/>
      <color indexed="63"/>
      <name val="Calibri"/>
      <family val="2"/>
    </font>
    <font>
      <b/>
      <sz val="11"/>
      <color rgb="FF3F3F3F"/>
      <name val="Arial"/>
      <family val="2"/>
    </font>
    <font>
      <b/>
      <sz val="11"/>
      <color indexed="52"/>
      <name val="Calibri"/>
      <family val="2"/>
    </font>
    <font>
      <b/>
      <sz val="11"/>
      <color rgb="FFFA7D00"/>
      <name val="Arial"/>
      <family val="2"/>
    </font>
    <font>
      <sz val="12"/>
      <name val="System"/>
      <family val="2"/>
      <charset val="129"/>
    </font>
    <font>
      <sz val="12"/>
      <name val="©öUAAA¨ù"/>
      <family val="1"/>
      <charset val="129"/>
    </font>
    <font>
      <sz val="8"/>
      <name val="¹UAAA¼"/>
      <family val="1"/>
      <charset val="129"/>
    </font>
    <font>
      <b/>
      <sz val="10"/>
      <name val="Helv"/>
      <family val="2"/>
    </font>
    <font>
      <u/>
      <sz val="10"/>
      <color indexed="12"/>
      <name val="Arial"/>
      <family val="2"/>
    </font>
    <font>
      <sz val="12"/>
      <color indexed="8"/>
      <name val="바탕체"/>
      <family val="1"/>
      <charset val="129"/>
    </font>
    <font>
      <sz val="12"/>
      <color indexed="8"/>
      <name val="굴림체"/>
      <family val="3"/>
      <charset val="129"/>
    </font>
    <font>
      <sz val="10"/>
      <color indexed="24"/>
      <name val="Arial"/>
      <family val="2"/>
    </font>
    <font>
      <sz val="10"/>
      <name val="MS Serif"/>
      <family val="1"/>
    </font>
    <font>
      <sz val="11"/>
      <color indexed="62"/>
      <name val="Calibri"/>
      <family val="2"/>
    </font>
    <font>
      <sz val="11"/>
      <color rgb="FF3F3F76"/>
      <name val="Arial"/>
      <family val="2"/>
    </font>
    <font>
      <sz val="10"/>
      <color indexed="16"/>
      <name val="MS Serif"/>
      <family val="1"/>
    </font>
    <font>
      <b/>
      <sz val="11"/>
      <color indexed="8"/>
      <name val="Calibri"/>
      <family val="2"/>
    </font>
    <font>
      <i/>
      <sz val="11"/>
      <color indexed="23"/>
      <name val="Calibri"/>
      <family val="2"/>
    </font>
    <font>
      <i/>
      <sz val="11"/>
      <color rgb="FF7F7F7F"/>
      <name val="Arial"/>
      <family val="2"/>
    </font>
    <font>
      <sz val="1"/>
      <color indexed="8"/>
      <name val="Courier"/>
      <family val="3"/>
    </font>
    <font>
      <i/>
      <sz val="1"/>
      <color indexed="8"/>
      <name val="Courier"/>
      <family val="3"/>
    </font>
    <font>
      <sz val="8"/>
      <name val="Arial"/>
      <family val="2"/>
    </font>
    <font>
      <sz val="11"/>
      <color rgb="FF006100"/>
      <name val="Arial"/>
      <family val="2"/>
    </font>
    <font>
      <b/>
      <sz val="12"/>
      <name val="Helv"/>
      <family val="2"/>
    </font>
    <font>
      <b/>
      <sz val="1"/>
      <color indexed="16"/>
      <name val="Courier"/>
      <family val="3"/>
    </font>
    <font>
      <sz val="10"/>
      <name val="Times New Roman"/>
      <family val="1"/>
    </font>
    <font>
      <sz val="10"/>
      <name val="Arabic Transparent"/>
      <family val="1"/>
      <charset val="178"/>
    </font>
    <font>
      <i/>
      <outline/>
      <shadow/>
      <u/>
      <sz val="1"/>
      <color indexed="24"/>
      <name val="Courier"/>
      <family val="3"/>
    </font>
    <font>
      <b/>
      <sz val="11"/>
      <name val="Helv"/>
      <family val="2"/>
    </font>
    <font>
      <sz val="11"/>
      <color rgb="FF9C6500"/>
      <name val="Arial"/>
      <family val="2"/>
    </font>
    <font>
      <sz val="7"/>
      <name val="Small Fonts"/>
      <family val="2"/>
    </font>
    <font>
      <sz val="10"/>
      <name val="‚l‚r ƒSƒVƒbƒN"/>
      <family val="1"/>
    </font>
    <font>
      <sz val="8"/>
      <name val="Helv"/>
      <family val="2"/>
    </font>
    <font>
      <sz val="11"/>
      <color rgb="FF9C0006"/>
      <name val="Arial"/>
      <family val="2"/>
    </font>
    <font>
      <sz val="9"/>
      <name val="Times New Roman"/>
      <family val="1"/>
    </font>
    <font>
      <b/>
      <sz val="8"/>
      <color indexed="8"/>
      <name val="Helv"/>
      <family val="2"/>
    </font>
    <font>
      <b/>
      <u/>
      <sz val="13"/>
      <name val="굴림체"/>
      <family val="3"/>
      <charset val="129"/>
    </font>
    <font>
      <b/>
      <sz val="15"/>
      <color theme="3"/>
      <name val="Arial"/>
      <family val="2"/>
    </font>
    <font>
      <b/>
      <sz val="18"/>
      <color indexed="56"/>
      <name val="Cambria"/>
      <family val="1"/>
    </font>
    <font>
      <b/>
      <sz val="13"/>
      <color theme="3"/>
      <name val="Arial"/>
      <family val="2"/>
    </font>
    <font>
      <b/>
      <sz val="11"/>
      <color theme="3"/>
      <name val="Arial"/>
      <family val="2"/>
    </font>
    <font>
      <sz val="11"/>
      <color rgb="FFFA7D00"/>
      <name val="Arial"/>
      <family val="2"/>
    </font>
    <font>
      <sz val="11"/>
      <color indexed="10"/>
      <name val="Calibri"/>
      <family val="2"/>
    </font>
    <font>
      <sz val="11"/>
      <color rgb="FFFF0000"/>
      <name val="Arial"/>
      <family val="2"/>
    </font>
    <font>
      <b/>
      <sz val="11"/>
      <color theme="0"/>
      <name val="Arial"/>
      <family val="2"/>
    </font>
    <font>
      <u/>
      <sz val="6"/>
      <color indexed="12"/>
      <name val="Helv"/>
      <family val="2"/>
    </font>
    <font>
      <sz val="11"/>
      <color indexed="10"/>
      <name val="맑은 고딕"/>
      <family val="3"/>
      <charset val="129"/>
    </font>
    <font>
      <b/>
      <sz val="11"/>
      <color indexed="52"/>
      <name val="맑은 고딕"/>
      <family val="3"/>
      <charset val="129"/>
    </font>
    <font>
      <u/>
      <sz val="8.25"/>
      <color indexed="12"/>
      <name val="굃굍 굊긕긘긞긏"/>
      <family val="3"/>
      <charset val="129"/>
    </font>
    <font>
      <sz val="11"/>
      <color indexed="20"/>
      <name val="맑은 고딕"/>
      <family val="3"/>
      <charset val="129"/>
    </font>
    <font>
      <u/>
      <sz val="7.5"/>
      <color indexed="36"/>
      <name val="Arial"/>
      <family val="2"/>
    </font>
    <font>
      <sz val="10"/>
      <name val="굃굍 긕긘긞긏"/>
      <family val="1"/>
      <charset val="129"/>
    </font>
    <font>
      <sz val="10"/>
      <name val="굃굍 뼻뮝"/>
      <family val="1"/>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1"/>
      <name val="Tahoma"/>
      <family val="2"/>
    </font>
    <font>
      <sz val="10"/>
      <name val="명조"/>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sz val="12"/>
      <name val="명조"/>
      <family val="3"/>
      <charset val="129"/>
    </font>
    <font>
      <sz val="12"/>
      <color indexed="24"/>
      <name val="바탕체"/>
      <family val="1"/>
      <charset val="129"/>
    </font>
    <font>
      <b/>
      <sz val="18"/>
      <color indexed="56"/>
      <name val="맑은 고딕"/>
      <family val="3"/>
      <charset val="129"/>
    </font>
    <font>
      <b/>
      <sz val="15"/>
      <color indexed="56"/>
      <name val="맑은 고딕"/>
      <family val="3"/>
      <charset val="129"/>
    </font>
    <font>
      <sz val="18"/>
      <name val="돋움체"/>
      <family val="3"/>
      <charset val="129"/>
    </font>
    <font>
      <b/>
      <sz val="13"/>
      <color indexed="56"/>
      <name val="맑은 고딕"/>
      <family val="3"/>
      <charset val="129"/>
    </font>
    <font>
      <b/>
      <sz val="11"/>
      <color indexed="56"/>
      <name val="맑은 고딕"/>
      <family val="3"/>
      <charset val="129"/>
    </font>
    <font>
      <b/>
      <sz val="16"/>
      <name val="돋움체"/>
      <family val="3"/>
      <charset val="129"/>
    </font>
    <font>
      <sz val="11"/>
      <color indexed="17"/>
      <name val="맑은 고딕"/>
      <family val="3"/>
      <charset val="129"/>
    </font>
    <font>
      <b/>
      <sz val="11"/>
      <color indexed="63"/>
      <name val="맑은 고딕"/>
      <family val="3"/>
      <charset val="129"/>
    </font>
    <font>
      <sz val="12"/>
      <name val="┭병릇"/>
      <family val="1"/>
      <charset val="129"/>
    </font>
    <font>
      <sz val="12"/>
      <name val="新細明體"/>
      <family val="1"/>
    </font>
    <font>
      <sz val="12"/>
      <name val="細明朝体"/>
      <family val="3"/>
      <charset val="129"/>
    </font>
    <font>
      <sz val="14"/>
      <name val="System"/>
      <family val="2"/>
      <charset val="129"/>
    </font>
    <font>
      <sz val="9.5"/>
      <name val="明朝"/>
      <family val="1"/>
      <charset val="129"/>
    </font>
    <font>
      <sz val="11"/>
      <name val="明朝"/>
      <family val="1"/>
      <charset val="129"/>
    </font>
    <font>
      <u/>
      <sz val="6"/>
      <color indexed="36"/>
      <name val="Helv"/>
      <family val="2"/>
    </font>
    <font>
      <sz val="10"/>
      <name val="ＭＳ 明朝"/>
      <family val="1"/>
      <charset val="129"/>
    </font>
    <font>
      <sz val="10"/>
      <name val="MS Sans Serif"/>
      <family val="2"/>
    </font>
    <font>
      <sz val="11"/>
      <color theme="1"/>
      <name val="Calibri"/>
      <family val="2"/>
      <charset val="204"/>
      <scheme val="minor"/>
    </font>
    <font>
      <sz val="11"/>
      <name val="Arial"/>
      <family val="2"/>
      <charset val="204"/>
    </font>
    <font>
      <sz val="12"/>
      <name val="Arial"/>
      <family val="2"/>
      <charset val="204"/>
    </font>
    <font>
      <b/>
      <sz val="12"/>
      <name val="Arial"/>
      <family val="2"/>
      <charset val="204"/>
    </font>
    <font>
      <b/>
      <sz val="11"/>
      <name val="Arial"/>
      <family val="2"/>
      <charset val="204"/>
    </font>
    <font>
      <sz val="14"/>
      <name val="Arial"/>
      <family val="2"/>
      <charset val="204"/>
    </font>
    <font>
      <sz val="10"/>
      <color indexed="8"/>
      <name val="Times New Roman"/>
      <family val="1"/>
    </font>
    <font>
      <sz val="11"/>
      <color indexed="8"/>
      <name val="Calibri"/>
      <family val="2"/>
      <charset val="238"/>
    </font>
    <font>
      <sz val="11"/>
      <color indexed="9"/>
      <name val="Calibri"/>
      <family val="2"/>
      <charset val="238"/>
    </font>
    <font>
      <sz val="9"/>
      <name val="Arial"/>
      <family val="2"/>
    </font>
    <font>
      <sz val="14"/>
      <color indexed="8"/>
      <name val="Arial Narrow"/>
      <family val="2"/>
    </font>
    <font>
      <b/>
      <sz val="10"/>
      <name val="Times New Roman"/>
      <family val="1"/>
    </font>
    <font>
      <sz val="10"/>
      <color indexed="18"/>
      <name val="Arial"/>
      <family val="2"/>
    </font>
    <font>
      <b/>
      <sz val="14"/>
      <color indexed="8"/>
      <name val="Arial"/>
      <family val="2"/>
    </font>
    <font>
      <b/>
      <sz val="11"/>
      <color indexed="8"/>
      <name val="Calibri"/>
      <family val="2"/>
      <charset val="238"/>
    </font>
    <font>
      <b/>
      <sz val="18"/>
      <color indexed="12"/>
      <name val="Arial Narrow"/>
      <family val="2"/>
    </font>
    <font>
      <sz val="16"/>
      <color indexed="12"/>
      <name val="Arial Narrow"/>
      <family val="2"/>
    </font>
    <font>
      <b/>
      <sz val="14"/>
      <color indexed="8"/>
      <name val="Arial Narrow"/>
      <family val="2"/>
    </font>
    <font>
      <b/>
      <sz val="16"/>
      <name val="Arial"/>
      <family val="2"/>
    </font>
    <font>
      <b/>
      <sz val="20"/>
      <name val="Arial"/>
      <family val="2"/>
    </font>
    <font>
      <b/>
      <sz val="16"/>
      <color indexed="8"/>
      <name val="Arial Narrow"/>
      <family val="2"/>
    </font>
    <font>
      <b/>
      <sz val="12"/>
      <color indexed="18"/>
      <name val="Arial"/>
      <family val="2"/>
    </font>
    <font>
      <sz val="16"/>
      <color indexed="8"/>
      <name val="Arial Narrow"/>
      <family val="2"/>
    </font>
    <font>
      <b/>
      <sz val="18"/>
      <color indexed="62"/>
      <name val="Cambria"/>
      <family val="2"/>
      <charset val="238"/>
    </font>
    <font>
      <sz val="14"/>
      <name val="Arial"/>
      <family val="2"/>
    </font>
    <font>
      <sz val="12"/>
      <color indexed="18"/>
      <name val="Arial"/>
      <family val="2"/>
    </font>
    <font>
      <u/>
      <sz val="11"/>
      <color theme="10"/>
      <name val="Calibri"/>
      <family val="2"/>
      <charset val="204"/>
      <scheme val="minor"/>
    </font>
    <font>
      <sz val="11"/>
      <color rgb="FF000000"/>
      <name val="Calibri"/>
      <family val="2"/>
      <charset val="1"/>
    </font>
    <font>
      <sz val="10"/>
      <name val="Arial Cyr"/>
      <charset val="204"/>
    </font>
    <font>
      <sz val="11"/>
      <color indexed="8"/>
      <name val="Calibri"/>
      <family val="2"/>
      <charset val="204"/>
    </font>
    <font>
      <sz val="9"/>
      <name val="Calibri"/>
      <family val="3"/>
      <charset val="134"/>
      <scheme val="minor"/>
    </font>
    <font>
      <sz val="11"/>
      <name val="宋体"/>
      <family val="3"/>
      <charset val="134"/>
    </font>
    <font>
      <b/>
      <sz val="14"/>
      <name val="Arial"/>
      <family val="2"/>
      <charset val="204"/>
    </font>
    <font>
      <sz val="10"/>
      <name val="Arial"/>
      <family val="2"/>
      <charset val="204"/>
    </font>
    <font>
      <sz val="11"/>
      <name val="Calibri"/>
      <family val="2"/>
      <scheme val="minor"/>
    </font>
    <font>
      <sz val="12"/>
      <name val="Calibri"/>
      <family val="2"/>
      <scheme val="minor"/>
    </font>
    <font>
      <b/>
      <sz val="16"/>
      <name val="Arial"/>
      <family val="2"/>
      <charset val="204"/>
    </font>
    <font>
      <sz val="11"/>
      <color rgb="FFFF0000"/>
      <name val="Arial"/>
      <family val="2"/>
      <charset val="204"/>
    </font>
    <font>
      <sz val="11"/>
      <color rgb="FFFF0000"/>
      <name val="Calibri"/>
      <family val="2"/>
      <scheme val="minor"/>
    </font>
    <font>
      <sz val="14"/>
      <color rgb="FFFF0000"/>
      <name val="Calibri"/>
      <family val="2"/>
      <scheme val="minor"/>
    </font>
    <font>
      <sz val="12"/>
      <color theme="1"/>
      <name val="Calibri"/>
      <family val="2"/>
      <scheme val="minor"/>
    </font>
    <font>
      <b/>
      <sz val="12"/>
      <color theme="1"/>
      <name val="Calibri"/>
      <family val="2"/>
      <charset val="204"/>
      <scheme val="minor"/>
    </font>
    <font>
      <sz val="9"/>
      <color indexed="81"/>
      <name val="Tahoma"/>
      <family val="2"/>
      <charset val="204"/>
    </font>
    <font>
      <b/>
      <sz val="9"/>
      <color indexed="81"/>
      <name val="Tahoma"/>
      <family val="2"/>
      <charset val="204"/>
    </font>
    <font>
      <b/>
      <sz val="12"/>
      <color indexed="81"/>
      <name val="Tahoma"/>
      <family val="2"/>
      <charset val="204"/>
    </font>
    <font>
      <b/>
      <sz val="11"/>
      <color theme="1"/>
      <name val="Calibri"/>
      <family val="2"/>
      <scheme val="minor"/>
    </font>
    <font>
      <b/>
      <sz val="11"/>
      <color rgb="FFFF0000"/>
      <name val="Arial"/>
      <family val="2"/>
      <charset val="204"/>
    </font>
    <font>
      <b/>
      <sz val="14"/>
      <name val="Calibri"/>
      <family val="2"/>
      <charset val="204"/>
      <scheme val="minor"/>
    </font>
  </fonts>
  <fills count="8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55"/>
      </patternFill>
    </fill>
    <fill>
      <patternFill patternType="solid">
        <fgColor indexed="47"/>
        <bgColor indexed="47"/>
      </patternFill>
    </fill>
    <fill>
      <patternFill patternType="solid">
        <fgColor indexed="44"/>
        <bgColor indexed="44"/>
      </patternFill>
    </fill>
    <fill>
      <patternFill patternType="solid">
        <fgColor indexed="27"/>
        <bgColor indexed="27"/>
      </patternFill>
    </fill>
    <fill>
      <patternFill patternType="solid">
        <fgColor indexed="22"/>
        <bgColor indexed="22"/>
      </patternFill>
    </fill>
    <fill>
      <patternFill patternType="solid">
        <fgColor indexed="55"/>
        <bgColor indexed="55"/>
      </patternFill>
    </fill>
    <fill>
      <patternFill patternType="solid">
        <fgColor indexed="45"/>
        <bgColor indexed="45"/>
      </patternFill>
    </fill>
    <fill>
      <patternFill patternType="solid">
        <fgColor indexed="26"/>
        <bgColor indexed="26"/>
      </patternFill>
    </fill>
    <fill>
      <patternFill patternType="solid">
        <fgColor indexed="43"/>
        <bgColor indexed="43"/>
      </patternFill>
    </fill>
    <fill>
      <patternFill patternType="lightUp">
        <fgColor indexed="9"/>
        <bgColor indexed="55"/>
      </patternFill>
    </fill>
    <fill>
      <patternFill patternType="lightUp">
        <fgColor indexed="9"/>
        <bgColor indexed="53"/>
      </patternFill>
    </fill>
    <fill>
      <patternFill patternType="lightUp">
        <fgColor indexed="9"/>
        <bgColor indexed="22"/>
      </patternFill>
    </fill>
    <fill>
      <patternFill patternType="solid">
        <fgColor rgb="FFD0DEB0"/>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000"/>
        <bgColor indexed="64"/>
      </patternFill>
    </fill>
    <fill>
      <patternFill patternType="solid">
        <fgColor rgb="FFFFFF99"/>
        <bgColor indexed="64"/>
      </patternFill>
    </fill>
    <fill>
      <patternFill patternType="solid">
        <fgColor theme="9" tint="0.59999389629810485"/>
        <bgColor indexed="64"/>
      </patternFill>
    </fill>
    <fill>
      <patternFill patternType="solid">
        <fgColor rgb="FFCEDBFE"/>
        <bgColor indexed="64"/>
      </patternFill>
    </fill>
    <fill>
      <patternFill patternType="solid">
        <fgColor theme="8" tint="0.599963377788628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s>
  <borders count="9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auto="1"/>
      </left>
      <right/>
      <top/>
      <bottom/>
      <diagonal/>
    </border>
    <border>
      <left/>
      <right style="medium">
        <color auto="1"/>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auto="1"/>
      </bottom>
      <diagonal/>
    </border>
    <border>
      <left style="thin">
        <color indexed="64"/>
      </left>
      <right style="medium">
        <color auto="1"/>
      </right>
      <top style="thin">
        <color indexed="64"/>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top/>
      <bottom style="hair">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hair">
        <color indexed="64"/>
      </right>
      <top/>
      <bottom style="hair">
        <color indexed="64"/>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style="thin">
        <color indexed="64"/>
      </left>
      <right/>
      <top style="medium">
        <color indexed="64"/>
      </top>
      <bottom style="thin">
        <color indexed="64"/>
      </bottom>
      <diagonal/>
    </border>
    <border>
      <left style="thin">
        <color indexed="64"/>
      </left>
      <right style="medium">
        <color indexed="64"/>
      </right>
      <top/>
      <bottom/>
      <diagonal/>
    </border>
    <border>
      <left style="medium">
        <color indexed="64"/>
      </left>
      <right style="thin">
        <color indexed="64"/>
      </right>
      <top/>
      <bottom/>
      <diagonal/>
    </border>
    <border>
      <left/>
      <right style="thin">
        <color indexed="64"/>
      </right>
      <top style="thin">
        <color indexed="64"/>
      </top>
      <bottom/>
      <diagonal/>
    </border>
    <border>
      <left/>
      <right/>
      <top/>
      <bottom style="double">
        <color indexed="8"/>
      </bottom>
      <diagonal/>
    </border>
    <border>
      <left style="thick">
        <color indexed="64"/>
      </left>
      <right style="thin">
        <color indexed="64"/>
      </right>
      <top/>
      <bottom/>
      <diagonal/>
    </border>
    <border>
      <left style="thick">
        <color indexed="64"/>
      </left>
      <right/>
      <top/>
      <bottom/>
      <diagonal/>
    </border>
    <border>
      <left style="thick">
        <color indexed="64"/>
      </left>
      <right style="thick">
        <color indexed="64"/>
      </right>
      <top style="thick">
        <color indexed="64"/>
      </top>
      <bottom/>
      <diagonal/>
    </border>
    <border>
      <left style="thick">
        <color indexed="64"/>
      </left>
      <right/>
      <top style="medium">
        <color indexed="64"/>
      </top>
      <bottom style="medium">
        <color indexed="64"/>
      </bottom>
      <diagonal/>
    </border>
    <border>
      <left style="thick">
        <color indexed="64"/>
      </left>
      <right style="thin">
        <color indexed="64"/>
      </right>
      <top/>
      <bottom style="thin">
        <color indexed="64"/>
      </bottom>
      <diagonal/>
    </border>
    <border>
      <left/>
      <right/>
      <top style="hair">
        <color indexed="64"/>
      </top>
      <bottom style="hair">
        <color indexed="64"/>
      </bottom>
      <diagonal/>
    </border>
    <border>
      <left style="thick">
        <color indexed="64"/>
      </left>
      <right/>
      <top style="thick">
        <color indexed="64"/>
      </top>
      <bottom style="double">
        <color indexed="64"/>
      </bottom>
      <diagonal/>
    </border>
    <border>
      <left/>
      <right/>
      <top style="thick">
        <color indexed="64"/>
      </top>
      <bottom style="double">
        <color indexed="64"/>
      </bottom>
      <diagonal/>
    </border>
    <border>
      <left style="thick">
        <color indexed="64"/>
      </left>
      <right/>
      <top style="thick">
        <color indexed="64"/>
      </top>
      <bottom style="thin">
        <color indexed="64"/>
      </bottom>
      <diagonal/>
    </border>
    <border>
      <left style="medium">
        <color indexed="64"/>
      </left>
      <right style="thick">
        <color indexed="64"/>
      </right>
      <top/>
      <bottom style="thin">
        <color indexed="64"/>
      </bottom>
      <diagonal/>
    </border>
    <border>
      <left/>
      <right style="thin">
        <color indexed="64"/>
      </right>
      <top style="thin">
        <color indexed="64"/>
      </top>
      <bottom style="medium">
        <color auto="1"/>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s>
  <cellStyleXfs count="4847">
    <xf numFmtId="205" fontId="0" fillId="0" borderId="0"/>
    <xf numFmtId="205" fontId="6" fillId="0" borderId="0"/>
    <xf numFmtId="205" fontId="7" fillId="0" borderId="0"/>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164" fontId="11" fillId="0" borderId="0">
      <alignment vertical="center"/>
    </xf>
    <xf numFmtId="205" fontId="12" fillId="0" borderId="0"/>
    <xf numFmtId="205" fontId="6" fillId="0" borderId="0"/>
    <xf numFmtId="205" fontId="8" fillId="0" borderId="0"/>
    <xf numFmtId="205" fontId="13" fillId="0" borderId="0"/>
    <xf numFmtId="205" fontId="6" fillId="0" borderId="0"/>
    <xf numFmtId="205" fontId="11" fillId="0" borderId="0"/>
    <xf numFmtId="9" fontId="11" fillId="0" borderId="0" applyFont="0" applyFill="0" applyBorder="0" applyAlignment="0" applyProtection="0"/>
    <xf numFmtId="205" fontId="14" fillId="0" borderId="0"/>
    <xf numFmtId="205" fontId="6" fillId="0" borderId="0"/>
    <xf numFmtId="9" fontId="14" fillId="0" borderId="0" applyFont="0" applyFill="0" applyBorder="0" applyAlignment="0" applyProtection="0"/>
    <xf numFmtId="1" fontId="6" fillId="0" borderId="0"/>
    <xf numFmtId="9" fontId="6" fillId="0" borderId="0" applyFont="0" applyFill="0" applyBorder="0" applyAlignment="0" applyProtection="0"/>
    <xf numFmtId="171" fontId="20" fillId="0" borderId="0">
      <protection locked="0"/>
    </xf>
    <xf numFmtId="205" fontId="21" fillId="0" borderId="0">
      <protection locked="0"/>
    </xf>
    <xf numFmtId="205" fontId="21" fillId="0" borderId="0">
      <protection locked="0"/>
    </xf>
    <xf numFmtId="205" fontId="21" fillId="0" borderId="0">
      <protection locked="0"/>
    </xf>
    <xf numFmtId="205" fontId="21" fillId="0" borderId="0">
      <protection locked="0"/>
    </xf>
    <xf numFmtId="205" fontId="21" fillId="0" borderId="0" applyFont="0" applyFill="0" applyBorder="0" applyAlignment="0" applyProtection="0"/>
    <xf numFmtId="205" fontId="11" fillId="0" borderId="9">
      <alignment horizontal="center"/>
    </xf>
    <xf numFmtId="3" fontId="22" fillId="0" borderId="1"/>
    <xf numFmtId="205" fontId="21" fillId="0" borderId="0"/>
    <xf numFmtId="205" fontId="21" fillId="0" borderId="0"/>
    <xf numFmtId="205" fontId="6" fillId="0" borderId="0" applyFont="0" applyFill="0" applyBorder="0" applyAlignment="0" applyProtection="0"/>
    <xf numFmtId="205" fontId="6" fillId="0" borderId="0" applyNumberFormat="0" applyFill="0" applyBorder="0" applyAlignment="0" applyProtection="0"/>
    <xf numFmtId="205" fontId="23" fillId="0" borderId="0"/>
    <xf numFmtId="205" fontId="6" fillId="0" borderId="0" applyFont="0" applyFill="0" applyBorder="0" applyAlignment="0" applyProtection="0"/>
    <xf numFmtId="205" fontId="6" fillId="0" borderId="0" applyFont="0" applyFill="0" applyBorder="0" applyAlignment="0" applyProtection="0"/>
    <xf numFmtId="205" fontId="24" fillId="0" borderId="0"/>
    <xf numFmtId="205" fontId="6" fillId="0" borderId="0"/>
    <xf numFmtId="205" fontId="25" fillId="0" borderId="0"/>
    <xf numFmtId="205" fontId="26" fillId="0" borderId="0" applyNumberFormat="0" applyFill="0" applyBorder="0" applyAlignment="0" applyProtection="0">
      <alignment vertical="top"/>
      <protection locked="0"/>
    </xf>
    <xf numFmtId="205" fontId="6" fillId="0" borderId="0" applyNumberFormat="0" applyFill="0" applyBorder="0" applyAlignment="0" applyProtection="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8" fillId="0" borderId="0"/>
    <xf numFmtId="205" fontId="6" fillId="0" borderId="0"/>
    <xf numFmtId="205" fontId="6" fillId="0" borderId="0"/>
    <xf numFmtId="205" fontId="6" fillId="0" borderId="0"/>
    <xf numFmtId="205" fontId="11" fillId="0" borderId="0" applyFont="0" applyFill="0" applyBorder="0" applyAlignment="0" applyProtection="0"/>
    <xf numFmtId="205" fontId="11"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205" fontId="30" fillId="0" borderId="0"/>
    <xf numFmtId="205" fontId="6" fillId="0" borderId="0"/>
    <xf numFmtId="205" fontId="6" fillId="0" borderId="0"/>
    <xf numFmtId="205" fontId="6" fillId="0" borderId="0"/>
    <xf numFmtId="205" fontId="11" fillId="0" borderId="0"/>
    <xf numFmtId="205" fontId="28" fillId="0" borderId="0"/>
    <xf numFmtId="205" fontId="6" fillId="0" borderId="0"/>
    <xf numFmtId="205" fontId="6" fillId="0" borderId="0"/>
    <xf numFmtId="205" fontId="6" fillId="0" borderId="0"/>
    <xf numFmtId="205" fontId="30" fillId="0" borderId="0"/>
    <xf numFmtId="205" fontId="30" fillId="0" borderId="0" applyFont="0" applyFill="0" applyBorder="0" applyAlignment="0" applyProtection="0"/>
    <xf numFmtId="205" fontId="28" fillId="0" borderId="0"/>
    <xf numFmtId="172" fontId="29" fillId="0" borderId="0" applyFont="0" applyFill="0" applyBorder="0" applyAlignment="0" applyProtection="0"/>
    <xf numFmtId="205" fontId="30" fillId="0" borderId="0" applyFont="0" applyFill="0" applyBorder="0" applyAlignment="0" applyProtection="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applyFont="0" applyFill="0" applyBorder="0" applyAlignment="0" applyProtection="0"/>
    <xf numFmtId="205" fontId="30"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 fillId="0" borderId="0"/>
    <xf numFmtId="205" fontId="6" fillId="0" borderId="0"/>
    <xf numFmtId="205" fontId="6" fillId="0" borderId="0"/>
    <xf numFmtId="205" fontId="6" fillId="0" borderId="0"/>
    <xf numFmtId="40" fontId="11" fillId="0" borderId="0" applyFont="0" applyFill="0" applyBorder="0" applyAlignment="0" applyProtection="0"/>
    <xf numFmtId="205" fontId="32" fillId="0" borderId="0" applyNumberFormat="0" applyFill="0" applyBorder="0" applyAlignment="0" applyProtection="0">
      <alignment vertical="top"/>
      <protection locked="0"/>
    </xf>
    <xf numFmtId="205" fontId="33" fillId="0" borderId="0" applyFont="0" applyFill="0" applyBorder="0" applyAlignment="0" applyProtection="0"/>
    <xf numFmtId="205" fontId="6" fillId="0" borderId="0" applyFont="0" applyFill="0" applyBorder="0" applyAlignment="0" applyProtection="0"/>
    <xf numFmtId="205" fontId="33" fillId="0" borderId="0" applyFont="0" applyFill="0" applyBorder="0" applyAlignment="0" applyProtection="0"/>
    <xf numFmtId="205" fontId="6" fillId="0" borderId="0" applyFont="0" applyFill="0" applyBorder="0" applyAlignment="0" applyProtection="0"/>
    <xf numFmtId="205" fontId="34" fillId="0" borderId="0"/>
    <xf numFmtId="205" fontId="34" fillId="0" borderId="0">
      <alignment vertical="center"/>
    </xf>
    <xf numFmtId="205" fontId="35" fillId="0" borderId="0"/>
    <xf numFmtId="3" fontId="22" fillId="0" borderId="1"/>
    <xf numFmtId="3" fontId="22" fillId="0" borderId="1"/>
    <xf numFmtId="205" fontId="36" fillId="0" borderId="0"/>
    <xf numFmtId="205" fontId="37" fillId="0" borderId="0" applyFont="0" applyFill="0" applyBorder="0" applyAlignment="0" applyProtection="0"/>
    <xf numFmtId="205" fontId="37" fillId="0" borderId="0" applyFont="0" applyFill="0" applyBorder="0" applyAlignment="0" applyProtection="0"/>
    <xf numFmtId="205" fontId="38" fillId="0" borderId="0">
      <alignment horizontal="center" vertical="center"/>
    </xf>
    <xf numFmtId="205" fontId="39" fillId="0" borderId="0"/>
    <xf numFmtId="205" fontId="39" fillId="0" borderId="0"/>
    <xf numFmtId="9" fontId="40" fillId="5" borderId="0" applyFill="0" applyBorder="0" applyProtection="0">
      <alignment horizontal="right"/>
    </xf>
    <xf numFmtId="10" fontId="40" fillId="0" borderId="0" applyFill="0" applyBorder="0" applyProtection="0">
      <alignment horizontal="right"/>
    </xf>
    <xf numFmtId="205" fontId="15" fillId="12" borderId="0" applyNumberFormat="0" applyBorder="0" applyAlignment="0" applyProtection="0"/>
    <xf numFmtId="205" fontId="15" fillId="16" borderId="0" applyNumberFormat="0" applyBorder="0" applyAlignment="0" applyProtection="0"/>
    <xf numFmtId="205" fontId="15" fillId="20" borderId="0" applyNumberFormat="0" applyBorder="0" applyAlignment="0" applyProtection="0"/>
    <xf numFmtId="205" fontId="15" fillId="24" borderId="0" applyNumberFormat="0" applyBorder="0" applyAlignment="0" applyProtection="0"/>
    <xf numFmtId="205" fontId="15" fillId="28" borderId="0" applyNumberFormat="0" applyBorder="0" applyAlignment="0" applyProtection="0"/>
    <xf numFmtId="205" fontId="15" fillId="32" borderId="0" applyNumberFormat="0" applyBorder="0" applyAlignment="0" applyProtection="0"/>
    <xf numFmtId="205" fontId="41" fillId="36" borderId="0" applyNumberFormat="0" applyBorder="0" applyAlignment="0" applyProtection="0"/>
    <xf numFmtId="205" fontId="41" fillId="37" borderId="0" applyNumberFormat="0" applyBorder="0" applyAlignment="0" applyProtection="0"/>
    <xf numFmtId="205" fontId="41" fillId="38" borderId="0" applyNumberFormat="0" applyBorder="0" applyAlignment="0" applyProtection="0"/>
    <xf numFmtId="205" fontId="41" fillId="39" borderId="0" applyNumberFormat="0" applyBorder="0" applyAlignment="0" applyProtection="0"/>
    <xf numFmtId="205" fontId="41" fillId="40" borderId="0" applyNumberFormat="0" applyBorder="0" applyAlignment="0" applyProtection="0"/>
    <xf numFmtId="205" fontId="41" fillId="41" borderId="0" applyNumberFormat="0" applyBorder="0" applyAlignment="0" applyProtection="0"/>
    <xf numFmtId="205" fontId="42" fillId="36" borderId="0" applyNumberFormat="0" applyBorder="0" applyAlignment="0" applyProtection="0">
      <alignment vertical="center"/>
    </xf>
    <xf numFmtId="205" fontId="42" fillId="36" borderId="0" applyNumberFormat="0" applyBorder="0" applyAlignment="0" applyProtection="0">
      <alignment vertical="center"/>
    </xf>
    <xf numFmtId="205" fontId="42" fillId="37" borderId="0" applyNumberFormat="0" applyBorder="0" applyAlignment="0" applyProtection="0">
      <alignment vertical="center"/>
    </xf>
    <xf numFmtId="205" fontId="42" fillId="37" borderId="0" applyNumberFormat="0" applyBorder="0" applyAlignment="0" applyProtection="0">
      <alignment vertical="center"/>
    </xf>
    <xf numFmtId="205" fontId="42" fillId="38" borderId="0" applyNumberFormat="0" applyBorder="0" applyAlignment="0" applyProtection="0">
      <alignment vertical="center"/>
    </xf>
    <xf numFmtId="205" fontId="42" fillId="38"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0" borderId="0" applyNumberFormat="0" applyBorder="0" applyAlignment="0" applyProtection="0">
      <alignment vertical="center"/>
    </xf>
    <xf numFmtId="205" fontId="42" fillId="40" borderId="0" applyNumberFormat="0" applyBorder="0" applyAlignment="0" applyProtection="0">
      <alignment vertical="center"/>
    </xf>
    <xf numFmtId="205" fontId="42" fillId="41" borderId="0" applyNumberFormat="0" applyBorder="0" applyAlignment="0" applyProtection="0">
      <alignment vertical="center"/>
    </xf>
    <xf numFmtId="205" fontId="42" fillId="41" borderId="0" applyNumberFormat="0" applyBorder="0" applyAlignment="0" applyProtection="0">
      <alignment vertical="center"/>
    </xf>
    <xf numFmtId="205" fontId="43" fillId="0" borderId="0" applyFont="0" applyFill="0" applyBorder="0" applyAlignment="0" applyProtection="0">
      <alignment vertical="center"/>
    </xf>
    <xf numFmtId="205" fontId="15" fillId="13" borderId="0" applyNumberFormat="0" applyBorder="0" applyAlignment="0" applyProtection="0"/>
    <xf numFmtId="205" fontId="15" fillId="17" borderId="0" applyNumberFormat="0" applyBorder="0" applyAlignment="0" applyProtection="0"/>
    <xf numFmtId="205" fontId="15" fillId="21" borderId="0" applyNumberFormat="0" applyBorder="0" applyAlignment="0" applyProtection="0"/>
    <xf numFmtId="205" fontId="15" fillId="25" borderId="0" applyNumberFormat="0" applyBorder="0" applyAlignment="0" applyProtection="0"/>
    <xf numFmtId="205" fontId="15" fillId="29" borderId="0" applyNumberFormat="0" applyBorder="0" applyAlignment="0" applyProtection="0"/>
    <xf numFmtId="205" fontId="15" fillId="33" borderId="0" applyNumberFormat="0" applyBorder="0" applyAlignment="0" applyProtection="0"/>
    <xf numFmtId="205" fontId="41" fillId="42" borderId="0" applyNumberFormat="0" applyBorder="0" applyAlignment="0" applyProtection="0"/>
    <xf numFmtId="205" fontId="41" fillId="43" borderId="0" applyNumberFormat="0" applyBorder="0" applyAlignment="0" applyProtection="0"/>
    <xf numFmtId="205" fontId="41" fillId="44" borderId="0" applyNumberFormat="0" applyBorder="0" applyAlignment="0" applyProtection="0"/>
    <xf numFmtId="205" fontId="41" fillId="39" borderId="0" applyNumberFormat="0" applyBorder="0" applyAlignment="0" applyProtection="0"/>
    <xf numFmtId="205" fontId="41" fillId="42" borderId="0" applyNumberFormat="0" applyBorder="0" applyAlignment="0" applyProtection="0"/>
    <xf numFmtId="205" fontId="41" fillId="45" borderId="0" applyNumberFormat="0" applyBorder="0" applyAlignment="0" applyProtection="0"/>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3" borderId="0" applyNumberFormat="0" applyBorder="0" applyAlignment="0" applyProtection="0">
      <alignment vertical="center"/>
    </xf>
    <xf numFmtId="205" fontId="42" fillId="43" borderId="0" applyNumberFormat="0" applyBorder="0" applyAlignment="0" applyProtection="0">
      <alignment vertical="center"/>
    </xf>
    <xf numFmtId="205" fontId="42" fillId="44" borderId="0" applyNumberFormat="0" applyBorder="0" applyAlignment="0" applyProtection="0">
      <alignment vertical="center"/>
    </xf>
    <xf numFmtId="205" fontId="42" fillId="44"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5" borderId="0" applyNumberFormat="0" applyBorder="0" applyAlignment="0" applyProtection="0">
      <alignment vertical="center"/>
    </xf>
    <xf numFmtId="205" fontId="42" fillId="45" borderId="0" applyNumberFormat="0" applyBorder="0" applyAlignment="0" applyProtection="0">
      <alignment vertical="center"/>
    </xf>
    <xf numFmtId="205" fontId="44" fillId="14" borderId="0" applyNumberFormat="0" applyBorder="0" applyAlignment="0" applyProtection="0"/>
    <xf numFmtId="205" fontId="44" fillId="18" borderId="0" applyNumberFormat="0" applyBorder="0" applyAlignment="0" applyProtection="0"/>
    <xf numFmtId="205" fontId="44" fillId="22" borderId="0" applyNumberFormat="0" applyBorder="0" applyAlignment="0" applyProtection="0"/>
    <xf numFmtId="205" fontId="44" fillId="26" borderId="0" applyNumberFormat="0" applyBorder="0" applyAlignment="0" applyProtection="0"/>
    <xf numFmtId="205" fontId="44" fillId="30" borderId="0" applyNumberFormat="0" applyBorder="0" applyAlignment="0" applyProtection="0"/>
    <xf numFmtId="205" fontId="44" fillId="34" borderId="0" applyNumberFormat="0" applyBorder="0" applyAlignment="0" applyProtection="0"/>
    <xf numFmtId="205" fontId="45" fillId="46" borderId="0" applyNumberFormat="0" applyBorder="0" applyAlignment="0" applyProtection="0"/>
    <xf numFmtId="205" fontId="45" fillId="43" borderId="0" applyNumberFormat="0" applyBorder="0" applyAlignment="0" applyProtection="0"/>
    <xf numFmtId="205" fontId="45" fillId="44" borderId="0" applyNumberFormat="0" applyBorder="0" applyAlignment="0" applyProtection="0"/>
    <xf numFmtId="205" fontId="45" fillId="47" borderId="0" applyNumberFormat="0" applyBorder="0" applyAlignment="0" applyProtection="0"/>
    <xf numFmtId="205" fontId="45" fillId="48" borderId="0" applyNumberFormat="0" applyBorder="0" applyAlignment="0" applyProtection="0"/>
    <xf numFmtId="205" fontId="45" fillId="49" borderId="0" applyNumberFormat="0" applyBorder="0" applyAlignment="0" applyProtection="0"/>
    <xf numFmtId="205" fontId="46" fillId="46" borderId="0" applyNumberFormat="0" applyBorder="0" applyAlignment="0" applyProtection="0">
      <alignment vertical="center"/>
    </xf>
    <xf numFmtId="205" fontId="46" fillId="46" borderId="0" applyNumberFormat="0" applyBorder="0" applyAlignment="0" applyProtection="0">
      <alignment vertical="center"/>
    </xf>
    <xf numFmtId="205" fontId="46" fillId="43" borderId="0" applyNumberFormat="0" applyBorder="0" applyAlignment="0" applyProtection="0">
      <alignment vertical="center"/>
    </xf>
    <xf numFmtId="205" fontId="46" fillId="43" borderId="0" applyNumberFormat="0" applyBorder="0" applyAlignment="0" applyProtection="0">
      <alignment vertical="center"/>
    </xf>
    <xf numFmtId="205" fontId="46" fillId="44" borderId="0" applyNumberFormat="0" applyBorder="0" applyAlignment="0" applyProtection="0">
      <alignment vertical="center"/>
    </xf>
    <xf numFmtId="205" fontId="46" fillId="4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49" borderId="0" applyNumberFormat="0" applyBorder="0" applyAlignment="0" applyProtection="0">
      <alignment vertical="center"/>
    </xf>
    <xf numFmtId="205" fontId="46" fillId="49" borderId="0" applyNumberFormat="0" applyBorder="0" applyAlignment="0" applyProtection="0">
      <alignment vertical="center"/>
    </xf>
    <xf numFmtId="205" fontId="6" fillId="0" borderId="0" applyFont="0" applyFill="0" applyBorder="0" applyAlignment="0" applyProtection="0"/>
    <xf numFmtId="205" fontId="43" fillId="0" borderId="0">
      <alignment vertical="center"/>
    </xf>
    <xf numFmtId="205" fontId="47" fillId="0" borderId="0">
      <alignment horizontal="centerContinuous" vertical="center"/>
    </xf>
    <xf numFmtId="205" fontId="48" fillId="0" borderId="0">
      <alignment vertical="center"/>
    </xf>
    <xf numFmtId="205" fontId="43" fillId="0" borderId="1">
      <alignment horizontal="justify" vertical="center"/>
    </xf>
    <xf numFmtId="205" fontId="43" fillId="0" borderId="17">
      <alignment horizontal="justify" vertical="top"/>
    </xf>
    <xf numFmtId="205" fontId="43" fillId="0" borderId="8">
      <alignment horizontal="justify"/>
    </xf>
    <xf numFmtId="205" fontId="49" fillId="0" borderId="0">
      <alignment vertical="center"/>
    </xf>
    <xf numFmtId="164" fontId="50" fillId="0" borderId="0" applyFont="0" applyFill="0" applyBorder="0" applyAlignment="0" applyProtection="0"/>
    <xf numFmtId="205" fontId="51" fillId="0" borderId="0" applyFont="0" applyFill="0" applyBorder="0" applyAlignment="0" applyProtection="0"/>
    <xf numFmtId="205" fontId="51" fillId="0" borderId="0" applyFont="0" applyFill="0" applyBorder="0" applyAlignment="0" applyProtection="0"/>
    <xf numFmtId="205" fontId="50" fillId="0" borderId="0" applyFont="0" applyFill="0" applyBorder="0" applyAlignment="0" applyProtection="0"/>
    <xf numFmtId="173" fontId="31" fillId="0" borderId="0" applyFont="0" applyFill="0" applyBorder="0" applyAlignment="0" applyProtection="0"/>
    <xf numFmtId="205" fontId="43" fillId="0" borderId="0" applyFont="0" applyFill="0" applyBorder="0" applyAlignment="0" applyProtection="0"/>
    <xf numFmtId="205" fontId="52" fillId="0" borderId="0" applyFont="0" applyFill="0" applyBorder="0" applyAlignment="0" applyProtection="0"/>
    <xf numFmtId="205" fontId="53" fillId="0" borderId="0" applyFont="0" applyFill="0" applyBorder="0" applyAlignment="0" applyProtection="0"/>
    <xf numFmtId="205" fontId="43" fillId="0" borderId="0" applyFont="0" applyFill="0" applyBorder="0" applyAlignment="0" applyProtection="0"/>
    <xf numFmtId="205" fontId="52" fillId="0" borderId="0" applyFont="0" applyFill="0" applyBorder="0" applyAlignment="0" applyProtection="0"/>
    <xf numFmtId="205" fontId="50" fillId="0" borderId="0" applyFont="0" applyFill="0" applyBorder="0" applyAlignment="0" applyProtection="0"/>
    <xf numFmtId="205" fontId="50" fillId="0" borderId="0" applyFont="0" applyFill="0" applyBorder="0" applyAlignment="0" applyProtection="0"/>
    <xf numFmtId="205" fontId="51" fillId="0" borderId="0" applyFont="0" applyFill="0" applyBorder="0" applyAlignment="0" applyProtection="0"/>
    <xf numFmtId="205" fontId="51" fillId="0" borderId="0" applyFont="0" applyFill="0" applyBorder="0" applyAlignment="0" applyProtection="0"/>
    <xf numFmtId="205" fontId="44" fillId="11" borderId="0" applyNumberFormat="0" applyBorder="0" applyAlignment="0" applyProtection="0"/>
    <xf numFmtId="205" fontId="44" fillId="15" borderId="0" applyNumberFormat="0" applyBorder="0" applyAlignment="0" applyProtection="0"/>
    <xf numFmtId="205" fontId="44" fillId="19" borderId="0" applyNumberFormat="0" applyBorder="0" applyAlignment="0" applyProtection="0"/>
    <xf numFmtId="205" fontId="44" fillId="23" borderId="0" applyNumberFormat="0" applyBorder="0" applyAlignment="0" applyProtection="0"/>
    <xf numFmtId="205" fontId="44" fillId="27" borderId="0" applyNumberFormat="0" applyBorder="0" applyAlignment="0" applyProtection="0"/>
    <xf numFmtId="205" fontId="44" fillId="31" borderId="0" applyNumberFormat="0" applyBorder="0" applyAlignment="0" applyProtection="0"/>
    <xf numFmtId="174" fontId="54" fillId="0" borderId="0"/>
    <xf numFmtId="205" fontId="11" fillId="0" borderId="0"/>
    <xf numFmtId="205" fontId="43" fillId="0" borderId="0"/>
    <xf numFmtId="205" fontId="43" fillId="0" borderId="0" applyFont="0" applyFill="0" applyBorder="0" applyAlignment="0" applyProtection="0"/>
    <xf numFmtId="205" fontId="53" fillId="0" borderId="0" applyFont="0" applyFill="0" applyBorder="0" applyAlignment="0" applyProtection="0"/>
    <xf numFmtId="205" fontId="43" fillId="0" borderId="0" applyFont="0" applyFill="0" applyBorder="0" applyAlignment="0" applyProtection="0"/>
    <xf numFmtId="205" fontId="21" fillId="0" borderId="0" applyFont="0" applyFill="0" applyBorder="0" applyAlignment="0" applyProtection="0"/>
    <xf numFmtId="205" fontId="43" fillId="5" borderId="0" applyFill="0" applyBorder="0" applyProtection="0">
      <alignment horizontal="right"/>
    </xf>
    <xf numFmtId="205" fontId="55" fillId="0" borderId="3" applyFont="0" applyFill="0" applyBorder="0" applyAlignment="0" applyProtection="0">
      <alignment vertical="center"/>
    </xf>
    <xf numFmtId="205" fontId="43" fillId="0" borderId="0" applyFont="0" applyFill="0" applyBorder="0" applyAlignment="0" applyProtection="0"/>
    <xf numFmtId="175" fontId="31" fillId="0" borderId="0" applyFont="0" applyFill="0" applyBorder="0" applyAlignment="0" applyProtection="0"/>
    <xf numFmtId="205" fontId="56" fillId="0" borderId="0" applyFont="0" applyFill="0" applyBorder="0" applyAlignment="0" applyProtection="0"/>
    <xf numFmtId="205" fontId="52" fillId="0" borderId="0" applyFont="0" applyFill="0" applyBorder="0" applyAlignment="0" applyProtection="0"/>
    <xf numFmtId="205" fontId="57" fillId="50" borderId="44" applyNumberFormat="0" applyAlignment="0" applyProtection="0"/>
    <xf numFmtId="205" fontId="58" fillId="8" borderId="39" applyNumberFormat="0" applyAlignment="0" applyProtection="0"/>
    <xf numFmtId="205" fontId="31" fillId="0" borderId="0" applyFont="0" applyFill="0" applyBorder="0" applyAlignment="0" applyProtection="0"/>
    <xf numFmtId="205" fontId="59" fillId="50" borderId="45" applyNumberFormat="0" applyAlignment="0" applyProtection="0"/>
    <xf numFmtId="205" fontId="60" fillId="8" borderId="38" applyNumberFormat="0" applyAlignment="0" applyProtection="0"/>
    <xf numFmtId="2" fontId="11" fillId="0" borderId="0" applyFont="0" applyFill="0" applyBorder="0" applyAlignment="0"/>
    <xf numFmtId="205" fontId="61" fillId="0" borderId="0"/>
    <xf numFmtId="205" fontId="62" fillId="0" borderId="0"/>
    <xf numFmtId="205" fontId="55" fillId="0" borderId="46">
      <alignment horizontal="justify" vertical="center"/>
    </xf>
    <xf numFmtId="205" fontId="55" fillId="0" borderId="8">
      <alignment horizontal="justify"/>
    </xf>
    <xf numFmtId="205" fontId="55" fillId="0" borderId="47">
      <alignment horizontal="justify" vertical="top"/>
    </xf>
    <xf numFmtId="205" fontId="63" fillId="0" borderId="0"/>
    <xf numFmtId="205" fontId="43" fillId="0" borderId="0"/>
    <xf numFmtId="205" fontId="52" fillId="0" borderId="0"/>
    <xf numFmtId="205" fontId="43" fillId="0" borderId="0"/>
    <xf numFmtId="37" fontId="52" fillId="0" borderId="0"/>
    <xf numFmtId="205" fontId="43" fillId="0" borderId="0"/>
    <xf numFmtId="205" fontId="53" fillId="0" borderId="0"/>
    <xf numFmtId="205" fontId="31" fillId="0" borderId="0" applyFill="0" applyBorder="0" applyAlignment="0"/>
    <xf numFmtId="205" fontId="59" fillId="50" borderId="45" applyNumberFormat="0" applyAlignment="0" applyProtection="0"/>
    <xf numFmtId="205" fontId="64" fillId="0" borderId="0"/>
    <xf numFmtId="205" fontId="65" fillId="0" borderId="0" applyNumberFormat="0" applyFill="0" applyBorder="0" applyAlignment="0" applyProtection="0">
      <alignment vertical="top"/>
      <protection locked="0"/>
    </xf>
    <xf numFmtId="176" fontId="66" fillId="0" borderId="1" applyFont="0" applyFill="0" applyBorder="0">
      <alignment horizontal="right" vertical="center"/>
    </xf>
    <xf numFmtId="177" fontId="67" fillId="0" borderId="1" applyFill="0" applyBorder="0" applyProtection="0">
      <alignment horizontal="right" vertical="center"/>
    </xf>
    <xf numFmtId="205" fontId="21" fillId="0" borderId="0" applyFont="0" applyFill="0" applyBorder="0" applyAlignment="0" applyProtection="0"/>
    <xf numFmtId="178" fontId="6" fillId="0" borderId="0" applyFont="0" applyFill="0" applyBorder="0" applyAlignment="0" applyProtection="0"/>
    <xf numFmtId="205" fontId="21" fillId="0" borderId="0"/>
    <xf numFmtId="3" fontId="68" fillId="0" borderId="0" applyFont="0" applyFill="0" applyBorder="0" applyAlignment="0" applyProtection="0"/>
    <xf numFmtId="205" fontId="69" fillId="0" borderId="0" applyNumberFormat="0" applyAlignment="0">
      <alignment horizontal="left"/>
    </xf>
    <xf numFmtId="205" fontId="30" fillId="0" borderId="0" applyFont="0" applyFill="0" applyBorder="0" applyAlignment="0" applyProtection="0"/>
    <xf numFmtId="179" fontId="68" fillId="0" borderId="0" applyFont="0" applyFill="0" applyBorder="0" applyAlignment="0" applyProtection="0"/>
    <xf numFmtId="205" fontId="6" fillId="0" borderId="0"/>
    <xf numFmtId="180" fontId="30" fillId="0" borderId="0" applyFont="0" applyFill="0" applyBorder="0" applyAlignment="0" applyProtection="0"/>
    <xf numFmtId="205" fontId="68"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70" fillId="41" borderId="45" applyNumberFormat="0" applyAlignment="0" applyProtection="0"/>
    <xf numFmtId="205" fontId="71" fillId="7" borderId="38" applyNumberFormat="0" applyAlignment="0" applyProtection="0"/>
    <xf numFmtId="205" fontId="72" fillId="0" borderId="0" applyNumberFormat="0" applyAlignment="0">
      <alignment horizontal="left"/>
    </xf>
    <xf numFmtId="205" fontId="73" fillId="0" borderId="48" applyNumberFormat="0" applyFill="0" applyAlignment="0" applyProtection="0"/>
    <xf numFmtId="205" fontId="18" fillId="0" borderId="43" applyNumberFormat="0" applyFill="0" applyAlignment="0" applyProtection="0"/>
    <xf numFmtId="205" fontId="74" fillId="0" borderId="0" applyNumberFormat="0" applyFill="0" applyBorder="0" applyAlignment="0" applyProtection="0"/>
    <xf numFmtId="205" fontId="75" fillId="0" borderId="0" applyNumberFormat="0" applyFill="0" applyBorder="0" applyAlignment="0" applyProtection="0"/>
    <xf numFmtId="205" fontId="74" fillId="0" borderId="0" applyNumberFormat="0" applyFill="0" applyBorder="0" applyAlignment="0" applyProtection="0"/>
    <xf numFmtId="205" fontId="76" fillId="0" borderId="0">
      <protection locked="0"/>
    </xf>
    <xf numFmtId="205" fontId="76" fillId="0" borderId="0">
      <protection locked="0"/>
    </xf>
    <xf numFmtId="205" fontId="77" fillId="0" borderId="0">
      <protection locked="0"/>
    </xf>
    <xf numFmtId="205" fontId="76" fillId="0" borderId="0">
      <protection locked="0"/>
    </xf>
    <xf numFmtId="205" fontId="76" fillId="0" borderId="0">
      <protection locked="0"/>
    </xf>
    <xf numFmtId="205" fontId="76" fillId="0" borderId="0">
      <protection locked="0"/>
    </xf>
    <xf numFmtId="205" fontId="77" fillId="0" borderId="0">
      <protection locked="0"/>
    </xf>
    <xf numFmtId="2" fontId="68" fillId="0" borderId="0" applyFont="0" applyFill="0" applyBorder="0" applyAlignment="0" applyProtection="0"/>
    <xf numFmtId="38" fontId="78" fillId="5" borderId="0" applyNumberFormat="0" applyBorder="0" applyAlignment="0" applyProtection="0"/>
    <xf numFmtId="38" fontId="78" fillId="5" borderId="0" applyNumberFormat="0" applyBorder="0" applyAlignment="0" applyProtection="0"/>
    <xf numFmtId="205" fontId="79" fillId="3" borderId="0" applyNumberFormat="0" applyBorder="0" applyAlignment="0" applyProtection="0"/>
    <xf numFmtId="205" fontId="80" fillId="0" borderId="0">
      <alignment horizontal="left"/>
    </xf>
    <xf numFmtId="205" fontId="17" fillId="0" borderId="13" applyNumberFormat="0" applyAlignment="0" applyProtection="0">
      <alignment horizontal="left" vertical="center"/>
    </xf>
    <xf numFmtId="205" fontId="17" fillId="0" borderId="7">
      <alignment horizontal="left" vertical="center"/>
    </xf>
    <xf numFmtId="171" fontId="81" fillId="0" borderId="0">
      <protection locked="0"/>
    </xf>
    <xf numFmtId="171" fontId="20" fillId="0" borderId="0">
      <alignment readingOrder="1"/>
      <protection locked="0"/>
    </xf>
    <xf numFmtId="171" fontId="20" fillId="0" borderId="0">
      <alignment readingOrder="1"/>
      <protection locked="0"/>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205" fontId="83" fillId="0" borderId="0" applyNumberFormat="0">
      <alignment horizontal="right"/>
    </xf>
    <xf numFmtId="10" fontId="78" fillId="5" borderId="1" applyNumberFormat="0" applyBorder="0" applyAlignment="0" applyProtection="0"/>
    <xf numFmtId="10" fontId="78" fillId="5" borderId="1" applyNumberFormat="0" applyBorder="0" applyAlignment="0" applyProtection="0"/>
    <xf numFmtId="205" fontId="70" fillId="41" borderId="45" applyNumberFormat="0" applyAlignment="0" applyProtection="0"/>
    <xf numFmtId="205" fontId="70" fillId="41" borderId="45" applyNumberFormat="0" applyAlignment="0" applyProtection="0"/>
    <xf numFmtId="183" fontId="36" fillId="0" borderId="1" applyFill="0" applyBorder="0" applyProtection="0">
      <alignment horizontal="right" vertical="center"/>
    </xf>
    <xf numFmtId="184"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205" fontId="84" fillId="0" borderId="15">
      <protection locked="0"/>
    </xf>
    <xf numFmtId="185" fontId="67" fillId="0" borderId="1" applyFont="0" applyFill="0" applyBorder="0">
      <alignment horizontal="right" vertical="center"/>
    </xf>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85" fillId="0" borderId="15"/>
    <xf numFmtId="205" fontId="83" fillId="0" borderId="0" applyNumberFormat="0">
      <alignment horizontal="right"/>
    </xf>
    <xf numFmtId="205" fontId="86" fillId="6" borderId="0" applyNumberFormat="0" applyBorder="0" applyAlignment="0" applyProtection="0"/>
    <xf numFmtId="37" fontId="87" fillId="0" borderId="0"/>
    <xf numFmtId="205" fontId="21" fillId="0" borderId="0"/>
    <xf numFmtId="205" fontId="6" fillId="0" borderId="0"/>
    <xf numFmtId="205" fontId="6" fillId="51" borderId="49" applyNumberFormat="0" applyFont="0" applyAlignment="0" applyProtection="0"/>
    <xf numFmtId="205" fontId="6" fillId="51" borderId="49" applyNumberFormat="0" applyFont="0" applyAlignment="0" applyProtection="0"/>
    <xf numFmtId="205" fontId="15" fillId="10" borderId="42" applyNumberFormat="0" applyFont="0" applyAlignment="0" applyProtection="0"/>
    <xf numFmtId="205" fontId="6" fillId="0" borderId="0" applyFont="0" applyFill="0" applyBorder="0" applyAlignment="0" applyProtection="0"/>
    <xf numFmtId="205" fontId="6" fillId="0" borderId="0" applyFont="0" applyFill="0" applyBorder="0" applyAlignment="0" applyProtection="0"/>
    <xf numFmtId="205" fontId="88" fillId="0" borderId="0" applyFont="0" applyFill="0" applyBorder="0" applyAlignment="0" applyProtection="0"/>
    <xf numFmtId="205" fontId="88" fillId="0" borderId="0" applyFont="0" applyFill="0" applyBorder="0" applyAlignment="0" applyProtection="0"/>
    <xf numFmtId="205" fontId="57" fillId="50" borderId="44" applyNumberFormat="0" applyAlignment="0" applyProtection="0"/>
    <xf numFmtId="205" fontId="36" fillId="0" borderId="0" applyFont="0" applyFill="0" applyBorder="0" applyAlignment="0" applyProtection="0"/>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205" fontId="90" fillId="4" borderId="0" applyNumberFormat="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 fontId="6" fillId="0" borderId="0"/>
    <xf numFmtId="205" fontId="15" fillId="0" borderId="0"/>
    <xf numFmtId="205" fontId="6" fillId="0" borderId="0"/>
    <xf numFmtId="205" fontId="78" fillId="0" borderId="2" applyAlignment="0"/>
    <xf numFmtId="205" fontId="78" fillId="0" borderId="2" applyAlignment="0"/>
    <xf numFmtId="205" fontId="91" fillId="0" borderId="2"/>
    <xf numFmtId="205" fontId="85" fillId="0" borderId="0"/>
    <xf numFmtId="40" fontId="92" fillId="0" borderId="0" applyBorder="0">
      <alignment horizontal="right"/>
    </xf>
    <xf numFmtId="205" fontId="83" fillId="0" borderId="0" applyNumberFormat="0">
      <alignment horizontal="right"/>
    </xf>
    <xf numFmtId="205" fontId="93" fillId="0" borderId="0" applyFill="0" applyBorder="0" applyProtection="0">
      <alignment horizontal="centerContinuous" vertical="center"/>
    </xf>
    <xf numFmtId="205" fontId="36" fillId="5" borderId="0" applyFill="0" applyBorder="0" applyProtection="0">
      <alignment horizontal="center" vertical="center"/>
    </xf>
    <xf numFmtId="187" fontId="21" fillId="0" borderId="1" applyFont="0" applyFill="0" applyBorder="0" applyProtection="0">
      <alignment horizontal="right" vertical="center"/>
    </xf>
    <xf numFmtId="188" fontId="21" fillId="0" borderId="1" applyFont="0" applyFill="0" applyBorder="0">
      <alignment horizontal="right" vertical="center"/>
    </xf>
    <xf numFmtId="205" fontId="68" fillId="0" borderId="50" applyNumberFormat="0" applyFont="0" applyFill="0" applyAlignment="0" applyProtection="0"/>
    <xf numFmtId="189" fontId="67" fillId="0" borderId="1" applyFont="0" applyFill="0" applyBorder="0">
      <alignment horizontal="right" vertical="center"/>
    </xf>
    <xf numFmtId="205" fontId="94" fillId="0" borderId="35" applyNumberFormat="0" applyFill="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6" fillId="0" borderId="36" applyNumberFormat="0" applyFill="0" applyAlignment="0" applyProtection="0"/>
    <xf numFmtId="205" fontId="95" fillId="0" borderId="0" applyNumberFormat="0" applyFill="0" applyBorder="0" applyAlignment="0" applyProtection="0"/>
    <xf numFmtId="205" fontId="16" fillId="0" borderId="0" applyNumberFormat="0" applyFill="0" applyBorder="0" applyAlignment="0" applyProtection="0"/>
    <xf numFmtId="205" fontId="97" fillId="0" borderId="37" applyNumberFormat="0" applyFill="0" applyAlignment="0" applyProtection="0"/>
    <xf numFmtId="205" fontId="97"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168" fontId="11"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205" fontId="98" fillId="0" borderId="40" applyNumberFormat="0" applyFill="0" applyAlignment="0" applyProtection="0"/>
    <xf numFmtId="205" fontId="99" fillId="0" borderId="0" applyNumberFormat="0" applyFill="0" applyBorder="0" applyAlignment="0" applyProtection="0"/>
    <xf numFmtId="205" fontId="100" fillId="0" borderId="0" applyNumberFormat="0" applyFill="0" applyBorder="0" applyAlignment="0" applyProtection="0"/>
    <xf numFmtId="205" fontId="99" fillId="0" borderId="0" applyNumberFormat="0" applyFill="0" applyBorder="0" applyAlignment="0" applyProtection="0"/>
    <xf numFmtId="205" fontId="101" fillId="9" borderId="41" applyNumberFormat="0" applyAlignment="0" applyProtection="0"/>
    <xf numFmtId="205" fontId="21" fillId="0" borderId="0" applyFont="0" applyFill="0" applyBorder="0" applyAlignment="0" applyProtection="0"/>
    <xf numFmtId="205" fontId="102" fillId="0" borderId="0" applyNumberFormat="0" applyFill="0" applyBorder="0" applyAlignment="0" applyProtection="0">
      <alignment vertical="top"/>
      <protection locked="0"/>
    </xf>
    <xf numFmtId="205" fontId="38" fillId="0" borderId="0">
      <protection locked="0"/>
    </xf>
    <xf numFmtId="205" fontId="46" fillId="52" borderId="0" applyNumberFormat="0" applyBorder="0" applyAlignment="0" applyProtection="0">
      <alignment vertical="center"/>
    </xf>
    <xf numFmtId="205" fontId="46" fillId="52" borderId="0" applyNumberFormat="0" applyBorder="0" applyAlignment="0" applyProtection="0">
      <alignment vertical="center"/>
    </xf>
    <xf numFmtId="205" fontId="46" fillId="53" borderId="0" applyNumberFormat="0" applyBorder="0" applyAlignment="0" applyProtection="0">
      <alignment vertical="center"/>
    </xf>
    <xf numFmtId="205" fontId="46" fillId="53" borderId="0" applyNumberFormat="0" applyBorder="0" applyAlignment="0" applyProtection="0">
      <alignment vertical="center"/>
    </xf>
    <xf numFmtId="205" fontId="46" fillId="54" borderId="0" applyNumberFormat="0" applyBorder="0" applyAlignment="0" applyProtection="0">
      <alignment vertical="center"/>
    </xf>
    <xf numFmtId="205" fontId="46" fillId="5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55" borderId="0" applyNumberFormat="0" applyBorder="0" applyAlignment="0" applyProtection="0">
      <alignment vertical="center"/>
    </xf>
    <xf numFmtId="205" fontId="46" fillId="55" borderId="0" applyNumberFormat="0" applyBorder="0" applyAlignment="0" applyProtection="0">
      <alignment vertical="center"/>
    </xf>
    <xf numFmtId="205" fontId="103" fillId="0" borderId="0" applyNumberFormat="0" applyFill="0" applyBorder="0" applyAlignment="0" applyProtection="0">
      <alignment vertical="center"/>
    </xf>
    <xf numFmtId="205" fontId="103" fillId="0" borderId="0" applyNumberFormat="0" applyFill="0" applyBorder="0" applyAlignment="0" applyProtection="0">
      <alignment vertical="center"/>
    </xf>
    <xf numFmtId="205" fontId="104" fillId="50" borderId="45" applyNumberFormat="0" applyAlignment="0" applyProtection="0">
      <alignment vertical="center"/>
    </xf>
    <xf numFmtId="205" fontId="104" fillId="50" borderId="45" applyNumberFormat="0" applyAlignment="0" applyProtection="0">
      <alignment vertical="center"/>
    </xf>
    <xf numFmtId="205" fontId="21" fillId="0" borderId="0">
      <protection locked="0"/>
    </xf>
    <xf numFmtId="205" fontId="20" fillId="0" borderId="0">
      <protection locked="0"/>
    </xf>
    <xf numFmtId="205" fontId="20" fillId="0" borderId="0">
      <protection locked="0"/>
    </xf>
    <xf numFmtId="205" fontId="105" fillId="0" borderId="0" applyNumberFormat="0" applyFill="0" applyBorder="0" applyAlignment="0" applyProtection="0">
      <alignment vertical="top"/>
      <protection locked="0"/>
    </xf>
    <xf numFmtId="205" fontId="84" fillId="0" borderId="0">
      <protection locked="0"/>
    </xf>
    <xf numFmtId="205" fontId="6" fillId="0" borderId="0"/>
    <xf numFmtId="205" fontId="106" fillId="37" borderId="0" applyNumberFormat="0" applyBorder="0" applyAlignment="0" applyProtection="0">
      <alignment vertical="center"/>
    </xf>
    <xf numFmtId="205" fontId="106" fillId="37" borderId="0" applyNumberFormat="0" applyBorder="0" applyAlignment="0" applyProtection="0">
      <alignment vertical="center"/>
    </xf>
    <xf numFmtId="205" fontId="76" fillId="0" borderId="0">
      <protection locked="0"/>
    </xf>
    <xf numFmtId="205" fontId="76" fillId="0" borderId="0">
      <protection locked="0"/>
    </xf>
    <xf numFmtId="205" fontId="21" fillId="0" borderId="0" applyFont="0" applyFill="0" applyBorder="0" applyAlignment="0" applyProtection="0"/>
    <xf numFmtId="205" fontId="6" fillId="0" borderId="0" applyFont="0" applyFill="0" applyBorder="0" applyAlignment="0" applyProtection="0"/>
    <xf numFmtId="205" fontId="107" fillId="0" borderId="0" applyNumberFormat="0" applyFill="0" applyBorder="0" applyAlignment="0" applyProtection="0">
      <alignment vertical="top"/>
      <protection locked="0"/>
    </xf>
    <xf numFmtId="205" fontId="107" fillId="0" borderId="0" applyNumberFormat="0" applyFill="0" applyBorder="0" applyAlignment="0" applyProtection="0">
      <alignment vertical="top"/>
      <protection locked="0"/>
    </xf>
    <xf numFmtId="205" fontId="21" fillId="0" borderId="0" applyFont="0" applyFill="0" applyBorder="0" applyAlignment="0" applyProtection="0"/>
    <xf numFmtId="205" fontId="21"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108" fillId="0" borderId="0" applyFont="0" applyFill="0" applyBorder="0" applyAlignment="0" applyProtection="0"/>
    <xf numFmtId="205" fontId="108" fillId="0" borderId="0" applyFont="0" applyFill="0" applyBorder="0" applyAlignment="0" applyProtection="0"/>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0" borderId="0" applyFont="0" applyFill="0" applyBorder="0" applyAlignment="0" applyProtection="0"/>
    <xf numFmtId="205" fontId="6" fillId="0" borderId="0" applyFont="0" applyFill="0" applyBorder="0" applyAlignment="0" applyProtection="0"/>
    <xf numFmtId="39" fontId="67" fillId="0" borderId="1" applyFont="0" applyFill="0" applyBorder="0">
      <alignment horizontal="right" vertical="center"/>
    </xf>
    <xf numFmtId="205" fontId="109" fillId="0" borderId="0" applyFont="0" applyFill="0" applyBorder="0" applyAlignment="0" applyProtection="0"/>
    <xf numFmtId="205" fontId="109" fillId="0" borderId="0" applyFont="0" applyFill="0" applyBorder="0" applyAlignment="0" applyProtection="0"/>
    <xf numFmtId="37" fontId="76" fillId="0" borderId="0">
      <protection locked="0"/>
    </xf>
    <xf numFmtId="9" fontId="38" fillId="5" borderId="0" applyFill="0" applyBorder="0" applyProtection="0">
      <alignment horizontal="right"/>
    </xf>
    <xf numFmtId="10" fontId="38" fillId="0" borderId="0" applyFill="0" applyBorder="0" applyProtection="0">
      <alignment horizontal="right"/>
    </xf>
    <xf numFmtId="9" fontId="42" fillId="0" borderId="0" applyFont="0" applyFill="0" applyBorder="0" applyAlignment="0" applyProtection="0">
      <alignment vertical="center"/>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205" fontId="110" fillId="56" borderId="0" applyNumberFormat="0" applyBorder="0" applyAlignment="0" applyProtection="0">
      <alignment vertical="center"/>
    </xf>
    <xf numFmtId="205" fontId="110" fillId="56" borderId="0" applyNumberFormat="0" applyBorder="0" applyAlignment="0" applyProtection="0">
      <alignment vertical="center"/>
    </xf>
    <xf numFmtId="192" fontId="31" fillId="0" borderId="34" applyFont="0" applyFill="0" applyAlignment="0" applyProtection="0">
      <alignment horizontal="center" vertical="center"/>
    </xf>
    <xf numFmtId="205" fontId="36" fillId="0" borderId="0" applyFont="0" applyFill="0" applyBorder="0" applyAlignment="0" applyProtection="0"/>
    <xf numFmtId="205" fontId="34" fillId="0" borderId="0">
      <alignment vertical="center"/>
    </xf>
    <xf numFmtId="205" fontId="36" fillId="0" borderId="0" applyFont="0" applyFill="0" applyBorder="0" applyAlignment="0" applyProtection="0"/>
    <xf numFmtId="205" fontId="6" fillId="0" borderId="0" applyFont="0" applyFill="0" applyBorder="0" applyAlignment="0" applyProtection="0"/>
    <xf numFmtId="205" fontId="111" fillId="0" borderId="0" applyNumberFormat="0" applyFill="0" applyBorder="0" applyAlignment="0" applyProtection="0">
      <alignment vertical="center"/>
    </xf>
    <xf numFmtId="205" fontId="111" fillId="0" borderId="0" applyNumberFormat="0" applyFill="0" applyBorder="0" applyAlignment="0" applyProtection="0">
      <alignment vertical="center"/>
    </xf>
    <xf numFmtId="205" fontId="112" fillId="57" borderId="51" applyNumberFormat="0" applyAlignment="0" applyProtection="0">
      <alignment vertical="center"/>
    </xf>
    <xf numFmtId="205" fontId="112" fillId="57" borderId="51" applyNumberFormat="0" applyAlignment="0" applyProtection="0">
      <alignment vertical="center"/>
    </xf>
    <xf numFmtId="205" fontId="113" fillId="0" borderId="0">
      <alignment vertical="center"/>
    </xf>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4" fontId="31" fillId="0" borderId="0" applyFont="0" applyFill="0" applyBorder="0" applyAlignment="0" applyProtection="0">
      <alignment vertical="center"/>
    </xf>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alignment vertical="center"/>
    </xf>
    <xf numFmtId="164" fontId="31" fillId="0" borderId="0" applyFont="0" applyFill="0" applyBorder="0" applyAlignment="0" applyProtection="0">
      <alignment vertical="center"/>
    </xf>
    <xf numFmtId="164" fontId="31" fillId="0" borderId="0" applyFont="0" applyFill="0" applyBorder="0" applyAlignment="0" applyProtection="0">
      <alignment vertical="center"/>
    </xf>
    <xf numFmtId="193" fontId="6"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alignment vertical="center"/>
    </xf>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4" fontId="31"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alignment vertical="center"/>
    </xf>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93" fontId="6"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4" fontId="42" fillId="0" borderId="0" applyFont="0" applyFill="0" applyBorder="0" applyAlignment="0" applyProtection="0">
      <alignment vertical="center"/>
    </xf>
    <xf numFmtId="193" fontId="6" fillId="0" borderId="0" applyFont="0" applyFill="0" applyBorder="0" applyAlignment="0" applyProtection="0"/>
    <xf numFmtId="170" fontId="6" fillId="0" borderId="0" applyFont="0" applyFill="0" applyBorder="0" applyAlignment="0" applyProtection="0"/>
    <xf numFmtId="164" fontId="114" fillId="0" borderId="0" applyFont="0" applyFill="0" applyBorder="0" applyAlignment="0" applyProtection="0">
      <alignment vertical="center"/>
    </xf>
    <xf numFmtId="194" fontId="6" fillId="0" borderId="0" applyFont="0" applyFill="0" applyBorder="0" applyAlignment="0" applyProtection="0"/>
    <xf numFmtId="178" fontId="6" fillId="0" borderId="0" applyFont="0" applyFill="0" applyBorder="0" applyAlignment="0" applyProtection="0"/>
    <xf numFmtId="205" fontId="30" fillId="0" borderId="0"/>
    <xf numFmtId="171" fontId="20" fillId="0" borderId="0">
      <protection locked="0"/>
    </xf>
    <xf numFmtId="205" fontId="115" fillId="0" borderId="52"/>
    <xf numFmtId="205" fontId="116" fillId="0" borderId="53" applyNumberFormat="0" applyFill="0" applyAlignment="0" applyProtection="0">
      <alignment vertical="center"/>
    </xf>
    <xf numFmtId="205" fontId="116" fillId="0" borderId="53" applyNumberFormat="0" applyFill="0" applyAlignment="0" applyProtection="0">
      <alignment vertical="center"/>
    </xf>
    <xf numFmtId="205" fontId="117" fillId="0" borderId="48" applyNumberFormat="0" applyFill="0" applyAlignment="0" applyProtection="0">
      <alignment vertical="center"/>
    </xf>
    <xf numFmtId="205" fontId="117" fillId="0" borderId="48" applyNumberFormat="0" applyFill="0" applyAlignment="0" applyProtection="0">
      <alignment vertical="center"/>
    </xf>
    <xf numFmtId="205" fontId="118" fillId="41" borderId="45" applyNumberFormat="0" applyAlignment="0" applyProtection="0">
      <alignment vertical="center"/>
    </xf>
    <xf numFmtId="205" fontId="118" fillId="41" borderId="45" applyNumberFormat="0" applyAlignment="0" applyProtection="0">
      <alignment vertical="center"/>
    </xf>
    <xf numFmtId="4" fontId="76" fillId="0" borderId="0">
      <protection locked="0"/>
    </xf>
    <xf numFmtId="205" fontId="119" fillId="0" borderId="0"/>
    <xf numFmtId="3" fontId="120" fillId="0" borderId="0" applyFont="0" applyFill="0" applyBorder="0" applyAlignment="0" applyProtection="0"/>
    <xf numFmtId="205" fontId="121" fillId="0" borderId="0" applyNumberFormat="0" applyFill="0" applyBorder="0" applyAlignment="0" applyProtection="0">
      <alignment vertical="center"/>
    </xf>
    <xf numFmtId="205" fontId="122" fillId="0" borderId="54" applyNumberFormat="0" applyFill="0" applyAlignment="0" applyProtection="0">
      <alignment vertical="center"/>
    </xf>
    <xf numFmtId="205" fontId="122" fillId="0" borderId="54" applyNumberFormat="0" applyFill="0" applyAlignment="0" applyProtection="0">
      <alignment vertical="center"/>
    </xf>
    <xf numFmtId="205" fontId="123" fillId="0" borderId="0">
      <alignment horizontal="centerContinuous" vertical="center"/>
    </xf>
    <xf numFmtId="205" fontId="21" fillId="0" borderId="0">
      <alignment vertical="center"/>
    </xf>
    <xf numFmtId="205" fontId="124" fillId="0" borderId="55" applyNumberFormat="0" applyFill="0" applyAlignment="0" applyProtection="0">
      <alignment vertical="center"/>
    </xf>
    <xf numFmtId="205" fontId="124" fillId="0" borderId="55" applyNumberFormat="0" applyFill="0" applyAlignment="0" applyProtection="0">
      <alignment vertical="center"/>
    </xf>
    <xf numFmtId="205" fontId="125" fillId="0" borderId="56" applyNumberFormat="0" applyFill="0" applyAlignment="0" applyProtection="0">
      <alignment vertical="center"/>
    </xf>
    <xf numFmtId="205" fontId="125" fillId="0" borderId="56" applyNumberFormat="0" applyFill="0" applyAlignment="0" applyProtection="0">
      <alignment vertical="center"/>
    </xf>
    <xf numFmtId="205" fontId="125" fillId="0" borderId="0" applyNumberFormat="0" applyFill="0" applyBorder="0" applyAlignment="0" applyProtection="0">
      <alignment vertical="center"/>
    </xf>
    <xf numFmtId="205" fontId="125" fillId="0" borderId="0" applyNumberFormat="0" applyFill="0" applyBorder="0" applyAlignment="0" applyProtection="0">
      <alignment vertical="center"/>
    </xf>
    <xf numFmtId="205" fontId="121" fillId="0" borderId="0" applyNumberFormat="0" applyFill="0" applyBorder="0" applyAlignment="0" applyProtection="0">
      <alignment vertical="center"/>
    </xf>
    <xf numFmtId="205" fontId="21" fillId="0" borderId="1">
      <alignment horizontal="justify" vertical="center"/>
    </xf>
    <xf numFmtId="205" fontId="21" fillId="0" borderId="17">
      <alignment horizontal="justify" vertical="top"/>
    </xf>
    <xf numFmtId="205" fontId="21" fillId="0" borderId="8">
      <alignment horizontal="justify"/>
    </xf>
    <xf numFmtId="195" fontId="126" fillId="0" borderId="0">
      <alignment vertical="center"/>
    </xf>
    <xf numFmtId="205" fontId="127" fillId="38" borderId="0" applyNumberFormat="0" applyBorder="0" applyAlignment="0" applyProtection="0">
      <alignment vertical="center"/>
    </xf>
    <xf numFmtId="205" fontId="127" fillId="38" borderId="0" applyNumberFormat="0" applyBorder="0" applyAlignment="0" applyProtection="0">
      <alignment vertical="center"/>
    </xf>
    <xf numFmtId="205" fontId="21" fillId="0" borderId="0"/>
    <xf numFmtId="205" fontId="128" fillId="50" borderId="44" applyNumberFormat="0" applyAlignment="0" applyProtection="0">
      <alignment vertical="center"/>
    </xf>
    <xf numFmtId="205" fontId="128" fillId="50" borderId="44" applyNumberFormat="0" applyAlignment="0" applyProtection="0">
      <alignment vertical="center"/>
    </xf>
    <xf numFmtId="196" fontId="38" fillId="0" borderId="0" applyFont="0" applyFill="0" applyBorder="0" applyAlignment="0" applyProtection="0"/>
    <xf numFmtId="167" fontId="21" fillId="0" borderId="57"/>
    <xf numFmtId="195" fontId="22" fillId="0" borderId="3" applyFont="0" applyFill="0" applyBorder="0" applyAlignment="0" applyProtection="0">
      <alignment vertical="center"/>
    </xf>
    <xf numFmtId="205" fontId="21" fillId="0" borderId="0" applyFont="0" applyFill="0" applyBorder="0" applyAlignment="0" applyProtection="0"/>
    <xf numFmtId="197" fontId="31" fillId="0" borderId="0" applyFont="0" applyFill="0" applyBorder="0" applyAlignment="0" applyProtection="0"/>
    <xf numFmtId="205" fontId="21" fillId="0" borderId="0">
      <protection locked="0"/>
    </xf>
    <xf numFmtId="205" fontId="22" fillId="0" borderId="8">
      <alignment horizontal="justify"/>
    </xf>
    <xf numFmtId="205" fontId="22" fillId="0" borderId="47">
      <alignment horizontal="justify" vertical="top"/>
    </xf>
    <xf numFmtId="205" fontId="22" fillId="0" borderId="46">
      <alignment horizontal="justify"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6"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 fillId="0" borderId="0"/>
    <xf numFmtId="205" fontId="42" fillId="0" borderId="0">
      <alignment vertical="center"/>
    </xf>
    <xf numFmtId="205" fontId="42" fillId="0" borderId="0">
      <alignment vertical="center"/>
    </xf>
    <xf numFmtId="205" fontId="42"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29" fillId="0" borderId="0"/>
    <xf numFmtId="205" fontId="65" fillId="0" borderId="0" applyNumberFormat="0" applyFill="0" applyBorder="0" applyAlignment="0" applyProtection="0">
      <alignment vertical="top"/>
      <protection locked="0"/>
    </xf>
    <xf numFmtId="205" fontId="76" fillId="0" borderId="50">
      <protection locked="0"/>
    </xf>
    <xf numFmtId="205" fontId="21" fillId="0" borderId="0">
      <protection locked="0"/>
    </xf>
    <xf numFmtId="205" fontId="21" fillId="0" borderId="0">
      <protection locked="0"/>
    </xf>
    <xf numFmtId="205" fontId="130" fillId="0" borderId="0"/>
    <xf numFmtId="205" fontId="131" fillId="0" borderId="0">
      <alignment vertical="center"/>
    </xf>
    <xf numFmtId="164" fontId="130" fillId="0" borderId="0" applyFont="0" applyFill="0" applyBorder="0" applyAlignment="0" applyProtection="0"/>
    <xf numFmtId="165" fontId="130" fillId="0" borderId="0" applyFont="0" applyFill="0" applyBorder="0" applyAlignment="0" applyProtection="0"/>
    <xf numFmtId="3" fontId="132" fillId="0" borderId="0" applyFont="0" applyFill="0" applyBorder="0" applyAlignment="0" applyProtection="0"/>
    <xf numFmtId="38" fontId="133" fillId="0" borderId="0" applyFont="0" applyFill="0" applyBorder="0" applyAlignment="0" applyProtection="0"/>
    <xf numFmtId="40" fontId="134" fillId="0" borderId="0" applyFont="0" applyFill="0" applyBorder="0" applyAlignment="0" applyProtection="0"/>
    <xf numFmtId="38" fontId="134" fillId="0" borderId="0" applyFont="0" applyFill="0" applyBorder="0" applyAlignment="0" applyProtection="0"/>
    <xf numFmtId="205" fontId="34" fillId="0" borderId="0">
      <alignment vertical="center"/>
    </xf>
    <xf numFmtId="205" fontId="135" fillId="0" borderId="0" applyNumberFormat="0" applyFill="0" applyBorder="0" applyAlignment="0" applyProtection="0">
      <alignment vertical="top"/>
      <protection locked="0"/>
    </xf>
    <xf numFmtId="198" fontId="130" fillId="0" borderId="0" applyFont="0" applyFill="0" applyBorder="0" applyAlignment="0" applyProtection="0"/>
    <xf numFmtId="169" fontId="54" fillId="0" borderId="0" applyFont="0" applyFill="0" applyBorder="0" applyAlignment="0" applyProtection="0"/>
    <xf numFmtId="199" fontId="130" fillId="0" borderId="0" applyFont="0" applyFill="0" applyBorder="0" applyAlignment="0" applyProtection="0"/>
    <xf numFmtId="205" fontId="136" fillId="0" borderId="0" applyFont="0" applyFill="0" applyBorder="0" applyAlignment="0" applyProtection="0"/>
    <xf numFmtId="205" fontId="136" fillId="0" borderId="0" applyFont="0" applyFill="0" applyBorder="0" applyAlignment="0" applyProtection="0"/>
    <xf numFmtId="205" fontId="14" fillId="0" borderId="0"/>
    <xf numFmtId="9" fontId="14" fillId="0" borderId="0" applyFont="0" applyFill="0" applyBorder="0" applyAlignment="0" applyProtection="0"/>
    <xf numFmtId="205" fontId="137" fillId="0" borderId="0"/>
    <xf numFmtId="9" fontId="137" fillId="0" borderId="0" applyFont="0" applyFill="0" applyBorder="0" applyAlignment="0" applyProtection="0"/>
    <xf numFmtId="205" fontId="14" fillId="0" borderId="0"/>
    <xf numFmtId="9" fontId="14" fillId="0" borderId="0" applyFont="0" applyFill="0" applyBorder="0" applyAlignment="0" applyProtection="0"/>
    <xf numFmtId="205" fontId="138" fillId="0" borderId="0"/>
    <xf numFmtId="205" fontId="8" fillId="0" borderId="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0" fontId="144" fillId="0" borderId="0" applyProtection="0">
      <protection locked="0"/>
    </xf>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45" fillId="58" borderId="0" applyNumberFormat="0" applyBorder="0" applyAlignment="0" applyProtection="0"/>
    <xf numFmtId="205" fontId="145" fillId="59"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2" borderId="0" applyNumberFormat="0" applyBorder="0" applyAlignment="0" applyProtection="0"/>
    <xf numFmtId="205" fontId="145" fillId="58" borderId="0" applyNumberFormat="0" applyBorder="0" applyAlignment="0" applyProtection="0"/>
    <xf numFmtId="205" fontId="145" fillId="58" borderId="0" applyNumberFormat="0" applyBorder="0" applyAlignment="0" applyProtection="0"/>
    <xf numFmtId="205" fontId="146" fillId="61"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3" borderId="0" applyNumberFormat="0" applyBorder="0" applyAlignment="0" applyProtection="0"/>
    <xf numFmtId="205" fontId="145" fillId="58" borderId="0" applyNumberFormat="0" applyBorder="0" applyAlignment="0" applyProtection="0"/>
    <xf numFmtId="205" fontId="145" fillId="60"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4" borderId="0" applyNumberFormat="0" applyBorder="0" applyAlignment="0" applyProtection="0"/>
    <xf numFmtId="205" fontId="146" fillId="65" borderId="0" applyNumberFormat="0" applyBorder="0" applyAlignment="0" applyProtection="0"/>
    <xf numFmtId="205" fontId="87" fillId="0" borderId="4">
      <alignment vertical="top"/>
    </xf>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5" fontId="148" fillId="0" borderId="0" applyBorder="0" applyAlignment="0">
      <alignment horizontal="centerContinuous" vertical="center"/>
      <protection locked="0"/>
    </xf>
    <xf numFmtId="169" fontId="149" fillId="0" borderId="65" applyBorder="0"/>
    <xf numFmtId="202" fontId="144" fillId="0" borderId="0">
      <protection locked="0"/>
    </xf>
    <xf numFmtId="205" fontId="150" fillId="0" borderId="52" applyBorder="0" applyAlignment="0">
      <alignment vertical="center"/>
    </xf>
    <xf numFmtId="205" fontId="151" fillId="56" borderId="66" applyNumberFormat="0" applyFont="0" applyBorder="0" applyAlignment="0">
      <alignment vertical="center"/>
      <protection locked="0"/>
    </xf>
    <xf numFmtId="205" fontId="150" fillId="0" borderId="67" applyBorder="0" applyAlignment="0">
      <alignment horizontal="right" vertical="center"/>
    </xf>
    <xf numFmtId="205" fontId="152" fillId="66" borderId="0" applyNumberFormat="0" applyBorder="0" applyAlignment="0" applyProtection="0"/>
    <xf numFmtId="205" fontId="152" fillId="67" borderId="0" applyNumberFormat="0" applyBorder="0" applyAlignment="0" applyProtection="0"/>
    <xf numFmtId="205" fontId="152" fillId="68" borderId="0" applyNumberFormat="0" applyBorder="0" applyAlignment="0" applyProtection="0"/>
    <xf numFmtId="205" fontId="82" fillId="0" borderId="5" applyNumberFormat="0" applyFill="0" applyBorder="0" applyAlignment="0" applyProtection="0">
      <protection locked="0"/>
    </xf>
    <xf numFmtId="205" fontId="153" fillId="0" borderId="68" applyNumberFormat="0" applyFont="0" applyBorder="0" applyAlignment="0">
      <alignment horizontal="centerContinuous" vertical="center"/>
    </xf>
    <xf numFmtId="205" fontId="154" fillId="0" borderId="69" applyBorder="0" applyProtection="0">
      <alignment horizontal="centerContinuous" vertical="center"/>
      <protection hidden="1"/>
    </xf>
    <xf numFmtId="205" fontId="155" fillId="0" borderId="70" applyBorder="0">
      <alignment horizontal="center" vertical="center" wrapText="1"/>
      <protection locked="0"/>
    </xf>
    <xf numFmtId="205" fontId="17" fillId="0" borderId="71" applyFont="0" applyBorder="0" applyAlignment="0">
      <alignment vertical="center"/>
    </xf>
    <xf numFmtId="205" fontId="156" fillId="0" borderId="72" applyBorder="0">
      <alignment horizontal="center" vertical="center"/>
    </xf>
    <xf numFmtId="205" fontId="157" fillId="0" borderId="73" applyBorder="0">
      <alignment horizontal="center" vertical="center"/>
    </xf>
    <xf numFmtId="203" fontId="147" fillId="0" borderId="0"/>
    <xf numFmtId="205" fontId="158" fillId="0" borderId="0" applyBorder="0" applyAlignment="0">
      <alignment horizontal="centerContinuous" vertical="center"/>
      <protection locked="0"/>
    </xf>
    <xf numFmtId="205" fontId="159" fillId="0" borderId="13" applyBorder="0" applyAlignment="0">
      <alignment horizontal="centerContinuous" vertical="center"/>
    </xf>
    <xf numFmtId="205" fontId="147" fillId="51" borderId="74" applyNumberFormat="0" applyBorder="0" applyAlignment="0">
      <alignment horizontal="left" vertical="center" indent="1"/>
    </xf>
    <xf numFmtId="205" fontId="160" fillId="0" borderId="75" applyBorder="0">
      <alignment horizontal="left" vertical="center"/>
      <protection locked="0"/>
    </xf>
    <xf numFmtId="205" fontId="161" fillId="0" borderId="0" applyNumberFormat="0" applyFill="0" applyBorder="0" applyAlignment="0" applyProtection="0"/>
    <xf numFmtId="205" fontId="162" fillId="0" borderId="0" applyFont="0" applyBorder="0" applyAlignment="0">
      <alignment horizontal="center" vertical="center"/>
    </xf>
    <xf numFmtId="205" fontId="87" fillId="0" borderId="4">
      <alignment vertical="top"/>
    </xf>
    <xf numFmtId="205" fontId="163" fillId="0" borderId="71" applyFill="0" applyBorder="0" applyAlignment="0">
      <alignment vertical="center"/>
    </xf>
    <xf numFmtId="205" fontId="164" fillId="0" borderId="0" applyNumberFormat="0" applyFill="0" applyBorder="0" applyAlignment="0" applyProtection="0"/>
    <xf numFmtId="205" fontId="165" fillId="0" borderId="0"/>
    <xf numFmtId="205" fontId="165" fillId="0" borderId="0"/>
    <xf numFmtId="205" fontId="8" fillId="0" borderId="0"/>
    <xf numFmtId="205" fontId="8" fillId="0" borderId="0"/>
    <xf numFmtId="205" fontId="166" fillId="0" borderId="0"/>
    <xf numFmtId="205" fontId="8" fillId="0" borderId="0"/>
    <xf numFmtId="205" fontId="8" fillId="0" borderId="0"/>
    <xf numFmtId="205" fontId="165" fillId="0" borderId="0"/>
    <xf numFmtId="205" fontId="167" fillId="0" borderId="0"/>
    <xf numFmtId="205" fontId="166" fillId="0" borderId="0"/>
    <xf numFmtId="205" fontId="138" fillId="0" borderId="0"/>
    <xf numFmtId="205" fontId="138" fillId="0" borderId="0"/>
    <xf numFmtId="205" fontId="138" fillId="0" borderId="0"/>
    <xf numFmtId="205" fontId="138" fillId="0" borderId="0"/>
    <xf numFmtId="205" fontId="138" fillId="0" borderId="0"/>
    <xf numFmtId="205" fontId="138" fillId="0" borderId="0"/>
    <xf numFmtId="205" fontId="8" fillId="0" borderId="0"/>
    <xf numFmtId="205" fontId="8" fillId="0" borderId="0"/>
    <xf numFmtId="205" fontId="8" fillId="0" borderId="0"/>
    <xf numFmtId="205" fontId="138" fillId="0" borderId="0"/>
    <xf numFmtId="205" fontId="138" fillId="0" borderId="0"/>
    <xf numFmtId="205" fontId="138" fillId="0" borderId="0"/>
    <xf numFmtId="205" fontId="138" fillId="0" borderId="0"/>
    <xf numFmtId="205" fontId="138" fillId="0" borderId="0"/>
    <xf numFmtId="205" fontId="138" fillId="0" borderId="0"/>
    <xf numFmtId="205" fontId="14" fillId="0" borderId="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6" fillId="0" borderId="1">
      <alignment vertical="center" wrapText="1"/>
      <protection locked="0"/>
    </xf>
    <xf numFmtId="205" fontId="7" fillId="0" borderId="0"/>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0"/>
    <xf numFmtId="205" fontId="6" fillId="0" borderId="0"/>
    <xf numFmtId="205" fontId="5" fillId="0" borderId="0"/>
    <xf numFmtId="166" fontId="5" fillId="0" borderId="0" applyFont="0" applyFill="0" applyBorder="0" applyAlignment="0" applyProtection="0"/>
    <xf numFmtId="205" fontId="8" fillId="0" borderId="0"/>
    <xf numFmtId="205" fontId="171" fillId="0" borderId="0"/>
    <xf numFmtId="205" fontId="14" fillId="0" borderId="0"/>
    <xf numFmtId="205" fontId="7" fillId="0" borderId="0"/>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8" fillId="0" borderId="0"/>
    <xf numFmtId="205" fontId="6" fillId="0" borderId="0"/>
    <xf numFmtId="205" fontId="8" fillId="0" borderId="0"/>
    <xf numFmtId="205" fontId="6" fillId="0" borderId="0"/>
    <xf numFmtId="205" fontId="6" fillId="0" borderId="0"/>
    <xf numFmtId="205" fontId="11" fillId="0" borderId="0"/>
    <xf numFmtId="205" fontId="14" fillId="0" borderId="0"/>
    <xf numFmtId="205" fontId="6" fillId="0" borderId="0"/>
    <xf numFmtId="205" fontId="21" fillId="0" borderId="0">
      <protection locked="0"/>
    </xf>
    <xf numFmtId="205" fontId="21" fillId="0" borderId="0">
      <protection locked="0"/>
    </xf>
    <xf numFmtId="205" fontId="21" fillId="0" borderId="0">
      <protection locked="0"/>
    </xf>
    <xf numFmtId="205" fontId="21" fillId="0" borderId="0">
      <protection locked="0"/>
    </xf>
    <xf numFmtId="205" fontId="21" fillId="0" borderId="0" applyFont="0" applyFill="0" applyBorder="0" applyAlignment="0" applyProtection="0"/>
    <xf numFmtId="205" fontId="11" fillId="0" borderId="9">
      <alignment horizontal="center"/>
    </xf>
    <xf numFmtId="205" fontId="21" fillId="0" borderId="0"/>
    <xf numFmtId="205" fontId="21" fillId="0" borderId="0"/>
    <xf numFmtId="205" fontId="6" fillId="0" borderId="0" applyFont="0" applyFill="0" applyBorder="0" applyAlignment="0" applyProtection="0"/>
    <xf numFmtId="205" fontId="6" fillId="0" borderId="0" applyNumberFormat="0" applyFill="0" applyBorder="0" applyAlignment="0" applyProtection="0"/>
    <xf numFmtId="205" fontId="25" fillId="0" borderId="0"/>
    <xf numFmtId="205" fontId="26" fillId="0" borderId="0" applyNumberFormat="0" applyFill="0" applyBorder="0" applyAlignment="0" applyProtection="0">
      <alignment vertical="top"/>
      <protection locked="0"/>
    </xf>
    <xf numFmtId="205" fontId="6" fillId="0" borderId="0" applyNumberFormat="0" applyFill="0" applyBorder="0" applyAlignment="0" applyProtection="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8" fillId="0" borderId="0"/>
    <xf numFmtId="205" fontId="6" fillId="0" borderId="0"/>
    <xf numFmtId="205" fontId="6" fillId="0" borderId="0"/>
    <xf numFmtId="205" fontId="6" fillId="0" borderId="0"/>
    <xf numFmtId="205" fontId="11" fillId="0" borderId="0" applyFont="0" applyFill="0" applyBorder="0" applyAlignment="0" applyProtection="0"/>
    <xf numFmtId="205" fontId="11" fillId="0" borderId="0" applyFont="0" applyFill="0" applyBorder="0" applyAlignment="0" applyProtection="0"/>
    <xf numFmtId="205" fontId="30" fillId="0" borderId="0"/>
    <xf numFmtId="205" fontId="6" fillId="0" borderId="0"/>
    <xf numFmtId="205" fontId="6" fillId="0" borderId="0"/>
    <xf numFmtId="205" fontId="6" fillId="0" borderId="0"/>
    <xf numFmtId="205" fontId="11" fillId="0" borderId="0"/>
    <xf numFmtId="205" fontId="28" fillId="0" borderId="0"/>
    <xf numFmtId="205" fontId="6" fillId="0" borderId="0"/>
    <xf numFmtId="205" fontId="6" fillId="0" borderId="0"/>
    <xf numFmtId="205" fontId="6" fillId="0" borderId="0"/>
    <xf numFmtId="205" fontId="30" fillId="0" borderId="0"/>
    <xf numFmtId="205" fontId="30" fillId="0" borderId="0" applyFont="0" applyFill="0" applyBorder="0" applyAlignment="0" applyProtection="0"/>
    <xf numFmtId="205" fontId="28" fillId="0" borderId="0"/>
    <xf numFmtId="205" fontId="30" fillId="0" borderId="0" applyFont="0" applyFill="0" applyBorder="0" applyAlignment="0" applyProtection="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applyFont="0" applyFill="0" applyBorder="0" applyAlignment="0" applyProtection="0"/>
    <xf numFmtId="205" fontId="30"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 fillId="0" borderId="0"/>
    <xf numFmtId="205" fontId="6" fillId="0" borderId="0"/>
    <xf numFmtId="205" fontId="6" fillId="0" borderId="0"/>
    <xf numFmtId="205" fontId="6" fillId="0" borderId="0"/>
    <xf numFmtId="205" fontId="32" fillId="0" borderId="0" applyNumberFormat="0" applyFill="0" applyBorder="0" applyAlignment="0" applyProtection="0">
      <alignment vertical="top"/>
      <protection locked="0"/>
    </xf>
    <xf numFmtId="205" fontId="36" fillId="0" borderId="0"/>
    <xf numFmtId="205" fontId="38" fillId="0" borderId="0">
      <alignment horizontal="center" vertical="center"/>
    </xf>
    <xf numFmtId="205" fontId="39" fillId="0" borderId="0"/>
    <xf numFmtId="205" fontId="39" fillId="0" borderId="0"/>
    <xf numFmtId="205" fontId="15" fillId="12" borderId="0" applyNumberFormat="0" applyBorder="0" applyAlignment="0" applyProtection="0"/>
    <xf numFmtId="205" fontId="15" fillId="16" borderId="0" applyNumberFormat="0" applyBorder="0" applyAlignment="0" applyProtection="0"/>
    <xf numFmtId="205" fontId="15" fillId="20" borderId="0" applyNumberFormat="0" applyBorder="0" applyAlignment="0" applyProtection="0"/>
    <xf numFmtId="205" fontId="15" fillId="24" borderId="0" applyNumberFormat="0" applyBorder="0" applyAlignment="0" applyProtection="0"/>
    <xf numFmtId="205" fontId="15" fillId="28" borderId="0" applyNumberFormat="0" applyBorder="0" applyAlignment="0" applyProtection="0"/>
    <xf numFmtId="205" fontId="15" fillId="32" borderId="0" applyNumberFormat="0" applyBorder="0" applyAlignment="0" applyProtection="0"/>
    <xf numFmtId="205" fontId="41" fillId="36" borderId="0" applyNumberFormat="0" applyBorder="0" applyAlignment="0" applyProtection="0"/>
    <xf numFmtId="205" fontId="41" fillId="37" borderId="0" applyNumberFormat="0" applyBorder="0" applyAlignment="0" applyProtection="0"/>
    <xf numFmtId="205" fontId="41" fillId="38" borderId="0" applyNumberFormat="0" applyBorder="0" applyAlignment="0" applyProtection="0"/>
    <xf numFmtId="205" fontId="41" fillId="39" borderId="0" applyNumberFormat="0" applyBorder="0" applyAlignment="0" applyProtection="0"/>
    <xf numFmtId="205" fontId="41" fillId="40" borderId="0" applyNumberFormat="0" applyBorder="0" applyAlignment="0" applyProtection="0"/>
    <xf numFmtId="205" fontId="41" fillId="41" borderId="0" applyNumberFormat="0" applyBorder="0" applyAlignment="0" applyProtection="0"/>
    <xf numFmtId="205" fontId="42" fillId="36" borderId="0" applyNumberFormat="0" applyBorder="0" applyAlignment="0" applyProtection="0">
      <alignment vertical="center"/>
    </xf>
    <xf numFmtId="205" fontId="42" fillId="36" borderId="0" applyNumberFormat="0" applyBorder="0" applyAlignment="0" applyProtection="0">
      <alignment vertical="center"/>
    </xf>
    <xf numFmtId="205" fontId="42" fillId="37" borderId="0" applyNumberFormat="0" applyBorder="0" applyAlignment="0" applyProtection="0">
      <alignment vertical="center"/>
    </xf>
    <xf numFmtId="205" fontId="42" fillId="37" borderId="0" applyNumberFormat="0" applyBorder="0" applyAlignment="0" applyProtection="0">
      <alignment vertical="center"/>
    </xf>
    <xf numFmtId="205" fontId="42" fillId="38" borderId="0" applyNumberFormat="0" applyBorder="0" applyAlignment="0" applyProtection="0">
      <alignment vertical="center"/>
    </xf>
    <xf numFmtId="205" fontId="42" fillId="38"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0" borderId="0" applyNumberFormat="0" applyBorder="0" applyAlignment="0" applyProtection="0">
      <alignment vertical="center"/>
    </xf>
    <xf numFmtId="205" fontId="42" fillId="40" borderId="0" applyNumberFormat="0" applyBorder="0" applyAlignment="0" applyProtection="0">
      <alignment vertical="center"/>
    </xf>
    <xf numFmtId="205" fontId="42" fillId="41" borderId="0" applyNumberFormat="0" applyBorder="0" applyAlignment="0" applyProtection="0">
      <alignment vertical="center"/>
    </xf>
    <xf numFmtId="205" fontId="42" fillId="41" borderId="0" applyNumberFormat="0" applyBorder="0" applyAlignment="0" applyProtection="0">
      <alignment vertical="center"/>
    </xf>
    <xf numFmtId="205" fontId="43" fillId="0" borderId="0" applyFont="0" applyFill="0" applyBorder="0" applyAlignment="0" applyProtection="0">
      <alignment vertical="center"/>
    </xf>
    <xf numFmtId="205" fontId="15" fillId="13" borderId="0" applyNumberFormat="0" applyBorder="0" applyAlignment="0" applyProtection="0"/>
    <xf numFmtId="205" fontId="15" fillId="17" borderId="0" applyNumberFormat="0" applyBorder="0" applyAlignment="0" applyProtection="0"/>
    <xf numFmtId="205" fontId="15" fillId="21" borderId="0" applyNumberFormat="0" applyBorder="0" applyAlignment="0" applyProtection="0"/>
    <xf numFmtId="205" fontId="15" fillId="25" borderId="0" applyNumberFormat="0" applyBorder="0" applyAlignment="0" applyProtection="0"/>
    <xf numFmtId="205" fontId="15" fillId="29" borderId="0" applyNumberFormat="0" applyBorder="0" applyAlignment="0" applyProtection="0"/>
    <xf numFmtId="205" fontId="15" fillId="33" borderId="0" applyNumberFormat="0" applyBorder="0" applyAlignment="0" applyProtection="0"/>
    <xf numFmtId="205" fontId="41" fillId="42" borderId="0" applyNumberFormat="0" applyBorder="0" applyAlignment="0" applyProtection="0"/>
    <xf numFmtId="205" fontId="41" fillId="43" borderId="0" applyNumberFormat="0" applyBorder="0" applyAlignment="0" applyProtection="0"/>
    <xf numFmtId="205" fontId="41" fillId="44" borderId="0" applyNumberFormat="0" applyBorder="0" applyAlignment="0" applyProtection="0"/>
    <xf numFmtId="205" fontId="41" fillId="39" borderId="0" applyNumberFormat="0" applyBorder="0" applyAlignment="0" applyProtection="0"/>
    <xf numFmtId="205" fontId="41" fillId="42" borderId="0" applyNumberFormat="0" applyBorder="0" applyAlignment="0" applyProtection="0"/>
    <xf numFmtId="205" fontId="41" fillId="45" borderId="0" applyNumberFormat="0" applyBorder="0" applyAlignment="0" applyProtection="0"/>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3" borderId="0" applyNumberFormat="0" applyBorder="0" applyAlignment="0" applyProtection="0">
      <alignment vertical="center"/>
    </xf>
    <xf numFmtId="205" fontId="42" fillId="43" borderId="0" applyNumberFormat="0" applyBorder="0" applyAlignment="0" applyProtection="0">
      <alignment vertical="center"/>
    </xf>
    <xf numFmtId="205" fontId="42" fillId="44" borderId="0" applyNumberFormat="0" applyBorder="0" applyAlignment="0" applyProtection="0">
      <alignment vertical="center"/>
    </xf>
    <xf numFmtId="205" fontId="42" fillId="44"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5" borderId="0" applyNumberFormat="0" applyBorder="0" applyAlignment="0" applyProtection="0">
      <alignment vertical="center"/>
    </xf>
    <xf numFmtId="205" fontId="42" fillId="45" borderId="0" applyNumberFormat="0" applyBorder="0" applyAlignment="0" applyProtection="0">
      <alignment vertical="center"/>
    </xf>
    <xf numFmtId="205" fontId="44" fillId="14" borderId="0" applyNumberFormat="0" applyBorder="0" applyAlignment="0" applyProtection="0"/>
    <xf numFmtId="205" fontId="44" fillId="18" borderId="0" applyNumberFormat="0" applyBorder="0" applyAlignment="0" applyProtection="0"/>
    <xf numFmtId="205" fontId="44" fillId="22" borderId="0" applyNumberFormat="0" applyBorder="0" applyAlignment="0" applyProtection="0"/>
    <xf numFmtId="205" fontId="44" fillId="26" borderId="0" applyNumberFormat="0" applyBorder="0" applyAlignment="0" applyProtection="0"/>
    <xf numFmtId="205" fontId="44" fillId="30" borderId="0" applyNumberFormat="0" applyBorder="0" applyAlignment="0" applyProtection="0"/>
    <xf numFmtId="205" fontId="44" fillId="34" borderId="0" applyNumberFormat="0" applyBorder="0" applyAlignment="0" applyProtection="0"/>
    <xf numFmtId="205" fontId="45" fillId="46" borderId="0" applyNumberFormat="0" applyBorder="0" applyAlignment="0" applyProtection="0"/>
    <xf numFmtId="205" fontId="45" fillId="43" borderId="0" applyNumberFormat="0" applyBorder="0" applyAlignment="0" applyProtection="0"/>
    <xf numFmtId="205" fontId="45" fillId="44" borderId="0" applyNumberFormat="0" applyBorder="0" applyAlignment="0" applyProtection="0"/>
    <xf numFmtId="205" fontId="45" fillId="47" borderId="0" applyNumberFormat="0" applyBorder="0" applyAlignment="0" applyProtection="0"/>
    <xf numFmtId="205" fontId="45" fillId="48" borderId="0" applyNumberFormat="0" applyBorder="0" applyAlignment="0" applyProtection="0"/>
    <xf numFmtId="205" fontId="45" fillId="49" borderId="0" applyNumberFormat="0" applyBorder="0" applyAlignment="0" applyProtection="0"/>
    <xf numFmtId="205" fontId="46" fillId="46" borderId="0" applyNumberFormat="0" applyBorder="0" applyAlignment="0" applyProtection="0">
      <alignment vertical="center"/>
    </xf>
    <xf numFmtId="205" fontId="46" fillId="46" borderId="0" applyNumberFormat="0" applyBorder="0" applyAlignment="0" applyProtection="0">
      <alignment vertical="center"/>
    </xf>
    <xf numFmtId="205" fontId="46" fillId="43" borderId="0" applyNumberFormat="0" applyBorder="0" applyAlignment="0" applyProtection="0">
      <alignment vertical="center"/>
    </xf>
    <xf numFmtId="205" fontId="46" fillId="43" borderId="0" applyNumberFormat="0" applyBorder="0" applyAlignment="0" applyProtection="0">
      <alignment vertical="center"/>
    </xf>
    <xf numFmtId="205" fontId="46" fillId="44" borderId="0" applyNumberFormat="0" applyBorder="0" applyAlignment="0" applyProtection="0">
      <alignment vertical="center"/>
    </xf>
    <xf numFmtId="205" fontId="46" fillId="4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49" borderId="0" applyNumberFormat="0" applyBorder="0" applyAlignment="0" applyProtection="0">
      <alignment vertical="center"/>
    </xf>
    <xf numFmtId="205" fontId="46" fillId="49" borderId="0" applyNumberFormat="0" applyBorder="0" applyAlignment="0" applyProtection="0">
      <alignment vertical="center"/>
    </xf>
    <xf numFmtId="205" fontId="21" fillId="0" borderId="0" applyFont="0" applyFill="0" applyBorder="0" applyAlignment="0" applyProtection="0"/>
    <xf numFmtId="205" fontId="6" fillId="0" borderId="0" applyFont="0" applyFill="0" applyBorder="0" applyAlignment="0" applyProtection="0"/>
    <xf numFmtId="205" fontId="43" fillId="0" borderId="0">
      <alignment vertical="center"/>
    </xf>
    <xf numFmtId="205" fontId="47" fillId="0" borderId="0">
      <alignment horizontal="centerContinuous" vertical="center"/>
    </xf>
    <xf numFmtId="205" fontId="48" fillId="0" borderId="0">
      <alignment vertical="center"/>
    </xf>
    <xf numFmtId="205" fontId="43" fillId="0" borderId="1">
      <alignment horizontal="justify" vertical="center"/>
    </xf>
    <xf numFmtId="205" fontId="43" fillId="0" borderId="17">
      <alignment horizontal="justify" vertical="top"/>
    </xf>
    <xf numFmtId="205" fontId="43" fillId="0" borderId="8">
      <alignment horizontal="justify"/>
    </xf>
    <xf numFmtId="205" fontId="49" fillId="0" borderId="0">
      <alignment vertical="center"/>
    </xf>
    <xf numFmtId="205" fontId="44" fillId="11" borderId="0" applyNumberFormat="0" applyBorder="0" applyAlignment="0" applyProtection="0"/>
    <xf numFmtId="205" fontId="44" fillId="15" borderId="0" applyNumberFormat="0" applyBorder="0" applyAlignment="0" applyProtection="0"/>
    <xf numFmtId="205" fontId="44" fillId="19" borderId="0" applyNumberFormat="0" applyBorder="0" applyAlignment="0" applyProtection="0"/>
    <xf numFmtId="205" fontId="44" fillId="23" borderId="0" applyNumberFormat="0" applyBorder="0" applyAlignment="0" applyProtection="0"/>
    <xf numFmtId="205" fontId="44" fillId="27" borderId="0" applyNumberFormat="0" applyBorder="0" applyAlignment="0" applyProtection="0"/>
    <xf numFmtId="205" fontId="44" fillId="31" borderId="0" applyNumberFormat="0" applyBorder="0" applyAlignment="0" applyProtection="0"/>
    <xf numFmtId="205" fontId="11" fillId="0" borderId="0"/>
    <xf numFmtId="205" fontId="43" fillId="0" borderId="0"/>
    <xf numFmtId="205" fontId="43" fillId="5" borderId="0" applyFill="0" applyBorder="0" applyProtection="0">
      <alignment horizontal="right"/>
    </xf>
    <xf numFmtId="205" fontId="55" fillId="0" borderId="3" applyFont="0" applyFill="0" applyBorder="0" applyAlignment="0" applyProtection="0">
      <alignment vertical="center"/>
    </xf>
    <xf numFmtId="205" fontId="57" fillId="50" borderId="44" applyNumberFormat="0" applyAlignment="0" applyProtection="0"/>
    <xf numFmtId="205" fontId="58" fillId="8" borderId="39" applyNumberFormat="0" applyAlignment="0" applyProtection="0"/>
    <xf numFmtId="205" fontId="31" fillId="0" borderId="0" applyFont="0" applyFill="0" applyBorder="0" applyAlignment="0" applyProtection="0"/>
    <xf numFmtId="205" fontId="59" fillId="50" borderId="45" applyNumberFormat="0" applyAlignment="0" applyProtection="0"/>
    <xf numFmtId="205" fontId="60" fillId="8" borderId="38" applyNumberFormat="0" applyAlignment="0" applyProtection="0"/>
    <xf numFmtId="205" fontId="36" fillId="0" borderId="0" applyFont="0" applyFill="0" applyBorder="0" applyAlignment="0" applyProtection="0"/>
    <xf numFmtId="205" fontId="36" fillId="0" borderId="0" applyFont="0" applyFill="0" applyBorder="0" applyAlignment="0" applyProtection="0"/>
    <xf numFmtId="205" fontId="55" fillId="0" borderId="46">
      <alignment horizontal="justify" vertical="center"/>
    </xf>
    <xf numFmtId="205" fontId="55" fillId="0" borderId="8">
      <alignment horizontal="justify"/>
    </xf>
    <xf numFmtId="205" fontId="55" fillId="0" borderId="47">
      <alignment horizontal="justify" vertical="top"/>
    </xf>
    <xf numFmtId="205" fontId="31" fillId="0" borderId="0" applyFill="0" applyBorder="0" applyAlignment="0"/>
    <xf numFmtId="205" fontId="59" fillId="50" borderId="45" applyNumberFormat="0" applyAlignment="0" applyProtection="0"/>
    <xf numFmtId="205" fontId="64" fillId="0" borderId="0"/>
    <xf numFmtId="205" fontId="65" fillId="0" borderId="0" applyNumberFormat="0" applyFill="0" applyBorder="0" applyAlignment="0" applyProtection="0">
      <alignment vertical="top"/>
      <protection locked="0"/>
    </xf>
    <xf numFmtId="205" fontId="69" fillId="0" borderId="0" applyNumberFormat="0" applyAlignment="0">
      <alignment horizontal="left"/>
    </xf>
    <xf numFmtId="205" fontId="30" fillId="0" borderId="0" applyFont="0" applyFill="0" applyBorder="0" applyAlignment="0" applyProtection="0"/>
    <xf numFmtId="205" fontId="6" fillId="0" borderId="0"/>
    <xf numFmtId="205" fontId="68"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70" fillId="41" borderId="45" applyNumberFormat="0" applyAlignment="0" applyProtection="0"/>
    <xf numFmtId="205" fontId="71" fillId="7" borderId="38" applyNumberFormat="0" applyAlignment="0" applyProtection="0"/>
    <xf numFmtId="205" fontId="72" fillId="0" borderId="0" applyNumberFormat="0" applyAlignment="0">
      <alignment horizontal="left"/>
    </xf>
    <xf numFmtId="205" fontId="73" fillId="0" borderId="48" applyNumberFormat="0" applyFill="0" applyAlignment="0" applyProtection="0"/>
    <xf numFmtId="205" fontId="18" fillId="0" borderId="43" applyNumberFormat="0" applyFill="0" applyAlignment="0" applyProtection="0"/>
    <xf numFmtId="205" fontId="74" fillId="0" borderId="0" applyNumberFormat="0" applyFill="0" applyBorder="0" applyAlignment="0" applyProtection="0"/>
    <xf numFmtId="205" fontId="75" fillId="0" borderId="0" applyNumberFormat="0" applyFill="0" applyBorder="0" applyAlignment="0" applyProtection="0"/>
    <xf numFmtId="205" fontId="74" fillId="0" borderId="0" applyNumberFormat="0" applyFill="0" applyBorder="0" applyAlignment="0" applyProtection="0"/>
    <xf numFmtId="205" fontId="76" fillId="0" borderId="0">
      <protection locked="0"/>
    </xf>
    <xf numFmtId="205" fontId="76" fillId="0" borderId="0">
      <protection locked="0"/>
    </xf>
    <xf numFmtId="205" fontId="77" fillId="0" borderId="0">
      <protection locked="0"/>
    </xf>
    <xf numFmtId="205" fontId="76" fillId="0" borderId="0">
      <protection locked="0"/>
    </xf>
    <xf numFmtId="205" fontId="76" fillId="0" borderId="0">
      <protection locked="0"/>
    </xf>
    <xf numFmtId="205" fontId="76" fillId="0" borderId="0">
      <protection locked="0"/>
    </xf>
    <xf numFmtId="205" fontId="77" fillId="0" borderId="0">
      <protection locked="0"/>
    </xf>
    <xf numFmtId="205" fontId="79" fillId="3" borderId="0" applyNumberFormat="0" applyBorder="0" applyAlignment="0" applyProtection="0"/>
    <xf numFmtId="205" fontId="80" fillId="0" borderId="0">
      <alignment horizontal="left"/>
    </xf>
    <xf numFmtId="205" fontId="17" fillId="0" borderId="13" applyNumberFormat="0" applyAlignment="0" applyProtection="0">
      <alignment horizontal="left" vertical="center"/>
    </xf>
    <xf numFmtId="205" fontId="17" fillId="0" borderId="7">
      <alignment horizontal="left" vertical="center"/>
    </xf>
    <xf numFmtId="205" fontId="83" fillId="0" borderId="0" applyNumberFormat="0">
      <alignment horizontal="right"/>
    </xf>
    <xf numFmtId="205" fontId="70" fillId="41" borderId="45" applyNumberFormat="0" applyAlignment="0" applyProtection="0"/>
    <xf numFmtId="205" fontId="70" fillId="41" borderId="45" applyNumberFormat="0" applyAlignment="0" applyProtection="0"/>
    <xf numFmtId="205" fontId="84" fillId="0" borderId="15">
      <protection locked="0"/>
    </xf>
    <xf numFmtId="205" fontId="85" fillId="0" borderId="15"/>
    <xf numFmtId="205" fontId="86" fillId="6" borderId="0" applyNumberFormat="0" applyBorder="0" applyAlignment="0" applyProtection="0"/>
    <xf numFmtId="205" fontId="21" fillId="0" borderId="0"/>
    <xf numFmtId="205" fontId="6" fillId="51" borderId="49" applyNumberFormat="0" applyFont="0" applyAlignment="0" applyProtection="0"/>
    <xf numFmtId="205" fontId="6" fillId="51" borderId="49" applyNumberFormat="0" applyFont="0" applyAlignment="0" applyProtection="0"/>
    <xf numFmtId="205" fontId="15" fillId="10" borderId="42" applyNumberFormat="0" applyFont="0" applyAlignment="0" applyProtection="0"/>
    <xf numFmtId="205" fontId="57" fillId="50" borderId="44" applyNumberFormat="0" applyAlignment="0" applyProtection="0"/>
    <xf numFmtId="205" fontId="36" fillId="0" borderId="0" applyFont="0" applyFill="0" applyBorder="0" applyAlignment="0" applyProtection="0"/>
    <xf numFmtId="205" fontId="90" fillId="4" borderId="0" applyNumberFormat="0" applyBorder="0" applyAlignment="0" applyProtection="0"/>
    <xf numFmtId="205" fontId="15" fillId="0" borderId="0"/>
    <xf numFmtId="205" fontId="78" fillId="0" borderId="2" applyAlignment="0"/>
    <xf numFmtId="205" fontId="78" fillId="0" borderId="2" applyAlignment="0"/>
    <xf numFmtId="205" fontId="91" fillId="0" borderId="2"/>
    <xf numFmtId="205" fontId="85" fillId="0" borderId="0"/>
    <xf numFmtId="205" fontId="83" fillId="0" borderId="0" applyNumberFormat="0">
      <alignment horizontal="right"/>
    </xf>
    <xf numFmtId="205" fontId="93" fillId="0" borderId="0" applyFill="0" applyBorder="0" applyProtection="0">
      <alignment horizontal="centerContinuous" vertical="center"/>
    </xf>
    <xf numFmtId="205" fontId="36" fillId="5" borderId="0" applyFill="0" applyBorder="0" applyProtection="0">
      <alignment horizontal="center" vertical="center"/>
    </xf>
    <xf numFmtId="205" fontId="68" fillId="0" borderId="50" applyNumberFormat="0" applyFont="0" applyFill="0" applyAlignment="0" applyProtection="0"/>
    <xf numFmtId="205" fontId="94" fillId="0" borderId="35" applyNumberFormat="0" applyFill="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6" fillId="0" borderId="36" applyNumberFormat="0" applyFill="0" applyAlignment="0" applyProtection="0"/>
    <xf numFmtId="205" fontId="95" fillId="0" borderId="0" applyNumberFormat="0" applyFill="0" applyBorder="0" applyAlignment="0" applyProtection="0"/>
    <xf numFmtId="205" fontId="16" fillId="0" borderId="0" applyNumberFormat="0" applyFill="0" applyBorder="0" applyAlignment="0" applyProtection="0"/>
    <xf numFmtId="205" fontId="97" fillId="0" borderId="37" applyNumberFormat="0" applyFill="0" applyAlignment="0" applyProtection="0"/>
    <xf numFmtId="205" fontId="97"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8" fillId="0" borderId="40" applyNumberFormat="0" applyFill="0" applyAlignment="0" applyProtection="0"/>
    <xf numFmtId="205" fontId="99" fillId="0" borderId="0" applyNumberFormat="0" applyFill="0" applyBorder="0" applyAlignment="0" applyProtection="0"/>
    <xf numFmtId="205" fontId="100" fillId="0" borderId="0" applyNumberFormat="0" applyFill="0" applyBorder="0" applyAlignment="0" applyProtection="0"/>
    <xf numFmtId="205" fontId="99" fillId="0" borderId="0" applyNumberFormat="0" applyFill="0" applyBorder="0" applyAlignment="0" applyProtection="0"/>
    <xf numFmtId="205" fontId="101" fillId="9" borderId="41" applyNumberFormat="0" applyAlignment="0" applyProtection="0"/>
    <xf numFmtId="205" fontId="21" fillId="0" borderId="0" applyFont="0" applyFill="0" applyBorder="0" applyAlignment="0" applyProtection="0"/>
    <xf numFmtId="205" fontId="102" fillId="0" borderId="0" applyNumberFormat="0" applyFill="0" applyBorder="0" applyAlignment="0" applyProtection="0">
      <alignment vertical="top"/>
      <protection locked="0"/>
    </xf>
    <xf numFmtId="205" fontId="36" fillId="0" borderId="0" applyFont="0" applyFill="0" applyBorder="0" applyAlignment="0" applyProtection="0"/>
    <xf numFmtId="205" fontId="36" fillId="0" borderId="0" applyFont="0" applyFill="0" applyBorder="0" applyAlignment="0" applyProtection="0"/>
    <xf numFmtId="205" fontId="36" fillId="0" borderId="0" applyFont="0" applyFill="0" applyBorder="0" applyAlignment="0" applyProtection="0"/>
    <xf numFmtId="205" fontId="21" fillId="0" borderId="0" applyFont="0" applyFill="0" applyBorder="0" applyAlignment="0" applyProtection="0"/>
    <xf numFmtId="205" fontId="38" fillId="0" borderId="0">
      <protection locked="0"/>
    </xf>
    <xf numFmtId="205" fontId="46" fillId="52" borderId="0" applyNumberFormat="0" applyBorder="0" applyAlignment="0" applyProtection="0">
      <alignment vertical="center"/>
    </xf>
    <xf numFmtId="205" fontId="46" fillId="52" borderId="0" applyNumberFormat="0" applyBorder="0" applyAlignment="0" applyProtection="0">
      <alignment vertical="center"/>
    </xf>
    <xf numFmtId="205" fontId="46" fillId="53" borderId="0" applyNumberFormat="0" applyBorder="0" applyAlignment="0" applyProtection="0">
      <alignment vertical="center"/>
    </xf>
    <xf numFmtId="205" fontId="46" fillId="53" borderId="0" applyNumberFormat="0" applyBorder="0" applyAlignment="0" applyProtection="0">
      <alignment vertical="center"/>
    </xf>
    <xf numFmtId="205" fontId="46" fillId="54" borderId="0" applyNumberFormat="0" applyBorder="0" applyAlignment="0" applyProtection="0">
      <alignment vertical="center"/>
    </xf>
    <xf numFmtId="205" fontId="46" fillId="5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55" borderId="0" applyNumberFormat="0" applyBorder="0" applyAlignment="0" applyProtection="0">
      <alignment vertical="center"/>
    </xf>
    <xf numFmtId="205" fontId="46" fillId="55" borderId="0" applyNumberFormat="0" applyBorder="0" applyAlignment="0" applyProtection="0">
      <alignment vertical="center"/>
    </xf>
    <xf numFmtId="205" fontId="103" fillId="0" borderId="0" applyNumberFormat="0" applyFill="0" applyBorder="0" applyAlignment="0" applyProtection="0">
      <alignment vertical="center"/>
    </xf>
    <xf numFmtId="205" fontId="103" fillId="0" borderId="0" applyNumberFormat="0" applyFill="0" applyBorder="0" applyAlignment="0" applyProtection="0">
      <alignment vertical="center"/>
    </xf>
    <xf numFmtId="205" fontId="104" fillId="50" borderId="45" applyNumberFormat="0" applyAlignment="0" applyProtection="0">
      <alignment vertical="center"/>
    </xf>
    <xf numFmtId="205" fontId="104" fillId="50" borderId="45" applyNumberFormat="0" applyAlignment="0" applyProtection="0">
      <alignment vertical="center"/>
    </xf>
    <xf numFmtId="205" fontId="21" fillId="0" borderId="0">
      <protection locked="0"/>
    </xf>
    <xf numFmtId="205" fontId="20" fillId="0" borderId="0">
      <protection locked="0"/>
    </xf>
    <xf numFmtId="205" fontId="20" fillId="0" borderId="0">
      <protection locked="0"/>
    </xf>
    <xf numFmtId="205" fontId="105" fillId="0" borderId="0" applyNumberFormat="0" applyFill="0" applyBorder="0" applyAlignment="0" applyProtection="0">
      <alignment vertical="top"/>
      <protection locked="0"/>
    </xf>
    <xf numFmtId="205" fontId="84" fillId="0" borderId="0">
      <protection locked="0"/>
    </xf>
    <xf numFmtId="205" fontId="106" fillId="37" borderId="0" applyNumberFormat="0" applyBorder="0" applyAlignment="0" applyProtection="0">
      <alignment vertical="center"/>
    </xf>
    <xf numFmtId="205" fontId="106" fillId="37" borderId="0" applyNumberFormat="0" applyBorder="0" applyAlignment="0" applyProtection="0">
      <alignment vertical="center"/>
    </xf>
    <xf numFmtId="205" fontId="76" fillId="0" borderId="0">
      <protection locked="0"/>
    </xf>
    <xf numFmtId="205" fontId="76" fillId="0" borderId="0">
      <protection locked="0"/>
    </xf>
    <xf numFmtId="205" fontId="21" fillId="0" borderId="0" applyFont="0" applyFill="0" applyBorder="0" applyAlignment="0" applyProtection="0"/>
    <xf numFmtId="205" fontId="6" fillId="0" borderId="0" applyFont="0" applyFill="0" applyBorder="0" applyAlignment="0" applyProtection="0"/>
    <xf numFmtId="205" fontId="107" fillId="0" borderId="0" applyNumberFormat="0" applyFill="0" applyBorder="0" applyAlignment="0" applyProtection="0">
      <alignment vertical="top"/>
      <protection locked="0"/>
    </xf>
    <xf numFmtId="205" fontId="107" fillId="0" borderId="0" applyNumberFormat="0" applyFill="0" applyBorder="0" applyAlignment="0" applyProtection="0">
      <alignment vertical="top"/>
      <protection locked="0"/>
    </xf>
    <xf numFmtId="205" fontId="21" fillId="0" borderId="0" applyFont="0" applyFill="0" applyBorder="0" applyAlignment="0" applyProtection="0"/>
    <xf numFmtId="205" fontId="21" fillId="0" borderId="0" applyFont="0" applyFill="0" applyBorder="0" applyAlignment="0" applyProtection="0"/>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110" fillId="56" borderId="0" applyNumberFormat="0" applyBorder="0" applyAlignment="0" applyProtection="0">
      <alignment vertical="center"/>
    </xf>
    <xf numFmtId="205" fontId="110" fillId="56" borderId="0" applyNumberFormat="0" applyBorder="0" applyAlignment="0" applyProtection="0">
      <alignment vertical="center"/>
    </xf>
    <xf numFmtId="205" fontId="36" fillId="0" borderId="0" applyFont="0" applyFill="0" applyBorder="0" applyAlignment="0" applyProtection="0"/>
    <xf numFmtId="205" fontId="36" fillId="0" borderId="0" applyFont="0" applyFill="0" applyBorder="0" applyAlignment="0" applyProtection="0"/>
    <xf numFmtId="205" fontId="6" fillId="0" borderId="0" applyFont="0" applyFill="0" applyBorder="0" applyAlignment="0" applyProtection="0"/>
    <xf numFmtId="205" fontId="111" fillId="0" borderId="0" applyNumberFormat="0" applyFill="0" applyBorder="0" applyAlignment="0" applyProtection="0">
      <alignment vertical="center"/>
    </xf>
    <xf numFmtId="205" fontId="111" fillId="0" borderId="0" applyNumberFormat="0" applyFill="0" applyBorder="0" applyAlignment="0" applyProtection="0">
      <alignment vertical="center"/>
    </xf>
    <xf numFmtId="205" fontId="112" fillId="57" borderId="51" applyNumberFormat="0" applyAlignment="0" applyProtection="0">
      <alignment vertical="center"/>
    </xf>
    <xf numFmtId="205" fontId="112" fillId="57" borderId="51" applyNumberFormat="0" applyAlignment="0" applyProtection="0">
      <alignment vertical="center"/>
    </xf>
    <xf numFmtId="205" fontId="113" fillId="0" borderId="0">
      <alignment vertical="center"/>
    </xf>
    <xf numFmtId="205" fontId="30" fillId="0" borderId="0"/>
    <xf numFmtId="205" fontId="115" fillId="0" borderId="52"/>
    <xf numFmtId="205" fontId="116" fillId="0" borderId="53" applyNumberFormat="0" applyFill="0" applyAlignment="0" applyProtection="0">
      <alignment vertical="center"/>
    </xf>
    <xf numFmtId="205" fontId="116" fillId="0" borderId="53" applyNumberFormat="0" applyFill="0" applyAlignment="0" applyProtection="0">
      <alignment vertical="center"/>
    </xf>
    <xf numFmtId="205" fontId="117" fillId="0" borderId="48" applyNumberFormat="0" applyFill="0" applyAlignment="0" applyProtection="0">
      <alignment vertical="center"/>
    </xf>
    <xf numFmtId="205" fontId="117" fillId="0" borderId="48" applyNumberFormat="0" applyFill="0" applyAlignment="0" applyProtection="0">
      <alignment vertical="center"/>
    </xf>
    <xf numFmtId="205" fontId="118" fillId="41" borderId="45" applyNumberFormat="0" applyAlignment="0" applyProtection="0">
      <alignment vertical="center"/>
    </xf>
    <xf numFmtId="205" fontId="118" fillId="41" borderId="45" applyNumberFormat="0" applyAlignment="0" applyProtection="0">
      <alignment vertical="center"/>
    </xf>
    <xf numFmtId="205" fontId="119" fillId="0" borderId="0"/>
    <xf numFmtId="205" fontId="121" fillId="0" borderId="0" applyNumberFormat="0" applyFill="0" applyBorder="0" applyAlignment="0" applyProtection="0">
      <alignment vertical="center"/>
    </xf>
    <xf numFmtId="205" fontId="122" fillId="0" borderId="54" applyNumberFormat="0" applyFill="0" applyAlignment="0" applyProtection="0">
      <alignment vertical="center"/>
    </xf>
    <xf numFmtId="205" fontId="122" fillId="0" borderId="54" applyNumberFormat="0" applyFill="0" applyAlignment="0" applyProtection="0">
      <alignment vertical="center"/>
    </xf>
    <xf numFmtId="205" fontId="123" fillId="0" borderId="0">
      <alignment horizontal="centerContinuous" vertical="center"/>
    </xf>
    <xf numFmtId="205" fontId="21" fillId="0" borderId="0">
      <alignment vertical="center"/>
    </xf>
    <xf numFmtId="205" fontId="124" fillId="0" borderId="55" applyNumberFormat="0" applyFill="0" applyAlignment="0" applyProtection="0">
      <alignment vertical="center"/>
    </xf>
    <xf numFmtId="205" fontId="124" fillId="0" borderId="55" applyNumberFormat="0" applyFill="0" applyAlignment="0" applyProtection="0">
      <alignment vertical="center"/>
    </xf>
    <xf numFmtId="205" fontId="125" fillId="0" borderId="56" applyNumberFormat="0" applyFill="0" applyAlignment="0" applyProtection="0">
      <alignment vertical="center"/>
    </xf>
    <xf numFmtId="205" fontId="125" fillId="0" borderId="56" applyNumberFormat="0" applyFill="0" applyAlignment="0" applyProtection="0">
      <alignment vertical="center"/>
    </xf>
    <xf numFmtId="205" fontId="125" fillId="0" borderId="0" applyNumberFormat="0" applyFill="0" applyBorder="0" applyAlignment="0" applyProtection="0">
      <alignment vertical="center"/>
    </xf>
    <xf numFmtId="205" fontId="125" fillId="0" borderId="0" applyNumberFormat="0" applyFill="0" applyBorder="0" applyAlignment="0" applyProtection="0">
      <alignment vertical="center"/>
    </xf>
    <xf numFmtId="205" fontId="121" fillId="0" borderId="0" applyNumberFormat="0" applyFill="0" applyBorder="0" applyAlignment="0" applyProtection="0">
      <alignment vertical="center"/>
    </xf>
    <xf numFmtId="205" fontId="21" fillId="0" borderId="1">
      <alignment horizontal="justify" vertical="center"/>
    </xf>
    <xf numFmtId="205" fontId="21" fillId="0" borderId="17">
      <alignment horizontal="justify" vertical="top"/>
    </xf>
    <xf numFmtId="205" fontId="21" fillId="0" borderId="8">
      <alignment horizontal="justify"/>
    </xf>
    <xf numFmtId="205" fontId="127" fillId="38" borderId="0" applyNumberFormat="0" applyBorder="0" applyAlignment="0" applyProtection="0">
      <alignment vertical="center"/>
    </xf>
    <xf numFmtId="205" fontId="127" fillId="38" borderId="0" applyNumberFormat="0" applyBorder="0" applyAlignment="0" applyProtection="0">
      <alignment vertical="center"/>
    </xf>
    <xf numFmtId="205" fontId="21" fillId="0" borderId="0"/>
    <xf numFmtId="205" fontId="128" fillId="50" borderId="44" applyNumberFormat="0" applyAlignment="0" applyProtection="0">
      <alignment vertical="center"/>
    </xf>
    <xf numFmtId="205" fontId="128" fillId="50" borderId="44" applyNumberFormat="0" applyAlignment="0" applyProtection="0">
      <alignment vertical="center"/>
    </xf>
    <xf numFmtId="205" fontId="21" fillId="0" borderId="0">
      <protection locked="0"/>
    </xf>
    <xf numFmtId="205" fontId="22" fillId="0" borderId="8">
      <alignment horizontal="justify"/>
    </xf>
    <xf numFmtId="205" fontId="22" fillId="0" borderId="47">
      <alignment horizontal="justify" vertical="top"/>
    </xf>
    <xf numFmtId="205" fontId="22" fillId="0" borderId="46">
      <alignment horizontal="justify"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6"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5" fillId="0" borderId="0" applyNumberFormat="0" applyFill="0" applyBorder="0" applyAlignment="0" applyProtection="0">
      <alignment vertical="top"/>
      <protection locked="0"/>
    </xf>
    <xf numFmtId="205" fontId="76" fillId="0" borderId="50">
      <protection locked="0"/>
    </xf>
    <xf numFmtId="205" fontId="21" fillId="0" borderId="0">
      <protection locked="0"/>
    </xf>
    <xf numFmtId="205" fontId="21" fillId="0" borderId="0">
      <protection locked="0"/>
    </xf>
    <xf numFmtId="205" fontId="131" fillId="0" borderId="0">
      <alignment vertical="center"/>
    </xf>
    <xf numFmtId="205" fontId="135" fillId="0" borderId="0" applyNumberFormat="0" applyFill="0" applyBorder="0" applyAlignment="0" applyProtection="0">
      <alignment vertical="top"/>
      <protection locked="0"/>
    </xf>
    <xf numFmtId="205" fontId="14" fillId="0" borderId="0"/>
    <xf numFmtId="205" fontId="14" fillId="0" borderId="0"/>
    <xf numFmtId="205" fontId="11" fillId="0" borderId="0"/>
    <xf numFmtId="9" fontId="11" fillId="0" borderId="0" applyFont="0" applyFill="0" applyBorder="0" applyAlignment="0" applyProtection="0"/>
    <xf numFmtId="205" fontId="14" fillId="0" borderId="0"/>
    <xf numFmtId="205" fontId="4" fillId="0" borderId="0"/>
    <xf numFmtId="205" fontId="8" fillId="0" borderId="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145" fillId="58" borderId="0" applyNumberFormat="0" applyBorder="0" applyAlignment="0" applyProtection="0"/>
    <xf numFmtId="205" fontId="145" fillId="59"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2" borderId="0" applyNumberFormat="0" applyBorder="0" applyAlignment="0" applyProtection="0"/>
    <xf numFmtId="205" fontId="145" fillId="58" borderId="0" applyNumberFormat="0" applyBorder="0" applyAlignment="0" applyProtection="0"/>
    <xf numFmtId="205" fontId="145" fillId="58" borderId="0" applyNumberFormat="0" applyBorder="0" applyAlignment="0" applyProtection="0"/>
    <xf numFmtId="205" fontId="146" fillId="61"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3" borderId="0" applyNumberFormat="0" applyBorder="0" applyAlignment="0" applyProtection="0"/>
    <xf numFmtId="205" fontId="145" fillId="58" borderId="0" applyNumberFormat="0" applyBorder="0" applyAlignment="0" applyProtection="0"/>
    <xf numFmtId="205" fontId="145" fillId="60"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4" borderId="0" applyNumberFormat="0" applyBorder="0" applyAlignment="0" applyProtection="0"/>
    <xf numFmtId="205" fontId="146" fillId="65" borderId="0" applyNumberFormat="0" applyBorder="0" applyAlignment="0" applyProtection="0"/>
    <xf numFmtId="205" fontId="87" fillId="0" borderId="4">
      <alignment vertical="top"/>
    </xf>
    <xf numFmtId="205" fontId="148" fillId="0" borderId="0" applyBorder="0" applyAlignment="0">
      <alignment horizontal="centerContinuous" vertical="center"/>
      <protection locked="0"/>
    </xf>
    <xf numFmtId="205" fontId="150" fillId="0" borderId="52" applyBorder="0" applyAlignment="0">
      <alignment vertical="center"/>
    </xf>
    <xf numFmtId="205" fontId="150" fillId="0" borderId="67" applyBorder="0" applyAlignment="0">
      <alignment horizontal="right" vertical="center"/>
    </xf>
    <xf numFmtId="205" fontId="152" fillId="66" borderId="0" applyNumberFormat="0" applyBorder="0" applyAlignment="0" applyProtection="0"/>
    <xf numFmtId="205" fontId="152" fillId="67" borderId="0" applyNumberFormat="0" applyBorder="0" applyAlignment="0" applyProtection="0"/>
    <xf numFmtId="205" fontId="152" fillId="68" borderId="0" applyNumberFormat="0" applyBorder="0" applyAlignment="0" applyProtection="0"/>
    <xf numFmtId="205" fontId="82" fillId="0" borderId="5" applyNumberFormat="0" applyFill="0" applyBorder="0" applyAlignment="0" applyProtection="0">
      <protection locked="0"/>
    </xf>
    <xf numFmtId="205" fontId="153" fillId="0" borderId="68" applyNumberFormat="0" applyFont="0" applyBorder="0" applyAlignment="0">
      <alignment horizontal="centerContinuous" vertical="center"/>
    </xf>
    <xf numFmtId="205" fontId="155" fillId="0" borderId="70" applyBorder="0">
      <alignment horizontal="center" vertical="center" wrapText="1"/>
      <protection locked="0"/>
    </xf>
    <xf numFmtId="205" fontId="17" fillId="0" borderId="71" applyFont="0" applyBorder="0" applyAlignment="0">
      <alignment vertical="center"/>
    </xf>
    <xf numFmtId="205" fontId="156" fillId="0" borderId="72" applyBorder="0">
      <alignment horizontal="center" vertical="center"/>
    </xf>
    <xf numFmtId="205" fontId="157" fillId="0" borderId="73" applyBorder="0">
      <alignment horizontal="center" vertical="center"/>
    </xf>
    <xf numFmtId="205" fontId="158" fillId="0" borderId="0" applyBorder="0" applyAlignment="0">
      <alignment horizontal="centerContinuous" vertical="center"/>
      <protection locked="0"/>
    </xf>
    <xf numFmtId="205" fontId="159" fillId="0" borderId="13" applyBorder="0" applyAlignment="0">
      <alignment horizontal="centerContinuous" vertical="center"/>
    </xf>
    <xf numFmtId="205" fontId="147" fillId="51" borderId="74" applyNumberFormat="0" applyBorder="0" applyAlignment="0">
      <alignment horizontal="left" vertical="center" indent="1"/>
    </xf>
    <xf numFmtId="205" fontId="160" fillId="0" borderId="75" applyBorder="0">
      <alignment horizontal="left" vertical="center"/>
      <protection locked="0"/>
    </xf>
    <xf numFmtId="205" fontId="161" fillId="0" borderId="0" applyNumberFormat="0" applyFill="0" applyBorder="0" applyAlignment="0" applyProtection="0"/>
    <xf numFmtId="205" fontId="162" fillId="0" borderId="0" applyFont="0" applyBorder="0" applyAlignment="0">
      <alignment horizontal="center" vertical="center"/>
    </xf>
    <xf numFmtId="205" fontId="87" fillId="0" borderId="4">
      <alignment vertical="top"/>
    </xf>
    <xf numFmtId="205" fontId="163" fillId="0" borderId="71" applyFill="0" applyBorder="0" applyAlignment="0">
      <alignment vertical="center"/>
    </xf>
    <xf numFmtId="205" fontId="164" fillId="0" borderId="0" applyNumberFormat="0" applyFill="0" applyBorder="0" applyAlignment="0" applyProtection="0"/>
    <xf numFmtId="205" fontId="165" fillId="0" borderId="0"/>
    <xf numFmtId="205" fontId="165" fillId="0" borderId="0"/>
    <xf numFmtId="205" fontId="8" fillId="0" borderId="0"/>
    <xf numFmtId="205" fontId="8" fillId="0" borderId="0"/>
    <xf numFmtId="205" fontId="166" fillId="0" borderId="0"/>
    <xf numFmtId="205" fontId="8" fillId="0" borderId="0"/>
    <xf numFmtId="205" fontId="8" fillId="0" borderId="0"/>
    <xf numFmtId="205" fontId="165" fillId="0" borderId="0"/>
    <xf numFmtId="205" fontId="167" fillId="0" borderId="0"/>
    <xf numFmtId="205" fontId="166"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8" fillId="0" borderId="0"/>
    <xf numFmtId="205" fontId="8" fillId="0" borderId="0"/>
    <xf numFmtId="205" fontId="8"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14" fillId="0" borderId="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6" fillId="0" borderId="1">
      <alignment vertical="center" wrapText="1"/>
      <protection locked="0"/>
    </xf>
    <xf numFmtId="205" fontId="7" fillId="0" borderId="0"/>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0"/>
    <xf numFmtId="205" fontId="6" fillId="0" borderId="0"/>
    <xf numFmtId="205" fontId="4" fillId="0" borderId="0"/>
    <xf numFmtId="166" fontId="4" fillId="0" borderId="0" applyFont="0" applyFill="0" applyBorder="0" applyAlignment="0" applyProtection="0"/>
    <xf numFmtId="205" fontId="8" fillId="0" borderId="0"/>
    <xf numFmtId="205" fontId="121" fillId="0" borderId="0" applyNumberFormat="0" applyFill="0" applyBorder="0" applyAlignment="0" applyProtection="0">
      <alignment vertical="center"/>
    </xf>
    <xf numFmtId="205" fontId="3" fillId="0" borderId="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0" borderId="0"/>
    <xf numFmtId="166" fontId="3" fillId="0" borderId="0" applyFont="0" applyFill="0" applyBorder="0" applyAlignment="0" applyProtection="0"/>
    <xf numFmtId="205" fontId="8" fillId="0" borderId="0"/>
    <xf numFmtId="205" fontId="3" fillId="0" borderId="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0" borderId="0"/>
    <xf numFmtId="166" fontId="3" fillId="0" borderId="0" applyFont="0" applyFill="0" applyBorder="0" applyAlignment="0" applyProtection="0"/>
    <xf numFmtId="205" fontId="3" fillId="0" borderId="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2" fillId="0" borderId="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6" fontId="1" fillId="0" borderId="0" applyFont="0" applyFill="0" applyBorder="0" applyAlignment="0" applyProtection="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6" fontId="1" fillId="0" borderId="0" applyFont="0" applyFill="0" applyBorder="0" applyAlignment="0" applyProtection="0"/>
    <xf numFmtId="205" fontId="1" fillId="0" borderId="0"/>
  </cellStyleXfs>
  <cellXfs count="339">
    <xf numFmtId="205" fontId="0" fillId="0" borderId="0" xfId="0"/>
    <xf numFmtId="205" fontId="140" fillId="0" borderId="0" xfId="0" applyFont="1" applyFill="1"/>
    <xf numFmtId="205" fontId="8" fillId="0" borderId="0" xfId="0" applyFont="1" applyFill="1"/>
    <xf numFmtId="205" fontId="141" fillId="0" borderId="0" xfId="0" applyFont="1" applyFill="1"/>
    <xf numFmtId="205" fontId="142" fillId="0" borderId="0" xfId="0" applyFont="1" applyFill="1"/>
    <xf numFmtId="205" fontId="139" fillId="0" borderId="1" xfId="0" applyFont="1" applyFill="1" applyBorder="1" applyAlignment="1">
      <alignment horizontal="center" vertical="center" wrapText="1"/>
    </xf>
    <xf numFmtId="205" fontId="139" fillId="0" borderId="0" xfId="0" applyFont="1" applyFill="1"/>
    <xf numFmtId="205" fontId="140" fillId="0" borderId="0" xfId="0" applyFont="1"/>
    <xf numFmtId="205" fontId="8" fillId="0" borderId="0" xfId="0" applyFont="1"/>
    <xf numFmtId="205" fontId="141" fillId="0" borderId="0" xfId="0" applyFont="1"/>
    <xf numFmtId="205" fontId="143" fillId="0" borderId="0" xfId="0" applyFont="1" applyFill="1"/>
    <xf numFmtId="205" fontId="139" fillId="0" borderId="17" xfId="0" applyFont="1" applyFill="1" applyBorder="1" applyAlignment="1">
      <alignment horizontal="center" vertical="center" wrapText="1"/>
    </xf>
    <xf numFmtId="205" fontId="169" fillId="0" borderId="1" xfId="0" applyFont="1" applyFill="1" applyBorder="1" applyAlignment="1">
      <alignment horizontal="center" vertical="center" wrapText="1"/>
    </xf>
    <xf numFmtId="205" fontId="139" fillId="0" borderId="1" xfId="0" applyFont="1" applyFill="1" applyBorder="1" applyAlignment="1">
      <alignment horizontal="left" vertical="center" wrapText="1"/>
    </xf>
    <xf numFmtId="205" fontId="142" fillId="0" borderId="1" xfId="0" applyFont="1" applyFill="1" applyBorder="1" applyAlignment="1">
      <alignment horizontal="center" vertical="center" wrapText="1"/>
    </xf>
    <xf numFmtId="205" fontId="139" fillId="71" borderId="0" xfId="0" applyFont="1" applyFill="1"/>
    <xf numFmtId="205" fontId="139" fillId="71" borderId="1" xfId="0" applyFont="1" applyFill="1" applyBorder="1" applyAlignment="1">
      <alignment horizontal="center" vertical="center" wrapText="1"/>
    </xf>
    <xf numFmtId="205" fontId="139" fillId="72" borderId="0" xfId="0" applyFont="1" applyFill="1"/>
    <xf numFmtId="205" fontId="139" fillId="72" borderId="1" xfId="0" applyFont="1" applyFill="1" applyBorder="1" applyAlignment="1">
      <alignment horizontal="center" vertical="center" wrapText="1"/>
    </xf>
    <xf numFmtId="49" fontId="139" fillId="0" borderId="1" xfId="0" applyNumberFormat="1" applyFont="1" applyFill="1" applyBorder="1" applyAlignment="1">
      <alignment horizontal="center" vertical="center" wrapText="1"/>
    </xf>
    <xf numFmtId="49" fontId="139" fillId="72" borderId="1" xfId="0" applyNumberFormat="1" applyFont="1" applyFill="1" applyBorder="1" applyAlignment="1">
      <alignment horizontal="center" vertical="center" wrapText="1"/>
    </xf>
    <xf numFmtId="49" fontId="139" fillId="71" borderId="1" xfId="0" applyNumberFormat="1" applyFont="1" applyFill="1" applyBorder="1" applyAlignment="1">
      <alignment horizontal="center" vertical="center" wrapText="1"/>
    </xf>
    <xf numFmtId="49" fontId="143" fillId="0" borderId="0" xfId="0" applyNumberFormat="1" applyFont="1" applyFill="1"/>
    <xf numFmtId="205" fontId="139" fillId="0" borderId="0" xfId="0" applyFont="1" applyFill="1" applyBorder="1" applyAlignment="1">
      <alignment horizontal="left" vertical="center"/>
    </xf>
    <xf numFmtId="14" fontId="139" fillId="0" borderId="1" xfId="0" applyNumberFormat="1" applyFont="1" applyFill="1" applyBorder="1" applyAlignment="1">
      <alignment horizontal="center" vertical="center" wrapText="1"/>
    </xf>
    <xf numFmtId="10" fontId="139" fillId="0" borderId="1" xfId="0" applyNumberFormat="1" applyFont="1" applyFill="1" applyBorder="1" applyAlignment="1">
      <alignment horizontal="center" vertical="center" wrapText="1"/>
    </xf>
    <xf numFmtId="9" fontId="139" fillId="2"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49" fontId="139" fillId="72" borderId="0" xfId="0" applyNumberFormat="1" applyFont="1" applyFill="1" applyBorder="1" applyAlignment="1">
      <alignment horizontal="center" vertical="center" wrapText="1"/>
    </xf>
    <xf numFmtId="205" fontId="139" fillId="72" borderId="0" xfId="0" applyFont="1" applyFill="1" applyBorder="1" applyAlignment="1">
      <alignment horizontal="center" vertical="center" wrapText="1"/>
    </xf>
    <xf numFmtId="205" fontId="139" fillId="72" borderId="0" xfId="0" applyFont="1" applyFill="1" applyBorder="1" applyAlignment="1">
      <alignment horizontal="left" vertical="center" wrapText="1"/>
    </xf>
    <xf numFmtId="205" fontId="169" fillId="72" borderId="0" xfId="0" applyFont="1" applyFill="1" applyBorder="1" applyAlignment="1">
      <alignment horizontal="center" vertical="center" wrapText="1"/>
    </xf>
    <xf numFmtId="205" fontId="139" fillId="72" borderId="2" xfId="0" applyFont="1" applyFill="1" applyBorder="1" applyAlignment="1">
      <alignment horizontal="center" vertical="center" wrapText="1"/>
    </xf>
    <xf numFmtId="205" fontId="170" fillId="73" borderId="1"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1" fontId="139" fillId="72" borderId="2" xfId="0" applyNumberFormat="1" applyFont="1" applyFill="1" applyBorder="1" applyAlignment="1">
      <alignment horizontal="center" vertical="center" wrapText="1"/>
    </xf>
    <xf numFmtId="1" fontId="141" fillId="0" borderId="0" xfId="0" applyNumberFormat="1" applyFont="1" applyFill="1"/>
    <xf numFmtId="9" fontId="139" fillId="0" borderId="1" xfId="0" applyNumberFormat="1" applyFont="1" applyFill="1" applyBorder="1" applyAlignment="1">
      <alignment horizontal="center" vertical="center" wrapText="1"/>
    </xf>
    <xf numFmtId="205" fontId="139" fillId="2" borderId="0" xfId="0" applyFont="1" applyFill="1"/>
    <xf numFmtId="205" fontId="142" fillId="72" borderId="1" xfId="0" applyFont="1" applyFill="1" applyBorder="1" applyAlignment="1">
      <alignment horizontal="center" vertical="center" wrapText="1"/>
    </xf>
    <xf numFmtId="14" fontId="139" fillId="72" borderId="1" xfId="0" applyNumberFormat="1" applyFont="1" applyFill="1" applyBorder="1" applyAlignment="1">
      <alignment horizontal="center" vertical="center" wrapText="1"/>
    </xf>
    <xf numFmtId="10" fontId="139" fillId="72" borderId="1" xfId="0" applyNumberFormat="1" applyFont="1" applyFill="1" applyBorder="1" applyAlignment="1">
      <alignment horizontal="center" vertical="center" wrapText="1"/>
    </xf>
    <xf numFmtId="205" fontId="139" fillId="74" borderId="0" xfId="0" applyFont="1" applyFill="1"/>
    <xf numFmtId="205" fontId="140" fillId="0" borderId="0" xfId="2383" applyFont="1" applyFill="1"/>
    <xf numFmtId="205" fontId="140" fillId="0" borderId="0" xfId="2383" applyFont="1"/>
    <xf numFmtId="205" fontId="139" fillId="72" borderId="1" xfId="0" applyNumberFormat="1" applyFont="1" applyFill="1" applyBorder="1" applyAlignment="1">
      <alignment horizontal="center" vertical="center" wrapText="1"/>
    </xf>
    <xf numFmtId="205" fontId="139" fillId="71" borderId="1" xfId="0" applyNumberFormat="1" applyFont="1" applyFill="1" applyBorder="1" applyAlignment="1">
      <alignment horizontal="center" vertical="center" wrapText="1"/>
    </xf>
    <xf numFmtId="1" fontId="139" fillId="70" borderId="10" xfId="1" applyNumberFormat="1" applyFont="1" applyFill="1" applyBorder="1" applyAlignment="1">
      <alignment horizontal="center" vertical="center" textRotation="90" wrapText="1"/>
    </xf>
    <xf numFmtId="1" fontId="139" fillId="72" borderId="1" xfId="0" applyNumberFormat="1" applyFont="1" applyFill="1" applyBorder="1" applyAlignment="1">
      <alignment horizontal="center" vertical="center" wrapText="1"/>
    </xf>
    <xf numFmtId="1" fontId="139" fillId="71" borderId="1" xfId="0" applyNumberFormat="1" applyFont="1" applyFill="1" applyBorder="1" applyAlignment="1">
      <alignment horizontal="center" vertical="center" wrapText="1"/>
    </xf>
    <xf numFmtId="1" fontId="139" fillId="72" borderId="0" xfId="0" applyNumberFormat="1" applyFont="1" applyFill="1" applyBorder="1" applyAlignment="1">
      <alignment horizontal="center" vertical="center" wrapText="1"/>
    </xf>
    <xf numFmtId="1" fontId="143" fillId="0" borderId="0" xfId="0" applyNumberFormat="1" applyFont="1" applyFill="1"/>
    <xf numFmtId="205" fontId="140" fillId="0" borderId="0" xfId="0" applyNumberFormat="1" applyFont="1" applyFill="1"/>
    <xf numFmtId="205" fontId="139" fillId="70" borderId="10" xfId="1" applyNumberFormat="1" applyFont="1" applyFill="1" applyBorder="1" applyAlignment="1">
      <alignment horizontal="center" vertical="center" textRotation="90" wrapText="1"/>
    </xf>
    <xf numFmtId="205" fontId="139" fillId="0" borderId="1" xfId="0" applyNumberFormat="1" applyFont="1" applyFill="1" applyBorder="1" applyAlignment="1">
      <alignment horizontal="center" vertical="center" wrapText="1"/>
    </xf>
    <xf numFmtId="205" fontId="139" fillId="72" borderId="0" xfId="0" applyNumberFormat="1" applyFont="1" applyFill="1" applyBorder="1" applyAlignment="1">
      <alignment horizontal="center" vertical="center" wrapText="1"/>
    </xf>
    <xf numFmtId="205" fontId="139" fillId="2" borderId="9" xfId="1" applyFont="1" applyFill="1" applyBorder="1" applyAlignment="1">
      <alignment horizontal="center" vertical="center" textRotation="90" wrapText="1"/>
    </xf>
    <xf numFmtId="205" fontId="172" fillId="0" borderId="0" xfId="0" applyFont="1" applyFill="1"/>
    <xf numFmtId="49" fontId="172" fillId="0" borderId="0" xfId="0" applyNumberFormat="1" applyFont="1" applyFill="1"/>
    <xf numFmtId="49" fontId="172" fillId="0" borderId="0" xfId="0" applyNumberFormat="1" applyFont="1" applyFill="1" applyBorder="1"/>
    <xf numFmtId="205" fontId="172" fillId="0" borderId="0" xfId="0" applyFont="1" applyFill="1" applyBorder="1"/>
    <xf numFmtId="205" fontId="173" fillId="0" borderId="0" xfId="0" applyFont="1" applyFill="1" applyAlignment="1">
      <alignment horizontal="center" vertical="center"/>
    </xf>
    <xf numFmtId="1" fontId="172" fillId="0" borderId="0" xfId="0" applyNumberFormat="1" applyFont="1" applyFill="1"/>
    <xf numFmtId="205" fontId="172" fillId="0" borderId="0" xfId="0" applyNumberFormat="1" applyFont="1" applyFill="1"/>
    <xf numFmtId="49" fontId="141" fillId="0" borderId="0" xfId="0" applyNumberFormat="1" applyFont="1" applyFill="1" applyBorder="1" applyAlignment="1">
      <alignment vertical="center" wrapText="1"/>
    </xf>
    <xf numFmtId="205" fontId="141" fillId="0" borderId="0" xfId="0" applyFont="1" applyFill="1" applyBorder="1" applyAlignment="1">
      <alignment vertical="center" wrapText="1"/>
    </xf>
    <xf numFmtId="205" fontId="140" fillId="0" borderId="0" xfId="0" applyFont="1" applyFill="1" applyBorder="1" applyAlignment="1">
      <alignment wrapText="1"/>
    </xf>
    <xf numFmtId="1" fontId="140" fillId="0" borderId="0" xfId="0" applyNumberFormat="1" applyFont="1" applyFill="1" applyBorder="1" applyAlignment="1">
      <alignment wrapText="1"/>
    </xf>
    <xf numFmtId="205" fontId="174" fillId="0" borderId="0" xfId="0" applyFont="1" applyFill="1" applyBorder="1" applyAlignment="1"/>
    <xf numFmtId="205" fontId="174" fillId="0" borderId="0" xfId="0" applyNumberFormat="1" applyFont="1" applyFill="1" applyBorder="1" applyAlignment="1"/>
    <xf numFmtId="49" fontId="140" fillId="0" borderId="0" xfId="0" applyNumberFormat="1" applyFont="1" applyFill="1" applyBorder="1" applyAlignment="1">
      <alignment wrapText="1"/>
    </xf>
    <xf numFmtId="205" fontId="8" fillId="0" borderId="0" xfId="0" applyFont="1" applyFill="1" applyAlignment="1"/>
    <xf numFmtId="1" fontId="8" fillId="0" borderId="0" xfId="0" applyNumberFormat="1" applyFont="1" applyFill="1" applyAlignment="1"/>
    <xf numFmtId="205" fontId="8" fillId="0" borderId="0" xfId="0" applyNumberFormat="1" applyFont="1" applyFill="1"/>
    <xf numFmtId="205" fontId="174" fillId="0" borderId="0" xfId="0" applyFont="1" applyFill="1" applyBorder="1" applyAlignment="1">
      <alignment vertical="top"/>
    </xf>
    <xf numFmtId="1" fontId="174" fillId="0" borderId="0" xfId="0" applyNumberFormat="1" applyFont="1" applyFill="1" applyBorder="1" applyAlignment="1">
      <alignment vertical="top"/>
    </xf>
    <xf numFmtId="205" fontId="174" fillId="0" borderId="0" xfId="0" applyFont="1" applyFill="1" applyBorder="1" applyAlignment="1">
      <alignment horizontal="center" vertical="center" wrapText="1"/>
    </xf>
    <xf numFmtId="205" fontId="174" fillId="0" borderId="0" xfId="0" applyFont="1" applyFill="1" applyBorder="1" applyAlignment="1">
      <alignment horizontal="center" wrapText="1"/>
    </xf>
    <xf numFmtId="1" fontId="174" fillId="0" borderId="0" xfId="0" applyNumberFormat="1" applyFont="1" applyFill="1" applyBorder="1" applyAlignment="1">
      <alignment horizontal="center" wrapText="1"/>
    </xf>
    <xf numFmtId="205" fontId="174" fillId="0" borderId="87" xfId="2383" applyFont="1" applyFill="1" applyBorder="1" applyAlignment="1">
      <alignment horizontal="center" vertical="center" wrapText="1"/>
    </xf>
    <xf numFmtId="205" fontId="174" fillId="0" borderId="90" xfId="2383" applyFont="1" applyFill="1" applyBorder="1" applyAlignment="1">
      <alignment horizontal="center" vertical="center" wrapText="1"/>
    </xf>
    <xf numFmtId="205" fontId="142" fillId="0" borderId="90" xfId="2383" applyFont="1" applyFill="1" applyBorder="1" applyAlignment="1">
      <alignment horizontal="center" vertical="center" textRotation="90" wrapText="1"/>
    </xf>
    <xf numFmtId="205" fontId="174" fillId="0" borderId="0" xfId="2383" applyFont="1" applyFill="1" applyBorder="1" applyAlignment="1">
      <alignment horizontal="center" vertical="center" wrapText="1"/>
    </xf>
    <xf numFmtId="205" fontId="174" fillId="0" borderId="0" xfId="2383" applyFont="1" applyFill="1" applyBorder="1" applyAlignment="1">
      <alignment horizontal="center" wrapText="1"/>
    </xf>
    <xf numFmtId="2" fontId="172" fillId="0" borderId="0" xfId="0" applyNumberFormat="1" applyFont="1" applyFill="1"/>
    <xf numFmtId="205" fontId="172" fillId="0" borderId="0" xfId="0" applyFont="1"/>
    <xf numFmtId="1" fontId="172" fillId="0" borderId="0" xfId="0" applyNumberFormat="1" applyFont="1"/>
    <xf numFmtId="205" fontId="172" fillId="72" borderId="0" xfId="0" applyFont="1" applyFill="1"/>
    <xf numFmtId="205" fontId="172" fillId="71" borderId="0" xfId="0" applyFont="1" applyFill="1"/>
    <xf numFmtId="49" fontId="172" fillId="0" borderId="0" xfId="0" applyNumberFormat="1" applyFont="1" applyAlignment="1">
      <alignment horizontal="left" vertical="center"/>
    </xf>
    <xf numFmtId="49" fontId="172" fillId="0" borderId="0" xfId="0" applyNumberFormat="1" applyFont="1"/>
    <xf numFmtId="205" fontId="172" fillId="0" borderId="0" xfId="0" applyNumberFormat="1" applyFont="1"/>
    <xf numFmtId="14" fontId="175" fillId="0" borderId="1" xfId="0" applyNumberFormat="1" applyFont="1" applyFill="1" applyBorder="1" applyAlignment="1">
      <alignment horizontal="center" vertical="center" wrapText="1"/>
    </xf>
    <xf numFmtId="1" fontId="175" fillId="0" borderId="1" xfId="0" applyNumberFormat="1" applyFont="1" applyFill="1" applyBorder="1" applyAlignment="1">
      <alignment horizontal="center" vertical="center" wrapText="1"/>
    </xf>
    <xf numFmtId="10" fontId="175" fillId="0" borderId="1" xfId="0" applyNumberFormat="1" applyFont="1" applyFill="1" applyBorder="1" applyAlignment="1">
      <alignment horizontal="center" vertical="center" wrapText="1"/>
    </xf>
    <xf numFmtId="205" fontId="176" fillId="0" borderId="0" xfId="0" applyFont="1"/>
    <xf numFmtId="205" fontId="175" fillId="72" borderId="0" xfId="0" applyFont="1" applyFill="1"/>
    <xf numFmtId="49" fontId="175" fillId="72" borderId="1" xfId="0" applyNumberFormat="1" applyFont="1" applyFill="1" applyBorder="1" applyAlignment="1">
      <alignment horizontal="center" vertical="center" wrapText="1"/>
    </xf>
    <xf numFmtId="205" fontId="175" fillId="72" borderId="1" xfId="0" applyFont="1" applyFill="1" applyBorder="1" applyAlignment="1">
      <alignment horizontal="center" vertical="center" wrapText="1"/>
    </xf>
    <xf numFmtId="1" fontId="175" fillId="72" borderId="1" xfId="0" applyNumberFormat="1" applyFont="1" applyFill="1" applyBorder="1" applyAlignment="1">
      <alignment horizontal="center" vertical="center" wrapText="1"/>
    </xf>
    <xf numFmtId="205" fontId="175" fillId="72" borderId="1" xfId="0" applyNumberFormat="1" applyFont="1" applyFill="1" applyBorder="1" applyAlignment="1">
      <alignment horizontal="center" vertical="center" wrapText="1"/>
    </xf>
    <xf numFmtId="205" fontId="176" fillId="72" borderId="0" xfId="0" applyFont="1" applyFill="1"/>
    <xf numFmtId="205" fontId="172" fillId="75" borderId="0" xfId="0" applyFont="1" applyFill="1"/>
    <xf numFmtId="205" fontId="140" fillId="75" borderId="0" xfId="0" applyFont="1" applyFill="1"/>
    <xf numFmtId="205" fontId="8" fillId="75" borderId="0" xfId="0" applyFont="1" applyFill="1"/>
    <xf numFmtId="205" fontId="141" fillId="75" borderId="0" xfId="0" applyFont="1" applyFill="1"/>
    <xf numFmtId="1" fontId="141" fillId="75" borderId="0" xfId="0" applyNumberFormat="1" applyFont="1" applyFill="1"/>
    <xf numFmtId="205" fontId="139" fillId="75" borderId="0" xfId="0" applyFont="1" applyFill="1"/>
    <xf numFmtId="205" fontId="175" fillId="75" borderId="0" xfId="0" applyFont="1" applyFill="1"/>
    <xf numFmtId="205" fontId="170" fillId="75" borderId="0" xfId="0" applyFont="1" applyFill="1" applyAlignment="1">
      <alignment horizontal="center" vertical="center" wrapText="1"/>
    </xf>
    <xf numFmtId="205" fontId="139" fillId="72" borderId="1" xfId="0" applyNumberFormat="1" applyFont="1" applyFill="1" applyBorder="1" applyAlignment="1">
      <alignment horizontal="center" vertical="center" wrapText="1"/>
    </xf>
    <xf numFmtId="205" fontId="139" fillId="72" borderId="3" xfId="0" applyFont="1" applyFill="1" applyBorder="1" applyAlignment="1">
      <alignment horizontal="center" vertical="center" wrapText="1"/>
    </xf>
    <xf numFmtId="205" fontId="139" fillId="0" borderId="1" xfId="0" applyFont="1" applyFill="1" applyBorder="1"/>
    <xf numFmtId="205" fontId="0" fillId="0" borderId="1" xfId="0" applyBorder="1"/>
    <xf numFmtId="1" fontId="0" fillId="0" borderId="0" xfId="0" applyNumberFormat="1"/>
    <xf numFmtId="205" fontId="0" fillId="0" borderId="0" xfId="0" applyFill="1"/>
    <xf numFmtId="205" fontId="0" fillId="72" borderId="0" xfId="0" applyFill="1"/>
    <xf numFmtId="0" fontId="139" fillId="0" borderId="1" xfId="0" applyNumberFormat="1" applyFont="1" applyFill="1" applyBorder="1" applyAlignment="1">
      <alignment horizontal="center" vertical="center" wrapText="1"/>
    </xf>
    <xf numFmtId="0" fontId="139" fillId="72" borderId="1" xfId="0" applyNumberFormat="1" applyFont="1" applyFill="1" applyBorder="1" applyAlignment="1">
      <alignment horizontal="center" vertical="center" wrapText="1"/>
    </xf>
    <xf numFmtId="0" fontId="139" fillId="71" borderId="1" xfId="0" applyNumberFormat="1" applyFont="1" applyFill="1" applyBorder="1" applyAlignment="1">
      <alignment horizontal="center" vertical="center" wrapText="1"/>
    </xf>
    <xf numFmtId="0" fontId="175" fillId="72"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5" fillId="0" borderId="1" xfId="0" applyFont="1" applyFill="1" applyBorder="1" applyAlignment="1">
      <alignment horizontal="left" vertical="center" wrapText="1"/>
    </xf>
    <xf numFmtId="205" fontId="177" fillId="0" borderId="0" xfId="0" applyFont="1" applyAlignment="1">
      <alignment horizontal="left" vertical="top"/>
    </xf>
    <xf numFmtId="205" fontId="139" fillId="2" borderId="9" xfId="1" applyFont="1" applyFill="1" applyBorder="1" applyAlignment="1">
      <alignment horizontal="center" vertical="center" textRotation="90"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0" fontId="0" fillId="0" borderId="0" xfId="0" applyNumberFormat="1" applyAlignment="1">
      <alignment horizontal="center" vertical="center" wrapText="1"/>
    </xf>
    <xf numFmtId="0" fontId="0" fillId="0" borderId="0" xfId="0" applyNumberFormat="1" applyFill="1" applyAlignment="1">
      <alignment horizontal="center" vertical="center" wrapText="1"/>
    </xf>
    <xf numFmtId="0" fontId="178" fillId="0" borderId="0" xfId="0" applyNumberFormat="1" applyFont="1" applyAlignment="1">
      <alignment horizontal="center" vertical="center" wrapText="1"/>
    </xf>
    <xf numFmtId="1" fontId="0" fillId="77" borderId="0" xfId="0" applyNumberFormat="1" applyFill="1"/>
    <xf numFmtId="0" fontId="178" fillId="0" borderId="0" xfId="0" applyNumberFormat="1" applyFont="1" applyFill="1" applyAlignment="1">
      <alignment horizontal="center" vertical="center" wrapText="1"/>
    </xf>
    <xf numFmtId="2" fontId="178" fillId="0" borderId="0" xfId="0" applyNumberFormat="1" applyFont="1" applyAlignment="1">
      <alignment horizontal="center" vertical="center" wrapText="1"/>
    </xf>
    <xf numFmtId="2" fontId="179" fillId="0" borderId="0" xfId="0" applyNumberFormat="1" applyFont="1" applyAlignment="1">
      <alignment horizontal="center" vertical="center" wrapText="1"/>
    </xf>
    <xf numFmtId="14" fontId="178" fillId="0" borderId="0" xfId="0" applyNumberFormat="1" applyFont="1" applyAlignment="1">
      <alignment horizontal="center" vertical="center" wrapText="1"/>
    </xf>
    <xf numFmtId="2" fontId="0" fillId="0" borderId="0" xfId="0" applyNumberFormat="1" applyAlignment="1">
      <alignment horizontal="center" vertical="center" wrapText="1"/>
    </xf>
    <xf numFmtId="2" fontId="0" fillId="0" borderId="0" xfId="0" applyNumberFormat="1" applyFill="1" applyAlignment="1">
      <alignment horizontal="center" vertical="center" wrapText="1"/>
    </xf>
    <xf numFmtId="49" fontId="178" fillId="0" borderId="0" xfId="0" applyNumberFormat="1" applyFont="1" applyAlignment="1">
      <alignment horizontal="center" vertical="center" wrapText="1"/>
    </xf>
    <xf numFmtId="49" fontId="179" fillId="0" borderId="0" xfId="0" applyNumberFormat="1" applyFont="1" applyAlignment="1">
      <alignment horizontal="center" vertical="center" wrapText="1"/>
    </xf>
    <xf numFmtId="49" fontId="179" fillId="0" borderId="0" xfId="0" applyNumberFormat="1" applyFont="1" applyFill="1" applyAlignment="1">
      <alignment horizontal="center" vertical="center" wrapText="1"/>
    </xf>
    <xf numFmtId="2" fontId="179" fillId="0" borderId="0" xfId="0" applyNumberFormat="1" applyFont="1" applyFill="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9" fontId="139" fillId="70"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6" borderId="9" xfId="1" applyFont="1" applyFill="1" applyBorder="1" applyAlignment="1">
      <alignment horizontal="center" vertical="center" textRotation="90" wrapText="1"/>
    </xf>
    <xf numFmtId="9" fontId="139" fillId="76" borderId="10" xfId="1" applyNumberFormat="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6" borderId="9" xfId="1" applyFont="1" applyFill="1" applyBorder="1" applyAlignment="1">
      <alignment horizontal="center" vertical="center" textRotation="90" wrapText="1"/>
    </xf>
    <xf numFmtId="9" fontId="139" fillId="76" borderId="10" xfId="1" applyNumberFormat="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39" fillId="70" borderId="76" xfId="1" applyFont="1" applyFill="1" applyBorder="1" applyAlignment="1">
      <alignment horizontal="center" vertical="center" textRotation="90" wrapText="1"/>
    </xf>
    <xf numFmtId="9" fontId="139" fillId="70"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205" fontId="172" fillId="0" borderId="0" xfId="0" applyFont="1" applyAlignment="1">
      <alignment vertical="top"/>
    </xf>
    <xf numFmtId="0" fontId="0" fillId="0" borderId="0" xfId="0" applyNumberFormat="1" applyAlignment="1">
      <alignment horizontal="center" vertical="center" wrapText="1"/>
    </xf>
    <xf numFmtId="0" fontId="178" fillId="0" borderId="0" xfId="0" applyNumberFormat="1" applyFont="1" applyAlignment="1">
      <alignment horizontal="center" vertical="center" wrapText="1"/>
    </xf>
    <xf numFmtId="205" fontId="0" fillId="77" borderId="0" xfId="0" applyFill="1"/>
    <xf numFmtId="14" fontId="178" fillId="0" borderId="0" xfId="0" applyNumberFormat="1" applyFont="1" applyAlignment="1">
      <alignment horizontal="center" vertical="center" wrapText="1"/>
    </xf>
    <xf numFmtId="2" fontId="0" fillId="0" borderId="0" xfId="0" applyNumberFormat="1" applyAlignment="1">
      <alignment horizontal="center" vertical="center" wrapText="1"/>
    </xf>
    <xf numFmtId="206" fontId="178" fillId="0" borderId="0" xfId="0" applyNumberFormat="1" applyFont="1" applyFill="1" applyAlignment="1">
      <alignment horizontal="center" vertical="center" wrapText="1"/>
    </xf>
    <xf numFmtId="206" fontId="172" fillId="0" borderId="0" xfId="0" applyNumberFormat="1" applyFont="1" applyAlignment="1">
      <alignment vertical="top"/>
    </xf>
    <xf numFmtId="206" fontId="172" fillId="0" borderId="0" xfId="0" applyNumberFormat="1" applyFont="1" applyFill="1"/>
    <xf numFmtId="206" fontId="172" fillId="0" borderId="0" xfId="0" applyNumberFormat="1" applyFont="1"/>
    <xf numFmtId="0" fontId="183" fillId="0" borderId="0" xfId="0" applyNumberFormat="1" applyFont="1" applyAlignment="1">
      <alignment vertical="top" wrapText="1"/>
    </xf>
    <xf numFmtId="206" fontId="178" fillId="0" borderId="0" xfId="0" applyNumberFormat="1" applyFont="1" applyAlignment="1">
      <alignment horizontal="center" vertical="center" wrapText="1"/>
    </xf>
    <xf numFmtId="205" fontId="139" fillId="72" borderId="1" xfId="0" applyFont="1" applyFill="1" applyBorder="1" applyAlignment="1">
      <alignment horizontal="center" vertical="center" wrapText="1"/>
    </xf>
    <xf numFmtId="205" fontId="139" fillId="0" borderId="1" xfId="0" applyNumberFormat="1" applyFont="1" applyFill="1" applyBorder="1" applyAlignment="1">
      <alignment horizontal="center" vertical="center" wrapText="1"/>
    </xf>
    <xf numFmtId="205" fontId="139" fillId="2" borderId="9" xfId="1" applyFont="1" applyFill="1" applyBorder="1" applyAlignment="1">
      <alignment horizontal="center" vertical="center" textRotation="90" wrapText="1"/>
    </xf>
    <xf numFmtId="9" fontId="139" fillId="2" borderId="10" xfId="1" applyNumberFormat="1" applyFont="1" applyFill="1" applyBorder="1" applyAlignment="1">
      <alignment horizontal="center" vertical="center" textRotation="90" wrapText="1"/>
    </xf>
    <xf numFmtId="1" fontId="139" fillId="0" borderId="1" xfId="0" applyNumberFormat="1" applyFont="1" applyFill="1" applyBorder="1" applyAlignment="1">
      <alignment horizontal="center" vertical="center" wrapText="1"/>
    </xf>
    <xf numFmtId="205" fontId="140" fillId="0" borderId="0" xfId="0" applyNumberFormat="1" applyFont="1" applyFill="1"/>
    <xf numFmtId="205" fontId="139" fillId="71" borderId="1" xfId="0" applyNumberFormat="1" applyFont="1" applyFill="1" applyBorder="1" applyAlignment="1">
      <alignment horizontal="center" vertical="center" wrapText="1"/>
    </xf>
    <xf numFmtId="205" fontId="139" fillId="72" borderId="1" xfId="0" applyNumberFormat="1" applyFont="1" applyFill="1" applyBorder="1" applyAlignment="1">
      <alignment horizontal="center" vertical="center" wrapText="1"/>
    </xf>
    <xf numFmtId="205" fontId="139" fillId="72" borderId="0" xfId="0" applyNumberFormat="1" applyFont="1" applyFill="1" applyBorder="1" applyAlignment="1">
      <alignment horizontal="center" vertical="center" wrapText="1"/>
    </xf>
    <xf numFmtId="205" fontId="139" fillId="70" borderId="9" xfId="1" applyFont="1" applyFill="1" applyBorder="1" applyAlignment="1">
      <alignment horizontal="center" vertical="center" textRotation="90" wrapText="1"/>
    </xf>
    <xf numFmtId="205" fontId="139" fillId="70" borderId="10" xfId="1" applyNumberFormat="1" applyFont="1" applyFill="1" applyBorder="1" applyAlignment="1">
      <alignment horizontal="center" vertical="center" textRotation="90" wrapText="1"/>
    </xf>
    <xf numFmtId="206" fontId="142" fillId="2" borderId="1" xfId="1" applyNumberFormat="1" applyFont="1" applyFill="1" applyBorder="1" applyAlignment="1">
      <alignment horizontal="center" vertical="center" wrapText="1"/>
    </xf>
    <xf numFmtId="0" fontId="0" fillId="0" borderId="0" xfId="0" applyNumberFormat="1" applyAlignment="1">
      <alignment horizontal="center" vertical="center" wrapText="1"/>
    </xf>
    <xf numFmtId="0" fontId="142" fillId="2" borderId="1" xfId="1" applyNumberFormat="1" applyFont="1" applyFill="1" applyBorder="1" applyAlignment="1">
      <alignment horizontal="center" vertical="center" wrapText="1"/>
    </xf>
    <xf numFmtId="205" fontId="184" fillId="0" borderId="1" xfId="0" applyFont="1" applyFill="1" applyBorder="1" applyAlignment="1">
      <alignment horizontal="center" vertical="center" wrapText="1"/>
    </xf>
    <xf numFmtId="0" fontId="142" fillId="78" borderId="1" xfId="1" applyNumberFormat="1" applyFont="1" applyFill="1" applyBorder="1" applyAlignment="1">
      <alignment horizontal="center" vertical="center" wrapText="1"/>
    </xf>
    <xf numFmtId="206" fontId="142" fillId="78" borderId="1" xfId="1" applyNumberFormat="1" applyFont="1" applyFill="1" applyBorder="1" applyAlignment="1">
      <alignment horizontal="center" vertical="center" wrapText="1"/>
    </xf>
    <xf numFmtId="0" fontId="142" fillId="79" borderId="1" xfId="1" applyNumberFormat="1" applyFont="1" applyFill="1" applyBorder="1" applyAlignment="1">
      <alignment horizontal="center" vertical="center" wrapText="1"/>
    </xf>
    <xf numFmtId="1" fontId="172" fillId="0" borderId="0" xfId="0" applyNumberFormat="1" applyFont="1" applyAlignment="1">
      <alignment horizontal="center" vertical="center"/>
    </xf>
    <xf numFmtId="1" fontId="172" fillId="0" borderId="0" xfId="0" applyNumberFormat="1" applyFont="1" applyAlignment="1">
      <alignment horizontal="center"/>
    </xf>
    <xf numFmtId="1" fontId="185" fillId="0" borderId="0" xfId="0" applyNumberFormat="1" applyFont="1" applyAlignment="1">
      <alignment horizontal="center"/>
    </xf>
    <xf numFmtId="205" fontId="8" fillId="0" borderId="1" xfId="0" applyFont="1" applyFill="1" applyBorder="1" applyAlignment="1">
      <alignment horizontal="center" vertical="center" wrapText="1"/>
    </xf>
    <xf numFmtId="207" fontId="139" fillId="0" borderId="1" xfId="0" applyNumberFormat="1" applyFont="1" applyFill="1" applyBorder="1" applyAlignment="1">
      <alignment horizontal="center" vertical="center" wrapText="1"/>
    </xf>
    <xf numFmtId="205" fontId="139" fillId="0" borderId="1" xfId="0" quotePrefix="1" applyFont="1" applyFill="1" applyBorder="1" applyAlignment="1">
      <alignment horizontal="center" vertical="center" wrapText="1"/>
    </xf>
    <xf numFmtId="49" fontId="142" fillId="2" borderId="20" xfId="0" applyNumberFormat="1" applyFont="1" applyFill="1" applyBorder="1" applyAlignment="1">
      <alignment horizontal="center" vertical="center" textRotation="90" wrapText="1"/>
    </xf>
    <xf numFmtId="49" fontId="142" fillId="2" borderId="2" xfId="0" applyNumberFormat="1" applyFont="1" applyFill="1" applyBorder="1" applyAlignment="1">
      <alignment horizontal="center" vertical="center" textRotation="90" wrapText="1"/>
    </xf>
    <xf numFmtId="49" fontId="142" fillId="2" borderId="21" xfId="0" applyNumberFormat="1" applyFont="1" applyFill="1" applyBorder="1" applyAlignment="1">
      <alignment horizontal="center" vertical="center" textRotation="90" wrapText="1"/>
    </xf>
    <xf numFmtId="49" fontId="174" fillId="0" borderId="90" xfId="2383" applyNumberFormat="1" applyFont="1" applyFill="1" applyBorder="1" applyAlignment="1">
      <alignment horizontal="center" vertical="center" wrapText="1"/>
    </xf>
    <xf numFmtId="49" fontId="139" fillId="0" borderId="1" xfId="0" applyNumberFormat="1" applyFont="1" applyBorder="1" applyAlignment="1">
      <alignment horizontal="center" vertical="center" wrapText="1"/>
    </xf>
    <xf numFmtId="205" fontId="139" fillId="0" borderId="1" xfId="0" applyFont="1" applyBorder="1" applyAlignment="1">
      <alignment horizontal="center" vertical="center" wrapText="1"/>
    </xf>
    <xf numFmtId="205" fontId="139" fillId="0" borderId="1" xfId="0" applyFont="1" applyBorder="1" applyAlignment="1">
      <alignment horizontal="left" vertical="center" wrapText="1"/>
    </xf>
    <xf numFmtId="14" fontId="178" fillId="0" borderId="0" xfId="0" applyNumberFormat="1" applyFont="1" applyFill="1" applyAlignment="1">
      <alignment horizontal="center" vertical="center" wrapText="1"/>
    </xf>
    <xf numFmtId="205" fontId="139" fillId="0" borderId="3" xfId="0" applyFont="1" applyFill="1" applyBorder="1" applyAlignment="1">
      <alignment horizontal="center" vertical="center" wrapText="1"/>
    </xf>
    <xf numFmtId="205" fontId="0" fillId="0" borderId="1" xfId="0" applyFill="1" applyBorder="1"/>
    <xf numFmtId="1" fontId="0" fillId="0" borderId="0" xfId="0" applyNumberFormat="1" applyFill="1"/>
    <xf numFmtId="205" fontId="139" fillId="76" borderId="1" xfId="0" applyFont="1" applyFill="1" applyBorder="1" applyAlignment="1">
      <alignment horizontal="left" vertical="center" wrapText="1"/>
    </xf>
    <xf numFmtId="205" fontId="139" fillId="80" borderId="1" xfId="0" applyFont="1" applyFill="1" applyBorder="1" applyAlignment="1">
      <alignment horizontal="left" vertical="center" wrapText="1"/>
    </xf>
    <xf numFmtId="205" fontId="139" fillId="81" borderId="1" xfId="0" applyFont="1" applyFill="1" applyBorder="1" applyAlignment="1">
      <alignment horizontal="left" vertical="center" wrapText="1"/>
    </xf>
    <xf numFmtId="205" fontId="139" fillId="82" borderId="1" xfId="0" applyFont="1" applyFill="1" applyBorder="1" applyAlignment="1">
      <alignment horizontal="left" vertical="center" wrapText="1"/>
    </xf>
    <xf numFmtId="205" fontId="139" fillId="83" borderId="1" xfId="0" applyFont="1" applyFill="1" applyBorder="1" applyAlignment="1">
      <alignment horizontal="left" vertical="center" wrapText="1"/>
    </xf>
    <xf numFmtId="205" fontId="139" fillId="84" borderId="1" xfId="0" applyFont="1" applyFill="1" applyBorder="1" applyAlignment="1">
      <alignment horizontal="left" vertical="center" wrapText="1"/>
    </xf>
    <xf numFmtId="205" fontId="140" fillId="0" borderId="0" xfId="0" applyFont="1" applyFill="1" applyBorder="1" applyAlignment="1">
      <alignment horizontal="left" vertical="center" wrapText="1"/>
    </xf>
    <xf numFmtId="205" fontId="139" fillId="2" borderId="16" xfId="1" applyFont="1" applyFill="1" applyBorder="1" applyAlignment="1">
      <alignment horizontal="center" vertical="center" wrapText="1"/>
    </xf>
    <xf numFmtId="205" fontId="139" fillId="2" borderId="26" xfId="1" applyFont="1" applyFill="1" applyBorder="1" applyAlignment="1">
      <alignment horizontal="center" vertical="center" wrapText="1"/>
    </xf>
    <xf numFmtId="205" fontId="139" fillId="70" borderId="20" xfId="1" applyFont="1" applyFill="1" applyBorder="1" applyAlignment="1">
      <alignment horizontal="center" vertical="center" textRotation="90" wrapText="1"/>
    </xf>
    <xf numFmtId="205" fontId="139" fillId="70" borderId="21" xfId="1" applyFont="1" applyFill="1" applyBorder="1" applyAlignment="1">
      <alignment horizontal="center" vertical="center" textRotation="90" wrapText="1"/>
    </xf>
    <xf numFmtId="205" fontId="142" fillId="2" borderId="33" xfId="0" applyFont="1" applyFill="1" applyBorder="1" applyAlignment="1">
      <alignment horizontal="center" vertical="center" textRotation="90" wrapText="1"/>
    </xf>
    <xf numFmtId="205" fontId="142" fillId="2" borderId="60" xfId="0" applyFont="1" applyFill="1" applyBorder="1" applyAlignment="1">
      <alignment horizontal="center" vertical="center" textRotation="90" wrapText="1"/>
    </xf>
    <xf numFmtId="205" fontId="142" fillId="2" borderId="32" xfId="0" applyFont="1" applyFill="1" applyBorder="1" applyAlignment="1">
      <alignment horizontal="center" vertical="center" textRotation="90" wrapText="1"/>
    </xf>
    <xf numFmtId="205" fontId="139" fillId="2" borderId="22" xfId="1" applyFont="1" applyFill="1" applyBorder="1" applyAlignment="1">
      <alignment horizontal="center" vertical="center" textRotation="90" wrapText="1"/>
    </xf>
    <xf numFmtId="205" fontId="139" fillId="2" borderId="76" xfId="1" applyFont="1" applyFill="1" applyBorder="1" applyAlignment="1">
      <alignment horizontal="center" vertical="center" textRotation="90" wrapText="1"/>
    </xf>
    <xf numFmtId="205" fontId="139" fillId="2" borderId="20" xfId="1" applyFont="1" applyFill="1" applyBorder="1" applyAlignment="1">
      <alignment horizontal="center" vertical="center" textRotation="90" wrapText="1"/>
    </xf>
    <xf numFmtId="205" fontId="139" fillId="2" borderId="9" xfId="1" applyFont="1" applyFill="1" applyBorder="1" applyAlignment="1">
      <alignment horizontal="center" vertical="center" textRotation="90" wrapText="1"/>
    </xf>
    <xf numFmtId="205" fontId="139" fillId="2" borderId="61" xfId="1" applyFont="1" applyFill="1" applyBorder="1" applyAlignment="1">
      <alignment horizontal="center" vertical="center" wrapText="1"/>
    </xf>
    <xf numFmtId="205" fontId="142" fillId="74" borderId="20" xfId="0" applyFont="1" applyFill="1" applyBorder="1" applyAlignment="1">
      <alignment horizontal="center" vertical="center" textRotation="90" wrapText="1"/>
    </xf>
    <xf numFmtId="205" fontId="142" fillId="74" borderId="2" xfId="0" applyFont="1" applyFill="1" applyBorder="1" applyAlignment="1">
      <alignment horizontal="center" vertical="center" textRotation="90" wrapText="1"/>
    </xf>
    <xf numFmtId="205" fontId="142" fillId="74" borderId="21" xfId="0" applyFont="1" applyFill="1" applyBorder="1" applyAlignment="1">
      <alignment horizontal="center" vertical="center" textRotation="90" wrapText="1"/>
    </xf>
    <xf numFmtId="205" fontId="139" fillId="2" borderId="77" xfId="1" applyFont="1" applyFill="1" applyBorder="1" applyAlignment="1">
      <alignment horizontal="center" vertical="center" textRotation="90" wrapText="1"/>
    </xf>
    <xf numFmtId="205" fontId="139" fillId="2" borderId="16" xfId="1" applyFont="1" applyFill="1" applyBorder="1" applyAlignment="1">
      <alignment horizontal="center" vertical="center" textRotation="90" wrapText="1"/>
    </xf>
    <xf numFmtId="205" fontId="139" fillId="70" borderId="22" xfId="1" applyFont="1" applyFill="1" applyBorder="1" applyAlignment="1">
      <alignment horizontal="center" vertical="center" textRotation="90" wrapText="1"/>
    </xf>
    <xf numFmtId="205" fontId="139" fillId="70" borderId="24" xfId="1" applyFont="1" applyFill="1" applyBorder="1" applyAlignment="1">
      <alignment horizontal="center" vertical="center" textRotation="90" wrapText="1"/>
    </xf>
    <xf numFmtId="205" fontId="142" fillId="70" borderId="12" xfId="1" applyFont="1" applyFill="1" applyBorder="1" applyAlignment="1">
      <alignment horizontal="center" vertical="center" wrapText="1"/>
    </xf>
    <xf numFmtId="205" fontId="142" fillId="70" borderId="13" xfId="1" applyFont="1" applyFill="1" applyBorder="1" applyAlignment="1">
      <alignment horizontal="center" vertical="center" wrapText="1"/>
    </xf>
    <xf numFmtId="205" fontId="142" fillId="70" borderId="14" xfId="1" applyFont="1" applyFill="1" applyBorder="1" applyAlignment="1">
      <alignment horizontal="center" vertical="center" wrapText="1"/>
    </xf>
    <xf numFmtId="205" fontId="139" fillId="70" borderId="61" xfId="1" applyFont="1" applyFill="1" applyBorder="1" applyAlignment="1">
      <alignment horizontal="center" vertical="center" wrapText="1"/>
    </xf>
    <xf numFmtId="205" fontId="139" fillId="70" borderId="30" xfId="1" applyFont="1" applyFill="1" applyBorder="1" applyAlignment="1">
      <alignment horizontal="center" vertical="center" wrapText="1"/>
    </xf>
    <xf numFmtId="205" fontId="139" fillId="70" borderId="31" xfId="1" applyFont="1" applyFill="1" applyBorder="1" applyAlignment="1">
      <alignment horizontal="center" vertical="center" wrapText="1"/>
    </xf>
    <xf numFmtId="205" fontId="142" fillId="2" borderId="12" xfId="1" applyFont="1" applyFill="1" applyBorder="1" applyAlignment="1">
      <alignment horizontal="center" vertical="center" wrapText="1"/>
    </xf>
    <xf numFmtId="205" fontId="142" fillId="2" borderId="13" xfId="1" applyFont="1" applyFill="1" applyBorder="1" applyAlignment="1">
      <alignment horizontal="center" vertical="center" wrapText="1"/>
    </xf>
    <xf numFmtId="205" fontId="142" fillId="2" borderId="14" xfId="1" applyFont="1" applyFill="1" applyBorder="1" applyAlignment="1">
      <alignment horizontal="center" vertical="center" wrapText="1"/>
    </xf>
    <xf numFmtId="205" fontId="141" fillId="0" borderId="3" xfId="0" applyFont="1" applyFill="1" applyBorder="1" applyAlignment="1">
      <alignment horizontal="left" vertical="center" wrapText="1"/>
    </xf>
    <xf numFmtId="205" fontId="141" fillId="0" borderId="7" xfId="0" applyFont="1" applyFill="1" applyBorder="1" applyAlignment="1">
      <alignment horizontal="left" vertical="center" wrapText="1"/>
    </xf>
    <xf numFmtId="205" fontId="141" fillId="0" borderId="6" xfId="0" applyFont="1" applyFill="1" applyBorder="1" applyAlignment="1">
      <alignment horizontal="left" vertical="center" wrapText="1"/>
    </xf>
    <xf numFmtId="205" fontId="140" fillId="0" borderId="3" xfId="0" applyFont="1" applyFill="1" applyBorder="1" applyAlignment="1">
      <alignment horizontal="left" vertical="center" wrapText="1"/>
    </xf>
    <xf numFmtId="205" fontId="140" fillId="0" borderId="7" xfId="0" applyFont="1" applyFill="1" applyBorder="1" applyAlignment="1">
      <alignment horizontal="left" vertical="center" wrapText="1"/>
    </xf>
    <xf numFmtId="205" fontId="140" fillId="0" borderId="6" xfId="0" applyFont="1" applyFill="1" applyBorder="1" applyAlignment="1">
      <alignment horizontal="left" vertical="center" wrapText="1"/>
    </xf>
    <xf numFmtId="205" fontId="140" fillId="0" borderId="3" xfId="0" applyFont="1" applyFill="1" applyBorder="1" applyAlignment="1">
      <alignment horizontal="center" wrapText="1"/>
    </xf>
    <xf numFmtId="205" fontId="140" fillId="0" borderId="7" xfId="0" applyFont="1" applyFill="1" applyBorder="1" applyAlignment="1">
      <alignment horizontal="center" wrapText="1"/>
    </xf>
    <xf numFmtId="205" fontId="140" fillId="0" borderId="6" xfId="0" applyFont="1" applyFill="1" applyBorder="1" applyAlignment="1">
      <alignment horizontal="center" wrapText="1"/>
    </xf>
    <xf numFmtId="205" fontId="140" fillId="0" borderId="59" xfId="0" applyFont="1" applyFill="1" applyBorder="1" applyAlignment="1">
      <alignment horizontal="left" vertical="center" wrapText="1"/>
    </xf>
    <xf numFmtId="205" fontId="140" fillId="0" borderId="58" xfId="0" applyFont="1" applyFill="1" applyBorder="1" applyAlignment="1">
      <alignment horizontal="left" vertical="center" wrapText="1"/>
    </xf>
    <xf numFmtId="205" fontId="140" fillId="0" borderId="64" xfId="0" applyFont="1" applyFill="1" applyBorder="1" applyAlignment="1">
      <alignment horizontal="left" vertical="center" wrapText="1"/>
    </xf>
    <xf numFmtId="205" fontId="142" fillId="2" borderId="20" xfId="0" applyFont="1" applyFill="1" applyBorder="1" applyAlignment="1">
      <alignment horizontal="center" vertical="center" textRotation="90" wrapText="1"/>
    </xf>
    <xf numFmtId="205" fontId="142" fillId="2" borderId="2" xfId="0" applyFont="1" applyFill="1" applyBorder="1" applyAlignment="1">
      <alignment horizontal="center" vertical="center" textRotation="90" wrapText="1"/>
    </xf>
    <xf numFmtId="205" fontId="142" fillId="2" borderId="21" xfId="0" applyFont="1" applyFill="1" applyBorder="1" applyAlignment="1">
      <alignment horizontal="center" vertical="center" textRotation="90" wrapText="1"/>
    </xf>
    <xf numFmtId="205" fontId="140" fillId="0" borderId="59" xfId="0" applyFont="1" applyFill="1" applyBorder="1" applyAlignment="1">
      <alignment horizontal="center" wrapText="1"/>
    </xf>
    <xf numFmtId="205" fontId="140" fillId="0" borderId="58" xfId="0" applyFont="1" applyFill="1" applyBorder="1" applyAlignment="1">
      <alignment horizontal="center" wrapText="1"/>
    </xf>
    <xf numFmtId="205" fontId="140" fillId="0" borderId="64" xfId="0" applyFont="1" applyFill="1" applyBorder="1" applyAlignment="1">
      <alignment horizontal="center" wrapText="1"/>
    </xf>
    <xf numFmtId="205" fontId="141" fillId="0" borderId="20" xfId="0" applyFont="1" applyFill="1" applyBorder="1" applyAlignment="1">
      <alignment horizontal="center" vertical="center" textRotation="90" wrapText="1"/>
    </xf>
    <xf numFmtId="205" fontId="141" fillId="0" borderId="2" xfId="0" applyFont="1" applyFill="1" applyBorder="1" applyAlignment="1">
      <alignment horizontal="center" vertical="center" textRotation="90" wrapText="1"/>
    </xf>
    <xf numFmtId="205" fontId="141" fillId="0" borderId="21" xfId="0" applyFont="1" applyFill="1" applyBorder="1" applyAlignment="1">
      <alignment horizontal="center" vertical="center" textRotation="90" wrapText="1"/>
    </xf>
    <xf numFmtId="205" fontId="142" fillId="0" borderId="20" xfId="0" applyFont="1" applyFill="1" applyBorder="1" applyAlignment="1">
      <alignment horizontal="center" vertical="center" textRotation="90" wrapText="1"/>
    </xf>
    <xf numFmtId="205" fontId="142" fillId="0" borderId="2" xfId="0" applyFont="1" applyFill="1" applyBorder="1" applyAlignment="1">
      <alignment horizontal="center" vertical="center" textRotation="90" wrapText="1"/>
    </xf>
    <xf numFmtId="205" fontId="142" fillId="0" borderId="21" xfId="0" applyFont="1" applyFill="1" applyBorder="1" applyAlignment="1">
      <alignment horizontal="center" vertical="center" textRotation="90" wrapText="1"/>
    </xf>
    <xf numFmtId="205" fontId="174" fillId="0" borderId="12" xfId="0" applyFont="1" applyFill="1" applyBorder="1" applyAlignment="1">
      <alignment horizontal="center" vertical="center" wrapText="1"/>
    </xf>
    <xf numFmtId="205" fontId="174" fillId="0" borderId="13" xfId="0" applyFont="1" applyFill="1" applyBorder="1" applyAlignment="1">
      <alignment horizontal="center" vertical="center" wrapText="1"/>
    </xf>
    <xf numFmtId="49" fontId="142" fillId="0" borderId="22" xfId="0" applyNumberFormat="1" applyFont="1" applyFill="1" applyBorder="1" applyAlignment="1">
      <alignment horizontal="center" vertical="center" textRotation="90" wrapText="1"/>
    </xf>
    <xf numFmtId="49" fontId="142" fillId="0" borderId="63" xfId="0" applyNumberFormat="1" applyFont="1" applyFill="1" applyBorder="1" applyAlignment="1">
      <alignment horizontal="center" vertical="center" textRotation="90" wrapText="1"/>
    </xf>
    <xf numFmtId="49" fontId="142" fillId="0" borderId="24" xfId="0" applyNumberFormat="1" applyFont="1" applyFill="1" applyBorder="1" applyAlignment="1">
      <alignment horizontal="center" vertical="center" textRotation="90" wrapText="1"/>
    </xf>
    <xf numFmtId="49" fontId="142" fillId="2" borderId="20" xfId="0" applyNumberFormat="1" applyFont="1" applyFill="1" applyBorder="1" applyAlignment="1">
      <alignment horizontal="center" vertical="center" textRotation="90" wrapText="1"/>
    </xf>
    <xf numFmtId="49" fontId="142" fillId="2" borderId="2" xfId="0" applyNumberFormat="1" applyFont="1" applyFill="1" applyBorder="1" applyAlignment="1">
      <alignment horizontal="center" vertical="center" textRotation="90" wrapText="1"/>
    </xf>
    <xf numFmtId="49" fontId="142" fillId="2" borderId="21" xfId="0" applyNumberFormat="1" applyFont="1" applyFill="1" applyBorder="1" applyAlignment="1">
      <alignment horizontal="center" vertical="center" textRotation="90" wrapText="1"/>
    </xf>
    <xf numFmtId="49" fontId="140" fillId="0" borderId="0" xfId="0" applyNumberFormat="1" applyFont="1" applyFill="1" applyBorder="1" applyAlignment="1">
      <alignment horizontal="left" vertical="center" wrapText="1"/>
    </xf>
    <xf numFmtId="49" fontId="142" fillId="0" borderId="20" xfId="0" applyNumberFormat="1" applyFont="1" applyFill="1" applyBorder="1" applyAlignment="1">
      <alignment horizontal="center" vertical="center" textRotation="90" wrapText="1"/>
    </xf>
    <xf numFmtId="49" fontId="142" fillId="0" borderId="2" xfId="0" applyNumberFormat="1" applyFont="1" applyFill="1" applyBorder="1" applyAlignment="1">
      <alignment horizontal="center" vertical="center" textRotation="90" wrapText="1"/>
    </xf>
    <xf numFmtId="49" fontId="142" fillId="0" borderId="21" xfId="0" applyNumberFormat="1" applyFont="1" applyFill="1" applyBorder="1" applyAlignment="1">
      <alignment horizontal="center" vertical="center" textRotation="90" wrapText="1"/>
    </xf>
    <xf numFmtId="205" fontId="140" fillId="0" borderId="0" xfId="0" applyFont="1" applyFill="1" applyBorder="1" applyAlignment="1">
      <alignment horizontal="left" wrapText="1"/>
    </xf>
    <xf numFmtId="205" fontId="142" fillId="2" borderId="87" xfId="0" applyFont="1" applyFill="1" applyBorder="1" applyAlignment="1">
      <alignment horizontal="center" vertical="center" textRotation="90" wrapText="1"/>
    </xf>
    <xf numFmtId="205" fontId="142" fillId="2" borderId="88" xfId="0" applyFont="1" applyFill="1" applyBorder="1" applyAlignment="1">
      <alignment horizontal="center" vertical="center" textRotation="90" wrapText="1"/>
    </xf>
    <xf numFmtId="205" fontId="142" fillId="2" borderId="89" xfId="0" applyFont="1" applyFill="1" applyBorder="1" applyAlignment="1">
      <alignment horizontal="center" vertical="center" textRotation="90" wrapText="1"/>
    </xf>
    <xf numFmtId="205" fontId="142" fillId="2" borderId="23" xfId="0" applyFont="1" applyFill="1" applyBorder="1" applyAlignment="1">
      <alignment horizontal="center" vertical="center" textRotation="90" wrapText="1"/>
    </xf>
    <xf numFmtId="205" fontId="142" fillId="2" borderId="62" xfId="0" applyFont="1" applyFill="1" applyBorder="1" applyAlignment="1">
      <alignment horizontal="center" vertical="center" textRotation="90" wrapText="1"/>
    </xf>
    <xf numFmtId="205" fontId="142" fillId="2" borderId="25" xfId="0" applyFont="1" applyFill="1" applyBorder="1" applyAlignment="1">
      <alignment horizontal="center" vertical="center" textRotation="90" wrapText="1"/>
    </xf>
    <xf numFmtId="205" fontId="142" fillId="2" borderId="80" xfId="0" applyFont="1" applyFill="1" applyBorder="1" applyAlignment="1">
      <alignment horizontal="center" vertical="center" textRotation="90" wrapText="1"/>
    </xf>
    <xf numFmtId="205" fontId="142" fillId="2" borderId="26" xfId="0" applyFont="1" applyFill="1" applyBorder="1" applyAlignment="1">
      <alignment horizontal="center" vertical="center" textRotation="90" wrapText="1"/>
    </xf>
    <xf numFmtId="205" fontId="142" fillId="2" borderId="85" xfId="0" applyFont="1" applyFill="1" applyBorder="1" applyAlignment="1">
      <alignment horizontal="center" vertical="center" textRotation="90" wrapText="1"/>
    </xf>
    <xf numFmtId="205" fontId="142" fillId="2" borderId="81" xfId="0" applyFont="1" applyFill="1" applyBorder="1" applyAlignment="1">
      <alignment horizontal="center" vertical="center" textRotation="90" wrapText="1"/>
    </xf>
    <xf numFmtId="205" fontId="142" fillId="0" borderId="18" xfId="0" applyFont="1" applyFill="1" applyBorder="1" applyAlignment="1">
      <alignment horizontal="center" vertical="center" textRotation="90" wrapText="1"/>
    </xf>
    <xf numFmtId="205" fontId="142" fillId="0" borderId="11" xfId="0" applyFont="1" applyFill="1" applyBorder="1" applyAlignment="1">
      <alignment horizontal="center" vertical="center" textRotation="90" wrapText="1"/>
    </xf>
    <xf numFmtId="205" fontId="142" fillId="0" borderId="19" xfId="0" applyFont="1" applyFill="1" applyBorder="1" applyAlignment="1">
      <alignment horizontal="center" vertical="center" textRotation="90" wrapText="1"/>
    </xf>
    <xf numFmtId="205" fontId="142" fillId="2" borderId="86" xfId="0" applyFont="1" applyFill="1" applyBorder="1" applyAlignment="1">
      <alignment horizontal="center" vertical="center" textRotation="90" wrapText="1"/>
    </xf>
    <xf numFmtId="205" fontId="142" fillId="2" borderId="10" xfId="0" applyFont="1" applyFill="1" applyBorder="1" applyAlignment="1">
      <alignment horizontal="center" vertical="center" textRotation="90" wrapText="1"/>
    </xf>
    <xf numFmtId="205" fontId="142" fillId="2" borderId="82" xfId="0" applyFont="1" applyFill="1" applyBorder="1" applyAlignment="1">
      <alignment horizontal="center" vertical="center" textRotation="90" wrapText="1"/>
    </xf>
    <xf numFmtId="205" fontId="142" fillId="2" borderId="83" xfId="0" applyFont="1" applyFill="1" applyBorder="1" applyAlignment="1">
      <alignment horizontal="center" vertical="center" textRotation="90" wrapText="1"/>
    </xf>
    <xf numFmtId="205" fontId="142" fillId="2" borderId="84" xfId="0" applyFont="1" applyFill="1" applyBorder="1" applyAlignment="1">
      <alignment horizontal="center" vertical="center" textRotation="90" wrapText="1"/>
    </xf>
    <xf numFmtId="205" fontId="142" fillId="2" borderId="78" xfId="4140" applyFont="1" applyFill="1" applyBorder="1" applyAlignment="1">
      <alignment horizontal="center" vertical="center" textRotation="90" wrapText="1"/>
    </xf>
    <xf numFmtId="205" fontId="142" fillId="2" borderId="4" xfId="4140" applyFont="1" applyFill="1" applyBorder="1" applyAlignment="1">
      <alignment horizontal="center" vertical="center" textRotation="90" wrapText="1"/>
    </xf>
    <xf numFmtId="205" fontId="142" fillId="2" borderId="79" xfId="4140" applyFont="1" applyFill="1" applyBorder="1" applyAlignment="1">
      <alignment horizontal="center" vertical="center" textRotation="90" wrapText="1"/>
    </xf>
    <xf numFmtId="205" fontId="141" fillId="0" borderId="27" xfId="1" applyFont="1" applyFill="1" applyBorder="1" applyAlignment="1">
      <alignment horizontal="center" vertical="center" wrapText="1"/>
    </xf>
    <xf numFmtId="205" fontId="141" fillId="0" borderId="28" xfId="1" applyFont="1" applyFill="1" applyBorder="1" applyAlignment="1">
      <alignment horizontal="center" vertical="center" wrapText="1"/>
    </xf>
    <xf numFmtId="205" fontId="141" fillId="0" borderId="29" xfId="1" applyFont="1" applyFill="1" applyBorder="1" applyAlignment="1">
      <alignment horizontal="center" vertical="center" wrapText="1"/>
    </xf>
    <xf numFmtId="205" fontId="139" fillId="70" borderId="77" xfId="1" applyFont="1" applyFill="1" applyBorder="1" applyAlignment="1">
      <alignment horizontal="center" vertical="center" wrapText="1"/>
    </xf>
    <xf numFmtId="205" fontId="139" fillId="70" borderId="26" xfId="1" applyFont="1" applyFill="1" applyBorder="1" applyAlignment="1">
      <alignment horizontal="center" vertical="center" wrapText="1"/>
    </xf>
    <xf numFmtId="205" fontId="139" fillId="70" borderId="16" xfId="1" applyFont="1" applyFill="1" applyBorder="1" applyAlignment="1">
      <alignment horizontal="center" vertical="center" wrapText="1"/>
    </xf>
    <xf numFmtId="205" fontId="142" fillId="70" borderId="33" xfId="0" applyFont="1" applyFill="1" applyBorder="1" applyAlignment="1">
      <alignment horizontal="center" vertical="center" textRotation="90" wrapText="1"/>
    </xf>
    <xf numFmtId="205" fontId="142" fillId="70" borderId="60" xfId="0" applyFont="1" applyFill="1" applyBorder="1" applyAlignment="1">
      <alignment horizontal="center" vertical="center" textRotation="90" wrapText="1"/>
    </xf>
    <xf numFmtId="205" fontId="142" fillId="70" borderId="32" xfId="0" applyFont="1" applyFill="1" applyBorder="1" applyAlignment="1">
      <alignment horizontal="center" vertical="center" textRotation="90" wrapText="1"/>
    </xf>
    <xf numFmtId="205" fontId="142" fillId="76" borderId="12" xfId="1" applyFont="1" applyFill="1" applyBorder="1" applyAlignment="1">
      <alignment horizontal="center" vertical="center" wrapText="1"/>
    </xf>
    <xf numFmtId="205" fontId="142" fillId="76" borderId="13" xfId="1" applyFont="1" applyFill="1" applyBorder="1" applyAlignment="1">
      <alignment horizontal="center" vertical="center" wrapText="1"/>
    </xf>
    <xf numFmtId="205" fontId="142" fillId="76" borderId="14" xfId="1" applyFont="1" applyFill="1" applyBorder="1" applyAlignment="1">
      <alignment horizontal="center" vertical="center" wrapText="1"/>
    </xf>
    <xf numFmtId="205" fontId="139" fillId="76" borderId="22" xfId="1" applyFont="1" applyFill="1" applyBorder="1" applyAlignment="1">
      <alignment horizontal="center" vertical="center" textRotation="90" wrapText="1"/>
    </xf>
    <xf numFmtId="205" fontId="139" fillId="76" borderId="24" xfId="1" applyFont="1" applyFill="1" applyBorder="1" applyAlignment="1">
      <alignment horizontal="center" vertical="center" textRotation="90" wrapText="1"/>
    </xf>
    <xf numFmtId="205" fontId="139" fillId="76" borderId="20" xfId="1" applyFont="1" applyFill="1" applyBorder="1" applyAlignment="1">
      <alignment horizontal="center" vertical="center" textRotation="90" wrapText="1"/>
    </xf>
    <xf numFmtId="205" fontId="139" fillId="76" borderId="21" xfId="1" applyFont="1" applyFill="1" applyBorder="1" applyAlignment="1">
      <alignment horizontal="center" vertical="center" textRotation="90" wrapText="1"/>
    </xf>
    <xf numFmtId="205" fontId="139" fillId="76" borderId="61" xfId="1" applyFont="1" applyFill="1" applyBorder="1" applyAlignment="1">
      <alignment horizontal="center" vertical="center" wrapText="1"/>
    </xf>
    <xf numFmtId="205" fontId="139" fillId="76" borderId="30" xfId="1" applyFont="1" applyFill="1" applyBorder="1" applyAlignment="1">
      <alignment horizontal="center" vertical="center" wrapText="1"/>
    </xf>
    <xf numFmtId="205" fontId="139" fillId="76" borderId="31" xfId="1" applyFont="1" applyFill="1" applyBorder="1" applyAlignment="1">
      <alignment horizontal="center" vertical="center" wrapText="1"/>
    </xf>
  </cellXfs>
  <cellStyles count="4847">
    <cellStyle name="_x0005_" xfId="24"/>
    <cellStyle name=" " xfId="25"/>
    <cellStyle name="  2" xfId="2401"/>
    <cellStyle name=" _97연말" xfId="26"/>
    <cellStyle name=" _97연말 2" xfId="2402"/>
    <cellStyle name=" _97연말1" xfId="27"/>
    <cellStyle name=" _97연말1 2" xfId="2403"/>
    <cellStyle name=" _Book1" xfId="28"/>
    <cellStyle name=" _Book1 2" xfId="2404"/>
    <cellStyle name="_x000c_ōᅺb0ōᆊbXōᆚbōᆪb¨ōᆺb섄ōᇊb섰ōᇚb셌ōᇪb셨ōᇺb손ōሊbÌōሚbôōሪbŀōሺbŨōቊbƀōቚb솴ōቪb쇌ōቺb쇬ōኊb숄ōኚb술ōኪbƜōኺbƸōዊbǜōዚbǸōዪbɄō" xfId="29"/>
    <cellStyle name="_x000c_ōᅺb0ōᆊbXōᆚbōᆪb¨ōᆺb섄ōᇊb섰ōᇚb셌ōᇪb셨ōᇺb손ōሊbÌōሚbôōሪbŀōሺbŨōቊbƀōቚb솴ōቪb쇌ōቺb쇬ōኊb숄ōኚb술ōኪbƜōኺbƸōዊbǜōዚbǸōዪbɄō 2" xfId="2405"/>
    <cellStyle name="&quot;" xfId="30"/>
    <cellStyle name="&quot; 2" xfId="2406"/>
    <cellStyle name="#,##0" xfId="31"/>
    <cellStyle name="??&amp;O?&amp;H?_x0008__x000f__x0007_?_x0007__x0001__x0001_" xfId="32"/>
    <cellStyle name="??&amp;O?&amp;H?_x0008__x000f__x0007_?_x0007__x0001__x0001_ 2" xfId="2407"/>
    <cellStyle name="??&amp;O?&amp;H?_x0008_??_x0007__x0001__x0001_" xfId="33"/>
    <cellStyle name="??&amp;O?&amp;H?_x0008_??_x0007__x0001__x0001_ 2" xfId="2408"/>
    <cellStyle name="??&amp;쏗?뷐9_x0008__x0011__x0007_?_x0007__x0001__x0001_" xfId="34"/>
    <cellStyle name="??&amp;쏗?뷐9_x0008__x0011__x0007_?_x0007__x0001__x0001_ 2" xfId="2409"/>
    <cellStyle name="?_x001d_??%U²u&amp;H²9_x0008_?_x0009_s_x000a__x0007__x0001__x0001_" xfId="35"/>
    <cellStyle name="?_x001d_??%U²u&amp;H²9_x0008_?_x0009_s_x000a__x0007__x0001__x0001_ 2" xfId="2410"/>
    <cellStyle name="??_Book1" xfId="36"/>
    <cellStyle name="??A? [0]_laroux_1_¸???™? " xfId="37"/>
    <cellStyle name="??A?_laroux_1_¸???™? " xfId="38"/>
    <cellStyle name="?”´?_?¼??¤´_¸???™? " xfId="39"/>
    <cellStyle name="?W?_laroux" xfId="40"/>
    <cellStyle name="?귽긣깑" xfId="41"/>
    <cellStyle name="?귽긣깑 2" xfId="2411"/>
    <cellStyle name="?렑띙귒궻긪귽긬?깏깛긏" xfId="42"/>
    <cellStyle name="?렑띙귒궻긪귽긬?깏깛긏 2" xfId="2412"/>
    <cellStyle name="?曹%U?&amp;H?_x0008_?s_x000a__x0007__x0001__x0001_" xfId="43"/>
    <cellStyle name="?曹%U?&amp;H?_x0008_?s_x000a__x0007__x0001__x0001_ 2" xfId="2413"/>
    <cellStyle name="?珠??? " xfId="44"/>
    <cellStyle name="?珠???  2" xfId="45"/>
    <cellStyle name="?珠???  2 2" xfId="2415"/>
    <cellStyle name="?珠???  3" xfId="46"/>
    <cellStyle name="?珠???  3 2" xfId="2416"/>
    <cellStyle name="?珠???  4" xfId="47"/>
    <cellStyle name="?珠???  4 2" xfId="2417"/>
    <cellStyle name="?珠???  5" xfId="48"/>
    <cellStyle name="?珠???  5 2" xfId="2418"/>
    <cellStyle name="?珠???  6" xfId="49"/>
    <cellStyle name="?珠???  6 2" xfId="2419"/>
    <cellStyle name="?珠???  7" xfId="50"/>
    <cellStyle name="?珠???  7 2" xfId="2420"/>
    <cellStyle name="?珠???  8" xfId="51"/>
    <cellStyle name="?珠???  8 2" xfId="2421"/>
    <cellStyle name="?珠???  9" xfId="2414"/>
    <cellStyle name="_´Ü°¡Ç¥" xfId="52"/>
    <cellStyle name="_´Ü°¡Ç¥ 2" xfId="2422"/>
    <cellStyle name="_2004.4.14-금호건설(남해화학)" xfId="53"/>
    <cellStyle name="_2004.4.14-금호건설(남해화학) 2" xfId="2423"/>
    <cellStyle name="_2004.4.14-금호건설(남해화학)_00_ SECL Templates_20090219" xfId="54"/>
    <cellStyle name="_2004.4.14-금호건설(남해화학)_00_ SECL Templates_20090219 2" xfId="2424"/>
    <cellStyle name="_2004.4.14-금호건설(남해화학)_SECL Templates_20090209" xfId="55"/>
    <cellStyle name="_2004.4.14-금호건설(남해화학)_SECL Templates_20090209 2" xfId="2425"/>
    <cellStyle name="_AMO1" xfId="56"/>
    <cellStyle name="_AMO1 2" xfId="2426"/>
    <cellStyle name="_Book1" xfId="57"/>
    <cellStyle name="_Book1 2" xfId="2427"/>
    <cellStyle name="_Book1_1" xfId="58"/>
    <cellStyle name="_BQ for Ammo23-8" xfId="59"/>
    <cellStyle name="_caprolactom-보온1(제출)" xfId="60"/>
    <cellStyle name="_caprolactom-보온1(제출) 2" xfId="2428"/>
    <cellStyle name="_DIRECT-CONT" xfId="61"/>
    <cellStyle name="_DIRECT-CONT 2" xfId="2429"/>
    <cellStyle name="_DIRECT-CONT_00_ SECL Templates_20090219" xfId="62"/>
    <cellStyle name="_DIRECT-CONT_00_ SECL Templates_20090219 2" xfId="2430"/>
    <cellStyle name="_DIRECT-CONT_SECL Templates_20090209" xfId="63"/>
    <cellStyle name="_DIRECT-CONT_SECL Templates_20090209 2" xfId="2431"/>
    <cellStyle name="_INDIRECT COST" xfId="64"/>
    <cellStyle name="_INDIRECT COST 2" xfId="2432"/>
    <cellStyle name="_LIMICO Quote 01" xfId="65"/>
    <cellStyle name="_LIMICO Quote 01 2" xfId="2433"/>
    <cellStyle name="_NEGS" xfId="66"/>
    <cellStyle name="_NEGS 2" xfId="2434"/>
    <cellStyle name="_NEGS_00_ SECL Templates_20090219" xfId="67"/>
    <cellStyle name="_NEGS_00_ SECL Templates_20090219 2" xfId="2435"/>
    <cellStyle name="_NEGS_SECL Templates_20090209" xfId="68"/>
    <cellStyle name="_NEGS_SECL Templates_20090209 2" xfId="2436"/>
    <cellStyle name="_PAYMENT5%" xfId="69"/>
    <cellStyle name="_PAYMENT5% 2" xfId="2437"/>
    <cellStyle name="_Process1" xfId="70"/>
    <cellStyle name="_Process1 2" xfId="2438"/>
    <cellStyle name="_Quote 02" xfId="71"/>
    <cellStyle name="_Quote 02 2" xfId="2439"/>
    <cellStyle name="_SAMSUNG3" xfId="72"/>
    <cellStyle name="_Sch-기계" xfId="73"/>
    <cellStyle name="_Sch-기계 2" xfId="2440"/>
    <cellStyle name="_S-PVC PJT" xfId="74"/>
    <cellStyle name="_S-PVC PJT 2" xfId="2441"/>
    <cellStyle name="_S-PVC PJT_00_ SECL Templates_20090219" xfId="75"/>
    <cellStyle name="_S-PVC PJT_00_ SECL Templates_20090219 2" xfId="2442"/>
    <cellStyle name="_S-PVC PJT_SECL Templates_20090209" xfId="76"/>
    <cellStyle name="_S-PVC PJT_SECL Templates_20090209 2" xfId="2443"/>
    <cellStyle name="_STEAM 배관(2004.3.10)" xfId="77"/>
    <cellStyle name="_STEAM 배관(2004.3.10) 2" xfId="2444"/>
    <cellStyle name="_Virus" xfId="78"/>
    <cellStyle name="_Virus 2" xfId="2445"/>
    <cellStyle name="_Virus_00_ SECL Templates_20090219" xfId="79"/>
    <cellStyle name="_Virus_00_ SECL Templates_20090219 2" xfId="2446"/>
    <cellStyle name="_Virus_SECL Templates_20090209" xfId="80"/>
    <cellStyle name="_Virus_SECL Templates_20090209 2" xfId="2447"/>
    <cellStyle name="_갑지-일반" xfId="81"/>
    <cellStyle name="_갑지-일반 2" xfId="2448"/>
    <cellStyle name="_견적-POLYOL" xfId="82"/>
    <cellStyle name="_견적-POLYOL 2" xfId="2449"/>
    <cellStyle name="_견적-POLYOL_00_ SECL Templates_20090219" xfId="83"/>
    <cellStyle name="_견적-POLYOL_00_ SECL Templates_20090219 2" xfId="2450"/>
    <cellStyle name="_견적-POLYOL_SECL Templates_20090209" xfId="84"/>
    <cellStyle name="_견적-POLYOL_SECL Templates_20090209 2" xfId="2451"/>
    <cellStyle name="_견적서 PKG_1" xfId="85"/>
    <cellStyle name="_견적서 PKG_1 2" xfId="2452"/>
    <cellStyle name="_단가표" xfId="86"/>
    <cellStyle name="_단가표 2" xfId="2453"/>
    <cellStyle name="_실행단가" xfId="87"/>
    <cellStyle name="_실행단가 2" xfId="2454"/>
    <cellStyle name="_인원계획표 " xfId="88"/>
    <cellStyle name="_인원계획표  2" xfId="2455"/>
    <cellStyle name="_인원계획표 _PC0094 경비_대체원가" xfId="89"/>
    <cellStyle name="_인원계획표 _PC0094 경비_대체원가 10" xfId="90"/>
    <cellStyle name="_인원계획표 _PC0094 경비_대체원가 10 2" xfId="2457"/>
    <cellStyle name="_인원계획표 _PC0094 경비_대체원가 11" xfId="91"/>
    <cellStyle name="_인원계획표 _PC0094 경비_대체원가 11 2" xfId="2458"/>
    <cellStyle name="_인원계획표 _PC0094 경비_대체원가 12" xfId="92"/>
    <cellStyle name="_인원계획표 _PC0094 경비_대체원가 12 2" xfId="2459"/>
    <cellStyle name="_인원계획표 _PC0094 경비_대체원가 13" xfId="93"/>
    <cellStyle name="_인원계획표 _PC0094 경비_대체원가 13 2" xfId="2460"/>
    <cellStyle name="_인원계획표 _PC0094 경비_대체원가 14" xfId="94"/>
    <cellStyle name="_인원계획표 _PC0094 경비_대체원가 14 2" xfId="2461"/>
    <cellStyle name="_인원계획표 _PC0094 경비_대체원가 15" xfId="95"/>
    <cellStyle name="_인원계획표 _PC0094 경비_대체원가 15 2" xfId="2462"/>
    <cellStyle name="_인원계획표 _PC0094 경비_대체원가 16" xfId="96"/>
    <cellStyle name="_인원계획표 _PC0094 경비_대체원가 16 2" xfId="2463"/>
    <cellStyle name="_인원계획표 _PC0094 경비_대체원가 17" xfId="97"/>
    <cellStyle name="_인원계획표 _PC0094 경비_대체원가 17 2" xfId="2464"/>
    <cellStyle name="_인원계획표 _PC0094 경비_대체원가 18" xfId="98"/>
    <cellStyle name="_인원계획표 _PC0094 경비_대체원가 18 2" xfId="2465"/>
    <cellStyle name="_인원계획표 _PC0094 경비_대체원가 19" xfId="99"/>
    <cellStyle name="_인원계획표 _PC0094 경비_대체원가 19 2" xfId="2466"/>
    <cellStyle name="_인원계획표 _PC0094 경비_대체원가 2" xfId="100"/>
    <cellStyle name="_인원계획표 _PC0094 경비_대체원가 2 2" xfId="2467"/>
    <cellStyle name="_인원계획표 _PC0094 경비_대체원가 20" xfId="101"/>
    <cellStyle name="_인원계획표 _PC0094 경비_대체원가 20 2" xfId="2468"/>
    <cellStyle name="_인원계획표 _PC0094 경비_대체원가 21" xfId="102"/>
    <cellStyle name="_인원계획표 _PC0094 경비_대체원가 21 2" xfId="2469"/>
    <cellStyle name="_인원계획표 _PC0094 경비_대체원가 22" xfId="103"/>
    <cellStyle name="_인원계획표 _PC0094 경비_대체원가 22 2" xfId="2470"/>
    <cellStyle name="_인원계획표 _PC0094 경비_대체원가 23" xfId="104"/>
    <cellStyle name="_인원계획표 _PC0094 경비_대체원가 23 2" xfId="2471"/>
    <cellStyle name="_인원계획표 _PC0094 경비_대체원가 24" xfId="105"/>
    <cellStyle name="_인원계획표 _PC0094 경비_대체원가 24 2" xfId="2472"/>
    <cellStyle name="_인원계획표 _PC0094 경비_대체원가 25" xfId="106"/>
    <cellStyle name="_인원계획표 _PC0094 경비_대체원가 25 2" xfId="2473"/>
    <cellStyle name="_인원계획표 _PC0094 경비_대체원가 26" xfId="107"/>
    <cellStyle name="_인원계획표 _PC0094 경비_대체원가 26 2" xfId="2474"/>
    <cellStyle name="_인원계획표 _PC0094 경비_대체원가 27" xfId="108"/>
    <cellStyle name="_인원계획표 _PC0094 경비_대체원가 27 2" xfId="2475"/>
    <cellStyle name="_인원계획표 _PC0094 경비_대체원가 28" xfId="2456"/>
    <cellStyle name="_인원계획표 _PC0094 경비_대체원가 3" xfId="109"/>
    <cellStyle name="_인원계획표 _PC0094 경비_대체원가 3 2" xfId="2476"/>
    <cellStyle name="_인원계획표 _PC0094 경비_대체원가 4" xfId="110"/>
    <cellStyle name="_인원계획표 _PC0094 경비_대체원가 4 2" xfId="2477"/>
    <cellStyle name="_인원계획표 _PC0094 경비_대체원가 5" xfId="111"/>
    <cellStyle name="_인원계획표 _PC0094 경비_대체원가 5 2" xfId="2478"/>
    <cellStyle name="_인원계획표 _PC0094 경비_대체원가 6" xfId="112"/>
    <cellStyle name="_인원계획표 _PC0094 경비_대체원가 6 2" xfId="2479"/>
    <cellStyle name="_인원계획표 _PC0094 경비_대체원가 7" xfId="113"/>
    <cellStyle name="_인원계획표 _PC0094 경비_대체원가 7 2" xfId="2480"/>
    <cellStyle name="_인원계획표 _PC0094 경비_대체원가 8" xfId="114"/>
    <cellStyle name="_인원계획표 _PC0094 경비_대체원가 8 2" xfId="2481"/>
    <cellStyle name="_인원계획표 _PC0094 경비_대체원가 9" xfId="115"/>
    <cellStyle name="_인원계획표 _PC0094 경비_대체원가 9 2" xfId="2482"/>
    <cellStyle name="_인원계획표 _적격 " xfId="116"/>
    <cellStyle name="_인원계획표 _적격  2" xfId="2483"/>
    <cellStyle name="_인원계획표 _적격 _PC0094 경비_대체원가" xfId="117"/>
    <cellStyle name="_인원계획표 _적격 _PC0094 경비_대체원가 10" xfId="118"/>
    <cellStyle name="_인원계획표 _적격 _PC0094 경비_대체원가 10 2" xfId="2485"/>
    <cellStyle name="_인원계획표 _적격 _PC0094 경비_대체원가 11" xfId="119"/>
    <cellStyle name="_인원계획표 _적격 _PC0094 경비_대체원가 11 2" xfId="2486"/>
    <cellStyle name="_인원계획표 _적격 _PC0094 경비_대체원가 12" xfId="120"/>
    <cellStyle name="_인원계획표 _적격 _PC0094 경비_대체원가 12 2" xfId="2487"/>
    <cellStyle name="_인원계획표 _적격 _PC0094 경비_대체원가 13" xfId="121"/>
    <cellStyle name="_인원계획표 _적격 _PC0094 경비_대체원가 13 2" xfId="2488"/>
    <cellStyle name="_인원계획표 _적격 _PC0094 경비_대체원가 14" xfId="122"/>
    <cellStyle name="_인원계획표 _적격 _PC0094 경비_대체원가 14 2" xfId="2489"/>
    <cellStyle name="_인원계획표 _적격 _PC0094 경비_대체원가 15" xfId="123"/>
    <cellStyle name="_인원계획표 _적격 _PC0094 경비_대체원가 15 2" xfId="2490"/>
    <cellStyle name="_인원계획표 _적격 _PC0094 경비_대체원가 16" xfId="124"/>
    <cellStyle name="_인원계획표 _적격 _PC0094 경비_대체원가 16 2" xfId="2491"/>
    <cellStyle name="_인원계획표 _적격 _PC0094 경비_대체원가 17" xfId="125"/>
    <cellStyle name="_인원계획표 _적격 _PC0094 경비_대체원가 17 2" xfId="2492"/>
    <cellStyle name="_인원계획표 _적격 _PC0094 경비_대체원가 18" xfId="126"/>
    <cellStyle name="_인원계획표 _적격 _PC0094 경비_대체원가 18 2" xfId="2493"/>
    <cellStyle name="_인원계획표 _적격 _PC0094 경비_대체원가 19" xfId="127"/>
    <cellStyle name="_인원계획표 _적격 _PC0094 경비_대체원가 19 2" xfId="2494"/>
    <cellStyle name="_인원계획표 _적격 _PC0094 경비_대체원가 2" xfId="128"/>
    <cellStyle name="_인원계획표 _적격 _PC0094 경비_대체원가 2 2" xfId="2495"/>
    <cellStyle name="_인원계획표 _적격 _PC0094 경비_대체원가 20" xfId="129"/>
    <cellStyle name="_인원계획표 _적격 _PC0094 경비_대체원가 20 2" xfId="2496"/>
    <cellStyle name="_인원계획표 _적격 _PC0094 경비_대체원가 21" xfId="130"/>
    <cellStyle name="_인원계획표 _적격 _PC0094 경비_대체원가 21 2" xfId="2497"/>
    <cellStyle name="_인원계획표 _적격 _PC0094 경비_대체원가 22" xfId="131"/>
    <cellStyle name="_인원계획표 _적격 _PC0094 경비_대체원가 22 2" xfId="2498"/>
    <cellStyle name="_인원계획표 _적격 _PC0094 경비_대체원가 23" xfId="132"/>
    <cellStyle name="_인원계획표 _적격 _PC0094 경비_대체원가 23 2" xfId="2499"/>
    <cellStyle name="_인원계획표 _적격 _PC0094 경비_대체원가 24" xfId="133"/>
    <cellStyle name="_인원계획표 _적격 _PC0094 경비_대체원가 24 2" xfId="2500"/>
    <cellStyle name="_인원계획표 _적격 _PC0094 경비_대체원가 25" xfId="134"/>
    <cellStyle name="_인원계획표 _적격 _PC0094 경비_대체원가 25 2" xfId="2501"/>
    <cellStyle name="_인원계획표 _적격 _PC0094 경비_대체원가 26" xfId="135"/>
    <cellStyle name="_인원계획표 _적격 _PC0094 경비_대체원가 26 2" xfId="2502"/>
    <cellStyle name="_인원계획표 _적격 _PC0094 경비_대체원가 27" xfId="136"/>
    <cellStyle name="_인원계획표 _적격 _PC0094 경비_대체원가 27 2" xfId="2503"/>
    <cellStyle name="_인원계획표 _적격 _PC0094 경비_대체원가 28" xfId="2484"/>
    <cellStyle name="_인원계획표 _적격 _PC0094 경비_대체원가 3" xfId="137"/>
    <cellStyle name="_인원계획표 _적격 _PC0094 경비_대체원가 3 2" xfId="2504"/>
    <cellStyle name="_인원계획표 _적격 _PC0094 경비_대체원가 4" xfId="138"/>
    <cellStyle name="_인원계획표 _적격 _PC0094 경비_대체원가 4 2" xfId="2505"/>
    <cellStyle name="_인원계획표 _적격 _PC0094 경비_대체원가 5" xfId="139"/>
    <cellStyle name="_인원계획표 _적격 _PC0094 경비_대체원가 5 2" xfId="2506"/>
    <cellStyle name="_인원계획표 _적격 _PC0094 경비_대체원가 6" xfId="140"/>
    <cellStyle name="_인원계획표 _적격 _PC0094 경비_대체원가 6 2" xfId="2507"/>
    <cellStyle name="_인원계획표 _적격 _PC0094 경비_대체원가 7" xfId="141"/>
    <cellStyle name="_인원계획표 _적격 _PC0094 경비_대체원가 7 2" xfId="2508"/>
    <cellStyle name="_인원계획표 _적격 _PC0094 경비_대체원가 8" xfId="142"/>
    <cellStyle name="_인원계획표 _적격 _PC0094 경비_대체원가 8 2" xfId="2509"/>
    <cellStyle name="_인원계획표 _적격 _PC0094 경비_대체원가 9" xfId="143"/>
    <cellStyle name="_인원계획표 _적격 _PC0094 경비_대체원가 9 2" xfId="2510"/>
    <cellStyle name="_입찰실행 품의완료(2004년2월10일) " xfId="144"/>
    <cellStyle name="_입찰실행 품의완료(2004년2월10일)  2" xfId="2511"/>
    <cellStyle name="_입찰표지 " xfId="145"/>
    <cellStyle name="_입찰표지  2" xfId="2512"/>
    <cellStyle name="_입찰표지 _PC0094 경비_대체원가" xfId="146"/>
    <cellStyle name="_입찰표지 _PC0094 경비_대체원가 10" xfId="147"/>
    <cellStyle name="_입찰표지 _PC0094 경비_대체원가 10 2" xfId="2514"/>
    <cellStyle name="_입찰표지 _PC0094 경비_대체원가 11" xfId="148"/>
    <cellStyle name="_입찰표지 _PC0094 경비_대체원가 11 2" xfId="2515"/>
    <cellStyle name="_입찰표지 _PC0094 경비_대체원가 12" xfId="149"/>
    <cellStyle name="_입찰표지 _PC0094 경비_대체원가 12 2" xfId="2516"/>
    <cellStyle name="_입찰표지 _PC0094 경비_대체원가 13" xfId="150"/>
    <cellStyle name="_입찰표지 _PC0094 경비_대체원가 13 2" xfId="2517"/>
    <cellStyle name="_입찰표지 _PC0094 경비_대체원가 14" xfId="151"/>
    <cellStyle name="_입찰표지 _PC0094 경비_대체원가 14 2" xfId="2518"/>
    <cellStyle name="_입찰표지 _PC0094 경비_대체원가 15" xfId="152"/>
    <cellStyle name="_입찰표지 _PC0094 경비_대체원가 15 2" xfId="2519"/>
    <cellStyle name="_입찰표지 _PC0094 경비_대체원가 16" xfId="153"/>
    <cellStyle name="_입찰표지 _PC0094 경비_대체원가 16 2" xfId="2520"/>
    <cellStyle name="_입찰표지 _PC0094 경비_대체원가 17" xfId="154"/>
    <cellStyle name="_입찰표지 _PC0094 경비_대체원가 17 2" xfId="2521"/>
    <cellStyle name="_입찰표지 _PC0094 경비_대체원가 18" xfId="155"/>
    <cellStyle name="_입찰표지 _PC0094 경비_대체원가 18 2" xfId="2522"/>
    <cellStyle name="_입찰표지 _PC0094 경비_대체원가 19" xfId="156"/>
    <cellStyle name="_입찰표지 _PC0094 경비_대체원가 19 2" xfId="2523"/>
    <cellStyle name="_입찰표지 _PC0094 경비_대체원가 2" xfId="157"/>
    <cellStyle name="_입찰표지 _PC0094 경비_대체원가 2 2" xfId="2524"/>
    <cellStyle name="_입찰표지 _PC0094 경비_대체원가 20" xfId="158"/>
    <cellStyle name="_입찰표지 _PC0094 경비_대체원가 20 2" xfId="2525"/>
    <cellStyle name="_입찰표지 _PC0094 경비_대체원가 21" xfId="159"/>
    <cellStyle name="_입찰표지 _PC0094 경비_대체원가 21 2" xfId="2526"/>
    <cellStyle name="_입찰표지 _PC0094 경비_대체원가 22" xfId="160"/>
    <cellStyle name="_입찰표지 _PC0094 경비_대체원가 22 2" xfId="2527"/>
    <cellStyle name="_입찰표지 _PC0094 경비_대체원가 23" xfId="161"/>
    <cellStyle name="_입찰표지 _PC0094 경비_대체원가 23 2" xfId="2528"/>
    <cellStyle name="_입찰표지 _PC0094 경비_대체원가 24" xfId="162"/>
    <cellStyle name="_입찰표지 _PC0094 경비_대체원가 24 2" xfId="2529"/>
    <cellStyle name="_입찰표지 _PC0094 경비_대체원가 25" xfId="163"/>
    <cellStyle name="_입찰표지 _PC0094 경비_대체원가 25 2" xfId="2530"/>
    <cellStyle name="_입찰표지 _PC0094 경비_대체원가 26" xfId="164"/>
    <cellStyle name="_입찰표지 _PC0094 경비_대체원가 26 2" xfId="2531"/>
    <cellStyle name="_입찰표지 _PC0094 경비_대체원가 27" xfId="165"/>
    <cellStyle name="_입찰표지 _PC0094 경비_대체원가 27 2" xfId="2532"/>
    <cellStyle name="_입찰표지 _PC0094 경비_대체원가 28" xfId="2513"/>
    <cellStyle name="_입찰표지 _PC0094 경비_대체원가 3" xfId="166"/>
    <cellStyle name="_입찰표지 _PC0094 경비_대체원가 3 2" xfId="2533"/>
    <cellStyle name="_입찰표지 _PC0094 경비_대체원가 4" xfId="167"/>
    <cellStyle name="_입찰표지 _PC0094 경비_대체원가 4 2" xfId="2534"/>
    <cellStyle name="_입찰표지 _PC0094 경비_대체원가 5" xfId="168"/>
    <cellStyle name="_입찰표지 _PC0094 경비_대체원가 5 2" xfId="2535"/>
    <cellStyle name="_입찰표지 _PC0094 경비_대체원가 6" xfId="169"/>
    <cellStyle name="_입찰표지 _PC0094 경비_대체원가 6 2" xfId="2536"/>
    <cellStyle name="_입찰표지 _PC0094 경비_대체원가 7" xfId="170"/>
    <cellStyle name="_입찰표지 _PC0094 경비_대체원가 7 2" xfId="2537"/>
    <cellStyle name="_입찰표지 _PC0094 경비_대체원가 8" xfId="171"/>
    <cellStyle name="_입찰표지 _PC0094 경비_대체원가 8 2" xfId="2538"/>
    <cellStyle name="_입찰표지 _PC0094 경비_대체원가 9" xfId="172"/>
    <cellStyle name="_입찰표지 _PC0094 경비_대체원가 9 2" xfId="2539"/>
    <cellStyle name="_적격 " xfId="173"/>
    <cellStyle name="_적격  2" xfId="2540"/>
    <cellStyle name="_적격 _PC0094 경비_대체원가" xfId="174"/>
    <cellStyle name="_적격 _PC0094 경비_대체원가 10" xfId="175"/>
    <cellStyle name="_적격 _PC0094 경비_대체원가 10 2" xfId="2542"/>
    <cellStyle name="_적격 _PC0094 경비_대체원가 11" xfId="176"/>
    <cellStyle name="_적격 _PC0094 경비_대체원가 11 2" xfId="2543"/>
    <cellStyle name="_적격 _PC0094 경비_대체원가 12" xfId="177"/>
    <cellStyle name="_적격 _PC0094 경비_대체원가 12 2" xfId="2544"/>
    <cellStyle name="_적격 _PC0094 경비_대체원가 13" xfId="178"/>
    <cellStyle name="_적격 _PC0094 경비_대체원가 13 2" xfId="2545"/>
    <cellStyle name="_적격 _PC0094 경비_대체원가 14" xfId="179"/>
    <cellStyle name="_적격 _PC0094 경비_대체원가 14 2" xfId="2546"/>
    <cellStyle name="_적격 _PC0094 경비_대체원가 15" xfId="180"/>
    <cellStyle name="_적격 _PC0094 경비_대체원가 15 2" xfId="2547"/>
    <cellStyle name="_적격 _PC0094 경비_대체원가 16" xfId="181"/>
    <cellStyle name="_적격 _PC0094 경비_대체원가 16 2" xfId="2548"/>
    <cellStyle name="_적격 _PC0094 경비_대체원가 17" xfId="182"/>
    <cellStyle name="_적격 _PC0094 경비_대체원가 17 2" xfId="2549"/>
    <cellStyle name="_적격 _PC0094 경비_대체원가 18" xfId="183"/>
    <cellStyle name="_적격 _PC0094 경비_대체원가 18 2" xfId="2550"/>
    <cellStyle name="_적격 _PC0094 경비_대체원가 19" xfId="184"/>
    <cellStyle name="_적격 _PC0094 경비_대체원가 19 2" xfId="2551"/>
    <cellStyle name="_적격 _PC0094 경비_대체원가 2" xfId="185"/>
    <cellStyle name="_적격 _PC0094 경비_대체원가 2 2" xfId="2552"/>
    <cellStyle name="_적격 _PC0094 경비_대체원가 20" xfId="186"/>
    <cellStyle name="_적격 _PC0094 경비_대체원가 20 2" xfId="2553"/>
    <cellStyle name="_적격 _PC0094 경비_대체원가 21" xfId="187"/>
    <cellStyle name="_적격 _PC0094 경비_대체원가 21 2" xfId="2554"/>
    <cellStyle name="_적격 _PC0094 경비_대체원가 22" xfId="188"/>
    <cellStyle name="_적격 _PC0094 경비_대체원가 22 2" xfId="2555"/>
    <cellStyle name="_적격 _PC0094 경비_대체원가 23" xfId="189"/>
    <cellStyle name="_적격 _PC0094 경비_대체원가 23 2" xfId="2556"/>
    <cellStyle name="_적격 _PC0094 경비_대체원가 24" xfId="190"/>
    <cellStyle name="_적격 _PC0094 경비_대체원가 24 2" xfId="2557"/>
    <cellStyle name="_적격 _PC0094 경비_대체원가 25" xfId="191"/>
    <cellStyle name="_적격 _PC0094 경비_대체원가 25 2" xfId="2558"/>
    <cellStyle name="_적격 _PC0094 경비_대체원가 26" xfId="192"/>
    <cellStyle name="_적격 _PC0094 경비_대체원가 26 2" xfId="2559"/>
    <cellStyle name="_적격 _PC0094 경비_대체원가 27" xfId="193"/>
    <cellStyle name="_적격 _PC0094 경비_대체원가 27 2" xfId="2560"/>
    <cellStyle name="_적격 _PC0094 경비_대체원가 28" xfId="2541"/>
    <cellStyle name="_적격 _PC0094 경비_대체원가 3" xfId="194"/>
    <cellStyle name="_적격 _PC0094 경비_대체원가 3 2" xfId="2561"/>
    <cellStyle name="_적격 _PC0094 경비_대체원가 4" xfId="195"/>
    <cellStyle name="_적격 _PC0094 경비_대체원가 4 2" xfId="2562"/>
    <cellStyle name="_적격 _PC0094 경비_대체원가 5" xfId="196"/>
    <cellStyle name="_적격 _PC0094 경비_대체원가 5 2" xfId="2563"/>
    <cellStyle name="_적격 _PC0094 경비_대체원가 6" xfId="197"/>
    <cellStyle name="_적격 _PC0094 경비_대체원가 6 2" xfId="2564"/>
    <cellStyle name="_적격 _PC0094 경비_대체원가 7" xfId="198"/>
    <cellStyle name="_적격 _PC0094 경비_대체원가 7 2" xfId="2565"/>
    <cellStyle name="_적격 _PC0094 경비_대체원가 8" xfId="199"/>
    <cellStyle name="_적격 _PC0094 경비_대체원가 8 2" xfId="2566"/>
    <cellStyle name="_적격 _PC0094 경비_대체원가 9" xfId="200"/>
    <cellStyle name="_적격 _PC0094 경비_대체원가 9 2" xfId="2567"/>
    <cellStyle name="_적격(화산) " xfId="201"/>
    <cellStyle name="_적격(화산)  2" xfId="2568"/>
    <cellStyle name="_적격(화산) _PC0094 경비_대체원가" xfId="202"/>
    <cellStyle name="_적격(화산) _PC0094 경비_대체원가 10" xfId="203"/>
    <cellStyle name="_적격(화산) _PC0094 경비_대체원가 10 2" xfId="2570"/>
    <cellStyle name="_적격(화산) _PC0094 경비_대체원가 11" xfId="204"/>
    <cellStyle name="_적격(화산) _PC0094 경비_대체원가 11 2" xfId="2571"/>
    <cellStyle name="_적격(화산) _PC0094 경비_대체원가 12" xfId="205"/>
    <cellStyle name="_적격(화산) _PC0094 경비_대체원가 12 2" xfId="2572"/>
    <cellStyle name="_적격(화산) _PC0094 경비_대체원가 13" xfId="206"/>
    <cellStyle name="_적격(화산) _PC0094 경비_대체원가 13 2" xfId="2573"/>
    <cellStyle name="_적격(화산) _PC0094 경비_대체원가 14" xfId="207"/>
    <cellStyle name="_적격(화산) _PC0094 경비_대체원가 14 2" xfId="2574"/>
    <cellStyle name="_적격(화산) _PC0094 경비_대체원가 15" xfId="208"/>
    <cellStyle name="_적격(화산) _PC0094 경비_대체원가 15 2" xfId="2575"/>
    <cellStyle name="_적격(화산) _PC0094 경비_대체원가 16" xfId="209"/>
    <cellStyle name="_적격(화산) _PC0094 경비_대체원가 16 2" xfId="2576"/>
    <cellStyle name="_적격(화산) _PC0094 경비_대체원가 17" xfId="210"/>
    <cellStyle name="_적격(화산) _PC0094 경비_대체원가 17 2" xfId="2577"/>
    <cellStyle name="_적격(화산) _PC0094 경비_대체원가 18" xfId="211"/>
    <cellStyle name="_적격(화산) _PC0094 경비_대체원가 18 2" xfId="2578"/>
    <cellStyle name="_적격(화산) _PC0094 경비_대체원가 19" xfId="212"/>
    <cellStyle name="_적격(화산) _PC0094 경비_대체원가 19 2" xfId="2579"/>
    <cellStyle name="_적격(화산) _PC0094 경비_대체원가 2" xfId="213"/>
    <cellStyle name="_적격(화산) _PC0094 경비_대체원가 2 2" xfId="2580"/>
    <cellStyle name="_적격(화산) _PC0094 경비_대체원가 20" xfId="214"/>
    <cellStyle name="_적격(화산) _PC0094 경비_대체원가 20 2" xfId="2581"/>
    <cellStyle name="_적격(화산) _PC0094 경비_대체원가 21" xfId="215"/>
    <cellStyle name="_적격(화산) _PC0094 경비_대체원가 21 2" xfId="2582"/>
    <cellStyle name="_적격(화산) _PC0094 경비_대체원가 22" xfId="216"/>
    <cellStyle name="_적격(화산) _PC0094 경비_대체원가 22 2" xfId="2583"/>
    <cellStyle name="_적격(화산) _PC0094 경비_대체원가 23" xfId="217"/>
    <cellStyle name="_적격(화산) _PC0094 경비_대체원가 23 2" xfId="2584"/>
    <cellStyle name="_적격(화산) _PC0094 경비_대체원가 24" xfId="218"/>
    <cellStyle name="_적격(화산) _PC0094 경비_대체원가 24 2" xfId="2585"/>
    <cellStyle name="_적격(화산) _PC0094 경비_대체원가 25" xfId="219"/>
    <cellStyle name="_적격(화산) _PC0094 경비_대체원가 25 2" xfId="2586"/>
    <cellStyle name="_적격(화산) _PC0094 경비_대체원가 26" xfId="220"/>
    <cellStyle name="_적격(화산) _PC0094 경비_대체원가 26 2" xfId="2587"/>
    <cellStyle name="_적격(화산) _PC0094 경비_대체원가 27" xfId="221"/>
    <cellStyle name="_적격(화산) _PC0094 경비_대체원가 27 2" xfId="2588"/>
    <cellStyle name="_적격(화산) _PC0094 경비_대체원가 28" xfId="2569"/>
    <cellStyle name="_적격(화산) _PC0094 경비_대체원가 3" xfId="222"/>
    <cellStyle name="_적격(화산) _PC0094 경비_대체원가 3 2" xfId="2589"/>
    <cellStyle name="_적격(화산) _PC0094 경비_대체원가 4" xfId="223"/>
    <cellStyle name="_적격(화산) _PC0094 경비_대체원가 4 2" xfId="2590"/>
    <cellStyle name="_적격(화산) _PC0094 경비_대체원가 5" xfId="224"/>
    <cellStyle name="_적격(화산) _PC0094 경비_대체원가 5 2" xfId="2591"/>
    <cellStyle name="_적격(화산) _PC0094 경비_대체원가 6" xfId="225"/>
    <cellStyle name="_적격(화산) _PC0094 경비_대체원가 6 2" xfId="2592"/>
    <cellStyle name="_적격(화산) _PC0094 경비_대체원가 7" xfId="226"/>
    <cellStyle name="_적격(화산) _PC0094 경비_대체원가 7 2" xfId="2593"/>
    <cellStyle name="_적격(화산) _PC0094 경비_대체원가 8" xfId="227"/>
    <cellStyle name="_적격(화산) _PC0094 경비_대체원가 8 2" xfId="2594"/>
    <cellStyle name="_적격(화산) _PC0094 경비_대체원가 9" xfId="228"/>
    <cellStyle name="_적격(화산) _PC0094 경비_대체원가 9 2" xfId="2595"/>
    <cellStyle name="_총괄공사대갑 " xfId="229"/>
    <cellStyle name="_총괄공사대갑  2" xfId="2596"/>
    <cellStyle name="_한국기초연구원-고무견적" xfId="230"/>
    <cellStyle name="_한국기초연구원-고무견적 2" xfId="2597"/>
    <cellStyle name="_한국기초연구원-고무견적_00_ SECL Templates_20090219" xfId="231"/>
    <cellStyle name="_한국기초연구원-고무견적_00_ SECL Templates_20090219 2" xfId="2598"/>
    <cellStyle name="_한국기초연구원-고무견적_SECL Templates_20090209" xfId="232"/>
    <cellStyle name="_한국기초연구원-고무견적_SECL Templates_20090209 2" xfId="2599"/>
    <cellStyle name="|à_x0001_m" xfId="233"/>
    <cellStyle name="¿­¾îº» ÇÏÀÌÆÛ¸µÅ©" xfId="234"/>
    <cellStyle name="¿­¾îº» ÇÏÀÌÆÛ¸µÅ© 2" xfId="2600"/>
    <cellStyle name="’Ê‰Ý [0.00]_ Att. 1- Cover" xfId="235"/>
    <cellStyle name="’E‰Y [0.00]_laroux" xfId="236"/>
    <cellStyle name="’Ê‰Ý_ Att. 1- Cover" xfId="237"/>
    <cellStyle name="’E‰Y_laroux" xfId="238"/>
    <cellStyle name="¤@?e_TEST-1 " xfId="239"/>
    <cellStyle name="•W?_ Att. 1- Cover" xfId="240"/>
    <cellStyle name="W_COLUMN" xfId="241"/>
    <cellStyle name="0.0" xfId="242"/>
    <cellStyle name="0.00" xfId="243"/>
    <cellStyle name="1" xfId="244"/>
    <cellStyle name="1 2" xfId="2601"/>
    <cellStyle name="¹?¤? [0]_SPECIAL-PROCESS" xfId="245"/>
    <cellStyle name="¹?¤?_SPECIAL-PROCESS" xfId="246"/>
    <cellStyle name="1_04(1).07.06-삼성아토피나_대산_-메일제출" xfId="247"/>
    <cellStyle name="1_04(1).07.06-삼성아토피나_대산_-메일제출 2" xfId="2602"/>
    <cellStyle name="1_LIMICO Quote 01" xfId="248"/>
    <cellStyle name="1_LIMICO Quote 01 2" xfId="2603"/>
    <cellStyle name="1_Quote 02" xfId="249"/>
    <cellStyle name="1_Quote 02 2" xfId="2604"/>
    <cellStyle name="¹éºÐÀ² [0]" xfId="250"/>
    <cellStyle name="¹éºÐÀ² [2]" xfId="251"/>
    <cellStyle name="20 % - Akzent1 2" xfId="252"/>
    <cellStyle name="20 % - Akzent1 2 2" xfId="2605"/>
    <cellStyle name="20 % - Akzent2 2" xfId="253"/>
    <cellStyle name="20 % - Akzent2 2 2" xfId="2606"/>
    <cellStyle name="20 % - Akzent3 2" xfId="254"/>
    <cellStyle name="20 % - Akzent3 2 2" xfId="2607"/>
    <cellStyle name="20 % - Akzent4 2" xfId="255"/>
    <cellStyle name="20 % - Akzent4 2 2" xfId="2608"/>
    <cellStyle name="20 % - Akzent5 2" xfId="256"/>
    <cellStyle name="20 % - Akzent5 2 2" xfId="2609"/>
    <cellStyle name="20 % - Akzent6 2" xfId="257"/>
    <cellStyle name="20 % - Akzent6 2 2" xfId="2610"/>
    <cellStyle name="20% - Akzent1" xfId="258"/>
    <cellStyle name="20% - Akzent1 2" xfId="2611"/>
    <cellStyle name="20% - Akzent2" xfId="259"/>
    <cellStyle name="20% - Akzent2 2" xfId="2612"/>
    <cellStyle name="20% - Akzent3" xfId="260"/>
    <cellStyle name="20% - Akzent3 2" xfId="2613"/>
    <cellStyle name="20% - Akzent4" xfId="261"/>
    <cellStyle name="20% - Akzent4 2" xfId="2614"/>
    <cellStyle name="20% - Akzent5" xfId="262"/>
    <cellStyle name="20% - Akzent5 2" xfId="2615"/>
    <cellStyle name="20% - Akzent6" xfId="263"/>
    <cellStyle name="20% - Akzent6 2" xfId="2616"/>
    <cellStyle name="20% - Акцент1 2" xfId="2187"/>
    <cellStyle name="20% - Акцент1 2 2" xfId="2188"/>
    <cellStyle name="20% - Акцент1 2 2 2" xfId="4148"/>
    <cellStyle name="20% - Акцент1 2 2 2 2" xfId="4411"/>
    <cellStyle name="20% - Акцент1 2 2 2 3" xfId="4586"/>
    <cellStyle name="20% - Акцент1 2 2 2 4" xfId="4761"/>
    <cellStyle name="20% - Акцент1 2 2 3" xfId="4323"/>
    <cellStyle name="20% - Акцент1 2 2 4" xfId="4499"/>
    <cellStyle name="20% - Акцент1 2 2 5" xfId="4674"/>
    <cellStyle name="20% - Акцент1 2 3" xfId="4147"/>
    <cellStyle name="20% - Акцент1 2 3 2" xfId="4410"/>
    <cellStyle name="20% - Акцент1 2 3 3" xfId="4585"/>
    <cellStyle name="20% - Акцент1 2 3 4" xfId="4760"/>
    <cellStyle name="20% - Акцент1 2 4" xfId="4322"/>
    <cellStyle name="20% - Акцент1 2 5" xfId="4498"/>
    <cellStyle name="20% - Акцент1 2 6" xfId="4673"/>
    <cellStyle name="20% - Акцент1 3" xfId="2189"/>
    <cellStyle name="20% - Акцент1 3 2" xfId="2190"/>
    <cellStyle name="20% - Акцент1 3 2 2" xfId="4150"/>
    <cellStyle name="20% - Акцент1 3 2 2 2" xfId="4413"/>
    <cellStyle name="20% - Акцент1 3 2 2 3" xfId="4588"/>
    <cellStyle name="20% - Акцент1 3 2 2 4" xfId="4763"/>
    <cellStyle name="20% - Акцент1 3 2 3" xfId="4325"/>
    <cellStyle name="20% - Акцент1 3 2 4" xfId="4501"/>
    <cellStyle name="20% - Акцент1 3 2 5" xfId="4676"/>
    <cellStyle name="20% - Акцент1 3 3" xfId="4149"/>
    <cellStyle name="20% - Акцент1 3 3 2" xfId="4412"/>
    <cellStyle name="20% - Акцент1 3 3 3" xfId="4587"/>
    <cellStyle name="20% - Акцент1 3 3 4" xfId="4762"/>
    <cellStyle name="20% - Акцент1 3 4" xfId="4324"/>
    <cellStyle name="20% - Акцент1 3 5" xfId="4500"/>
    <cellStyle name="20% - Акцент1 3 6" xfId="4675"/>
    <cellStyle name="20% - Акцент1 4" xfId="2191"/>
    <cellStyle name="20% - Акцент1 4 2" xfId="4151"/>
    <cellStyle name="20% - Акцент1 4 2 2" xfId="4414"/>
    <cellStyle name="20% - Акцент1 4 2 3" xfId="4589"/>
    <cellStyle name="20% - Акцент1 4 2 4" xfId="4764"/>
    <cellStyle name="20% - Акцент1 4 3" xfId="4326"/>
    <cellStyle name="20% - Акцент1 4 4" xfId="4502"/>
    <cellStyle name="20% - Акцент1 4 5" xfId="4677"/>
    <cellStyle name="20% - Акцент2 2" xfId="2192"/>
    <cellStyle name="20% - Акцент2 2 2" xfId="2193"/>
    <cellStyle name="20% - Акцент2 2 2 2" xfId="4153"/>
    <cellStyle name="20% - Акцент2 2 2 2 2" xfId="4416"/>
    <cellStyle name="20% - Акцент2 2 2 2 3" xfId="4591"/>
    <cellStyle name="20% - Акцент2 2 2 2 4" xfId="4766"/>
    <cellStyle name="20% - Акцент2 2 2 3" xfId="4328"/>
    <cellStyle name="20% - Акцент2 2 2 4" xfId="4504"/>
    <cellStyle name="20% - Акцент2 2 2 5" xfId="4679"/>
    <cellStyle name="20% - Акцент2 2 3" xfId="4152"/>
    <cellStyle name="20% - Акцент2 2 3 2" xfId="4415"/>
    <cellStyle name="20% - Акцент2 2 3 3" xfId="4590"/>
    <cellStyle name="20% - Акцент2 2 3 4" xfId="4765"/>
    <cellStyle name="20% - Акцент2 2 4" xfId="4327"/>
    <cellStyle name="20% - Акцент2 2 5" xfId="4503"/>
    <cellStyle name="20% - Акцент2 2 6" xfId="4678"/>
    <cellStyle name="20% - Акцент2 3" xfId="2194"/>
    <cellStyle name="20% - Акцент2 3 2" xfId="2195"/>
    <cellStyle name="20% - Акцент2 3 2 2" xfId="4155"/>
    <cellStyle name="20% - Акцент2 3 2 2 2" xfId="4418"/>
    <cellStyle name="20% - Акцент2 3 2 2 3" xfId="4593"/>
    <cellStyle name="20% - Акцент2 3 2 2 4" xfId="4768"/>
    <cellStyle name="20% - Акцент2 3 2 3" xfId="4330"/>
    <cellStyle name="20% - Акцент2 3 2 4" xfId="4506"/>
    <cellStyle name="20% - Акцент2 3 2 5" xfId="4681"/>
    <cellStyle name="20% - Акцент2 3 3" xfId="4154"/>
    <cellStyle name="20% - Акцент2 3 3 2" xfId="4417"/>
    <cellStyle name="20% - Акцент2 3 3 3" xfId="4592"/>
    <cellStyle name="20% - Акцент2 3 3 4" xfId="4767"/>
    <cellStyle name="20% - Акцент2 3 4" xfId="4329"/>
    <cellStyle name="20% - Акцент2 3 5" xfId="4505"/>
    <cellStyle name="20% - Акцент2 3 6" xfId="4680"/>
    <cellStyle name="20% - Акцент2 4" xfId="2196"/>
    <cellStyle name="20% - Акцент2 4 2" xfId="4156"/>
    <cellStyle name="20% - Акцент2 4 2 2" xfId="4419"/>
    <cellStyle name="20% - Акцент2 4 2 3" xfId="4594"/>
    <cellStyle name="20% - Акцент2 4 2 4" xfId="4769"/>
    <cellStyle name="20% - Акцент2 4 3" xfId="4331"/>
    <cellStyle name="20% - Акцент2 4 4" xfId="4507"/>
    <cellStyle name="20% - Акцент2 4 5" xfId="4682"/>
    <cellStyle name="20% - Акцент3 2" xfId="2197"/>
    <cellStyle name="20% - Акцент3 2 2" xfId="2198"/>
    <cellStyle name="20% - Акцент3 2 2 2" xfId="4158"/>
    <cellStyle name="20% - Акцент3 2 2 2 2" xfId="4421"/>
    <cellStyle name="20% - Акцент3 2 2 2 3" xfId="4596"/>
    <cellStyle name="20% - Акцент3 2 2 2 4" xfId="4771"/>
    <cellStyle name="20% - Акцент3 2 2 3" xfId="4333"/>
    <cellStyle name="20% - Акцент3 2 2 4" xfId="4509"/>
    <cellStyle name="20% - Акцент3 2 2 5" xfId="4684"/>
    <cellStyle name="20% - Акцент3 2 3" xfId="4157"/>
    <cellStyle name="20% - Акцент3 2 3 2" xfId="4420"/>
    <cellStyle name="20% - Акцент3 2 3 3" xfId="4595"/>
    <cellStyle name="20% - Акцент3 2 3 4" xfId="4770"/>
    <cellStyle name="20% - Акцент3 2 4" xfId="4332"/>
    <cellStyle name="20% - Акцент3 2 5" xfId="4508"/>
    <cellStyle name="20% - Акцент3 2 6" xfId="4683"/>
    <cellStyle name="20% - Акцент3 3" xfId="2199"/>
    <cellStyle name="20% - Акцент3 3 2" xfId="2200"/>
    <cellStyle name="20% - Акцент3 3 2 2" xfId="4160"/>
    <cellStyle name="20% - Акцент3 3 2 2 2" xfId="4423"/>
    <cellStyle name="20% - Акцент3 3 2 2 3" xfId="4598"/>
    <cellStyle name="20% - Акцент3 3 2 2 4" xfId="4773"/>
    <cellStyle name="20% - Акцент3 3 2 3" xfId="4335"/>
    <cellStyle name="20% - Акцент3 3 2 4" xfId="4511"/>
    <cellStyle name="20% - Акцент3 3 2 5" xfId="4686"/>
    <cellStyle name="20% - Акцент3 3 3" xfId="4159"/>
    <cellStyle name="20% - Акцент3 3 3 2" xfId="4422"/>
    <cellStyle name="20% - Акцент3 3 3 3" xfId="4597"/>
    <cellStyle name="20% - Акцент3 3 3 4" xfId="4772"/>
    <cellStyle name="20% - Акцент3 3 4" xfId="4334"/>
    <cellStyle name="20% - Акцент3 3 5" xfId="4510"/>
    <cellStyle name="20% - Акцент3 3 6" xfId="4685"/>
    <cellStyle name="20% - Акцент3 4" xfId="2201"/>
    <cellStyle name="20% - Акцент3 4 2" xfId="4161"/>
    <cellStyle name="20% - Акцент3 4 2 2" xfId="4424"/>
    <cellStyle name="20% - Акцент3 4 2 3" xfId="4599"/>
    <cellStyle name="20% - Акцент3 4 2 4" xfId="4774"/>
    <cellStyle name="20% - Акцент3 4 3" xfId="4336"/>
    <cellStyle name="20% - Акцент3 4 4" xfId="4512"/>
    <cellStyle name="20% - Акцент3 4 5" xfId="4687"/>
    <cellStyle name="20% - Акцент4 2" xfId="2202"/>
    <cellStyle name="20% - Акцент4 2 2" xfId="2203"/>
    <cellStyle name="20% - Акцент4 2 2 2" xfId="4163"/>
    <cellStyle name="20% - Акцент4 2 2 2 2" xfId="4426"/>
    <cellStyle name="20% - Акцент4 2 2 2 3" xfId="4601"/>
    <cellStyle name="20% - Акцент4 2 2 2 4" xfId="4776"/>
    <cellStyle name="20% - Акцент4 2 2 3" xfId="4338"/>
    <cellStyle name="20% - Акцент4 2 2 4" xfId="4514"/>
    <cellStyle name="20% - Акцент4 2 2 5" xfId="4689"/>
    <cellStyle name="20% - Акцент4 2 3" xfId="4162"/>
    <cellStyle name="20% - Акцент4 2 3 2" xfId="4425"/>
    <cellStyle name="20% - Акцент4 2 3 3" xfId="4600"/>
    <cellStyle name="20% - Акцент4 2 3 4" xfId="4775"/>
    <cellStyle name="20% - Акцент4 2 4" xfId="4337"/>
    <cellStyle name="20% - Акцент4 2 5" xfId="4513"/>
    <cellStyle name="20% - Акцент4 2 6" xfId="4688"/>
    <cellStyle name="20% - Акцент4 3" xfId="2204"/>
    <cellStyle name="20% - Акцент4 3 2" xfId="2205"/>
    <cellStyle name="20% - Акцент4 3 2 2" xfId="4165"/>
    <cellStyle name="20% - Акцент4 3 2 2 2" xfId="4428"/>
    <cellStyle name="20% - Акцент4 3 2 2 3" xfId="4603"/>
    <cellStyle name="20% - Акцент4 3 2 2 4" xfId="4778"/>
    <cellStyle name="20% - Акцент4 3 2 3" xfId="4340"/>
    <cellStyle name="20% - Акцент4 3 2 4" xfId="4516"/>
    <cellStyle name="20% - Акцент4 3 2 5" xfId="4691"/>
    <cellStyle name="20% - Акцент4 3 3" xfId="4164"/>
    <cellStyle name="20% - Акцент4 3 3 2" xfId="4427"/>
    <cellStyle name="20% - Акцент4 3 3 3" xfId="4602"/>
    <cellStyle name="20% - Акцент4 3 3 4" xfId="4777"/>
    <cellStyle name="20% - Акцент4 3 4" xfId="4339"/>
    <cellStyle name="20% - Акцент4 3 5" xfId="4515"/>
    <cellStyle name="20% - Акцент4 3 6" xfId="4690"/>
    <cellStyle name="20% - Акцент4 4" xfId="2206"/>
    <cellStyle name="20% - Акцент4 4 2" xfId="4166"/>
    <cellStyle name="20% - Акцент4 4 2 2" xfId="4429"/>
    <cellStyle name="20% - Акцент4 4 2 3" xfId="4604"/>
    <cellStyle name="20% - Акцент4 4 2 4" xfId="4779"/>
    <cellStyle name="20% - Акцент4 4 3" xfId="4341"/>
    <cellStyle name="20% - Акцент4 4 4" xfId="4517"/>
    <cellStyle name="20% - Акцент4 4 5" xfId="4692"/>
    <cellStyle name="20% - Акцент5 2" xfId="2207"/>
    <cellStyle name="20% - Акцент5 2 2" xfId="2208"/>
    <cellStyle name="20% - Акцент5 2 2 2" xfId="4168"/>
    <cellStyle name="20% - Акцент5 2 2 2 2" xfId="4431"/>
    <cellStyle name="20% - Акцент5 2 2 2 3" xfId="4606"/>
    <cellStyle name="20% - Акцент5 2 2 2 4" xfId="4781"/>
    <cellStyle name="20% - Акцент5 2 2 3" xfId="4343"/>
    <cellStyle name="20% - Акцент5 2 2 4" xfId="4519"/>
    <cellStyle name="20% - Акцент5 2 2 5" xfId="4694"/>
    <cellStyle name="20% - Акцент5 2 3" xfId="4167"/>
    <cellStyle name="20% - Акцент5 2 3 2" xfId="4430"/>
    <cellStyle name="20% - Акцент5 2 3 3" xfId="4605"/>
    <cellStyle name="20% - Акцент5 2 3 4" xfId="4780"/>
    <cellStyle name="20% - Акцент5 2 4" xfId="4342"/>
    <cellStyle name="20% - Акцент5 2 5" xfId="4518"/>
    <cellStyle name="20% - Акцент5 2 6" xfId="4693"/>
    <cellStyle name="20% - Акцент5 3" xfId="2209"/>
    <cellStyle name="20% - Акцент5 3 2" xfId="2210"/>
    <cellStyle name="20% - Акцент5 3 2 2" xfId="4170"/>
    <cellStyle name="20% - Акцент5 3 2 2 2" xfId="4433"/>
    <cellStyle name="20% - Акцент5 3 2 2 3" xfId="4608"/>
    <cellStyle name="20% - Акцент5 3 2 2 4" xfId="4783"/>
    <cellStyle name="20% - Акцент5 3 2 3" xfId="4345"/>
    <cellStyle name="20% - Акцент5 3 2 4" xfId="4521"/>
    <cellStyle name="20% - Акцент5 3 2 5" xfId="4696"/>
    <cellStyle name="20% - Акцент5 3 3" xfId="4169"/>
    <cellStyle name="20% - Акцент5 3 3 2" xfId="4432"/>
    <cellStyle name="20% - Акцент5 3 3 3" xfId="4607"/>
    <cellStyle name="20% - Акцент5 3 3 4" xfId="4782"/>
    <cellStyle name="20% - Акцент5 3 4" xfId="4344"/>
    <cellStyle name="20% - Акцент5 3 5" xfId="4520"/>
    <cellStyle name="20% - Акцент5 3 6" xfId="4695"/>
    <cellStyle name="20% - Акцент5 4" xfId="2211"/>
    <cellStyle name="20% - Акцент5 4 2" xfId="4171"/>
    <cellStyle name="20% - Акцент5 4 2 2" xfId="4434"/>
    <cellStyle name="20% - Акцент5 4 2 3" xfId="4609"/>
    <cellStyle name="20% - Акцент5 4 2 4" xfId="4784"/>
    <cellStyle name="20% - Акцент5 4 3" xfId="4346"/>
    <cellStyle name="20% - Акцент5 4 4" xfId="4522"/>
    <cellStyle name="20% - Акцент5 4 5" xfId="4697"/>
    <cellStyle name="20% - Акцент6 2" xfId="2212"/>
    <cellStyle name="20% - Акцент6 2 2" xfId="2213"/>
    <cellStyle name="20% - Акцент6 2 2 2" xfId="4173"/>
    <cellStyle name="20% - Акцент6 2 2 2 2" xfId="4436"/>
    <cellStyle name="20% - Акцент6 2 2 2 3" xfId="4611"/>
    <cellStyle name="20% - Акцент6 2 2 2 4" xfId="4786"/>
    <cellStyle name="20% - Акцент6 2 2 3" xfId="4348"/>
    <cellStyle name="20% - Акцент6 2 2 4" xfId="4524"/>
    <cellStyle name="20% - Акцент6 2 2 5" xfId="4699"/>
    <cellStyle name="20% - Акцент6 2 3" xfId="4172"/>
    <cellStyle name="20% - Акцент6 2 3 2" xfId="4435"/>
    <cellStyle name="20% - Акцент6 2 3 3" xfId="4610"/>
    <cellStyle name="20% - Акцент6 2 3 4" xfId="4785"/>
    <cellStyle name="20% - Акцент6 2 4" xfId="4347"/>
    <cellStyle name="20% - Акцент6 2 5" xfId="4523"/>
    <cellStyle name="20% - Акцент6 2 6" xfId="4698"/>
    <cellStyle name="20% - Акцент6 3" xfId="2214"/>
    <cellStyle name="20% - Акцент6 3 2" xfId="2215"/>
    <cellStyle name="20% - Акцент6 3 2 2" xfId="4175"/>
    <cellStyle name="20% - Акцент6 3 2 2 2" xfId="4438"/>
    <cellStyle name="20% - Акцент6 3 2 2 3" xfId="4613"/>
    <cellStyle name="20% - Акцент6 3 2 2 4" xfId="4788"/>
    <cellStyle name="20% - Акцент6 3 2 3" xfId="4350"/>
    <cellStyle name="20% - Акцент6 3 2 4" xfId="4526"/>
    <cellStyle name="20% - Акцент6 3 2 5" xfId="4701"/>
    <cellStyle name="20% - Акцент6 3 3" xfId="4174"/>
    <cellStyle name="20% - Акцент6 3 3 2" xfId="4437"/>
    <cellStyle name="20% - Акцент6 3 3 3" xfId="4612"/>
    <cellStyle name="20% - Акцент6 3 3 4" xfId="4787"/>
    <cellStyle name="20% - Акцент6 3 4" xfId="4349"/>
    <cellStyle name="20% - Акцент6 3 5" xfId="4525"/>
    <cellStyle name="20% - Акцент6 3 6" xfId="4700"/>
    <cellStyle name="20% - Акцент6 4" xfId="2216"/>
    <cellStyle name="20% - Акцент6 4 2" xfId="4176"/>
    <cellStyle name="20% - Акцент6 4 2 2" xfId="4439"/>
    <cellStyle name="20% - Акцент6 4 2 3" xfId="4614"/>
    <cellStyle name="20% - Акцент6 4 2 4" xfId="4789"/>
    <cellStyle name="20% - Акцент6 4 3" xfId="4351"/>
    <cellStyle name="20% - Акцент6 4 4" xfId="4527"/>
    <cellStyle name="20% - Акцент6 4 5" xfId="4702"/>
    <cellStyle name="20% - 강조색1" xfId="264"/>
    <cellStyle name="20% - 강조색1 2" xfId="265"/>
    <cellStyle name="20% - 강조색1 2 2" xfId="2618"/>
    <cellStyle name="20% - 강조색1 3" xfId="2617"/>
    <cellStyle name="20% - 강조색2" xfId="266"/>
    <cellStyle name="20% - 강조색2 2" xfId="267"/>
    <cellStyle name="20% - 강조색2 2 2" xfId="2620"/>
    <cellStyle name="20% - 강조색2 3" xfId="2619"/>
    <cellStyle name="20% - 강조색3" xfId="268"/>
    <cellStyle name="20% - 강조색3 2" xfId="269"/>
    <cellStyle name="20% - 강조색3 2 2" xfId="2622"/>
    <cellStyle name="20% - 강조색3 3" xfId="2621"/>
    <cellStyle name="20% - 강조색4" xfId="270"/>
    <cellStyle name="20% - 강조색4 2" xfId="271"/>
    <cellStyle name="20% - 강조색4 2 2" xfId="2624"/>
    <cellStyle name="20% - 강조색4 3" xfId="2623"/>
    <cellStyle name="20% - 강조색5" xfId="272"/>
    <cellStyle name="20% - 강조색5 2" xfId="273"/>
    <cellStyle name="20% - 강조색5 2 2" xfId="2626"/>
    <cellStyle name="20% - 강조색5 3" xfId="2625"/>
    <cellStyle name="20% - 강조색6" xfId="274"/>
    <cellStyle name="20% - 강조색6 2" xfId="275"/>
    <cellStyle name="20% - 강조색6 2 2" xfId="2628"/>
    <cellStyle name="20% - 강조색6 3" xfId="2627"/>
    <cellStyle name="2decimal" xfId="2217"/>
    <cellStyle name="³¯Â¥" xfId="276"/>
    <cellStyle name="³¯Â¥ 2" xfId="2629"/>
    <cellStyle name="40 % - Akzent1 2" xfId="277"/>
    <cellStyle name="40 % - Akzent1 2 2" xfId="2630"/>
    <cellStyle name="40 % - Akzent2 2" xfId="278"/>
    <cellStyle name="40 % - Akzent2 2 2" xfId="2631"/>
    <cellStyle name="40 % - Akzent3 2" xfId="279"/>
    <cellStyle name="40 % - Akzent3 2 2" xfId="2632"/>
    <cellStyle name="40 % - Akzent4 2" xfId="280"/>
    <cellStyle name="40 % - Akzent4 2 2" xfId="2633"/>
    <cellStyle name="40 % - Akzent5 2" xfId="281"/>
    <cellStyle name="40 % - Akzent5 2 2" xfId="2634"/>
    <cellStyle name="40 % - Akzent6 2" xfId="282"/>
    <cellStyle name="40 % - Akzent6 2 2" xfId="2635"/>
    <cellStyle name="40% - Akzent1" xfId="283"/>
    <cellStyle name="40% - Akzent1 2" xfId="2636"/>
    <cellStyle name="40% - Akzent2" xfId="284"/>
    <cellStyle name="40% - Akzent2 2" xfId="2637"/>
    <cellStyle name="40% - Akzent3" xfId="285"/>
    <cellStyle name="40% - Akzent3 2" xfId="2638"/>
    <cellStyle name="40% - Akzent4" xfId="286"/>
    <cellStyle name="40% - Akzent4 2" xfId="2639"/>
    <cellStyle name="40% - Akzent5" xfId="287"/>
    <cellStyle name="40% - Akzent5 2" xfId="2640"/>
    <cellStyle name="40% - Akzent6" xfId="288"/>
    <cellStyle name="40% - Akzent6 2" xfId="2641"/>
    <cellStyle name="40% - Акцент1 2" xfId="2218"/>
    <cellStyle name="40% - Акцент1 2 2" xfId="2219"/>
    <cellStyle name="40% - Акцент1 2 2 2" xfId="4178"/>
    <cellStyle name="40% - Акцент1 2 2 2 2" xfId="4441"/>
    <cellStyle name="40% - Акцент1 2 2 2 3" xfId="4616"/>
    <cellStyle name="40% - Акцент1 2 2 2 4" xfId="4791"/>
    <cellStyle name="40% - Акцент1 2 2 3" xfId="4353"/>
    <cellStyle name="40% - Акцент1 2 2 4" xfId="4529"/>
    <cellStyle name="40% - Акцент1 2 2 5" xfId="4704"/>
    <cellStyle name="40% - Акцент1 2 3" xfId="4177"/>
    <cellStyle name="40% - Акцент1 2 3 2" xfId="4440"/>
    <cellStyle name="40% - Акцент1 2 3 3" xfId="4615"/>
    <cellStyle name="40% - Акцент1 2 3 4" xfId="4790"/>
    <cellStyle name="40% - Акцент1 2 4" xfId="4352"/>
    <cellStyle name="40% - Акцент1 2 5" xfId="4528"/>
    <cellStyle name="40% - Акцент1 2 6" xfId="4703"/>
    <cellStyle name="40% - Акцент1 3" xfId="2220"/>
    <cellStyle name="40% - Акцент1 3 2" xfId="2221"/>
    <cellStyle name="40% - Акцент1 3 2 2" xfId="4180"/>
    <cellStyle name="40% - Акцент1 3 2 2 2" xfId="4443"/>
    <cellStyle name="40% - Акцент1 3 2 2 3" xfId="4618"/>
    <cellStyle name="40% - Акцент1 3 2 2 4" xfId="4793"/>
    <cellStyle name="40% - Акцент1 3 2 3" xfId="4355"/>
    <cellStyle name="40% - Акцент1 3 2 4" xfId="4531"/>
    <cellStyle name="40% - Акцент1 3 2 5" xfId="4706"/>
    <cellStyle name="40% - Акцент1 3 3" xfId="4179"/>
    <cellStyle name="40% - Акцент1 3 3 2" xfId="4442"/>
    <cellStyle name="40% - Акцент1 3 3 3" xfId="4617"/>
    <cellStyle name="40% - Акцент1 3 3 4" xfId="4792"/>
    <cellStyle name="40% - Акцент1 3 4" xfId="4354"/>
    <cellStyle name="40% - Акцент1 3 5" xfId="4530"/>
    <cellStyle name="40% - Акцент1 3 6" xfId="4705"/>
    <cellStyle name="40% - Акцент1 4" xfId="2222"/>
    <cellStyle name="40% - Акцент1 4 2" xfId="4181"/>
    <cellStyle name="40% - Акцент1 4 2 2" xfId="4444"/>
    <cellStyle name="40% - Акцент1 4 2 3" xfId="4619"/>
    <cellStyle name="40% - Акцент1 4 2 4" xfId="4794"/>
    <cellStyle name="40% - Акцент1 4 3" xfId="4356"/>
    <cellStyle name="40% - Акцент1 4 4" xfId="4532"/>
    <cellStyle name="40% - Акцент1 4 5" xfId="4707"/>
    <cellStyle name="40% - Акцент2 2" xfId="2223"/>
    <cellStyle name="40% - Акцент2 2 2" xfId="2224"/>
    <cellStyle name="40% - Акцент2 2 2 2" xfId="4183"/>
    <cellStyle name="40% - Акцент2 2 2 2 2" xfId="4446"/>
    <cellStyle name="40% - Акцент2 2 2 2 3" xfId="4621"/>
    <cellStyle name="40% - Акцент2 2 2 2 4" xfId="4796"/>
    <cellStyle name="40% - Акцент2 2 2 3" xfId="4358"/>
    <cellStyle name="40% - Акцент2 2 2 4" xfId="4534"/>
    <cellStyle name="40% - Акцент2 2 2 5" xfId="4709"/>
    <cellStyle name="40% - Акцент2 2 3" xfId="4182"/>
    <cellStyle name="40% - Акцент2 2 3 2" xfId="4445"/>
    <cellStyle name="40% - Акцент2 2 3 3" xfId="4620"/>
    <cellStyle name="40% - Акцент2 2 3 4" xfId="4795"/>
    <cellStyle name="40% - Акцент2 2 4" xfId="4357"/>
    <cellStyle name="40% - Акцент2 2 5" xfId="4533"/>
    <cellStyle name="40% - Акцент2 2 6" xfId="4708"/>
    <cellStyle name="40% - Акцент2 3" xfId="2225"/>
    <cellStyle name="40% - Акцент2 3 2" xfId="2226"/>
    <cellStyle name="40% - Акцент2 3 2 2" xfId="4185"/>
    <cellStyle name="40% - Акцент2 3 2 2 2" xfId="4448"/>
    <cellStyle name="40% - Акцент2 3 2 2 3" xfId="4623"/>
    <cellStyle name="40% - Акцент2 3 2 2 4" xfId="4798"/>
    <cellStyle name="40% - Акцент2 3 2 3" xfId="4360"/>
    <cellStyle name="40% - Акцент2 3 2 4" xfId="4536"/>
    <cellStyle name="40% - Акцент2 3 2 5" xfId="4711"/>
    <cellStyle name="40% - Акцент2 3 3" xfId="4184"/>
    <cellStyle name="40% - Акцент2 3 3 2" xfId="4447"/>
    <cellStyle name="40% - Акцент2 3 3 3" xfId="4622"/>
    <cellStyle name="40% - Акцент2 3 3 4" xfId="4797"/>
    <cellStyle name="40% - Акцент2 3 4" xfId="4359"/>
    <cellStyle name="40% - Акцент2 3 5" xfId="4535"/>
    <cellStyle name="40% - Акцент2 3 6" xfId="4710"/>
    <cellStyle name="40% - Акцент2 4" xfId="2227"/>
    <cellStyle name="40% - Акцент2 4 2" xfId="4186"/>
    <cellStyle name="40% - Акцент2 4 2 2" xfId="4449"/>
    <cellStyle name="40% - Акцент2 4 2 3" xfId="4624"/>
    <cellStyle name="40% - Акцент2 4 2 4" xfId="4799"/>
    <cellStyle name="40% - Акцент2 4 3" xfId="4361"/>
    <cellStyle name="40% - Акцент2 4 4" xfId="4537"/>
    <cellStyle name="40% - Акцент2 4 5" xfId="4712"/>
    <cellStyle name="40% - Акцент3 2" xfId="2228"/>
    <cellStyle name="40% - Акцент3 2 2" xfId="2229"/>
    <cellStyle name="40% - Акцент3 2 2 2" xfId="4188"/>
    <cellStyle name="40% - Акцент3 2 2 2 2" xfId="4451"/>
    <cellStyle name="40% - Акцент3 2 2 2 3" xfId="4626"/>
    <cellStyle name="40% - Акцент3 2 2 2 4" xfId="4801"/>
    <cellStyle name="40% - Акцент3 2 2 3" xfId="4363"/>
    <cellStyle name="40% - Акцент3 2 2 4" xfId="4539"/>
    <cellStyle name="40% - Акцент3 2 2 5" xfId="4714"/>
    <cellStyle name="40% - Акцент3 2 3" xfId="4187"/>
    <cellStyle name="40% - Акцент3 2 3 2" xfId="4450"/>
    <cellStyle name="40% - Акцент3 2 3 3" xfId="4625"/>
    <cellStyle name="40% - Акцент3 2 3 4" xfId="4800"/>
    <cellStyle name="40% - Акцент3 2 4" xfId="4362"/>
    <cellStyle name="40% - Акцент3 2 5" xfId="4538"/>
    <cellStyle name="40% - Акцент3 2 6" xfId="4713"/>
    <cellStyle name="40% - Акцент3 3" xfId="2230"/>
    <cellStyle name="40% - Акцент3 3 2" xfId="2231"/>
    <cellStyle name="40% - Акцент3 3 2 2" xfId="4190"/>
    <cellStyle name="40% - Акцент3 3 2 2 2" xfId="4453"/>
    <cellStyle name="40% - Акцент3 3 2 2 3" xfId="4628"/>
    <cellStyle name="40% - Акцент3 3 2 2 4" xfId="4803"/>
    <cellStyle name="40% - Акцент3 3 2 3" xfId="4365"/>
    <cellStyle name="40% - Акцент3 3 2 4" xfId="4541"/>
    <cellStyle name="40% - Акцент3 3 2 5" xfId="4716"/>
    <cellStyle name="40% - Акцент3 3 3" xfId="4189"/>
    <cellStyle name="40% - Акцент3 3 3 2" xfId="4452"/>
    <cellStyle name="40% - Акцент3 3 3 3" xfId="4627"/>
    <cellStyle name="40% - Акцент3 3 3 4" xfId="4802"/>
    <cellStyle name="40% - Акцент3 3 4" xfId="4364"/>
    <cellStyle name="40% - Акцент3 3 5" xfId="4540"/>
    <cellStyle name="40% - Акцент3 3 6" xfId="4715"/>
    <cellStyle name="40% - Акцент3 4" xfId="2232"/>
    <cellStyle name="40% - Акцент3 4 2" xfId="4191"/>
    <cellStyle name="40% - Акцент3 4 2 2" xfId="4454"/>
    <cellStyle name="40% - Акцент3 4 2 3" xfId="4629"/>
    <cellStyle name="40% - Акцент3 4 2 4" xfId="4804"/>
    <cellStyle name="40% - Акцент3 4 3" xfId="4366"/>
    <cellStyle name="40% - Акцент3 4 4" xfId="4542"/>
    <cellStyle name="40% - Акцент3 4 5" xfId="4717"/>
    <cellStyle name="40% - Акцент4 2" xfId="2233"/>
    <cellStyle name="40% - Акцент4 2 2" xfId="2234"/>
    <cellStyle name="40% - Акцент4 2 2 2" xfId="4193"/>
    <cellStyle name="40% - Акцент4 2 2 2 2" xfId="4456"/>
    <cellStyle name="40% - Акцент4 2 2 2 3" xfId="4631"/>
    <cellStyle name="40% - Акцент4 2 2 2 4" xfId="4806"/>
    <cellStyle name="40% - Акцент4 2 2 3" xfId="4368"/>
    <cellStyle name="40% - Акцент4 2 2 4" xfId="4544"/>
    <cellStyle name="40% - Акцент4 2 2 5" xfId="4719"/>
    <cellStyle name="40% - Акцент4 2 3" xfId="4192"/>
    <cellStyle name="40% - Акцент4 2 3 2" xfId="4455"/>
    <cellStyle name="40% - Акцент4 2 3 3" xfId="4630"/>
    <cellStyle name="40% - Акцент4 2 3 4" xfId="4805"/>
    <cellStyle name="40% - Акцент4 2 4" xfId="4367"/>
    <cellStyle name="40% - Акцент4 2 5" xfId="4543"/>
    <cellStyle name="40% - Акцент4 2 6" xfId="4718"/>
    <cellStyle name="40% - Акцент4 3" xfId="2235"/>
    <cellStyle name="40% - Акцент4 3 2" xfId="2236"/>
    <cellStyle name="40% - Акцент4 3 2 2" xfId="4195"/>
    <cellStyle name="40% - Акцент4 3 2 2 2" xfId="4458"/>
    <cellStyle name="40% - Акцент4 3 2 2 3" xfId="4633"/>
    <cellStyle name="40% - Акцент4 3 2 2 4" xfId="4808"/>
    <cellStyle name="40% - Акцент4 3 2 3" xfId="4370"/>
    <cellStyle name="40% - Акцент4 3 2 4" xfId="4546"/>
    <cellStyle name="40% - Акцент4 3 2 5" xfId="4721"/>
    <cellStyle name="40% - Акцент4 3 3" xfId="4194"/>
    <cellStyle name="40% - Акцент4 3 3 2" xfId="4457"/>
    <cellStyle name="40% - Акцент4 3 3 3" xfId="4632"/>
    <cellStyle name="40% - Акцент4 3 3 4" xfId="4807"/>
    <cellStyle name="40% - Акцент4 3 4" xfId="4369"/>
    <cellStyle name="40% - Акцент4 3 5" xfId="4545"/>
    <cellStyle name="40% - Акцент4 3 6" xfId="4720"/>
    <cellStyle name="40% - Акцент4 4" xfId="2237"/>
    <cellStyle name="40% - Акцент4 4 2" xfId="4196"/>
    <cellStyle name="40% - Акцент4 4 2 2" xfId="4459"/>
    <cellStyle name="40% - Акцент4 4 2 3" xfId="4634"/>
    <cellStyle name="40% - Акцент4 4 2 4" xfId="4809"/>
    <cellStyle name="40% - Акцент4 4 3" xfId="4371"/>
    <cellStyle name="40% - Акцент4 4 4" xfId="4547"/>
    <cellStyle name="40% - Акцент4 4 5" xfId="4722"/>
    <cellStyle name="40% - Акцент5 2" xfId="2238"/>
    <cellStyle name="40% - Акцент5 2 2" xfId="2239"/>
    <cellStyle name="40% - Акцент5 2 2 2" xfId="4198"/>
    <cellStyle name="40% - Акцент5 2 2 2 2" xfId="4461"/>
    <cellStyle name="40% - Акцент5 2 2 2 3" xfId="4636"/>
    <cellStyle name="40% - Акцент5 2 2 2 4" xfId="4811"/>
    <cellStyle name="40% - Акцент5 2 2 3" xfId="4373"/>
    <cellStyle name="40% - Акцент5 2 2 4" xfId="4549"/>
    <cellStyle name="40% - Акцент5 2 2 5" xfId="4724"/>
    <cellStyle name="40% - Акцент5 2 3" xfId="4197"/>
    <cellStyle name="40% - Акцент5 2 3 2" xfId="4460"/>
    <cellStyle name="40% - Акцент5 2 3 3" xfId="4635"/>
    <cellStyle name="40% - Акцент5 2 3 4" xfId="4810"/>
    <cellStyle name="40% - Акцент5 2 4" xfId="4372"/>
    <cellStyle name="40% - Акцент5 2 5" xfId="4548"/>
    <cellStyle name="40% - Акцент5 2 6" xfId="4723"/>
    <cellStyle name="40% - Акцент5 3" xfId="2240"/>
    <cellStyle name="40% - Акцент5 3 2" xfId="2241"/>
    <cellStyle name="40% - Акцент5 3 2 2" xfId="4200"/>
    <cellStyle name="40% - Акцент5 3 2 2 2" xfId="4463"/>
    <cellStyle name="40% - Акцент5 3 2 2 3" xfId="4638"/>
    <cellStyle name="40% - Акцент5 3 2 2 4" xfId="4813"/>
    <cellStyle name="40% - Акцент5 3 2 3" xfId="4375"/>
    <cellStyle name="40% - Акцент5 3 2 4" xfId="4551"/>
    <cellStyle name="40% - Акцент5 3 2 5" xfId="4726"/>
    <cellStyle name="40% - Акцент5 3 3" xfId="4199"/>
    <cellStyle name="40% - Акцент5 3 3 2" xfId="4462"/>
    <cellStyle name="40% - Акцент5 3 3 3" xfId="4637"/>
    <cellStyle name="40% - Акцент5 3 3 4" xfId="4812"/>
    <cellStyle name="40% - Акцент5 3 4" xfId="4374"/>
    <cellStyle name="40% - Акцент5 3 5" xfId="4550"/>
    <cellStyle name="40% - Акцент5 3 6" xfId="4725"/>
    <cellStyle name="40% - Акцент5 4" xfId="2242"/>
    <cellStyle name="40% - Акцент5 4 2" xfId="4201"/>
    <cellStyle name="40% - Акцент5 4 2 2" xfId="4464"/>
    <cellStyle name="40% - Акцент5 4 2 3" xfId="4639"/>
    <cellStyle name="40% - Акцент5 4 2 4" xfId="4814"/>
    <cellStyle name="40% - Акцент5 4 3" xfId="4376"/>
    <cellStyle name="40% - Акцент5 4 4" xfId="4552"/>
    <cellStyle name="40% - Акцент5 4 5" xfId="4727"/>
    <cellStyle name="40% - Акцент6 2" xfId="2243"/>
    <cellStyle name="40% - Акцент6 2 2" xfId="2244"/>
    <cellStyle name="40% - Акцент6 2 2 2" xfId="4203"/>
    <cellStyle name="40% - Акцент6 2 2 2 2" xfId="4466"/>
    <cellStyle name="40% - Акцент6 2 2 2 3" xfId="4641"/>
    <cellStyle name="40% - Акцент6 2 2 2 4" xfId="4816"/>
    <cellStyle name="40% - Акцент6 2 2 3" xfId="4378"/>
    <cellStyle name="40% - Акцент6 2 2 4" xfId="4554"/>
    <cellStyle name="40% - Акцент6 2 2 5" xfId="4729"/>
    <cellStyle name="40% - Акцент6 2 3" xfId="4202"/>
    <cellStyle name="40% - Акцент6 2 3 2" xfId="4465"/>
    <cellStyle name="40% - Акцент6 2 3 3" xfId="4640"/>
    <cellStyle name="40% - Акцент6 2 3 4" xfId="4815"/>
    <cellStyle name="40% - Акцент6 2 4" xfId="4377"/>
    <cellStyle name="40% - Акцент6 2 5" xfId="4553"/>
    <cellStyle name="40% - Акцент6 2 6" xfId="4728"/>
    <cellStyle name="40% - Акцент6 3" xfId="2245"/>
    <cellStyle name="40% - Акцент6 3 2" xfId="2246"/>
    <cellStyle name="40% - Акцент6 3 2 2" xfId="4205"/>
    <cellStyle name="40% - Акцент6 3 2 2 2" xfId="4468"/>
    <cellStyle name="40% - Акцент6 3 2 2 3" xfId="4643"/>
    <cellStyle name="40% - Акцент6 3 2 2 4" xfId="4818"/>
    <cellStyle name="40% - Акцент6 3 2 3" xfId="4380"/>
    <cellStyle name="40% - Акцент6 3 2 4" xfId="4556"/>
    <cellStyle name="40% - Акцент6 3 2 5" xfId="4731"/>
    <cellStyle name="40% - Акцент6 3 3" xfId="4204"/>
    <cellStyle name="40% - Акцент6 3 3 2" xfId="4467"/>
    <cellStyle name="40% - Акцент6 3 3 3" xfId="4642"/>
    <cellStyle name="40% - Акцент6 3 3 4" xfId="4817"/>
    <cellStyle name="40% - Акцент6 3 4" xfId="4379"/>
    <cellStyle name="40% - Акцент6 3 5" xfId="4555"/>
    <cellStyle name="40% - Акцент6 3 6" xfId="4730"/>
    <cellStyle name="40% - Акцент6 4" xfId="2247"/>
    <cellStyle name="40% - Акцент6 4 2" xfId="4206"/>
    <cellStyle name="40% - Акцент6 4 2 2" xfId="4469"/>
    <cellStyle name="40% - Акцент6 4 2 3" xfId="4644"/>
    <cellStyle name="40% - Акцент6 4 2 4" xfId="4819"/>
    <cellStyle name="40% - Акцент6 4 3" xfId="4381"/>
    <cellStyle name="40% - Акцент6 4 4" xfId="4557"/>
    <cellStyle name="40% - Акцент6 4 5" xfId="4732"/>
    <cellStyle name="40% - 강조색1" xfId="289"/>
    <cellStyle name="40% - 강조색1 2" xfId="290"/>
    <cellStyle name="40% - 강조색1 2 2" xfId="2643"/>
    <cellStyle name="40% - 강조색1 3" xfId="2642"/>
    <cellStyle name="40% - 강조색2" xfId="291"/>
    <cellStyle name="40% - 강조색2 2" xfId="292"/>
    <cellStyle name="40% - 강조색2 2 2" xfId="2645"/>
    <cellStyle name="40% - 강조색2 3" xfId="2644"/>
    <cellStyle name="40% - 강조색3" xfId="293"/>
    <cellStyle name="40% - 강조색3 2" xfId="294"/>
    <cellStyle name="40% - 강조색3 2 2" xfId="2647"/>
    <cellStyle name="40% - 강조색3 3" xfId="2646"/>
    <cellStyle name="40% - 강조색4" xfId="295"/>
    <cellStyle name="40% - 강조색4 2" xfId="296"/>
    <cellStyle name="40% - 강조색4 2 2" xfId="2649"/>
    <cellStyle name="40% - 강조색4 3" xfId="2648"/>
    <cellStyle name="40% - 강조색5" xfId="297"/>
    <cellStyle name="40% - 강조색5 2" xfId="298"/>
    <cellStyle name="40% - 강조색5 2 2" xfId="2651"/>
    <cellStyle name="40% - 강조색5 3" xfId="2650"/>
    <cellStyle name="40% - 강조색6" xfId="299"/>
    <cellStyle name="40% - 강조색6 2" xfId="300"/>
    <cellStyle name="40% - 강조색6 2 2" xfId="2653"/>
    <cellStyle name="40% - 강조색6 3" xfId="2652"/>
    <cellStyle name="60 % - Akzent1 2" xfId="301"/>
    <cellStyle name="60 % - Akzent1 2 2" xfId="2654"/>
    <cellStyle name="60 % - Akzent2 2" xfId="302"/>
    <cellStyle name="60 % - Akzent2 2 2" xfId="2655"/>
    <cellStyle name="60 % - Akzent3 2" xfId="303"/>
    <cellStyle name="60 % - Akzent3 2 2" xfId="2656"/>
    <cellStyle name="60 % - Akzent4 2" xfId="304"/>
    <cellStyle name="60 % - Akzent4 2 2" xfId="2657"/>
    <cellStyle name="60 % - Akzent5 2" xfId="305"/>
    <cellStyle name="60 % - Akzent5 2 2" xfId="2658"/>
    <cellStyle name="60 % - Akzent6 2" xfId="306"/>
    <cellStyle name="60 % - Akzent6 2 2" xfId="2659"/>
    <cellStyle name="60% - Akzent1" xfId="307"/>
    <cellStyle name="60% - Akzent1 2" xfId="2660"/>
    <cellStyle name="60% - Akzent2" xfId="308"/>
    <cellStyle name="60% - Akzent2 2" xfId="2661"/>
    <cellStyle name="60% - Akzent3" xfId="309"/>
    <cellStyle name="60% - Akzent3 2" xfId="2662"/>
    <cellStyle name="60% - Akzent4" xfId="310"/>
    <cellStyle name="60% - Akzent4 2" xfId="2663"/>
    <cellStyle name="60% - Akzent5" xfId="311"/>
    <cellStyle name="60% - Akzent5 2" xfId="2664"/>
    <cellStyle name="60% - Akzent6" xfId="312"/>
    <cellStyle name="60% - Akzent6 2" xfId="2665"/>
    <cellStyle name="60% - 강조색1" xfId="313"/>
    <cellStyle name="60% - 강조색1 2" xfId="314"/>
    <cellStyle name="60% - 강조색1 2 2" xfId="2667"/>
    <cellStyle name="60% - 강조색1 3" xfId="2666"/>
    <cellStyle name="60% - 강조색2" xfId="315"/>
    <cellStyle name="60% - 강조색2 2" xfId="316"/>
    <cellStyle name="60% - 강조색2 2 2" xfId="2669"/>
    <cellStyle name="60% - 강조색2 3" xfId="2668"/>
    <cellStyle name="60% - 강조색3" xfId="317"/>
    <cellStyle name="60% - 강조색3 2" xfId="318"/>
    <cellStyle name="60% - 강조색3 2 2" xfId="2671"/>
    <cellStyle name="60% - 강조색3 3" xfId="2670"/>
    <cellStyle name="60% - 강조색4" xfId="319"/>
    <cellStyle name="60% - 강조색4 2" xfId="320"/>
    <cellStyle name="60% - 강조색4 2 2" xfId="2673"/>
    <cellStyle name="60% - 강조색4 3" xfId="2672"/>
    <cellStyle name="60% - 강조색5" xfId="321"/>
    <cellStyle name="60% - 강조색5 2" xfId="322"/>
    <cellStyle name="60% - 강조색5 2 2" xfId="2675"/>
    <cellStyle name="60% - 강조색5 3" xfId="2674"/>
    <cellStyle name="60% - 강조색6" xfId="323"/>
    <cellStyle name="60% - 강조색6 2" xfId="324"/>
    <cellStyle name="60% - 강조색6 2 2" xfId="2677"/>
    <cellStyle name="60% - 강조색6 3" xfId="2676"/>
    <cellStyle name="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 xfId="2678"/>
    <cellStyle name="A" xfId="325"/>
    <cellStyle name="A 2" xfId="2679"/>
    <cellStyle name="Á¦¸ñ 1(ñ§)" xfId="326"/>
    <cellStyle name="Á¦¸ñ 1(ñ§) 2" xfId="2680"/>
    <cellStyle name="Á¦¸ñ 1(ñé)" xfId="327"/>
    <cellStyle name="Á¦¸ñ 1(ñé) 2" xfId="2681"/>
    <cellStyle name="Á¦¸ñ 2" xfId="328"/>
    <cellStyle name="Á¦¸ñ 2 2" xfId="2682"/>
    <cellStyle name="Á¦¸ñ[1 ÁÙ]" xfId="329"/>
    <cellStyle name="Á¦¸ñ[1 ÁÙ] 2" xfId="2683"/>
    <cellStyle name="Á¦¸ñ[2ÁÙ ¾Æ·¡]" xfId="330"/>
    <cellStyle name="Á¦¸ñ[2ÁÙ ¾Æ·¡] 2" xfId="2684"/>
    <cellStyle name="Á¦¸ñ[2ÁÙ À§]" xfId="331"/>
    <cellStyle name="Á¦¸ñ[2ÁÙ À§] 2" xfId="2685"/>
    <cellStyle name="Á¦¸ñ1" xfId="332"/>
    <cellStyle name="Á¦¸ñ1 2" xfId="2686"/>
    <cellStyle name="A¨­¢¬¢Ò [0]_¡Æ©¬Au¡íeAa" xfId="333"/>
    <cellStyle name="A¨­￠￢￠O [0]_AO¨uRCN¡¾U " xfId="334"/>
    <cellStyle name="A¨­￠￢￠O_AO¨uRCN¡¾U " xfId="335"/>
    <cellStyle name="A¨­¢¬¢Ò_insul for equip(alt)" xfId="336"/>
    <cellStyle name="Accent1 - 20%" xfId="2248"/>
    <cellStyle name="Accent1 - 20% 2" xfId="4207"/>
    <cellStyle name="Accent1 - 40%" xfId="2249"/>
    <cellStyle name="Accent1 - 40% 2" xfId="4208"/>
    <cellStyle name="Accent1 - 60%" xfId="2250"/>
    <cellStyle name="Accent1 - 60% 2" xfId="4209"/>
    <cellStyle name="Accent2 - 20%" xfId="2251"/>
    <cellStyle name="Accent2 - 20% 2" xfId="4210"/>
    <cellStyle name="Accent2 - 40%" xfId="2252"/>
    <cellStyle name="Accent2 - 40% 2" xfId="4211"/>
    <cellStyle name="Accent2 - 60%" xfId="2253"/>
    <cellStyle name="Accent2 - 60% 2" xfId="4212"/>
    <cellStyle name="Accent3 - 20%" xfId="2254"/>
    <cellStyle name="Accent3 - 20% 2" xfId="4213"/>
    <cellStyle name="Accent3 - 40%" xfId="2255"/>
    <cellStyle name="Accent3 - 40% 2" xfId="4214"/>
    <cellStyle name="Accent3 - 60%" xfId="2256"/>
    <cellStyle name="Accent3 - 60% 2" xfId="4215"/>
    <cellStyle name="Accent4 - 20%" xfId="2257"/>
    <cellStyle name="Accent4 - 20% 2" xfId="4216"/>
    <cellStyle name="Accent4 - 40%" xfId="2258"/>
    <cellStyle name="Accent4 - 40% 2" xfId="4217"/>
    <cellStyle name="Accent4 - 60%" xfId="2259"/>
    <cellStyle name="Accent4 - 60% 2" xfId="4218"/>
    <cellStyle name="Accent5 - 20%" xfId="2260"/>
    <cellStyle name="Accent5 - 20% 2" xfId="4219"/>
    <cellStyle name="Accent5 - 40%" xfId="2261"/>
    <cellStyle name="Accent5 - 40% 2" xfId="4220"/>
    <cellStyle name="Accent5 - 60%" xfId="2262"/>
    <cellStyle name="Accent5 - 60% 2" xfId="4221"/>
    <cellStyle name="Accent6 - 20%" xfId="2263"/>
    <cellStyle name="Accent6 - 20% 2" xfId="4222"/>
    <cellStyle name="Accent6 - 40%" xfId="2264"/>
    <cellStyle name="Accent6 - 40% 2" xfId="4223"/>
    <cellStyle name="Accent6 - 60%" xfId="2265"/>
    <cellStyle name="Accent6 - 60% 2" xfId="4224"/>
    <cellStyle name="AeE­ [0]_´eAN°yC￥ " xfId="337"/>
    <cellStyle name="ÅëÈ­ [0]_INQUIRY ¿µ¾÷ÃßÁø " xfId="338"/>
    <cellStyle name="AeE­ [0]_INQUIRY ¿μ¾÷AßAø " xfId="339"/>
    <cellStyle name="AeE­_´eAN°yC￥ " xfId="340"/>
    <cellStyle name="ÅëÈ­_INQUIRY ¿µ¾÷ÃßÁø " xfId="341"/>
    <cellStyle name="AeE­_INQUIRY ¿μ¾÷AßAø " xfId="342"/>
    <cellStyle name="AeE¡© [0]_insul for equip(alt)" xfId="343"/>
    <cellStyle name="AeE¡©_insul for equip(alt)" xfId="344"/>
    <cellStyle name="AeE¡ⓒ [0]_AO¨uRCN¡¾U " xfId="345"/>
    <cellStyle name="AeE¡ⓒ_AO¨uRCN¡¾U " xfId="346"/>
    <cellStyle name="Akzent1 2" xfId="347"/>
    <cellStyle name="Akzent1 2 2" xfId="2687"/>
    <cellStyle name="Akzent2 2" xfId="348"/>
    <cellStyle name="Akzent2 2 2" xfId="2688"/>
    <cellStyle name="Akzent3 2" xfId="349"/>
    <cellStyle name="Akzent3 2 2" xfId="2689"/>
    <cellStyle name="Akzent4 2" xfId="350"/>
    <cellStyle name="Akzent4 2 2" xfId="2690"/>
    <cellStyle name="Akzent5 2" xfId="351"/>
    <cellStyle name="Akzent5 2 2" xfId="2691"/>
    <cellStyle name="Akzent6 2" xfId="352"/>
    <cellStyle name="Akzent6 2 2" xfId="2692"/>
    <cellStyle name="al_QQQ" xfId="353"/>
    <cellStyle name="ALIGNMENT" xfId="354"/>
    <cellStyle name="ALIGNMENT 2" xfId="2693"/>
    <cellStyle name="ÁöÁ¤µÇÁö ¾ÊÀ½" xfId="355"/>
    <cellStyle name="ÁöÁ¤µÇÁö ¾ÊÀ½ 2" xfId="2694"/>
    <cellStyle name="ÄÞ¸¶ [0]_  Á¾  ÇÕ  " xfId="356"/>
    <cellStyle name="AÞ¸¶ [0]_´eAN°yC￥ " xfId="357"/>
    <cellStyle name="ÄÞ¸¶ [0]_INQUIRY ¿µ¾÷ÃßÁø " xfId="358"/>
    <cellStyle name="AÞ¸¶ [0]_INQUIRY ¿μ¾÷AßAø " xfId="359"/>
    <cellStyle name="ÄÞ¸¶ [2]" xfId="360"/>
    <cellStyle name="ÄÞ¸¶ [2] 2" xfId="2695"/>
    <cellStyle name="ÄÞ¸¶[0]" xfId="361"/>
    <cellStyle name="ÄÞ¸¶[0] 2" xfId="2696"/>
    <cellStyle name="ÄÞ¸¶_  Á¾  ÇÕ  " xfId="362"/>
    <cellStyle name="AÞ¸¶_´eAN°yC￥ " xfId="363"/>
    <cellStyle name="ÄÞ¸¶_INQUIRY ¿µ¾÷ÃßÁø " xfId="364"/>
    <cellStyle name="AÞ¸¶_INQUIRY ¿μ¾÷AßAø " xfId="365"/>
    <cellStyle name="Ausgabe" xfId="366"/>
    <cellStyle name="Ausgabe 2" xfId="367"/>
    <cellStyle name="Ausgabe 2 2" xfId="2698"/>
    <cellStyle name="Ausgabe 3" xfId="2697"/>
    <cellStyle name="_x0001_b" xfId="368"/>
    <cellStyle name="_x0001_b 2" xfId="2699"/>
    <cellStyle name="Berechnung" xfId="369"/>
    <cellStyle name="Berechnung 2" xfId="370"/>
    <cellStyle name="Berechnung 2 2" xfId="2701"/>
    <cellStyle name="Berechnung 3" xfId="2700"/>
    <cellStyle name="BOTT" xfId="2266"/>
    <cellStyle name="BOTT 2" xfId="4225"/>
    <cellStyle name="๺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ōᇊb섰ōᇚb셌ōᇪb셨ōᇺb손ōሊbÌōሚbôōሪbŀōሺbŨōቊbƀōቚb솴ōቪb쇌" xfId="2703"/>
    <cellStyle name="C" xfId="371"/>
    <cellStyle name="C¡IA¨ª_¡ic¨u¡A¨￢I¨￢¡Æ AN¡Æe " xfId="372"/>
    <cellStyle name="C¡ÍA¨ª_ALT2-euip" xfId="373"/>
    <cellStyle name="Ç¥¸Ó¸´±Û(ñé)" xfId="374"/>
    <cellStyle name="Ç¥¸Ó¸´±Û(ñé) 2" xfId="2704"/>
    <cellStyle name="Ç¥¸Ó¸´±Û(ß¾)" xfId="375"/>
    <cellStyle name="Ç¥¸Ó¸´±Û(ß¾) 2" xfId="2705"/>
    <cellStyle name="Ç¥¸Ó¸´±Û(ù»)" xfId="376"/>
    <cellStyle name="Ç¥¸Ó¸´±Û(ù») 2" xfId="2706"/>
    <cellStyle name="C￥AØ_  FAB AIA¤  " xfId="377"/>
    <cellStyle name="Ç¥ÁØ_¿µ¾÷ÇöÈ² " xfId="378"/>
    <cellStyle name="C￥AØ_¿μ¾÷CoE² " xfId="379"/>
    <cellStyle name="Ç¥ÁØ_ALT4-euip " xfId="380"/>
    <cellStyle name="C￥AØ_GROUNDING " xfId="381"/>
    <cellStyle name="Ç¥ÁØ_index cover " xfId="382"/>
    <cellStyle name="C￥AØ_Sheet1_¿μ¾÷CoE² " xfId="383"/>
    <cellStyle name="Calc Currency (0)" xfId="384"/>
    <cellStyle name="Calc Currency (0) 2" xfId="2707"/>
    <cellStyle name="Calculation 2" xfId="385"/>
    <cellStyle name="Calculation 2 2" xfId="2708"/>
    <cellStyle name="category" xfId="386"/>
    <cellStyle name="category 2" xfId="2709"/>
    <cellStyle name="ÇÏÀÌÆÛ¸µÅ©" xfId="387"/>
    <cellStyle name="ÇÏÀÌÆÛ¸µÅ© 2" xfId="2710"/>
    <cellStyle name="CMH/대" xfId="388"/>
    <cellStyle name="CMM/대" xfId="389"/>
    <cellStyle name="Cmma_을지 (2)_갑지 (2)_집계표 (2)_집계표 (3)_견적서 (2)" xfId="390"/>
    <cellStyle name="Comma  - Style1" xfId="2267"/>
    <cellStyle name="Comma  - Style1 2" xfId="2268"/>
    <cellStyle name="Comma  - Style2" xfId="2269"/>
    <cellStyle name="Comma  - Style2 2" xfId="2270"/>
    <cellStyle name="Comma  - Style3" xfId="2271"/>
    <cellStyle name="Comma  - Style3 2" xfId="2272"/>
    <cellStyle name="Comma  - Style4" xfId="2273"/>
    <cellStyle name="Comma  - Style4 2" xfId="2274"/>
    <cellStyle name="Comma  - Style5" xfId="2275"/>
    <cellStyle name="Comma  - Style5 2" xfId="2276"/>
    <cellStyle name="Comma  - Style6" xfId="2277"/>
    <cellStyle name="Comma  - Style6 2" xfId="2278"/>
    <cellStyle name="Comma  - Style7" xfId="2279"/>
    <cellStyle name="Comma  - Style7 2" xfId="2280"/>
    <cellStyle name="Comma  - Style8" xfId="2281"/>
    <cellStyle name="Comma  - Style8 2" xfId="2282"/>
    <cellStyle name="Comma 2" xfId="391"/>
    <cellStyle name="comma zerodec_가설공사 " xfId="392"/>
    <cellStyle name="Comma0" xfId="393"/>
    <cellStyle name="CONSIGNEE" xfId="2283"/>
    <cellStyle name="CONSIGNEE 2" xfId="4226"/>
    <cellStyle name="Copied" xfId="394"/>
    <cellStyle name="Copied 2" xfId="2711"/>
    <cellStyle name="Curren?_x0012_퐀_x0017_?" xfId="395"/>
    <cellStyle name="Curren?_x0012_퐀_x0017_? 2" xfId="2712"/>
    <cellStyle name="Currency [0]b" xfId="2284"/>
    <cellStyle name="currency(2)" xfId="2285"/>
    <cellStyle name="Currency0" xfId="396"/>
    <cellStyle name="Currency1" xfId="397"/>
    <cellStyle name="Currency1 2" xfId="2713"/>
    <cellStyle name="Cuzrency [0]_ SG&amp;A Bridge " xfId="398"/>
    <cellStyle name="Data Labels" xfId="2286"/>
    <cellStyle name="Data Labels 2" xfId="4227"/>
    <cellStyle name="DATA_ENTRY" xfId="2287"/>
    <cellStyle name="DataLabels" xfId="2288"/>
    <cellStyle name="DataLabels 2" xfId="4228"/>
    <cellStyle name="Date" xfId="399"/>
    <cellStyle name="Date 2" xfId="2714"/>
    <cellStyle name="E9551&amp;R&amp;U&amp;Aآv_x0004_" xfId="400"/>
    <cellStyle name="E9551&amp;R&amp;U&amp;Aآv_x0004_ 10" xfId="401"/>
    <cellStyle name="E9551&amp;R&amp;U&amp;Aآv_x0004_ 10 2" xfId="2716"/>
    <cellStyle name="E9551&amp;R&amp;U&amp;Aآv_x0004_ 11" xfId="402"/>
    <cellStyle name="E9551&amp;R&amp;U&amp;Aآv_x0004_ 11 2" xfId="2717"/>
    <cellStyle name="E9551&amp;R&amp;U&amp;Aآv_x0004_ 12" xfId="403"/>
    <cellStyle name="E9551&amp;R&amp;U&amp;Aآv_x0004_ 12 2" xfId="2718"/>
    <cellStyle name="E9551&amp;R&amp;U&amp;Aآv_x0004_ 13" xfId="404"/>
    <cellStyle name="E9551&amp;R&amp;U&amp;Aآv_x0004_ 13 2" xfId="2719"/>
    <cellStyle name="E9551&amp;R&amp;U&amp;Aآv_x0004_ 14" xfId="405"/>
    <cellStyle name="E9551&amp;R&amp;U&amp;Aآv_x0004_ 14 2" xfId="2720"/>
    <cellStyle name="E9551&amp;R&amp;U&amp;Aآv_x0004_ 15" xfId="406"/>
    <cellStyle name="E9551&amp;R&amp;U&amp;Aآv_x0004_ 15 2" xfId="2721"/>
    <cellStyle name="E9551&amp;R&amp;U&amp;Aآv_x0004_ 16" xfId="407"/>
    <cellStyle name="E9551&amp;R&amp;U&amp;Aآv_x0004_ 16 2" xfId="2722"/>
    <cellStyle name="E9551&amp;R&amp;U&amp;Aآv_x0004_ 17" xfId="408"/>
    <cellStyle name="E9551&amp;R&amp;U&amp;Aآv_x0004_ 17 2" xfId="2723"/>
    <cellStyle name="E9551&amp;R&amp;U&amp;Aآv_x0004_ 18" xfId="409"/>
    <cellStyle name="E9551&amp;R&amp;U&amp;Aآv_x0004_ 18 2" xfId="2724"/>
    <cellStyle name="E9551&amp;R&amp;U&amp;Aآv_x0004_ 19" xfId="2715"/>
    <cellStyle name="E9551&amp;R&amp;U&amp;Aآv_x0004_ 2" xfId="410"/>
    <cellStyle name="E9551&amp;R&amp;U&amp;Aآv_x0004_ 2 2" xfId="2725"/>
    <cellStyle name="E9551&amp;R&amp;U&amp;Aآv_x0004_ 3" xfId="411"/>
    <cellStyle name="E9551&amp;R&amp;U&amp;Aآv_x0004_ 3 2" xfId="2726"/>
    <cellStyle name="E9551&amp;R&amp;U&amp;Aآv_x0004_ 4" xfId="412"/>
    <cellStyle name="E9551&amp;R&amp;U&amp;Aآv_x0004_ 4 2" xfId="2727"/>
    <cellStyle name="E9551&amp;R&amp;U&amp;Aآv_x0004_ 5" xfId="413"/>
    <cellStyle name="E9551&amp;R&amp;U&amp;Aآv_x0004_ 5 2" xfId="2728"/>
    <cellStyle name="E9551&amp;R&amp;U&amp;Aآv_x0004_ 6" xfId="414"/>
    <cellStyle name="E9551&amp;R&amp;U&amp;Aآv_x0004_ 6 2" xfId="2729"/>
    <cellStyle name="E9551&amp;R&amp;U&amp;Aآv_x0004_ 7" xfId="415"/>
    <cellStyle name="E9551&amp;R&amp;U&amp;Aآv_x0004_ 7 2" xfId="2730"/>
    <cellStyle name="E9551&amp;R&amp;U&amp;Aآv_x0004_ 8" xfId="416"/>
    <cellStyle name="E9551&amp;R&amp;U&amp;Aآv_x0004_ 8 2" xfId="2731"/>
    <cellStyle name="E9551&amp;R&amp;U&amp;Aآv_x0004_ 9" xfId="417"/>
    <cellStyle name="E9551&amp;R&amp;U&amp;Aآv_x0004_ 9 2" xfId="2732"/>
    <cellStyle name="Eingabe" xfId="418"/>
    <cellStyle name="Eingabe 2" xfId="419"/>
    <cellStyle name="Eingabe 2 2" xfId="2734"/>
    <cellStyle name="Eingabe 3" xfId="2733"/>
    <cellStyle name="Emphasis 1" xfId="2289"/>
    <cellStyle name="Emphasis 1 2" xfId="4229"/>
    <cellStyle name="Emphasis 2" xfId="2290"/>
    <cellStyle name="Emphasis 2 2" xfId="4230"/>
    <cellStyle name="Emphasis 3" xfId="2291"/>
    <cellStyle name="Emphasis 3 2" xfId="4231"/>
    <cellStyle name="Entered" xfId="420"/>
    <cellStyle name="Entered 2" xfId="2735"/>
    <cellStyle name="Ergebnis" xfId="421"/>
    <cellStyle name="Ergebnis 2" xfId="422"/>
    <cellStyle name="Ergebnis 2 2" xfId="2737"/>
    <cellStyle name="Ergebnis 3" xfId="2736"/>
    <cellStyle name="Erklärender Text" xfId="423"/>
    <cellStyle name="Erklärender Text 2" xfId="424"/>
    <cellStyle name="Erklärender Text 2 2" xfId="2739"/>
    <cellStyle name="Erklärender Text 3" xfId="2738"/>
    <cellStyle name="Explanatory Text 2" xfId="425"/>
    <cellStyle name="Explanatory Text 2 2" xfId="2740"/>
    <cellStyle name="F2" xfId="426"/>
    <cellStyle name="F2 2" xfId="2741"/>
    <cellStyle name="F3" xfId="427"/>
    <cellStyle name="F3 2" xfId="2742"/>
    <cellStyle name="F4" xfId="428"/>
    <cellStyle name="F4 2" xfId="2743"/>
    <cellStyle name="F5" xfId="429"/>
    <cellStyle name="F5 2" xfId="2744"/>
    <cellStyle name="F6" xfId="430"/>
    <cellStyle name="F6 2" xfId="2745"/>
    <cellStyle name="F7" xfId="431"/>
    <cellStyle name="F7 2" xfId="2746"/>
    <cellStyle name="F8" xfId="432"/>
    <cellStyle name="F8 2" xfId="2747"/>
    <cellStyle name="Fixed" xfId="433"/>
    <cellStyle name="FORM" xfId="2292"/>
    <cellStyle name="FORM 2" xfId="4232"/>
    <cellStyle name="Grey" xfId="434"/>
    <cellStyle name="Grey 2" xfId="435"/>
    <cellStyle name="Gut 2" xfId="436"/>
    <cellStyle name="Gut 2 2" xfId="2748"/>
    <cellStyle name="HEADER" xfId="437"/>
    <cellStyle name="HEADER 2" xfId="2749"/>
    <cellStyle name="Header1" xfId="438"/>
    <cellStyle name="Header1 2" xfId="2750"/>
    <cellStyle name="Header2" xfId="439"/>
    <cellStyle name="Header2 2" xfId="2751"/>
    <cellStyle name="Heading”آ_x0008_" xfId="440"/>
    <cellStyle name="Heading1" xfId="441"/>
    <cellStyle name="Heading2" xfId="442"/>
    <cellStyle name="HEADINGS" xfId="2293"/>
    <cellStyle name="HEADINGS 2" xfId="4233"/>
    <cellStyle name="Heads" xfId="443"/>
    <cellStyle name="Heads 10" xfId="444"/>
    <cellStyle name="Heads 11" xfId="445"/>
    <cellStyle name="Heads 12" xfId="446"/>
    <cellStyle name="Heads 13" xfId="447"/>
    <cellStyle name="Heads 14" xfId="448"/>
    <cellStyle name="Heads 2" xfId="449"/>
    <cellStyle name="Heads 3" xfId="450"/>
    <cellStyle name="Heads 4" xfId="451"/>
    <cellStyle name="Heads 5" xfId="452"/>
    <cellStyle name="Heads 6" xfId="453"/>
    <cellStyle name="Heads 7" xfId="454"/>
    <cellStyle name="Heads 8" xfId="455"/>
    <cellStyle name="Heads 9" xfId="456"/>
    <cellStyle name="helv" xfId="457"/>
    <cellStyle name="helv 10" xfId="458"/>
    <cellStyle name="helv 11" xfId="459"/>
    <cellStyle name="helv 12" xfId="460"/>
    <cellStyle name="helv 13" xfId="461"/>
    <cellStyle name="helv 14" xfId="462"/>
    <cellStyle name="helv 2" xfId="463"/>
    <cellStyle name="helv 3" xfId="464"/>
    <cellStyle name="helv 4" xfId="465"/>
    <cellStyle name="helv 5" xfId="466"/>
    <cellStyle name="helv 6" xfId="467"/>
    <cellStyle name="helv 7" xfId="468"/>
    <cellStyle name="helv 8" xfId="469"/>
    <cellStyle name="helv 9" xfId="470"/>
    <cellStyle name="ill N (2)" xfId="471"/>
    <cellStyle name="ill N (2) 2" xfId="2752"/>
    <cellStyle name="Input [yellow]" xfId="472"/>
    <cellStyle name="Input [yellow] 2" xfId="473"/>
    <cellStyle name="Input 2" xfId="474"/>
    <cellStyle name="Input 2 2" xfId="2753"/>
    <cellStyle name="Input 3" xfId="475"/>
    <cellStyle name="Input 3 2" xfId="2754"/>
    <cellStyle name="JOB_DATA" xfId="2294"/>
    <cellStyle name="kg/대" xfId="476"/>
    <cellStyle name="Komma [0]_IDSflow" xfId="477"/>
    <cellStyle name="Komma 2" xfId="478"/>
    <cellStyle name="Komma 3" xfId="479"/>
    <cellStyle name="L`" xfId="480"/>
    <cellStyle name="L` 2" xfId="2755"/>
    <cellStyle name="LABEL" xfId="2295"/>
    <cellStyle name="LABEL 2" xfId="4234"/>
    <cellStyle name="Links to Cover" xfId="2296"/>
    <cellStyle name="Links to Cover 2" xfId="4235"/>
    <cellStyle name="m3/대" xfId="481"/>
    <cellStyle name="MainHeading" xfId="2297"/>
    <cellStyle name="MainHeading 2" xfId="4236"/>
    <cellStyle name="MainHeadingTwo" xfId="2298"/>
    <cellStyle name="MainHeadingTwo 2" xfId="4237"/>
    <cellStyle name="Microsoft Excel found an error in the formula you entered. Do you want to accept the correction proposed below?_x000a__x000a_|_x000a__x000a_• To accept the correction, click Yes._x000a_• To close this message and correct the formula yourself, click No." xfId="482"/>
    <cellStyle name="Microsoft Excel found an error in the formula you entered. Do you want to accept the correction proposed below?_x000a__x000a_|_x000a__x000a_• To accept the correction, click Yes._x000a_• To close this message and correct the formula yourself, click No. 10" xfId="483"/>
    <cellStyle name="Microsoft Excel found an error in the formula you entered. Do you want to accept the correction proposed below?_x000a__x000a_|_x000a__x000a_• To accept the correction, click Yes._x000a_• To close this message and correct the formula yourself, click No. 11" xfId="484"/>
    <cellStyle name="Microsoft Excel found an error in the formula you entered. Do you want to accept the correction proposed below?_x000a__x000a_|_x000a__x000a_• To accept the correction, click Yes._x000a_• To close this message and correct the formula yourself, click No. 12" xfId="485"/>
    <cellStyle name="Microsoft Excel found an error in the formula you entered. Do you want to accept the correction proposed below?_x000a__x000a_|_x000a__x000a_• To accept the correction, click Yes._x000a_• To close this message and correct the formula yourself, click No. 13" xfId="486"/>
    <cellStyle name="Microsoft Excel found an error in the formula you entered. Do you want to accept the correction proposed below?_x000a__x000a_|_x000a__x000a_• To accept the correction, click Yes._x000a_• To close this message and correct the formula yourself, click No. 14" xfId="487"/>
    <cellStyle name="Microsoft Excel found an error in the formula you entered. Do you want to accept the correction proposed below?_x000a__x000a_|_x000a__x000a_• To accept the correction, click Yes._x000a_• To close this message and correct the formula yourself, click No. 15" xfId="488"/>
    <cellStyle name="Microsoft Excel found an error in the formula you entered. Do you want to accept the correction proposed below?_x000a__x000a_|_x000a__x000a_• To accept the correction, click Yes._x000a_• To close this message and correct the formula yourself, click No. 16" xfId="489"/>
    <cellStyle name="Microsoft Excel found an error in the formula you entered. Do you want to accept the correction proposed below?_x000a__x000a_|_x000a__x000a_• To accept the correction, click Yes._x000a_• To close this message and correct the formula yourself, click No. 17" xfId="490"/>
    <cellStyle name="Microsoft Excel found an error in the formula you entered. Do you want to accept the correction proposed below?_x000a__x000a_|_x000a__x000a_• To accept the correction, click Yes._x000a_• To close this message and correct the formula yourself, click No. 18" xfId="491"/>
    <cellStyle name="Microsoft Excel found an error in the formula you entered. Do you want to accept the correction proposed below?_x000a__x000a_|_x000a__x000a_• To accept the correction, click Yes._x000a_• To close this message and correct the formula yourself, click No. 2" xfId="492"/>
    <cellStyle name="Microsoft Excel found an error in the formula you entered. Do you want to accept the correction proposed below?_x000a__x000a_|_x000a__x000a_• To accept the correction, click Yes._x000a_• To close this message and correct the formula yourself, click No. 3" xfId="493"/>
    <cellStyle name="Microsoft Excel found an error in the formula you entered. Do you want to accept the correction proposed below?_x000a__x000a_|_x000a__x000a_• To accept the correction, click Yes._x000a_• To close this message and correct the formula yourself, click No. 4" xfId="494"/>
    <cellStyle name="Microsoft Excel found an error in the formula you entered. Do you want to accept the correction proposed below?_x000a__x000a_|_x000a__x000a_• To accept the correction, click Yes._x000a_• To close this message and correct the formula yourself, click No. 5" xfId="495"/>
    <cellStyle name="Microsoft Excel found an error in the formula you entered. Do you want to accept the correction proposed below?_x000a__x000a_|_x000a__x000a_• To accept the correction, click Yes._x000a_• To close this message and correct the formula yourself, click No. 6" xfId="496"/>
    <cellStyle name="Microsoft Excel found an error in the formula you entered. Do you want to accept the correction proposed below?_x000a__x000a_|_x000a__x000a_• To accept the correction, click Yes._x000a_• To close this message and correct the formula yourself, click No. 7" xfId="497"/>
    <cellStyle name="Microsoft Excel found an error in the formula you entered. Do you want to accept the correction proposed below?_x000a__x000a_|_x000a__x000a_• To accept the correction, click Yes._x000a_• To close this message and correct the formula yourself, click No. 8" xfId="498"/>
    <cellStyle name="Microsoft Excel found an error in the formula you entered. Do you want to accept the correction proposed below?_x000a__x000a_|_x000a__x000a_• To accept the correction, click Yes._x000a_• To close this message and correct the formula yourself, click No. 9" xfId="499"/>
    <cellStyle name="Millares [0]_elec" xfId="500"/>
    <cellStyle name="Millares_elec" xfId="501"/>
    <cellStyle name="Model" xfId="502"/>
    <cellStyle name="Model 2" xfId="2756"/>
    <cellStyle name="MS_Arabic" xfId="503"/>
    <cellStyle name="Neutral 2" xfId="504"/>
    <cellStyle name="Neutral 2 2" xfId="2757"/>
    <cellStyle name="no dec" xfId="505"/>
    <cellStyle name="Normal - Style1" xfId="506"/>
    <cellStyle name="Normal - Style1 2" xfId="2299"/>
    <cellStyle name="Normal - Style1 3" xfId="2758"/>
    <cellStyle name="Normal 10" xfId="2183"/>
    <cellStyle name="Normal 10 2" xfId="4144"/>
    <cellStyle name="Normal 11" xfId="2181"/>
    <cellStyle name="Normal 11 2" xfId="4142"/>
    <cellStyle name="Normal 12" xfId="2185"/>
    <cellStyle name="Normal 12 2" xfId="4145"/>
    <cellStyle name="Normal 12 2 2" xfId="4409"/>
    <cellStyle name="Normal 12 2 3" xfId="4584"/>
    <cellStyle name="Normal 12 2 4" xfId="4759"/>
    <cellStyle name="Normal 12 3" xfId="4321"/>
    <cellStyle name="Normal 12 4" xfId="4497"/>
    <cellStyle name="Normal 12 5" xfId="4672"/>
    <cellStyle name="Normal 182" xfId="2378"/>
    <cellStyle name="Normal 182 2" xfId="4316"/>
    <cellStyle name="Normal 195" xfId="2349"/>
    <cellStyle name="Normal 195 2" xfId="4287"/>
    <cellStyle name="Normal 197" xfId="2351"/>
    <cellStyle name="Normal 197 2" xfId="4289"/>
    <cellStyle name="Normal 198" xfId="2350"/>
    <cellStyle name="Normal 198 2" xfId="4288"/>
    <cellStyle name="Normal 2" xfId="12"/>
    <cellStyle name="Normal 2 2" xfId="14"/>
    <cellStyle name="Normal 2 2 2" xfId="2395"/>
    <cellStyle name="Normal 2 3" xfId="22"/>
    <cellStyle name="Normal 2 4" xfId="2393"/>
    <cellStyle name="Normal 200" xfId="2352"/>
    <cellStyle name="Normal 200 2" xfId="4290"/>
    <cellStyle name="Normal 202" xfId="2353"/>
    <cellStyle name="Normal 202 2" xfId="4291"/>
    <cellStyle name="Normal 204" xfId="2354"/>
    <cellStyle name="Normal 204 2" xfId="4292"/>
    <cellStyle name="Normal 206" xfId="2355"/>
    <cellStyle name="Normal 206 2" xfId="4293"/>
    <cellStyle name="Normal 208" xfId="2356"/>
    <cellStyle name="Normal 208 2" xfId="4294"/>
    <cellStyle name="Normal 210" xfId="2357"/>
    <cellStyle name="Normal 210 2" xfId="4295"/>
    <cellStyle name="Normal 212" xfId="2358"/>
    <cellStyle name="Normal 212 2" xfId="4296"/>
    <cellStyle name="Normal 214" xfId="2359"/>
    <cellStyle name="Normal 214 2" xfId="4297"/>
    <cellStyle name="Normal 219" xfId="2360"/>
    <cellStyle name="Normal 219 2" xfId="4298"/>
    <cellStyle name="Normal 221" xfId="2361"/>
    <cellStyle name="Normal 221 2" xfId="4299"/>
    <cellStyle name="Normal 223" xfId="2362"/>
    <cellStyle name="Normal 223 2" xfId="4300"/>
    <cellStyle name="Normal 225" xfId="2363"/>
    <cellStyle name="Normal 225 2" xfId="4301"/>
    <cellStyle name="Normal 227" xfId="2364"/>
    <cellStyle name="Normal 227 2" xfId="4302"/>
    <cellStyle name="Normal 231" xfId="2365"/>
    <cellStyle name="Normal 231 2" xfId="4303"/>
    <cellStyle name="Normal 233" xfId="2366"/>
    <cellStyle name="Normal 233 2" xfId="4304"/>
    <cellStyle name="Normal 235" xfId="2367"/>
    <cellStyle name="Normal 235 2" xfId="4305"/>
    <cellStyle name="Normal 238" xfId="2368"/>
    <cellStyle name="Normal 238 2" xfId="4306"/>
    <cellStyle name="Normal 240" xfId="2369"/>
    <cellStyle name="Normal 240 2" xfId="4307"/>
    <cellStyle name="Normal 242" xfId="2370"/>
    <cellStyle name="Normal 242 2" xfId="4308"/>
    <cellStyle name="Normal 244" xfId="2371"/>
    <cellStyle name="Normal 244 2" xfId="4309"/>
    <cellStyle name="Normal 246" xfId="2372"/>
    <cellStyle name="Normal 246 2" xfId="4310"/>
    <cellStyle name="Normal 248" xfId="2373"/>
    <cellStyle name="Normal 248 2" xfId="4311"/>
    <cellStyle name="Normal 250" xfId="2374"/>
    <cellStyle name="Normal 250 2" xfId="4312"/>
    <cellStyle name="Normal 252" xfId="2375"/>
    <cellStyle name="Normal 252 2" xfId="4313"/>
    <cellStyle name="Normal 254" xfId="2376"/>
    <cellStyle name="Normal 254 2" xfId="4314"/>
    <cellStyle name="Normal 257" xfId="2347"/>
    <cellStyle name="Normal 257 2" xfId="4285"/>
    <cellStyle name="Normal 258" xfId="2377"/>
    <cellStyle name="Normal 258 2" xfId="4315"/>
    <cellStyle name="Normal 3" xfId="15"/>
    <cellStyle name="Normal 3 2" xfId="20"/>
    <cellStyle name="Normal 3 2 2" xfId="2400"/>
    <cellStyle name="Normal 3 3" xfId="2396"/>
    <cellStyle name="Normal 4" xfId="11"/>
    <cellStyle name="Normal 5" xfId="19"/>
    <cellStyle name="Normal 5 2" xfId="2399"/>
    <cellStyle name="Normal 6" xfId="2"/>
    <cellStyle name="Normal 6 2" xfId="2348"/>
    <cellStyle name="Normal 6 2 2" xfId="4286"/>
    <cellStyle name="Normal 6 3" xfId="2384"/>
    <cellStyle name="Normal 7" xfId="2179"/>
    <cellStyle name="Normal 7 2" xfId="4141"/>
    <cellStyle name="Normal 8" xfId="16"/>
    <cellStyle name="Normal 8 2" xfId="2397"/>
    <cellStyle name="Normal 9" xfId="17"/>
    <cellStyle name="Normal 9 2" xfId="2398"/>
    <cellStyle name="Normale_Datasheet1" xfId="507"/>
    <cellStyle name="normální_List1" xfId="1"/>
    <cellStyle name="Notiz 2" xfId="508"/>
    <cellStyle name="Notiz 2 2" xfId="2759"/>
    <cellStyle name="Notiz 3" xfId="509"/>
    <cellStyle name="Notiz 3 2" xfId="2760"/>
    <cellStyle name="Notiz 4" xfId="510"/>
    <cellStyle name="Notiz 4 2" xfId="2761"/>
    <cellStyle name="Œ…?æ맖?e [0.00]_laroux" xfId="511"/>
    <cellStyle name="Œ…?æ맖?e_laroux" xfId="512"/>
    <cellStyle name="Œ…‹æØ‚è [0.00]_GUIDE" xfId="513"/>
    <cellStyle name="Œ…‹æØ‚è_GUIDE" xfId="514"/>
    <cellStyle name="Output 2" xfId="515"/>
    <cellStyle name="Output 2 2" xfId="2762"/>
    <cellStyle name="Percent [2]" xfId="517"/>
    <cellStyle name="Percent 10" xfId="2182"/>
    <cellStyle name="Percent 10 2" xfId="4143"/>
    <cellStyle name="Percent 2" xfId="21"/>
    <cellStyle name="Percent 2 2" xfId="23"/>
    <cellStyle name="Percent 3" xfId="518"/>
    <cellStyle name="Percent 3 2" xfId="519"/>
    <cellStyle name="Percent 4" xfId="520"/>
    <cellStyle name="Percent 4 2" xfId="521"/>
    <cellStyle name="Percent 5" xfId="522"/>
    <cellStyle name="Percent 5 2" xfId="523"/>
    <cellStyle name="Percent 6" xfId="524"/>
    <cellStyle name="Percent 6 2" xfId="525"/>
    <cellStyle name="Percent 7" xfId="2180"/>
    <cellStyle name="Percent 8" xfId="18"/>
    <cellStyle name="Percent 9" xfId="2184"/>
    <cellStyle name="PRICIPAL" xfId="2300"/>
    <cellStyle name="PRICIPAL 2" xfId="4238"/>
    <cellStyle name="PROJECT TITLE" xfId="2301"/>
    <cellStyle name="PROJECT TITLE 2" xfId="4239"/>
    <cellStyle name="PROTECTED CELLS" xfId="2302"/>
    <cellStyle name="PROTECTED CELLS 2" xfId="4240"/>
    <cellStyle name="Prozent 2" xfId="526"/>
    <cellStyle name="Prozent 3" xfId="527"/>
    <cellStyle name="REMARKS" xfId="2303"/>
    <cellStyle name="REMARKS 2" xfId="4241"/>
    <cellStyle name="RevList" xfId="528"/>
    <cellStyle name="RevList 2" xfId="529"/>
    <cellStyle name="RevList 3" xfId="530"/>
    <cellStyle name="RevList 4" xfId="531"/>
    <cellStyle name="RevList 5" xfId="532"/>
    <cellStyle name="RevList 6" xfId="533"/>
    <cellStyle name="RevList 7" xfId="534"/>
    <cellStyle name="Schlecht 2" xfId="535"/>
    <cellStyle name="Schlecht 2 2" xfId="2764"/>
    <cellStyle name="Sheet Title" xfId="2304"/>
    <cellStyle name="Sheet Title 2" xfId="4242"/>
    <cellStyle name="Spelling 1033,0" xfId="536"/>
    <cellStyle name="Spelling 1033,0 10" xfId="537"/>
    <cellStyle name="Spelling 1033,0 11" xfId="538"/>
    <cellStyle name="Spelling 1033,0 12" xfId="539"/>
    <cellStyle name="Spelling 1033,0 13" xfId="540"/>
    <cellStyle name="Spelling 1033,0 14" xfId="541"/>
    <cellStyle name="Spelling 1033,0 15" xfId="542"/>
    <cellStyle name="Spelling 1033,0 16" xfId="543"/>
    <cellStyle name="Spelling 1033,0 17" xfId="544"/>
    <cellStyle name="Spelling 1033,0 18" xfId="545"/>
    <cellStyle name="Spelling 1033,0 2" xfId="546"/>
    <cellStyle name="Spelling 1033,0 3" xfId="547"/>
    <cellStyle name="Spelling 1033,0 4" xfId="548"/>
    <cellStyle name="Spelling 1033,0 5" xfId="549"/>
    <cellStyle name="Spelling 1033,0 6" xfId="550"/>
    <cellStyle name="Spelling 1033,0 7" xfId="551"/>
    <cellStyle name="Spelling 1033,0 8" xfId="552"/>
    <cellStyle name="Spelling 1033,0 9" xfId="553"/>
    <cellStyle name="Standard 2" xfId="554"/>
    <cellStyle name="Standard 3" xfId="555"/>
    <cellStyle name="Standard 3 2" xfId="2765"/>
    <cellStyle name="Standard_Progress Calculation" xfId="556"/>
    <cellStyle name="STD" xfId="557"/>
    <cellStyle name="STD 2" xfId="558"/>
    <cellStyle name="STD 2 2" xfId="2767"/>
    <cellStyle name="STD 3" xfId="2766"/>
    <cellStyle name="STD1" xfId="559"/>
    <cellStyle name="STD1 2" xfId="2768"/>
    <cellStyle name="subhead" xfId="560"/>
    <cellStyle name="subhead 2" xfId="2769"/>
    <cellStyle name="Subtotal" xfId="561"/>
    <cellStyle name="T" xfId="562"/>
    <cellStyle name="T 2" xfId="2770"/>
    <cellStyle name="title [1]" xfId="563"/>
    <cellStyle name="title [1] 2" xfId="2771"/>
    <cellStyle name="title [2]" xfId="564"/>
    <cellStyle name="title [2] 2" xfId="2772"/>
    <cellStyle name="TitleBlock" xfId="2305"/>
    <cellStyle name="TitleBlock 2" xfId="4243"/>
    <cellStyle name="Ton/set" xfId="565"/>
    <cellStyle name="Ton/대" xfId="566"/>
    <cellStyle name="TOP" xfId="2306"/>
    <cellStyle name="TOP 2" xfId="4244"/>
    <cellStyle name="Total 2" xfId="567"/>
    <cellStyle name="Total 2 2" xfId="2773"/>
    <cellStyle name="TPH/대" xfId="568"/>
    <cellStyle name="Überschrift 1 2" xfId="569"/>
    <cellStyle name="Überschrift 1 2 2" xfId="2774"/>
    <cellStyle name="Überschrift 10" xfId="570"/>
    <cellStyle name="Überschrift 10 2" xfId="2775"/>
    <cellStyle name="Überschrift 11" xfId="571"/>
    <cellStyle name="Überschrift 11 2" xfId="2776"/>
    <cellStyle name="Überschrift 12" xfId="572"/>
    <cellStyle name="Überschrift 12 2" xfId="2777"/>
    <cellStyle name="Überschrift 13" xfId="573"/>
    <cellStyle name="Überschrift 13 2" xfId="2778"/>
    <cellStyle name="Überschrift 14" xfId="574"/>
    <cellStyle name="Überschrift 14 2" xfId="2779"/>
    <cellStyle name="Überschrift 15" xfId="575"/>
    <cellStyle name="Überschrift 15 2" xfId="2780"/>
    <cellStyle name="Überschrift 16" xfId="576"/>
    <cellStyle name="Überschrift 16 2" xfId="2781"/>
    <cellStyle name="Überschrift 17" xfId="577"/>
    <cellStyle name="Überschrift 17 2" xfId="2782"/>
    <cellStyle name="Überschrift 18" xfId="578"/>
    <cellStyle name="Überschrift 18 2" xfId="2783"/>
    <cellStyle name="Überschrift 19" xfId="579"/>
    <cellStyle name="Überschrift 19 2" xfId="2784"/>
    <cellStyle name="Überschrift 2 2" xfId="580"/>
    <cellStyle name="Überschrift 2 2 2" xfId="2785"/>
    <cellStyle name="Überschrift 20" xfId="581"/>
    <cellStyle name="Überschrift 20 2" xfId="2786"/>
    <cellStyle name="Überschrift 21" xfId="582"/>
    <cellStyle name="Überschrift 21 2" xfId="2787"/>
    <cellStyle name="Überschrift 3 2" xfId="583"/>
    <cellStyle name="Überschrift 3 2 2" xfId="2788"/>
    <cellStyle name="Überschrift 4 2" xfId="584"/>
    <cellStyle name="Überschrift 4 2 2" xfId="2789"/>
    <cellStyle name="Überschrift 5" xfId="585"/>
    <cellStyle name="Überschrift 5 2" xfId="2790"/>
    <cellStyle name="Überschrift 6" xfId="586"/>
    <cellStyle name="Überschrift 6 2" xfId="2791"/>
    <cellStyle name="Überschrift 7" xfId="587"/>
    <cellStyle name="Überschrift 7 2" xfId="2792"/>
    <cellStyle name="Überschrift 8" xfId="588"/>
    <cellStyle name="Überschrift 8 2" xfId="2793"/>
    <cellStyle name="Überschrift 9" xfId="589"/>
    <cellStyle name="Überschrift 9 2" xfId="2794"/>
    <cellStyle name="Units" xfId="2307"/>
    <cellStyle name="Units 2" xfId="4245"/>
    <cellStyle name="_x0002_urrency [0]_ " xfId="590"/>
    <cellStyle name="Valuta [0]_IDSflow" xfId="591"/>
    <cellStyle name="Valuta_IDSflow" xfId="592"/>
    <cellStyle name="Verknüpfte Zelle 2" xfId="593"/>
    <cellStyle name="Verknüpfte Zelle 2 2" xfId="2795"/>
    <cellStyle name="Warnender Text" xfId="594"/>
    <cellStyle name="Warnender Text 2" xfId="595"/>
    <cellStyle name="Warnender Text 2 2" xfId="2797"/>
    <cellStyle name="Warnender Text 3" xfId="2796"/>
    <cellStyle name="Warning Text 2" xfId="596"/>
    <cellStyle name="Warning Text 2 2" xfId="2798"/>
    <cellStyle name="Zelle überprüfen 2" xfId="597"/>
    <cellStyle name="Zelle überprüfen 2 2" xfId="2799"/>
    <cellStyle name="ƸōዊbǜōዚbǸōዪbɄōዺb쉀ōጊb쉬ōጚb슔ōጪb싀ōጺb쌐ōፊbɤōፚbʀō፪bʘō፺bʼōᎊb˜ō᎚b쌼ōᎪb쎄ōᎺb쎨ōᏊb쏄ōᏚb쏜ōᏪb̀ōᏺb̤ōᐊb͔ōᐚb΀ōᐪbΰōᐺb쏸ō" xfId="598"/>
    <cellStyle name="ƸōዊbǜōዚbǸōዪbɄōዺb쉀ōጊb쉬ōጚb슔ōጪb싀ōጺb쌐ōፊbɤōፚbʀō፪bʘō፺bʼōᎊb˜ō᎚b쌼ōᎪb쎄ōᎺb쎨ōᏊb쏄ōᏚb쏜ōᏪb̀ōᏺb̤ōᐊb͔ōᐚb΀ōᐪbΰōᐺb쏸ō 2" xfId="2800"/>
    <cellStyle name="Гиперссылка 2" xfId="2308"/>
    <cellStyle name="Гиперссылка 2 2" xfId="4246"/>
    <cellStyle name="Обычный" xfId="0" builtinId="0"/>
    <cellStyle name="Обычный 10" xfId="2186"/>
    <cellStyle name="Обычный 10 2" xfId="4146"/>
    <cellStyle name="Обычный 11" xfId="2379"/>
    <cellStyle name="Обычный 11 2" xfId="4317"/>
    <cellStyle name="Обычный 11 2 2" xfId="4494"/>
    <cellStyle name="Обычный 11 2 3" xfId="4669"/>
    <cellStyle name="Обычный 11 2 4" xfId="4844"/>
    <cellStyle name="Обычный 11 3" xfId="4406"/>
    <cellStyle name="Обычный 11 4" xfId="4582"/>
    <cellStyle name="Обычный 11 5" xfId="4757"/>
    <cellStyle name="Обычный 12" xfId="2382"/>
    <cellStyle name="Обычный 12 2" xfId="4408"/>
    <cellStyle name="Обычный 13" xfId="2381"/>
    <cellStyle name="Обычный 13 2" xfId="4319"/>
    <cellStyle name="Обычный 14" xfId="2383"/>
    <cellStyle name="Обычный 15" xfId="4140"/>
    <cellStyle name="Обычный 17" xfId="4496"/>
    <cellStyle name="Обычный 17 2" xfId="4671"/>
    <cellStyle name="Обычный 17 3" xfId="4846"/>
    <cellStyle name="Обычный 2" xfId="2309"/>
    <cellStyle name="Обычный 2 2" xfId="2310"/>
    <cellStyle name="Обычный 2 2 2" xfId="2311"/>
    <cellStyle name="Обычный 2 2 2 2" xfId="4249"/>
    <cellStyle name="Обычный 2 2 3" xfId="2312"/>
    <cellStyle name="Обычный 2 2 3 2" xfId="4250"/>
    <cellStyle name="Обычный 2 2 4" xfId="4248"/>
    <cellStyle name="Обычный 2 3" xfId="2313"/>
    <cellStyle name="Обычный 2 3 2" xfId="2314"/>
    <cellStyle name="Обычный 2 3 2 2" xfId="4252"/>
    <cellStyle name="Обычный 2 3 3" xfId="4251"/>
    <cellStyle name="Обычный 2 4" xfId="2315"/>
    <cellStyle name="Обычный 2 4 2" xfId="4253"/>
    <cellStyle name="Обычный 2 5" xfId="2316"/>
    <cellStyle name="Обычный 2 5 2" xfId="4254"/>
    <cellStyle name="Обычный 2 6" xfId="2317"/>
    <cellStyle name="Обычный 2 6 2" xfId="4255"/>
    <cellStyle name="Обычный 2 7" xfId="4247"/>
    <cellStyle name="Обычный 3" xfId="2318"/>
    <cellStyle name="Обычный 3 2" xfId="2319"/>
    <cellStyle name="Обычный 3 2 2" xfId="2320"/>
    <cellStyle name="Обычный 3 2 2 2" xfId="2321"/>
    <cellStyle name="Обычный 3 2 2 2 2" xfId="4259"/>
    <cellStyle name="Обычный 3 2 2 2 2 2" xfId="4472"/>
    <cellStyle name="Обычный 3 2 2 2 2 3" xfId="4647"/>
    <cellStyle name="Обычный 3 2 2 2 2 4" xfId="4822"/>
    <cellStyle name="Обычный 3 2 2 2 3" xfId="4384"/>
    <cellStyle name="Обычный 3 2 2 2 4" xfId="4560"/>
    <cellStyle name="Обычный 3 2 2 2 5" xfId="4735"/>
    <cellStyle name="Обычный 3 2 2 3" xfId="4258"/>
    <cellStyle name="Обычный 3 2 2 3 2" xfId="4471"/>
    <cellStyle name="Обычный 3 2 2 3 3" xfId="4646"/>
    <cellStyle name="Обычный 3 2 2 3 4" xfId="4821"/>
    <cellStyle name="Обычный 3 2 2 4" xfId="4383"/>
    <cellStyle name="Обычный 3 2 2 5" xfId="4559"/>
    <cellStyle name="Обычный 3 2 2 6" xfId="4734"/>
    <cellStyle name="Обычный 3 2 3" xfId="2322"/>
    <cellStyle name="Обычный 3 2 3 2" xfId="2323"/>
    <cellStyle name="Обычный 3 2 3 2 2" xfId="4261"/>
    <cellStyle name="Обычный 3 2 3 2 2 2" xfId="4474"/>
    <cellStyle name="Обычный 3 2 3 2 2 3" xfId="4649"/>
    <cellStyle name="Обычный 3 2 3 2 2 4" xfId="4824"/>
    <cellStyle name="Обычный 3 2 3 2 3" xfId="4386"/>
    <cellStyle name="Обычный 3 2 3 2 4" xfId="4562"/>
    <cellStyle name="Обычный 3 2 3 2 5" xfId="4737"/>
    <cellStyle name="Обычный 3 2 3 3" xfId="4260"/>
    <cellStyle name="Обычный 3 2 3 3 2" xfId="4473"/>
    <cellStyle name="Обычный 3 2 3 3 3" xfId="4648"/>
    <cellStyle name="Обычный 3 2 3 3 4" xfId="4823"/>
    <cellStyle name="Обычный 3 2 3 4" xfId="4385"/>
    <cellStyle name="Обычный 3 2 3 5" xfId="4561"/>
    <cellStyle name="Обычный 3 2 3 6" xfId="4736"/>
    <cellStyle name="Обычный 3 2 4" xfId="2324"/>
    <cellStyle name="Обычный 3 2 4 2" xfId="4262"/>
    <cellStyle name="Обычный 3 2 4 2 2" xfId="4475"/>
    <cellStyle name="Обычный 3 2 4 2 3" xfId="4650"/>
    <cellStyle name="Обычный 3 2 4 2 4" xfId="4825"/>
    <cellStyle name="Обычный 3 2 4 3" xfId="4387"/>
    <cellStyle name="Обычный 3 2 4 4" xfId="4563"/>
    <cellStyle name="Обычный 3 2 4 5" xfId="4738"/>
    <cellStyle name="Обычный 3 2 5" xfId="4257"/>
    <cellStyle name="Обычный 3 2 5 2" xfId="4470"/>
    <cellStyle name="Обычный 3 2 5 3" xfId="4645"/>
    <cellStyle name="Обычный 3 2 5 4" xfId="4820"/>
    <cellStyle name="Обычный 3 2 6" xfId="4382"/>
    <cellStyle name="Обычный 3 2 7" xfId="4558"/>
    <cellStyle name="Обычный 3 2 8" xfId="4733"/>
    <cellStyle name="Обычный 3 3" xfId="4256"/>
    <cellStyle name="Обычный 4" xfId="2325"/>
    <cellStyle name="Обычный 4 2" xfId="2326"/>
    <cellStyle name="Обычный 4 2 2" xfId="4264"/>
    <cellStyle name="Обычный 4 3" xfId="4263"/>
    <cellStyle name="Обычный 5" xfId="2327"/>
    <cellStyle name="Обычный 5 2" xfId="4265"/>
    <cellStyle name="Обычный 6" xfId="2328"/>
    <cellStyle name="Обычный 6 2" xfId="2329"/>
    <cellStyle name="Обычный 6 2 2" xfId="4267"/>
    <cellStyle name="Обычный 6 2 2 2" xfId="4477"/>
    <cellStyle name="Обычный 6 2 2 3" xfId="4652"/>
    <cellStyle name="Обычный 6 2 2 4" xfId="4827"/>
    <cellStyle name="Обычный 6 2 3" xfId="4389"/>
    <cellStyle name="Обычный 6 2 4" xfId="4565"/>
    <cellStyle name="Обычный 6 2 5" xfId="4740"/>
    <cellStyle name="Обычный 6 3" xfId="4266"/>
    <cellStyle name="Обычный 6 3 2" xfId="4476"/>
    <cellStyle name="Обычный 6 3 3" xfId="4651"/>
    <cellStyle name="Обычный 6 3 4" xfId="4826"/>
    <cellStyle name="Обычный 6 4" xfId="4388"/>
    <cellStyle name="Обычный 6 5" xfId="4564"/>
    <cellStyle name="Обычный 6 6" xfId="4739"/>
    <cellStyle name="Обычный 7" xfId="2330"/>
    <cellStyle name="Обычный 7 2" xfId="2331"/>
    <cellStyle name="Обычный 7 2 2" xfId="4269"/>
    <cellStyle name="Обычный 7 2 2 2" xfId="4479"/>
    <cellStyle name="Обычный 7 2 2 3" xfId="4654"/>
    <cellStyle name="Обычный 7 2 2 4" xfId="4829"/>
    <cellStyle name="Обычный 7 2 3" xfId="4391"/>
    <cellStyle name="Обычный 7 2 4" xfId="4567"/>
    <cellStyle name="Обычный 7 2 5" xfId="4742"/>
    <cellStyle name="Обычный 7 3" xfId="4268"/>
    <cellStyle name="Обычный 7 3 2" xfId="4478"/>
    <cellStyle name="Обычный 7 3 3" xfId="4653"/>
    <cellStyle name="Обычный 7 3 4" xfId="4828"/>
    <cellStyle name="Обычный 7 4" xfId="4390"/>
    <cellStyle name="Обычный 7 5" xfId="4566"/>
    <cellStyle name="Обычный 7 6" xfId="4741"/>
    <cellStyle name="Обычный 8" xfId="2332"/>
    <cellStyle name="Обычный 8 2" xfId="2333"/>
    <cellStyle name="Обычный 8 2 2" xfId="4271"/>
    <cellStyle name="Обычный 8 2 2 2" xfId="4481"/>
    <cellStyle name="Обычный 8 2 2 3" xfId="4656"/>
    <cellStyle name="Обычный 8 2 2 4" xfId="4831"/>
    <cellStyle name="Обычный 8 2 3" xfId="4393"/>
    <cellStyle name="Обычный 8 2 4" xfId="4569"/>
    <cellStyle name="Обычный 8 2 5" xfId="4744"/>
    <cellStyle name="Обычный 8 3" xfId="4270"/>
    <cellStyle name="Обычный 8 3 2" xfId="4480"/>
    <cellStyle name="Обычный 8 3 3" xfId="4655"/>
    <cellStyle name="Обычный 8 3 4" xfId="4830"/>
    <cellStyle name="Обычный 8 4" xfId="4392"/>
    <cellStyle name="Обычный 8 5" xfId="4568"/>
    <cellStyle name="Обычный 8 6" xfId="4743"/>
    <cellStyle name="Обычный 9" xfId="2334"/>
    <cellStyle name="Обычный 9 2" xfId="4272"/>
    <cellStyle name="Примечание 2" xfId="2335"/>
    <cellStyle name="Примечание 2 2" xfId="2336"/>
    <cellStyle name="Примечание 2 2 2" xfId="4274"/>
    <cellStyle name="Примечание 2 2 2 2" xfId="4483"/>
    <cellStyle name="Примечание 2 2 2 3" xfId="4658"/>
    <cellStyle name="Примечание 2 2 2 4" xfId="4833"/>
    <cellStyle name="Примечание 2 2 3" xfId="4395"/>
    <cellStyle name="Примечание 2 2 4" xfId="4571"/>
    <cellStyle name="Примечание 2 2 5" xfId="4746"/>
    <cellStyle name="Примечание 2 3" xfId="4273"/>
    <cellStyle name="Примечание 2 3 2" xfId="4482"/>
    <cellStyle name="Примечание 2 3 3" xfId="4657"/>
    <cellStyle name="Примечание 2 3 4" xfId="4832"/>
    <cellStyle name="Примечание 2 4" xfId="4394"/>
    <cellStyle name="Примечание 2 5" xfId="4570"/>
    <cellStyle name="Примечание 2 6" xfId="4745"/>
    <cellStyle name="Примечание 3" xfId="2337"/>
    <cellStyle name="Примечание 3 2" xfId="2338"/>
    <cellStyle name="Примечание 3 2 2" xfId="4276"/>
    <cellStyle name="Примечание 3 2 2 2" xfId="4485"/>
    <cellStyle name="Примечание 3 2 2 3" xfId="4660"/>
    <cellStyle name="Примечание 3 2 2 4" xfId="4835"/>
    <cellStyle name="Примечание 3 2 3" xfId="4397"/>
    <cellStyle name="Примечание 3 2 4" xfId="4573"/>
    <cellStyle name="Примечание 3 2 5" xfId="4748"/>
    <cellStyle name="Примечание 3 3" xfId="4275"/>
    <cellStyle name="Примечание 3 3 2" xfId="4484"/>
    <cellStyle name="Примечание 3 3 3" xfId="4659"/>
    <cellStyle name="Примечание 3 3 4" xfId="4834"/>
    <cellStyle name="Примечание 3 4" xfId="4396"/>
    <cellStyle name="Примечание 3 5" xfId="4572"/>
    <cellStyle name="Примечание 3 6" xfId="4747"/>
    <cellStyle name="Примечание 4" xfId="2339"/>
    <cellStyle name="Примечание 4 2" xfId="2340"/>
    <cellStyle name="Примечание 4 2 2" xfId="4278"/>
    <cellStyle name="Примечание 4 2 2 2" xfId="4487"/>
    <cellStyle name="Примечание 4 2 2 3" xfId="4662"/>
    <cellStyle name="Примечание 4 2 2 4" xfId="4837"/>
    <cellStyle name="Примечание 4 2 3" xfId="4399"/>
    <cellStyle name="Примечание 4 2 4" xfId="4575"/>
    <cellStyle name="Примечание 4 2 5" xfId="4750"/>
    <cellStyle name="Примечание 4 3" xfId="4277"/>
    <cellStyle name="Примечание 4 3 2" xfId="4486"/>
    <cellStyle name="Примечание 4 3 3" xfId="4661"/>
    <cellStyle name="Примечание 4 3 4" xfId="4836"/>
    <cellStyle name="Примечание 4 4" xfId="4398"/>
    <cellStyle name="Примечание 4 5" xfId="4574"/>
    <cellStyle name="Примечание 4 6" xfId="4749"/>
    <cellStyle name="Стиль 1" xfId="2341"/>
    <cellStyle name="Стиль 1 2" xfId="2342"/>
    <cellStyle name="Стиль 1 2 2" xfId="2343"/>
    <cellStyle name="Стиль 1 2 2 2" xfId="4281"/>
    <cellStyle name="Стиль 1 2 2 2 2" xfId="4490"/>
    <cellStyle name="Стиль 1 2 2 2 3" xfId="4665"/>
    <cellStyle name="Стиль 1 2 2 2 4" xfId="4840"/>
    <cellStyle name="Стиль 1 2 2 3" xfId="4402"/>
    <cellStyle name="Стиль 1 2 2 4" xfId="4578"/>
    <cellStyle name="Стиль 1 2 2 5" xfId="4753"/>
    <cellStyle name="Стиль 1 2 3" xfId="4280"/>
    <cellStyle name="Стиль 1 2 3 2" xfId="4489"/>
    <cellStyle name="Стиль 1 2 3 3" xfId="4664"/>
    <cellStyle name="Стиль 1 2 3 4" xfId="4839"/>
    <cellStyle name="Стиль 1 2 4" xfId="4401"/>
    <cellStyle name="Стиль 1 2 5" xfId="4577"/>
    <cellStyle name="Стиль 1 2 6" xfId="4752"/>
    <cellStyle name="Стиль 1 3" xfId="2344"/>
    <cellStyle name="Стиль 1 3 2" xfId="2345"/>
    <cellStyle name="Стиль 1 3 2 2" xfId="4283"/>
    <cellStyle name="Стиль 1 3 2 2 2" xfId="4492"/>
    <cellStyle name="Стиль 1 3 2 2 3" xfId="4667"/>
    <cellStyle name="Стиль 1 3 2 2 4" xfId="4842"/>
    <cellStyle name="Стиль 1 3 2 3" xfId="4404"/>
    <cellStyle name="Стиль 1 3 2 4" xfId="4580"/>
    <cellStyle name="Стиль 1 3 2 5" xfId="4755"/>
    <cellStyle name="Стиль 1 3 3" xfId="4282"/>
    <cellStyle name="Стиль 1 3 3 2" xfId="4491"/>
    <cellStyle name="Стиль 1 3 3 3" xfId="4666"/>
    <cellStyle name="Стиль 1 3 3 4" xfId="4841"/>
    <cellStyle name="Стиль 1 3 4" xfId="4403"/>
    <cellStyle name="Стиль 1 3 5" xfId="4579"/>
    <cellStyle name="Стиль 1 3 6" xfId="4754"/>
    <cellStyle name="Стиль 1 4" xfId="2346"/>
    <cellStyle name="Стиль 1 4 2" xfId="4284"/>
    <cellStyle name="Стиль 1 4 2 2" xfId="4493"/>
    <cellStyle name="Стиль 1 4 2 3" xfId="4668"/>
    <cellStyle name="Стиль 1 4 2 4" xfId="4843"/>
    <cellStyle name="Стиль 1 4 3" xfId="4405"/>
    <cellStyle name="Стиль 1 4 4" xfId="4581"/>
    <cellStyle name="Стиль 1 4 5" xfId="4756"/>
    <cellStyle name="Стиль 1 5" xfId="4279"/>
    <cellStyle name="Стиль 1 5 2" xfId="4488"/>
    <cellStyle name="Стиль 1 5 3" xfId="4663"/>
    <cellStyle name="Стиль 1 5 4" xfId="4838"/>
    <cellStyle name="Стиль 1 6" xfId="4400"/>
    <cellStyle name="Стиль 1 7" xfId="4576"/>
    <cellStyle name="Стиль 1 8" xfId="4751"/>
    <cellStyle name="Финансовый 2" xfId="2380"/>
    <cellStyle name="Финансовый 2 2" xfId="4318"/>
    <cellStyle name="Финансовый 2 2 2" xfId="4495"/>
    <cellStyle name="Финансовый 2 2 3" xfId="4670"/>
    <cellStyle name="Финансовый 2 2 4" xfId="4845"/>
    <cellStyle name="Финансовый 2 3" xfId="4407"/>
    <cellStyle name="Финансовый 2 4" xfId="4583"/>
    <cellStyle name="Финансовый 2 5" xfId="4758"/>
    <cellStyle name="ハイパーリンク" xfId="599"/>
    <cellStyle name="ハイパーリンク 2" xfId="2801"/>
    <cellStyle name="්b뉜ōේb뉼ō෪b늠ō෺b부ōชb붘ōบb붴ōสb뷄ōฺb뷘ō๊b닄ō๚b닜ō๪b닰ō๺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 xfId="2702"/>
    <cellStyle name="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 xfId="2802"/>
    <cellStyle name="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ōᢊb⅀ōᢚbⅸōᢪb⇐" xfId="2803"/>
    <cellStyle name="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 xfId="2804"/>
    <cellStyle name="ሚbôōሪbŀōሺbŨōቊbƀōቚb솴ōቪb쇌ōቺb쇬ōኊb숄ōኚb술ōኪbƜōኺbƸōዊbǜōዚbǸōዪbɄōዺb쉀ōጊb쉬ōጚb슔ōጪb싀ōጺb쌐ōፊbɤōፚbʀō፪bʘō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 xfId="2805"/>
    <cellStyle name="ꯠōකb갈ōඪb눠ōයb눸ō්b뉜ōේb뉼ō෪b늠ō෺b부ōชb붘ōบb붴ōสb뷄ōฺb뷘ō๊b닄ō๚b닜ō๪b닰ō๺b댜ōຊb댸ōບb뷬ōສb븄ō຺b블ō໊b븨ō໚b븼ō໪b덐ō໺b덠ō༊b델ō" xfId="516"/>
    <cellStyle name="ꯠōකb갈ōඪb눠ōයb눸ō්b뉜ōේb뉼ō෪b늠ō෺b부ōชb붘ōบb붴ōสb뷄ōฺb뷘ō๊b닄ō๚b닜ō๪b닰ō๺b댜ōຊb댸ōບb뷬ōສb븄ō຺b블ō໊b븨ō໚b븼ō໪b덐ō໺b덠ō༊b델ō 2" xfId="2763"/>
    <cellStyle name="|?ドE" xfId="600"/>
    <cellStyle name="|?ドE 2" xfId="2806"/>
    <cellStyle name="강조색1" xfId="601"/>
    <cellStyle name="강조색1 2" xfId="602"/>
    <cellStyle name="강조색1 2 2" xfId="2808"/>
    <cellStyle name="강조색1 3" xfId="2807"/>
    <cellStyle name="강조색2" xfId="603"/>
    <cellStyle name="강조색2 2" xfId="604"/>
    <cellStyle name="강조색2 2 2" xfId="2810"/>
    <cellStyle name="강조색2 3" xfId="2809"/>
    <cellStyle name="강조색3" xfId="605"/>
    <cellStyle name="강조색3 2" xfId="606"/>
    <cellStyle name="강조색3 2 2" xfId="2812"/>
    <cellStyle name="강조색3 3" xfId="2811"/>
    <cellStyle name="강조색4" xfId="607"/>
    <cellStyle name="강조색4 2" xfId="608"/>
    <cellStyle name="강조색4 2 2" xfId="2814"/>
    <cellStyle name="강조색4 3" xfId="2813"/>
    <cellStyle name="강조색5" xfId="609"/>
    <cellStyle name="강조색5 2" xfId="610"/>
    <cellStyle name="강조색5 2 2" xfId="2816"/>
    <cellStyle name="강조색5 3" xfId="2815"/>
    <cellStyle name="강조색6" xfId="611"/>
    <cellStyle name="강조색6 2" xfId="612"/>
    <cellStyle name="강조색6 2 2" xfId="2818"/>
    <cellStyle name="강조색6 3" xfId="2817"/>
    <cellStyle name="경고문" xfId="613"/>
    <cellStyle name="경고문 2" xfId="614"/>
    <cellStyle name="경고문 2 2" xfId="2820"/>
    <cellStyle name="경고문 3" xfId="2819"/>
    <cellStyle name="계산" xfId="615"/>
    <cellStyle name="계산 2" xfId="616"/>
    <cellStyle name="계산 2 2" xfId="2822"/>
    <cellStyle name="계산 3" xfId="2821"/>
    <cellStyle name="고정소숫점" xfId="617"/>
    <cellStyle name="고정소숫점 2" xfId="2823"/>
    <cellStyle name="고정출력1" xfId="618"/>
    <cellStyle name="고정출력1 2" xfId="2824"/>
    <cellStyle name="고정출력2" xfId="619"/>
    <cellStyle name="고정출력2 2" xfId="2825"/>
    <cellStyle name="긪귽긬?깏깛긏" xfId="620"/>
    <cellStyle name="긪귽긬?깏깛긏 2" xfId="2826"/>
    <cellStyle name="끼_x0001_?" xfId="621"/>
    <cellStyle name="끼_x0001_? 2" xfId="2827"/>
    <cellStyle name="끽방_inquiry_bq_hvac" xfId="622"/>
    <cellStyle name="나쁨" xfId="623"/>
    <cellStyle name="나쁨 2" xfId="624"/>
    <cellStyle name="나쁨 2 2" xfId="2829"/>
    <cellStyle name="나쁨 3" xfId="2828"/>
    <cellStyle name="날짜" xfId="625"/>
    <cellStyle name="날짜 2" xfId="2830"/>
    <cellStyle name="달러" xfId="626"/>
    <cellStyle name="달러 2" xfId="2831"/>
    <cellStyle name="델ō༚b뎔ō༪b뎬ō༺b빘ōཊb빰ōཚb뺌ōཪb뻘ōེb뻴ōྊb돌ōྚb돴ōྪb된ōྺb됸ō࿊b둔ō࿚b뼘ō࿪b뼸ō࿺b뽨ōညb뾔ōယb뿄ōဪb뒜ō်b뒸ō၊b듌ōၚb들ōၪb듸ōၺb뿴ōႊb쀐ō" xfId="627"/>
    <cellStyle name="델ō༚b뎔ō༪b뎬ō༺b빘ōཊb빰ōཚb뺌ōཪb뻘ōེb뻴ōྊb돌ōྚb돴ōྪb된ōྺb됸ō࿊b둔ō࿚b뼘ō࿪b뼸ō࿺b뽨ōညb뾔ōယb뿄ōဪb뒜ō်b뒸ō၊b듌ōၚb들ōၪb듸ōၺb뿴ōႊb쀐ō 2" xfId="2832"/>
    <cellStyle name="둔ō࿚b뼘ō࿪b뼸ō࿺b뽨ōညb뾔ōယb뿄ōဪb뒜ō်b뒸ō၊b듌ōၚb들ōၪb듸ōၺb뿴ōႊb쀐ōႚb쀬ōႪb쁴ōႺb삐ō჊b딐ōლb따ōცb땔ōჺb땬ōᄊb떀ōᄚb산ōᄪb새ōᄺb샘ōᅋb샬ō" xfId="628"/>
    <cellStyle name="둔ō࿚b뼘ō࿪b뼸ō࿺b뽨ōညb뾔ōယb뿄ōဪb뒜ō်b뒸ō၊b듌ōၚb들ōၪb듸ōၺb뿴ōႊb쀐ōႚb쀬ōႪb쁴ōႺb삐ō჊b딐ōლb따ōცb땔ōჺb땬ōᄊb떀ōᄚb산ōᄪb새ōᄺb샘ōᅋb샬ō 2" xfId="2833"/>
    <cellStyle name="뒤에 오는 하이퍼링크" xfId="629"/>
    <cellStyle name="뒤에 오는 하이퍼링크 2" xfId="2834"/>
    <cellStyle name="뒤에 오는 하이퍼링크_x000a__x0007__x0001__x0001_" xfId="630"/>
    <cellStyle name="뒤에 오는 하이퍼링크_x000a__x0007__x0001__x0001_ 2" xfId="2835"/>
    <cellStyle name="뒸ō၊b듌ōၚb들ōၪb듸ōၺb뿴ōႊb쀐ōႚb쀬ōႪb쁴ōႺb삐ō჊b딐ōლb따ōცb땔ōჺb땬ōᄊb떀ōᄚb산ōᄪb새ōᄺb샘ōᅋb샬ōᅛb샴ōᅪb_x000c_ōᅺb0ōᆊbXōᆚbōᆪb¨ōᆺb섄ō" xfId="631"/>
    <cellStyle name="뒸ō၊b듌ōၚb들ōၪb듸ōၺb뿴ōႊb쀐ōႚb쀬ōႪb쁴ōႺb삐ō჊b딐ōლb따ōცb땔ōჺb땬ōᄊb떀ōᄚb산ōᄪb새ōᄺb샘ōᅋb샬ōᅛb샴ōᅪb_x000c_ōᅺb0ōᆊbXōᆚbōᆪb¨ōᆺb섄ō 2" xfId="2836"/>
    <cellStyle name="딐ōლb따ōცb땔ōჺb땬ōᄊb떀ōᄚb산ōᄪb새ōᄺb샘ōᅋb샬ōᅛb샴ōᅪb_x000c_ōᅺb0ōᆊbXōᆚbōᆪb¨ōᆺb섄ōᇊb섰ōᇚb셌ōᇪb셨ōᇺb손ōሊbÌōሚbôōሪbŀōሺbŨōቊbƀō" xfId="632"/>
    <cellStyle name="딐ōლb따ōცb땔ōჺb땬ōᄊb떀ōᄚb산ōᄪb새ōᄺb샘ōᅋb샬ōᅛb샴ōᅪb_x000c_ōᅺb0ōᆊbXōᆚbōᆪb¨ōᆺb섄ōᇊb섰ōᇚb셌ōᇪb셨ōᇺb손ōሊbÌōሚbôōሪbŀōሺbŨōቊbƀō 2" xfId="2837"/>
    <cellStyle name="똿떓죶Ø괻 [0.00]_NT Server " xfId="633"/>
    <cellStyle name="똿떓죶Ø괻_NT Server " xfId="634"/>
    <cellStyle name="똿뗦먛귟 [0.00]_GUIDE" xfId="635"/>
    <cellStyle name="똿뗦먛귟_GUIDE" xfId="636"/>
    <cellStyle name="메모" xfId="637"/>
    <cellStyle name="메모 10" xfId="638"/>
    <cellStyle name="메모 10 2" xfId="2839"/>
    <cellStyle name="메모 11" xfId="639"/>
    <cellStyle name="메모 11 2" xfId="2840"/>
    <cellStyle name="메모 12" xfId="640"/>
    <cellStyle name="메모 12 2" xfId="2841"/>
    <cellStyle name="메모 13" xfId="641"/>
    <cellStyle name="메모 13 2" xfId="2842"/>
    <cellStyle name="메모 14" xfId="642"/>
    <cellStyle name="메모 14 2" xfId="2843"/>
    <cellStyle name="메모 15" xfId="643"/>
    <cellStyle name="메모 15 2" xfId="2844"/>
    <cellStyle name="메모 16" xfId="644"/>
    <cellStyle name="메모 16 2" xfId="2845"/>
    <cellStyle name="메모 17" xfId="645"/>
    <cellStyle name="메모 17 2" xfId="2846"/>
    <cellStyle name="메모 18" xfId="2838"/>
    <cellStyle name="메모 2" xfId="646"/>
    <cellStyle name="메모 2 10" xfId="647"/>
    <cellStyle name="메모 2 10 2" xfId="2848"/>
    <cellStyle name="메모 2 11" xfId="648"/>
    <cellStyle name="메모 2 11 2" xfId="2849"/>
    <cellStyle name="메모 2 12" xfId="649"/>
    <cellStyle name="메모 2 12 2" xfId="2850"/>
    <cellStyle name="메모 2 13" xfId="650"/>
    <cellStyle name="메모 2 13 2" xfId="2851"/>
    <cellStyle name="메모 2 14" xfId="651"/>
    <cellStyle name="메모 2 14 2" xfId="2852"/>
    <cellStyle name="메모 2 15" xfId="652"/>
    <cellStyle name="메모 2 15 2" xfId="2853"/>
    <cellStyle name="메모 2 16" xfId="653"/>
    <cellStyle name="메모 2 16 2" xfId="2854"/>
    <cellStyle name="메모 2 17" xfId="654"/>
    <cellStyle name="메모 2 17 2" xfId="2855"/>
    <cellStyle name="메모 2 18" xfId="2847"/>
    <cellStyle name="메모 2 2" xfId="655"/>
    <cellStyle name="메모 2 2 2" xfId="2856"/>
    <cellStyle name="메모 2 3" xfId="656"/>
    <cellStyle name="메모 2 3 2" xfId="2857"/>
    <cellStyle name="메모 2 4" xfId="657"/>
    <cellStyle name="메모 2 4 2" xfId="2858"/>
    <cellStyle name="메모 2 5" xfId="658"/>
    <cellStyle name="메모 2 5 2" xfId="2859"/>
    <cellStyle name="메모 2 6" xfId="659"/>
    <cellStyle name="메모 2 6 2" xfId="2860"/>
    <cellStyle name="메모 2 7" xfId="660"/>
    <cellStyle name="메모 2 7 2" xfId="2861"/>
    <cellStyle name="메모 2 8" xfId="661"/>
    <cellStyle name="메모 2 8 2" xfId="2862"/>
    <cellStyle name="메모 2 9" xfId="662"/>
    <cellStyle name="메모 2 9 2" xfId="2863"/>
    <cellStyle name="메모 3" xfId="663"/>
    <cellStyle name="메모 3 2" xfId="2864"/>
    <cellStyle name="메모 4" xfId="664"/>
    <cellStyle name="메모 4 2" xfId="2865"/>
    <cellStyle name="메모 5" xfId="665"/>
    <cellStyle name="메모 5 2" xfId="2866"/>
    <cellStyle name="메모 6" xfId="666"/>
    <cellStyle name="메모 6 2" xfId="2867"/>
    <cellStyle name="메모 7" xfId="667"/>
    <cellStyle name="메모 7 2" xfId="2868"/>
    <cellStyle name="메모 8" xfId="668"/>
    <cellStyle name="메모 8 2" xfId="2869"/>
    <cellStyle name="메모 9" xfId="669"/>
    <cellStyle name="메모 9 2" xfId="2870"/>
    <cellStyle name="묮뎋 [0.00]_NT Server " xfId="670"/>
    <cellStyle name="묮뎋_NT Server " xfId="671"/>
    <cellStyle name="물량" xfId="672"/>
    <cellStyle name="믅됞 [0.00]_ Att. 1- Cover" xfId="673"/>
    <cellStyle name="믅됞_ Att. 1- Cover" xfId="674"/>
    <cellStyle name="백 " xfId="675"/>
    <cellStyle name="백분율 [0]" xfId="676"/>
    <cellStyle name="백분율 [2]" xfId="677"/>
    <cellStyle name="백분율 2" xfId="678"/>
    <cellStyle name="백분율 2 10" xfId="679"/>
    <cellStyle name="백분율 2 11" xfId="680"/>
    <cellStyle name="백분율 2 12" xfId="681"/>
    <cellStyle name="백분율 2 13" xfId="682"/>
    <cellStyle name="백분율 2 14" xfId="683"/>
    <cellStyle name="백분율 2 15" xfId="684"/>
    <cellStyle name="백분율 2 16" xfId="685"/>
    <cellStyle name="백분율 2 17" xfId="686"/>
    <cellStyle name="백분율 2 18" xfId="687"/>
    <cellStyle name="백분율 2 19" xfId="688"/>
    <cellStyle name="백분율 2 2" xfId="689"/>
    <cellStyle name="백분율 2 2 10" xfId="690"/>
    <cellStyle name="백분율 2 2 11" xfId="691"/>
    <cellStyle name="백분율 2 2 12" xfId="692"/>
    <cellStyle name="백분율 2 2 13" xfId="693"/>
    <cellStyle name="백분율 2 2 14" xfId="694"/>
    <cellStyle name="백분율 2 2 15" xfId="695"/>
    <cellStyle name="백분율 2 2 16" xfId="696"/>
    <cellStyle name="백분율 2 2 17" xfId="697"/>
    <cellStyle name="백분율 2 2 18" xfId="698"/>
    <cellStyle name="백분율 2 2 19" xfId="699"/>
    <cellStyle name="백분율 2 2 2" xfId="700"/>
    <cellStyle name="백분율 2 2 20" xfId="701"/>
    <cellStyle name="백분율 2 2 21" xfId="702"/>
    <cellStyle name="백분율 2 2 22" xfId="703"/>
    <cellStyle name="백분율 2 2 23" xfId="704"/>
    <cellStyle name="백분율 2 2 24" xfId="705"/>
    <cellStyle name="백분율 2 2 25" xfId="706"/>
    <cellStyle name="백분율 2 2 26" xfId="707"/>
    <cellStyle name="백분율 2 2 27" xfId="708"/>
    <cellStyle name="백분율 2 2 28" xfId="709"/>
    <cellStyle name="백분율 2 2 29" xfId="710"/>
    <cellStyle name="백분율 2 2 3" xfId="711"/>
    <cellStyle name="백분율 2 2 30" xfId="712"/>
    <cellStyle name="백분율 2 2 31" xfId="713"/>
    <cellStyle name="백분율 2 2 32" xfId="714"/>
    <cellStyle name="백분율 2 2 33" xfId="715"/>
    <cellStyle name="백분율 2 2 34" xfId="716"/>
    <cellStyle name="백분율 2 2 35" xfId="717"/>
    <cellStyle name="백분율 2 2 36" xfId="718"/>
    <cellStyle name="백분율 2 2 37" xfId="719"/>
    <cellStyle name="백분율 2 2 38" xfId="720"/>
    <cellStyle name="백분율 2 2 39" xfId="721"/>
    <cellStyle name="백분율 2 2 4" xfId="722"/>
    <cellStyle name="백분율 2 2 40" xfId="723"/>
    <cellStyle name="백분율 2 2 41" xfId="724"/>
    <cellStyle name="백분율 2 2 5" xfId="725"/>
    <cellStyle name="백분율 2 2 6" xfId="726"/>
    <cellStyle name="백분율 2 2 7" xfId="727"/>
    <cellStyle name="백분율 2 2 8" xfId="728"/>
    <cellStyle name="백분율 2 2 9" xfId="729"/>
    <cellStyle name="백분율 2 20" xfId="730"/>
    <cellStyle name="백분율 2 21" xfId="731"/>
    <cellStyle name="백분율 2 22" xfId="732"/>
    <cellStyle name="백분율 2 23" xfId="733"/>
    <cellStyle name="백분율 2 24" xfId="734"/>
    <cellStyle name="백분율 2 25" xfId="735"/>
    <cellStyle name="백분율 2 26" xfId="736"/>
    <cellStyle name="백분율 2 27" xfId="737"/>
    <cellStyle name="백분율 2 28" xfId="738"/>
    <cellStyle name="백분율 2 29" xfId="739"/>
    <cellStyle name="백분율 2 3" xfId="740"/>
    <cellStyle name="백분율 2 30" xfId="741"/>
    <cellStyle name="백분율 2 31" xfId="742"/>
    <cellStyle name="백분율 2 32" xfId="743"/>
    <cellStyle name="백분율 2 33" xfId="744"/>
    <cellStyle name="백분율 2 34" xfId="745"/>
    <cellStyle name="백분율 2 35" xfId="746"/>
    <cellStyle name="백분율 2 36" xfId="747"/>
    <cellStyle name="백분율 2 37" xfId="748"/>
    <cellStyle name="백분율 2 38" xfId="749"/>
    <cellStyle name="백분율 2 39" xfId="750"/>
    <cellStyle name="백분율 2 4" xfId="751"/>
    <cellStyle name="백분율 2 40" xfId="752"/>
    <cellStyle name="백분율 2 41" xfId="753"/>
    <cellStyle name="백분율 2 42" xfId="754"/>
    <cellStyle name="백분율 2 43" xfId="755"/>
    <cellStyle name="백분율 2 5" xfId="756"/>
    <cellStyle name="백분율 2 6" xfId="757"/>
    <cellStyle name="백분율 2 7" xfId="758"/>
    <cellStyle name="백분율 2 8" xfId="759"/>
    <cellStyle name="백분율 2 9" xfId="760"/>
    <cellStyle name="백분율 3" xfId="761"/>
    <cellStyle name="보통" xfId="762"/>
    <cellStyle name="보통 2" xfId="763"/>
    <cellStyle name="보통 2 2" xfId="2872"/>
    <cellStyle name="보통 3" xfId="2871"/>
    <cellStyle name="분수" xfId="764"/>
    <cellStyle name="붘ōบb붴ōสb뷄ōฺb뷘ō๊b닄ō๚b닜ō๪b닰ō๺b댜ōຊb댸ōບb뷬ōສb븄ō຺b블ō໊b븨ō໚b븼ō໪b덐ō໺b덠ō༊b델ō༚b뎔ō༪b뎬ō༺b빘ōཊb빰ōཚb뺌ōཪb뻘ōེb뻴ōྊb돌ō" xfId="765"/>
    <cellStyle name="붘ōบb붴ōสb뷄ōฺb뷘ō๊b닄ō๚b닜ō๪b닰ō๺b댜ōຊb댸ōບb뷬ōສb븄ō຺b블ō໊b븨ō໚b븼ō໪b덐ō໺b덠ō༊b델ō༚b뎔ō༪b뎬ō༺b빘ōཊb빰ōཚb뺌ōཪb뻘ōེb뻴ōྊb돌ō 2" xfId="2873"/>
    <cellStyle name="뷭?_ Att. 1- Cover" xfId="766"/>
    <cellStyle name="븨ō໚b븼ō໪b덐ō໺b덠ō༊b델ō༚b뎔ō༪b뎬ō༺b빘ōཊb빰ōཚb뺌ōཪb뻘ōེb뻴ōྊb돌ōྚb돴ōྪb된ōྺb됸ō࿊b둔ō࿚b뼘ō࿪b뼸ō࿺b뽨ōညb뾔ōယb뿄ōဪb뒜ō်b뒸ō၊b듌ō" xfId="767"/>
    <cellStyle name="븨ō໚b븼ō໪b덐ō໺b덠ō༊b델ō༚b뎔ō༪b뎬ō༺b빘ōཊb빰ōཚb뺌ōཪb뻘ōེb뻴ōྊb돌ōྚb돴ōྪb된ōྺb됸ō࿊b둔ō࿚b뼘ō࿪b뼸ō࿺b뽨ōညb뾔ōယb뿄ōဪb뒜ō်b뒸ō၊b듌ō 2" xfId="2874"/>
    <cellStyle name="뻴ōྊb돌ōྚb돴ōྪb된ōྺb됸ō࿊b둔ō࿚b뼘ō࿪b뼸ō࿺b뽨ōညb뾔ōယb뿄ōဪb뒜ō်b뒸ō၊b듌ōၚb들ōၪb듸ōၺb뿴ōႊb쀐ōႚb쀬ōႪb쁴ōႺb삐ō჊b딐ōლb따ōცb땔ōჺb땬ō" xfId="768"/>
    <cellStyle name="뻴ōྊb돌ōྚb돴ōྪb된ōྺb됸ō࿊b둔ō࿚b뼘ō࿪b뼸ō࿺b뽨ōညb뾔ōယb뿄ōဪb뒜ō်b뒸ō၊b듌ōၚb들ōၪb듸ōၺb뿴ōႊb쀐ōႚb쀬ōႪb쁴ōႺb삐ō჊b딐ōლb따ōცb땔ōჺb땬ō 2" xfId="2875"/>
    <cellStyle name="설명 텍스트" xfId="769"/>
    <cellStyle name="설명 텍스트 2" xfId="770"/>
    <cellStyle name="설명 텍스트 2 2" xfId="2877"/>
    <cellStyle name="설명 텍스트 3" xfId="2876"/>
    <cellStyle name="셀 확인" xfId="771"/>
    <cellStyle name="셀 확인 2" xfId="772"/>
    <cellStyle name="셀 확인 2 2" xfId="2879"/>
    <cellStyle name="셀 확인 3" xfId="2878"/>
    <cellStyle name="숫자(R)" xfId="773"/>
    <cellStyle name="숫자(R) 2" xfId="2880"/>
    <cellStyle name="쉼표 [0] 10" xfId="774"/>
    <cellStyle name="쉼표 [0] 10 2" xfId="775"/>
    <cellStyle name="쉼표 [0] 11" xfId="776"/>
    <cellStyle name="쉼표 [0] 11 2" xfId="777"/>
    <cellStyle name="쉼표 [0] 2" xfId="778"/>
    <cellStyle name="쉼표 [0] 2 10" xfId="779"/>
    <cellStyle name="쉼표 [0] 2 11" xfId="780"/>
    <cellStyle name="쉼표 [0] 2 12" xfId="781"/>
    <cellStyle name="쉼표 [0] 2 13" xfId="782"/>
    <cellStyle name="쉼표 [0] 2 14" xfId="783"/>
    <cellStyle name="쉼표 [0] 2 15" xfId="784"/>
    <cellStyle name="쉼표 [0] 2 16" xfId="785"/>
    <cellStyle name="쉼표 [0] 2 17" xfId="786"/>
    <cellStyle name="쉼표 [0] 2 2" xfId="787"/>
    <cellStyle name="쉼표 [0] 2 2 10" xfId="788"/>
    <cellStyle name="쉼표 [0] 2 2 11" xfId="789"/>
    <cellStyle name="쉼표 [0] 2 2 12" xfId="790"/>
    <cellStyle name="쉼표 [0] 2 2 13" xfId="791"/>
    <cellStyle name="쉼표 [0] 2 2 14" xfId="792"/>
    <cellStyle name="쉼표 [0] 2 2 15" xfId="793"/>
    <cellStyle name="쉼표 [0] 2 2 16" xfId="794"/>
    <cellStyle name="쉼표 [0] 2 2 17" xfId="795"/>
    <cellStyle name="쉼표 [0] 2 2 18" xfId="796"/>
    <cellStyle name="쉼표 [0] 2 2 19" xfId="797"/>
    <cellStyle name="쉼표 [0] 2 2 2" xfId="798"/>
    <cellStyle name="쉼표 [0] 2 2 2 10" xfId="799"/>
    <cellStyle name="쉼표 [0] 2 2 2 11" xfId="800"/>
    <cellStyle name="쉼표 [0] 2 2 2 12" xfId="801"/>
    <cellStyle name="쉼표 [0] 2 2 2 13" xfId="802"/>
    <cellStyle name="쉼표 [0] 2 2 2 14" xfId="803"/>
    <cellStyle name="쉼표 [0] 2 2 2 15" xfId="804"/>
    <cellStyle name="쉼표 [0] 2 2 2 16" xfId="805"/>
    <cellStyle name="쉼표 [0] 2 2 2 17" xfId="806"/>
    <cellStyle name="쉼표 [0] 2 2 2 18" xfId="807"/>
    <cellStyle name="쉼표 [0] 2 2 2 19" xfId="808"/>
    <cellStyle name="쉼표 [0] 2 2 2 2" xfId="809"/>
    <cellStyle name="쉼표 [0] 2 2 2 20" xfId="810"/>
    <cellStyle name="쉼표 [0] 2 2 2 21" xfId="811"/>
    <cellStyle name="쉼표 [0] 2 2 2 22" xfId="812"/>
    <cellStyle name="쉼표 [0] 2 2 2 23" xfId="813"/>
    <cellStyle name="쉼표 [0] 2 2 2 24" xfId="814"/>
    <cellStyle name="쉼표 [0] 2 2 2 25" xfId="815"/>
    <cellStyle name="쉼표 [0] 2 2 2 26" xfId="816"/>
    <cellStyle name="쉼표 [0] 2 2 2 27" xfId="817"/>
    <cellStyle name="쉼표 [0] 2 2 2 28" xfId="818"/>
    <cellStyle name="쉼표 [0] 2 2 2 29" xfId="819"/>
    <cellStyle name="쉼표 [0] 2 2 2 3" xfId="820"/>
    <cellStyle name="쉼표 [0] 2 2 2 30" xfId="821"/>
    <cellStyle name="쉼표 [0] 2 2 2 31" xfId="822"/>
    <cellStyle name="쉼표 [0] 2 2 2 32" xfId="823"/>
    <cellStyle name="쉼표 [0] 2 2 2 33" xfId="824"/>
    <cellStyle name="쉼표 [0] 2 2 2 34" xfId="825"/>
    <cellStyle name="쉼표 [0] 2 2 2 35" xfId="826"/>
    <cellStyle name="쉼표 [0] 2 2 2 36" xfId="827"/>
    <cellStyle name="쉼표 [0] 2 2 2 37" xfId="828"/>
    <cellStyle name="쉼표 [0] 2 2 2 38" xfId="829"/>
    <cellStyle name="쉼표 [0] 2 2 2 39" xfId="830"/>
    <cellStyle name="쉼표 [0] 2 2 2 4" xfId="831"/>
    <cellStyle name="쉼표 [0] 2 2 2 40" xfId="832"/>
    <cellStyle name="쉼표 [0] 2 2 2 41" xfId="833"/>
    <cellStyle name="쉼표 [0] 2 2 2 42" xfId="834"/>
    <cellStyle name="쉼표 [0] 2 2 2 5" xfId="835"/>
    <cellStyle name="쉼표 [0] 2 2 2 6" xfId="836"/>
    <cellStyle name="쉼표 [0] 2 2 2 7" xfId="837"/>
    <cellStyle name="쉼표 [0] 2 2 2 8" xfId="838"/>
    <cellStyle name="쉼표 [0] 2 2 2 9" xfId="839"/>
    <cellStyle name="쉼표 [0] 2 2 20" xfId="840"/>
    <cellStyle name="쉼표 [0] 2 2 21" xfId="841"/>
    <cellStyle name="쉼표 [0] 2 2 22" xfId="842"/>
    <cellStyle name="쉼표 [0] 2 2 23" xfId="843"/>
    <cellStyle name="쉼표 [0] 2 2 24" xfId="844"/>
    <cellStyle name="쉼표 [0] 2 2 25" xfId="845"/>
    <cellStyle name="쉼표 [0] 2 2 26" xfId="846"/>
    <cellStyle name="쉼표 [0] 2 2 27" xfId="847"/>
    <cellStyle name="쉼표 [0] 2 2 28" xfId="848"/>
    <cellStyle name="쉼표 [0] 2 2 29" xfId="849"/>
    <cellStyle name="쉼표 [0] 2 2 3" xfId="850"/>
    <cellStyle name="쉼표 [0] 2 2 3 2" xfId="851"/>
    <cellStyle name="쉼표 [0] 2 2 30" xfId="852"/>
    <cellStyle name="쉼표 [0] 2 2 31" xfId="853"/>
    <cellStyle name="쉼표 [0] 2 2 32" xfId="854"/>
    <cellStyle name="쉼표 [0] 2 2 33" xfId="855"/>
    <cellStyle name="쉼표 [0] 2 2 34" xfId="856"/>
    <cellStyle name="쉼표 [0] 2 2 35" xfId="857"/>
    <cellStyle name="쉼표 [0] 2 2 36" xfId="858"/>
    <cellStyle name="쉼표 [0] 2 2 37" xfId="859"/>
    <cellStyle name="쉼표 [0] 2 2 38" xfId="860"/>
    <cellStyle name="쉼표 [0] 2 2 39" xfId="861"/>
    <cellStyle name="쉼표 [0] 2 2 4" xfId="862"/>
    <cellStyle name="쉼표 [0] 2 2 40" xfId="863"/>
    <cellStyle name="쉼표 [0] 2 2 41" xfId="864"/>
    <cellStyle name="쉼표 [0] 2 2 42" xfId="865"/>
    <cellStyle name="쉼표 [0] 2 2 43" xfId="866"/>
    <cellStyle name="쉼표 [0] 2 2 44" xfId="867"/>
    <cellStyle name="쉼표 [0] 2 2 45" xfId="868"/>
    <cellStyle name="쉼표 [0] 2 2 5" xfId="869"/>
    <cellStyle name="쉼표 [0] 2 2 6" xfId="870"/>
    <cellStyle name="쉼표 [0] 2 2 7" xfId="871"/>
    <cellStyle name="쉼표 [0] 2 2 8" xfId="872"/>
    <cellStyle name="쉼표 [0] 2 2 9" xfId="873"/>
    <cellStyle name="쉼표 [0] 2 3" xfId="874"/>
    <cellStyle name="쉼표 [0] 2 3 2" xfId="875"/>
    <cellStyle name="쉼표 [0] 2 4" xfId="876"/>
    <cellStyle name="쉼표 [0] 2 5" xfId="877"/>
    <cellStyle name="쉼표 [0] 2 6" xfId="878"/>
    <cellStyle name="쉼표 [0] 2 7" xfId="879"/>
    <cellStyle name="쉼표 [0] 2 8" xfId="880"/>
    <cellStyle name="쉼표 [0] 2 9" xfId="881"/>
    <cellStyle name="쉼표 [0] 3" xfId="882"/>
    <cellStyle name="쉼표 [0] 3 2" xfId="883"/>
    <cellStyle name="쉼표 [0] 4" xfId="884"/>
    <cellStyle name="쉼표 [0] 5" xfId="885"/>
    <cellStyle name="쉼표 [0] 6" xfId="886"/>
    <cellStyle name="쉼표 [0] 7" xfId="887"/>
    <cellStyle name="쉼표 [0] 8" xfId="888"/>
    <cellStyle name="쉼표 2" xfId="889"/>
    <cellStyle name="쉼표 2 2" xfId="890"/>
    <cellStyle name="스타일 1" xfId="891"/>
    <cellStyle name="스타일 1 2" xfId="2881"/>
    <cellStyle name="스타일 2" xfId="892"/>
    <cellStyle name="안건회계법인" xfId="893"/>
    <cellStyle name="안건회계법인 2" xfId="2882"/>
    <cellStyle name="연결된 셀" xfId="894"/>
    <cellStyle name="연결된 셀 2" xfId="895"/>
    <cellStyle name="연결된 셀 2 2" xfId="2884"/>
    <cellStyle name="연결된 셀 3" xfId="2883"/>
    <cellStyle name="요약" xfId="896"/>
    <cellStyle name="요약 2" xfId="897"/>
    <cellStyle name="요약 2 2" xfId="2886"/>
    <cellStyle name="요약 3" xfId="2885"/>
    <cellStyle name="입력" xfId="898"/>
    <cellStyle name="입력 2" xfId="899"/>
    <cellStyle name="입력 2 2" xfId="2888"/>
    <cellStyle name="입력 3" xfId="2887"/>
    <cellStyle name="자리수" xfId="900"/>
    <cellStyle name="자리수 - 유형1" xfId="901"/>
    <cellStyle name="자리수 - 유형1 2" xfId="2889"/>
    <cellStyle name="자리수0" xfId="902"/>
    <cellStyle name="제목" xfId="903"/>
    <cellStyle name="제목 1" xfId="904"/>
    <cellStyle name="제목 1 2" xfId="905"/>
    <cellStyle name="제목 1 2 2" xfId="2892"/>
    <cellStyle name="제목 1 3" xfId="2891"/>
    <cellStyle name="제목 1(中)" xfId="906"/>
    <cellStyle name="제목 1(中) 2" xfId="2893"/>
    <cellStyle name="제목 1(左)" xfId="907"/>
    <cellStyle name="제목 1(左) 2" xfId="2894"/>
    <cellStyle name="제목 2" xfId="908"/>
    <cellStyle name="제목 2 2" xfId="909"/>
    <cellStyle name="제목 2 2 2" xfId="2896"/>
    <cellStyle name="제목 2 3" xfId="2895"/>
    <cellStyle name="제목 3" xfId="910"/>
    <cellStyle name="제목 3 2" xfId="911"/>
    <cellStyle name="제목 3 2 2" xfId="2898"/>
    <cellStyle name="제목 3 3" xfId="2897"/>
    <cellStyle name="제목 4" xfId="912"/>
    <cellStyle name="제목 4 2" xfId="913"/>
    <cellStyle name="제목 4 2 2" xfId="2900"/>
    <cellStyle name="제목 4 3" xfId="2899"/>
    <cellStyle name="제목 5" xfId="914"/>
    <cellStyle name="제목 5 2" xfId="2901"/>
    <cellStyle name="제목 6" xfId="2890"/>
    <cellStyle name="제목 7" xfId="4320"/>
    <cellStyle name="제목[1 줄]" xfId="915"/>
    <cellStyle name="제목[1 줄] 2" xfId="2902"/>
    <cellStyle name="제목[2줄 아래]" xfId="916"/>
    <cellStyle name="제목[2줄 아래] 2" xfId="2903"/>
    <cellStyle name="제목[2줄 위]" xfId="917"/>
    <cellStyle name="제목[2줄 위] 2" xfId="2904"/>
    <cellStyle name="제목1" xfId="918"/>
    <cellStyle name="좋음" xfId="919"/>
    <cellStyle name="좋음 2" xfId="920"/>
    <cellStyle name="좋음 2 2" xfId="2906"/>
    <cellStyle name="좋음 3" xfId="2905"/>
    <cellStyle name="지정되지 않음" xfId="921"/>
    <cellStyle name="지정되지 않음 2" xfId="2907"/>
    <cellStyle name="출력" xfId="922"/>
    <cellStyle name="출력 2" xfId="923"/>
    <cellStyle name="출력 2 2" xfId="2909"/>
    <cellStyle name="출력 3" xfId="2908"/>
    <cellStyle name="콤마 [0]_  종  합  " xfId="924"/>
    <cellStyle name="콤마 [2]" xfId="925"/>
    <cellStyle name="콤마[0]" xfId="926"/>
    <cellStyle name="콤마_  종  합  " xfId="927"/>
    <cellStyle name="통화 [0] 2" xfId="928"/>
    <cellStyle name="퍼센트" xfId="929"/>
    <cellStyle name="퍼센트 2" xfId="2910"/>
    <cellStyle name="표머릿글(上)" xfId="930"/>
    <cellStyle name="표머릿글(上) 2" xfId="2911"/>
    <cellStyle name="표머릿글(下)" xfId="931"/>
    <cellStyle name="표머릿글(下) 2" xfId="2912"/>
    <cellStyle name="표머릿글(中)" xfId="932"/>
    <cellStyle name="표머릿글(中) 2" xfId="2913"/>
    <cellStyle name="표준 10" xfId="933"/>
    <cellStyle name="표준 10 2" xfId="934"/>
    <cellStyle name="표준 10 2 2" xfId="2915"/>
    <cellStyle name="표준 10 3" xfId="2914"/>
    <cellStyle name="표준 11" xfId="935"/>
    <cellStyle name="표준 11 2" xfId="936"/>
    <cellStyle name="표준 11 2 2" xfId="2917"/>
    <cellStyle name="표준 11 3" xfId="2916"/>
    <cellStyle name="표준 12" xfId="937"/>
    <cellStyle name="표준 12 2" xfId="938"/>
    <cellStyle name="표준 12 2 2" xfId="2919"/>
    <cellStyle name="표준 12 3" xfId="2918"/>
    <cellStyle name="표준 13" xfId="939"/>
    <cellStyle name="표준 13 2" xfId="940"/>
    <cellStyle name="표준 13 2 2" xfId="2921"/>
    <cellStyle name="표준 13 3" xfId="2920"/>
    <cellStyle name="표준 14" xfId="941"/>
    <cellStyle name="표준 14 2" xfId="942"/>
    <cellStyle name="표준 14 2 2" xfId="2923"/>
    <cellStyle name="표준 14 3" xfId="2922"/>
    <cellStyle name="표준 15" xfId="943"/>
    <cellStyle name="표준 15 2" xfId="2924"/>
    <cellStyle name="표준 16" xfId="944"/>
    <cellStyle name="표준 16 2" xfId="2925"/>
    <cellStyle name="표준 17" xfId="945"/>
    <cellStyle name="표준 17 2" xfId="2926"/>
    <cellStyle name="표준 18" xfId="946"/>
    <cellStyle name="표준 18 2" xfId="2927"/>
    <cellStyle name="표준 19" xfId="947"/>
    <cellStyle name="표준 19 2" xfId="2928"/>
    <cellStyle name="표준 2" xfId="948"/>
    <cellStyle name="표준 2 10" xfId="949"/>
    <cellStyle name="표준 2 10 2" xfId="2930"/>
    <cellStyle name="표준 2 11" xfId="950"/>
    <cellStyle name="표준 2 11 2" xfId="2931"/>
    <cellStyle name="표준 2 12" xfId="951"/>
    <cellStyle name="표준 2 12 2" xfId="2932"/>
    <cellStyle name="표준 2 13" xfId="952"/>
    <cellStyle name="표준 2 13 2" xfId="2933"/>
    <cellStyle name="표준 2 14" xfId="953"/>
    <cellStyle name="표준 2 14 2" xfId="2934"/>
    <cellStyle name="표준 2 15" xfId="954"/>
    <cellStyle name="표준 2 15 2" xfId="2935"/>
    <cellStyle name="표준 2 16" xfId="955"/>
    <cellStyle name="표준 2 16 2" xfId="2936"/>
    <cellStyle name="표준 2 17" xfId="956"/>
    <cellStyle name="표준 2 17 2" xfId="2937"/>
    <cellStyle name="표준 2 18" xfId="957"/>
    <cellStyle name="표준 2 18 2" xfId="2938"/>
    <cellStyle name="표준 2 19" xfId="958"/>
    <cellStyle name="표준 2 19 2" xfId="2939"/>
    <cellStyle name="표준 2 2" xfId="959"/>
    <cellStyle name="표준 2 2 10" xfId="960"/>
    <cellStyle name="표준 2 2 10 2" xfId="2941"/>
    <cellStyle name="표준 2 2 11" xfId="961"/>
    <cellStyle name="표준 2 2 11 2" xfId="2942"/>
    <cellStyle name="표준 2 2 12" xfId="962"/>
    <cellStyle name="표준 2 2 12 2" xfId="2943"/>
    <cellStyle name="표준 2 2 13" xfId="963"/>
    <cellStyle name="표준 2 2 13 2" xfId="2944"/>
    <cellStyle name="표준 2 2 14" xfId="964"/>
    <cellStyle name="표준 2 2 14 2" xfId="2945"/>
    <cellStyle name="표준 2 2 15" xfId="965"/>
    <cellStyle name="표준 2 2 15 2" xfId="2946"/>
    <cellStyle name="표준 2 2 16" xfId="966"/>
    <cellStyle name="표준 2 2 16 2" xfId="2947"/>
    <cellStyle name="표준 2 2 17" xfId="967"/>
    <cellStyle name="표준 2 2 17 2" xfId="2948"/>
    <cellStyle name="표준 2 2 18" xfId="968"/>
    <cellStyle name="표준 2 2 18 2" xfId="2949"/>
    <cellStyle name="표준 2 2 19" xfId="969"/>
    <cellStyle name="표준 2 2 19 2" xfId="2950"/>
    <cellStyle name="표준 2 2 2" xfId="970"/>
    <cellStyle name="표준 2 2 2 2" xfId="2951"/>
    <cellStyle name="표준 2 2 20" xfId="971"/>
    <cellStyle name="표준 2 2 20 2" xfId="2952"/>
    <cellStyle name="표준 2 2 21" xfId="972"/>
    <cellStyle name="표준 2 2 21 2" xfId="2953"/>
    <cellStyle name="표준 2 2 22" xfId="973"/>
    <cellStyle name="표준 2 2 22 2" xfId="2954"/>
    <cellStyle name="표준 2 2 23" xfId="974"/>
    <cellStyle name="표준 2 2 23 2" xfId="2955"/>
    <cellStyle name="표준 2 2 24" xfId="975"/>
    <cellStyle name="표준 2 2 24 2" xfId="2956"/>
    <cellStyle name="표준 2 2 25" xfId="976"/>
    <cellStyle name="표준 2 2 25 2" xfId="2957"/>
    <cellStyle name="표준 2 2 26" xfId="977"/>
    <cellStyle name="표준 2 2 26 2" xfId="2958"/>
    <cellStyle name="표준 2 2 27" xfId="978"/>
    <cellStyle name="표준 2 2 27 2" xfId="2959"/>
    <cellStyle name="표준 2 2 28" xfId="979"/>
    <cellStyle name="표준 2 2 28 2" xfId="2960"/>
    <cellStyle name="표준 2 2 29" xfId="980"/>
    <cellStyle name="표준 2 2 29 2" xfId="2961"/>
    <cellStyle name="표준 2 2 3" xfId="981"/>
    <cellStyle name="표준 2 2 3 2" xfId="2962"/>
    <cellStyle name="표준 2 2 30" xfId="982"/>
    <cellStyle name="표준 2 2 30 2" xfId="2963"/>
    <cellStyle name="표준 2 2 31" xfId="983"/>
    <cellStyle name="표준 2 2 31 2" xfId="2964"/>
    <cellStyle name="표준 2 2 32" xfId="984"/>
    <cellStyle name="표준 2 2 32 2" xfId="2965"/>
    <cellStyle name="표준 2 2 33" xfId="985"/>
    <cellStyle name="표준 2 2 33 2" xfId="2966"/>
    <cellStyle name="표준 2 2 34" xfId="986"/>
    <cellStyle name="표준 2 2 34 2" xfId="2967"/>
    <cellStyle name="표준 2 2 35" xfId="987"/>
    <cellStyle name="표준 2 2 35 2" xfId="2968"/>
    <cellStyle name="표준 2 2 36" xfId="988"/>
    <cellStyle name="표준 2 2 36 2" xfId="2969"/>
    <cellStyle name="표준 2 2 37" xfId="989"/>
    <cellStyle name="표준 2 2 37 2" xfId="2970"/>
    <cellStyle name="표준 2 2 38" xfId="990"/>
    <cellStyle name="표준 2 2 38 2" xfId="2971"/>
    <cellStyle name="표준 2 2 39" xfId="991"/>
    <cellStyle name="표준 2 2 39 2" xfId="2972"/>
    <cellStyle name="표준 2 2 4" xfId="992"/>
    <cellStyle name="표준 2 2 4 2" xfId="2973"/>
    <cellStyle name="표준 2 2 40" xfId="993"/>
    <cellStyle name="표준 2 2 40 2" xfId="2974"/>
    <cellStyle name="표준 2 2 41" xfId="994"/>
    <cellStyle name="표준 2 2 41 2" xfId="2975"/>
    <cellStyle name="표준 2 2 42" xfId="995"/>
    <cellStyle name="표준 2 2 42 2" xfId="2976"/>
    <cellStyle name="표준 2 2 43" xfId="2940"/>
    <cellStyle name="표준 2 2 5" xfId="996"/>
    <cellStyle name="표준 2 2 5 2" xfId="2977"/>
    <cellStyle name="표준 2 2 6" xfId="997"/>
    <cellStyle name="표준 2 2 6 2" xfId="2978"/>
    <cellStyle name="표준 2 2 7" xfId="998"/>
    <cellStyle name="표준 2 2 7 2" xfId="2979"/>
    <cellStyle name="표준 2 2 8" xfId="999"/>
    <cellStyle name="표준 2 2 8 2" xfId="2980"/>
    <cellStyle name="표준 2 2 9" xfId="1000"/>
    <cellStyle name="표준 2 2 9 2" xfId="2981"/>
    <cellStyle name="표준 2 2_00_ SECL Templates_20090219" xfId="1001"/>
    <cellStyle name="표준 2 20" xfId="1002"/>
    <cellStyle name="표준 2 20 2" xfId="2982"/>
    <cellStyle name="표준 2 21" xfId="1003"/>
    <cellStyle name="표준 2 21 2" xfId="2983"/>
    <cellStyle name="표준 2 22" xfId="1004"/>
    <cellStyle name="표준 2 22 2" xfId="2984"/>
    <cellStyle name="표준 2 23" xfId="1005"/>
    <cellStyle name="표준 2 23 2" xfId="2985"/>
    <cellStyle name="표준 2 24" xfId="1006"/>
    <cellStyle name="표준 2 24 2" xfId="2986"/>
    <cellStyle name="표준 2 25" xfId="1007"/>
    <cellStyle name="표준 2 25 2" xfId="2987"/>
    <cellStyle name="표준 2 26" xfId="1008"/>
    <cellStyle name="표준 2 26 2" xfId="2988"/>
    <cellStyle name="표준 2 27" xfId="2929"/>
    <cellStyle name="표준 2 3" xfId="1009"/>
    <cellStyle name="표준 2 3 2" xfId="2989"/>
    <cellStyle name="표준 2 4" xfId="1010"/>
    <cellStyle name="표준 2 4 2" xfId="2990"/>
    <cellStyle name="표준 2 5" xfId="1011"/>
    <cellStyle name="표준 2 5 2" xfId="2991"/>
    <cellStyle name="표준 2 6" xfId="1012"/>
    <cellStyle name="표준 2 6 2" xfId="2992"/>
    <cellStyle name="표준 2 7" xfId="1013"/>
    <cellStyle name="표준 2 7 2" xfId="2993"/>
    <cellStyle name="표준 2 8" xfId="1014"/>
    <cellStyle name="표준 2 8 2" xfId="2994"/>
    <cellStyle name="표준 2 9" xfId="1015"/>
    <cellStyle name="표준 2 9 2" xfId="2995"/>
    <cellStyle name="표준 20" xfId="1016"/>
    <cellStyle name="표준 20 2" xfId="1017"/>
    <cellStyle name="표준 20 2 2" xfId="2997"/>
    <cellStyle name="표준 20 3" xfId="2996"/>
    <cellStyle name="표준 21" xfId="1018"/>
    <cellStyle name="표준 21 2" xfId="1019"/>
    <cellStyle name="표준 21 2 2" xfId="2999"/>
    <cellStyle name="표준 21 3" xfId="1020"/>
    <cellStyle name="표준 21 3 2" xfId="3000"/>
    <cellStyle name="표준 21 4" xfId="2998"/>
    <cellStyle name="표준 22" xfId="1021"/>
    <cellStyle name="표준 22 2" xfId="1022"/>
    <cellStyle name="표준 22 2 2" xfId="3002"/>
    <cellStyle name="표준 22 3" xfId="3001"/>
    <cellStyle name="표준 23" xfId="1023"/>
    <cellStyle name="표준 23 2" xfId="1024"/>
    <cellStyle name="표준 23 2 2" xfId="3004"/>
    <cellStyle name="표준 23 3" xfId="3003"/>
    <cellStyle name="표준 24" xfId="1025"/>
    <cellStyle name="표준 24 2" xfId="1026"/>
    <cellStyle name="표준 24 2 2" xfId="3006"/>
    <cellStyle name="표준 24 3" xfId="3005"/>
    <cellStyle name="표준 25" xfId="1027"/>
    <cellStyle name="표준 25 2" xfId="1028"/>
    <cellStyle name="표준 25 2 2" xfId="3008"/>
    <cellStyle name="표준 25 3" xfId="3007"/>
    <cellStyle name="표준 26" xfId="1029"/>
    <cellStyle name="표준 26 2" xfId="3009"/>
    <cellStyle name="표준 27" xfId="1030"/>
    <cellStyle name="표준 27 2" xfId="3010"/>
    <cellStyle name="표준 28" xfId="1031"/>
    <cellStyle name="표준 28 10" xfId="1032"/>
    <cellStyle name="표준 28 10 10" xfId="1033"/>
    <cellStyle name="표준 28 10 10 2" xfId="3013"/>
    <cellStyle name="표준 28 10 11" xfId="1034"/>
    <cellStyle name="표준 28 10 11 2" xfId="3014"/>
    <cellStyle name="표준 28 10 12" xfId="1035"/>
    <cellStyle name="표준 28 10 12 2" xfId="3015"/>
    <cellStyle name="표준 28 10 13" xfId="1036"/>
    <cellStyle name="표준 28 10 13 2" xfId="3016"/>
    <cellStyle name="표준 28 10 14" xfId="1037"/>
    <cellStyle name="표준 28 10 14 2" xfId="3017"/>
    <cellStyle name="표준 28 10 15" xfId="1038"/>
    <cellStyle name="표준 28 10 15 2" xfId="3018"/>
    <cellStyle name="표준 28 10 16" xfId="1039"/>
    <cellStyle name="표준 28 10 16 2" xfId="3019"/>
    <cellStyle name="표준 28 10 17" xfId="1040"/>
    <cellStyle name="표준 28 10 17 2" xfId="3020"/>
    <cellStyle name="표준 28 10 18" xfId="1041"/>
    <cellStyle name="표준 28 10 18 2" xfId="3021"/>
    <cellStyle name="표준 28 10 19" xfId="1042"/>
    <cellStyle name="표준 28 10 19 2" xfId="3022"/>
    <cellStyle name="표준 28 10 2" xfId="1043"/>
    <cellStyle name="표준 28 10 2 2" xfId="3023"/>
    <cellStyle name="표준 28 10 20" xfId="1044"/>
    <cellStyle name="표준 28 10 20 2" xfId="3024"/>
    <cellStyle name="표준 28 10 21" xfId="1045"/>
    <cellStyle name="표준 28 10 21 2" xfId="3025"/>
    <cellStyle name="표준 28 10 22" xfId="1046"/>
    <cellStyle name="표준 28 10 22 2" xfId="3026"/>
    <cellStyle name="표준 28 10 23" xfId="1047"/>
    <cellStyle name="표준 28 10 23 2" xfId="3027"/>
    <cellStyle name="표준 28 10 24" xfId="1048"/>
    <cellStyle name="표준 28 10 24 2" xfId="3028"/>
    <cellStyle name="표준 28 10 25" xfId="1049"/>
    <cellStyle name="표준 28 10 25 2" xfId="3029"/>
    <cellStyle name="표준 28 10 26" xfId="1050"/>
    <cellStyle name="표준 28 10 26 2" xfId="3030"/>
    <cellStyle name="표준 28 10 27" xfId="1051"/>
    <cellStyle name="표준 28 10 27 2" xfId="3031"/>
    <cellStyle name="표준 28 10 28" xfId="1052"/>
    <cellStyle name="표준 28 10 28 2" xfId="3032"/>
    <cellStyle name="표준 28 10 29" xfId="1053"/>
    <cellStyle name="표준 28 10 29 2" xfId="3033"/>
    <cellStyle name="표준 28 10 3" xfId="1054"/>
    <cellStyle name="표준 28 10 3 2" xfId="3034"/>
    <cellStyle name="표준 28 10 30" xfId="1055"/>
    <cellStyle name="표준 28 10 30 2" xfId="3035"/>
    <cellStyle name="표준 28 10 31" xfId="1056"/>
    <cellStyle name="표준 28 10 31 2" xfId="3036"/>
    <cellStyle name="표준 28 10 32" xfId="1057"/>
    <cellStyle name="표준 28 10 32 2" xfId="3037"/>
    <cellStyle name="표준 28 10 33" xfId="1058"/>
    <cellStyle name="표준 28 10 33 2" xfId="3038"/>
    <cellStyle name="표준 28 10 34" xfId="1059"/>
    <cellStyle name="표준 28 10 34 2" xfId="3039"/>
    <cellStyle name="표준 28 10 35" xfId="1060"/>
    <cellStyle name="표준 28 10 35 2" xfId="3040"/>
    <cellStyle name="표준 28 10 36" xfId="1061"/>
    <cellStyle name="표준 28 10 36 2" xfId="3041"/>
    <cellStyle name="표준 28 10 37" xfId="1062"/>
    <cellStyle name="표준 28 10 37 2" xfId="3042"/>
    <cellStyle name="표준 28 10 38" xfId="1063"/>
    <cellStyle name="표준 28 10 38 2" xfId="3043"/>
    <cellStyle name="표준 28 10 39" xfId="1064"/>
    <cellStyle name="표준 28 10 39 2" xfId="3044"/>
    <cellStyle name="표준 28 10 4" xfId="1065"/>
    <cellStyle name="표준 28 10 4 2" xfId="3045"/>
    <cellStyle name="표준 28 10 40" xfId="1066"/>
    <cellStyle name="표준 28 10 40 2" xfId="3046"/>
    <cellStyle name="표준 28 10 41" xfId="1067"/>
    <cellStyle name="표준 28 10 41 2" xfId="3047"/>
    <cellStyle name="표준 28 10 42" xfId="3012"/>
    <cellStyle name="표준 28 10 5" xfId="1068"/>
    <cellStyle name="표준 28 10 5 2" xfId="3048"/>
    <cellStyle name="표준 28 10 6" xfId="1069"/>
    <cellStyle name="표준 28 10 6 2" xfId="3049"/>
    <cellStyle name="표준 28 10 7" xfId="1070"/>
    <cellStyle name="표준 28 10 7 2" xfId="3050"/>
    <cellStyle name="표준 28 10 8" xfId="1071"/>
    <cellStyle name="표준 28 10 8 2" xfId="3051"/>
    <cellStyle name="표준 28 10 9" xfId="1072"/>
    <cellStyle name="표준 28 10 9 2" xfId="3052"/>
    <cellStyle name="표준 28 11" xfId="1073"/>
    <cellStyle name="표준 28 11 10" xfId="1074"/>
    <cellStyle name="표준 28 11 10 2" xfId="3054"/>
    <cellStyle name="표준 28 11 11" xfId="1075"/>
    <cellStyle name="표준 28 11 11 2" xfId="3055"/>
    <cellStyle name="표준 28 11 12" xfId="1076"/>
    <cellStyle name="표준 28 11 12 2" xfId="3056"/>
    <cellStyle name="표준 28 11 13" xfId="1077"/>
    <cellStyle name="표준 28 11 13 2" xfId="3057"/>
    <cellStyle name="표준 28 11 14" xfId="1078"/>
    <cellStyle name="표준 28 11 14 2" xfId="3058"/>
    <cellStyle name="표준 28 11 15" xfId="1079"/>
    <cellStyle name="표준 28 11 15 2" xfId="3059"/>
    <cellStyle name="표준 28 11 16" xfId="1080"/>
    <cellStyle name="표준 28 11 16 2" xfId="3060"/>
    <cellStyle name="표준 28 11 17" xfId="1081"/>
    <cellStyle name="표준 28 11 17 2" xfId="3061"/>
    <cellStyle name="표준 28 11 18" xfId="1082"/>
    <cellStyle name="표준 28 11 18 2" xfId="3062"/>
    <cellStyle name="표준 28 11 19" xfId="1083"/>
    <cellStyle name="표준 28 11 19 2" xfId="3063"/>
    <cellStyle name="표준 28 11 2" xfId="1084"/>
    <cellStyle name="표준 28 11 2 2" xfId="3064"/>
    <cellStyle name="표준 28 11 20" xfId="1085"/>
    <cellStyle name="표준 28 11 20 2" xfId="3065"/>
    <cellStyle name="표준 28 11 21" xfId="1086"/>
    <cellStyle name="표준 28 11 21 2" xfId="3066"/>
    <cellStyle name="표준 28 11 22" xfId="1087"/>
    <cellStyle name="표준 28 11 22 2" xfId="3067"/>
    <cellStyle name="표준 28 11 23" xfId="1088"/>
    <cellStyle name="표준 28 11 23 2" xfId="3068"/>
    <cellStyle name="표준 28 11 24" xfId="1089"/>
    <cellStyle name="표준 28 11 24 2" xfId="3069"/>
    <cellStyle name="표준 28 11 25" xfId="1090"/>
    <cellStyle name="표준 28 11 25 2" xfId="3070"/>
    <cellStyle name="표준 28 11 26" xfId="1091"/>
    <cellStyle name="표준 28 11 26 2" xfId="3071"/>
    <cellStyle name="표준 28 11 27" xfId="1092"/>
    <cellStyle name="표준 28 11 27 2" xfId="3072"/>
    <cellStyle name="표준 28 11 28" xfId="1093"/>
    <cellStyle name="표준 28 11 28 2" xfId="3073"/>
    <cellStyle name="표준 28 11 29" xfId="1094"/>
    <cellStyle name="표준 28 11 29 2" xfId="3074"/>
    <cellStyle name="표준 28 11 3" xfId="1095"/>
    <cellStyle name="표준 28 11 3 2" xfId="3075"/>
    <cellStyle name="표준 28 11 30" xfId="1096"/>
    <cellStyle name="표준 28 11 30 2" xfId="3076"/>
    <cellStyle name="표준 28 11 31" xfId="1097"/>
    <cellStyle name="표준 28 11 31 2" xfId="3077"/>
    <cellStyle name="표준 28 11 32" xfId="1098"/>
    <cellStyle name="표준 28 11 32 2" xfId="3078"/>
    <cellStyle name="표준 28 11 33" xfId="1099"/>
    <cellStyle name="표준 28 11 33 2" xfId="3079"/>
    <cellStyle name="표준 28 11 34" xfId="1100"/>
    <cellStyle name="표준 28 11 34 2" xfId="3080"/>
    <cellStyle name="표준 28 11 35" xfId="1101"/>
    <cellStyle name="표준 28 11 35 2" xfId="3081"/>
    <cellStyle name="표준 28 11 36" xfId="1102"/>
    <cellStyle name="표준 28 11 36 2" xfId="3082"/>
    <cellStyle name="표준 28 11 37" xfId="1103"/>
    <cellStyle name="표준 28 11 37 2" xfId="3083"/>
    <cellStyle name="표준 28 11 38" xfId="1104"/>
    <cellStyle name="표준 28 11 38 2" xfId="3084"/>
    <cellStyle name="표준 28 11 39" xfId="1105"/>
    <cellStyle name="표준 28 11 39 2" xfId="3085"/>
    <cellStyle name="표준 28 11 4" xfId="1106"/>
    <cellStyle name="표준 28 11 4 2" xfId="3086"/>
    <cellStyle name="표준 28 11 40" xfId="1107"/>
    <cellStyle name="표준 28 11 40 2" xfId="3087"/>
    <cellStyle name="표준 28 11 41" xfId="1108"/>
    <cellStyle name="표준 28 11 41 2" xfId="3088"/>
    <cellStyle name="표준 28 11 42" xfId="3053"/>
    <cellStyle name="표준 28 11 5" xfId="1109"/>
    <cellStyle name="표준 28 11 5 2" xfId="3089"/>
    <cellStyle name="표준 28 11 6" xfId="1110"/>
    <cellStyle name="표준 28 11 6 2" xfId="3090"/>
    <cellStyle name="표준 28 11 7" xfId="1111"/>
    <cellStyle name="표준 28 11 7 2" xfId="3091"/>
    <cellStyle name="표준 28 11 8" xfId="1112"/>
    <cellStyle name="표준 28 11 8 2" xfId="3092"/>
    <cellStyle name="표준 28 11 9" xfId="1113"/>
    <cellStyle name="표준 28 11 9 2" xfId="3093"/>
    <cellStyle name="표준 28 12" xfId="1114"/>
    <cellStyle name="표준 28 12 10" xfId="1115"/>
    <cellStyle name="표준 28 12 10 2" xfId="3095"/>
    <cellStyle name="표준 28 12 11" xfId="1116"/>
    <cellStyle name="표준 28 12 11 2" xfId="3096"/>
    <cellStyle name="표준 28 12 12" xfId="1117"/>
    <cellStyle name="표준 28 12 12 2" xfId="3097"/>
    <cellStyle name="표준 28 12 13" xfId="1118"/>
    <cellStyle name="표준 28 12 13 2" xfId="3098"/>
    <cellStyle name="표준 28 12 14" xfId="1119"/>
    <cellStyle name="표준 28 12 14 2" xfId="3099"/>
    <cellStyle name="표준 28 12 15" xfId="1120"/>
    <cellStyle name="표준 28 12 15 2" xfId="3100"/>
    <cellStyle name="표준 28 12 16" xfId="1121"/>
    <cellStyle name="표준 28 12 16 2" xfId="3101"/>
    <cellStyle name="표준 28 12 17" xfId="1122"/>
    <cellStyle name="표준 28 12 17 2" xfId="3102"/>
    <cellStyle name="표준 28 12 18" xfId="1123"/>
    <cellStyle name="표준 28 12 18 2" xfId="3103"/>
    <cellStyle name="표준 28 12 19" xfId="1124"/>
    <cellStyle name="표준 28 12 19 2" xfId="3104"/>
    <cellStyle name="표준 28 12 2" xfId="1125"/>
    <cellStyle name="표준 28 12 2 2" xfId="3105"/>
    <cellStyle name="표준 28 12 20" xfId="1126"/>
    <cellStyle name="표준 28 12 20 2" xfId="3106"/>
    <cellStyle name="표준 28 12 21" xfId="1127"/>
    <cellStyle name="표준 28 12 21 2" xfId="3107"/>
    <cellStyle name="표준 28 12 22" xfId="1128"/>
    <cellStyle name="표준 28 12 22 2" xfId="3108"/>
    <cellStyle name="표준 28 12 23" xfId="1129"/>
    <cellStyle name="표준 28 12 23 2" xfId="3109"/>
    <cellStyle name="표준 28 12 24" xfId="1130"/>
    <cellStyle name="표준 28 12 24 2" xfId="3110"/>
    <cellStyle name="표준 28 12 25" xfId="1131"/>
    <cellStyle name="표준 28 12 25 2" xfId="3111"/>
    <cellStyle name="표준 28 12 26" xfId="1132"/>
    <cellStyle name="표준 28 12 26 2" xfId="3112"/>
    <cellStyle name="표준 28 12 27" xfId="1133"/>
    <cellStyle name="표준 28 12 27 2" xfId="3113"/>
    <cellStyle name="표준 28 12 28" xfId="1134"/>
    <cellStyle name="표준 28 12 28 2" xfId="3114"/>
    <cellStyle name="표준 28 12 29" xfId="1135"/>
    <cellStyle name="표준 28 12 29 2" xfId="3115"/>
    <cellStyle name="표준 28 12 3" xfId="1136"/>
    <cellStyle name="표준 28 12 3 2" xfId="3116"/>
    <cellStyle name="표준 28 12 30" xfId="1137"/>
    <cellStyle name="표준 28 12 30 2" xfId="3117"/>
    <cellStyle name="표준 28 12 31" xfId="1138"/>
    <cellStyle name="표준 28 12 31 2" xfId="3118"/>
    <cellStyle name="표준 28 12 32" xfId="1139"/>
    <cellStyle name="표준 28 12 32 2" xfId="3119"/>
    <cellStyle name="표준 28 12 33" xfId="1140"/>
    <cellStyle name="표준 28 12 33 2" xfId="3120"/>
    <cellStyle name="표준 28 12 34" xfId="1141"/>
    <cellStyle name="표준 28 12 34 2" xfId="3121"/>
    <cellStyle name="표준 28 12 35" xfId="1142"/>
    <cellStyle name="표준 28 12 35 2" xfId="3122"/>
    <cellStyle name="표준 28 12 36" xfId="1143"/>
    <cellStyle name="표준 28 12 36 2" xfId="3123"/>
    <cellStyle name="표준 28 12 37" xfId="1144"/>
    <cellStyle name="표준 28 12 37 2" xfId="3124"/>
    <cellStyle name="표준 28 12 38" xfId="1145"/>
    <cellStyle name="표준 28 12 38 2" xfId="3125"/>
    <cellStyle name="표준 28 12 39" xfId="1146"/>
    <cellStyle name="표준 28 12 39 2" xfId="3126"/>
    <cellStyle name="표준 28 12 4" xfId="1147"/>
    <cellStyle name="표준 28 12 4 2" xfId="3127"/>
    <cellStyle name="표준 28 12 40" xfId="1148"/>
    <cellStyle name="표준 28 12 40 2" xfId="3128"/>
    <cellStyle name="표준 28 12 41" xfId="1149"/>
    <cellStyle name="표준 28 12 41 2" xfId="3129"/>
    <cellStyle name="표준 28 12 42" xfId="3094"/>
    <cellStyle name="표준 28 12 5" xfId="1150"/>
    <cellStyle name="표준 28 12 5 2" xfId="3130"/>
    <cellStyle name="표준 28 12 6" xfId="1151"/>
    <cellStyle name="표준 28 12 6 2" xfId="3131"/>
    <cellStyle name="표준 28 12 7" xfId="1152"/>
    <cellStyle name="표준 28 12 7 2" xfId="3132"/>
    <cellStyle name="표준 28 12 8" xfId="1153"/>
    <cellStyle name="표준 28 12 8 2" xfId="3133"/>
    <cellStyle name="표준 28 12 9" xfId="1154"/>
    <cellStyle name="표준 28 12 9 2" xfId="3134"/>
    <cellStyle name="표준 28 13" xfId="1155"/>
    <cellStyle name="표준 28 13 2" xfId="3135"/>
    <cellStyle name="표준 28 14" xfId="1156"/>
    <cellStyle name="표준 28 14 2" xfId="3136"/>
    <cellStyle name="표준 28 15" xfId="1157"/>
    <cellStyle name="표준 28 15 2" xfId="3137"/>
    <cellStyle name="표준 28 16" xfId="1158"/>
    <cellStyle name="표준 28 16 2" xfId="3138"/>
    <cellStyle name="표준 28 17" xfId="1159"/>
    <cellStyle name="표준 28 17 2" xfId="3139"/>
    <cellStyle name="표준 28 18" xfId="1160"/>
    <cellStyle name="표준 28 18 2" xfId="3140"/>
    <cellStyle name="표준 28 19" xfId="1161"/>
    <cellStyle name="표준 28 19 2" xfId="3141"/>
    <cellStyle name="표준 28 2" xfId="1162"/>
    <cellStyle name="표준 28 2 10" xfId="1163"/>
    <cellStyle name="표준 28 2 10 2" xfId="3143"/>
    <cellStyle name="표준 28 2 11" xfId="1164"/>
    <cellStyle name="표준 28 2 11 2" xfId="3144"/>
    <cellStyle name="표준 28 2 12" xfId="1165"/>
    <cellStyle name="표준 28 2 12 2" xfId="3145"/>
    <cellStyle name="표준 28 2 13" xfId="1166"/>
    <cellStyle name="표준 28 2 13 2" xfId="3146"/>
    <cellStyle name="표준 28 2 14" xfId="1167"/>
    <cellStyle name="표준 28 2 14 2" xfId="3147"/>
    <cellStyle name="표준 28 2 15" xfId="1168"/>
    <cellStyle name="표준 28 2 15 2" xfId="3148"/>
    <cellStyle name="표준 28 2 16" xfId="1169"/>
    <cellStyle name="표준 28 2 16 2" xfId="3149"/>
    <cellStyle name="표준 28 2 17" xfId="1170"/>
    <cellStyle name="표준 28 2 17 2" xfId="3150"/>
    <cellStyle name="표준 28 2 18" xfId="1171"/>
    <cellStyle name="표준 28 2 18 2" xfId="3151"/>
    <cellStyle name="표준 28 2 19" xfId="1172"/>
    <cellStyle name="표준 28 2 19 2" xfId="3152"/>
    <cellStyle name="표준 28 2 2" xfId="1173"/>
    <cellStyle name="표준 28 2 2 2" xfId="3153"/>
    <cellStyle name="표준 28 2 20" xfId="1174"/>
    <cellStyle name="표준 28 2 20 2" xfId="3154"/>
    <cellStyle name="표준 28 2 21" xfId="1175"/>
    <cellStyle name="표준 28 2 21 2" xfId="3155"/>
    <cellStyle name="표준 28 2 22" xfId="1176"/>
    <cellStyle name="표준 28 2 22 2" xfId="3156"/>
    <cellStyle name="표준 28 2 23" xfId="1177"/>
    <cellStyle name="표준 28 2 23 2" xfId="3157"/>
    <cellStyle name="표준 28 2 24" xfId="1178"/>
    <cellStyle name="표준 28 2 24 2" xfId="3158"/>
    <cellStyle name="표준 28 2 25" xfId="1179"/>
    <cellStyle name="표준 28 2 25 2" xfId="3159"/>
    <cellStyle name="표준 28 2 26" xfId="1180"/>
    <cellStyle name="표준 28 2 26 2" xfId="3160"/>
    <cellStyle name="표준 28 2 27" xfId="1181"/>
    <cellStyle name="표준 28 2 27 2" xfId="3161"/>
    <cellStyle name="표준 28 2 28" xfId="1182"/>
    <cellStyle name="표준 28 2 28 2" xfId="3162"/>
    <cellStyle name="표준 28 2 29" xfId="1183"/>
    <cellStyle name="표준 28 2 29 2" xfId="3163"/>
    <cellStyle name="표준 28 2 3" xfId="1184"/>
    <cellStyle name="표준 28 2 3 2" xfId="3164"/>
    <cellStyle name="표준 28 2 30" xfId="1185"/>
    <cellStyle name="표준 28 2 30 2" xfId="3165"/>
    <cellStyle name="표준 28 2 31" xfId="1186"/>
    <cellStyle name="표준 28 2 31 2" xfId="3166"/>
    <cellStyle name="표준 28 2 32" xfId="1187"/>
    <cellStyle name="표준 28 2 32 2" xfId="3167"/>
    <cellStyle name="표준 28 2 33" xfId="1188"/>
    <cellStyle name="표준 28 2 33 2" xfId="3168"/>
    <cellStyle name="표준 28 2 34" xfId="1189"/>
    <cellStyle name="표준 28 2 34 2" xfId="3169"/>
    <cellStyle name="표준 28 2 35" xfId="1190"/>
    <cellStyle name="표준 28 2 35 2" xfId="3170"/>
    <cellStyle name="표준 28 2 36" xfId="1191"/>
    <cellStyle name="표준 28 2 36 2" xfId="3171"/>
    <cellStyle name="표준 28 2 37" xfId="1192"/>
    <cellStyle name="표준 28 2 37 2" xfId="3172"/>
    <cellStyle name="표준 28 2 38" xfId="1193"/>
    <cellStyle name="표준 28 2 38 2" xfId="3173"/>
    <cellStyle name="표준 28 2 39" xfId="1194"/>
    <cellStyle name="표준 28 2 39 2" xfId="3174"/>
    <cellStyle name="표준 28 2 4" xfId="1195"/>
    <cellStyle name="표준 28 2 4 2" xfId="3175"/>
    <cellStyle name="표준 28 2 40" xfId="1196"/>
    <cellStyle name="표준 28 2 40 2" xfId="3176"/>
    <cellStyle name="표준 28 2 41" xfId="1197"/>
    <cellStyle name="표준 28 2 41 2" xfId="3177"/>
    <cellStyle name="표준 28 2 42" xfId="3142"/>
    <cellStyle name="표준 28 2 5" xfId="1198"/>
    <cellStyle name="표준 28 2 5 2" xfId="3178"/>
    <cellStyle name="표준 28 2 6" xfId="1199"/>
    <cellStyle name="표준 28 2 6 2" xfId="3179"/>
    <cellStyle name="표준 28 2 7" xfId="1200"/>
    <cellStyle name="표준 28 2 7 2" xfId="3180"/>
    <cellStyle name="표준 28 2 8" xfId="1201"/>
    <cellStyle name="표준 28 2 8 2" xfId="3181"/>
    <cellStyle name="표준 28 2 9" xfId="1202"/>
    <cellStyle name="표준 28 2 9 2" xfId="3182"/>
    <cellStyle name="표준 28 20" xfId="1203"/>
    <cellStyle name="표준 28 20 2" xfId="3183"/>
    <cellStyle name="표준 28 21" xfId="1204"/>
    <cellStyle name="표준 28 21 2" xfId="3184"/>
    <cellStyle name="표준 28 22" xfId="1205"/>
    <cellStyle name="표준 28 22 2" xfId="3185"/>
    <cellStyle name="표준 28 23" xfId="1206"/>
    <cellStyle name="표준 28 23 2" xfId="3186"/>
    <cellStyle name="표준 28 24" xfId="1207"/>
    <cellStyle name="표준 28 24 2" xfId="3187"/>
    <cellStyle name="표준 28 25" xfId="1208"/>
    <cellStyle name="표준 28 25 2" xfId="3188"/>
    <cellStyle name="표준 28 26" xfId="1209"/>
    <cellStyle name="표준 28 26 2" xfId="3189"/>
    <cellStyle name="표준 28 27" xfId="1210"/>
    <cellStyle name="표준 28 27 2" xfId="3190"/>
    <cellStyle name="표준 28 28" xfId="1211"/>
    <cellStyle name="표준 28 28 2" xfId="3191"/>
    <cellStyle name="표준 28 29" xfId="1212"/>
    <cellStyle name="표준 28 29 2" xfId="3192"/>
    <cellStyle name="표준 28 3" xfId="1213"/>
    <cellStyle name="표준 28 3 10" xfId="1214"/>
    <cellStyle name="표준 28 3 10 2" xfId="3194"/>
    <cellStyle name="표준 28 3 11" xfId="1215"/>
    <cellStyle name="표준 28 3 11 2" xfId="3195"/>
    <cellStyle name="표준 28 3 12" xfId="1216"/>
    <cellStyle name="표준 28 3 12 2" xfId="3196"/>
    <cellStyle name="표준 28 3 13" xfId="1217"/>
    <cellStyle name="표준 28 3 13 2" xfId="3197"/>
    <cellStyle name="표준 28 3 14" xfId="1218"/>
    <cellStyle name="표준 28 3 14 2" xfId="3198"/>
    <cellStyle name="표준 28 3 15" xfId="1219"/>
    <cellStyle name="표준 28 3 15 2" xfId="3199"/>
    <cellStyle name="표준 28 3 16" xfId="1220"/>
    <cellStyle name="표준 28 3 16 2" xfId="3200"/>
    <cellStyle name="표준 28 3 17" xfId="1221"/>
    <cellStyle name="표준 28 3 17 2" xfId="3201"/>
    <cellStyle name="표준 28 3 18" xfId="1222"/>
    <cellStyle name="표준 28 3 18 2" xfId="3202"/>
    <cellStyle name="표준 28 3 19" xfId="1223"/>
    <cellStyle name="표준 28 3 19 2" xfId="3203"/>
    <cellStyle name="표준 28 3 2" xfId="1224"/>
    <cellStyle name="표준 28 3 2 2" xfId="3204"/>
    <cellStyle name="표준 28 3 20" xfId="1225"/>
    <cellStyle name="표준 28 3 20 2" xfId="3205"/>
    <cellStyle name="표준 28 3 21" xfId="1226"/>
    <cellStyle name="표준 28 3 21 2" xfId="3206"/>
    <cellStyle name="표준 28 3 22" xfId="1227"/>
    <cellStyle name="표준 28 3 22 2" xfId="3207"/>
    <cellStyle name="표준 28 3 23" xfId="1228"/>
    <cellStyle name="표준 28 3 23 2" xfId="3208"/>
    <cellStyle name="표준 28 3 24" xfId="1229"/>
    <cellStyle name="표준 28 3 24 2" xfId="3209"/>
    <cellStyle name="표준 28 3 25" xfId="1230"/>
    <cellStyle name="표준 28 3 25 2" xfId="3210"/>
    <cellStyle name="표준 28 3 26" xfId="1231"/>
    <cellStyle name="표준 28 3 26 2" xfId="3211"/>
    <cellStyle name="표준 28 3 27" xfId="1232"/>
    <cellStyle name="표준 28 3 27 2" xfId="3212"/>
    <cellStyle name="표준 28 3 28" xfId="1233"/>
    <cellStyle name="표준 28 3 28 2" xfId="3213"/>
    <cellStyle name="표준 28 3 29" xfId="1234"/>
    <cellStyle name="표준 28 3 29 2" xfId="3214"/>
    <cellStyle name="표준 28 3 3" xfId="1235"/>
    <cellStyle name="표준 28 3 3 2" xfId="3215"/>
    <cellStyle name="표준 28 3 30" xfId="1236"/>
    <cellStyle name="표준 28 3 30 2" xfId="3216"/>
    <cellStyle name="표준 28 3 31" xfId="1237"/>
    <cellStyle name="표준 28 3 31 2" xfId="3217"/>
    <cellStyle name="표준 28 3 32" xfId="1238"/>
    <cellStyle name="표준 28 3 32 2" xfId="3218"/>
    <cellStyle name="표준 28 3 33" xfId="1239"/>
    <cellStyle name="표준 28 3 33 2" xfId="3219"/>
    <cellStyle name="표준 28 3 34" xfId="1240"/>
    <cellStyle name="표준 28 3 34 2" xfId="3220"/>
    <cellStyle name="표준 28 3 35" xfId="1241"/>
    <cellStyle name="표준 28 3 35 2" xfId="3221"/>
    <cellStyle name="표준 28 3 36" xfId="1242"/>
    <cellStyle name="표준 28 3 36 2" xfId="3222"/>
    <cellStyle name="표준 28 3 37" xfId="1243"/>
    <cellStyle name="표준 28 3 37 2" xfId="3223"/>
    <cellStyle name="표준 28 3 38" xfId="1244"/>
    <cellStyle name="표준 28 3 38 2" xfId="3224"/>
    <cellStyle name="표준 28 3 39" xfId="1245"/>
    <cellStyle name="표준 28 3 39 2" xfId="3225"/>
    <cellStyle name="표준 28 3 4" xfId="1246"/>
    <cellStyle name="표준 28 3 4 2" xfId="3226"/>
    <cellStyle name="표준 28 3 40" xfId="1247"/>
    <cellStyle name="표준 28 3 40 2" xfId="3227"/>
    <cellStyle name="표준 28 3 41" xfId="1248"/>
    <cellStyle name="표준 28 3 41 2" xfId="3228"/>
    <cellStyle name="표준 28 3 42" xfId="3193"/>
    <cellStyle name="표준 28 3 5" xfId="1249"/>
    <cellStyle name="표준 28 3 5 2" xfId="3229"/>
    <cellStyle name="표준 28 3 6" xfId="1250"/>
    <cellStyle name="표준 28 3 6 2" xfId="3230"/>
    <cellStyle name="표준 28 3 7" xfId="1251"/>
    <cellStyle name="표준 28 3 7 2" xfId="3231"/>
    <cellStyle name="표준 28 3 8" xfId="1252"/>
    <cellStyle name="표준 28 3 8 2" xfId="3232"/>
    <cellStyle name="표준 28 3 9" xfId="1253"/>
    <cellStyle name="표준 28 3 9 2" xfId="3233"/>
    <cellStyle name="표준 28 30" xfId="1254"/>
    <cellStyle name="표준 28 30 2" xfId="3234"/>
    <cellStyle name="표준 28 31" xfId="1255"/>
    <cellStyle name="표준 28 31 2" xfId="3235"/>
    <cellStyle name="표준 28 32" xfId="1256"/>
    <cellStyle name="표준 28 32 2" xfId="3236"/>
    <cellStyle name="표준 28 33" xfId="1257"/>
    <cellStyle name="표준 28 33 2" xfId="3237"/>
    <cellStyle name="표준 28 34" xfId="1258"/>
    <cellStyle name="표준 28 34 2" xfId="3238"/>
    <cellStyle name="표준 28 35" xfId="1259"/>
    <cellStyle name="표준 28 35 2" xfId="3239"/>
    <cellStyle name="표준 28 36" xfId="1260"/>
    <cellStyle name="표준 28 36 2" xfId="3240"/>
    <cellStyle name="표준 28 37" xfId="1261"/>
    <cellStyle name="표준 28 37 2" xfId="3241"/>
    <cellStyle name="표준 28 38" xfId="1262"/>
    <cellStyle name="표준 28 38 2" xfId="3242"/>
    <cellStyle name="표준 28 39" xfId="1263"/>
    <cellStyle name="표준 28 39 2" xfId="3243"/>
    <cellStyle name="표준 28 4" xfId="1264"/>
    <cellStyle name="표준 28 4 10" xfId="1265"/>
    <cellStyle name="표준 28 4 10 2" xfId="3245"/>
    <cellStyle name="표준 28 4 11" xfId="1266"/>
    <cellStyle name="표준 28 4 11 2" xfId="3246"/>
    <cellStyle name="표준 28 4 12" xfId="1267"/>
    <cellStyle name="표준 28 4 12 2" xfId="3247"/>
    <cellStyle name="표준 28 4 13" xfId="1268"/>
    <cellStyle name="표준 28 4 13 2" xfId="3248"/>
    <cellStyle name="표준 28 4 14" xfId="1269"/>
    <cellStyle name="표준 28 4 14 2" xfId="3249"/>
    <cellStyle name="표준 28 4 15" xfId="1270"/>
    <cellStyle name="표준 28 4 15 2" xfId="3250"/>
    <cellStyle name="표준 28 4 16" xfId="1271"/>
    <cellStyle name="표준 28 4 16 2" xfId="3251"/>
    <cellStyle name="표준 28 4 17" xfId="1272"/>
    <cellStyle name="표준 28 4 17 2" xfId="3252"/>
    <cellStyle name="표준 28 4 18" xfId="1273"/>
    <cellStyle name="표준 28 4 18 2" xfId="3253"/>
    <cellStyle name="표준 28 4 19" xfId="1274"/>
    <cellStyle name="표준 28 4 19 2" xfId="3254"/>
    <cellStyle name="표준 28 4 2" xfId="1275"/>
    <cellStyle name="표준 28 4 2 2" xfId="3255"/>
    <cellStyle name="표준 28 4 20" xfId="1276"/>
    <cellStyle name="표준 28 4 20 2" xfId="3256"/>
    <cellStyle name="표준 28 4 21" xfId="1277"/>
    <cellStyle name="표준 28 4 21 2" xfId="3257"/>
    <cellStyle name="표준 28 4 22" xfId="1278"/>
    <cellStyle name="표준 28 4 22 2" xfId="3258"/>
    <cellStyle name="표준 28 4 23" xfId="1279"/>
    <cellStyle name="표준 28 4 23 2" xfId="3259"/>
    <cellStyle name="표준 28 4 24" xfId="1280"/>
    <cellStyle name="표준 28 4 24 2" xfId="3260"/>
    <cellStyle name="표준 28 4 25" xfId="1281"/>
    <cellStyle name="표준 28 4 25 2" xfId="3261"/>
    <cellStyle name="표준 28 4 26" xfId="1282"/>
    <cellStyle name="표준 28 4 26 2" xfId="3262"/>
    <cellStyle name="표준 28 4 27" xfId="1283"/>
    <cellStyle name="표준 28 4 27 2" xfId="3263"/>
    <cellStyle name="표준 28 4 28" xfId="1284"/>
    <cellStyle name="표준 28 4 28 2" xfId="3264"/>
    <cellStyle name="표준 28 4 29" xfId="1285"/>
    <cellStyle name="표준 28 4 29 2" xfId="3265"/>
    <cellStyle name="표준 28 4 3" xfId="1286"/>
    <cellStyle name="표준 28 4 3 2" xfId="3266"/>
    <cellStyle name="표준 28 4 30" xfId="1287"/>
    <cellStyle name="표준 28 4 30 2" xfId="3267"/>
    <cellStyle name="표준 28 4 31" xfId="1288"/>
    <cellStyle name="표준 28 4 31 2" xfId="3268"/>
    <cellStyle name="표준 28 4 32" xfId="1289"/>
    <cellStyle name="표준 28 4 32 2" xfId="3269"/>
    <cellStyle name="표준 28 4 33" xfId="1290"/>
    <cellStyle name="표준 28 4 33 2" xfId="3270"/>
    <cellStyle name="표준 28 4 34" xfId="1291"/>
    <cellStyle name="표준 28 4 34 2" xfId="3271"/>
    <cellStyle name="표준 28 4 35" xfId="1292"/>
    <cellStyle name="표준 28 4 35 2" xfId="3272"/>
    <cellStyle name="표준 28 4 36" xfId="1293"/>
    <cellStyle name="표준 28 4 36 2" xfId="3273"/>
    <cellStyle name="표준 28 4 37" xfId="1294"/>
    <cellStyle name="표준 28 4 37 2" xfId="3274"/>
    <cellStyle name="표준 28 4 38" xfId="1295"/>
    <cellStyle name="표준 28 4 38 2" xfId="3275"/>
    <cellStyle name="표준 28 4 39" xfId="1296"/>
    <cellStyle name="표준 28 4 39 2" xfId="3276"/>
    <cellStyle name="표준 28 4 4" xfId="1297"/>
    <cellStyle name="표준 28 4 4 2" xfId="3277"/>
    <cellStyle name="표준 28 4 40" xfId="1298"/>
    <cellStyle name="표준 28 4 40 2" xfId="3278"/>
    <cellStyle name="표준 28 4 41" xfId="1299"/>
    <cellStyle name="표준 28 4 41 2" xfId="3279"/>
    <cellStyle name="표준 28 4 42" xfId="3244"/>
    <cellStyle name="표준 28 4 5" xfId="1300"/>
    <cellStyle name="표준 28 4 5 2" xfId="3280"/>
    <cellStyle name="표준 28 4 6" xfId="1301"/>
    <cellStyle name="표준 28 4 6 2" xfId="3281"/>
    <cellStyle name="표준 28 4 7" xfId="1302"/>
    <cellStyle name="표준 28 4 7 2" xfId="3282"/>
    <cellStyle name="표준 28 4 8" xfId="1303"/>
    <cellStyle name="표준 28 4 8 2" xfId="3283"/>
    <cellStyle name="표준 28 4 9" xfId="1304"/>
    <cellStyle name="표준 28 4 9 2" xfId="3284"/>
    <cellStyle name="표준 28 40" xfId="1305"/>
    <cellStyle name="표준 28 40 2" xfId="3285"/>
    <cellStyle name="표준 28 41" xfId="1306"/>
    <cellStyle name="표준 28 41 2" xfId="3286"/>
    <cellStyle name="표준 28 42" xfId="1307"/>
    <cellStyle name="표준 28 42 2" xfId="3287"/>
    <cellStyle name="표준 28 43" xfId="1308"/>
    <cellStyle name="표준 28 43 2" xfId="3288"/>
    <cellStyle name="표준 28 44" xfId="1309"/>
    <cellStyle name="표준 28 44 2" xfId="3289"/>
    <cellStyle name="표준 28 45" xfId="1310"/>
    <cellStyle name="표준 28 45 2" xfId="3290"/>
    <cellStyle name="표준 28 46" xfId="1311"/>
    <cellStyle name="표준 28 46 2" xfId="3291"/>
    <cellStyle name="표준 28 47" xfId="1312"/>
    <cellStyle name="표준 28 47 2" xfId="3292"/>
    <cellStyle name="표준 28 48" xfId="1313"/>
    <cellStyle name="표준 28 48 2" xfId="3293"/>
    <cellStyle name="표준 28 49" xfId="1314"/>
    <cellStyle name="표준 28 49 2" xfId="3294"/>
    <cellStyle name="표준 28 5" xfId="1315"/>
    <cellStyle name="표준 28 5 10" xfId="1316"/>
    <cellStyle name="표준 28 5 10 2" xfId="3296"/>
    <cellStyle name="표준 28 5 11" xfId="1317"/>
    <cellStyle name="표준 28 5 11 2" xfId="3297"/>
    <cellStyle name="표준 28 5 12" xfId="1318"/>
    <cellStyle name="표준 28 5 12 2" xfId="3298"/>
    <cellStyle name="표준 28 5 13" xfId="1319"/>
    <cellStyle name="표준 28 5 13 2" xfId="3299"/>
    <cellStyle name="표준 28 5 14" xfId="1320"/>
    <cellStyle name="표준 28 5 14 2" xfId="3300"/>
    <cellStyle name="표준 28 5 15" xfId="1321"/>
    <cellStyle name="표준 28 5 15 2" xfId="3301"/>
    <cellStyle name="표준 28 5 16" xfId="1322"/>
    <cellStyle name="표준 28 5 16 2" xfId="3302"/>
    <cellStyle name="표준 28 5 17" xfId="1323"/>
    <cellStyle name="표준 28 5 17 2" xfId="3303"/>
    <cellStyle name="표준 28 5 18" xfId="1324"/>
    <cellStyle name="표준 28 5 18 2" xfId="3304"/>
    <cellStyle name="표준 28 5 19" xfId="1325"/>
    <cellStyle name="표준 28 5 19 2" xfId="3305"/>
    <cellStyle name="표준 28 5 2" xfId="1326"/>
    <cellStyle name="표준 28 5 2 2" xfId="3306"/>
    <cellStyle name="표준 28 5 20" xfId="1327"/>
    <cellStyle name="표준 28 5 20 2" xfId="3307"/>
    <cellStyle name="표준 28 5 21" xfId="1328"/>
    <cellStyle name="표준 28 5 21 2" xfId="3308"/>
    <cellStyle name="표준 28 5 22" xfId="1329"/>
    <cellStyle name="표준 28 5 22 2" xfId="3309"/>
    <cellStyle name="표준 28 5 23" xfId="1330"/>
    <cellStyle name="표준 28 5 23 2" xfId="3310"/>
    <cellStyle name="표준 28 5 24" xfId="1331"/>
    <cellStyle name="표준 28 5 24 2" xfId="3311"/>
    <cellStyle name="표준 28 5 25" xfId="1332"/>
    <cellStyle name="표준 28 5 25 2" xfId="3312"/>
    <cellStyle name="표준 28 5 26" xfId="1333"/>
    <cellStyle name="표준 28 5 26 2" xfId="3313"/>
    <cellStyle name="표준 28 5 27" xfId="1334"/>
    <cellStyle name="표준 28 5 27 2" xfId="3314"/>
    <cellStyle name="표준 28 5 28" xfId="1335"/>
    <cellStyle name="표준 28 5 28 2" xfId="3315"/>
    <cellStyle name="표준 28 5 29" xfId="1336"/>
    <cellStyle name="표준 28 5 29 2" xfId="3316"/>
    <cellStyle name="표준 28 5 3" xfId="1337"/>
    <cellStyle name="표준 28 5 3 2" xfId="3317"/>
    <cellStyle name="표준 28 5 30" xfId="1338"/>
    <cellStyle name="표준 28 5 30 2" xfId="3318"/>
    <cellStyle name="표준 28 5 31" xfId="1339"/>
    <cellStyle name="표준 28 5 31 2" xfId="3319"/>
    <cellStyle name="표준 28 5 32" xfId="1340"/>
    <cellStyle name="표준 28 5 32 2" xfId="3320"/>
    <cellStyle name="표준 28 5 33" xfId="1341"/>
    <cellStyle name="표준 28 5 33 2" xfId="3321"/>
    <cellStyle name="표준 28 5 34" xfId="1342"/>
    <cellStyle name="표준 28 5 34 2" xfId="3322"/>
    <cellStyle name="표준 28 5 35" xfId="1343"/>
    <cellStyle name="표준 28 5 35 2" xfId="3323"/>
    <cellStyle name="표준 28 5 36" xfId="1344"/>
    <cellStyle name="표준 28 5 36 2" xfId="3324"/>
    <cellStyle name="표준 28 5 37" xfId="1345"/>
    <cellStyle name="표준 28 5 37 2" xfId="3325"/>
    <cellStyle name="표준 28 5 38" xfId="1346"/>
    <cellStyle name="표준 28 5 38 2" xfId="3326"/>
    <cellStyle name="표준 28 5 39" xfId="1347"/>
    <cellStyle name="표준 28 5 39 2" xfId="3327"/>
    <cellStyle name="표준 28 5 4" xfId="1348"/>
    <cellStyle name="표준 28 5 4 2" xfId="3328"/>
    <cellStyle name="표준 28 5 40" xfId="1349"/>
    <cellStyle name="표준 28 5 40 2" xfId="3329"/>
    <cellStyle name="표준 28 5 41" xfId="1350"/>
    <cellStyle name="표준 28 5 41 2" xfId="3330"/>
    <cellStyle name="표준 28 5 42" xfId="3295"/>
    <cellStyle name="표준 28 5 5" xfId="1351"/>
    <cellStyle name="표준 28 5 5 2" xfId="3331"/>
    <cellStyle name="표준 28 5 6" xfId="1352"/>
    <cellStyle name="표준 28 5 6 2" xfId="3332"/>
    <cellStyle name="표준 28 5 7" xfId="1353"/>
    <cellStyle name="표준 28 5 7 2" xfId="3333"/>
    <cellStyle name="표준 28 5 8" xfId="1354"/>
    <cellStyle name="표준 28 5 8 2" xfId="3334"/>
    <cellStyle name="표준 28 5 9" xfId="1355"/>
    <cellStyle name="표준 28 5 9 2" xfId="3335"/>
    <cellStyle name="표준 28 50" xfId="1356"/>
    <cellStyle name="표준 28 50 2" xfId="3336"/>
    <cellStyle name="표준 28 51" xfId="1357"/>
    <cellStyle name="표준 28 51 2" xfId="3337"/>
    <cellStyle name="표준 28 52" xfId="1358"/>
    <cellStyle name="표준 28 52 2" xfId="3338"/>
    <cellStyle name="표준 28 53" xfId="1359"/>
    <cellStyle name="표준 28 53 2" xfId="3339"/>
    <cellStyle name="표준 28 54" xfId="1360"/>
    <cellStyle name="표준 28 54 2" xfId="3340"/>
    <cellStyle name="표준 28 55" xfId="3011"/>
    <cellStyle name="표준 28 6" xfId="1361"/>
    <cellStyle name="표준 28 6 10" xfId="1362"/>
    <cellStyle name="표준 28 6 10 2" xfId="3342"/>
    <cellStyle name="표준 28 6 11" xfId="1363"/>
    <cellStyle name="표준 28 6 11 2" xfId="3343"/>
    <cellStyle name="표준 28 6 12" xfId="1364"/>
    <cellStyle name="표준 28 6 12 2" xfId="3344"/>
    <cellStyle name="표준 28 6 13" xfId="1365"/>
    <cellStyle name="표준 28 6 13 2" xfId="3345"/>
    <cellStyle name="표준 28 6 14" xfId="1366"/>
    <cellStyle name="표준 28 6 14 2" xfId="3346"/>
    <cellStyle name="표준 28 6 15" xfId="1367"/>
    <cellStyle name="표준 28 6 15 2" xfId="3347"/>
    <cellStyle name="표준 28 6 16" xfId="1368"/>
    <cellStyle name="표준 28 6 16 2" xfId="3348"/>
    <cellStyle name="표준 28 6 17" xfId="1369"/>
    <cellStyle name="표준 28 6 17 2" xfId="3349"/>
    <cellStyle name="표준 28 6 18" xfId="1370"/>
    <cellStyle name="표준 28 6 18 2" xfId="3350"/>
    <cellStyle name="표준 28 6 19" xfId="1371"/>
    <cellStyle name="표준 28 6 19 2" xfId="3351"/>
    <cellStyle name="표준 28 6 2" xfId="1372"/>
    <cellStyle name="표준 28 6 2 2" xfId="3352"/>
    <cellStyle name="표준 28 6 20" xfId="1373"/>
    <cellStyle name="표준 28 6 20 2" xfId="3353"/>
    <cellStyle name="표준 28 6 21" xfId="1374"/>
    <cellStyle name="표준 28 6 21 2" xfId="3354"/>
    <cellStyle name="표준 28 6 22" xfId="1375"/>
    <cellStyle name="표준 28 6 22 2" xfId="3355"/>
    <cellStyle name="표준 28 6 23" xfId="1376"/>
    <cellStyle name="표준 28 6 23 2" xfId="3356"/>
    <cellStyle name="표준 28 6 24" xfId="1377"/>
    <cellStyle name="표준 28 6 24 2" xfId="3357"/>
    <cellStyle name="표준 28 6 25" xfId="1378"/>
    <cellStyle name="표준 28 6 25 2" xfId="3358"/>
    <cellStyle name="표준 28 6 26" xfId="1379"/>
    <cellStyle name="표준 28 6 26 2" xfId="3359"/>
    <cellStyle name="표준 28 6 27" xfId="1380"/>
    <cellStyle name="표준 28 6 27 2" xfId="3360"/>
    <cellStyle name="표준 28 6 28" xfId="1381"/>
    <cellStyle name="표준 28 6 28 2" xfId="3361"/>
    <cellStyle name="표준 28 6 29" xfId="1382"/>
    <cellStyle name="표준 28 6 29 2" xfId="3362"/>
    <cellStyle name="표준 28 6 3" xfId="1383"/>
    <cellStyle name="표준 28 6 3 2" xfId="3363"/>
    <cellStyle name="표준 28 6 30" xfId="1384"/>
    <cellStyle name="표준 28 6 30 2" xfId="3364"/>
    <cellStyle name="표준 28 6 31" xfId="1385"/>
    <cellStyle name="표준 28 6 31 2" xfId="3365"/>
    <cellStyle name="표준 28 6 32" xfId="1386"/>
    <cellStyle name="표준 28 6 32 2" xfId="3366"/>
    <cellStyle name="표준 28 6 33" xfId="1387"/>
    <cellStyle name="표준 28 6 33 2" xfId="3367"/>
    <cellStyle name="표준 28 6 34" xfId="1388"/>
    <cellStyle name="표준 28 6 34 2" xfId="3368"/>
    <cellStyle name="표준 28 6 35" xfId="1389"/>
    <cellStyle name="표준 28 6 35 2" xfId="3369"/>
    <cellStyle name="표준 28 6 36" xfId="1390"/>
    <cellStyle name="표준 28 6 36 2" xfId="3370"/>
    <cellStyle name="표준 28 6 37" xfId="1391"/>
    <cellStyle name="표준 28 6 37 2" xfId="3371"/>
    <cellStyle name="표준 28 6 38" xfId="1392"/>
    <cellStyle name="표준 28 6 38 2" xfId="3372"/>
    <cellStyle name="표준 28 6 39" xfId="1393"/>
    <cellStyle name="표준 28 6 39 2" xfId="3373"/>
    <cellStyle name="표준 28 6 4" xfId="1394"/>
    <cellStyle name="표준 28 6 4 2" xfId="3374"/>
    <cellStyle name="표준 28 6 40" xfId="1395"/>
    <cellStyle name="표준 28 6 40 2" xfId="3375"/>
    <cellStyle name="표준 28 6 41" xfId="1396"/>
    <cellStyle name="표준 28 6 41 2" xfId="3376"/>
    <cellStyle name="표준 28 6 42" xfId="3341"/>
    <cellStyle name="표준 28 6 5" xfId="1397"/>
    <cellStyle name="표준 28 6 5 2" xfId="3377"/>
    <cellStyle name="표준 28 6 6" xfId="1398"/>
    <cellStyle name="표준 28 6 6 2" xfId="3378"/>
    <cellStyle name="표준 28 6 7" xfId="1399"/>
    <cellStyle name="표준 28 6 7 2" xfId="3379"/>
    <cellStyle name="표준 28 6 8" xfId="1400"/>
    <cellStyle name="표준 28 6 8 2" xfId="3380"/>
    <cellStyle name="표준 28 6 9" xfId="1401"/>
    <cellStyle name="표준 28 6 9 2" xfId="3381"/>
    <cellStyle name="표준 28 7" xfId="1402"/>
    <cellStyle name="표준 28 7 10" xfId="1403"/>
    <cellStyle name="표준 28 7 10 2" xfId="3383"/>
    <cellStyle name="표준 28 7 11" xfId="1404"/>
    <cellStyle name="표준 28 7 11 2" xfId="3384"/>
    <cellStyle name="표준 28 7 12" xfId="1405"/>
    <cellStyle name="표준 28 7 12 2" xfId="3385"/>
    <cellStyle name="표준 28 7 13" xfId="1406"/>
    <cellStyle name="표준 28 7 13 2" xfId="3386"/>
    <cellStyle name="표준 28 7 14" xfId="1407"/>
    <cellStyle name="표준 28 7 14 2" xfId="3387"/>
    <cellStyle name="표준 28 7 15" xfId="1408"/>
    <cellStyle name="표준 28 7 15 2" xfId="3388"/>
    <cellStyle name="표준 28 7 16" xfId="1409"/>
    <cellStyle name="표준 28 7 16 2" xfId="3389"/>
    <cellStyle name="표준 28 7 17" xfId="1410"/>
    <cellStyle name="표준 28 7 17 2" xfId="3390"/>
    <cellStyle name="표준 28 7 18" xfId="1411"/>
    <cellStyle name="표준 28 7 18 2" xfId="3391"/>
    <cellStyle name="표준 28 7 19" xfId="1412"/>
    <cellStyle name="표준 28 7 19 2" xfId="3392"/>
    <cellStyle name="표준 28 7 2" xfId="1413"/>
    <cellStyle name="표준 28 7 2 2" xfId="3393"/>
    <cellStyle name="표준 28 7 20" xfId="1414"/>
    <cellStyle name="표준 28 7 20 2" xfId="3394"/>
    <cellStyle name="표준 28 7 21" xfId="1415"/>
    <cellStyle name="표준 28 7 21 2" xfId="3395"/>
    <cellStyle name="표준 28 7 22" xfId="1416"/>
    <cellStyle name="표준 28 7 22 2" xfId="3396"/>
    <cellStyle name="표준 28 7 23" xfId="1417"/>
    <cellStyle name="표준 28 7 23 2" xfId="3397"/>
    <cellStyle name="표준 28 7 24" xfId="1418"/>
    <cellStyle name="표준 28 7 24 2" xfId="3398"/>
    <cellStyle name="표준 28 7 25" xfId="1419"/>
    <cellStyle name="표준 28 7 25 2" xfId="3399"/>
    <cellStyle name="표준 28 7 26" xfId="1420"/>
    <cellStyle name="표준 28 7 26 2" xfId="3400"/>
    <cellStyle name="표준 28 7 27" xfId="1421"/>
    <cellStyle name="표준 28 7 27 2" xfId="3401"/>
    <cellStyle name="표준 28 7 28" xfId="1422"/>
    <cellStyle name="표준 28 7 28 2" xfId="3402"/>
    <cellStyle name="표준 28 7 29" xfId="1423"/>
    <cellStyle name="표준 28 7 29 2" xfId="3403"/>
    <cellStyle name="표준 28 7 3" xfId="1424"/>
    <cellStyle name="표준 28 7 3 2" xfId="3404"/>
    <cellStyle name="표준 28 7 30" xfId="1425"/>
    <cellStyle name="표준 28 7 30 2" xfId="3405"/>
    <cellStyle name="표준 28 7 31" xfId="1426"/>
    <cellStyle name="표준 28 7 31 2" xfId="3406"/>
    <cellStyle name="표준 28 7 32" xfId="1427"/>
    <cellStyle name="표준 28 7 32 2" xfId="3407"/>
    <cellStyle name="표준 28 7 33" xfId="1428"/>
    <cellStyle name="표준 28 7 33 2" xfId="3408"/>
    <cellStyle name="표준 28 7 34" xfId="1429"/>
    <cellStyle name="표준 28 7 34 2" xfId="3409"/>
    <cellStyle name="표준 28 7 35" xfId="1430"/>
    <cellStyle name="표준 28 7 35 2" xfId="3410"/>
    <cellStyle name="표준 28 7 36" xfId="1431"/>
    <cellStyle name="표준 28 7 36 2" xfId="3411"/>
    <cellStyle name="표준 28 7 37" xfId="1432"/>
    <cellStyle name="표준 28 7 37 2" xfId="3412"/>
    <cellStyle name="표준 28 7 38" xfId="1433"/>
    <cellStyle name="표준 28 7 38 2" xfId="3413"/>
    <cellStyle name="표준 28 7 39" xfId="1434"/>
    <cellStyle name="표준 28 7 39 2" xfId="3414"/>
    <cellStyle name="표준 28 7 4" xfId="1435"/>
    <cellStyle name="표준 28 7 4 2" xfId="3415"/>
    <cellStyle name="표준 28 7 40" xfId="1436"/>
    <cellStyle name="표준 28 7 40 2" xfId="3416"/>
    <cellStyle name="표준 28 7 41" xfId="1437"/>
    <cellStyle name="표준 28 7 41 2" xfId="3417"/>
    <cellStyle name="표준 28 7 42" xfId="3382"/>
    <cellStyle name="표준 28 7 5" xfId="1438"/>
    <cellStyle name="표준 28 7 5 2" xfId="3418"/>
    <cellStyle name="표준 28 7 6" xfId="1439"/>
    <cellStyle name="표준 28 7 6 2" xfId="3419"/>
    <cellStyle name="표준 28 7 7" xfId="1440"/>
    <cellStyle name="표준 28 7 7 2" xfId="3420"/>
    <cellStyle name="표준 28 7 8" xfId="1441"/>
    <cellStyle name="표준 28 7 8 2" xfId="3421"/>
    <cellStyle name="표준 28 7 9" xfId="1442"/>
    <cellStyle name="표준 28 7 9 2" xfId="3422"/>
    <cellStyle name="표준 28 8" xfId="1443"/>
    <cellStyle name="표준 28 8 10" xfId="1444"/>
    <cellStyle name="표준 28 8 10 2" xfId="3424"/>
    <cellStyle name="표준 28 8 11" xfId="1445"/>
    <cellStyle name="표준 28 8 11 2" xfId="3425"/>
    <cellStyle name="표준 28 8 12" xfId="1446"/>
    <cellStyle name="표준 28 8 12 2" xfId="3426"/>
    <cellStyle name="표준 28 8 13" xfId="1447"/>
    <cellStyle name="표준 28 8 13 2" xfId="3427"/>
    <cellStyle name="표준 28 8 14" xfId="1448"/>
    <cellStyle name="표준 28 8 14 2" xfId="3428"/>
    <cellStyle name="표준 28 8 15" xfId="1449"/>
    <cellStyle name="표준 28 8 15 2" xfId="3429"/>
    <cellStyle name="표준 28 8 16" xfId="1450"/>
    <cellStyle name="표준 28 8 16 2" xfId="3430"/>
    <cellStyle name="표준 28 8 17" xfId="1451"/>
    <cellStyle name="표준 28 8 17 2" xfId="3431"/>
    <cellStyle name="표준 28 8 18" xfId="1452"/>
    <cellStyle name="표준 28 8 18 2" xfId="3432"/>
    <cellStyle name="표준 28 8 19" xfId="1453"/>
    <cellStyle name="표준 28 8 19 2" xfId="3433"/>
    <cellStyle name="표준 28 8 2" xfId="1454"/>
    <cellStyle name="표준 28 8 2 2" xfId="3434"/>
    <cellStyle name="표준 28 8 20" xfId="1455"/>
    <cellStyle name="표준 28 8 20 2" xfId="3435"/>
    <cellStyle name="표준 28 8 21" xfId="1456"/>
    <cellStyle name="표준 28 8 21 2" xfId="3436"/>
    <cellStyle name="표준 28 8 22" xfId="1457"/>
    <cellStyle name="표준 28 8 22 2" xfId="3437"/>
    <cellStyle name="표준 28 8 23" xfId="1458"/>
    <cellStyle name="표준 28 8 23 2" xfId="3438"/>
    <cellStyle name="표준 28 8 24" xfId="1459"/>
    <cellStyle name="표준 28 8 24 2" xfId="3439"/>
    <cellStyle name="표준 28 8 25" xfId="1460"/>
    <cellStyle name="표준 28 8 25 2" xfId="3440"/>
    <cellStyle name="표준 28 8 26" xfId="1461"/>
    <cellStyle name="표준 28 8 26 2" xfId="3441"/>
    <cellStyle name="표준 28 8 27" xfId="1462"/>
    <cellStyle name="표준 28 8 27 2" xfId="3442"/>
    <cellStyle name="표준 28 8 28" xfId="1463"/>
    <cellStyle name="표준 28 8 28 2" xfId="3443"/>
    <cellStyle name="표준 28 8 29" xfId="1464"/>
    <cellStyle name="표준 28 8 29 2" xfId="3444"/>
    <cellStyle name="표준 28 8 3" xfId="1465"/>
    <cellStyle name="표준 28 8 3 2" xfId="3445"/>
    <cellStyle name="표준 28 8 30" xfId="1466"/>
    <cellStyle name="표준 28 8 30 2" xfId="3446"/>
    <cellStyle name="표준 28 8 31" xfId="1467"/>
    <cellStyle name="표준 28 8 31 2" xfId="3447"/>
    <cellStyle name="표준 28 8 32" xfId="1468"/>
    <cellStyle name="표준 28 8 32 2" xfId="3448"/>
    <cellStyle name="표준 28 8 33" xfId="1469"/>
    <cellStyle name="표준 28 8 33 2" xfId="3449"/>
    <cellStyle name="표준 28 8 34" xfId="1470"/>
    <cellStyle name="표준 28 8 34 2" xfId="3450"/>
    <cellStyle name="표준 28 8 35" xfId="1471"/>
    <cellStyle name="표준 28 8 35 2" xfId="3451"/>
    <cellStyle name="표준 28 8 36" xfId="1472"/>
    <cellStyle name="표준 28 8 36 2" xfId="3452"/>
    <cellStyle name="표준 28 8 37" xfId="1473"/>
    <cellStyle name="표준 28 8 37 2" xfId="3453"/>
    <cellStyle name="표준 28 8 38" xfId="1474"/>
    <cellStyle name="표준 28 8 38 2" xfId="3454"/>
    <cellStyle name="표준 28 8 39" xfId="1475"/>
    <cellStyle name="표준 28 8 39 2" xfId="3455"/>
    <cellStyle name="표준 28 8 4" xfId="1476"/>
    <cellStyle name="표준 28 8 4 2" xfId="3456"/>
    <cellStyle name="표준 28 8 40" xfId="1477"/>
    <cellStyle name="표준 28 8 40 2" xfId="3457"/>
    <cellStyle name="표준 28 8 41" xfId="1478"/>
    <cellStyle name="표준 28 8 41 2" xfId="3458"/>
    <cellStyle name="표준 28 8 42" xfId="3423"/>
    <cellStyle name="표준 28 8 5" xfId="1479"/>
    <cellStyle name="표준 28 8 5 2" xfId="3459"/>
    <cellStyle name="표준 28 8 6" xfId="1480"/>
    <cellStyle name="표준 28 8 6 2" xfId="3460"/>
    <cellStyle name="표준 28 8 7" xfId="1481"/>
    <cellStyle name="표준 28 8 7 2" xfId="3461"/>
    <cellStyle name="표준 28 8 8" xfId="1482"/>
    <cellStyle name="표준 28 8 8 2" xfId="3462"/>
    <cellStyle name="표준 28 8 9" xfId="1483"/>
    <cellStyle name="표준 28 8 9 2" xfId="3463"/>
    <cellStyle name="표준 28 9" xfId="1484"/>
    <cellStyle name="표준 28 9 10" xfId="1485"/>
    <cellStyle name="표준 28 9 10 2" xfId="3465"/>
    <cellStyle name="표준 28 9 11" xfId="1486"/>
    <cellStyle name="표준 28 9 11 2" xfId="3466"/>
    <cellStyle name="표준 28 9 12" xfId="1487"/>
    <cellStyle name="표준 28 9 12 2" xfId="3467"/>
    <cellStyle name="표준 28 9 13" xfId="1488"/>
    <cellStyle name="표준 28 9 13 2" xfId="3468"/>
    <cellStyle name="표준 28 9 14" xfId="1489"/>
    <cellStyle name="표준 28 9 14 2" xfId="3469"/>
    <cellStyle name="표준 28 9 15" xfId="1490"/>
    <cellStyle name="표준 28 9 15 2" xfId="3470"/>
    <cellStyle name="표준 28 9 16" xfId="1491"/>
    <cellStyle name="표준 28 9 16 2" xfId="3471"/>
    <cellStyle name="표준 28 9 17" xfId="1492"/>
    <cellStyle name="표준 28 9 17 2" xfId="3472"/>
    <cellStyle name="표준 28 9 18" xfId="1493"/>
    <cellStyle name="표준 28 9 18 2" xfId="3473"/>
    <cellStyle name="표준 28 9 19" xfId="1494"/>
    <cellStyle name="표준 28 9 19 2" xfId="3474"/>
    <cellStyle name="표준 28 9 2" xfId="1495"/>
    <cellStyle name="표준 28 9 2 2" xfId="3475"/>
    <cellStyle name="표준 28 9 20" xfId="1496"/>
    <cellStyle name="표준 28 9 20 2" xfId="3476"/>
    <cellStyle name="표준 28 9 21" xfId="1497"/>
    <cellStyle name="표준 28 9 21 2" xfId="3477"/>
    <cellStyle name="표준 28 9 22" xfId="1498"/>
    <cellStyle name="표준 28 9 22 2" xfId="3478"/>
    <cellStyle name="표준 28 9 23" xfId="1499"/>
    <cellStyle name="표준 28 9 23 2" xfId="3479"/>
    <cellStyle name="표준 28 9 24" xfId="1500"/>
    <cellStyle name="표준 28 9 24 2" xfId="3480"/>
    <cellStyle name="표준 28 9 25" xfId="1501"/>
    <cellStyle name="표준 28 9 25 2" xfId="3481"/>
    <cellStyle name="표준 28 9 26" xfId="1502"/>
    <cellStyle name="표준 28 9 26 2" xfId="3482"/>
    <cellStyle name="표준 28 9 27" xfId="1503"/>
    <cellStyle name="표준 28 9 27 2" xfId="3483"/>
    <cellStyle name="표준 28 9 28" xfId="1504"/>
    <cellStyle name="표준 28 9 28 2" xfId="3484"/>
    <cellStyle name="표준 28 9 29" xfId="1505"/>
    <cellStyle name="표준 28 9 29 2" xfId="3485"/>
    <cellStyle name="표준 28 9 3" xfId="1506"/>
    <cellStyle name="표준 28 9 3 2" xfId="3486"/>
    <cellStyle name="표준 28 9 30" xfId="1507"/>
    <cellStyle name="표준 28 9 30 2" xfId="3487"/>
    <cellStyle name="표준 28 9 31" xfId="1508"/>
    <cellStyle name="표준 28 9 31 2" xfId="3488"/>
    <cellStyle name="표준 28 9 32" xfId="1509"/>
    <cellStyle name="표준 28 9 32 2" xfId="3489"/>
    <cellStyle name="표준 28 9 33" xfId="1510"/>
    <cellStyle name="표준 28 9 33 2" xfId="3490"/>
    <cellStyle name="표준 28 9 34" xfId="1511"/>
    <cellStyle name="표준 28 9 34 2" xfId="3491"/>
    <cellStyle name="표준 28 9 35" xfId="1512"/>
    <cellStyle name="표준 28 9 35 2" xfId="3492"/>
    <cellStyle name="표준 28 9 36" xfId="1513"/>
    <cellStyle name="표준 28 9 36 2" xfId="3493"/>
    <cellStyle name="표준 28 9 37" xfId="1514"/>
    <cellStyle name="표준 28 9 37 2" xfId="3494"/>
    <cellStyle name="표준 28 9 38" xfId="1515"/>
    <cellStyle name="표준 28 9 38 2" xfId="3495"/>
    <cellStyle name="표준 28 9 39" xfId="1516"/>
    <cellStyle name="표준 28 9 39 2" xfId="3496"/>
    <cellStyle name="표준 28 9 4" xfId="1517"/>
    <cellStyle name="표준 28 9 4 2" xfId="3497"/>
    <cellStyle name="표준 28 9 40" xfId="1518"/>
    <cellStyle name="표준 28 9 40 2" xfId="3498"/>
    <cellStyle name="표준 28 9 41" xfId="1519"/>
    <cellStyle name="표준 28 9 41 2" xfId="3499"/>
    <cellStyle name="표준 28 9 42" xfId="3464"/>
    <cellStyle name="표준 28 9 5" xfId="1520"/>
    <cellStyle name="표준 28 9 5 2" xfId="3500"/>
    <cellStyle name="표준 28 9 6" xfId="1521"/>
    <cellStyle name="표준 28 9 6 2" xfId="3501"/>
    <cellStyle name="표준 28 9 7" xfId="1522"/>
    <cellStyle name="표준 28 9 7 2" xfId="3502"/>
    <cellStyle name="표준 28 9 8" xfId="1523"/>
    <cellStyle name="표준 28 9 8 2" xfId="3503"/>
    <cellStyle name="표준 28 9 9" xfId="1524"/>
    <cellStyle name="표준 28 9 9 2" xfId="3504"/>
    <cellStyle name="표준 28_3111_Samsung_EDEP_Basis Contract_171008" xfId="1525"/>
    <cellStyle name="표준 29" xfId="1526"/>
    <cellStyle name="표준 29 2" xfId="1527"/>
    <cellStyle name="표준 29 2 2" xfId="3506"/>
    <cellStyle name="표준 29 3" xfId="3505"/>
    <cellStyle name="표준 3" xfId="1528"/>
    <cellStyle name="표준 3 10" xfId="1529"/>
    <cellStyle name="표준 3 10 10" xfId="1530"/>
    <cellStyle name="표준 3 10 10 2" xfId="3509"/>
    <cellStyle name="표준 3 10 11" xfId="1531"/>
    <cellStyle name="표준 3 10 11 2" xfId="3510"/>
    <cellStyle name="표준 3 10 12" xfId="1532"/>
    <cellStyle name="표준 3 10 12 2" xfId="3511"/>
    <cellStyle name="표준 3 10 13" xfId="1533"/>
    <cellStyle name="표준 3 10 13 2" xfId="3512"/>
    <cellStyle name="표준 3 10 14" xfId="1534"/>
    <cellStyle name="표준 3 10 14 2" xfId="3513"/>
    <cellStyle name="표준 3 10 15" xfId="1535"/>
    <cellStyle name="표준 3 10 15 2" xfId="3514"/>
    <cellStyle name="표준 3 10 16" xfId="1536"/>
    <cellStyle name="표준 3 10 16 2" xfId="3515"/>
    <cellStyle name="표준 3 10 17" xfId="1537"/>
    <cellStyle name="표준 3 10 17 2" xfId="3516"/>
    <cellStyle name="표준 3 10 18" xfId="1538"/>
    <cellStyle name="표준 3 10 18 2" xfId="3517"/>
    <cellStyle name="표준 3 10 19" xfId="1539"/>
    <cellStyle name="표준 3 10 19 2" xfId="3518"/>
    <cellStyle name="표준 3 10 2" xfId="1540"/>
    <cellStyle name="표준 3 10 2 2" xfId="3519"/>
    <cellStyle name="표준 3 10 20" xfId="1541"/>
    <cellStyle name="표준 3 10 20 2" xfId="3520"/>
    <cellStyle name="표준 3 10 21" xfId="1542"/>
    <cellStyle name="표준 3 10 21 2" xfId="3521"/>
    <cellStyle name="표준 3 10 22" xfId="1543"/>
    <cellStyle name="표준 3 10 22 2" xfId="3522"/>
    <cellStyle name="표준 3 10 23" xfId="1544"/>
    <cellStyle name="표준 3 10 23 2" xfId="3523"/>
    <cellStyle name="표준 3 10 24" xfId="1545"/>
    <cellStyle name="표준 3 10 24 2" xfId="3524"/>
    <cellStyle name="표준 3 10 25" xfId="1546"/>
    <cellStyle name="표준 3 10 25 2" xfId="3525"/>
    <cellStyle name="표준 3 10 26" xfId="1547"/>
    <cellStyle name="표준 3 10 26 2" xfId="3526"/>
    <cellStyle name="표준 3 10 27" xfId="1548"/>
    <cellStyle name="표준 3 10 27 2" xfId="3527"/>
    <cellStyle name="표준 3 10 28" xfId="1549"/>
    <cellStyle name="표준 3 10 28 2" xfId="3528"/>
    <cellStyle name="표준 3 10 29" xfId="1550"/>
    <cellStyle name="표준 3 10 29 2" xfId="3529"/>
    <cellStyle name="표준 3 10 3" xfId="1551"/>
    <cellStyle name="표준 3 10 3 2" xfId="3530"/>
    <cellStyle name="표준 3 10 30" xfId="1552"/>
    <cellStyle name="표준 3 10 30 2" xfId="3531"/>
    <cellStyle name="표준 3 10 31" xfId="1553"/>
    <cellStyle name="표준 3 10 31 2" xfId="3532"/>
    <cellStyle name="표준 3 10 32" xfId="1554"/>
    <cellStyle name="표준 3 10 32 2" xfId="3533"/>
    <cellStyle name="표준 3 10 33" xfId="1555"/>
    <cellStyle name="표준 3 10 33 2" xfId="3534"/>
    <cellStyle name="표준 3 10 34" xfId="1556"/>
    <cellStyle name="표준 3 10 34 2" xfId="3535"/>
    <cellStyle name="표준 3 10 35" xfId="1557"/>
    <cellStyle name="표준 3 10 35 2" xfId="3536"/>
    <cellStyle name="표준 3 10 36" xfId="1558"/>
    <cellStyle name="표준 3 10 36 2" xfId="3537"/>
    <cellStyle name="표준 3 10 37" xfId="1559"/>
    <cellStyle name="표준 3 10 37 2" xfId="3538"/>
    <cellStyle name="표준 3 10 38" xfId="1560"/>
    <cellStyle name="표준 3 10 38 2" xfId="3539"/>
    <cellStyle name="표준 3 10 39" xfId="1561"/>
    <cellStyle name="표준 3 10 39 2" xfId="3540"/>
    <cellStyle name="표준 3 10 4" xfId="1562"/>
    <cellStyle name="표준 3 10 4 2" xfId="3541"/>
    <cellStyle name="표준 3 10 40" xfId="1563"/>
    <cellStyle name="표준 3 10 40 2" xfId="3542"/>
    <cellStyle name="표준 3 10 41" xfId="1564"/>
    <cellStyle name="표준 3 10 41 2" xfId="3543"/>
    <cellStyle name="표준 3 10 42" xfId="3508"/>
    <cellStyle name="표준 3 10 5" xfId="1565"/>
    <cellStyle name="표준 3 10 5 2" xfId="3544"/>
    <cellStyle name="표준 3 10 6" xfId="1566"/>
    <cellStyle name="표준 3 10 6 2" xfId="3545"/>
    <cellStyle name="표준 3 10 7" xfId="1567"/>
    <cellStyle name="표준 3 10 7 2" xfId="3546"/>
    <cellStyle name="표준 3 10 8" xfId="1568"/>
    <cellStyle name="표준 3 10 8 2" xfId="3547"/>
    <cellStyle name="표준 3 10 9" xfId="1569"/>
    <cellStyle name="표준 3 10 9 2" xfId="3548"/>
    <cellStyle name="표준 3 11" xfId="1570"/>
    <cellStyle name="표준 3 11 10" xfId="1571"/>
    <cellStyle name="표준 3 11 10 2" xfId="3550"/>
    <cellStyle name="표준 3 11 11" xfId="1572"/>
    <cellStyle name="표준 3 11 11 2" xfId="3551"/>
    <cellStyle name="표준 3 11 12" xfId="1573"/>
    <cellStyle name="표준 3 11 12 2" xfId="3552"/>
    <cellStyle name="표준 3 11 13" xfId="1574"/>
    <cellStyle name="표준 3 11 13 2" xfId="3553"/>
    <cellStyle name="표준 3 11 14" xfId="1575"/>
    <cellStyle name="표준 3 11 14 2" xfId="3554"/>
    <cellStyle name="표준 3 11 15" xfId="1576"/>
    <cellStyle name="표준 3 11 15 2" xfId="3555"/>
    <cellStyle name="표준 3 11 16" xfId="1577"/>
    <cellStyle name="표준 3 11 16 2" xfId="3556"/>
    <cellStyle name="표준 3 11 17" xfId="1578"/>
    <cellStyle name="표준 3 11 17 2" xfId="3557"/>
    <cellStyle name="표준 3 11 18" xfId="1579"/>
    <cellStyle name="표준 3 11 18 2" xfId="3558"/>
    <cellStyle name="표준 3 11 19" xfId="1580"/>
    <cellStyle name="표준 3 11 19 2" xfId="3559"/>
    <cellStyle name="표준 3 11 2" xfId="1581"/>
    <cellStyle name="표준 3 11 2 2" xfId="3560"/>
    <cellStyle name="표준 3 11 20" xfId="1582"/>
    <cellStyle name="표준 3 11 20 2" xfId="3561"/>
    <cellStyle name="표준 3 11 21" xfId="1583"/>
    <cellStyle name="표준 3 11 21 2" xfId="3562"/>
    <cellStyle name="표준 3 11 22" xfId="1584"/>
    <cellStyle name="표준 3 11 22 2" xfId="3563"/>
    <cellStyle name="표준 3 11 23" xfId="1585"/>
    <cellStyle name="표준 3 11 23 2" xfId="3564"/>
    <cellStyle name="표준 3 11 24" xfId="1586"/>
    <cellStyle name="표준 3 11 24 2" xfId="3565"/>
    <cellStyle name="표준 3 11 25" xfId="1587"/>
    <cellStyle name="표준 3 11 25 2" xfId="3566"/>
    <cellStyle name="표준 3 11 26" xfId="1588"/>
    <cellStyle name="표준 3 11 26 2" xfId="3567"/>
    <cellStyle name="표준 3 11 27" xfId="1589"/>
    <cellStyle name="표준 3 11 27 2" xfId="3568"/>
    <cellStyle name="표준 3 11 28" xfId="1590"/>
    <cellStyle name="표준 3 11 28 2" xfId="3569"/>
    <cellStyle name="표준 3 11 29" xfId="1591"/>
    <cellStyle name="표준 3 11 29 2" xfId="3570"/>
    <cellStyle name="표준 3 11 3" xfId="1592"/>
    <cellStyle name="표준 3 11 3 2" xfId="3571"/>
    <cellStyle name="표준 3 11 30" xfId="1593"/>
    <cellStyle name="표준 3 11 30 2" xfId="3572"/>
    <cellStyle name="표준 3 11 31" xfId="1594"/>
    <cellStyle name="표준 3 11 31 2" xfId="3573"/>
    <cellStyle name="표준 3 11 32" xfId="1595"/>
    <cellStyle name="표준 3 11 32 2" xfId="3574"/>
    <cellStyle name="표준 3 11 33" xfId="1596"/>
    <cellStyle name="표준 3 11 33 2" xfId="3575"/>
    <cellStyle name="표준 3 11 34" xfId="1597"/>
    <cellStyle name="표준 3 11 34 2" xfId="3576"/>
    <cellStyle name="표준 3 11 35" xfId="1598"/>
    <cellStyle name="표준 3 11 35 2" xfId="3577"/>
    <cellStyle name="표준 3 11 36" xfId="1599"/>
    <cellStyle name="표준 3 11 36 2" xfId="3578"/>
    <cellStyle name="표준 3 11 37" xfId="1600"/>
    <cellStyle name="표준 3 11 37 2" xfId="3579"/>
    <cellStyle name="표준 3 11 38" xfId="1601"/>
    <cellStyle name="표준 3 11 38 2" xfId="3580"/>
    <cellStyle name="표준 3 11 39" xfId="1602"/>
    <cellStyle name="표준 3 11 39 2" xfId="3581"/>
    <cellStyle name="표준 3 11 4" xfId="1603"/>
    <cellStyle name="표준 3 11 4 2" xfId="3582"/>
    <cellStyle name="표준 3 11 40" xfId="1604"/>
    <cellStyle name="표준 3 11 40 2" xfId="3583"/>
    <cellStyle name="표준 3 11 41" xfId="1605"/>
    <cellStyle name="표준 3 11 41 2" xfId="3584"/>
    <cellStyle name="표준 3 11 42" xfId="3549"/>
    <cellStyle name="표준 3 11 5" xfId="1606"/>
    <cellStyle name="표준 3 11 5 2" xfId="3585"/>
    <cellStyle name="표준 3 11 6" xfId="1607"/>
    <cellStyle name="표준 3 11 6 2" xfId="3586"/>
    <cellStyle name="표준 3 11 7" xfId="1608"/>
    <cellStyle name="표준 3 11 7 2" xfId="3587"/>
    <cellStyle name="표준 3 11 8" xfId="1609"/>
    <cellStyle name="표준 3 11 8 2" xfId="3588"/>
    <cellStyle name="표준 3 11 9" xfId="1610"/>
    <cellStyle name="표준 3 11 9 2" xfId="3589"/>
    <cellStyle name="표준 3 12" xfId="1611"/>
    <cellStyle name="표준 3 12 10" xfId="1612"/>
    <cellStyle name="표준 3 12 10 2" xfId="3591"/>
    <cellStyle name="표준 3 12 11" xfId="1613"/>
    <cellStyle name="표준 3 12 11 2" xfId="3592"/>
    <cellStyle name="표준 3 12 12" xfId="1614"/>
    <cellStyle name="표준 3 12 12 2" xfId="3593"/>
    <cellStyle name="표준 3 12 13" xfId="1615"/>
    <cellStyle name="표준 3 12 13 2" xfId="3594"/>
    <cellStyle name="표준 3 12 14" xfId="1616"/>
    <cellStyle name="표준 3 12 14 2" xfId="3595"/>
    <cellStyle name="표준 3 12 15" xfId="1617"/>
    <cellStyle name="표준 3 12 15 2" xfId="3596"/>
    <cellStyle name="표준 3 12 16" xfId="1618"/>
    <cellStyle name="표준 3 12 16 2" xfId="3597"/>
    <cellStyle name="표준 3 12 17" xfId="1619"/>
    <cellStyle name="표준 3 12 17 2" xfId="3598"/>
    <cellStyle name="표준 3 12 18" xfId="1620"/>
    <cellStyle name="표준 3 12 18 2" xfId="3599"/>
    <cellStyle name="표준 3 12 19" xfId="1621"/>
    <cellStyle name="표준 3 12 19 2" xfId="3600"/>
    <cellStyle name="표준 3 12 2" xfId="1622"/>
    <cellStyle name="표준 3 12 2 2" xfId="3601"/>
    <cellStyle name="표준 3 12 20" xfId="1623"/>
    <cellStyle name="표준 3 12 20 2" xfId="3602"/>
    <cellStyle name="표준 3 12 21" xfId="1624"/>
    <cellStyle name="표준 3 12 21 2" xfId="3603"/>
    <cellStyle name="표준 3 12 22" xfId="1625"/>
    <cellStyle name="표준 3 12 22 2" xfId="3604"/>
    <cellStyle name="표준 3 12 23" xfId="1626"/>
    <cellStyle name="표준 3 12 23 2" xfId="3605"/>
    <cellStyle name="표준 3 12 24" xfId="1627"/>
    <cellStyle name="표준 3 12 24 2" xfId="3606"/>
    <cellStyle name="표준 3 12 25" xfId="1628"/>
    <cellStyle name="표준 3 12 25 2" xfId="3607"/>
    <cellStyle name="표준 3 12 26" xfId="1629"/>
    <cellStyle name="표준 3 12 26 2" xfId="3608"/>
    <cellStyle name="표준 3 12 27" xfId="1630"/>
    <cellStyle name="표준 3 12 27 2" xfId="3609"/>
    <cellStyle name="표준 3 12 28" xfId="1631"/>
    <cellStyle name="표준 3 12 28 2" xfId="3610"/>
    <cellStyle name="표준 3 12 29" xfId="1632"/>
    <cellStyle name="표준 3 12 29 2" xfId="3611"/>
    <cellStyle name="표준 3 12 3" xfId="1633"/>
    <cellStyle name="표준 3 12 3 2" xfId="3612"/>
    <cellStyle name="표준 3 12 30" xfId="1634"/>
    <cellStyle name="표준 3 12 30 2" xfId="3613"/>
    <cellStyle name="표준 3 12 31" xfId="1635"/>
    <cellStyle name="표준 3 12 31 2" xfId="3614"/>
    <cellStyle name="표준 3 12 32" xfId="1636"/>
    <cellStyle name="표준 3 12 32 2" xfId="3615"/>
    <cellStyle name="표준 3 12 33" xfId="1637"/>
    <cellStyle name="표준 3 12 33 2" xfId="3616"/>
    <cellStyle name="표준 3 12 34" xfId="1638"/>
    <cellStyle name="표준 3 12 34 2" xfId="3617"/>
    <cellStyle name="표준 3 12 35" xfId="1639"/>
    <cellStyle name="표준 3 12 35 2" xfId="3618"/>
    <cellStyle name="표준 3 12 36" xfId="1640"/>
    <cellStyle name="표준 3 12 36 2" xfId="3619"/>
    <cellStyle name="표준 3 12 37" xfId="1641"/>
    <cellStyle name="표준 3 12 37 2" xfId="3620"/>
    <cellStyle name="표준 3 12 38" xfId="1642"/>
    <cellStyle name="표준 3 12 38 2" xfId="3621"/>
    <cellStyle name="표준 3 12 39" xfId="1643"/>
    <cellStyle name="표준 3 12 39 2" xfId="3622"/>
    <cellStyle name="표준 3 12 4" xfId="1644"/>
    <cellStyle name="표준 3 12 4 2" xfId="3623"/>
    <cellStyle name="표준 3 12 40" xfId="1645"/>
    <cellStyle name="표준 3 12 40 2" xfId="3624"/>
    <cellStyle name="표준 3 12 41" xfId="1646"/>
    <cellStyle name="표준 3 12 41 2" xfId="3625"/>
    <cellStyle name="표준 3 12 42" xfId="3590"/>
    <cellStyle name="표준 3 12 5" xfId="1647"/>
    <cellStyle name="표준 3 12 5 2" xfId="3626"/>
    <cellStyle name="표준 3 12 6" xfId="1648"/>
    <cellStyle name="표준 3 12 6 2" xfId="3627"/>
    <cellStyle name="표준 3 12 7" xfId="1649"/>
    <cellStyle name="표준 3 12 7 2" xfId="3628"/>
    <cellStyle name="표준 3 12 8" xfId="1650"/>
    <cellStyle name="표준 3 12 8 2" xfId="3629"/>
    <cellStyle name="표준 3 12 9" xfId="1651"/>
    <cellStyle name="표준 3 12 9 2" xfId="3630"/>
    <cellStyle name="표준 3 13" xfId="1652"/>
    <cellStyle name="표준 3 13 2" xfId="3631"/>
    <cellStyle name="표준 3 14" xfId="1653"/>
    <cellStyle name="표준 3 14 2" xfId="3632"/>
    <cellStyle name="표준 3 15" xfId="1654"/>
    <cellStyle name="표준 3 15 2" xfId="3633"/>
    <cellStyle name="표준 3 16" xfId="1655"/>
    <cellStyle name="표준 3 16 2" xfId="3634"/>
    <cellStyle name="표준 3 17" xfId="1656"/>
    <cellStyle name="표준 3 17 2" xfId="3635"/>
    <cellStyle name="표준 3 18" xfId="1657"/>
    <cellStyle name="표준 3 18 2" xfId="3636"/>
    <cellStyle name="표준 3 19" xfId="1658"/>
    <cellStyle name="표준 3 19 2" xfId="3637"/>
    <cellStyle name="표준 3 2" xfId="1659"/>
    <cellStyle name="표준 3 2 10" xfId="1660"/>
    <cellStyle name="표준 3 2 10 2" xfId="3639"/>
    <cellStyle name="표준 3 2 11" xfId="1661"/>
    <cellStyle name="표준 3 2 11 2" xfId="3640"/>
    <cellStyle name="표준 3 2 12" xfId="1662"/>
    <cellStyle name="표준 3 2 12 2" xfId="3641"/>
    <cellStyle name="표준 3 2 13" xfId="1663"/>
    <cellStyle name="표준 3 2 13 2" xfId="3642"/>
    <cellStyle name="표준 3 2 14" xfId="1664"/>
    <cellStyle name="표준 3 2 14 2" xfId="3643"/>
    <cellStyle name="표준 3 2 15" xfId="1665"/>
    <cellStyle name="표준 3 2 15 2" xfId="3644"/>
    <cellStyle name="표준 3 2 16" xfId="1666"/>
    <cellStyle name="표준 3 2 16 2" xfId="3645"/>
    <cellStyle name="표준 3 2 17" xfId="1667"/>
    <cellStyle name="표준 3 2 17 2" xfId="3646"/>
    <cellStyle name="표준 3 2 18" xfId="1668"/>
    <cellStyle name="표준 3 2 18 2" xfId="3647"/>
    <cellStyle name="표준 3 2 19" xfId="1669"/>
    <cellStyle name="표준 3 2 19 2" xfId="3648"/>
    <cellStyle name="표준 3 2 2" xfId="1670"/>
    <cellStyle name="표준 3 2 2 2" xfId="3649"/>
    <cellStyle name="표준 3 2 20" xfId="1671"/>
    <cellStyle name="표준 3 2 20 2" xfId="3650"/>
    <cellStyle name="표준 3 2 21" xfId="1672"/>
    <cellStyle name="표준 3 2 21 2" xfId="3651"/>
    <cellStyle name="표준 3 2 22" xfId="1673"/>
    <cellStyle name="표준 3 2 22 2" xfId="3652"/>
    <cellStyle name="표준 3 2 23" xfId="1674"/>
    <cellStyle name="표준 3 2 23 2" xfId="3653"/>
    <cellStyle name="표준 3 2 24" xfId="1675"/>
    <cellStyle name="표준 3 2 24 2" xfId="3654"/>
    <cellStyle name="표준 3 2 25" xfId="1676"/>
    <cellStyle name="표준 3 2 25 2" xfId="3655"/>
    <cellStyle name="표준 3 2 26" xfId="1677"/>
    <cellStyle name="표준 3 2 26 2" xfId="3656"/>
    <cellStyle name="표준 3 2 27" xfId="1678"/>
    <cellStyle name="표준 3 2 27 2" xfId="3657"/>
    <cellStyle name="표준 3 2 28" xfId="1679"/>
    <cellStyle name="표준 3 2 28 2" xfId="3658"/>
    <cellStyle name="표준 3 2 29" xfId="1680"/>
    <cellStyle name="표준 3 2 29 2" xfId="3659"/>
    <cellStyle name="표준 3 2 3" xfId="1681"/>
    <cellStyle name="표준 3 2 3 2" xfId="3660"/>
    <cellStyle name="표준 3 2 30" xfId="1682"/>
    <cellStyle name="표준 3 2 30 2" xfId="3661"/>
    <cellStyle name="표준 3 2 31" xfId="1683"/>
    <cellStyle name="표준 3 2 31 2" xfId="3662"/>
    <cellStyle name="표준 3 2 32" xfId="1684"/>
    <cellStyle name="표준 3 2 32 2" xfId="3663"/>
    <cellStyle name="표준 3 2 33" xfId="1685"/>
    <cellStyle name="표준 3 2 33 2" xfId="3664"/>
    <cellStyle name="표준 3 2 34" xfId="1686"/>
    <cellStyle name="표준 3 2 34 2" xfId="3665"/>
    <cellStyle name="표준 3 2 35" xfId="1687"/>
    <cellStyle name="표준 3 2 35 2" xfId="3666"/>
    <cellStyle name="표준 3 2 36" xfId="1688"/>
    <cellStyle name="표준 3 2 36 2" xfId="3667"/>
    <cellStyle name="표준 3 2 37" xfId="1689"/>
    <cellStyle name="표준 3 2 37 2" xfId="3668"/>
    <cellStyle name="표준 3 2 38" xfId="1690"/>
    <cellStyle name="표준 3 2 38 2" xfId="3669"/>
    <cellStyle name="표준 3 2 39" xfId="1691"/>
    <cellStyle name="표준 3 2 39 2" xfId="3670"/>
    <cellStyle name="표준 3 2 4" xfId="1692"/>
    <cellStyle name="표준 3 2 4 2" xfId="3671"/>
    <cellStyle name="표준 3 2 40" xfId="1693"/>
    <cellStyle name="표준 3 2 40 2" xfId="3672"/>
    <cellStyle name="표준 3 2 41" xfId="1694"/>
    <cellStyle name="표준 3 2 41 2" xfId="3673"/>
    <cellStyle name="표준 3 2 42" xfId="3638"/>
    <cellStyle name="표준 3 2 5" xfId="1695"/>
    <cellStyle name="표준 3 2 5 2" xfId="3674"/>
    <cellStyle name="표준 3 2 6" xfId="1696"/>
    <cellStyle name="표준 3 2 6 2" xfId="3675"/>
    <cellStyle name="표준 3 2 7" xfId="1697"/>
    <cellStyle name="표준 3 2 7 2" xfId="3676"/>
    <cellStyle name="표준 3 2 8" xfId="1698"/>
    <cellStyle name="표준 3 2 8 2" xfId="3677"/>
    <cellStyle name="표준 3 2 9" xfId="1699"/>
    <cellStyle name="표준 3 2 9 2" xfId="3678"/>
    <cellStyle name="표준 3 20" xfId="1700"/>
    <cellStyle name="표준 3 20 2" xfId="3679"/>
    <cellStyle name="표준 3 21" xfId="1701"/>
    <cellStyle name="표준 3 21 2" xfId="3680"/>
    <cellStyle name="표준 3 22" xfId="1702"/>
    <cellStyle name="표준 3 22 2" xfId="3681"/>
    <cellStyle name="표준 3 23" xfId="1703"/>
    <cellStyle name="표준 3 23 2" xfId="3682"/>
    <cellStyle name="표준 3 24" xfId="1704"/>
    <cellStyle name="표준 3 24 2" xfId="3683"/>
    <cellStyle name="표준 3 25" xfId="1705"/>
    <cellStyle name="표준 3 25 2" xfId="3684"/>
    <cellStyle name="표준 3 26" xfId="1706"/>
    <cellStyle name="표준 3 26 2" xfId="3685"/>
    <cellStyle name="표준 3 27" xfId="1707"/>
    <cellStyle name="표준 3 27 2" xfId="3686"/>
    <cellStyle name="표준 3 28" xfId="1708"/>
    <cellStyle name="표준 3 28 2" xfId="3687"/>
    <cellStyle name="표준 3 29" xfId="1709"/>
    <cellStyle name="표준 3 29 2" xfId="3688"/>
    <cellStyle name="표준 3 3" xfId="1710"/>
    <cellStyle name="표준 3 3 10" xfId="1711"/>
    <cellStyle name="표준 3 3 10 2" xfId="3690"/>
    <cellStyle name="표준 3 3 11" xfId="1712"/>
    <cellStyle name="표준 3 3 11 2" xfId="3691"/>
    <cellStyle name="표준 3 3 12" xfId="1713"/>
    <cellStyle name="표준 3 3 12 2" xfId="3692"/>
    <cellStyle name="표준 3 3 13" xfId="1714"/>
    <cellStyle name="표준 3 3 13 2" xfId="3693"/>
    <cellStyle name="표준 3 3 14" xfId="1715"/>
    <cellStyle name="표준 3 3 14 2" xfId="3694"/>
    <cellStyle name="표준 3 3 15" xfId="1716"/>
    <cellStyle name="표준 3 3 15 2" xfId="3695"/>
    <cellStyle name="표준 3 3 16" xfId="1717"/>
    <cellStyle name="표준 3 3 16 2" xfId="3696"/>
    <cellStyle name="표준 3 3 17" xfId="1718"/>
    <cellStyle name="표준 3 3 17 2" xfId="3697"/>
    <cellStyle name="표준 3 3 18" xfId="1719"/>
    <cellStyle name="표준 3 3 18 2" xfId="3698"/>
    <cellStyle name="표준 3 3 19" xfId="1720"/>
    <cellStyle name="표준 3 3 19 2" xfId="3699"/>
    <cellStyle name="표준 3 3 2" xfId="1721"/>
    <cellStyle name="표준 3 3 2 2" xfId="3700"/>
    <cellStyle name="표준 3 3 20" xfId="1722"/>
    <cellStyle name="표준 3 3 20 2" xfId="3701"/>
    <cellStyle name="표준 3 3 21" xfId="1723"/>
    <cellStyle name="표준 3 3 21 2" xfId="3702"/>
    <cellStyle name="표준 3 3 22" xfId="1724"/>
    <cellStyle name="표준 3 3 22 2" xfId="3703"/>
    <cellStyle name="표준 3 3 23" xfId="1725"/>
    <cellStyle name="표준 3 3 23 2" xfId="3704"/>
    <cellStyle name="표준 3 3 24" xfId="1726"/>
    <cellStyle name="표준 3 3 24 2" xfId="3705"/>
    <cellStyle name="표준 3 3 25" xfId="1727"/>
    <cellStyle name="표준 3 3 25 2" xfId="3706"/>
    <cellStyle name="표준 3 3 26" xfId="1728"/>
    <cellStyle name="표준 3 3 26 2" xfId="3707"/>
    <cellStyle name="표준 3 3 27" xfId="1729"/>
    <cellStyle name="표준 3 3 27 2" xfId="3708"/>
    <cellStyle name="표준 3 3 28" xfId="1730"/>
    <cellStyle name="표준 3 3 28 2" xfId="3709"/>
    <cellStyle name="표준 3 3 29" xfId="1731"/>
    <cellStyle name="표준 3 3 29 2" xfId="3710"/>
    <cellStyle name="표준 3 3 3" xfId="1732"/>
    <cellStyle name="표준 3 3 3 2" xfId="3711"/>
    <cellStyle name="표준 3 3 30" xfId="1733"/>
    <cellStyle name="표준 3 3 30 2" xfId="3712"/>
    <cellStyle name="표준 3 3 31" xfId="1734"/>
    <cellStyle name="표준 3 3 31 2" xfId="3713"/>
    <cellStyle name="표준 3 3 32" xfId="1735"/>
    <cellStyle name="표준 3 3 32 2" xfId="3714"/>
    <cellStyle name="표준 3 3 33" xfId="1736"/>
    <cellStyle name="표준 3 3 33 2" xfId="3715"/>
    <cellStyle name="표준 3 3 34" xfId="1737"/>
    <cellStyle name="표준 3 3 34 2" xfId="3716"/>
    <cellStyle name="표준 3 3 35" xfId="1738"/>
    <cellStyle name="표준 3 3 35 2" xfId="3717"/>
    <cellStyle name="표준 3 3 36" xfId="1739"/>
    <cellStyle name="표준 3 3 36 2" xfId="3718"/>
    <cellStyle name="표준 3 3 37" xfId="1740"/>
    <cellStyle name="표준 3 3 37 2" xfId="3719"/>
    <cellStyle name="표준 3 3 38" xfId="1741"/>
    <cellStyle name="표준 3 3 38 2" xfId="3720"/>
    <cellStyle name="표준 3 3 39" xfId="1742"/>
    <cellStyle name="표준 3 3 39 2" xfId="3721"/>
    <cellStyle name="표준 3 3 4" xfId="1743"/>
    <cellStyle name="표준 3 3 4 2" xfId="3722"/>
    <cellStyle name="표준 3 3 40" xfId="1744"/>
    <cellStyle name="표준 3 3 40 2" xfId="3723"/>
    <cellStyle name="표준 3 3 41" xfId="1745"/>
    <cellStyle name="표준 3 3 41 2" xfId="3724"/>
    <cellStyle name="표준 3 3 42" xfId="3689"/>
    <cellStyle name="표준 3 3 5" xfId="1746"/>
    <cellStyle name="표준 3 3 5 2" xfId="3725"/>
    <cellStyle name="표준 3 3 6" xfId="1747"/>
    <cellStyle name="표준 3 3 6 2" xfId="3726"/>
    <cellStyle name="표준 3 3 7" xfId="1748"/>
    <cellStyle name="표준 3 3 7 2" xfId="3727"/>
    <cellStyle name="표준 3 3 8" xfId="1749"/>
    <cellStyle name="표준 3 3 8 2" xfId="3728"/>
    <cellStyle name="표준 3 3 9" xfId="1750"/>
    <cellStyle name="표준 3 3 9 2" xfId="3729"/>
    <cellStyle name="표준 3 30" xfId="1751"/>
    <cellStyle name="표준 3 30 2" xfId="3730"/>
    <cellStyle name="표준 3 31" xfId="1752"/>
    <cellStyle name="표준 3 31 2" xfId="3731"/>
    <cellStyle name="표준 3 32" xfId="1753"/>
    <cellStyle name="표준 3 32 2" xfId="3732"/>
    <cellStyle name="표준 3 33" xfId="1754"/>
    <cellStyle name="표준 3 33 2" xfId="3733"/>
    <cellStyle name="표준 3 34" xfId="1755"/>
    <cellStyle name="표준 3 34 2" xfId="3734"/>
    <cellStyle name="표준 3 35" xfId="1756"/>
    <cellStyle name="표준 3 35 2" xfId="3735"/>
    <cellStyle name="표준 3 36" xfId="1757"/>
    <cellStyle name="표준 3 36 2" xfId="3736"/>
    <cellStyle name="표준 3 37" xfId="1758"/>
    <cellStyle name="표준 3 37 2" xfId="3737"/>
    <cellStyle name="표준 3 38" xfId="1759"/>
    <cellStyle name="표준 3 38 2" xfId="3738"/>
    <cellStyle name="표준 3 39" xfId="1760"/>
    <cellStyle name="표준 3 39 2" xfId="3739"/>
    <cellStyle name="표준 3 4" xfId="1761"/>
    <cellStyle name="표준 3 4 10" xfId="1762"/>
    <cellStyle name="표준 3 4 10 2" xfId="3741"/>
    <cellStyle name="표준 3 4 11" xfId="1763"/>
    <cellStyle name="표준 3 4 11 2" xfId="3742"/>
    <cellStyle name="표준 3 4 12" xfId="1764"/>
    <cellStyle name="표준 3 4 12 2" xfId="3743"/>
    <cellStyle name="표준 3 4 13" xfId="1765"/>
    <cellStyle name="표준 3 4 13 2" xfId="3744"/>
    <cellStyle name="표준 3 4 14" xfId="1766"/>
    <cellStyle name="표준 3 4 14 2" xfId="3745"/>
    <cellStyle name="표준 3 4 15" xfId="1767"/>
    <cellStyle name="표준 3 4 15 2" xfId="3746"/>
    <cellStyle name="표준 3 4 16" xfId="1768"/>
    <cellStyle name="표준 3 4 16 2" xfId="3747"/>
    <cellStyle name="표준 3 4 17" xfId="1769"/>
    <cellStyle name="표준 3 4 17 2" xfId="3748"/>
    <cellStyle name="표준 3 4 18" xfId="1770"/>
    <cellStyle name="표준 3 4 18 2" xfId="3749"/>
    <cellStyle name="표준 3 4 19" xfId="1771"/>
    <cellStyle name="표준 3 4 19 2" xfId="3750"/>
    <cellStyle name="표준 3 4 2" xfId="1772"/>
    <cellStyle name="표준 3 4 2 2" xfId="3751"/>
    <cellStyle name="표준 3 4 20" xfId="1773"/>
    <cellStyle name="표준 3 4 20 2" xfId="3752"/>
    <cellStyle name="표준 3 4 21" xfId="1774"/>
    <cellStyle name="표준 3 4 21 2" xfId="3753"/>
    <cellStyle name="표준 3 4 22" xfId="1775"/>
    <cellStyle name="표준 3 4 22 2" xfId="3754"/>
    <cellStyle name="표준 3 4 23" xfId="1776"/>
    <cellStyle name="표준 3 4 23 2" xfId="3755"/>
    <cellStyle name="표준 3 4 24" xfId="1777"/>
    <cellStyle name="표준 3 4 24 2" xfId="3756"/>
    <cellStyle name="표준 3 4 25" xfId="1778"/>
    <cellStyle name="표준 3 4 25 2" xfId="3757"/>
    <cellStyle name="표준 3 4 26" xfId="1779"/>
    <cellStyle name="표준 3 4 26 2" xfId="3758"/>
    <cellStyle name="표준 3 4 27" xfId="1780"/>
    <cellStyle name="표준 3 4 27 2" xfId="3759"/>
    <cellStyle name="표준 3 4 28" xfId="1781"/>
    <cellStyle name="표준 3 4 28 2" xfId="3760"/>
    <cellStyle name="표준 3 4 29" xfId="1782"/>
    <cellStyle name="표준 3 4 29 2" xfId="3761"/>
    <cellStyle name="표준 3 4 3" xfId="1783"/>
    <cellStyle name="표준 3 4 3 2" xfId="3762"/>
    <cellStyle name="표준 3 4 30" xfId="1784"/>
    <cellStyle name="표준 3 4 30 2" xfId="3763"/>
    <cellStyle name="표준 3 4 31" xfId="1785"/>
    <cellStyle name="표준 3 4 31 2" xfId="3764"/>
    <cellStyle name="표준 3 4 32" xfId="1786"/>
    <cellStyle name="표준 3 4 32 2" xfId="3765"/>
    <cellStyle name="표준 3 4 33" xfId="1787"/>
    <cellStyle name="표준 3 4 33 2" xfId="3766"/>
    <cellStyle name="표준 3 4 34" xfId="1788"/>
    <cellStyle name="표준 3 4 34 2" xfId="3767"/>
    <cellStyle name="표준 3 4 35" xfId="1789"/>
    <cellStyle name="표준 3 4 35 2" xfId="3768"/>
    <cellStyle name="표준 3 4 36" xfId="1790"/>
    <cellStyle name="표준 3 4 36 2" xfId="3769"/>
    <cellStyle name="표준 3 4 37" xfId="1791"/>
    <cellStyle name="표준 3 4 37 2" xfId="3770"/>
    <cellStyle name="표준 3 4 38" xfId="1792"/>
    <cellStyle name="표준 3 4 38 2" xfId="3771"/>
    <cellStyle name="표준 3 4 39" xfId="1793"/>
    <cellStyle name="표준 3 4 39 2" xfId="3772"/>
    <cellStyle name="표준 3 4 4" xfId="1794"/>
    <cellStyle name="표준 3 4 4 2" xfId="3773"/>
    <cellStyle name="표준 3 4 40" xfId="1795"/>
    <cellStyle name="표준 3 4 40 2" xfId="3774"/>
    <cellStyle name="표준 3 4 41" xfId="1796"/>
    <cellStyle name="표준 3 4 41 2" xfId="3775"/>
    <cellStyle name="표준 3 4 42" xfId="3740"/>
    <cellStyle name="표준 3 4 5" xfId="1797"/>
    <cellStyle name="표준 3 4 5 2" xfId="3776"/>
    <cellStyle name="표준 3 4 6" xfId="1798"/>
    <cellStyle name="표준 3 4 6 2" xfId="3777"/>
    <cellStyle name="표준 3 4 7" xfId="1799"/>
    <cellStyle name="표준 3 4 7 2" xfId="3778"/>
    <cellStyle name="표준 3 4 8" xfId="1800"/>
    <cellStyle name="표준 3 4 8 2" xfId="3779"/>
    <cellStyle name="표준 3 4 9" xfId="1801"/>
    <cellStyle name="표준 3 4 9 2" xfId="3780"/>
    <cellStyle name="표준 3 40" xfId="1802"/>
    <cellStyle name="표준 3 40 2" xfId="3781"/>
    <cellStyle name="표준 3 41" xfId="1803"/>
    <cellStyle name="표준 3 41 2" xfId="3782"/>
    <cellStyle name="표준 3 42" xfId="1804"/>
    <cellStyle name="표준 3 42 2" xfId="3783"/>
    <cellStyle name="표준 3 43" xfId="1805"/>
    <cellStyle name="표준 3 43 2" xfId="3784"/>
    <cellStyle name="표준 3 44" xfId="1806"/>
    <cellStyle name="표준 3 44 2" xfId="3785"/>
    <cellStyle name="표준 3 45" xfId="1807"/>
    <cellStyle name="표준 3 45 2" xfId="3786"/>
    <cellStyle name="표준 3 46" xfId="1808"/>
    <cellStyle name="표준 3 46 2" xfId="3787"/>
    <cellStyle name="표준 3 47" xfId="1809"/>
    <cellStyle name="표준 3 47 2" xfId="3788"/>
    <cellStyle name="표준 3 48" xfId="1810"/>
    <cellStyle name="표준 3 48 2" xfId="3789"/>
    <cellStyle name="표준 3 49" xfId="1811"/>
    <cellStyle name="표준 3 49 2" xfId="3790"/>
    <cellStyle name="표준 3 5" xfId="1812"/>
    <cellStyle name="표준 3 5 10" xfId="1813"/>
    <cellStyle name="표준 3 5 10 2" xfId="3792"/>
    <cellStyle name="표준 3 5 11" xfId="1814"/>
    <cellStyle name="표준 3 5 11 2" xfId="3793"/>
    <cellStyle name="표준 3 5 12" xfId="1815"/>
    <cellStyle name="표준 3 5 12 2" xfId="3794"/>
    <cellStyle name="표준 3 5 13" xfId="1816"/>
    <cellStyle name="표준 3 5 13 2" xfId="3795"/>
    <cellStyle name="표준 3 5 14" xfId="1817"/>
    <cellStyle name="표준 3 5 14 2" xfId="3796"/>
    <cellStyle name="표준 3 5 15" xfId="1818"/>
    <cellStyle name="표준 3 5 15 2" xfId="3797"/>
    <cellStyle name="표준 3 5 16" xfId="1819"/>
    <cellStyle name="표준 3 5 16 2" xfId="3798"/>
    <cellStyle name="표준 3 5 17" xfId="1820"/>
    <cellStyle name="표준 3 5 17 2" xfId="3799"/>
    <cellStyle name="표준 3 5 18" xfId="1821"/>
    <cellStyle name="표준 3 5 18 2" xfId="3800"/>
    <cellStyle name="표준 3 5 19" xfId="1822"/>
    <cellStyle name="표준 3 5 19 2" xfId="3801"/>
    <cellStyle name="표준 3 5 2" xfId="1823"/>
    <cellStyle name="표준 3 5 2 2" xfId="3802"/>
    <cellStyle name="표준 3 5 20" xfId="1824"/>
    <cellStyle name="표준 3 5 20 2" xfId="3803"/>
    <cellStyle name="표준 3 5 21" xfId="1825"/>
    <cellStyle name="표준 3 5 21 2" xfId="3804"/>
    <cellStyle name="표준 3 5 22" xfId="1826"/>
    <cellStyle name="표준 3 5 22 2" xfId="3805"/>
    <cellStyle name="표준 3 5 23" xfId="1827"/>
    <cellStyle name="표준 3 5 23 2" xfId="3806"/>
    <cellStyle name="표준 3 5 24" xfId="1828"/>
    <cellStyle name="표준 3 5 24 2" xfId="3807"/>
    <cellStyle name="표준 3 5 25" xfId="1829"/>
    <cellStyle name="표준 3 5 25 2" xfId="3808"/>
    <cellStyle name="표준 3 5 26" xfId="1830"/>
    <cellStyle name="표준 3 5 26 2" xfId="3809"/>
    <cellStyle name="표준 3 5 27" xfId="1831"/>
    <cellStyle name="표준 3 5 27 2" xfId="3810"/>
    <cellStyle name="표준 3 5 28" xfId="1832"/>
    <cellStyle name="표준 3 5 28 2" xfId="3811"/>
    <cellStyle name="표준 3 5 29" xfId="1833"/>
    <cellStyle name="표준 3 5 29 2" xfId="3812"/>
    <cellStyle name="표준 3 5 3" xfId="1834"/>
    <cellStyle name="표준 3 5 3 2" xfId="3813"/>
    <cellStyle name="표준 3 5 30" xfId="1835"/>
    <cellStyle name="표준 3 5 30 2" xfId="3814"/>
    <cellStyle name="표준 3 5 31" xfId="1836"/>
    <cellStyle name="표준 3 5 31 2" xfId="3815"/>
    <cellStyle name="표준 3 5 32" xfId="1837"/>
    <cellStyle name="표준 3 5 32 2" xfId="3816"/>
    <cellStyle name="표준 3 5 33" xfId="1838"/>
    <cellStyle name="표준 3 5 33 2" xfId="3817"/>
    <cellStyle name="표준 3 5 34" xfId="1839"/>
    <cellStyle name="표준 3 5 34 2" xfId="3818"/>
    <cellStyle name="표준 3 5 35" xfId="1840"/>
    <cellStyle name="표준 3 5 35 2" xfId="3819"/>
    <cellStyle name="표준 3 5 36" xfId="1841"/>
    <cellStyle name="표준 3 5 36 2" xfId="3820"/>
    <cellStyle name="표준 3 5 37" xfId="1842"/>
    <cellStyle name="표준 3 5 37 2" xfId="3821"/>
    <cellStyle name="표준 3 5 38" xfId="1843"/>
    <cellStyle name="표준 3 5 38 2" xfId="3822"/>
    <cellStyle name="표준 3 5 39" xfId="1844"/>
    <cellStyle name="표준 3 5 39 2" xfId="3823"/>
    <cellStyle name="표준 3 5 4" xfId="1845"/>
    <cellStyle name="표준 3 5 4 2" xfId="3824"/>
    <cellStyle name="표준 3 5 40" xfId="1846"/>
    <cellStyle name="표준 3 5 40 2" xfId="3825"/>
    <cellStyle name="표준 3 5 41" xfId="1847"/>
    <cellStyle name="표준 3 5 41 2" xfId="3826"/>
    <cellStyle name="표준 3 5 42" xfId="3791"/>
    <cellStyle name="표준 3 5 5" xfId="1848"/>
    <cellStyle name="표준 3 5 5 2" xfId="3827"/>
    <cellStyle name="표준 3 5 6" xfId="1849"/>
    <cellStyle name="표준 3 5 6 2" xfId="3828"/>
    <cellStyle name="표준 3 5 7" xfId="1850"/>
    <cellStyle name="표준 3 5 7 2" xfId="3829"/>
    <cellStyle name="표준 3 5 8" xfId="1851"/>
    <cellStyle name="표준 3 5 8 2" xfId="3830"/>
    <cellStyle name="표준 3 5 9" xfId="1852"/>
    <cellStyle name="표준 3 5 9 2" xfId="3831"/>
    <cellStyle name="표준 3 50" xfId="1853"/>
    <cellStyle name="표준 3 50 2" xfId="3832"/>
    <cellStyle name="표준 3 51" xfId="1854"/>
    <cellStyle name="표준 3 51 2" xfId="3833"/>
    <cellStyle name="표준 3 52" xfId="1855"/>
    <cellStyle name="표준 3 52 2" xfId="3834"/>
    <cellStyle name="표준 3 53" xfId="1856"/>
    <cellStyle name="표준 3 53 2" xfId="3835"/>
    <cellStyle name="표준 3 54" xfId="1857"/>
    <cellStyle name="표준 3 54 2" xfId="3836"/>
    <cellStyle name="표준 3 55" xfId="1858"/>
    <cellStyle name="표준 3 55 2" xfId="3837"/>
    <cellStyle name="표준 3 56" xfId="3507"/>
    <cellStyle name="표준 3 6" xfId="1859"/>
    <cellStyle name="표준 3 6 10" xfId="1860"/>
    <cellStyle name="표준 3 6 10 2" xfId="3839"/>
    <cellStyle name="표준 3 6 11" xfId="1861"/>
    <cellStyle name="표준 3 6 11 2" xfId="3840"/>
    <cellStyle name="표준 3 6 12" xfId="1862"/>
    <cellStyle name="표준 3 6 12 2" xfId="3841"/>
    <cellStyle name="표준 3 6 13" xfId="1863"/>
    <cellStyle name="표준 3 6 13 2" xfId="3842"/>
    <cellStyle name="표준 3 6 14" xfId="1864"/>
    <cellStyle name="표준 3 6 14 2" xfId="3843"/>
    <cellStyle name="표준 3 6 15" xfId="1865"/>
    <cellStyle name="표준 3 6 15 2" xfId="3844"/>
    <cellStyle name="표준 3 6 16" xfId="1866"/>
    <cellStyle name="표준 3 6 16 2" xfId="3845"/>
    <cellStyle name="표준 3 6 17" xfId="1867"/>
    <cellStyle name="표준 3 6 17 2" xfId="3846"/>
    <cellStyle name="표준 3 6 18" xfId="1868"/>
    <cellStyle name="표준 3 6 18 2" xfId="3847"/>
    <cellStyle name="표준 3 6 19" xfId="1869"/>
    <cellStyle name="표준 3 6 19 2" xfId="3848"/>
    <cellStyle name="표준 3 6 2" xfId="1870"/>
    <cellStyle name="표준 3 6 2 2" xfId="3849"/>
    <cellStyle name="표준 3 6 20" xfId="1871"/>
    <cellStyle name="표준 3 6 20 2" xfId="3850"/>
    <cellStyle name="표준 3 6 21" xfId="1872"/>
    <cellStyle name="표준 3 6 21 2" xfId="3851"/>
    <cellStyle name="표준 3 6 22" xfId="1873"/>
    <cellStyle name="표준 3 6 22 2" xfId="3852"/>
    <cellStyle name="표준 3 6 23" xfId="1874"/>
    <cellStyle name="표준 3 6 23 2" xfId="3853"/>
    <cellStyle name="표준 3 6 24" xfId="1875"/>
    <cellStyle name="표준 3 6 24 2" xfId="3854"/>
    <cellStyle name="표준 3 6 25" xfId="1876"/>
    <cellStyle name="표준 3 6 25 2" xfId="3855"/>
    <cellStyle name="표준 3 6 26" xfId="1877"/>
    <cellStyle name="표준 3 6 26 2" xfId="3856"/>
    <cellStyle name="표준 3 6 27" xfId="1878"/>
    <cellStyle name="표준 3 6 27 2" xfId="3857"/>
    <cellStyle name="표준 3 6 28" xfId="1879"/>
    <cellStyle name="표준 3 6 28 2" xfId="3858"/>
    <cellStyle name="표준 3 6 29" xfId="1880"/>
    <cellStyle name="표준 3 6 29 2" xfId="3859"/>
    <cellStyle name="표준 3 6 3" xfId="1881"/>
    <cellStyle name="표준 3 6 3 2" xfId="3860"/>
    <cellStyle name="표준 3 6 30" xfId="1882"/>
    <cellStyle name="표준 3 6 30 2" xfId="3861"/>
    <cellStyle name="표준 3 6 31" xfId="1883"/>
    <cellStyle name="표준 3 6 31 2" xfId="3862"/>
    <cellStyle name="표준 3 6 32" xfId="1884"/>
    <cellStyle name="표준 3 6 32 2" xfId="3863"/>
    <cellStyle name="표준 3 6 33" xfId="1885"/>
    <cellStyle name="표준 3 6 33 2" xfId="3864"/>
    <cellStyle name="표준 3 6 34" xfId="1886"/>
    <cellStyle name="표준 3 6 34 2" xfId="3865"/>
    <cellStyle name="표준 3 6 35" xfId="1887"/>
    <cellStyle name="표준 3 6 35 2" xfId="3866"/>
    <cellStyle name="표준 3 6 36" xfId="1888"/>
    <cellStyle name="표준 3 6 36 2" xfId="3867"/>
    <cellStyle name="표준 3 6 37" xfId="1889"/>
    <cellStyle name="표준 3 6 37 2" xfId="3868"/>
    <cellStyle name="표준 3 6 38" xfId="1890"/>
    <cellStyle name="표준 3 6 38 2" xfId="3869"/>
    <cellStyle name="표준 3 6 39" xfId="1891"/>
    <cellStyle name="표준 3 6 39 2" xfId="3870"/>
    <cellStyle name="표준 3 6 4" xfId="1892"/>
    <cellStyle name="표준 3 6 4 2" xfId="3871"/>
    <cellStyle name="표준 3 6 40" xfId="1893"/>
    <cellStyle name="표준 3 6 40 2" xfId="3872"/>
    <cellStyle name="표준 3 6 41" xfId="1894"/>
    <cellStyle name="표준 3 6 41 2" xfId="3873"/>
    <cellStyle name="표준 3 6 42" xfId="3838"/>
    <cellStyle name="표준 3 6 5" xfId="1895"/>
    <cellStyle name="표준 3 6 5 2" xfId="3874"/>
    <cellStyle name="표준 3 6 6" xfId="1896"/>
    <cellStyle name="표준 3 6 6 2" xfId="3875"/>
    <cellStyle name="표준 3 6 7" xfId="1897"/>
    <cellStyle name="표준 3 6 7 2" xfId="3876"/>
    <cellStyle name="표준 3 6 8" xfId="1898"/>
    <cellStyle name="표준 3 6 8 2" xfId="3877"/>
    <cellStyle name="표준 3 6 9" xfId="1899"/>
    <cellStyle name="표준 3 6 9 2" xfId="3878"/>
    <cellStyle name="표준 3 7" xfId="1900"/>
    <cellStyle name="표준 3 7 10" xfId="1901"/>
    <cellStyle name="표준 3 7 10 2" xfId="3880"/>
    <cellStyle name="표준 3 7 11" xfId="1902"/>
    <cellStyle name="표준 3 7 11 2" xfId="3881"/>
    <cellStyle name="표준 3 7 12" xfId="1903"/>
    <cellStyle name="표준 3 7 12 2" xfId="3882"/>
    <cellStyle name="표준 3 7 13" xfId="1904"/>
    <cellStyle name="표준 3 7 13 2" xfId="3883"/>
    <cellStyle name="표준 3 7 14" xfId="1905"/>
    <cellStyle name="표준 3 7 14 2" xfId="3884"/>
    <cellStyle name="표준 3 7 15" xfId="1906"/>
    <cellStyle name="표준 3 7 15 2" xfId="3885"/>
    <cellStyle name="표준 3 7 16" xfId="1907"/>
    <cellStyle name="표준 3 7 16 2" xfId="3886"/>
    <cellStyle name="표준 3 7 17" xfId="1908"/>
    <cellStyle name="표준 3 7 17 2" xfId="3887"/>
    <cellStyle name="표준 3 7 18" xfId="1909"/>
    <cellStyle name="표준 3 7 18 2" xfId="3888"/>
    <cellStyle name="표준 3 7 19" xfId="1910"/>
    <cellStyle name="표준 3 7 19 2" xfId="3889"/>
    <cellStyle name="표준 3 7 2" xfId="1911"/>
    <cellStyle name="표준 3 7 2 2" xfId="3890"/>
    <cellStyle name="표준 3 7 20" xfId="1912"/>
    <cellStyle name="표준 3 7 20 2" xfId="3891"/>
    <cellStyle name="표준 3 7 21" xfId="1913"/>
    <cellStyle name="표준 3 7 21 2" xfId="3892"/>
    <cellStyle name="표준 3 7 22" xfId="1914"/>
    <cellStyle name="표준 3 7 22 2" xfId="3893"/>
    <cellStyle name="표준 3 7 23" xfId="1915"/>
    <cellStyle name="표준 3 7 23 2" xfId="3894"/>
    <cellStyle name="표준 3 7 24" xfId="1916"/>
    <cellStyle name="표준 3 7 24 2" xfId="3895"/>
    <cellStyle name="표준 3 7 25" xfId="1917"/>
    <cellStyle name="표준 3 7 25 2" xfId="3896"/>
    <cellStyle name="표준 3 7 26" xfId="1918"/>
    <cellStyle name="표준 3 7 26 2" xfId="3897"/>
    <cellStyle name="표준 3 7 27" xfId="1919"/>
    <cellStyle name="표준 3 7 27 2" xfId="3898"/>
    <cellStyle name="표준 3 7 28" xfId="1920"/>
    <cellStyle name="표준 3 7 28 2" xfId="3899"/>
    <cellStyle name="표준 3 7 29" xfId="1921"/>
    <cellStyle name="표준 3 7 29 2" xfId="3900"/>
    <cellStyle name="표준 3 7 3" xfId="1922"/>
    <cellStyle name="표준 3 7 3 2" xfId="3901"/>
    <cellStyle name="표준 3 7 30" xfId="1923"/>
    <cellStyle name="표준 3 7 30 2" xfId="3902"/>
    <cellStyle name="표준 3 7 31" xfId="1924"/>
    <cellStyle name="표준 3 7 31 2" xfId="3903"/>
    <cellStyle name="표준 3 7 32" xfId="1925"/>
    <cellStyle name="표준 3 7 32 2" xfId="3904"/>
    <cellStyle name="표준 3 7 33" xfId="1926"/>
    <cellStyle name="표준 3 7 33 2" xfId="3905"/>
    <cellStyle name="표준 3 7 34" xfId="1927"/>
    <cellStyle name="표준 3 7 34 2" xfId="3906"/>
    <cellStyle name="표준 3 7 35" xfId="1928"/>
    <cellStyle name="표준 3 7 35 2" xfId="3907"/>
    <cellStyle name="표준 3 7 36" xfId="1929"/>
    <cellStyle name="표준 3 7 36 2" xfId="3908"/>
    <cellStyle name="표준 3 7 37" xfId="1930"/>
    <cellStyle name="표준 3 7 37 2" xfId="3909"/>
    <cellStyle name="표준 3 7 38" xfId="1931"/>
    <cellStyle name="표준 3 7 38 2" xfId="3910"/>
    <cellStyle name="표준 3 7 39" xfId="1932"/>
    <cellStyle name="표준 3 7 39 2" xfId="3911"/>
    <cellStyle name="표준 3 7 4" xfId="1933"/>
    <cellStyle name="표준 3 7 4 2" xfId="3912"/>
    <cellStyle name="표준 3 7 40" xfId="1934"/>
    <cellStyle name="표준 3 7 40 2" xfId="3913"/>
    <cellStyle name="표준 3 7 41" xfId="1935"/>
    <cellStyle name="표준 3 7 41 2" xfId="3914"/>
    <cellStyle name="표준 3 7 42" xfId="3879"/>
    <cellStyle name="표준 3 7 5" xfId="1936"/>
    <cellStyle name="표준 3 7 5 2" xfId="3915"/>
    <cellStyle name="표준 3 7 6" xfId="1937"/>
    <cellStyle name="표준 3 7 6 2" xfId="3916"/>
    <cellStyle name="표준 3 7 7" xfId="1938"/>
    <cellStyle name="표준 3 7 7 2" xfId="3917"/>
    <cellStyle name="표준 3 7 8" xfId="1939"/>
    <cellStyle name="표준 3 7 8 2" xfId="3918"/>
    <cellStyle name="표준 3 7 9" xfId="1940"/>
    <cellStyle name="표준 3 7 9 2" xfId="3919"/>
    <cellStyle name="표준 3 8" xfId="1941"/>
    <cellStyle name="표준 3 8 10" xfId="1942"/>
    <cellStyle name="표준 3 8 10 2" xfId="3921"/>
    <cellStyle name="표준 3 8 11" xfId="1943"/>
    <cellStyle name="표준 3 8 11 2" xfId="3922"/>
    <cellStyle name="표준 3 8 12" xfId="1944"/>
    <cellStyle name="표준 3 8 12 2" xfId="3923"/>
    <cellStyle name="표준 3 8 13" xfId="1945"/>
    <cellStyle name="표준 3 8 13 2" xfId="3924"/>
    <cellStyle name="표준 3 8 14" xfId="1946"/>
    <cellStyle name="표준 3 8 14 2" xfId="3925"/>
    <cellStyle name="표준 3 8 15" xfId="1947"/>
    <cellStyle name="표준 3 8 15 2" xfId="3926"/>
    <cellStyle name="표준 3 8 16" xfId="1948"/>
    <cellStyle name="표준 3 8 16 2" xfId="3927"/>
    <cellStyle name="표준 3 8 17" xfId="1949"/>
    <cellStyle name="표준 3 8 17 2" xfId="3928"/>
    <cellStyle name="표준 3 8 18" xfId="1950"/>
    <cellStyle name="표준 3 8 18 2" xfId="3929"/>
    <cellStyle name="표준 3 8 19" xfId="1951"/>
    <cellStyle name="표준 3 8 19 2" xfId="3930"/>
    <cellStyle name="표준 3 8 2" xfId="1952"/>
    <cellStyle name="표준 3 8 2 2" xfId="3931"/>
    <cellStyle name="표준 3 8 20" xfId="1953"/>
    <cellStyle name="표준 3 8 20 2" xfId="3932"/>
    <cellStyle name="표준 3 8 21" xfId="1954"/>
    <cellStyle name="표준 3 8 21 2" xfId="3933"/>
    <cellStyle name="표준 3 8 22" xfId="1955"/>
    <cellStyle name="표준 3 8 22 2" xfId="3934"/>
    <cellStyle name="표준 3 8 23" xfId="1956"/>
    <cellStyle name="표준 3 8 23 2" xfId="3935"/>
    <cellStyle name="표준 3 8 24" xfId="1957"/>
    <cellStyle name="표준 3 8 24 2" xfId="3936"/>
    <cellStyle name="표준 3 8 25" xfId="1958"/>
    <cellStyle name="표준 3 8 25 2" xfId="3937"/>
    <cellStyle name="표준 3 8 26" xfId="1959"/>
    <cellStyle name="표준 3 8 26 2" xfId="3938"/>
    <cellStyle name="표준 3 8 27" xfId="1960"/>
    <cellStyle name="표준 3 8 27 2" xfId="3939"/>
    <cellStyle name="표준 3 8 28" xfId="1961"/>
    <cellStyle name="표준 3 8 28 2" xfId="3940"/>
    <cellStyle name="표준 3 8 29" xfId="1962"/>
    <cellStyle name="표준 3 8 29 2" xfId="3941"/>
    <cellStyle name="표준 3 8 3" xfId="1963"/>
    <cellStyle name="표준 3 8 3 2" xfId="3942"/>
    <cellStyle name="표준 3 8 30" xfId="1964"/>
    <cellStyle name="표준 3 8 30 2" xfId="3943"/>
    <cellStyle name="표준 3 8 31" xfId="1965"/>
    <cellStyle name="표준 3 8 31 2" xfId="3944"/>
    <cellStyle name="표준 3 8 32" xfId="1966"/>
    <cellStyle name="표준 3 8 32 2" xfId="3945"/>
    <cellStyle name="표준 3 8 33" xfId="1967"/>
    <cellStyle name="표준 3 8 33 2" xfId="3946"/>
    <cellStyle name="표준 3 8 34" xfId="1968"/>
    <cellStyle name="표준 3 8 34 2" xfId="3947"/>
    <cellStyle name="표준 3 8 35" xfId="1969"/>
    <cellStyle name="표준 3 8 35 2" xfId="3948"/>
    <cellStyle name="표준 3 8 36" xfId="1970"/>
    <cellStyle name="표준 3 8 36 2" xfId="3949"/>
    <cellStyle name="표준 3 8 37" xfId="1971"/>
    <cellStyle name="표준 3 8 37 2" xfId="3950"/>
    <cellStyle name="표준 3 8 38" xfId="1972"/>
    <cellStyle name="표준 3 8 38 2" xfId="3951"/>
    <cellStyle name="표준 3 8 39" xfId="1973"/>
    <cellStyle name="표준 3 8 39 2" xfId="3952"/>
    <cellStyle name="표준 3 8 4" xfId="1974"/>
    <cellStyle name="표준 3 8 4 2" xfId="3953"/>
    <cellStyle name="표준 3 8 40" xfId="1975"/>
    <cellStyle name="표준 3 8 40 2" xfId="3954"/>
    <cellStyle name="표준 3 8 41" xfId="1976"/>
    <cellStyle name="표준 3 8 41 2" xfId="3955"/>
    <cellStyle name="표준 3 8 42" xfId="3920"/>
    <cellStyle name="표준 3 8 5" xfId="1977"/>
    <cellStyle name="표준 3 8 5 2" xfId="3956"/>
    <cellStyle name="표준 3 8 6" xfId="1978"/>
    <cellStyle name="표준 3 8 6 2" xfId="3957"/>
    <cellStyle name="표준 3 8 7" xfId="1979"/>
    <cellStyle name="표준 3 8 7 2" xfId="3958"/>
    <cellStyle name="표준 3 8 8" xfId="1980"/>
    <cellStyle name="표준 3 8 8 2" xfId="3959"/>
    <cellStyle name="표준 3 8 9" xfId="1981"/>
    <cellStyle name="표준 3 8 9 2" xfId="3960"/>
    <cellStyle name="표준 3 9" xfId="1982"/>
    <cellStyle name="표준 3 9 10" xfId="1983"/>
    <cellStyle name="표준 3 9 10 2" xfId="3962"/>
    <cellStyle name="표준 3 9 11" xfId="1984"/>
    <cellStyle name="표준 3 9 11 2" xfId="3963"/>
    <cellStyle name="표준 3 9 12" xfId="1985"/>
    <cellStyle name="표준 3 9 12 2" xfId="3964"/>
    <cellStyle name="표준 3 9 13" xfId="1986"/>
    <cellStyle name="표준 3 9 13 2" xfId="3965"/>
    <cellStyle name="표준 3 9 14" xfId="1987"/>
    <cellStyle name="표준 3 9 14 2" xfId="3966"/>
    <cellStyle name="표준 3 9 15" xfId="1988"/>
    <cellStyle name="표준 3 9 15 2" xfId="3967"/>
    <cellStyle name="표준 3 9 16" xfId="1989"/>
    <cellStyle name="표준 3 9 16 2" xfId="3968"/>
    <cellStyle name="표준 3 9 17" xfId="1990"/>
    <cellStyle name="표준 3 9 17 2" xfId="3969"/>
    <cellStyle name="표준 3 9 18" xfId="1991"/>
    <cellStyle name="표준 3 9 18 2" xfId="3970"/>
    <cellStyle name="표준 3 9 19" xfId="1992"/>
    <cellStyle name="표준 3 9 19 2" xfId="3971"/>
    <cellStyle name="표준 3 9 2" xfId="1993"/>
    <cellStyle name="표준 3 9 2 2" xfId="3972"/>
    <cellStyle name="표준 3 9 20" xfId="1994"/>
    <cellStyle name="표준 3 9 20 2" xfId="3973"/>
    <cellStyle name="표준 3 9 21" xfId="1995"/>
    <cellStyle name="표준 3 9 21 2" xfId="3974"/>
    <cellStyle name="표준 3 9 22" xfId="1996"/>
    <cellStyle name="표준 3 9 22 2" xfId="3975"/>
    <cellStyle name="표준 3 9 23" xfId="1997"/>
    <cellStyle name="표준 3 9 23 2" xfId="3976"/>
    <cellStyle name="표준 3 9 24" xfId="1998"/>
    <cellStyle name="표준 3 9 24 2" xfId="3977"/>
    <cellStyle name="표준 3 9 25" xfId="1999"/>
    <cellStyle name="표준 3 9 25 2" xfId="3978"/>
    <cellStyle name="표준 3 9 26" xfId="2000"/>
    <cellStyle name="표준 3 9 26 2" xfId="3979"/>
    <cellStyle name="표준 3 9 27" xfId="2001"/>
    <cellStyle name="표준 3 9 27 2" xfId="3980"/>
    <cellStyle name="표준 3 9 28" xfId="2002"/>
    <cellStyle name="표준 3 9 28 2" xfId="3981"/>
    <cellStyle name="표준 3 9 29" xfId="2003"/>
    <cellStyle name="표준 3 9 29 2" xfId="3982"/>
    <cellStyle name="표준 3 9 3" xfId="2004"/>
    <cellStyle name="표준 3 9 3 2" xfId="3983"/>
    <cellStyle name="표준 3 9 30" xfId="2005"/>
    <cellStyle name="표준 3 9 30 2" xfId="3984"/>
    <cellStyle name="표준 3 9 31" xfId="2006"/>
    <cellStyle name="표준 3 9 31 2" xfId="3985"/>
    <cellStyle name="표준 3 9 32" xfId="2007"/>
    <cellStyle name="표준 3 9 32 2" xfId="3986"/>
    <cellStyle name="표준 3 9 33" xfId="2008"/>
    <cellStyle name="표준 3 9 33 2" xfId="3987"/>
    <cellStyle name="표준 3 9 34" xfId="2009"/>
    <cellStyle name="표준 3 9 34 2" xfId="3988"/>
    <cellStyle name="표준 3 9 35" xfId="2010"/>
    <cellStyle name="표준 3 9 35 2" xfId="3989"/>
    <cellStyle name="표준 3 9 36" xfId="2011"/>
    <cellStyle name="표준 3 9 36 2" xfId="3990"/>
    <cellStyle name="표준 3 9 37" xfId="2012"/>
    <cellStyle name="표준 3 9 37 2" xfId="3991"/>
    <cellStyle name="표준 3 9 38" xfId="2013"/>
    <cellStyle name="표준 3 9 38 2" xfId="3992"/>
    <cellStyle name="표준 3 9 39" xfId="2014"/>
    <cellStyle name="표준 3 9 39 2" xfId="3993"/>
    <cellStyle name="표준 3 9 4" xfId="2015"/>
    <cellStyle name="표준 3 9 4 2" xfId="3994"/>
    <cellStyle name="표준 3 9 40" xfId="2016"/>
    <cellStyle name="표준 3 9 40 2" xfId="3995"/>
    <cellStyle name="표준 3 9 41" xfId="2017"/>
    <cellStyle name="표준 3 9 41 2" xfId="3996"/>
    <cellStyle name="표준 3 9 42" xfId="3961"/>
    <cellStyle name="표준 3 9 5" xfId="2018"/>
    <cellStyle name="표준 3 9 5 2" xfId="3997"/>
    <cellStyle name="표준 3 9 6" xfId="2019"/>
    <cellStyle name="표준 3 9 6 2" xfId="3998"/>
    <cellStyle name="표준 3 9 7" xfId="2020"/>
    <cellStyle name="표준 3 9 7 2" xfId="3999"/>
    <cellStyle name="표준 3 9 8" xfId="2021"/>
    <cellStyle name="표준 3 9 8 2" xfId="4000"/>
    <cellStyle name="표준 3 9 9" xfId="2022"/>
    <cellStyle name="표준 3 9 9 2" xfId="4001"/>
    <cellStyle name="표준 3_3111_Samsung_EDEP_Basis Contract_171008" xfId="2023"/>
    <cellStyle name="표준 30" xfId="2024"/>
    <cellStyle name="표준 30 2" xfId="4002"/>
    <cellStyle name="표준 31" xfId="2025"/>
    <cellStyle name="표준 31 2" xfId="4003"/>
    <cellStyle name="표준 32" xfId="2026"/>
    <cellStyle name="표준 32 2" xfId="4004"/>
    <cellStyle name="표준 33" xfId="2027"/>
    <cellStyle name="표준 33 2" xfId="4005"/>
    <cellStyle name="표준 34" xfId="2028"/>
    <cellStyle name="표준 34 2" xfId="4006"/>
    <cellStyle name="표준 35" xfId="2029"/>
    <cellStyle name="표준 35 2" xfId="4007"/>
    <cellStyle name="표준 36" xfId="2030"/>
    <cellStyle name="표준 36 2" xfId="4008"/>
    <cellStyle name="표준 37" xfId="2031"/>
    <cellStyle name="표준 37 2" xfId="4009"/>
    <cellStyle name="표준 38" xfId="2032"/>
    <cellStyle name="표준 38 2" xfId="4010"/>
    <cellStyle name="표준 39" xfId="2033"/>
    <cellStyle name="표준 39 2" xfId="4011"/>
    <cellStyle name="표준 4" xfId="2034"/>
    <cellStyle name="표준 4 2" xfId="4012"/>
    <cellStyle name="표준 40" xfId="2035"/>
    <cellStyle name="표준 40 2" xfId="4013"/>
    <cellStyle name="표준 41" xfId="2036"/>
    <cellStyle name="표준 41 2" xfId="4014"/>
    <cellStyle name="표준 42" xfId="2037"/>
    <cellStyle name="표준 42 2" xfId="4015"/>
    <cellStyle name="표준 43" xfId="2038"/>
    <cellStyle name="표준 43 2" xfId="4016"/>
    <cellStyle name="표준 44" xfId="2039"/>
    <cellStyle name="표준 44 2" xfId="4017"/>
    <cellStyle name="표준 45" xfId="2040"/>
    <cellStyle name="표준 45 2" xfId="4018"/>
    <cellStyle name="표준 46" xfId="2041"/>
    <cellStyle name="표준 46 2" xfId="4019"/>
    <cellStyle name="표준 47" xfId="2042"/>
    <cellStyle name="표준 47 2" xfId="4020"/>
    <cellStyle name="표준 48" xfId="2043"/>
    <cellStyle name="표준 48 2" xfId="4021"/>
    <cellStyle name="표준 49" xfId="2044"/>
    <cellStyle name="표준 49 2" xfId="4022"/>
    <cellStyle name="표준 5" xfId="2045"/>
    <cellStyle name="표준 5 2" xfId="2046"/>
    <cellStyle name="표준 5 2 2" xfId="4024"/>
    <cellStyle name="표준 5 3" xfId="4023"/>
    <cellStyle name="표준 50" xfId="2047"/>
    <cellStyle name="표준 50 2" xfId="4025"/>
    <cellStyle name="표준 51" xfId="2048"/>
    <cellStyle name="표준 51 2" xfId="4026"/>
    <cellStyle name="표준 52" xfId="2049"/>
    <cellStyle name="표준 52 2" xfId="4027"/>
    <cellStyle name="표준 53" xfId="2050"/>
    <cellStyle name="표준 53 2" xfId="4028"/>
    <cellStyle name="표준 54" xfId="2051"/>
    <cellStyle name="표준 54 2" xfId="4029"/>
    <cellStyle name="표준 55" xfId="2052"/>
    <cellStyle name="표준 55 2" xfId="4030"/>
    <cellStyle name="표준 56" xfId="2053"/>
    <cellStyle name="표준 56 2" xfId="4031"/>
    <cellStyle name="표준 57" xfId="2054"/>
    <cellStyle name="표준 57 2" xfId="4032"/>
    <cellStyle name="표준 58" xfId="2055"/>
    <cellStyle name="표준 58 2" xfId="4033"/>
    <cellStyle name="표준 59" xfId="2056"/>
    <cellStyle name="표준 59 2" xfId="4034"/>
    <cellStyle name="표준 6" xfId="2057"/>
    <cellStyle name="표준 6 10" xfId="2058"/>
    <cellStyle name="표준 6 10 2" xfId="4036"/>
    <cellStyle name="표준 6 11" xfId="2059"/>
    <cellStyle name="표준 6 11 2" xfId="4037"/>
    <cellStyle name="표준 6 12" xfId="2060"/>
    <cellStyle name="표준 6 12 2" xfId="4038"/>
    <cellStyle name="표준 6 13" xfId="2061"/>
    <cellStyle name="표준 6 13 2" xfId="4039"/>
    <cellStyle name="표준 6 14" xfId="2062"/>
    <cellStyle name="표준 6 14 2" xfId="4040"/>
    <cellStyle name="표준 6 15" xfId="2063"/>
    <cellStyle name="표준 6 15 2" xfId="4041"/>
    <cellStyle name="표준 6 16" xfId="2064"/>
    <cellStyle name="표준 6 16 2" xfId="4042"/>
    <cellStyle name="표준 6 17" xfId="2065"/>
    <cellStyle name="표준 6 17 2" xfId="4043"/>
    <cellStyle name="표준 6 18" xfId="4035"/>
    <cellStyle name="표준 6 2" xfId="2066"/>
    <cellStyle name="표준 6 2 10" xfId="2067"/>
    <cellStyle name="표준 6 2 10 2" xfId="4045"/>
    <cellStyle name="표준 6 2 11" xfId="2068"/>
    <cellStyle name="표준 6 2 11 2" xfId="4046"/>
    <cellStyle name="표준 6 2 12" xfId="2069"/>
    <cellStyle name="표준 6 2 12 2" xfId="4047"/>
    <cellStyle name="표준 6 2 13" xfId="2070"/>
    <cellStyle name="표준 6 2 13 2" xfId="4048"/>
    <cellStyle name="표준 6 2 14" xfId="2071"/>
    <cellStyle name="표준 6 2 14 2" xfId="4049"/>
    <cellStyle name="표준 6 2 15" xfId="2072"/>
    <cellStyle name="표준 6 2 15 2" xfId="4050"/>
    <cellStyle name="표준 6 2 16" xfId="2073"/>
    <cellStyle name="표준 6 2 16 2" xfId="4051"/>
    <cellStyle name="표준 6 2 17" xfId="2074"/>
    <cellStyle name="표준 6 2 17 2" xfId="4052"/>
    <cellStyle name="표준 6 2 18" xfId="4044"/>
    <cellStyle name="표준 6 2 2" xfId="2075"/>
    <cellStyle name="표준 6 2 2 2" xfId="4053"/>
    <cellStyle name="표준 6 2 3" xfId="2076"/>
    <cellStyle name="표준 6 2 3 2" xfId="4054"/>
    <cellStyle name="표준 6 2 4" xfId="2077"/>
    <cellStyle name="표준 6 2 4 2" xfId="4055"/>
    <cellStyle name="표준 6 2 5" xfId="2078"/>
    <cellStyle name="표준 6 2 5 2" xfId="4056"/>
    <cellStyle name="표준 6 2 6" xfId="2079"/>
    <cellStyle name="표준 6 2 6 2" xfId="4057"/>
    <cellStyle name="표준 6 2 7" xfId="2080"/>
    <cellStyle name="표준 6 2 7 2" xfId="4058"/>
    <cellStyle name="표준 6 2 8" xfId="2081"/>
    <cellStyle name="표준 6 2 8 2" xfId="4059"/>
    <cellStyle name="표준 6 2 9" xfId="2082"/>
    <cellStyle name="표준 6 2 9 2" xfId="4060"/>
    <cellStyle name="표준 6 2_SECL_3111_EDEP II_Master_Monthly Report_Feb09_by SECL" xfId="2083"/>
    <cellStyle name="표준 6 3" xfId="2084"/>
    <cellStyle name="표준 6 3 2" xfId="4061"/>
    <cellStyle name="표준 6 4" xfId="2085"/>
    <cellStyle name="표준 6 4 2" xfId="4062"/>
    <cellStyle name="표준 6 5" xfId="2086"/>
    <cellStyle name="표준 6 5 2" xfId="4063"/>
    <cellStyle name="표준 6 6" xfId="2087"/>
    <cellStyle name="표준 6 6 2" xfId="4064"/>
    <cellStyle name="표준 6 7" xfId="2088"/>
    <cellStyle name="표준 6 7 2" xfId="4065"/>
    <cellStyle name="표준 6 8" xfId="2089"/>
    <cellStyle name="표준 6 8 2" xfId="4066"/>
    <cellStyle name="표준 6 9" xfId="2090"/>
    <cellStyle name="표준 6 9 2" xfId="4067"/>
    <cellStyle name="표준 6_SECL_3111_EDEP II_Master_Monthly Report_Feb09_by SECL" xfId="2091"/>
    <cellStyle name="표준 60" xfId="2092"/>
    <cellStyle name="표준 60 2" xfId="4068"/>
    <cellStyle name="표준 61" xfId="2093"/>
    <cellStyle name="표준 61 2" xfId="4069"/>
    <cellStyle name="표준 62" xfId="2094"/>
    <cellStyle name="표준 62 2" xfId="4070"/>
    <cellStyle name="표준 63" xfId="2095"/>
    <cellStyle name="표준 63 2" xfId="4071"/>
    <cellStyle name="표준 64" xfId="2096"/>
    <cellStyle name="표준 64 2" xfId="4072"/>
    <cellStyle name="표준 65" xfId="2097"/>
    <cellStyle name="표준 65 2" xfId="4073"/>
    <cellStyle name="표준 66" xfId="2098"/>
    <cellStyle name="표준 66 2" xfId="4074"/>
    <cellStyle name="표준 67" xfId="2099"/>
    <cellStyle name="표준 67 2" xfId="4075"/>
    <cellStyle name="표준 68" xfId="2100"/>
    <cellStyle name="표준 68 2" xfId="4076"/>
    <cellStyle name="표준 69" xfId="2101"/>
    <cellStyle name="표준 69 2" xfId="4077"/>
    <cellStyle name="표준 7" xfId="2102"/>
    <cellStyle name="표준 7 2" xfId="2103"/>
    <cellStyle name="표준 7 2 10" xfId="2104"/>
    <cellStyle name="표준 7 2 10 2" xfId="4080"/>
    <cellStyle name="표준 7 2 11" xfId="2105"/>
    <cellStyle name="표준 7 2 11 2" xfId="4081"/>
    <cellStyle name="표준 7 2 12" xfId="2106"/>
    <cellStyle name="표준 7 2 12 2" xfId="4082"/>
    <cellStyle name="표준 7 2 13" xfId="2107"/>
    <cellStyle name="표준 7 2 13 2" xfId="4083"/>
    <cellStyle name="표준 7 2 14" xfId="2108"/>
    <cellStyle name="표준 7 2 14 2" xfId="4084"/>
    <cellStyle name="표준 7 2 15" xfId="2109"/>
    <cellStyle name="표준 7 2 15 2" xfId="4085"/>
    <cellStyle name="표준 7 2 16" xfId="2110"/>
    <cellStyle name="표준 7 2 16 2" xfId="4086"/>
    <cellStyle name="표준 7 2 17" xfId="2111"/>
    <cellStyle name="표준 7 2 17 2" xfId="4087"/>
    <cellStyle name="표준 7 2 18" xfId="2112"/>
    <cellStyle name="표준 7 2 18 2" xfId="4088"/>
    <cellStyle name="표준 7 2 19" xfId="2113"/>
    <cellStyle name="표준 7 2 19 2" xfId="4089"/>
    <cellStyle name="표준 7 2 2" xfId="2114"/>
    <cellStyle name="표준 7 2 2 2" xfId="4090"/>
    <cellStyle name="표준 7 2 20" xfId="2115"/>
    <cellStyle name="표준 7 2 20 2" xfId="4091"/>
    <cellStyle name="표준 7 2 21" xfId="2116"/>
    <cellStyle name="표준 7 2 21 2" xfId="4092"/>
    <cellStyle name="표준 7 2 22" xfId="2117"/>
    <cellStyle name="표준 7 2 22 2" xfId="4093"/>
    <cellStyle name="표준 7 2 23" xfId="2118"/>
    <cellStyle name="표준 7 2 23 2" xfId="4094"/>
    <cellStyle name="표준 7 2 24" xfId="2119"/>
    <cellStyle name="표준 7 2 24 2" xfId="4095"/>
    <cellStyle name="표준 7 2 25" xfId="2120"/>
    <cellStyle name="표준 7 2 25 2" xfId="4096"/>
    <cellStyle name="표준 7 2 26" xfId="2121"/>
    <cellStyle name="표준 7 2 26 2" xfId="4097"/>
    <cellStyle name="표준 7 2 27" xfId="2122"/>
    <cellStyle name="표준 7 2 27 2" xfId="4098"/>
    <cellStyle name="표준 7 2 28" xfId="2123"/>
    <cellStyle name="표준 7 2 28 2" xfId="4099"/>
    <cellStyle name="표준 7 2 29" xfId="2124"/>
    <cellStyle name="표준 7 2 29 2" xfId="4100"/>
    <cellStyle name="표준 7 2 3" xfId="2125"/>
    <cellStyle name="표준 7 2 3 2" xfId="4101"/>
    <cellStyle name="표준 7 2 30" xfId="2126"/>
    <cellStyle name="표준 7 2 30 2" xfId="4102"/>
    <cellStyle name="표준 7 2 31" xfId="2127"/>
    <cellStyle name="표준 7 2 31 2" xfId="4103"/>
    <cellStyle name="표준 7 2 32" xfId="2128"/>
    <cellStyle name="표준 7 2 32 2" xfId="4104"/>
    <cellStyle name="표준 7 2 33" xfId="2129"/>
    <cellStyle name="표준 7 2 33 2" xfId="4105"/>
    <cellStyle name="표준 7 2 34" xfId="2130"/>
    <cellStyle name="표준 7 2 34 2" xfId="4106"/>
    <cellStyle name="표준 7 2 35" xfId="2131"/>
    <cellStyle name="표준 7 2 35 2" xfId="4107"/>
    <cellStyle name="표준 7 2 36" xfId="2132"/>
    <cellStyle name="표준 7 2 36 2" xfId="4108"/>
    <cellStyle name="표준 7 2 37" xfId="2133"/>
    <cellStyle name="표준 7 2 37 2" xfId="4109"/>
    <cellStyle name="표준 7 2 38" xfId="2134"/>
    <cellStyle name="표준 7 2 38 2" xfId="4110"/>
    <cellStyle name="표준 7 2 39" xfId="2135"/>
    <cellStyle name="표준 7 2 39 2" xfId="4111"/>
    <cellStyle name="표준 7 2 4" xfId="2136"/>
    <cellStyle name="표준 7 2 4 2" xfId="4112"/>
    <cellStyle name="표준 7 2 40" xfId="2137"/>
    <cellStyle name="표준 7 2 40 2" xfId="4113"/>
    <cellStyle name="표준 7 2 41" xfId="2138"/>
    <cellStyle name="표준 7 2 41 2" xfId="4114"/>
    <cellStyle name="표준 7 2 42" xfId="4079"/>
    <cellStyle name="표준 7 2 5" xfId="2139"/>
    <cellStyle name="표준 7 2 5 2" xfId="4115"/>
    <cellStyle name="표준 7 2 6" xfId="2140"/>
    <cellStyle name="표준 7 2 6 2" xfId="4116"/>
    <cellStyle name="표준 7 2 7" xfId="2141"/>
    <cellStyle name="표준 7 2 7 2" xfId="4117"/>
    <cellStyle name="표준 7 2 8" xfId="2142"/>
    <cellStyle name="표준 7 2 8 2" xfId="4118"/>
    <cellStyle name="표준 7 2 9" xfId="2143"/>
    <cellStyle name="표준 7 2 9 2" xfId="4119"/>
    <cellStyle name="표준 7 3" xfId="4078"/>
    <cellStyle name="표준 70" xfId="2144"/>
    <cellStyle name="표준 70 2" xfId="4120"/>
    <cellStyle name="표준 71" xfId="2145"/>
    <cellStyle name="표준 71 2" xfId="4121"/>
    <cellStyle name="표준 72" xfId="2146"/>
    <cellStyle name="표준 72 2" xfId="4122"/>
    <cellStyle name="표준 73" xfId="2147"/>
    <cellStyle name="표준 73 2" xfId="4123"/>
    <cellStyle name="표준 74" xfId="2148"/>
    <cellStyle name="표준 74 2" xfId="4124"/>
    <cellStyle name="표준 75" xfId="2149"/>
    <cellStyle name="표준 75 2" xfId="4125"/>
    <cellStyle name="표준 76" xfId="2150"/>
    <cellStyle name="표준 76 2" xfId="4126"/>
    <cellStyle name="표준 77" xfId="2151"/>
    <cellStyle name="표준 77 2" xfId="4127"/>
    <cellStyle name="표준 8" xfId="2152"/>
    <cellStyle name="표준 8 2" xfId="2153"/>
    <cellStyle name="표준 8 2 2" xfId="4129"/>
    <cellStyle name="표준 8 3" xfId="2154"/>
    <cellStyle name="표준 8 3 2" xfId="4130"/>
    <cellStyle name="표준 8 4" xfId="4128"/>
    <cellStyle name="표준 9" xfId="2155"/>
    <cellStyle name="표준 9 2" xfId="2156"/>
    <cellStyle name="표준 9 2 2" xfId="4132"/>
    <cellStyle name="표준 9 3" xfId="2157"/>
    <cellStyle name="표준 9 3 2" xfId="4133"/>
    <cellStyle name="표준 9 4" xfId="4131"/>
    <cellStyle name="표준_Seoul-Munich Operation" xfId="2158"/>
    <cellStyle name="퓭닉_3(3.1) (3)_2-3 _sidpecreport" xfId="2159"/>
    <cellStyle name="하이퍼링크SSEL&amp;" xfId="2160"/>
    <cellStyle name="하이퍼링크SSEL&amp; 2" xfId="4134"/>
    <cellStyle name="합산" xfId="2161"/>
    <cellStyle name="합산 2" xfId="4135"/>
    <cellStyle name="화폐기호" xfId="2162"/>
    <cellStyle name="화폐기호 2" xfId="4136"/>
    <cellStyle name="화폐기호0" xfId="2163"/>
    <cellStyle name="화폐기호0 2" xfId="4137"/>
    <cellStyle name="一般_Book1" xfId="2164"/>
    <cellStyle name="中原専用" xfId="2165"/>
    <cellStyle name="中原専用 2" xfId="4138"/>
    <cellStyle name="千分位[0]_Book1" xfId="2166"/>
    <cellStyle name="千分位_Book1" xfId="2167"/>
    <cellStyle name="好_VERA" xfId="4"/>
    <cellStyle name="好_VERA 2" xfId="2386"/>
    <cellStyle name="好_VERA_1" xfId="6"/>
    <cellStyle name="好_VERA_1 2" xfId="2388"/>
    <cellStyle name="好_VERA_2" xfId="8"/>
    <cellStyle name="好_VERA_2 2" xfId="2390"/>
    <cellStyle name="好_VERA_3" xfId="10"/>
    <cellStyle name="好_VERA_3 2" xfId="2392"/>
    <cellStyle name="差_VERA" xfId="3"/>
    <cellStyle name="差_VERA 2" xfId="2385"/>
    <cellStyle name="差_VERA_1" xfId="5"/>
    <cellStyle name="差_VERA_1 2" xfId="2387"/>
    <cellStyle name="差_VERA_2" xfId="7"/>
    <cellStyle name="差_VERA_2 2" xfId="2389"/>
    <cellStyle name="差_VERA_3" xfId="9"/>
    <cellStyle name="差_VERA_3 2" xfId="2391"/>
    <cellStyle name="常规 2" xfId="13"/>
    <cellStyle name="常规 2 2" xfId="2394"/>
    <cellStyle name="桁?切り [0.00]_ITEM" xfId="2168"/>
    <cellStyle name="桁?切り_ITEM" xfId="2169"/>
    <cellStyle name="桁区切り [0.00]_BQ CODE SUMMARY" xfId="2170"/>
    <cellStyle name="桁区切り_BQ CODE SUMMARY" xfId="2171"/>
    <cellStyle name="標準_ Att. 1- Cover" xfId="2172"/>
    <cellStyle name="表示済みのハイパーリンク" xfId="2173"/>
    <cellStyle name="表示済みのハイパーリンク 2" xfId="4139"/>
    <cellStyle name="貨幣 [0]_Book1" xfId="2174"/>
    <cellStyle name="貨幣[0]_MATL COST ANALYSIS" xfId="2175"/>
    <cellStyle name="貨幣_Book1" xfId="2176"/>
    <cellStyle name="通貨 [0.00]_ Att. 1- Cover" xfId="2177"/>
    <cellStyle name="通貨_ Att. 1- Cover" xfId="2178"/>
  </cellStyles>
  <dxfs count="44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s>
  <tableStyles count="0" defaultTableStyle="TableStyleMedium2" defaultPivotStyle="PivotStyleLight16"/>
  <colors>
    <mruColors>
      <color rgb="FFFFFF99"/>
      <color rgb="FFFFCCCC"/>
      <color rgb="FFFFCCFF"/>
      <color rgb="FFCEDBFE"/>
      <color rgb="FF1551FB"/>
      <color rgb="FFFFFFCC"/>
      <color rgb="FFFF9999"/>
      <color rgb="FF33CCFF"/>
      <color rgb="FFCC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300_PRJ_CONTROLS\300B_RptS\Report%20formats\monthly%20forms\New%20Format\6-1-x%20-%20Progress%20tables%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erlin\se\Users\DIMON\Downloads\Backup\0055-CPC-GA1-4%201%200%2000%20CPC-ATH-TP-0001_B1_ER_&#1054;&#1090;&#1095;&#1077;&#1090;_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erlin.gazauto.loc\se\Users\user\Downloads\0055-CPC-GA1-4.1.0.00.CPC-ATH-TP-0001_D1_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sheetName val="Engineering"/>
      <sheetName val="3D Model"/>
      <sheetName val="Procurement"/>
      <sheetName val="Construction"/>
      <sheetName val="3D Model Calculation"/>
    </sheetNames>
    <sheetDataSet>
      <sheetData sheetId="0"/>
      <sheetData sheetId="1"/>
      <sheetData sheetId="2"/>
      <sheetData sheetId="3" refreshError="1"/>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DR"/>
      <sheetName val="Report"/>
      <sheetName val="Sheet1"/>
      <sheetName val="Лист1"/>
    </sheetNames>
    <sheetDataSet>
      <sheetData sheetId="0"/>
      <sheetData sheetId="1"/>
      <sheetData sheetId="2">
        <row r="4">
          <cell r="A4">
            <v>43266</v>
          </cell>
        </row>
        <row r="5">
          <cell r="A5">
            <v>43267</v>
          </cell>
        </row>
        <row r="6">
          <cell r="A6">
            <v>43268</v>
          </cell>
        </row>
        <row r="7">
          <cell r="A7">
            <v>43269</v>
          </cell>
        </row>
        <row r="8">
          <cell r="A8">
            <v>43270</v>
          </cell>
        </row>
        <row r="9">
          <cell r="A9">
            <v>43271</v>
          </cell>
        </row>
        <row r="10">
          <cell r="A10">
            <v>43272</v>
          </cell>
        </row>
        <row r="11">
          <cell r="A11">
            <v>43273</v>
          </cell>
        </row>
        <row r="12">
          <cell r="A12">
            <v>43274</v>
          </cell>
        </row>
        <row r="13">
          <cell r="A13">
            <v>43275</v>
          </cell>
        </row>
        <row r="14">
          <cell r="A14">
            <v>43276</v>
          </cell>
        </row>
        <row r="15">
          <cell r="A15">
            <v>43277</v>
          </cell>
        </row>
        <row r="16">
          <cell r="A16">
            <v>43278</v>
          </cell>
        </row>
        <row r="17">
          <cell r="A17">
            <v>43279</v>
          </cell>
        </row>
        <row r="18">
          <cell r="A18">
            <v>43280</v>
          </cell>
        </row>
        <row r="19">
          <cell r="A19">
            <v>43281</v>
          </cell>
        </row>
        <row r="20">
          <cell r="A20">
            <v>43282</v>
          </cell>
        </row>
        <row r="21">
          <cell r="A21">
            <v>43283</v>
          </cell>
        </row>
        <row r="22">
          <cell r="A22">
            <v>43284</v>
          </cell>
        </row>
        <row r="23">
          <cell r="A23">
            <v>43285</v>
          </cell>
        </row>
        <row r="24">
          <cell r="A24">
            <v>43286</v>
          </cell>
        </row>
        <row r="25">
          <cell r="A25">
            <v>43287</v>
          </cell>
        </row>
        <row r="26">
          <cell r="A26">
            <v>43288</v>
          </cell>
        </row>
        <row r="27">
          <cell r="A27">
            <v>43289</v>
          </cell>
        </row>
        <row r="28">
          <cell r="A28">
            <v>43290</v>
          </cell>
        </row>
        <row r="29">
          <cell r="A29">
            <v>43291</v>
          </cell>
        </row>
        <row r="30">
          <cell r="A30">
            <v>43292</v>
          </cell>
        </row>
        <row r="31">
          <cell r="A31">
            <v>43293</v>
          </cell>
        </row>
        <row r="32">
          <cell r="A32">
            <v>43294</v>
          </cell>
        </row>
        <row r="33">
          <cell r="A33">
            <v>43295</v>
          </cell>
        </row>
        <row r="34">
          <cell r="A34">
            <v>43296</v>
          </cell>
        </row>
        <row r="35">
          <cell r="A35">
            <v>43297</v>
          </cell>
        </row>
        <row r="36">
          <cell r="A36">
            <v>43298</v>
          </cell>
        </row>
        <row r="37">
          <cell r="A37">
            <v>43299</v>
          </cell>
        </row>
        <row r="38">
          <cell r="A38">
            <v>43300</v>
          </cell>
        </row>
        <row r="39">
          <cell r="A39">
            <v>43301</v>
          </cell>
        </row>
        <row r="40">
          <cell r="A40">
            <v>43302</v>
          </cell>
        </row>
        <row r="41">
          <cell r="A41">
            <v>43303</v>
          </cell>
        </row>
        <row r="42">
          <cell r="A42">
            <v>43304</v>
          </cell>
        </row>
        <row r="43">
          <cell r="A43">
            <v>43305</v>
          </cell>
        </row>
        <row r="44">
          <cell r="A44">
            <v>43306</v>
          </cell>
        </row>
        <row r="45">
          <cell r="A45">
            <v>43307</v>
          </cell>
        </row>
        <row r="46">
          <cell r="A46">
            <v>43308</v>
          </cell>
        </row>
        <row r="47">
          <cell r="A47">
            <v>43309</v>
          </cell>
        </row>
        <row r="48">
          <cell r="A48">
            <v>43310</v>
          </cell>
        </row>
        <row r="49">
          <cell r="A49">
            <v>43311</v>
          </cell>
        </row>
        <row r="50">
          <cell r="A50">
            <v>43312</v>
          </cell>
        </row>
        <row r="51">
          <cell r="A51">
            <v>43313</v>
          </cell>
        </row>
        <row r="52">
          <cell r="A52">
            <v>43314</v>
          </cell>
        </row>
        <row r="53">
          <cell r="A53">
            <v>43315</v>
          </cell>
        </row>
        <row r="54">
          <cell r="A54">
            <v>43316</v>
          </cell>
        </row>
        <row r="55">
          <cell r="A55">
            <v>43317</v>
          </cell>
        </row>
        <row r="56">
          <cell r="A56">
            <v>43318</v>
          </cell>
        </row>
        <row r="57">
          <cell r="A57">
            <v>43319</v>
          </cell>
        </row>
        <row r="58">
          <cell r="A58">
            <v>43320</v>
          </cell>
        </row>
        <row r="59">
          <cell r="A59">
            <v>43321</v>
          </cell>
        </row>
        <row r="60">
          <cell r="A60">
            <v>43322</v>
          </cell>
        </row>
        <row r="61">
          <cell r="A61">
            <v>43323</v>
          </cell>
        </row>
        <row r="62">
          <cell r="A62">
            <v>43324</v>
          </cell>
        </row>
        <row r="63">
          <cell r="A63">
            <v>43325</v>
          </cell>
        </row>
        <row r="64">
          <cell r="A64">
            <v>43326</v>
          </cell>
        </row>
        <row r="65">
          <cell r="A65">
            <v>43327</v>
          </cell>
        </row>
        <row r="66">
          <cell r="A66">
            <v>43328</v>
          </cell>
        </row>
        <row r="67">
          <cell r="A67">
            <v>43329</v>
          </cell>
        </row>
        <row r="68">
          <cell r="A68">
            <v>43330</v>
          </cell>
        </row>
        <row r="69">
          <cell r="A69">
            <v>43331</v>
          </cell>
        </row>
        <row r="70">
          <cell r="A70">
            <v>43332</v>
          </cell>
        </row>
        <row r="71">
          <cell r="A71">
            <v>43333</v>
          </cell>
        </row>
        <row r="72">
          <cell r="A72">
            <v>43334</v>
          </cell>
        </row>
        <row r="73">
          <cell r="A73">
            <v>43335</v>
          </cell>
        </row>
        <row r="74">
          <cell r="A74">
            <v>43336</v>
          </cell>
        </row>
        <row r="75">
          <cell r="A75">
            <v>43337</v>
          </cell>
        </row>
        <row r="76">
          <cell r="A76">
            <v>43338</v>
          </cell>
        </row>
        <row r="77">
          <cell r="A77">
            <v>43339</v>
          </cell>
        </row>
        <row r="78">
          <cell r="A78">
            <v>43340</v>
          </cell>
        </row>
        <row r="79">
          <cell r="A79">
            <v>43341</v>
          </cell>
        </row>
        <row r="80">
          <cell r="A80">
            <v>43342</v>
          </cell>
        </row>
        <row r="81">
          <cell r="A81">
            <v>43343</v>
          </cell>
        </row>
        <row r="82">
          <cell r="A82">
            <v>43344</v>
          </cell>
        </row>
        <row r="83">
          <cell r="A83">
            <v>43345</v>
          </cell>
        </row>
        <row r="84">
          <cell r="A84">
            <v>43346</v>
          </cell>
        </row>
        <row r="85">
          <cell r="A85">
            <v>43347</v>
          </cell>
        </row>
        <row r="86">
          <cell r="A86">
            <v>43348</v>
          </cell>
        </row>
        <row r="87">
          <cell r="A87">
            <v>43349</v>
          </cell>
        </row>
        <row r="88">
          <cell r="A88">
            <v>43350</v>
          </cell>
        </row>
        <row r="89">
          <cell r="A89">
            <v>43351</v>
          </cell>
        </row>
        <row r="90">
          <cell r="A90">
            <v>43352</v>
          </cell>
        </row>
        <row r="91">
          <cell r="A91">
            <v>43353</v>
          </cell>
        </row>
        <row r="92">
          <cell r="A92">
            <v>43354</v>
          </cell>
        </row>
        <row r="93">
          <cell r="A93">
            <v>43355</v>
          </cell>
        </row>
        <row r="94">
          <cell r="A94">
            <v>43356</v>
          </cell>
        </row>
        <row r="95">
          <cell r="A95">
            <v>43357</v>
          </cell>
        </row>
        <row r="96">
          <cell r="A96">
            <v>43358</v>
          </cell>
        </row>
        <row r="97">
          <cell r="A97">
            <v>43359</v>
          </cell>
        </row>
        <row r="98">
          <cell r="A98">
            <v>43360</v>
          </cell>
        </row>
        <row r="99">
          <cell r="A99">
            <v>43361</v>
          </cell>
        </row>
        <row r="100">
          <cell r="A100">
            <v>43362</v>
          </cell>
        </row>
        <row r="101">
          <cell r="A101">
            <v>43363</v>
          </cell>
        </row>
        <row r="102">
          <cell r="A102">
            <v>43364</v>
          </cell>
        </row>
        <row r="103">
          <cell r="A103">
            <v>43365</v>
          </cell>
        </row>
        <row r="104">
          <cell r="A104">
            <v>43366</v>
          </cell>
        </row>
        <row r="105">
          <cell r="A105">
            <v>43367</v>
          </cell>
        </row>
        <row r="106">
          <cell r="A106">
            <v>43368</v>
          </cell>
        </row>
        <row r="107">
          <cell r="A107">
            <v>43369</v>
          </cell>
        </row>
        <row r="108">
          <cell r="A108">
            <v>43370</v>
          </cell>
        </row>
        <row r="109">
          <cell r="A109">
            <v>43371</v>
          </cell>
        </row>
        <row r="110">
          <cell r="A110">
            <v>43372</v>
          </cell>
        </row>
        <row r="111">
          <cell r="A111">
            <v>43373</v>
          </cell>
        </row>
        <row r="112">
          <cell r="A112">
            <v>43374</v>
          </cell>
        </row>
        <row r="113">
          <cell r="A113">
            <v>43375</v>
          </cell>
        </row>
        <row r="114">
          <cell r="A114">
            <v>43376</v>
          </cell>
        </row>
        <row r="115">
          <cell r="A115">
            <v>43377</v>
          </cell>
        </row>
        <row r="116">
          <cell r="A116">
            <v>43378</v>
          </cell>
        </row>
        <row r="117">
          <cell r="A117">
            <v>43379</v>
          </cell>
        </row>
        <row r="118">
          <cell r="A118">
            <v>43380</v>
          </cell>
        </row>
        <row r="119">
          <cell r="A119">
            <v>43381</v>
          </cell>
        </row>
        <row r="120">
          <cell r="A120">
            <v>43382</v>
          </cell>
        </row>
        <row r="121">
          <cell r="A121">
            <v>43383</v>
          </cell>
        </row>
        <row r="122">
          <cell r="A122">
            <v>43384</v>
          </cell>
        </row>
        <row r="123">
          <cell r="A123">
            <v>43385</v>
          </cell>
        </row>
        <row r="124">
          <cell r="A124">
            <v>43386</v>
          </cell>
        </row>
        <row r="125">
          <cell r="A125">
            <v>43387</v>
          </cell>
        </row>
        <row r="126">
          <cell r="A126">
            <v>43388</v>
          </cell>
        </row>
        <row r="127">
          <cell r="A127">
            <v>43389</v>
          </cell>
        </row>
        <row r="128">
          <cell r="A128">
            <v>43390</v>
          </cell>
        </row>
        <row r="129">
          <cell r="A129">
            <v>43391</v>
          </cell>
        </row>
        <row r="130">
          <cell r="A130">
            <v>43392</v>
          </cell>
        </row>
        <row r="131">
          <cell r="A131">
            <v>43393</v>
          </cell>
        </row>
        <row r="132">
          <cell r="A132">
            <v>43394</v>
          </cell>
        </row>
        <row r="133">
          <cell r="A133">
            <v>43395</v>
          </cell>
        </row>
        <row r="134">
          <cell r="A134">
            <v>43396</v>
          </cell>
        </row>
        <row r="135">
          <cell r="A135">
            <v>43397</v>
          </cell>
        </row>
        <row r="136">
          <cell r="A136">
            <v>43398</v>
          </cell>
        </row>
        <row r="137">
          <cell r="A137">
            <v>43399</v>
          </cell>
        </row>
        <row r="138">
          <cell r="A138">
            <v>43400</v>
          </cell>
        </row>
        <row r="139">
          <cell r="A139">
            <v>43401</v>
          </cell>
        </row>
        <row r="140">
          <cell r="A140">
            <v>43402</v>
          </cell>
        </row>
        <row r="141">
          <cell r="A141">
            <v>43403</v>
          </cell>
        </row>
        <row r="142">
          <cell r="A142">
            <v>43404</v>
          </cell>
        </row>
        <row r="143">
          <cell r="A143">
            <v>43405</v>
          </cell>
        </row>
        <row r="144">
          <cell r="A144">
            <v>43406</v>
          </cell>
        </row>
        <row r="145">
          <cell r="A145">
            <v>43407</v>
          </cell>
        </row>
        <row r="146">
          <cell r="A146">
            <v>43408</v>
          </cell>
        </row>
        <row r="147">
          <cell r="A147">
            <v>43409</v>
          </cell>
        </row>
        <row r="148">
          <cell r="A148">
            <v>43410</v>
          </cell>
        </row>
        <row r="149">
          <cell r="A149">
            <v>43411</v>
          </cell>
        </row>
        <row r="150">
          <cell r="A150">
            <v>43412</v>
          </cell>
        </row>
        <row r="151">
          <cell r="A151">
            <v>43413</v>
          </cell>
        </row>
        <row r="152">
          <cell r="A152">
            <v>43414</v>
          </cell>
        </row>
        <row r="153">
          <cell r="A153">
            <v>43415</v>
          </cell>
        </row>
        <row r="154">
          <cell r="A154">
            <v>43416</v>
          </cell>
        </row>
        <row r="155">
          <cell r="A155">
            <v>43417</v>
          </cell>
        </row>
        <row r="156">
          <cell r="A156">
            <v>43418</v>
          </cell>
        </row>
        <row r="157">
          <cell r="A157">
            <v>43419</v>
          </cell>
        </row>
        <row r="158">
          <cell r="A158">
            <v>43420</v>
          </cell>
        </row>
        <row r="159">
          <cell r="A159">
            <v>43421</v>
          </cell>
        </row>
        <row r="160">
          <cell r="A160">
            <v>43422</v>
          </cell>
        </row>
        <row r="161">
          <cell r="A161">
            <v>43423</v>
          </cell>
        </row>
        <row r="162">
          <cell r="A162">
            <v>43424</v>
          </cell>
        </row>
        <row r="163">
          <cell r="A163">
            <v>43425</v>
          </cell>
        </row>
        <row r="164">
          <cell r="A164">
            <v>43426</v>
          </cell>
        </row>
        <row r="165">
          <cell r="A165">
            <v>43427</v>
          </cell>
        </row>
        <row r="166">
          <cell r="A166">
            <v>43428</v>
          </cell>
        </row>
        <row r="167">
          <cell r="A167">
            <v>43429</v>
          </cell>
        </row>
        <row r="168">
          <cell r="A168">
            <v>43430</v>
          </cell>
        </row>
        <row r="169">
          <cell r="A169">
            <v>43431</v>
          </cell>
        </row>
        <row r="170">
          <cell r="A170">
            <v>43432</v>
          </cell>
        </row>
        <row r="171">
          <cell r="A171">
            <v>43433</v>
          </cell>
        </row>
        <row r="172">
          <cell r="A172">
            <v>43434</v>
          </cell>
        </row>
        <row r="173">
          <cell r="A173">
            <v>43435</v>
          </cell>
        </row>
        <row r="174">
          <cell r="A174">
            <v>43436</v>
          </cell>
        </row>
        <row r="175">
          <cell r="A175">
            <v>43437</v>
          </cell>
        </row>
        <row r="176">
          <cell r="A176">
            <v>43438</v>
          </cell>
        </row>
        <row r="177">
          <cell r="A177">
            <v>43439</v>
          </cell>
        </row>
        <row r="178">
          <cell r="A178">
            <v>43440</v>
          </cell>
        </row>
        <row r="179">
          <cell r="A179">
            <v>43441</v>
          </cell>
        </row>
        <row r="180">
          <cell r="A180">
            <v>43442</v>
          </cell>
        </row>
        <row r="181">
          <cell r="A181">
            <v>43443</v>
          </cell>
        </row>
        <row r="182">
          <cell r="A182">
            <v>43444</v>
          </cell>
        </row>
        <row r="183">
          <cell r="A183">
            <v>43445</v>
          </cell>
        </row>
        <row r="184">
          <cell r="A184">
            <v>43446</v>
          </cell>
        </row>
        <row r="185">
          <cell r="A185">
            <v>43447</v>
          </cell>
        </row>
        <row r="186">
          <cell r="A186">
            <v>43448</v>
          </cell>
        </row>
        <row r="187">
          <cell r="A187">
            <v>43449</v>
          </cell>
        </row>
        <row r="188">
          <cell r="A188">
            <v>43450</v>
          </cell>
        </row>
        <row r="189">
          <cell r="A189">
            <v>43451</v>
          </cell>
        </row>
        <row r="190">
          <cell r="A190">
            <v>43452</v>
          </cell>
        </row>
        <row r="191">
          <cell r="A191">
            <v>43453</v>
          </cell>
        </row>
        <row r="192">
          <cell r="A192">
            <v>43454</v>
          </cell>
        </row>
        <row r="193">
          <cell r="A193">
            <v>43455</v>
          </cell>
        </row>
        <row r="194">
          <cell r="A194">
            <v>43456</v>
          </cell>
        </row>
        <row r="195">
          <cell r="A195">
            <v>43457</v>
          </cell>
        </row>
        <row r="196">
          <cell r="A196">
            <v>43458</v>
          </cell>
        </row>
        <row r="197">
          <cell r="A197">
            <v>43459</v>
          </cell>
        </row>
        <row r="198">
          <cell r="A198">
            <v>43460</v>
          </cell>
        </row>
        <row r="199">
          <cell r="A199">
            <v>43461</v>
          </cell>
        </row>
        <row r="200">
          <cell r="A200">
            <v>43462</v>
          </cell>
        </row>
        <row r="201">
          <cell r="A201">
            <v>43463</v>
          </cell>
        </row>
        <row r="202">
          <cell r="A202">
            <v>43464</v>
          </cell>
        </row>
        <row r="203">
          <cell r="A203">
            <v>43465</v>
          </cell>
        </row>
        <row r="204">
          <cell r="A204">
            <v>43466</v>
          </cell>
        </row>
        <row r="205">
          <cell r="A205">
            <v>43467</v>
          </cell>
        </row>
        <row r="206">
          <cell r="A206">
            <v>43468</v>
          </cell>
        </row>
        <row r="207">
          <cell r="A207">
            <v>43469</v>
          </cell>
        </row>
        <row r="208">
          <cell r="A208">
            <v>43470</v>
          </cell>
        </row>
        <row r="209">
          <cell r="A209">
            <v>43471</v>
          </cell>
        </row>
        <row r="210">
          <cell r="A210">
            <v>43472</v>
          </cell>
        </row>
        <row r="211">
          <cell r="A211">
            <v>43473</v>
          </cell>
        </row>
        <row r="212">
          <cell r="A212">
            <v>43474</v>
          </cell>
        </row>
        <row r="213">
          <cell r="A213">
            <v>43475</v>
          </cell>
        </row>
        <row r="214">
          <cell r="A214">
            <v>43476</v>
          </cell>
        </row>
        <row r="215">
          <cell r="A215">
            <v>43477</v>
          </cell>
        </row>
        <row r="216">
          <cell r="A216">
            <v>43478</v>
          </cell>
        </row>
        <row r="217">
          <cell r="A217">
            <v>43479</v>
          </cell>
        </row>
        <row r="218">
          <cell r="A218">
            <v>43480</v>
          </cell>
        </row>
        <row r="219">
          <cell r="A219">
            <v>43481</v>
          </cell>
        </row>
        <row r="220">
          <cell r="A220">
            <v>43482</v>
          </cell>
        </row>
        <row r="221">
          <cell r="A221">
            <v>43483</v>
          </cell>
        </row>
        <row r="222">
          <cell r="A222">
            <v>43484</v>
          </cell>
        </row>
        <row r="223">
          <cell r="A223">
            <v>43485</v>
          </cell>
        </row>
        <row r="224">
          <cell r="A224">
            <v>43486</v>
          </cell>
        </row>
        <row r="225">
          <cell r="A225">
            <v>43487</v>
          </cell>
        </row>
        <row r="226">
          <cell r="A226">
            <v>43488</v>
          </cell>
        </row>
        <row r="227">
          <cell r="A227">
            <v>43489</v>
          </cell>
        </row>
        <row r="228">
          <cell r="A228">
            <v>43490</v>
          </cell>
        </row>
        <row r="229">
          <cell r="A229">
            <v>43491</v>
          </cell>
        </row>
        <row r="230">
          <cell r="A230">
            <v>43492</v>
          </cell>
        </row>
        <row r="231">
          <cell r="A231">
            <v>43493</v>
          </cell>
        </row>
        <row r="232">
          <cell r="A232">
            <v>43494</v>
          </cell>
        </row>
        <row r="233">
          <cell r="A233">
            <v>43495</v>
          </cell>
        </row>
        <row r="234">
          <cell r="A234">
            <v>43496</v>
          </cell>
        </row>
        <row r="235">
          <cell r="A235">
            <v>43497</v>
          </cell>
        </row>
        <row r="236">
          <cell r="A236">
            <v>43498</v>
          </cell>
        </row>
        <row r="237">
          <cell r="A237">
            <v>43499</v>
          </cell>
        </row>
        <row r="238">
          <cell r="A238">
            <v>43500</v>
          </cell>
        </row>
        <row r="239">
          <cell r="A239">
            <v>43501</v>
          </cell>
        </row>
        <row r="240">
          <cell r="A240">
            <v>43502</v>
          </cell>
        </row>
        <row r="241">
          <cell r="A241">
            <v>43503</v>
          </cell>
        </row>
        <row r="242">
          <cell r="A242">
            <v>43504</v>
          </cell>
        </row>
        <row r="243">
          <cell r="A243">
            <v>43505</v>
          </cell>
        </row>
        <row r="244">
          <cell r="A244">
            <v>43506</v>
          </cell>
        </row>
        <row r="245">
          <cell r="A245">
            <v>43507</v>
          </cell>
        </row>
        <row r="246">
          <cell r="A246">
            <v>43508</v>
          </cell>
        </row>
        <row r="247">
          <cell r="A247">
            <v>43509</v>
          </cell>
        </row>
        <row r="248">
          <cell r="A248">
            <v>43510</v>
          </cell>
        </row>
        <row r="249">
          <cell r="A249">
            <v>43511</v>
          </cell>
        </row>
        <row r="250">
          <cell r="A250">
            <v>43512</v>
          </cell>
        </row>
        <row r="251">
          <cell r="A251">
            <v>43513</v>
          </cell>
        </row>
        <row r="252">
          <cell r="A252">
            <v>43514</v>
          </cell>
        </row>
        <row r="253">
          <cell r="A253">
            <v>43515</v>
          </cell>
        </row>
        <row r="254">
          <cell r="A254">
            <v>43516</v>
          </cell>
        </row>
        <row r="255">
          <cell r="A255">
            <v>43517</v>
          </cell>
        </row>
        <row r="256">
          <cell r="A256">
            <v>43518</v>
          </cell>
        </row>
        <row r="257">
          <cell r="A257">
            <v>43519</v>
          </cell>
        </row>
        <row r="258">
          <cell r="A258">
            <v>43520</v>
          </cell>
        </row>
        <row r="259">
          <cell r="A259">
            <v>43521</v>
          </cell>
        </row>
        <row r="260">
          <cell r="A260">
            <v>43522</v>
          </cell>
        </row>
        <row r="261">
          <cell r="A261">
            <v>43523</v>
          </cell>
        </row>
        <row r="262">
          <cell r="A262">
            <v>43524</v>
          </cell>
        </row>
        <row r="263">
          <cell r="A263">
            <v>43525</v>
          </cell>
        </row>
        <row r="264">
          <cell r="A264">
            <v>43526</v>
          </cell>
        </row>
        <row r="265">
          <cell r="A265">
            <v>43527</v>
          </cell>
        </row>
        <row r="266">
          <cell r="A266">
            <v>43528</v>
          </cell>
        </row>
        <row r="267">
          <cell r="A267">
            <v>43529</v>
          </cell>
        </row>
        <row r="268">
          <cell r="A268">
            <v>43530</v>
          </cell>
        </row>
        <row r="269">
          <cell r="A269">
            <v>43531</v>
          </cell>
        </row>
        <row r="270">
          <cell r="A270">
            <v>43532</v>
          </cell>
        </row>
        <row r="271">
          <cell r="A271">
            <v>43533</v>
          </cell>
        </row>
        <row r="272">
          <cell r="A272">
            <v>43534</v>
          </cell>
        </row>
        <row r="273">
          <cell r="A273">
            <v>43535</v>
          </cell>
        </row>
        <row r="274">
          <cell r="A274">
            <v>43536</v>
          </cell>
        </row>
        <row r="275">
          <cell r="A275">
            <v>43537</v>
          </cell>
        </row>
        <row r="276">
          <cell r="A276">
            <v>43538</v>
          </cell>
        </row>
        <row r="277">
          <cell r="A277">
            <v>43539</v>
          </cell>
        </row>
        <row r="278">
          <cell r="A278">
            <v>43540</v>
          </cell>
        </row>
        <row r="279">
          <cell r="A279">
            <v>43541</v>
          </cell>
        </row>
        <row r="280">
          <cell r="A280">
            <v>43542</v>
          </cell>
        </row>
        <row r="281">
          <cell r="A281">
            <v>43543</v>
          </cell>
        </row>
        <row r="282">
          <cell r="A282">
            <v>43544</v>
          </cell>
        </row>
        <row r="283">
          <cell r="A283">
            <v>43545</v>
          </cell>
        </row>
        <row r="284">
          <cell r="A284">
            <v>43546</v>
          </cell>
        </row>
        <row r="285">
          <cell r="A285">
            <v>43547</v>
          </cell>
        </row>
        <row r="286">
          <cell r="A286">
            <v>43548</v>
          </cell>
        </row>
        <row r="287">
          <cell r="A287">
            <v>43549</v>
          </cell>
        </row>
        <row r="288">
          <cell r="A288">
            <v>43550</v>
          </cell>
        </row>
        <row r="289">
          <cell r="A289">
            <v>43551</v>
          </cell>
        </row>
        <row r="290">
          <cell r="A290">
            <v>43552</v>
          </cell>
        </row>
        <row r="291">
          <cell r="A291">
            <v>43553</v>
          </cell>
        </row>
        <row r="292">
          <cell r="A292">
            <v>43554</v>
          </cell>
        </row>
        <row r="293">
          <cell r="A293">
            <v>43555</v>
          </cell>
        </row>
        <row r="294">
          <cell r="A294">
            <v>43556</v>
          </cell>
        </row>
        <row r="295">
          <cell r="A295">
            <v>43557</v>
          </cell>
        </row>
        <row r="296">
          <cell r="A296">
            <v>43558</v>
          </cell>
        </row>
        <row r="297">
          <cell r="A297">
            <v>43559</v>
          </cell>
        </row>
        <row r="298">
          <cell r="A298">
            <v>43560</v>
          </cell>
        </row>
        <row r="299">
          <cell r="A299">
            <v>43561</v>
          </cell>
        </row>
        <row r="300">
          <cell r="A300">
            <v>43562</v>
          </cell>
        </row>
        <row r="301">
          <cell r="A301">
            <v>43563</v>
          </cell>
        </row>
        <row r="302">
          <cell r="A302">
            <v>43564</v>
          </cell>
        </row>
        <row r="303">
          <cell r="A303">
            <v>43565</v>
          </cell>
        </row>
        <row r="304">
          <cell r="A304">
            <v>43566</v>
          </cell>
        </row>
        <row r="305">
          <cell r="A305">
            <v>43567</v>
          </cell>
        </row>
        <row r="306">
          <cell r="A306">
            <v>43568</v>
          </cell>
        </row>
        <row r="307">
          <cell r="A307">
            <v>43569</v>
          </cell>
        </row>
        <row r="308">
          <cell r="A308">
            <v>43570</v>
          </cell>
        </row>
        <row r="309">
          <cell r="A309">
            <v>43571</v>
          </cell>
        </row>
        <row r="310">
          <cell r="A310">
            <v>43572</v>
          </cell>
        </row>
        <row r="311">
          <cell r="A311">
            <v>43573</v>
          </cell>
        </row>
        <row r="312">
          <cell r="A312">
            <v>43574</v>
          </cell>
        </row>
        <row r="313">
          <cell r="A313">
            <v>43575</v>
          </cell>
        </row>
        <row r="314">
          <cell r="A314">
            <v>43576</v>
          </cell>
        </row>
        <row r="315">
          <cell r="A315">
            <v>43577</v>
          </cell>
        </row>
        <row r="316">
          <cell r="A316">
            <v>43578</v>
          </cell>
        </row>
        <row r="317">
          <cell r="A317">
            <v>43579</v>
          </cell>
        </row>
        <row r="318">
          <cell r="A318">
            <v>43580</v>
          </cell>
        </row>
        <row r="319">
          <cell r="A319">
            <v>43581</v>
          </cell>
        </row>
        <row r="320">
          <cell r="A320">
            <v>43582</v>
          </cell>
        </row>
        <row r="321">
          <cell r="A321">
            <v>43583</v>
          </cell>
        </row>
        <row r="322">
          <cell r="A322">
            <v>43584</v>
          </cell>
        </row>
        <row r="323">
          <cell r="A323">
            <v>43585</v>
          </cell>
        </row>
        <row r="324">
          <cell r="A324">
            <v>43586</v>
          </cell>
        </row>
        <row r="325">
          <cell r="A325">
            <v>43587</v>
          </cell>
        </row>
        <row r="326">
          <cell r="A326">
            <v>43588</v>
          </cell>
        </row>
        <row r="327">
          <cell r="A327">
            <v>43589</v>
          </cell>
        </row>
        <row r="328">
          <cell r="A328">
            <v>43590</v>
          </cell>
        </row>
        <row r="329">
          <cell r="A329">
            <v>43591</v>
          </cell>
        </row>
        <row r="330">
          <cell r="A330">
            <v>43592</v>
          </cell>
        </row>
        <row r="331">
          <cell r="A331">
            <v>43593</v>
          </cell>
        </row>
        <row r="332">
          <cell r="A332">
            <v>43594</v>
          </cell>
        </row>
        <row r="333">
          <cell r="A333">
            <v>43595</v>
          </cell>
        </row>
        <row r="334">
          <cell r="A334">
            <v>43596</v>
          </cell>
        </row>
        <row r="335">
          <cell r="A335">
            <v>43597</v>
          </cell>
        </row>
        <row r="336">
          <cell r="A336">
            <v>43598</v>
          </cell>
        </row>
        <row r="337">
          <cell r="A337">
            <v>43599</v>
          </cell>
        </row>
        <row r="338">
          <cell r="A338">
            <v>43600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VDR"/>
      <sheetName val="SUM 00 V2"/>
      <sheetName val="Report 00 V2"/>
      <sheetName val="SUM A1"/>
      <sheetName val="Графики А1"/>
      <sheetName val="ИТОГ"/>
      <sheetName val="ПАМЯТКА"/>
    </sheetNames>
    <sheetDataSet>
      <sheetData sheetId="0" refreshError="1"/>
      <sheetData sheetId="1" refreshError="1"/>
      <sheetData sheetId="2">
        <row r="3">
          <cell r="B3" t="str">
            <v>План / Plan</v>
          </cell>
        </row>
      </sheetData>
      <sheetData sheetId="3" refreshError="1"/>
      <sheetData sheetId="4">
        <row r="10">
          <cell r="A10">
            <v>43266</v>
          </cell>
        </row>
        <row r="11">
          <cell r="A11">
            <v>43267</v>
          </cell>
        </row>
        <row r="12">
          <cell r="A12">
            <v>43268</v>
          </cell>
        </row>
        <row r="13">
          <cell r="A13">
            <v>43269</v>
          </cell>
        </row>
        <row r="14">
          <cell r="A14">
            <v>43270</v>
          </cell>
        </row>
        <row r="15">
          <cell r="A15">
            <v>43271</v>
          </cell>
        </row>
        <row r="16">
          <cell r="A16">
            <v>43272</v>
          </cell>
        </row>
        <row r="17">
          <cell r="A17">
            <v>43273</v>
          </cell>
        </row>
        <row r="18">
          <cell r="A18">
            <v>43274</v>
          </cell>
        </row>
        <row r="19">
          <cell r="A19">
            <v>43275</v>
          </cell>
        </row>
        <row r="20">
          <cell r="A20">
            <v>43276</v>
          </cell>
        </row>
        <row r="21">
          <cell r="A21">
            <v>43277</v>
          </cell>
        </row>
        <row r="22">
          <cell r="A22">
            <v>43278</v>
          </cell>
        </row>
        <row r="23">
          <cell r="A23">
            <v>43279</v>
          </cell>
        </row>
        <row r="24">
          <cell r="A24">
            <v>43280</v>
          </cell>
        </row>
        <row r="25">
          <cell r="A25">
            <v>43281</v>
          </cell>
        </row>
        <row r="26">
          <cell r="A26">
            <v>43282</v>
          </cell>
        </row>
        <row r="27">
          <cell r="A27">
            <v>43283</v>
          </cell>
        </row>
        <row r="28">
          <cell r="A28">
            <v>43284</v>
          </cell>
        </row>
        <row r="29">
          <cell r="A29">
            <v>43285</v>
          </cell>
        </row>
        <row r="30">
          <cell r="A30">
            <v>43286</v>
          </cell>
        </row>
        <row r="31">
          <cell r="A31">
            <v>43287</v>
          </cell>
        </row>
        <row r="32">
          <cell r="A32">
            <v>43288</v>
          </cell>
        </row>
        <row r="33">
          <cell r="A33">
            <v>43289</v>
          </cell>
        </row>
        <row r="34">
          <cell r="A34">
            <v>43290</v>
          </cell>
        </row>
        <row r="35">
          <cell r="A35">
            <v>43291</v>
          </cell>
        </row>
        <row r="36">
          <cell r="A36">
            <v>43292</v>
          </cell>
        </row>
        <row r="37">
          <cell r="A37">
            <v>43293</v>
          </cell>
        </row>
        <row r="38">
          <cell r="A38">
            <v>43294</v>
          </cell>
        </row>
        <row r="39">
          <cell r="A39">
            <v>43295</v>
          </cell>
        </row>
        <row r="40">
          <cell r="A40">
            <v>43296</v>
          </cell>
        </row>
        <row r="41">
          <cell r="A41">
            <v>43297</v>
          </cell>
        </row>
        <row r="42">
          <cell r="A42">
            <v>43298</v>
          </cell>
        </row>
        <row r="43">
          <cell r="A43">
            <v>43299</v>
          </cell>
        </row>
        <row r="44">
          <cell r="A44">
            <v>43300</v>
          </cell>
        </row>
        <row r="45">
          <cell r="A45">
            <v>43301</v>
          </cell>
        </row>
        <row r="46">
          <cell r="A46">
            <v>43302</v>
          </cell>
        </row>
        <row r="47">
          <cell r="A47">
            <v>43303</v>
          </cell>
        </row>
        <row r="48">
          <cell r="A48">
            <v>43304</v>
          </cell>
        </row>
        <row r="49">
          <cell r="A49">
            <v>43305</v>
          </cell>
        </row>
        <row r="50">
          <cell r="A50">
            <v>43306</v>
          </cell>
        </row>
        <row r="51">
          <cell r="A51">
            <v>43307</v>
          </cell>
        </row>
        <row r="52">
          <cell r="A52">
            <v>43308</v>
          </cell>
        </row>
        <row r="53">
          <cell r="A53">
            <v>43309</v>
          </cell>
        </row>
        <row r="54">
          <cell r="A54">
            <v>43310</v>
          </cell>
        </row>
        <row r="55">
          <cell r="A55">
            <v>43311</v>
          </cell>
        </row>
        <row r="56">
          <cell r="A56">
            <v>43312</v>
          </cell>
        </row>
        <row r="57">
          <cell r="A57">
            <v>43313</v>
          </cell>
        </row>
        <row r="58">
          <cell r="A58">
            <v>43314</v>
          </cell>
        </row>
        <row r="59">
          <cell r="A59">
            <v>43315</v>
          </cell>
        </row>
        <row r="60">
          <cell r="A60">
            <v>43316</v>
          </cell>
        </row>
        <row r="61">
          <cell r="A61">
            <v>43317</v>
          </cell>
        </row>
        <row r="62">
          <cell r="A62">
            <v>43318</v>
          </cell>
        </row>
        <row r="63">
          <cell r="A63">
            <v>43319</v>
          </cell>
        </row>
        <row r="64">
          <cell r="A64">
            <v>43320</v>
          </cell>
        </row>
        <row r="65">
          <cell r="A65">
            <v>43321</v>
          </cell>
        </row>
        <row r="66">
          <cell r="A66">
            <v>43322</v>
          </cell>
        </row>
        <row r="67">
          <cell r="A67">
            <v>43323</v>
          </cell>
        </row>
        <row r="68">
          <cell r="A68">
            <v>43324</v>
          </cell>
        </row>
        <row r="69">
          <cell r="A69">
            <v>43325</v>
          </cell>
        </row>
        <row r="70">
          <cell r="A70">
            <v>43326</v>
          </cell>
        </row>
        <row r="71">
          <cell r="A71">
            <v>43327</v>
          </cell>
        </row>
        <row r="72">
          <cell r="A72">
            <v>43328</v>
          </cell>
        </row>
        <row r="73">
          <cell r="A73">
            <v>43329</v>
          </cell>
        </row>
        <row r="74">
          <cell r="A74">
            <v>43330</v>
          </cell>
        </row>
        <row r="75">
          <cell r="A75">
            <v>43331</v>
          </cell>
        </row>
        <row r="76">
          <cell r="A76">
            <v>43332</v>
          </cell>
        </row>
        <row r="77">
          <cell r="A77">
            <v>43333</v>
          </cell>
        </row>
        <row r="78">
          <cell r="A78">
            <v>43334</v>
          </cell>
        </row>
        <row r="79">
          <cell r="A79">
            <v>43335</v>
          </cell>
        </row>
        <row r="80">
          <cell r="A80">
            <v>43336</v>
          </cell>
        </row>
        <row r="81">
          <cell r="A81">
            <v>43337</v>
          </cell>
        </row>
        <row r="82">
          <cell r="A82">
            <v>43338</v>
          </cell>
        </row>
        <row r="83">
          <cell r="A83">
            <v>43339</v>
          </cell>
        </row>
        <row r="84">
          <cell r="A84">
            <v>43340</v>
          </cell>
        </row>
        <row r="85">
          <cell r="A85">
            <v>43341</v>
          </cell>
        </row>
        <row r="86">
          <cell r="A86">
            <v>43342</v>
          </cell>
        </row>
        <row r="87">
          <cell r="A87">
            <v>43343</v>
          </cell>
        </row>
        <row r="88">
          <cell r="A88">
            <v>43344</v>
          </cell>
        </row>
        <row r="89">
          <cell r="A89">
            <v>43345</v>
          </cell>
        </row>
        <row r="90">
          <cell r="A90">
            <v>43346</v>
          </cell>
        </row>
        <row r="91">
          <cell r="A91">
            <v>43347</v>
          </cell>
        </row>
        <row r="92">
          <cell r="A92">
            <v>43348</v>
          </cell>
        </row>
        <row r="93">
          <cell r="A93">
            <v>43349</v>
          </cell>
        </row>
        <row r="94">
          <cell r="A94">
            <v>43350</v>
          </cell>
        </row>
        <row r="95">
          <cell r="A95">
            <v>43351</v>
          </cell>
        </row>
        <row r="96">
          <cell r="A96">
            <v>43352</v>
          </cell>
        </row>
        <row r="97">
          <cell r="A97">
            <v>43353</v>
          </cell>
        </row>
        <row r="98">
          <cell r="A98">
            <v>43354</v>
          </cell>
        </row>
        <row r="99">
          <cell r="A99">
            <v>43355</v>
          </cell>
        </row>
        <row r="100">
          <cell r="A100">
            <v>43356</v>
          </cell>
        </row>
        <row r="101">
          <cell r="A101">
            <v>43357</v>
          </cell>
        </row>
        <row r="102">
          <cell r="A102">
            <v>43358</v>
          </cell>
        </row>
        <row r="103">
          <cell r="A103">
            <v>43359</v>
          </cell>
        </row>
        <row r="104">
          <cell r="A104">
            <v>43360</v>
          </cell>
        </row>
        <row r="105">
          <cell r="A105">
            <v>43361</v>
          </cell>
        </row>
        <row r="106">
          <cell r="A106">
            <v>43362</v>
          </cell>
        </row>
        <row r="107">
          <cell r="A107">
            <v>43363</v>
          </cell>
        </row>
        <row r="108">
          <cell r="A108">
            <v>43364</v>
          </cell>
        </row>
        <row r="109">
          <cell r="A109">
            <v>43365</v>
          </cell>
        </row>
        <row r="110">
          <cell r="A110">
            <v>43366</v>
          </cell>
        </row>
        <row r="111">
          <cell r="A111">
            <v>43367</v>
          </cell>
        </row>
        <row r="112">
          <cell r="A112">
            <v>43368</v>
          </cell>
        </row>
        <row r="113">
          <cell r="A113">
            <v>43369</v>
          </cell>
        </row>
        <row r="114">
          <cell r="A114">
            <v>43370</v>
          </cell>
        </row>
        <row r="115">
          <cell r="A115">
            <v>43371</v>
          </cell>
        </row>
        <row r="116">
          <cell r="A116">
            <v>43372</v>
          </cell>
        </row>
        <row r="117">
          <cell r="A117">
            <v>43373</v>
          </cell>
        </row>
        <row r="118">
          <cell r="A118">
            <v>43374</v>
          </cell>
        </row>
        <row r="119">
          <cell r="A119">
            <v>43375</v>
          </cell>
        </row>
        <row r="120">
          <cell r="A120">
            <v>43376</v>
          </cell>
        </row>
        <row r="121">
          <cell r="A121">
            <v>43377</v>
          </cell>
        </row>
        <row r="122">
          <cell r="A122">
            <v>43378</v>
          </cell>
        </row>
        <row r="123">
          <cell r="A123">
            <v>43379</v>
          </cell>
        </row>
        <row r="124">
          <cell r="A124">
            <v>43380</v>
          </cell>
        </row>
        <row r="125">
          <cell r="A125">
            <v>43381</v>
          </cell>
        </row>
        <row r="126">
          <cell r="A126">
            <v>43382</v>
          </cell>
        </row>
        <row r="127">
          <cell r="A127">
            <v>43383</v>
          </cell>
        </row>
        <row r="128">
          <cell r="A128">
            <v>43384</v>
          </cell>
        </row>
        <row r="129">
          <cell r="A129">
            <v>43385</v>
          </cell>
        </row>
        <row r="130">
          <cell r="A130">
            <v>43386</v>
          </cell>
        </row>
        <row r="131">
          <cell r="A131">
            <v>43387</v>
          </cell>
        </row>
        <row r="132">
          <cell r="A132">
            <v>43388</v>
          </cell>
        </row>
        <row r="133">
          <cell r="A133">
            <v>43389</v>
          </cell>
        </row>
        <row r="134">
          <cell r="A134">
            <v>43390</v>
          </cell>
        </row>
        <row r="135">
          <cell r="A135">
            <v>43391</v>
          </cell>
        </row>
        <row r="136">
          <cell r="A136">
            <v>43392</v>
          </cell>
        </row>
        <row r="137">
          <cell r="A137">
            <v>43393</v>
          </cell>
        </row>
        <row r="138">
          <cell r="A138">
            <v>43394</v>
          </cell>
        </row>
        <row r="139">
          <cell r="A139">
            <v>43395</v>
          </cell>
        </row>
        <row r="140">
          <cell r="A140">
            <v>43396</v>
          </cell>
        </row>
        <row r="141">
          <cell r="A141">
            <v>43397</v>
          </cell>
        </row>
        <row r="142">
          <cell r="A142">
            <v>43398</v>
          </cell>
        </row>
        <row r="143">
          <cell r="A143">
            <v>43399</v>
          </cell>
        </row>
        <row r="144">
          <cell r="A144">
            <v>43400</v>
          </cell>
        </row>
        <row r="145">
          <cell r="A145">
            <v>43401</v>
          </cell>
        </row>
        <row r="146">
          <cell r="A146">
            <v>43402</v>
          </cell>
        </row>
        <row r="147">
          <cell r="A147">
            <v>43403</v>
          </cell>
        </row>
        <row r="148">
          <cell r="A148">
            <v>43404</v>
          </cell>
        </row>
        <row r="149">
          <cell r="A149">
            <v>43405</v>
          </cell>
        </row>
        <row r="150">
          <cell r="A150">
            <v>43406</v>
          </cell>
        </row>
        <row r="151">
          <cell r="A151">
            <v>43407</v>
          </cell>
        </row>
        <row r="152">
          <cell r="A152">
            <v>43408</v>
          </cell>
        </row>
        <row r="153">
          <cell r="A153">
            <v>43409</v>
          </cell>
        </row>
        <row r="154">
          <cell r="A154">
            <v>43410</v>
          </cell>
        </row>
        <row r="155">
          <cell r="A155">
            <v>43411</v>
          </cell>
        </row>
        <row r="156">
          <cell r="A156">
            <v>43412</v>
          </cell>
        </row>
        <row r="157">
          <cell r="A157">
            <v>43413</v>
          </cell>
        </row>
        <row r="158">
          <cell r="A158">
            <v>43414</v>
          </cell>
        </row>
        <row r="159">
          <cell r="A159">
            <v>43415</v>
          </cell>
        </row>
        <row r="160">
          <cell r="A160">
            <v>43416</v>
          </cell>
        </row>
        <row r="161">
          <cell r="A161">
            <v>43417</v>
          </cell>
        </row>
        <row r="162">
          <cell r="A162">
            <v>43418</v>
          </cell>
        </row>
        <row r="163">
          <cell r="A163">
            <v>43419</v>
          </cell>
        </row>
        <row r="164">
          <cell r="A164">
            <v>43420</v>
          </cell>
        </row>
        <row r="165">
          <cell r="A165">
            <v>43421</v>
          </cell>
        </row>
        <row r="166">
          <cell r="A166">
            <v>43422</v>
          </cell>
        </row>
        <row r="167">
          <cell r="A167">
            <v>43423</v>
          </cell>
        </row>
        <row r="168">
          <cell r="A168">
            <v>43424</v>
          </cell>
        </row>
        <row r="169">
          <cell r="A169">
            <v>43425</v>
          </cell>
        </row>
        <row r="170">
          <cell r="A170">
            <v>43426</v>
          </cell>
        </row>
        <row r="171">
          <cell r="A171">
            <v>43427</v>
          </cell>
        </row>
        <row r="172">
          <cell r="A172">
            <v>43428</v>
          </cell>
        </row>
        <row r="173">
          <cell r="A173">
            <v>43429</v>
          </cell>
        </row>
        <row r="174">
          <cell r="A174">
            <v>43430</v>
          </cell>
        </row>
        <row r="175">
          <cell r="A175">
            <v>43431</v>
          </cell>
        </row>
        <row r="176">
          <cell r="A176">
            <v>43432</v>
          </cell>
        </row>
        <row r="177">
          <cell r="A177">
            <v>43433</v>
          </cell>
        </row>
        <row r="178">
          <cell r="A178">
            <v>43434</v>
          </cell>
        </row>
        <row r="179">
          <cell r="A179">
            <v>43435</v>
          </cell>
        </row>
        <row r="180">
          <cell r="A180">
            <v>43436</v>
          </cell>
        </row>
        <row r="181">
          <cell r="A181">
            <v>43437</v>
          </cell>
        </row>
        <row r="182">
          <cell r="A182">
            <v>43438</v>
          </cell>
        </row>
        <row r="183">
          <cell r="A183">
            <v>43439</v>
          </cell>
        </row>
        <row r="184">
          <cell r="A184">
            <v>43440</v>
          </cell>
        </row>
        <row r="185">
          <cell r="A185">
            <v>43441</v>
          </cell>
        </row>
        <row r="186">
          <cell r="A186">
            <v>43442</v>
          </cell>
        </row>
        <row r="187">
          <cell r="A187">
            <v>43443</v>
          </cell>
        </row>
        <row r="188">
          <cell r="A188">
            <v>43444</v>
          </cell>
        </row>
        <row r="189">
          <cell r="A189">
            <v>43445</v>
          </cell>
        </row>
        <row r="190">
          <cell r="A190">
            <v>43446</v>
          </cell>
        </row>
        <row r="191">
          <cell r="A191">
            <v>43447</v>
          </cell>
        </row>
        <row r="192">
          <cell r="A192">
            <v>43448</v>
          </cell>
        </row>
        <row r="193">
          <cell r="A193">
            <v>43449</v>
          </cell>
        </row>
        <row r="194">
          <cell r="A194">
            <v>43450</v>
          </cell>
        </row>
        <row r="195">
          <cell r="A195">
            <v>43451</v>
          </cell>
        </row>
        <row r="196">
          <cell r="A196">
            <v>43452</v>
          </cell>
        </row>
        <row r="197">
          <cell r="A197">
            <v>43453</v>
          </cell>
        </row>
        <row r="198">
          <cell r="A198">
            <v>43454</v>
          </cell>
        </row>
        <row r="199">
          <cell r="A199">
            <v>43455</v>
          </cell>
        </row>
        <row r="200">
          <cell r="A200">
            <v>43456</v>
          </cell>
        </row>
        <row r="201">
          <cell r="A201">
            <v>43457</v>
          </cell>
        </row>
        <row r="202">
          <cell r="A202">
            <v>43458</v>
          </cell>
        </row>
        <row r="203">
          <cell r="A203">
            <v>43459</v>
          </cell>
        </row>
        <row r="204">
          <cell r="A204">
            <v>43460</v>
          </cell>
        </row>
        <row r="205">
          <cell r="A205">
            <v>43461</v>
          </cell>
        </row>
        <row r="206">
          <cell r="A206">
            <v>43462</v>
          </cell>
        </row>
        <row r="207">
          <cell r="A207">
            <v>43463</v>
          </cell>
        </row>
        <row r="208">
          <cell r="A208">
            <v>43464</v>
          </cell>
        </row>
        <row r="209">
          <cell r="A209">
            <v>43465</v>
          </cell>
        </row>
        <row r="210">
          <cell r="A210">
            <v>43466</v>
          </cell>
        </row>
        <row r="211">
          <cell r="A211">
            <v>43467</v>
          </cell>
        </row>
        <row r="212">
          <cell r="A212">
            <v>43468</v>
          </cell>
        </row>
        <row r="213">
          <cell r="A213">
            <v>43469</v>
          </cell>
        </row>
        <row r="214">
          <cell r="A214">
            <v>43470</v>
          </cell>
        </row>
        <row r="215">
          <cell r="A215">
            <v>43471</v>
          </cell>
        </row>
        <row r="216">
          <cell r="A216">
            <v>43472</v>
          </cell>
        </row>
        <row r="217">
          <cell r="A217">
            <v>43473</v>
          </cell>
        </row>
        <row r="218">
          <cell r="A218">
            <v>43474</v>
          </cell>
        </row>
        <row r="219">
          <cell r="A219">
            <v>43475</v>
          </cell>
        </row>
        <row r="220">
          <cell r="A220">
            <v>43476</v>
          </cell>
        </row>
        <row r="221">
          <cell r="A221">
            <v>43477</v>
          </cell>
        </row>
        <row r="222">
          <cell r="A222">
            <v>43478</v>
          </cell>
        </row>
        <row r="223">
          <cell r="A223">
            <v>43479</v>
          </cell>
        </row>
        <row r="224">
          <cell r="A224">
            <v>43480</v>
          </cell>
        </row>
        <row r="225">
          <cell r="A225">
            <v>43481</v>
          </cell>
        </row>
        <row r="226">
          <cell r="A226">
            <v>43482</v>
          </cell>
        </row>
        <row r="227">
          <cell r="A227">
            <v>43483</v>
          </cell>
        </row>
        <row r="228">
          <cell r="A228">
            <v>43484</v>
          </cell>
        </row>
        <row r="229">
          <cell r="A229">
            <v>43485</v>
          </cell>
        </row>
        <row r="230">
          <cell r="A230">
            <v>43486</v>
          </cell>
        </row>
        <row r="231">
          <cell r="A231">
            <v>43487</v>
          </cell>
        </row>
        <row r="232">
          <cell r="A232">
            <v>43488</v>
          </cell>
        </row>
        <row r="233">
          <cell r="A233">
            <v>43489</v>
          </cell>
        </row>
        <row r="234">
          <cell r="A234">
            <v>43490</v>
          </cell>
        </row>
        <row r="235">
          <cell r="A235">
            <v>43491</v>
          </cell>
        </row>
        <row r="236">
          <cell r="A236">
            <v>43492</v>
          </cell>
        </row>
        <row r="237">
          <cell r="A237">
            <v>43493</v>
          </cell>
        </row>
        <row r="238">
          <cell r="A238">
            <v>43494</v>
          </cell>
        </row>
        <row r="239">
          <cell r="A239">
            <v>43495</v>
          </cell>
        </row>
        <row r="240">
          <cell r="A240">
            <v>43496</v>
          </cell>
        </row>
        <row r="241">
          <cell r="A241">
            <v>43497</v>
          </cell>
        </row>
        <row r="242">
          <cell r="A242">
            <v>43498</v>
          </cell>
        </row>
        <row r="243">
          <cell r="A243">
            <v>43499</v>
          </cell>
        </row>
        <row r="244">
          <cell r="A244">
            <v>43500</v>
          </cell>
        </row>
        <row r="245">
          <cell r="A245">
            <v>43501</v>
          </cell>
        </row>
        <row r="246">
          <cell r="A246">
            <v>43502</v>
          </cell>
        </row>
        <row r="247">
          <cell r="A247">
            <v>43503</v>
          </cell>
        </row>
        <row r="248">
          <cell r="A248">
            <v>43504</v>
          </cell>
        </row>
        <row r="249">
          <cell r="A249">
            <v>43505</v>
          </cell>
        </row>
        <row r="250">
          <cell r="A250">
            <v>43506</v>
          </cell>
        </row>
        <row r="251">
          <cell r="A251">
            <v>43507</v>
          </cell>
        </row>
        <row r="252">
          <cell r="A252">
            <v>43508</v>
          </cell>
        </row>
        <row r="253">
          <cell r="A253">
            <v>43509</v>
          </cell>
        </row>
        <row r="254">
          <cell r="A254">
            <v>43510</v>
          </cell>
        </row>
        <row r="255">
          <cell r="A255">
            <v>43511</v>
          </cell>
        </row>
        <row r="256">
          <cell r="A256">
            <v>43512</v>
          </cell>
        </row>
        <row r="257">
          <cell r="A257">
            <v>43513</v>
          </cell>
        </row>
        <row r="258">
          <cell r="A258">
            <v>43514</v>
          </cell>
        </row>
        <row r="259">
          <cell r="A259">
            <v>43515</v>
          </cell>
        </row>
        <row r="260">
          <cell r="A260">
            <v>43516</v>
          </cell>
        </row>
        <row r="261">
          <cell r="A261">
            <v>43517</v>
          </cell>
        </row>
        <row r="262">
          <cell r="A262">
            <v>43518</v>
          </cell>
        </row>
        <row r="263">
          <cell r="A263">
            <v>43519</v>
          </cell>
        </row>
        <row r="264">
          <cell r="A264">
            <v>43520</v>
          </cell>
        </row>
        <row r="265">
          <cell r="A265">
            <v>43521</v>
          </cell>
        </row>
        <row r="266">
          <cell r="A266">
            <v>43522</v>
          </cell>
        </row>
        <row r="267">
          <cell r="A267">
            <v>43523</v>
          </cell>
        </row>
        <row r="268">
          <cell r="A268">
            <v>43524</v>
          </cell>
        </row>
        <row r="269">
          <cell r="A269">
            <v>43525</v>
          </cell>
        </row>
        <row r="270">
          <cell r="A270">
            <v>43526</v>
          </cell>
        </row>
        <row r="271">
          <cell r="A271">
            <v>43527</v>
          </cell>
        </row>
        <row r="272">
          <cell r="A272">
            <v>43528</v>
          </cell>
        </row>
        <row r="273">
          <cell r="A273">
            <v>43529</v>
          </cell>
        </row>
        <row r="274">
          <cell r="A274">
            <v>43530</v>
          </cell>
        </row>
        <row r="275">
          <cell r="A275">
            <v>43531</v>
          </cell>
        </row>
        <row r="276">
          <cell r="A276">
            <v>43532</v>
          </cell>
        </row>
        <row r="277">
          <cell r="A277">
            <v>43533</v>
          </cell>
        </row>
        <row r="278">
          <cell r="A278">
            <v>43534</v>
          </cell>
        </row>
        <row r="279">
          <cell r="A279">
            <v>43535</v>
          </cell>
        </row>
        <row r="280">
          <cell r="A280">
            <v>43536</v>
          </cell>
        </row>
        <row r="281">
          <cell r="A281">
            <v>43537</v>
          </cell>
        </row>
        <row r="282">
          <cell r="A282">
            <v>43538</v>
          </cell>
        </row>
        <row r="283">
          <cell r="A283">
            <v>43539</v>
          </cell>
        </row>
        <row r="284">
          <cell r="A284">
            <v>43540</v>
          </cell>
        </row>
        <row r="285">
          <cell r="A285">
            <v>43541</v>
          </cell>
        </row>
        <row r="286">
          <cell r="A286">
            <v>43542</v>
          </cell>
        </row>
        <row r="287">
          <cell r="A287">
            <v>43543</v>
          </cell>
        </row>
        <row r="288">
          <cell r="A288">
            <v>43544</v>
          </cell>
        </row>
        <row r="289">
          <cell r="A289">
            <v>43545</v>
          </cell>
        </row>
        <row r="290">
          <cell r="A290">
            <v>43546</v>
          </cell>
        </row>
        <row r="291">
          <cell r="A291">
            <v>43547</v>
          </cell>
        </row>
        <row r="292">
          <cell r="A292">
            <v>43548</v>
          </cell>
        </row>
        <row r="293">
          <cell r="A293">
            <v>43549</v>
          </cell>
        </row>
        <row r="294">
          <cell r="A294">
            <v>43550</v>
          </cell>
        </row>
        <row r="295">
          <cell r="A295">
            <v>43551</v>
          </cell>
        </row>
        <row r="296">
          <cell r="A296">
            <v>43552</v>
          </cell>
        </row>
        <row r="297">
          <cell r="A297">
            <v>43553</v>
          </cell>
        </row>
        <row r="298">
          <cell r="A298">
            <v>43554</v>
          </cell>
        </row>
        <row r="299">
          <cell r="A299">
            <v>43555</v>
          </cell>
        </row>
        <row r="300">
          <cell r="A300">
            <v>43556</v>
          </cell>
        </row>
        <row r="301">
          <cell r="A301">
            <v>43557</v>
          </cell>
        </row>
        <row r="302">
          <cell r="A302">
            <v>43558</v>
          </cell>
        </row>
        <row r="303">
          <cell r="A303">
            <v>43559</v>
          </cell>
        </row>
        <row r="304">
          <cell r="A304">
            <v>43560</v>
          </cell>
        </row>
        <row r="305">
          <cell r="A305">
            <v>43561</v>
          </cell>
        </row>
        <row r="306">
          <cell r="A306">
            <v>43562</v>
          </cell>
        </row>
        <row r="307">
          <cell r="A307">
            <v>43563</v>
          </cell>
        </row>
        <row r="308">
          <cell r="A308">
            <v>43564</v>
          </cell>
        </row>
        <row r="309">
          <cell r="A309">
            <v>43565</v>
          </cell>
        </row>
        <row r="310">
          <cell r="A310">
            <v>43566</v>
          </cell>
        </row>
        <row r="311">
          <cell r="A311">
            <v>43567</v>
          </cell>
        </row>
        <row r="312">
          <cell r="A312">
            <v>43568</v>
          </cell>
        </row>
        <row r="313">
          <cell r="A313">
            <v>43569</v>
          </cell>
        </row>
        <row r="314">
          <cell r="A314">
            <v>43570</v>
          </cell>
        </row>
        <row r="315">
          <cell r="A315">
            <v>43571</v>
          </cell>
        </row>
        <row r="316">
          <cell r="A316">
            <v>43572</v>
          </cell>
        </row>
        <row r="317">
          <cell r="A317">
            <v>43573</v>
          </cell>
        </row>
        <row r="318">
          <cell r="A318">
            <v>43574</v>
          </cell>
        </row>
        <row r="319">
          <cell r="A319">
            <v>43575</v>
          </cell>
        </row>
        <row r="320">
          <cell r="A320">
            <v>43576</v>
          </cell>
        </row>
        <row r="321">
          <cell r="A321">
            <v>43577</v>
          </cell>
        </row>
        <row r="322">
          <cell r="A322">
            <v>43578</v>
          </cell>
        </row>
        <row r="323">
          <cell r="A323">
            <v>43579</v>
          </cell>
        </row>
        <row r="324">
          <cell r="A324">
            <v>43580</v>
          </cell>
        </row>
        <row r="325">
          <cell r="A325">
            <v>43581</v>
          </cell>
        </row>
        <row r="326">
          <cell r="A326">
            <v>43582</v>
          </cell>
        </row>
        <row r="327">
          <cell r="A327">
            <v>43583</v>
          </cell>
        </row>
        <row r="328">
          <cell r="A328">
            <v>43584</v>
          </cell>
        </row>
        <row r="329">
          <cell r="A329">
            <v>43585</v>
          </cell>
        </row>
        <row r="330">
          <cell r="A330">
            <v>43586</v>
          </cell>
        </row>
        <row r="331">
          <cell r="A331">
            <v>43587</v>
          </cell>
        </row>
        <row r="332">
          <cell r="A332">
            <v>43588</v>
          </cell>
        </row>
        <row r="333">
          <cell r="A333">
            <v>43589</v>
          </cell>
        </row>
        <row r="334">
          <cell r="A334">
            <v>43590</v>
          </cell>
        </row>
        <row r="335">
          <cell r="A335">
            <v>43591</v>
          </cell>
        </row>
        <row r="336">
          <cell r="A336">
            <v>43592</v>
          </cell>
        </row>
        <row r="337">
          <cell r="A337">
            <v>43593</v>
          </cell>
        </row>
        <row r="338">
          <cell r="A338">
            <v>43594</v>
          </cell>
        </row>
        <row r="339">
          <cell r="A339">
            <v>43595</v>
          </cell>
        </row>
        <row r="340">
          <cell r="A340">
            <v>43596</v>
          </cell>
        </row>
        <row r="341">
          <cell r="A341">
            <v>43597</v>
          </cell>
        </row>
        <row r="342">
          <cell r="A342">
            <v>43598</v>
          </cell>
        </row>
        <row r="343">
          <cell r="A343">
            <v>43599</v>
          </cell>
        </row>
        <row r="344">
          <cell r="A344">
            <v>43600</v>
          </cell>
        </row>
        <row r="345">
          <cell r="A345">
            <v>43601</v>
          </cell>
        </row>
        <row r="346">
          <cell r="A346">
            <v>43602</v>
          </cell>
        </row>
        <row r="347">
          <cell r="A347">
            <v>43603</v>
          </cell>
        </row>
        <row r="348">
          <cell r="A348">
            <v>43604</v>
          </cell>
        </row>
        <row r="349">
          <cell r="A349">
            <v>43605</v>
          </cell>
        </row>
        <row r="350">
          <cell r="A350">
            <v>43606</v>
          </cell>
        </row>
        <row r="351">
          <cell r="A351">
            <v>43607</v>
          </cell>
        </row>
        <row r="352">
          <cell r="A352">
            <v>43608</v>
          </cell>
        </row>
        <row r="353">
          <cell r="A353">
            <v>43609</v>
          </cell>
        </row>
        <row r="354">
          <cell r="A354">
            <v>43610</v>
          </cell>
        </row>
        <row r="355">
          <cell r="A355">
            <v>43611</v>
          </cell>
        </row>
        <row r="356">
          <cell r="A356">
            <v>43612</v>
          </cell>
        </row>
        <row r="357">
          <cell r="A357">
            <v>43613</v>
          </cell>
        </row>
        <row r="358">
          <cell r="A358">
            <v>43614</v>
          </cell>
        </row>
        <row r="359">
          <cell r="A359">
            <v>43615</v>
          </cell>
        </row>
        <row r="360">
          <cell r="A360">
            <v>43616</v>
          </cell>
        </row>
        <row r="361">
          <cell r="A361">
            <v>43617</v>
          </cell>
        </row>
        <row r="362">
          <cell r="A362">
            <v>43618</v>
          </cell>
        </row>
        <row r="363">
          <cell r="A363">
            <v>43619</v>
          </cell>
        </row>
        <row r="364">
          <cell r="A364">
            <v>43620</v>
          </cell>
        </row>
        <row r="365">
          <cell r="A365">
            <v>43621</v>
          </cell>
        </row>
        <row r="366">
          <cell r="A366">
            <v>43622</v>
          </cell>
        </row>
        <row r="367">
          <cell r="A367">
            <v>43623</v>
          </cell>
        </row>
        <row r="368">
          <cell r="A368">
            <v>43624</v>
          </cell>
        </row>
        <row r="369">
          <cell r="A369">
            <v>43625</v>
          </cell>
        </row>
        <row r="370">
          <cell r="A370">
            <v>43626</v>
          </cell>
        </row>
        <row r="371">
          <cell r="A371">
            <v>43627</v>
          </cell>
        </row>
        <row r="372">
          <cell r="A372">
            <v>43628</v>
          </cell>
        </row>
        <row r="373">
          <cell r="A373">
            <v>43629</v>
          </cell>
        </row>
        <row r="374">
          <cell r="A374">
            <v>43630</v>
          </cell>
        </row>
        <row r="375">
          <cell r="A375">
            <v>43631</v>
          </cell>
        </row>
        <row r="376">
          <cell r="A376">
            <v>43632</v>
          </cell>
        </row>
        <row r="377">
          <cell r="A377">
            <v>43633</v>
          </cell>
        </row>
        <row r="378">
          <cell r="A378">
            <v>43634</v>
          </cell>
        </row>
        <row r="379">
          <cell r="A379">
            <v>43635</v>
          </cell>
        </row>
        <row r="380">
          <cell r="A380">
            <v>43636</v>
          </cell>
        </row>
        <row r="381">
          <cell r="A381">
            <v>43637</v>
          </cell>
        </row>
        <row r="382">
          <cell r="A382">
            <v>43638</v>
          </cell>
        </row>
        <row r="383">
          <cell r="A383">
            <v>43639</v>
          </cell>
        </row>
        <row r="384">
          <cell r="A384">
            <v>43640</v>
          </cell>
        </row>
        <row r="385">
          <cell r="A385">
            <v>43641</v>
          </cell>
        </row>
        <row r="386">
          <cell r="A386">
            <v>43642</v>
          </cell>
        </row>
        <row r="387">
          <cell r="A387">
            <v>43643</v>
          </cell>
        </row>
        <row r="388">
          <cell r="A388">
            <v>43644</v>
          </cell>
        </row>
      </sheetData>
      <sheetData sheetId="5" refreshError="1"/>
      <sheetData sheetId="6" refreshError="1"/>
      <sheetData sheetId="7"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pageSetUpPr fitToPage="1"/>
  </sheetPr>
  <dimension ref="A1:LT888"/>
  <sheetViews>
    <sheetView showGridLines="0" tabSelected="1" topLeftCell="AD9" zoomScale="55" zoomScaleNormal="55" zoomScaleSheetLayoutView="70" zoomScalePageLayoutView="25" workbookViewId="0">
      <pane ySplit="4" topLeftCell="A13" activePane="bottomLeft" state="frozen"/>
      <selection activeCell="S9" sqref="S9"/>
      <selection pane="bottomLeft" activeCell="AX155" sqref="AX155"/>
    </sheetView>
  </sheetViews>
  <sheetFormatPr defaultColWidth="9.140625" defaultRowHeight="15" outlineLevelCol="2"/>
  <cols>
    <col min="1" max="1" width="3.85546875" style="85" customWidth="1"/>
    <col min="2" max="2" width="7.85546875" style="90" customWidth="1"/>
    <col min="3" max="3" width="8.28515625" style="90" customWidth="1"/>
    <col min="4" max="4" width="36.140625" style="85" hidden="1" customWidth="1" outlineLevel="1"/>
    <col min="5" max="5" width="16.140625" style="85" hidden="1" customWidth="1" outlineLevel="1"/>
    <col min="6" max="6" width="12.140625" style="85" hidden="1" customWidth="1" outlineLevel="1"/>
    <col min="7" max="7" width="36.28515625" style="85" hidden="1" customWidth="1" outlineLevel="1"/>
    <col min="8" max="8" width="50" style="85" hidden="1" customWidth="1" outlineLevel="1"/>
    <col min="9" max="9" width="52.7109375" style="85" hidden="1" customWidth="1" outlineLevel="1"/>
    <col min="10" max="10" width="11.140625" style="85" customWidth="1" collapsed="1"/>
    <col min="11" max="11" width="38.28515625" style="85" hidden="1" customWidth="1" outlineLevel="1"/>
    <col min="12" max="12" width="10.42578125" style="85" hidden="1" customWidth="1" outlineLevel="1"/>
    <col min="13" max="13" width="10.140625" style="85" hidden="1" customWidth="1" outlineLevel="1"/>
    <col min="14" max="14" width="6" style="85" hidden="1" customWidth="1" outlineLevel="1"/>
    <col min="15" max="15" width="7.28515625" style="85" hidden="1" customWidth="1" outlineLevel="1"/>
    <col min="16" max="17" width="40.7109375" style="85" hidden="1" customWidth="1" outlineLevel="1"/>
    <col min="18" max="18" width="11" style="85" hidden="1" customWidth="1" outlineLevel="1"/>
    <col min="19" max="20" width="36" style="85" hidden="1" customWidth="1" outlineLevel="1"/>
    <col min="21" max="21" width="7.28515625" style="85" customWidth="1" collapsed="1"/>
    <col min="22" max="22" width="12.85546875" style="85" customWidth="1"/>
    <col min="23" max="23" width="22.28515625" style="90" customWidth="1"/>
    <col min="24" max="27" width="5.140625" style="90" customWidth="1"/>
    <col min="28" max="28" width="3.7109375" style="90" customWidth="1"/>
    <col min="29" max="29" width="8.7109375" style="90" customWidth="1"/>
    <col min="30" max="30" width="8.85546875" style="85" customWidth="1"/>
    <col min="31" max="35" width="8.85546875" style="90" hidden="1" customWidth="1" outlineLevel="1"/>
    <col min="36" max="37" width="8.85546875" style="85" hidden="1" customWidth="1" outlineLevel="1"/>
    <col min="38" max="38" width="8.5703125" style="85" customWidth="1" collapsed="1"/>
    <col min="39" max="39" width="7.28515625" style="85" customWidth="1"/>
    <col min="40" max="40" width="7.5703125" style="85" customWidth="1"/>
    <col min="41" max="41" width="45.7109375" style="85" customWidth="1"/>
    <col min="42" max="42" width="54.42578125" style="85" hidden="1" customWidth="1" outlineLevel="1"/>
    <col min="43" max="43" width="39.5703125" style="85" hidden="1" customWidth="1" outlineLevel="2"/>
    <col min="44" max="44" width="47" style="85" hidden="1" customWidth="1" outlineLevel="2"/>
    <col min="45" max="45" width="24.28515625" style="85" hidden="1" customWidth="1" outlineLevel="2"/>
    <col min="46" max="46" width="42.42578125" style="85" hidden="1" customWidth="1" outlineLevel="2"/>
    <col min="47" max="47" width="33.7109375" style="85" hidden="1" customWidth="1" outlineLevel="2"/>
    <col min="48" max="48" width="35.7109375" style="85" hidden="1" customWidth="1" outlineLevel="2"/>
    <col min="49" max="49" width="53.28515625" style="85" customWidth="1" collapsed="1"/>
    <col min="50" max="50" width="57.5703125" style="85" customWidth="1"/>
    <col min="51" max="51" width="6.5703125" style="85" customWidth="1"/>
    <col min="52" max="52" width="12" style="85" customWidth="1"/>
    <col min="53" max="53" width="8.28515625" style="85" customWidth="1"/>
    <col min="54" max="56" width="5.28515625" style="85" customWidth="1"/>
    <col min="57" max="61" width="4.7109375" style="85" customWidth="1"/>
    <col min="62" max="62" width="14.7109375" style="85" customWidth="1"/>
    <col min="63" max="63" width="13.28515625" style="85" customWidth="1"/>
    <col min="64" max="64" width="13.140625" style="85" customWidth="1"/>
    <col min="65" max="65" width="21.7109375" style="85" customWidth="1"/>
    <col min="66" max="66" width="14.7109375" style="85" hidden="1" customWidth="1"/>
    <col min="67" max="67" width="6.28515625" style="85" hidden="1" customWidth="1"/>
    <col min="68" max="68" width="3.7109375" style="85" hidden="1" customWidth="1"/>
    <col min="69" max="69" width="6.28515625" style="85" hidden="1" customWidth="1"/>
    <col min="70" max="70" width="3.7109375" style="85" hidden="1" customWidth="1"/>
    <col min="71" max="71" width="6.28515625" style="85" hidden="1" customWidth="1"/>
    <col min="72" max="72" width="3.7109375" style="85" hidden="1" customWidth="1"/>
    <col min="73" max="73" width="6.28515625" style="85" hidden="1" customWidth="1"/>
    <col min="74" max="74" width="3.7109375" style="85" hidden="1" customWidth="1"/>
    <col min="75" max="76" width="14.28515625" style="85" hidden="1" customWidth="1"/>
    <col min="77" max="77" width="6.28515625" style="85" hidden="1" customWidth="1"/>
    <col min="78" max="79" width="3.7109375" style="85" hidden="1" customWidth="1"/>
    <col min="80" max="81" width="14.28515625" style="85" hidden="1" customWidth="1"/>
    <col min="82" max="82" width="6.28515625" style="85" hidden="1" customWidth="1"/>
    <col min="83" max="84" width="3.7109375" style="85" hidden="1" customWidth="1"/>
    <col min="85" max="86" width="14.28515625" style="85" hidden="1" customWidth="1"/>
    <col min="87" max="87" width="6.28515625" style="85" hidden="1" customWidth="1"/>
    <col min="88" max="88" width="5.5703125" style="85" hidden="1" customWidth="1"/>
    <col min="89" max="89" width="6.28515625" style="85" hidden="1" customWidth="1"/>
    <col min="90" max="92" width="12.5703125" style="85" customWidth="1"/>
    <col min="93" max="93" width="21.7109375" style="85" customWidth="1"/>
    <col min="94" max="94" width="5.85546875" style="86" customWidth="1"/>
    <col min="95" max="96" width="12.5703125" style="85" customWidth="1"/>
    <col min="97" max="97" width="14.140625" style="85" customWidth="1"/>
    <col min="98" max="98" width="20.7109375" style="85" customWidth="1"/>
    <col min="99" max="101" width="12.42578125" style="85" customWidth="1"/>
    <col min="102" max="102" width="20.85546875" style="85" customWidth="1"/>
    <col min="103" max="103" width="5.85546875" style="91" customWidth="1"/>
    <col min="104" max="105" width="13.85546875" style="85" customWidth="1"/>
    <col min="106" max="106" width="14.85546875" style="85" customWidth="1"/>
    <col min="107" max="107" width="25.85546875" style="85" customWidth="1"/>
    <col min="108" max="110" width="12.42578125" style="85" customWidth="1"/>
    <col min="111" max="111" width="27.28515625" style="85" customWidth="1"/>
    <col min="112" max="112" width="5.85546875" style="91" customWidth="1"/>
    <col min="113" max="114" width="13.85546875" style="85" customWidth="1"/>
    <col min="115" max="115" width="14.85546875" style="85" customWidth="1"/>
    <col min="116" max="116" width="25.85546875" style="85" customWidth="1"/>
    <col min="117" max="119" width="12.42578125" style="85" customWidth="1"/>
    <col min="120" max="120" width="27.28515625" style="85" customWidth="1"/>
    <col min="121" max="121" width="5.85546875" style="91" customWidth="1"/>
    <col min="122" max="123" width="13.85546875" style="85" customWidth="1"/>
    <col min="124" max="124" width="14.85546875" style="85" customWidth="1"/>
    <col min="125" max="125" width="25.85546875" style="85" customWidth="1"/>
    <col min="126" max="128" width="12.42578125" style="85" customWidth="1"/>
    <col min="129" max="129" width="27.28515625" style="85" customWidth="1"/>
    <col min="130" max="130" width="5.85546875" style="91" customWidth="1"/>
    <col min="131" max="132" width="13.85546875" style="85" customWidth="1"/>
    <col min="133" max="133" width="14.85546875" style="85" customWidth="1"/>
    <col min="134" max="134" width="25.85546875" style="85" customWidth="1"/>
    <col min="135" max="137" width="12.42578125" style="85" customWidth="1"/>
    <col min="138" max="138" width="27.28515625" style="85" customWidth="1"/>
    <col min="139" max="139" width="5.85546875" style="91" customWidth="1"/>
    <col min="140" max="141" width="13.85546875" style="85" customWidth="1"/>
    <col min="142" max="142" width="14.85546875" style="85" customWidth="1"/>
    <col min="143" max="143" width="25.140625" style="85" customWidth="1"/>
    <col min="144" max="146" width="12.42578125" style="85" customWidth="1"/>
    <col min="147" max="147" width="27.28515625" style="85" customWidth="1"/>
    <col min="148" max="148" width="5.85546875" style="91" customWidth="1"/>
    <col min="149" max="150" width="11.28515625" style="91" customWidth="1"/>
    <col min="151" max="151" width="12.28515625" style="91" customWidth="1"/>
    <col min="152" max="152" width="26" style="91" customWidth="1"/>
    <col min="153" max="155" width="12.42578125" style="85" customWidth="1"/>
    <col min="156" max="156" width="27.28515625" style="85" customWidth="1"/>
    <col min="157" max="157" width="5.85546875" style="91" customWidth="1"/>
    <col min="158" max="158" width="11.28515625" style="85" bestFit="1" customWidth="1"/>
    <col min="159" max="159" width="13.7109375" style="85" bestFit="1" customWidth="1"/>
    <col min="160" max="160" width="12" style="85" customWidth="1"/>
    <col min="161" max="161" width="20.28515625" style="85" customWidth="1"/>
    <col min="162" max="164" width="12.42578125" style="85" customWidth="1"/>
    <col min="165" max="165" width="27.28515625" style="85" customWidth="1"/>
    <col min="166" max="166" width="5.85546875" style="91" customWidth="1"/>
    <col min="167" max="167" width="13.42578125" style="85" customWidth="1"/>
    <col min="168" max="168" width="12.7109375" style="85" customWidth="1"/>
    <col min="169" max="169" width="13.140625" style="85" customWidth="1"/>
    <col min="170" max="170" width="20.28515625" style="85" customWidth="1"/>
    <col min="171" max="173" width="12.42578125" style="85" customWidth="1"/>
    <col min="174" max="174" width="20.28515625" style="85" customWidth="1"/>
    <col min="175" max="175" width="5.85546875" style="91" customWidth="1"/>
    <col min="176" max="176" width="13.42578125" style="85" customWidth="1"/>
    <col min="177" max="177" width="12.7109375" style="85" customWidth="1"/>
    <col min="178" max="178" width="13.140625" style="85" customWidth="1"/>
    <col min="179" max="179" width="25.85546875" style="85" customWidth="1"/>
    <col min="180" max="182" width="12.42578125" style="85" customWidth="1"/>
    <col min="183" max="183" width="27.28515625" style="85" customWidth="1"/>
    <col min="184" max="184" width="5.85546875" style="91" customWidth="1"/>
    <col min="185" max="187" width="8.85546875" style="91" customWidth="1"/>
    <col min="188" max="188" width="25.5703125" style="91" customWidth="1"/>
    <col min="189" max="191" width="8.85546875" style="91" customWidth="1"/>
    <col min="192" max="192" width="22.140625" style="91" customWidth="1"/>
    <col min="193" max="193" width="5.7109375" style="91" customWidth="1"/>
    <col min="194" max="195" width="8.85546875" style="91" customWidth="1"/>
    <col min="196" max="196" width="8.42578125" style="91" customWidth="1"/>
    <col min="197" max="197" width="24" style="91" customWidth="1"/>
    <col min="198" max="200" width="8.85546875" style="91" customWidth="1"/>
    <col min="201" max="201" width="25" style="91" customWidth="1"/>
    <col min="202" max="206" width="5.7109375" style="91" customWidth="1"/>
    <col min="207" max="211" width="8.85546875" style="91" customWidth="1"/>
    <col min="212" max="212" width="9" style="85" customWidth="1"/>
    <col min="213" max="218" width="10.140625" style="85" customWidth="1"/>
    <col min="219" max="219" width="52.140625" style="85" customWidth="1"/>
    <col min="220" max="220" width="14.85546875" style="85" customWidth="1"/>
    <col min="221" max="221" width="23.140625" style="102" customWidth="1"/>
    <col min="222" max="222" width="3.85546875" style="85" customWidth="1"/>
    <col min="223" max="223" width="16.42578125" style="85" customWidth="1"/>
    <col min="224" max="224" width="15.42578125" style="85" customWidth="1"/>
    <col min="225" max="225" width="19.42578125" style="85" customWidth="1"/>
    <col min="226" max="226" width="23.140625" style="85" customWidth="1"/>
    <col min="227" max="227" width="11.42578125" style="85" customWidth="1"/>
    <col min="228" max="228" width="13" style="85" customWidth="1"/>
    <col min="229" max="229" width="23.5703125" style="85" customWidth="1"/>
    <col min="230" max="230" width="20.7109375" style="189" customWidth="1"/>
    <col min="231" max="231" width="17.85546875" style="85" customWidth="1"/>
    <col min="232" max="232" width="21.140625" style="189" customWidth="1"/>
    <col min="233" max="233" width="9.140625" style="85"/>
    <col min="234" max="235" width="12.85546875" style="85" customWidth="1"/>
    <col min="236" max="236" width="14.7109375" style="85" customWidth="1"/>
    <col min="237" max="237" width="16.140625" style="85" customWidth="1"/>
    <col min="238" max="238" width="14" style="85" customWidth="1"/>
    <col min="239" max="239" width="9.140625" style="85"/>
    <col min="240" max="240" width="22.28515625" style="85" customWidth="1"/>
    <col min="241" max="241" width="12.140625" style="85" customWidth="1"/>
    <col min="242" max="16384" width="9.140625" style="85"/>
  </cols>
  <sheetData>
    <row r="1" spans="1:289" ht="57.6" hidden="1" customHeight="1">
      <c r="A1" s="57"/>
      <c r="B1" s="58"/>
      <c r="C1" s="58"/>
      <c r="D1" s="57"/>
      <c r="E1" s="57"/>
      <c r="F1" s="57"/>
      <c r="G1" s="57"/>
      <c r="H1" s="57"/>
      <c r="I1" s="57"/>
      <c r="J1" s="57"/>
      <c r="K1" s="57"/>
      <c r="L1" s="57"/>
      <c r="M1" s="57"/>
      <c r="N1" s="57"/>
      <c r="O1" s="57"/>
      <c r="P1" s="57"/>
      <c r="Q1" s="57"/>
      <c r="R1" s="57"/>
      <c r="S1" s="57"/>
      <c r="T1" s="57"/>
      <c r="U1" s="57"/>
      <c r="V1" s="57"/>
      <c r="W1" s="58"/>
      <c r="X1" s="58"/>
      <c r="Y1" s="58"/>
      <c r="Z1" s="58"/>
      <c r="AA1" s="58"/>
      <c r="AB1" s="58"/>
      <c r="AC1" s="58"/>
      <c r="AD1" s="57"/>
      <c r="AE1" s="58"/>
      <c r="AF1" s="59"/>
      <c r="AG1" s="59"/>
      <c r="AH1" s="59"/>
      <c r="AI1" s="59"/>
      <c r="AJ1" s="60"/>
      <c r="AK1" s="60"/>
      <c r="AL1" s="57"/>
      <c r="AM1" s="57"/>
      <c r="AN1" s="57"/>
      <c r="AO1" s="61"/>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62"/>
      <c r="CQ1" s="57"/>
      <c r="CR1" s="57"/>
      <c r="CS1" s="57"/>
      <c r="CT1" s="57"/>
      <c r="CU1" s="57"/>
      <c r="CV1" s="57"/>
      <c r="CW1" s="57"/>
      <c r="CX1" s="57"/>
      <c r="CY1" s="63"/>
      <c r="CZ1" s="57"/>
      <c r="DA1" s="57"/>
      <c r="DB1" s="57"/>
      <c r="DC1" s="57"/>
      <c r="DD1" s="57"/>
      <c r="DE1" s="57"/>
      <c r="DF1" s="57"/>
      <c r="DG1" s="57"/>
      <c r="DH1" s="63"/>
      <c r="DI1" s="57"/>
      <c r="DJ1" s="57"/>
      <c r="DK1" s="57"/>
      <c r="DL1" s="57"/>
      <c r="DM1" s="57"/>
      <c r="DN1" s="57"/>
      <c r="DO1" s="57"/>
      <c r="DP1" s="57"/>
      <c r="DQ1" s="63"/>
      <c r="DR1" s="57"/>
      <c r="DS1" s="57"/>
      <c r="DT1" s="57"/>
      <c r="DU1" s="57"/>
      <c r="DV1" s="57"/>
      <c r="DW1" s="57"/>
      <c r="DX1" s="57"/>
      <c r="DY1" s="57"/>
      <c r="DZ1" s="63"/>
      <c r="EA1" s="57"/>
      <c r="EB1" s="57"/>
      <c r="EC1" s="57"/>
      <c r="ED1" s="57"/>
      <c r="EE1" s="57"/>
      <c r="EF1" s="57"/>
      <c r="EG1" s="57"/>
      <c r="EH1" s="57"/>
      <c r="EI1" s="63"/>
      <c r="EJ1" s="57"/>
      <c r="EK1" s="57"/>
      <c r="EL1" s="57"/>
      <c r="EM1" s="57"/>
      <c r="EN1" s="57"/>
      <c r="EO1" s="57"/>
      <c r="EP1" s="57"/>
      <c r="EQ1" s="57"/>
      <c r="ER1" s="63"/>
      <c r="ES1" s="63"/>
      <c r="ET1" s="63"/>
      <c r="EU1" s="63"/>
      <c r="EV1" s="63"/>
      <c r="EW1" s="57"/>
      <c r="EX1" s="57"/>
      <c r="EY1" s="57"/>
      <c r="EZ1" s="57"/>
      <c r="FA1" s="63"/>
      <c r="FB1" s="57"/>
      <c r="FC1" s="57"/>
      <c r="FD1" s="57"/>
      <c r="FE1" s="57"/>
      <c r="FF1" s="57"/>
      <c r="FG1" s="57"/>
      <c r="FH1" s="57"/>
      <c r="FI1" s="57"/>
      <c r="FJ1" s="63"/>
      <c r="FK1" s="57"/>
      <c r="FL1" s="57"/>
      <c r="FM1" s="57"/>
      <c r="FN1" s="57"/>
      <c r="FO1" s="57"/>
      <c r="FP1" s="57"/>
      <c r="FQ1" s="57"/>
      <c r="FR1" s="57"/>
      <c r="FS1" s="63"/>
      <c r="FT1" s="57"/>
      <c r="FU1" s="57"/>
      <c r="FV1" s="57"/>
      <c r="FW1" s="57"/>
      <c r="FX1" s="57"/>
      <c r="FY1" s="57"/>
      <c r="FZ1" s="57"/>
      <c r="GA1" s="57"/>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57"/>
      <c r="HE1" s="57"/>
      <c r="HF1" s="57"/>
      <c r="HG1" s="57"/>
      <c r="HH1" s="57"/>
      <c r="HI1" s="57"/>
      <c r="HJ1" s="57"/>
      <c r="HK1" s="57"/>
      <c r="HL1" s="57"/>
    </row>
    <row r="2" spans="1:289" ht="63" hidden="1" customHeight="1">
      <c r="A2" s="1"/>
      <c r="B2" s="262" t="s">
        <v>30</v>
      </c>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4"/>
      <c r="AF2" s="64"/>
      <c r="AG2" s="64"/>
      <c r="AH2" s="64"/>
      <c r="AI2" s="64"/>
      <c r="AJ2" s="65"/>
      <c r="AK2" s="65"/>
      <c r="AL2" s="65"/>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7"/>
      <c r="CQ2" s="66"/>
      <c r="CR2" s="66"/>
      <c r="CS2" s="66"/>
      <c r="CT2" s="66"/>
      <c r="CU2" s="68"/>
      <c r="CV2" s="68"/>
      <c r="CW2" s="68"/>
      <c r="CX2" s="68"/>
      <c r="CY2" s="69"/>
      <c r="CZ2" s="66"/>
      <c r="DA2" s="66"/>
      <c r="DB2" s="66"/>
      <c r="DC2" s="66"/>
      <c r="DD2" s="68"/>
      <c r="DE2" s="68"/>
      <c r="DF2" s="68"/>
      <c r="DG2" s="68"/>
      <c r="DH2" s="69"/>
      <c r="DI2" s="66"/>
      <c r="DJ2" s="66"/>
      <c r="DK2" s="66"/>
      <c r="DL2" s="66"/>
      <c r="DM2" s="68"/>
      <c r="DN2" s="68"/>
      <c r="DO2" s="68"/>
      <c r="DP2" s="68"/>
      <c r="DQ2" s="69"/>
      <c r="DR2" s="66"/>
      <c r="DS2" s="66"/>
      <c r="DT2" s="66"/>
      <c r="DU2" s="66"/>
      <c r="DV2" s="68"/>
      <c r="DW2" s="68"/>
      <c r="DX2" s="68"/>
      <c r="DY2" s="68"/>
      <c r="DZ2" s="69"/>
      <c r="EA2" s="66"/>
      <c r="EB2" s="66"/>
      <c r="EC2" s="66"/>
      <c r="ED2" s="66"/>
      <c r="EE2" s="68"/>
      <c r="EF2" s="68"/>
      <c r="EG2" s="68"/>
      <c r="EH2" s="68"/>
      <c r="EI2" s="69"/>
      <c r="EJ2" s="66"/>
      <c r="EK2" s="66"/>
      <c r="EL2" s="66"/>
      <c r="EM2" s="66"/>
      <c r="EN2" s="68"/>
      <c r="EO2" s="68"/>
      <c r="EP2" s="68"/>
      <c r="EQ2" s="68"/>
      <c r="ER2" s="69"/>
      <c r="ES2" s="69"/>
      <c r="ET2" s="69"/>
      <c r="EU2" s="69"/>
      <c r="EV2" s="69"/>
      <c r="EW2" s="68"/>
      <c r="EX2" s="68"/>
      <c r="EY2" s="68"/>
      <c r="EZ2" s="68"/>
      <c r="FA2" s="69"/>
      <c r="FB2" s="66"/>
      <c r="FC2" s="66"/>
      <c r="FD2" s="66"/>
      <c r="FE2" s="66"/>
      <c r="FF2" s="68"/>
      <c r="FG2" s="68"/>
      <c r="FH2" s="68"/>
      <c r="FI2" s="68"/>
      <c r="FJ2" s="69"/>
      <c r="FK2" s="66"/>
      <c r="FL2" s="66"/>
      <c r="FM2" s="66"/>
      <c r="FN2" s="66"/>
      <c r="FO2" s="68"/>
      <c r="FP2" s="68"/>
      <c r="FQ2" s="68"/>
      <c r="FR2" s="68"/>
      <c r="FS2" s="69"/>
      <c r="FT2" s="66"/>
      <c r="FU2" s="66"/>
      <c r="FV2" s="66"/>
      <c r="FW2" s="66"/>
      <c r="FX2" s="68"/>
      <c r="FY2" s="68"/>
      <c r="FZ2" s="68"/>
      <c r="GA2" s="68"/>
      <c r="GB2" s="69"/>
      <c r="GC2" s="69"/>
      <c r="GD2" s="69"/>
      <c r="GE2" s="69"/>
      <c r="GF2" s="69"/>
      <c r="GG2" s="69"/>
      <c r="GH2" s="69"/>
      <c r="GI2" s="69"/>
      <c r="GJ2" s="69"/>
      <c r="GK2" s="69"/>
      <c r="GL2" s="69"/>
      <c r="GM2" s="69"/>
      <c r="GN2" s="69"/>
      <c r="GO2" s="69"/>
      <c r="GP2" s="69"/>
      <c r="GQ2" s="69"/>
      <c r="GR2" s="69"/>
      <c r="GS2" s="69"/>
      <c r="GT2" s="69"/>
      <c r="GU2" s="69"/>
      <c r="GV2" s="69"/>
      <c r="GW2" s="69"/>
      <c r="GX2" s="69"/>
      <c r="GY2" s="69"/>
      <c r="GZ2" s="69"/>
      <c r="HA2" s="69"/>
      <c r="HB2" s="69"/>
      <c r="HC2" s="69"/>
      <c r="HD2" s="68"/>
      <c r="HE2" s="68"/>
      <c r="HF2" s="68"/>
      <c r="HG2" s="68"/>
      <c r="HH2" s="68"/>
      <c r="HI2" s="68"/>
      <c r="HJ2" s="68"/>
      <c r="HK2" s="1"/>
      <c r="HL2" s="66"/>
      <c r="HM2" s="103"/>
      <c r="HN2" s="7"/>
    </row>
    <row r="3" spans="1:289" ht="84" hidden="1" customHeight="1">
      <c r="A3" s="2"/>
      <c r="B3" s="265" t="s">
        <v>4</v>
      </c>
      <c r="C3" s="266"/>
      <c r="D3" s="266"/>
      <c r="E3" s="266"/>
      <c r="F3" s="266"/>
      <c r="G3" s="266"/>
      <c r="H3" s="266"/>
      <c r="I3" s="266"/>
      <c r="J3" s="266"/>
      <c r="K3" s="266"/>
      <c r="L3" s="266"/>
      <c r="M3" s="267"/>
      <c r="N3" s="268"/>
      <c r="O3" s="269"/>
      <c r="P3" s="269"/>
      <c r="Q3" s="269"/>
      <c r="R3" s="269"/>
      <c r="S3" s="269"/>
      <c r="T3" s="269"/>
      <c r="U3" s="269"/>
      <c r="V3" s="269"/>
      <c r="W3" s="269"/>
      <c r="X3" s="269"/>
      <c r="Y3" s="269"/>
      <c r="Z3" s="269"/>
      <c r="AA3" s="269"/>
      <c r="AB3" s="269"/>
      <c r="AC3" s="269"/>
      <c r="AD3" s="269"/>
      <c r="AE3" s="270"/>
      <c r="AF3" s="70"/>
      <c r="AG3" s="70"/>
      <c r="AH3" s="70"/>
      <c r="AI3" s="70"/>
      <c r="AJ3" s="233"/>
      <c r="AK3" s="233"/>
      <c r="AL3" s="233"/>
      <c r="AM3" s="233"/>
      <c r="AN3" s="233"/>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2"/>
      <c r="CQ3" s="71"/>
      <c r="CR3" s="71"/>
      <c r="CS3" s="71"/>
      <c r="CT3" s="71"/>
      <c r="CU3" s="71"/>
      <c r="CV3" s="2"/>
      <c r="CW3" s="2"/>
      <c r="CX3" s="2"/>
      <c r="CY3" s="73"/>
      <c r="CZ3" s="71"/>
      <c r="DA3" s="71"/>
      <c r="DB3" s="71"/>
      <c r="DC3" s="71"/>
      <c r="DD3" s="71"/>
      <c r="DE3" s="2"/>
      <c r="DF3" s="2"/>
      <c r="DG3" s="2"/>
      <c r="DH3" s="73"/>
      <c r="DI3" s="71"/>
      <c r="DJ3" s="71"/>
      <c r="DK3" s="71"/>
      <c r="DL3" s="71"/>
      <c r="DM3" s="71"/>
      <c r="DN3" s="2"/>
      <c r="DO3" s="2"/>
      <c r="DP3" s="2"/>
      <c r="DQ3" s="73"/>
      <c r="DR3" s="71"/>
      <c r="DS3" s="71"/>
      <c r="DT3" s="71"/>
      <c r="DU3" s="71"/>
      <c r="DV3" s="71"/>
      <c r="DW3" s="2"/>
      <c r="DX3" s="2"/>
      <c r="DY3" s="2"/>
      <c r="DZ3" s="73"/>
      <c r="EA3" s="71"/>
      <c r="EB3" s="71"/>
      <c r="EC3" s="71"/>
      <c r="ED3" s="71"/>
      <c r="EE3" s="71"/>
      <c r="EF3" s="2"/>
      <c r="EG3" s="2"/>
      <c r="EH3" s="2"/>
      <c r="EI3" s="73"/>
      <c r="EJ3" s="71"/>
      <c r="EK3" s="71"/>
      <c r="EL3" s="71"/>
      <c r="EM3" s="71"/>
      <c r="EN3" s="71"/>
      <c r="EO3" s="2"/>
      <c r="EP3" s="2"/>
      <c r="EQ3" s="2"/>
      <c r="ER3" s="73"/>
      <c r="ES3" s="73"/>
      <c r="ET3" s="73"/>
      <c r="EU3" s="73"/>
      <c r="EV3" s="73"/>
      <c r="EW3" s="71"/>
      <c r="EX3" s="2"/>
      <c r="EY3" s="2"/>
      <c r="EZ3" s="2"/>
      <c r="FA3" s="73"/>
      <c r="FB3" s="71"/>
      <c r="FC3" s="71"/>
      <c r="FD3" s="71"/>
      <c r="FE3" s="71"/>
      <c r="FF3" s="71"/>
      <c r="FG3" s="2"/>
      <c r="FH3" s="2"/>
      <c r="FI3" s="2"/>
      <c r="FJ3" s="73"/>
      <c r="FK3" s="71"/>
      <c r="FL3" s="71"/>
      <c r="FM3" s="71"/>
      <c r="FN3" s="71"/>
      <c r="FO3" s="71"/>
      <c r="FP3" s="2"/>
      <c r="FQ3" s="2"/>
      <c r="FR3" s="2"/>
      <c r="FS3" s="73"/>
      <c r="FT3" s="71"/>
      <c r="FU3" s="71"/>
      <c r="FV3" s="71"/>
      <c r="FW3" s="71"/>
      <c r="FX3" s="71"/>
      <c r="FY3" s="2"/>
      <c r="FZ3" s="2"/>
      <c r="GA3" s="2"/>
      <c r="GB3" s="73"/>
      <c r="GC3" s="73"/>
      <c r="GD3" s="73"/>
      <c r="GE3" s="73"/>
      <c r="GF3" s="73"/>
      <c r="GG3" s="73"/>
      <c r="GH3" s="73"/>
      <c r="GI3" s="73"/>
      <c r="GJ3" s="73"/>
      <c r="GK3" s="73"/>
      <c r="GL3" s="73"/>
      <c r="GM3" s="73"/>
      <c r="GN3" s="73"/>
      <c r="GO3" s="73"/>
      <c r="GP3" s="73"/>
      <c r="GQ3" s="73"/>
      <c r="GR3" s="73"/>
      <c r="GS3" s="73"/>
      <c r="GT3" s="73"/>
      <c r="GU3" s="73"/>
      <c r="GV3" s="73"/>
      <c r="GW3" s="73"/>
      <c r="GX3" s="73"/>
      <c r="GY3" s="73"/>
      <c r="GZ3" s="73"/>
      <c r="HA3" s="73"/>
      <c r="HB3" s="73"/>
      <c r="HC3" s="73"/>
      <c r="HD3" s="2"/>
      <c r="HE3" s="2"/>
      <c r="HF3" s="2"/>
      <c r="HG3" s="2"/>
      <c r="HH3" s="2"/>
      <c r="HI3" s="2"/>
      <c r="HJ3" s="2"/>
      <c r="HK3" s="2"/>
      <c r="HL3" s="71"/>
      <c r="HM3" s="104"/>
      <c r="HN3" s="8"/>
    </row>
    <row r="4" spans="1:289" ht="70.900000000000006" hidden="1" customHeight="1">
      <c r="A4" s="2"/>
      <c r="B4" s="265" t="s">
        <v>5</v>
      </c>
      <c r="C4" s="266"/>
      <c r="D4" s="266"/>
      <c r="E4" s="266"/>
      <c r="F4" s="266"/>
      <c r="G4" s="266"/>
      <c r="H4" s="266"/>
      <c r="I4" s="266"/>
      <c r="J4" s="266"/>
      <c r="K4" s="266"/>
      <c r="L4" s="266"/>
      <c r="M4" s="267"/>
      <c r="N4" s="268"/>
      <c r="O4" s="269"/>
      <c r="P4" s="269"/>
      <c r="Q4" s="269"/>
      <c r="R4" s="269"/>
      <c r="S4" s="269"/>
      <c r="T4" s="269"/>
      <c r="U4" s="269"/>
      <c r="V4" s="269"/>
      <c r="W4" s="269"/>
      <c r="X4" s="269"/>
      <c r="Y4" s="269"/>
      <c r="Z4" s="269"/>
      <c r="AA4" s="269"/>
      <c r="AB4" s="269"/>
      <c r="AC4" s="269"/>
      <c r="AD4" s="269"/>
      <c r="AE4" s="270"/>
      <c r="AF4" s="294"/>
      <c r="AG4" s="294"/>
      <c r="AH4" s="70"/>
      <c r="AI4" s="70"/>
      <c r="AJ4" s="233"/>
      <c r="AK4" s="233"/>
      <c r="AL4" s="233"/>
      <c r="AM4" s="233"/>
      <c r="AN4" s="233"/>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2"/>
      <c r="CQ4" s="71"/>
      <c r="CR4" s="71"/>
      <c r="CS4" s="71"/>
      <c r="CT4" s="71"/>
      <c r="CU4" s="71"/>
      <c r="CV4" s="2"/>
      <c r="CW4" s="2"/>
      <c r="CX4" s="2"/>
      <c r="CY4" s="73"/>
      <c r="CZ4" s="71"/>
      <c r="DA4" s="71"/>
      <c r="DB4" s="71"/>
      <c r="DC4" s="71"/>
      <c r="DD4" s="71"/>
      <c r="DE4" s="2"/>
      <c r="DF4" s="2"/>
      <c r="DG4" s="2"/>
      <c r="DH4" s="73"/>
      <c r="DI4" s="71"/>
      <c r="DJ4" s="71"/>
      <c r="DK4" s="71"/>
      <c r="DL4" s="71"/>
      <c r="DM4" s="71"/>
      <c r="DN4" s="2"/>
      <c r="DO4" s="2"/>
      <c r="DP4" s="2"/>
      <c r="DQ4" s="73"/>
      <c r="DR4" s="71"/>
      <c r="DS4" s="71"/>
      <c r="DT4" s="71"/>
      <c r="DU4" s="71"/>
      <c r="DV4" s="71"/>
      <c r="DW4" s="2"/>
      <c r="DX4" s="2"/>
      <c r="DY4" s="2"/>
      <c r="DZ4" s="73"/>
      <c r="EA4" s="71"/>
      <c r="EB4" s="71"/>
      <c r="EC4" s="71"/>
      <c r="ED4" s="71"/>
      <c r="EE4" s="71"/>
      <c r="EF4" s="2"/>
      <c r="EG4" s="2"/>
      <c r="EH4" s="2"/>
      <c r="EI4" s="73"/>
      <c r="EJ4" s="71"/>
      <c r="EK4" s="71"/>
      <c r="EL4" s="71"/>
      <c r="EM4" s="71"/>
      <c r="EN4" s="71"/>
      <c r="EO4" s="2"/>
      <c r="EP4" s="2"/>
      <c r="EQ4" s="2"/>
      <c r="ER4" s="73"/>
      <c r="ES4" s="73"/>
      <c r="ET4" s="73"/>
      <c r="EU4" s="73"/>
      <c r="EV4" s="73"/>
      <c r="EW4" s="71"/>
      <c r="EX4" s="2"/>
      <c r="EY4" s="2"/>
      <c r="EZ4" s="2"/>
      <c r="FA4" s="73"/>
      <c r="FB4" s="71"/>
      <c r="FC4" s="71"/>
      <c r="FD4" s="71"/>
      <c r="FE4" s="71"/>
      <c r="FF4" s="71"/>
      <c r="FG4" s="2"/>
      <c r="FH4" s="2"/>
      <c r="FI4" s="2"/>
      <c r="FJ4" s="73"/>
      <c r="FK4" s="71"/>
      <c r="FL4" s="71"/>
      <c r="FM4" s="71"/>
      <c r="FN4" s="71"/>
      <c r="FO4" s="71"/>
      <c r="FP4" s="2"/>
      <c r="FQ4" s="2"/>
      <c r="FR4" s="2"/>
      <c r="FS4" s="73"/>
      <c r="FT4" s="71"/>
      <c r="FU4" s="71"/>
      <c r="FV4" s="71"/>
      <c r="FW4" s="71"/>
      <c r="FX4" s="71"/>
      <c r="FY4" s="2"/>
      <c r="FZ4" s="2"/>
      <c r="GA4" s="2"/>
      <c r="GB4" s="73"/>
      <c r="GC4" s="73"/>
      <c r="GD4" s="73"/>
      <c r="GE4" s="73"/>
      <c r="GF4" s="73"/>
      <c r="GG4" s="73"/>
      <c r="GH4" s="73"/>
      <c r="GI4" s="73"/>
      <c r="GJ4" s="73"/>
      <c r="GK4" s="73"/>
      <c r="GL4" s="73"/>
      <c r="GM4" s="73"/>
      <c r="GN4" s="73"/>
      <c r="GO4" s="73"/>
      <c r="GP4" s="73"/>
      <c r="GQ4" s="73"/>
      <c r="GR4" s="73"/>
      <c r="GS4" s="73"/>
      <c r="GT4" s="73"/>
      <c r="GU4" s="73"/>
      <c r="GV4" s="73"/>
      <c r="GW4" s="73"/>
      <c r="GX4" s="73"/>
      <c r="GY4" s="73"/>
      <c r="GZ4" s="73"/>
      <c r="HA4" s="73"/>
      <c r="HB4" s="73"/>
      <c r="HC4" s="73"/>
      <c r="HD4" s="2"/>
      <c r="HE4" s="2"/>
      <c r="HF4" s="2"/>
      <c r="HG4" s="2"/>
      <c r="HH4" s="2"/>
      <c r="HI4" s="2"/>
      <c r="HJ4" s="2"/>
      <c r="HK4" s="2"/>
      <c r="HL4" s="71"/>
      <c r="HM4" s="104"/>
      <c r="HN4" s="8"/>
    </row>
    <row r="5" spans="1:289" ht="21.6" hidden="1" customHeight="1">
      <c r="A5" s="1"/>
      <c r="B5" s="265" t="s">
        <v>6</v>
      </c>
      <c r="C5" s="266"/>
      <c r="D5" s="266"/>
      <c r="E5" s="266"/>
      <c r="F5" s="266"/>
      <c r="G5" s="266"/>
      <c r="H5" s="266"/>
      <c r="I5" s="266"/>
      <c r="J5" s="266"/>
      <c r="K5" s="266"/>
      <c r="L5" s="266"/>
      <c r="M5" s="267"/>
      <c r="N5" s="268"/>
      <c r="O5" s="269"/>
      <c r="P5" s="269"/>
      <c r="Q5" s="269"/>
      <c r="R5" s="269"/>
      <c r="S5" s="269"/>
      <c r="T5" s="269"/>
      <c r="U5" s="269"/>
      <c r="V5" s="269"/>
      <c r="W5" s="269"/>
      <c r="X5" s="269"/>
      <c r="Y5" s="269"/>
      <c r="Z5" s="269"/>
      <c r="AA5" s="269"/>
      <c r="AB5" s="269"/>
      <c r="AC5" s="269"/>
      <c r="AD5" s="269"/>
      <c r="AE5" s="270"/>
      <c r="AF5" s="294"/>
      <c r="AG5" s="294"/>
      <c r="AH5" s="70"/>
      <c r="AI5" s="70"/>
      <c r="AJ5" s="298"/>
      <c r="AK5" s="298"/>
      <c r="AL5" s="298"/>
      <c r="AM5" s="298"/>
      <c r="AN5" s="298"/>
      <c r="AO5" s="74"/>
      <c r="AP5" s="74"/>
      <c r="AQ5" s="74"/>
      <c r="AR5" s="74"/>
      <c r="AS5" s="74"/>
      <c r="AT5" s="74"/>
      <c r="AU5" s="74"/>
      <c r="AV5" s="74"/>
      <c r="AW5" s="74"/>
      <c r="AX5" s="74"/>
      <c r="AY5" s="74"/>
      <c r="AZ5" s="74"/>
      <c r="BA5" s="74"/>
      <c r="BB5" s="74"/>
      <c r="BC5" s="74"/>
      <c r="BD5" s="74"/>
      <c r="BE5" s="74"/>
      <c r="BF5" s="74"/>
      <c r="BG5" s="74"/>
      <c r="BH5" s="74"/>
      <c r="BI5" s="74"/>
      <c r="BJ5" s="74"/>
      <c r="BK5" s="74"/>
      <c r="BL5" s="74"/>
      <c r="BM5" s="74"/>
      <c r="BN5" s="74"/>
      <c r="BO5" s="74"/>
      <c r="BP5" s="74"/>
      <c r="BQ5" s="74"/>
      <c r="BR5" s="74"/>
      <c r="BS5" s="74"/>
      <c r="BT5" s="74"/>
      <c r="BU5" s="74"/>
      <c r="BV5" s="74"/>
      <c r="BW5" s="74"/>
      <c r="BX5" s="74"/>
      <c r="BY5" s="74"/>
      <c r="BZ5" s="74"/>
      <c r="CA5" s="74"/>
      <c r="CB5" s="74"/>
      <c r="CC5" s="74"/>
      <c r="CD5" s="74"/>
      <c r="CE5" s="74"/>
      <c r="CF5" s="74"/>
      <c r="CG5" s="74"/>
      <c r="CH5" s="74"/>
      <c r="CI5" s="74"/>
      <c r="CJ5" s="74"/>
      <c r="CK5" s="74"/>
      <c r="CL5" s="74"/>
      <c r="CM5" s="74"/>
      <c r="CN5" s="74"/>
      <c r="CO5" s="74"/>
      <c r="CP5" s="75"/>
      <c r="CQ5" s="74"/>
      <c r="CR5" s="74"/>
      <c r="CS5" s="74"/>
      <c r="CT5" s="74"/>
      <c r="CU5" s="68"/>
      <c r="CV5" s="68"/>
      <c r="CW5" s="68"/>
      <c r="CX5" s="68"/>
      <c r="CY5" s="69"/>
      <c r="CZ5" s="74"/>
      <c r="DA5" s="74"/>
      <c r="DB5" s="74"/>
      <c r="DC5" s="74"/>
      <c r="DD5" s="68"/>
      <c r="DE5" s="68"/>
      <c r="DF5" s="68"/>
      <c r="DG5" s="68"/>
      <c r="DH5" s="69"/>
      <c r="DI5" s="74"/>
      <c r="DJ5" s="74"/>
      <c r="DK5" s="74"/>
      <c r="DL5" s="74"/>
      <c r="DM5" s="68"/>
      <c r="DN5" s="68"/>
      <c r="DO5" s="68"/>
      <c r="DP5" s="68"/>
      <c r="DQ5" s="69"/>
      <c r="DR5" s="74"/>
      <c r="DS5" s="74"/>
      <c r="DT5" s="74"/>
      <c r="DU5" s="74"/>
      <c r="DV5" s="68"/>
      <c r="DW5" s="68"/>
      <c r="DX5" s="68"/>
      <c r="DY5" s="68"/>
      <c r="DZ5" s="69"/>
      <c r="EA5" s="74"/>
      <c r="EB5" s="74"/>
      <c r="EC5" s="74"/>
      <c r="ED5" s="74"/>
      <c r="EE5" s="68"/>
      <c r="EF5" s="68"/>
      <c r="EG5" s="68"/>
      <c r="EH5" s="68"/>
      <c r="EI5" s="69"/>
      <c r="EJ5" s="74"/>
      <c r="EK5" s="74"/>
      <c r="EL5" s="74"/>
      <c r="EM5" s="74"/>
      <c r="EN5" s="68"/>
      <c r="EO5" s="68"/>
      <c r="EP5" s="68"/>
      <c r="EQ5" s="68"/>
      <c r="ER5" s="69"/>
      <c r="ES5" s="69"/>
      <c r="ET5" s="69"/>
      <c r="EU5" s="69"/>
      <c r="EV5" s="69"/>
      <c r="EW5" s="68"/>
      <c r="EX5" s="68"/>
      <c r="EY5" s="68"/>
      <c r="EZ5" s="68"/>
      <c r="FA5" s="69"/>
      <c r="FB5" s="74"/>
      <c r="FC5" s="74"/>
      <c r="FD5" s="74"/>
      <c r="FE5" s="74"/>
      <c r="FF5" s="68"/>
      <c r="FG5" s="68"/>
      <c r="FH5" s="68"/>
      <c r="FI5" s="68"/>
      <c r="FJ5" s="69"/>
      <c r="FK5" s="74"/>
      <c r="FL5" s="74"/>
      <c r="FM5" s="74"/>
      <c r="FN5" s="74"/>
      <c r="FO5" s="68"/>
      <c r="FP5" s="68"/>
      <c r="FQ5" s="68"/>
      <c r="FR5" s="68"/>
      <c r="FS5" s="69"/>
      <c r="FT5" s="74"/>
      <c r="FU5" s="74"/>
      <c r="FV5" s="74"/>
      <c r="FW5" s="74"/>
      <c r="FX5" s="68"/>
      <c r="FY5" s="68"/>
      <c r="FZ5" s="68"/>
      <c r="GA5" s="68"/>
      <c r="GB5" s="69"/>
      <c r="GC5" s="69"/>
      <c r="GD5" s="69"/>
      <c r="GE5" s="69"/>
      <c r="GF5" s="69"/>
      <c r="GG5" s="69"/>
      <c r="GH5" s="69"/>
      <c r="GI5" s="69"/>
      <c r="GJ5" s="69"/>
      <c r="GK5" s="69"/>
      <c r="GL5" s="69"/>
      <c r="GM5" s="69"/>
      <c r="GN5" s="69"/>
      <c r="GO5" s="69"/>
      <c r="GP5" s="69"/>
      <c r="GQ5" s="69"/>
      <c r="GR5" s="69"/>
      <c r="GS5" s="69"/>
      <c r="GT5" s="69"/>
      <c r="GU5" s="69"/>
      <c r="GV5" s="69"/>
      <c r="GW5" s="69"/>
      <c r="GX5" s="69"/>
      <c r="GY5" s="69"/>
      <c r="GZ5" s="69"/>
      <c r="HA5" s="69"/>
      <c r="HB5" s="69"/>
      <c r="HC5" s="69"/>
      <c r="HD5" s="68"/>
      <c r="HE5" s="68"/>
      <c r="HF5" s="68"/>
      <c r="HG5" s="68"/>
      <c r="HH5" s="68"/>
      <c r="HI5" s="68"/>
      <c r="HJ5" s="68"/>
      <c r="HK5" s="1"/>
      <c r="HL5" s="74"/>
      <c r="HM5" s="103"/>
      <c r="HN5" s="7"/>
    </row>
    <row r="6" spans="1:289" ht="21.6" hidden="1" customHeight="1" thickBot="1">
      <c r="A6" s="1"/>
      <c r="B6" s="271" t="s">
        <v>7</v>
      </c>
      <c r="C6" s="272"/>
      <c r="D6" s="272"/>
      <c r="E6" s="272"/>
      <c r="F6" s="272"/>
      <c r="G6" s="272"/>
      <c r="H6" s="272"/>
      <c r="I6" s="272"/>
      <c r="J6" s="272"/>
      <c r="K6" s="272"/>
      <c r="L6" s="272"/>
      <c r="M6" s="273"/>
      <c r="N6" s="277"/>
      <c r="O6" s="278"/>
      <c r="P6" s="278"/>
      <c r="Q6" s="278"/>
      <c r="R6" s="278"/>
      <c r="S6" s="278"/>
      <c r="T6" s="278"/>
      <c r="U6" s="278"/>
      <c r="V6" s="278"/>
      <c r="W6" s="278"/>
      <c r="X6" s="278"/>
      <c r="Y6" s="278"/>
      <c r="Z6" s="278"/>
      <c r="AA6" s="278"/>
      <c r="AB6" s="278"/>
      <c r="AC6" s="278"/>
      <c r="AD6" s="278"/>
      <c r="AE6" s="279"/>
      <c r="AF6" s="294"/>
      <c r="AG6" s="294"/>
      <c r="AH6" s="70"/>
      <c r="AI6" s="70"/>
      <c r="AJ6" s="66"/>
      <c r="AK6" s="66"/>
      <c r="AL6" s="66"/>
      <c r="AM6" s="57"/>
      <c r="AN6" s="57"/>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5"/>
      <c r="CQ6" s="74"/>
      <c r="CR6" s="74"/>
      <c r="CS6" s="74"/>
      <c r="CT6" s="74"/>
      <c r="CU6" s="68"/>
      <c r="CV6" s="68"/>
      <c r="CW6" s="68"/>
      <c r="CX6" s="68"/>
      <c r="CY6" s="69"/>
      <c r="CZ6" s="74"/>
      <c r="DA6" s="74"/>
      <c r="DB6" s="74"/>
      <c r="DC6" s="74"/>
      <c r="DD6" s="68"/>
      <c r="DE6" s="68"/>
      <c r="DF6" s="68"/>
      <c r="DG6" s="68"/>
      <c r="DH6" s="69"/>
      <c r="DI6" s="74"/>
      <c r="DJ6" s="74"/>
      <c r="DK6" s="74"/>
      <c r="DL6" s="74"/>
      <c r="DM6" s="68"/>
      <c r="DN6" s="68"/>
      <c r="DO6" s="68"/>
      <c r="DP6" s="68"/>
      <c r="DQ6" s="69"/>
      <c r="DR6" s="74"/>
      <c r="DS6" s="74"/>
      <c r="DT6" s="74"/>
      <c r="DU6" s="74"/>
      <c r="DV6" s="68"/>
      <c r="DW6" s="68"/>
      <c r="DX6" s="68"/>
      <c r="DY6" s="68"/>
      <c r="DZ6" s="69"/>
      <c r="EA6" s="74"/>
      <c r="EB6" s="74"/>
      <c r="EC6" s="74"/>
      <c r="ED6" s="74"/>
      <c r="EE6" s="68"/>
      <c r="EF6" s="68"/>
      <c r="EG6" s="68"/>
      <c r="EH6" s="68"/>
      <c r="EI6" s="69"/>
      <c r="EJ6" s="74"/>
      <c r="EK6" s="74"/>
      <c r="EL6" s="74"/>
      <c r="EM6" s="74"/>
      <c r="EN6" s="68"/>
      <c r="EO6" s="68"/>
      <c r="EP6" s="68"/>
      <c r="EQ6" s="68"/>
      <c r="ER6" s="69"/>
      <c r="ES6" s="69"/>
      <c r="ET6" s="69"/>
      <c r="EU6" s="69"/>
      <c r="EV6" s="69"/>
      <c r="EW6" s="68"/>
      <c r="EX6" s="68"/>
      <c r="EY6" s="68"/>
      <c r="EZ6" s="68"/>
      <c r="FA6" s="69"/>
      <c r="FB6" s="74"/>
      <c r="FC6" s="74"/>
      <c r="FD6" s="74"/>
      <c r="FE6" s="74"/>
      <c r="FF6" s="68"/>
      <c r="FG6" s="68"/>
      <c r="FH6" s="68"/>
      <c r="FI6" s="68"/>
      <c r="FJ6" s="69"/>
      <c r="FK6" s="74"/>
      <c r="FL6" s="74"/>
      <c r="FM6" s="74"/>
      <c r="FN6" s="74"/>
      <c r="FO6" s="68"/>
      <c r="FP6" s="68"/>
      <c r="FQ6" s="68"/>
      <c r="FR6" s="68"/>
      <c r="FS6" s="69"/>
      <c r="FT6" s="74"/>
      <c r="FU6" s="74"/>
      <c r="FV6" s="74"/>
      <c r="FW6" s="74"/>
      <c r="FX6" s="68"/>
      <c r="FY6" s="68"/>
      <c r="FZ6" s="68"/>
      <c r="GA6" s="68"/>
      <c r="GB6" s="69"/>
      <c r="GC6" s="69"/>
      <c r="GD6" s="69"/>
      <c r="GE6" s="69"/>
      <c r="GF6" s="69"/>
      <c r="GG6" s="69"/>
      <c r="GH6" s="69"/>
      <c r="GI6" s="69"/>
      <c r="GJ6" s="69"/>
      <c r="GK6" s="69"/>
      <c r="GL6" s="69"/>
      <c r="GM6" s="69"/>
      <c r="GN6" s="69"/>
      <c r="GO6" s="69"/>
      <c r="GP6" s="69"/>
      <c r="GQ6" s="69"/>
      <c r="GR6" s="69"/>
      <c r="GS6" s="69"/>
      <c r="GT6" s="69"/>
      <c r="GU6" s="69"/>
      <c r="GV6" s="69"/>
      <c r="GW6" s="69"/>
      <c r="GX6" s="69"/>
      <c r="GY6" s="69"/>
      <c r="GZ6" s="69"/>
      <c r="HA6" s="69"/>
      <c r="HB6" s="69"/>
      <c r="HC6" s="69"/>
      <c r="HD6" s="68"/>
      <c r="HE6" s="68"/>
      <c r="HF6" s="68"/>
      <c r="HG6" s="68"/>
      <c r="HH6" s="68"/>
      <c r="HI6" s="68"/>
      <c r="HJ6" s="68"/>
      <c r="HK6" s="1"/>
      <c r="HL6" s="74"/>
      <c r="HM6" s="103"/>
      <c r="HN6" s="7"/>
    </row>
    <row r="7" spans="1:289" ht="16.149999999999999" hidden="1" customHeight="1" thickBot="1">
      <c r="A7" s="1"/>
      <c r="B7" s="286" t="s">
        <v>8</v>
      </c>
      <c r="C7" s="287"/>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76"/>
      <c r="AR7" s="76"/>
      <c r="AS7" s="76"/>
      <c r="AT7" s="76"/>
      <c r="AU7" s="76"/>
      <c r="AV7" s="76"/>
      <c r="AW7" s="76"/>
      <c r="AX7" s="76"/>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8"/>
      <c r="CQ7" s="77"/>
      <c r="CR7" s="77"/>
      <c r="CS7" s="77"/>
      <c r="CT7" s="77"/>
      <c r="CU7" s="1"/>
      <c r="CV7" s="1"/>
      <c r="CW7" s="1"/>
      <c r="CX7" s="1"/>
      <c r="CY7" s="52"/>
      <c r="CZ7" s="77"/>
      <c r="DA7" s="77"/>
      <c r="DB7" s="77"/>
      <c r="DC7" s="77"/>
      <c r="DD7" s="1"/>
      <c r="DE7" s="1"/>
      <c r="DF7" s="1"/>
      <c r="DG7" s="1"/>
      <c r="DH7" s="52"/>
      <c r="DI7" s="77"/>
      <c r="DJ7" s="77"/>
      <c r="DK7" s="77"/>
      <c r="DL7" s="77"/>
      <c r="DM7" s="1"/>
      <c r="DN7" s="1"/>
      <c r="DO7" s="1"/>
      <c r="DP7" s="1"/>
      <c r="DQ7" s="52"/>
      <c r="DR7" s="77"/>
      <c r="DS7" s="77"/>
      <c r="DT7" s="77"/>
      <c r="DU7" s="77"/>
      <c r="DV7" s="1"/>
      <c r="DW7" s="1"/>
      <c r="DX7" s="1"/>
      <c r="DY7" s="1"/>
      <c r="DZ7" s="52"/>
      <c r="EA7" s="77"/>
      <c r="EB7" s="77"/>
      <c r="EC7" s="77"/>
      <c r="ED7" s="77"/>
      <c r="EE7" s="1"/>
      <c r="EF7" s="1"/>
      <c r="EG7" s="1"/>
      <c r="EH7" s="1"/>
      <c r="EI7" s="52"/>
      <c r="EJ7" s="77"/>
      <c r="EK7" s="77"/>
      <c r="EL7" s="77"/>
      <c r="EM7" s="77"/>
      <c r="EN7" s="1"/>
      <c r="EO7" s="1"/>
      <c r="EP7" s="1"/>
      <c r="EQ7" s="1"/>
      <c r="ER7" s="52"/>
      <c r="ES7" s="52"/>
      <c r="ET7" s="52"/>
      <c r="EU7" s="52"/>
      <c r="EV7" s="52"/>
      <c r="EW7" s="1"/>
      <c r="EX7" s="1"/>
      <c r="EY7" s="1"/>
      <c r="EZ7" s="1"/>
      <c r="FA7" s="197"/>
      <c r="FB7" s="77"/>
      <c r="FC7" s="77"/>
      <c r="FD7" s="77"/>
      <c r="FE7" s="77"/>
      <c r="FF7" s="1"/>
      <c r="FG7" s="1"/>
      <c r="FH7" s="1"/>
      <c r="FI7" s="1"/>
      <c r="FJ7" s="52"/>
      <c r="FK7" s="77"/>
      <c r="FL7" s="77"/>
      <c r="FM7" s="77"/>
      <c r="FN7" s="77"/>
      <c r="FO7" s="1"/>
      <c r="FP7" s="1"/>
      <c r="FQ7" s="1"/>
      <c r="FR7" s="1"/>
      <c r="FS7" s="52"/>
      <c r="FT7" s="77"/>
      <c r="FU7" s="77"/>
      <c r="FV7" s="77"/>
      <c r="FW7" s="77"/>
      <c r="FX7" s="1"/>
      <c r="FY7" s="1"/>
      <c r="FZ7" s="1"/>
      <c r="GA7" s="1"/>
      <c r="GB7" s="52"/>
      <c r="GC7" s="52"/>
      <c r="GD7" s="52"/>
      <c r="GE7" s="52"/>
      <c r="GF7" s="52"/>
      <c r="GG7" s="52"/>
      <c r="GH7" s="52"/>
      <c r="GI7" s="52"/>
      <c r="GJ7" s="52"/>
      <c r="GK7" s="52"/>
      <c r="GL7" s="52"/>
      <c r="GM7" s="52"/>
      <c r="GN7" s="52"/>
      <c r="GO7" s="52"/>
      <c r="GP7" s="52"/>
      <c r="GQ7" s="52"/>
      <c r="GR7" s="52"/>
      <c r="GS7" s="52"/>
      <c r="GT7" s="52"/>
      <c r="GU7" s="52"/>
      <c r="GV7" s="52"/>
      <c r="GW7" s="52"/>
      <c r="GX7" s="52"/>
      <c r="GY7" s="52"/>
      <c r="GZ7" s="197"/>
      <c r="HA7" s="52"/>
      <c r="HB7" s="52"/>
      <c r="HC7" s="52"/>
      <c r="HD7" s="1"/>
      <c r="HE7" s="1"/>
      <c r="HF7" s="1"/>
      <c r="HG7" s="1"/>
      <c r="HH7" s="1"/>
      <c r="HI7" s="1"/>
      <c r="HJ7" s="1"/>
      <c r="HK7" s="1"/>
      <c r="HL7" s="77"/>
      <c r="HM7" s="103"/>
      <c r="HN7" s="7"/>
    </row>
    <row r="8" spans="1:289" ht="69.599999999999994" hidden="1" customHeight="1" thickBot="1">
      <c r="A8" s="43"/>
      <c r="B8" s="79"/>
      <c r="C8" s="80"/>
      <c r="D8" s="80"/>
      <c r="E8" s="80"/>
      <c r="F8" s="80"/>
      <c r="G8" s="80"/>
      <c r="H8" s="81" t="s">
        <v>470</v>
      </c>
      <c r="I8" s="81" t="s">
        <v>472</v>
      </c>
      <c r="J8" s="80"/>
      <c r="K8" s="80"/>
      <c r="L8" s="80"/>
      <c r="M8" s="80"/>
      <c r="N8" s="80"/>
      <c r="O8" s="80"/>
      <c r="P8" s="81" t="s">
        <v>476</v>
      </c>
      <c r="Q8" s="81" t="s">
        <v>477</v>
      </c>
      <c r="R8" s="80"/>
      <c r="S8" s="81" t="s">
        <v>478</v>
      </c>
      <c r="T8" s="81" t="s">
        <v>479</v>
      </c>
      <c r="U8" s="80"/>
      <c r="V8" s="80"/>
      <c r="W8" s="81" t="s">
        <v>480</v>
      </c>
      <c r="X8" s="219"/>
      <c r="Y8" s="219"/>
      <c r="Z8" s="219"/>
      <c r="AA8" s="219"/>
      <c r="AB8" s="219"/>
      <c r="AC8" s="219"/>
      <c r="AD8" s="80"/>
      <c r="AE8" s="80"/>
      <c r="AF8" s="80"/>
      <c r="AG8" s="80"/>
      <c r="AH8" s="80"/>
      <c r="AI8" s="80"/>
      <c r="AJ8" s="80"/>
      <c r="AK8" s="80"/>
      <c r="AL8" s="80"/>
      <c r="AM8" s="80"/>
      <c r="AN8" s="80"/>
      <c r="AO8" s="81" t="s">
        <v>471</v>
      </c>
      <c r="AP8" s="80"/>
      <c r="AQ8" s="82"/>
      <c r="AR8" s="82"/>
      <c r="AS8" s="82"/>
      <c r="AT8" s="82"/>
      <c r="AU8" s="81" t="s">
        <v>384</v>
      </c>
      <c r="AV8" s="81" t="s">
        <v>385</v>
      </c>
      <c r="AW8" s="81" t="s">
        <v>474</v>
      </c>
      <c r="AX8" s="81" t="s">
        <v>475</v>
      </c>
      <c r="AY8" s="83"/>
      <c r="AZ8" s="83"/>
      <c r="BA8" s="83"/>
      <c r="BB8" s="83"/>
      <c r="BC8" s="43"/>
      <c r="BD8" s="44"/>
      <c r="BE8" s="44"/>
      <c r="BF8" s="44"/>
      <c r="BG8" s="44"/>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8"/>
      <c r="CQ8" s="77"/>
      <c r="CR8" s="77"/>
      <c r="CS8" s="77"/>
      <c r="CT8" s="77"/>
      <c r="CU8" s="1"/>
      <c r="CV8" s="1"/>
      <c r="CW8" s="1"/>
      <c r="CX8" s="1"/>
      <c r="CY8" s="52"/>
      <c r="CZ8" s="77"/>
      <c r="DA8" s="77"/>
      <c r="DB8" s="77"/>
      <c r="DC8" s="77"/>
      <c r="DD8" s="1"/>
      <c r="DE8" s="1"/>
      <c r="DF8" s="1"/>
      <c r="DG8" s="1"/>
      <c r="DH8" s="52"/>
      <c r="DI8" s="77"/>
      <c r="DJ8" s="77"/>
      <c r="DK8" s="77"/>
      <c r="DL8" s="77"/>
      <c r="DM8" s="1"/>
      <c r="DN8" s="1"/>
      <c r="DO8" s="1"/>
      <c r="DP8" s="1"/>
      <c r="DQ8" s="52"/>
      <c r="DR8" s="77"/>
      <c r="DS8" s="77"/>
      <c r="DT8" s="77"/>
      <c r="DU8" s="77"/>
      <c r="DV8" s="1"/>
      <c r="DW8" s="1"/>
      <c r="DX8" s="1"/>
      <c r="DY8" s="1"/>
      <c r="DZ8" s="52"/>
      <c r="EA8" s="77"/>
      <c r="EB8" s="77"/>
      <c r="EC8" s="77"/>
      <c r="ED8" s="77"/>
      <c r="EE8" s="1"/>
      <c r="EF8" s="1"/>
      <c r="EG8" s="1"/>
      <c r="EH8" s="1"/>
      <c r="EI8" s="52"/>
      <c r="EJ8" s="77"/>
      <c r="EK8" s="77"/>
      <c r="EL8" s="77"/>
      <c r="EM8" s="77"/>
      <c r="EN8" s="1"/>
      <c r="EO8" s="1"/>
      <c r="EP8" s="1"/>
      <c r="EQ8" s="1"/>
      <c r="ER8" s="52"/>
      <c r="ES8" s="52"/>
      <c r="ET8" s="52"/>
      <c r="EU8" s="52"/>
      <c r="EV8" s="52"/>
      <c r="EW8" s="1"/>
      <c r="EX8" s="1"/>
      <c r="EY8" s="1"/>
      <c r="EZ8" s="1"/>
      <c r="FA8" s="197"/>
      <c r="FB8" s="77"/>
      <c r="FC8" s="77"/>
      <c r="FD8" s="77"/>
      <c r="FE8" s="77"/>
      <c r="FF8" s="1"/>
      <c r="FG8" s="1"/>
      <c r="FH8" s="1"/>
      <c r="FI8" s="1"/>
      <c r="FJ8" s="52"/>
      <c r="FK8" s="77"/>
      <c r="FL8" s="77"/>
      <c r="FM8" s="77"/>
      <c r="FN8" s="77"/>
      <c r="FO8" s="1"/>
      <c r="FP8" s="1"/>
      <c r="FQ8" s="1"/>
      <c r="FR8" s="1"/>
      <c r="FS8" s="52"/>
      <c r="FT8" s="77"/>
      <c r="FU8" s="77"/>
      <c r="FV8" s="77"/>
      <c r="FW8" s="77"/>
      <c r="FX8" s="1"/>
      <c r="FY8" s="1"/>
      <c r="FZ8" s="1"/>
      <c r="GA8" s="1"/>
      <c r="GB8" s="52"/>
      <c r="GC8" s="52"/>
      <c r="GD8" s="52"/>
      <c r="GE8" s="52"/>
      <c r="GF8" s="52"/>
      <c r="GG8" s="52"/>
      <c r="GH8" s="52"/>
      <c r="GI8" s="52"/>
      <c r="GJ8" s="52"/>
      <c r="GK8" s="52"/>
      <c r="GL8" s="52"/>
      <c r="GM8" s="52"/>
      <c r="GN8" s="52"/>
      <c r="GO8" s="52"/>
      <c r="GP8" s="52"/>
      <c r="GQ8" s="52"/>
      <c r="GR8" s="52"/>
      <c r="GS8" s="52"/>
      <c r="GT8" s="52"/>
      <c r="GU8" s="52"/>
      <c r="GV8" s="52"/>
      <c r="GW8" s="52"/>
      <c r="GX8" s="52"/>
      <c r="GY8" s="52"/>
      <c r="GZ8" s="197"/>
      <c r="HA8" s="52"/>
      <c r="HB8" s="52"/>
      <c r="HC8" s="52"/>
      <c r="HD8" s="1"/>
      <c r="HE8" s="1"/>
      <c r="HF8" s="1"/>
      <c r="HG8" s="1"/>
      <c r="HH8" s="1"/>
      <c r="HI8" s="1"/>
      <c r="HJ8" s="1"/>
      <c r="HK8" s="1"/>
      <c r="HL8" s="77"/>
      <c r="HM8" s="103"/>
      <c r="HN8" s="7"/>
    </row>
    <row r="9" spans="1:289" ht="54" customHeight="1" thickBot="1">
      <c r="A9" s="3"/>
      <c r="B9" s="288" t="s">
        <v>9</v>
      </c>
      <c r="C9" s="291" t="s">
        <v>36</v>
      </c>
      <c r="D9" s="280" t="s">
        <v>373</v>
      </c>
      <c r="E9" s="283" t="s">
        <v>10</v>
      </c>
      <c r="F9" s="283" t="s">
        <v>11</v>
      </c>
      <c r="G9" s="280" t="s">
        <v>374</v>
      </c>
      <c r="H9" s="283"/>
      <c r="I9" s="283"/>
      <c r="J9" s="283" t="s">
        <v>12</v>
      </c>
      <c r="K9" s="283" t="s">
        <v>13</v>
      </c>
      <c r="L9" s="283" t="s">
        <v>31</v>
      </c>
      <c r="M9" s="283" t="s">
        <v>14</v>
      </c>
      <c r="N9" s="283" t="s">
        <v>15</v>
      </c>
      <c r="O9" s="283" t="s">
        <v>16</v>
      </c>
      <c r="P9" s="280"/>
      <c r="Q9" s="280"/>
      <c r="R9" s="283" t="s">
        <v>372</v>
      </c>
      <c r="S9" s="280"/>
      <c r="T9" s="280"/>
      <c r="U9" s="283" t="s">
        <v>2</v>
      </c>
      <c r="V9" s="274" t="s">
        <v>37</v>
      </c>
      <c r="W9" s="291" t="s">
        <v>301</v>
      </c>
      <c r="X9" s="216"/>
      <c r="Y9" s="216"/>
      <c r="Z9" s="216"/>
      <c r="AA9" s="216"/>
      <c r="AB9" s="216"/>
      <c r="AC9" s="216"/>
      <c r="AD9" s="283" t="s">
        <v>29</v>
      </c>
      <c r="AE9" s="295" t="s">
        <v>17</v>
      </c>
      <c r="AF9" s="295" t="s">
        <v>18</v>
      </c>
      <c r="AG9" s="295" t="s">
        <v>19</v>
      </c>
      <c r="AH9" s="295" t="s">
        <v>20</v>
      </c>
      <c r="AI9" s="295" t="s">
        <v>0</v>
      </c>
      <c r="AJ9" s="283" t="s">
        <v>32</v>
      </c>
      <c r="AK9" s="283" t="s">
        <v>33</v>
      </c>
      <c r="AL9" s="274" t="s">
        <v>38</v>
      </c>
      <c r="AM9" s="274" t="s">
        <v>39</v>
      </c>
      <c r="AN9" s="274" t="s">
        <v>40</v>
      </c>
      <c r="AO9" s="274" t="s">
        <v>0</v>
      </c>
      <c r="AP9" s="274" t="s">
        <v>353</v>
      </c>
      <c r="AQ9" s="246" t="s">
        <v>504</v>
      </c>
      <c r="AR9" s="246" t="s">
        <v>505</v>
      </c>
      <c r="AS9" s="246" t="s">
        <v>506</v>
      </c>
      <c r="AT9" s="246" t="s">
        <v>507</v>
      </c>
      <c r="AU9" s="246" t="s">
        <v>508</v>
      </c>
      <c r="AV9" s="246" t="s">
        <v>509</v>
      </c>
      <c r="AW9" s="274" t="s">
        <v>473</v>
      </c>
      <c r="AX9" s="302" t="s">
        <v>21</v>
      </c>
      <c r="AY9" s="309" t="s">
        <v>1</v>
      </c>
      <c r="AZ9" s="274" t="s">
        <v>488</v>
      </c>
      <c r="BA9" s="274" t="s">
        <v>484</v>
      </c>
      <c r="BB9" s="317" t="s">
        <v>487</v>
      </c>
      <c r="BC9" s="274" t="s">
        <v>41</v>
      </c>
      <c r="BD9" s="302" t="s">
        <v>487</v>
      </c>
      <c r="BE9" s="314" t="s">
        <v>42</v>
      </c>
      <c r="BF9" s="238" t="s">
        <v>44</v>
      </c>
      <c r="BG9" s="299" t="s">
        <v>43</v>
      </c>
      <c r="BH9" s="305" t="s">
        <v>483</v>
      </c>
      <c r="BI9" s="306"/>
      <c r="BJ9" s="259" t="s">
        <v>352</v>
      </c>
      <c r="BK9" s="260"/>
      <c r="BL9" s="260"/>
      <c r="BM9" s="261"/>
      <c r="BN9" s="326" t="s">
        <v>711</v>
      </c>
      <c r="BO9" s="254" t="s">
        <v>712</v>
      </c>
      <c r="BP9" s="254"/>
      <c r="BQ9" s="254"/>
      <c r="BR9" s="254"/>
      <c r="BS9" s="254"/>
      <c r="BT9" s="254"/>
      <c r="BU9" s="254"/>
      <c r="BV9" s="255"/>
      <c r="BW9" s="329" t="s">
        <v>710</v>
      </c>
      <c r="BX9" s="330"/>
      <c r="BY9" s="330"/>
      <c r="BZ9" s="330"/>
      <c r="CA9" s="331"/>
      <c r="CB9" s="329" t="s">
        <v>709</v>
      </c>
      <c r="CC9" s="330"/>
      <c r="CD9" s="330"/>
      <c r="CE9" s="330"/>
      <c r="CF9" s="331"/>
      <c r="CG9" s="253" t="s">
        <v>708</v>
      </c>
      <c r="CH9" s="254"/>
      <c r="CI9" s="254"/>
      <c r="CJ9" s="254"/>
      <c r="CK9" s="255"/>
      <c r="CL9" s="253" t="s">
        <v>354</v>
      </c>
      <c r="CM9" s="254"/>
      <c r="CN9" s="254"/>
      <c r="CO9" s="254"/>
      <c r="CP9" s="255"/>
      <c r="CQ9" s="259" t="s">
        <v>45</v>
      </c>
      <c r="CR9" s="260"/>
      <c r="CS9" s="260"/>
      <c r="CT9" s="261"/>
      <c r="CU9" s="253" t="s">
        <v>344</v>
      </c>
      <c r="CV9" s="254"/>
      <c r="CW9" s="254"/>
      <c r="CX9" s="254"/>
      <c r="CY9" s="255"/>
      <c r="CZ9" s="259" t="s">
        <v>346</v>
      </c>
      <c r="DA9" s="260"/>
      <c r="DB9" s="260"/>
      <c r="DC9" s="261"/>
      <c r="DD9" s="253" t="s">
        <v>345</v>
      </c>
      <c r="DE9" s="254"/>
      <c r="DF9" s="254"/>
      <c r="DG9" s="254"/>
      <c r="DH9" s="255"/>
      <c r="DI9" s="259" t="s">
        <v>485</v>
      </c>
      <c r="DJ9" s="260"/>
      <c r="DK9" s="260"/>
      <c r="DL9" s="261"/>
      <c r="DM9" s="253" t="s">
        <v>486</v>
      </c>
      <c r="DN9" s="254"/>
      <c r="DO9" s="254"/>
      <c r="DP9" s="254"/>
      <c r="DQ9" s="255"/>
      <c r="DR9" s="259" t="s">
        <v>523</v>
      </c>
      <c r="DS9" s="260"/>
      <c r="DT9" s="260"/>
      <c r="DU9" s="261"/>
      <c r="DV9" s="253" t="s">
        <v>526</v>
      </c>
      <c r="DW9" s="254"/>
      <c r="DX9" s="254"/>
      <c r="DY9" s="254"/>
      <c r="DZ9" s="255"/>
      <c r="EA9" s="259" t="s">
        <v>534</v>
      </c>
      <c r="EB9" s="260"/>
      <c r="EC9" s="260"/>
      <c r="ED9" s="261"/>
      <c r="EE9" s="253" t="s">
        <v>535</v>
      </c>
      <c r="EF9" s="254"/>
      <c r="EG9" s="254"/>
      <c r="EH9" s="254"/>
      <c r="EI9" s="255"/>
      <c r="EJ9" s="259" t="s">
        <v>536</v>
      </c>
      <c r="EK9" s="260"/>
      <c r="EL9" s="260"/>
      <c r="EM9" s="261"/>
      <c r="EN9" s="253" t="s">
        <v>537</v>
      </c>
      <c r="EO9" s="254"/>
      <c r="EP9" s="254"/>
      <c r="EQ9" s="254"/>
      <c r="ER9" s="255"/>
      <c r="ES9" s="259" t="s">
        <v>686</v>
      </c>
      <c r="ET9" s="260"/>
      <c r="EU9" s="260"/>
      <c r="EV9" s="261"/>
      <c r="EW9" s="253" t="s">
        <v>685</v>
      </c>
      <c r="EX9" s="254"/>
      <c r="EY9" s="254"/>
      <c r="EZ9" s="254"/>
      <c r="FA9" s="255"/>
      <c r="FB9" s="259" t="s">
        <v>350</v>
      </c>
      <c r="FC9" s="260"/>
      <c r="FD9" s="260"/>
      <c r="FE9" s="261"/>
      <c r="FF9" s="253" t="s">
        <v>482</v>
      </c>
      <c r="FG9" s="254"/>
      <c r="FH9" s="254"/>
      <c r="FI9" s="254"/>
      <c r="FJ9" s="255"/>
      <c r="FK9" s="259" t="s">
        <v>524</v>
      </c>
      <c r="FL9" s="260"/>
      <c r="FM9" s="260"/>
      <c r="FN9" s="261"/>
      <c r="FO9" s="253" t="s">
        <v>525</v>
      </c>
      <c r="FP9" s="254"/>
      <c r="FQ9" s="254"/>
      <c r="FR9" s="254"/>
      <c r="FS9" s="255"/>
      <c r="FT9" s="259" t="s">
        <v>541</v>
      </c>
      <c r="FU9" s="260"/>
      <c r="FV9" s="260"/>
      <c r="FW9" s="261"/>
      <c r="FX9" s="253" t="s">
        <v>542</v>
      </c>
      <c r="FY9" s="254"/>
      <c r="FZ9" s="254"/>
      <c r="GA9" s="254"/>
      <c r="GB9" s="255"/>
      <c r="GC9" s="259" t="s">
        <v>690</v>
      </c>
      <c r="GD9" s="260"/>
      <c r="GE9" s="260"/>
      <c r="GF9" s="261"/>
      <c r="GG9" s="253" t="s">
        <v>689</v>
      </c>
      <c r="GH9" s="254"/>
      <c r="GI9" s="254"/>
      <c r="GJ9" s="254"/>
      <c r="GK9" s="255"/>
      <c r="GL9" s="259" t="s">
        <v>688</v>
      </c>
      <c r="GM9" s="260"/>
      <c r="GN9" s="260"/>
      <c r="GO9" s="261"/>
      <c r="GP9" s="253" t="s">
        <v>687</v>
      </c>
      <c r="GQ9" s="254"/>
      <c r="GR9" s="254"/>
      <c r="GS9" s="254"/>
      <c r="GT9" s="255"/>
      <c r="GU9" s="259" t="s">
        <v>718</v>
      </c>
      <c r="GV9" s="260"/>
      <c r="GW9" s="260"/>
      <c r="GX9" s="261"/>
      <c r="GY9" s="253" t="s">
        <v>719</v>
      </c>
      <c r="GZ9" s="254"/>
      <c r="HA9" s="254"/>
      <c r="HB9" s="254"/>
      <c r="HC9" s="255"/>
      <c r="HD9" s="320" t="s">
        <v>241</v>
      </c>
      <c r="HE9" s="320" t="s">
        <v>491</v>
      </c>
      <c r="HF9" s="320" t="s">
        <v>492</v>
      </c>
      <c r="HG9" s="320" t="s">
        <v>493</v>
      </c>
      <c r="HH9" s="320" t="s">
        <v>495</v>
      </c>
      <c r="HI9" s="320" t="s">
        <v>494</v>
      </c>
      <c r="HJ9" s="320" t="s">
        <v>496</v>
      </c>
      <c r="HK9" s="320" t="s">
        <v>3</v>
      </c>
      <c r="HL9" s="3"/>
      <c r="HM9" s="105"/>
      <c r="HN9" s="9"/>
      <c r="HU9" s="211">
        <f>COUNTIF(HU13:HU1938,"*---/---*")</f>
        <v>191</v>
      </c>
    </row>
    <row r="10" spans="1:289" ht="38.25" customHeight="1">
      <c r="A10" s="3"/>
      <c r="B10" s="289"/>
      <c r="C10" s="292"/>
      <c r="D10" s="281"/>
      <c r="E10" s="284"/>
      <c r="F10" s="284"/>
      <c r="G10" s="281"/>
      <c r="H10" s="284"/>
      <c r="I10" s="284"/>
      <c r="J10" s="284"/>
      <c r="K10" s="284"/>
      <c r="L10" s="284"/>
      <c r="M10" s="284"/>
      <c r="N10" s="284"/>
      <c r="O10" s="284"/>
      <c r="P10" s="281"/>
      <c r="Q10" s="281"/>
      <c r="R10" s="284"/>
      <c r="S10" s="281"/>
      <c r="T10" s="281"/>
      <c r="U10" s="284"/>
      <c r="V10" s="275"/>
      <c r="W10" s="292"/>
      <c r="X10" s="217"/>
      <c r="Y10" s="217"/>
      <c r="Z10" s="217"/>
      <c r="AA10" s="217"/>
      <c r="AB10" s="217"/>
      <c r="AC10" s="217"/>
      <c r="AD10" s="284"/>
      <c r="AE10" s="296"/>
      <c r="AF10" s="296"/>
      <c r="AG10" s="296"/>
      <c r="AH10" s="296"/>
      <c r="AI10" s="296"/>
      <c r="AJ10" s="284"/>
      <c r="AK10" s="284"/>
      <c r="AL10" s="275"/>
      <c r="AM10" s="275"/>
      <c r="AN10" s="275"/>
      <c r="AO10" s="275"/>
      <c r="AP10" s="275"/>
      <c r="AQ10" s="247"/>
      <c r="AR10" s="247"/>
      <c r="AS10" s="247"/>
      <c r="AT10" s="247"/>
      <c r="AU10" s="247"/>
      <c r="AV10" s="247"/>
      <c r="AW10" s="275"/>
      <c r="AX10" s="303"/>
      <c r="AY10" s="310"/>
      <c r="AZ10" s="275"/>
      <c r="BA10" s="275"/>
      <c r="BB10" s="318"/>
      <c r="BC10" s="275"/>
      <c r="BD10" s="303"/>
      <c r="BE10" s="315"/>
      <c r="BF10" s="239"/>
      <c r="BG10" s="300"/>
      <c r="BH10" s="307" t="s">
        <v>34</v>
      </c>
      <c r="BI10" s="312" t="s">
        <v>35</v>
      </c>
      <c r="BJ10" s="241" t="s">
        <v>22</v>
      </c>
      <c r="BK10" s="243" t="s">
        <v>23</v>
      </c>
      <c r="BL10" s="245" t="s">
        <v>24</v>
      </c>
      <c r="BM10" s="235"/>
      <c r="BN10" s="327"/>
      <c r="BO10" s="323" t="s">
        <v>713</v>
      </c>
      <c r="BP10" s="324"/>
      <c r="BQ10" s="325" t="s">
        <v>714</v>
      </c>
      <c r="BR10" s="324"/>
      <c r="BS10" s="325" t="s">
        <v>715</v>
      </c>
      <c r="BT10" s="324"/>
      <c r="BU10" s="325" t="s">
        <v>716</v>
      </c>
      <c r="BV10" s="324"/>
      <c r="BW10" s="332" t="s">
        <v>22</v>
      </c>
      <c r="BX10" s="334" t="s">
        <v>23</v>
      </c>
      <c r="BY10" s="336" t="s">
        <v>25</v>
      </c>
      <c r="BZ10" s="337"/>
      <c r="CA10" s="338"/>
      <c r="CB10" s="332" t="s">
        <v>22</v>
      </c>
      <c r="CC10" s="334" t="s">
        <v>23</v>
      </c>
      <c r="CD10" s="336" t="s">
        <v>25</v>
      </c>
      <c r="CE10" s="337"/>
      <c r="CF10" s="338"/>
      <c r="CG10" s="236" t="s">
        <v>22</v>
      </c>
      <c r="CH10" s="236" t="s">
        <v>23</v>
      </c>
      <c r="CI10" s="256" t="s">
        <v>25</v>
      </c>
      <c r="CJ10" s="257"/>
      <c r="CK10" s="258"/>
      <c r="CL10" s="251" t="s">
        <v>22</v>
      </c>
      <c r="CM10" s="236" t="s">
        <v>23</v>
      </c>
      <c r="CN10" s="256" t="s">
        <v>25</v>
      </c>
      <c r="CO10" s="257"/>
      <c r="CP10" s="258"/>
      <c r="CQ10" s="249" t="s">
        <v>22</v>
      </c>
      <c r="CR10" s="250" t="s">
        <v>23</v>
      </c>
      <c r="CS10" s="234" t="s">
        <v>24</v>
      </c>
      <c r="CT10" s="235"/>
      <c r="CU10" s="251" t="s">
        <v>22</v>
      </c>
      <c r="CV10" s="236" t="s">
        <v>23</v>
      </c>
      <c r="CW10" s="256" t="s">
        <v>25</v>
      </c>
      <c r="CX10" s="257"/>
      <c r="CY10" s="258"/>
      <c r="CZ10" s="249" t="s">
        <v>22</v>
      </c>
      <c r="DA10" s="250" t="s">
        <v>23</v>
      </c>
      <c r="DB10" s="234" t="s">
        <v>24</v>
      </c>
      <c r="DC10" s="235"/>
      <c r="DD10" s="251" t="s">
        <v>22</v>
      </c>
      <c r="DE10" s="236" t="s">
        <v>23</v>
      </c>
      <c r="DF10" s="256" t="s">
        <v>25</v>
      </c>
      <c r="DG10" s="257"/>
      <c r="DH10" s="258"/>
      <c r="DI10" s="249" t="s">
        <v>22</v>
      </c>
      <c r="DJ10" s="250" t="s">
        <v>23</v>
      </c>
      <c r="DK10" s="234" t="s">
        <v>24</v>
      </c>
      <c r="DL10" s="235"/>
      <c r="DM10" s="251" t="s">
        <v>22</v>
      </c>
      <c r="DN10" s="236" t="s">
        <v>23</v>
      </c>
      <c r="DO10" s="256" t="s">
        <v>25</v>
      </c>
      <c r="DP10" s="257"/>
      <c r="DQ10" s="258"/>
      <c r="DR10" s="249" t="s">
        <v>22</v>
      </c>
      <c r="DS10" s="250" t="s">
        <v>23</v>
      </c>
      <c r="DT10" s="234" t="s">
        <v>24</v>
      </c>
      <c r="DU10" s="235"/>
      <c r="DV10" s="251" t="s">
        <v>22</v>
      </c>
      <c r="DW10" s="236" t="s">
        <v>23</v>
      </c>
      <c r="DX10" s="256" t="s">
        <v>25</v>
      </c>
      <c r="DY10" s="257"/>
      <c r="DZ10" s="258"/>
      <c r="EA10" s="249" t="s">
        <v>22</v>
      </c>
      <c r="EB10" s="250" t="s">
        <v>23</v>
      </c>
      <c r="EC10" s="234" t="s">
        <v>24</v>
      </c>
      <c r="ED10" s="235"/>
      <c r="EE10" s="251" t="s">
        <v>22</v>
      </c>
      <c r="EF10" s="236" t="s">
        <v>23</v>
      </c>
      <c r="EG10" s="256" t="s">
        <v>25</v>
      </c>
      <c r="EH10" s="257"/>
      <c r="EI10" s="258"/>
      <c r="EJ10" s="249" t="s">
        <v>22</v>
      </c>
      <c r="EK10" s="250" t="s">
        <v>23</v>
      </c>
      <c r="EL10" s="234" t="s">
        <v>24</v>
      </c>
      <c r="EM10" s="235"/>
      <c r="EN10" s="251" t="s">
        <v>22</v>
      </c>
      <c r="EO10" s="236" t="s">
        <v>23</v>
      </c>
      <c r="EP10" s="256" t="s">
        <v>25</v>
      </c>
      <c r="EQ10" s="257"/>
      <c r="ER10" s="258"/>
      <c r="ES10" s="249" t="s">
        <v>22</v>
      </c>
      <c r="ET10" s="250" t="s">
        <v>23</v>
      </c>
      <c r="EU10" s="234" t="s">
        <v>24</v>
      </c>
      <c r="EV10" s="235"/>
      <c r="EW10" s="251" t="s">
        <v>22</v>
      </c>
      <c r="EX10" s="236" t="s">
        <v>23</v>
      </c>
      <c r="EY10" s="256" t="s">
        <v>25</v>
      </c>
      <c r="EZ10" s="257"/>
      <c r="FA10" s="258"/>
      <c r="FB10" s="249" t="s">
        <v>22</v>
      </c>
      <c r="FC10" s="250" t="s">
        <v>23</v>
      </c>
      <c r="FD10" s="234" t="s">
        <v>24</v>
      </c>
      <c r="FE10" s="235"/>
      <c r="FF10" s="251" t="s">
        <v>22</v>
      </c>
      <c r="FG10" s="236" t="s">
        <v>23</v>
      </c>
      <c r="FH10" s="256" t="s">
        <v>25</v>
      </c>
      <c r="FI10" s="257"/>
      <c r="FJ10" s="258"/>
      <c r="FK10" s="249" t="s">
        <v>22</v>
      </c>
      <c r="FL10" s="250" t="s">
        <v>23</v>
      </c>
      <c r="FM10" s="234" t="s">
        <v>24</v>
      </c>
      <c r="FN10" s="235"/>
      <c r="FO10" s="251" t="s">
        <v>22</v>
      </c>
      <c r="FP10" s="236" t="s">
        <v>23</v>
      </c>
      <c r="FQ10" s="256" t="s">
        <v>25</v>
      </c>
      <c r="FR10" s="257"/>
      <c r="FS10" s="258"/>
      <c r="FT10" s="249" t="s">
        <v>22</v>
      </c>
      <c r="FU10" s="250" t="s">
        <v>23</v>
      </c>
      <c r="FV10" s="234" t="s">
        <v>24</v>
      </c>
      <c r="FW10" s="235"/>
      <c r="FX10" s="251" t="s">
        <v>22</v>
      </c>
      <c r="FY10" s="236" t="s">
        <v>23</v>
      </c>
      <c r="FZ10" s="256" t="s">
        <v>25</v>
      </c>
      <c r="GA10" s="257"/>
      <c r="GB10" s="258"/>
      <c r="GC10" s="249" t="s">
        <v>22</v>
      </c>
      <c r="GD10" s="250" t="s">
        <v>23</v>
      </c>
      <c r="GE10" s="234" t="s">
        <v>24</v>
      </c>
      <c r="GF10" s="235"/>
      <c r="GG10" s="251" t="s">
        <v>22</v>
      </c>
      <c r="GH10" s="236" t="s">
        <v>23</v>
      </c>
      <c r="GI10" s="256" t="s">
        <v>25</v>
      </c>
      <c r="GJ10" s="257"/>
      <c r="GK10" s="258"/>
      <c r="GL10" s="249" t="s">
        <v>22</v>
      </c>
      <c r="GM10" s="250" t="s">
        <v>23</v>
      </c>
      <c r="GN10" s="234" t="s">
        <v>24</v>
      </c>
      <c r="GO10" s="235"/>
      <c r="GP10" s="251" t="s">
        <v>22</v>
      </c>
      <c r="GQ10" s="236" t="s">
        <v>23</v>
      </c>
      <c r="GR10" s="256" t="s">
        <v>25</v>
      </c>
      <c r="GS10" s="257"/>
      <c r="GT10" s="258"/>
      <c r="GU10" s="249" t="s">
        <v>22</v>
      </c>
      <c r="GV10" s="250" t="s">
        <v>23</v>
      </c>
      <c r="GW10" s="234" t="s">
        <v>24</v>
      </c>
      <c r="GX10" s="235"/>
      <c r="GY10" s="251" t="s">
        <v>22</v>
      </c>
      <c r="GZ10" s="236" t="s">
        <v>23</v>
      </c>
      <c r="HA10" s="256" t="s">
        <v>25</v>
      </c>
      <c r="HB10" s="257"/>
      <c r="HC10" s="258"/>
      <c r="HD10" s="321"/>
      <c r="HE10" s="321"/>
      <c r="HF10" s="321"/>
      <c r="HG10" s="321"/>
      <c r="HH10" s="321"/>
      <c r="HI10" s="321"/>
      <c r="HJ10" s="321"/>
      <c r="HK10" s="321"/>
      <c r="HL10" s="3"/>
      <c r="HM10" s="105"/>
      <c r="HN10" s="9"/>
      <c r="HO10" s="190"/>
      <c r="HP10" s="190"/>
      <c r="HQ10" s="190"/>
      <c r="HR10" s="190"/>
      <c r="HS10" s="180"/>
      <c r="HT10" s="212">
        <f>COUNTIF(HU13:HU1938,"*TRM*")-COUNTIF(HU13:HU1938,"*---/---*")</f>
        <v>242</v>
      </c>
      <c r="HU10" s="212">
        <f>SUBTOTAL(3,HU13:HU1938)</f>
        <v>81</v>
      </c>
      <c r="HV10" s="210"/>
      <c r="HW10" s="180"/>
      <c r="HX10" s="187"/>
    </row>
    <row r="11" spans="1:289" ht="46.5" customHeight="1" thickBot="1">
      <c r="A11" s="4"/>
      <c r="B11" s="290"/>
      <c r="C11" s="293"/>
      <c r="D11" s="282"/>
      <c r="E11" s="285"/>
      <c r="F11" s="285"/>
      <c r="G11" s="282"/>
      <c r="H11" s="285"/>
      <c r="I11" s="285"/>
      <c r="J11" s="285"/>
      <c r="K11" s="285"/>
      <c r="L11" s="285"/>
      <c r="M11" s="285"/>
      <c r="N11" s="285"/>
      <c r="O11" s="285"/>
      <c r="P11" s="282"/>
      <c r="Q11" s="282"/>
      <c r="R11" s="285"/>
      <c r="S11" s="282"/>
      <c r="T11" s="282"/>
      <c r="U11" s="285"/>
      <c r="V11" s="276"/>
      <c r="W11" s="293"/>
      <c r="X11" s="218"/>
      <c r="Y11" s="218"/>
      <c r="Z11" s="218"/>
      <c r="AA11" s="218"/>
      <c r="AB11" s="218"/>
      <c r="AC11" s="218"/>
      <c r="AD11" s="285"/>
      <c r="AE11" s="297"/>
      <c r="AF11" s="297"/>
      <c r="AG11" s="297"/>
      <c r="AH11" s="297"/>
      <c r="AI11" s="297"/>
      <c r="AJ11" s="285"/>
      <c r="AK11" s="285"/>
      <c r="AL11" s="276"/>
      <c r="AM11" s="276"/>
      <c r="AN11" s="276"/>
      <c r="AO11" s="276"/>
      <c r="AP11" s="276"/>
      <c r="AQ11" s="248"/>
      <c r="AR11" s="248"/>
      <c r="AS11" s="248"/>
      <c r="AT11" s="248"/>
      <c r="AU11" s="248"/>
      <c r="AV11" s="248"/>
      <c r="AW11" s="276"/>
      <c r="AX11" s="304"/>
      <c r="AY11" s="311"/>
      <c r="AZ11" s="276"/>
      <c r="BA11" s="276"/>
      <c r="BB11" s="319"/>
      <c r="BC11" s="276"/>
      <c r="BD11" s="304"/>
      <c r="BE11" s="316"/>
      <c r="BF11" s="240"/>
      <c r="BG11" s="301"/>
      <c r="BH11" s="308"/>
      <c r="BI11" s="313"/>
      <c r="BJ11" s="242"/>
      <c r="BK11" s="244"/>
      <c r="BL11" s="56" t="s">
        <v>26</v>
      </c>
      <c r="BM11" s="26" t="s">
        <v>27</v>
      </c>
      <c r="BN11" s="328"/>
      <c r="BO11" s="177" t="s">
        <v>26</v>
      </c>
      <c r="BP11" s="178" t="s">
        <v>27</v>
      </c>
      <c r="BQ11" s="179" t="s">
        <v>26</v>
      </c>
      <c r="BR11" s="178" t="s">
        <v>27</v>
      </c>
      <c r="BS11" s="179" t="s">
        <v>26</v>
      </c>
      <c r="BT11" s="178" t="s">
        <v>27</v>
      </c>
      <c r="BU11" s="179" t="s">
        <v>26</v>
      </c>
      <c r="BV11" s="178" t="s">
        <v>27</v>
      </c>
      <c r="BW11" s="333"/>
      <c r="BX11" s="335"/>
      <c r="BY11" s="172" t="s">
        <v>26</v>
      </c>
      <c r="BZ11" s="172" t="s">
        <v>27</v>
      </c>
      <c r="CA11" s="173" t="s">
        <v>28</v>
      </c>
      <c r="CB11" s="333"/>
      <c r="CC11" s="335"/>
      <c r="CD11" s="162" t="s">
        <v>26</v>
      </c>
      <c r="CE11" s="162" t="s">
        <v>27</v>
      </c>
      <c r="CF11" s="163" t="s">
        <v>28</v>
      </c>
      <c r="CG11" s="237"/>
      <c r="CH11" s="237"/>
      <c r="CI11" s="153" t="s">
        <v>26</v>
      </c>
      <c r="CJ11" s="153" t="s">
        <v>27</v>
      </c>
      <c r="CK11" s="152" t="s">
        <v>28</v>
      </c>
      <c r="CL11" s="252"/>
      <c r="CM11" s="237"/>
      <c r="CN11" s="27" t="s">
        <v>26</v>
      </c>
      <c r="CO11" s="27" t="s">
        <v>27</v>
      </c>
      <c r="CP11" s="47" t="s">
        <v>28</v>
      </c>
      <c r="CQ11" s="242"/>
      <c r="CR11" s="244"/>
      <c r="CS11" s="56" t="s">
        <v>26</v>
      </c>
      <c r="CT11" s="26" t="s">
        <v>27</v>
      </c>
      <c r="CU11" s="252"/>
      <c r="CV11" s="237"/>
      <c r="CW11" s="27" t="s">
        <v>26</v>
      </c>
      <c r="CX11" s="27" t="s">
        <v>27</v>
      </c>
      <c r="CY11" s="53" t="s">
        <v>28</v>
      </c>
      <c r="CZ11" s="242"/>
      <c r="DA11" s="244"/>
      <c r="DB11" s="56" t="s">
        <v>26</v>
      </c>
      <c r="DC11" s="26" t="s">
        <v>27</v>
      </c>
      <c r="DD11" s="252"/>
      <c r="DE11" s="237"/>
      <c r="DF11" s="27" t="s">
        <v>26</v>
      </c>
      <c r="DG11" s="27" t="s">
        <v>27</v>
      </c>
      <c r="DH11" s="53" t="s">
        <v>28</v>
      </c>
      <c r="DI11" s="242"/>
      <c r="DJ11" s="244"/>
      <c r="DK11" s="56" t="s">
        <v>26</v>
      </c>
      <c r="DL11" s="26" t="s">
        <v>27</v>
      </c>
      <c r="DM11" s="252"/>
      <c r="DN11" s="237"/>
      <c r="DO11" s="27" t="s">
        <v>26</v>
      </c>
      <c r="DP11" s="27" t="s">
        <v>27</v>
      </c>
      <c r="DQ11" s="53" t="s">
        <v>28</v>
      </c>
      <c r="DR11" s="242"/>
      <c r="DS11" s="244"/>
      <c r="DT11" s="56" t="s">
        <v>26</v>
      </c>
      <c r="DU11" s="26" t="s">
        <v>27</v>
      </c>
      <c r="DV11" s="252"/>
      <c r="DW11" s="237"/>
      <c r="DX11" s="27" t="s">
        <v>26</v>
      </c>
      <c r="DY11" s="27" t="s">
        <v>27</v>
      </c>
      <c r="DZ11" s="53" t="s">
        <v>28</v>
      </c>
      <c r="EA11" s="242"/>
      <c r="EB11" s="244"/>
      <c r="EC11" s="56" t="s">
        <v>26</v>
      </c>
      <c r="ED11" s="26" t="s">
        <v>27</v>
      </c>
      <c r="EE11" s="252"/>
      <c r="EF11" s="237"/>
      <c r="EG11" s="27" t="s">
        <v>26</v>
      </c>
      <c r="EH11" s="27" t="s">
        <v>27</v>
      </c>
      <c r="EI11" s="53" t="s">
        <v>28</v>
      </c>
      <c r="EJ11" s="242"/>
      <c r="EK11" s="244"/>
      <c r="EL11" s="56" t="s">
        <v>26</v>
      </c>
      <c r="EM11" s="26" t="s">
        <v>27</v>
      </c>
      <c r="EN11" s="252"/>
      <c r="EO11" s="237"/>
      <c r="EP11" s="27" t="s">
        <v>26</v>
      </c>
      <c r="EQ11" s="27" t="s">
        <v>27</v>
      </c>
      <c r="ER11" s="53" t="s">
        <v>28</v>
      </c>
      <c r="ES11" s="242"/>
      <c r="ET11" s="244"/>
      <c r="EU11" s="124" t="s">
        <v>26</v>
      </c>
      <c r="EV11" s="26" t="s">
        <v>27</v>
      </c>
      <c r="EW11" s="252"/>
      <c r="EX11" s="237"/>
      <c r="EY11" s="201" t="s">
        <v>26</v>
      </c>
      <c r="EZ11" s="201" t="s">
        <v>27</v>
      </c>
      <c r="FA11" s="202" t="s">
        <v>28</v>
      </c>
      <c r="FB11" s="242"/>
      <c r="FC11" s="244"/>
      <c r="FD11" s="56" t="s">
        <v>26</v>
      </c>
      <c r="FE11" s="26" t="s">
        <v>27</v>
      </c>
      <c r="FF11" s="252"/>
      <c r="FG11" s="237"/>
      <c r="FH11" s="27" t="s">
        <v>26</v>
      </c>
      <c r="FI11" s="27" t="s">
        <v>27</v>
      </c>
      <c r="FJ11" s="53" t="s">
        <v>28</v>
      </c>
      <c r="FK11" s="242"/>
      <c r="FL11" s="244"/>
      <c r="FM11" s="56" t="s">
        <v>26</v>
      </c>
      <c r="FN11" s="26" t="s">
        <v>27</v>
      </c>
      <c r="FO11" s="252"/>
      <c r="FP11" s="237"/>
      <c r="FQ11" s="27" t="s">
        <v>26</v>
      </c>
      <c r="FR11" s="27" t="s">
        <v>27</v>
      </c>
      <c r="FS11" s="53" t="s">
        <v>28</v>
      </c>
      <c r="FT11" s="242"/>
      <c r="FU11" s="244"/>
      <c r="FV11" s="56" t="s">
        <v>26</v>
      </c>
      <c r="FW11" s="26" t="s">
        <v>27</v>
      </c>
      <c r="FX11" s="252"/>
      <c r="FY11" s="237"/>
      <c r="FZ11" s="27" t="s">
        <v>26</v>
      </c>
      <c r="GA11" s="27" t="s">
        <v>27</v>
      </c>
      <c r="GB11" s="53" t="s">
        <v>28</v>
      </c>
      <c r="GC11" s="242"/>
      <c r="GD11" s="244"/>
      <c r="GE11" s="124" t="s">
        <v>26</v>
      </c>
      <c r="GF11" s="26" t="s">
        <v>27</v>
      </c>
      <c r="GG11" s="252"/>
      <c r="GH11" s="237"/>
      <c r="GI11" s="27" t="s">
        <v>26</v>
      </c>
      <c r="GJ11" s="27" t="s">
        <v>27</v>
      </c>
      <c r="GK11" s="53" t="s">
        <v>28</v>
      </c>
      <c r="GL11" s="242"/>
      <c r="GM11" s="244"/>
      <c r="GN11" s="124" t="s">
        <v>26</v>
      </c>
      <c r="GO11" s="26" t="s">
        <v>27</v>
      </c>
      <c r="GP11" s="252"/>
      <c r="GQ11" s="237"/>
      <c r="GR11" s="27" t="s">
        <v>26</v>
      </c>
      <c r="GS11" s="27" t="s">
        <v>27</v>
      </c>
      <c r="GT11" s="53" t="s">
        <v>28</v>
      </c>
      <c r="GU11" s="242"/>
      <c r="GV11" s="244"/>
      <c r="GW11" s="194" t="s">
        <v>26</v>
      </c>
      <c r="GX11" s="195" t="s">
        <v>27</v>
      </c>
      <c r="GY11" s="252"/>
      <c r="GZ11" s="237"/>
      <c r="HA11" s="201" t="s">
        <v>26</v>
      </c>
      <c r="HB11" s="201" t="s">
        <v>27</v>
      </c>
      <c r="HC11" s="202" t="s">
        <v>28</v>
      </c>
      <c r="HD11" s="322" t="s">
        <v>28</v>
      </c>
      <c r="HE11" s="322"/>
      <c r="HF11" s="322"/>
      <c r="HG11" s="322"/>
      <c r="HH11" s="322"/>
      <c r="HI11" s="322"/>
      <c r="HJ11" s="322"/>
      <c r="HK11" s="322"/>
      <c r="HL11" s="56" t="s">
        <v>26</v>
      </c>
      <c r="HM11" s="109" t="s">
        <v>671</v>
      </c>
      <c r="HN11" s="4"/>
      <c r="HO11" s="209" t="s">
        <v>720</v>
      </c>
      <c r="HP11" s="209" t="s">
        <v>721</v>
      </c>
      <c r="HQ11" s="209" t="s">
        <v>691</v>
      </c>
      <c r="HR11" s="209" t="s">
        <v>692</v>
      </c>
      <c r="HS11" s="209" t="s">
        <v>693</v>
      </c>
      <c r="HT11" s="209" t="s">
        <v>694</v>
      </c>
      <c r="HU11" s="205" t="s">
        <v>695</v>
      </c>
      <c r="HV11" s="203" t="s">
        <v>696</v>
      </c>
      <c r="HW11" s="207" t="s">
        <v>697</v>
      </c>
      <c r="HX11" s="208" t="s">
        <v>698</v>
      </c>
      <c r="HY11" s="183"/>
      <c r="HZ11" s="209" t="s">
        <v>699</v>
      </c>
      <c r="IA11" s="209" t="s">
        <v>700</v>
      </c>
      <c r="IB11" s="209" t="s">
        <v>699</v>
      </c>
      <c r="IC11" s="209" t="s">
        <v>700</v>
      </c>
      <c r="ID11" s="209"/>
      <c r="IE11" s="138"/>
      <c r="IF11" s="144"/>
      <c r="IG11" s="139"/>
    </row>
    <row r="12" spans="1:289" s="86" customFormat="1" ht="15.75">
      <c r="A12" s="36"/>
      <c r="B12" s="34">
        <v>1</v>
      </c>
      <c r="C12" s="34">
        <v>2</v>
      </c>
      <c r="D12" s="34">
        <v>3</v>
      </c>
      <c r="E12" s="34">
        <v>4</v>
      </c>
      <c r="F12" s="34">
        <v>5</v>
      </c>
      <c r="G12" s="34">
        <v>6</v>
      </c>
      <c r="H12" s="34">
        <v>7</v>
      </c>
      <c r="I12" s="34">
        <v>8</v>
      </c>
      <c r="J12" s="34">
        <v>9</v>
      </c>
      <c r="K12" s="34">
        <v>10</v>
      </c>
      <c r="L12" s="34">
        <v>11</v>
      </c>
      <c r="M12" s="34">
        <v>12</v>
      </c>
      <c r="N12" s="34">
        <v>13</v>
      </c>
      <c r="O12" s="34">
        <v>14</v>
      </c>
      <c r="P12" s="34">
        <v>15</v>
      </c>
      <c r="Q12" s="34">
        <v>16</v>
      </c>
      <c r="R12" s="34">
        <v>17</v>
      </c>
      <c r="S12" s="34">
        <v>18</v>
      </c>
      <c r="T12" s="34">
        <v>19</v>
      </c>
      <c r="U12" s="34">
        <v>20</v>
      </c>
      <c r="V12" s="34">
        <v>21</v>
      </c>
      <c r="W12" s="34">
        <v>22</v>
      </c>
      <c r="X12" s="19">
        <v>23</v>
      </c>
      <c r="Y12" s="19">
        <v>24</v>
      </c>
      <c r="Z12" s="19">
        <v>25</v>
      </c>
      <c r="AA12" s="19">
        <v>26</v>
      </c>
      <c r="AB12" s="19">
        <v>27</v>
      </c>
      <c r="AC12" s="19">
        <v>28</v>
      </c>
      <c r="AD12" s="34">
        <v>29</v>
      </c>
      <c r="AE12" s="34">
        <v>30</v>
      </c>
      <c r="AF12" s="34">
        <v>31</v>
      </c>
      <c r="AG12" s="34">
        <v>32</v>
      </c>
      <c r="AH12" s="34">
        <v>33</v>
      </c>
      <c r="AI12" s="34">
        <v>34</v>
      </c>
      <c r="AJ12" s="34">
        <v>35</v>
      </c>
      <c r="AK12" s="34">
        <v>36</v>
      </c>
      <c r="AL12" s="34">
        <v>37</v>
      </c>
      <c r="AM12" s="34">
        <v>38</v>
      </c>
      <c r="AN12" s="34">
        <v>39</v>
      </c>
      <c r="AO12" s="34">
        <v>40</v>
      </c>
      <c r="AP12" s="34">
        <v>41</v>
      </c>
      <c r="AQ12" s="34">
        <v>42</v>
      </c>
      <c r="AR12" s="34">
        <v>43</v>
      </c>
      <c r="AS12" s="34">
        <v>44</v>
      </c>
      <c r="AT12" s="34">
        <v>45</v>
      </c>
      <c r="AU12" s="34">
        <v>46</v>
      </c>
      <c r="AV12" s="34">
        <v>47</v>
      </c>
      <c r="AW12" s="34">
        <v>48</v>
      </c>
      <c r="AX12" s="34">
        <v>49</v>
      </c>
      <c r="AY12" s="34">
        <v>50</v>
      </c>
      <c r="AZ12" s="34">
        <v>51</v>
      </c>
      <c r="BA12" s="34">
        <v>52</v>
      </c>
      <c r="BB12" s="34">
        <v>53</v>
      </c>
      <c r="BC12" s="34">
        <v>54</v>
      </c>
      <c r="BD12" s="34">
        <v>55</v>
      </c>
      <c r="BE12" s="34">
        <v>56</v>
      </c>
      <c r="BF12" s="34">
        <v>57</v>
      </c>
      <c r="BG12" s="34">
        <v>58</v>
      </c>
      <c r="BH12" s="34">
        <v>59</v>
      </c>
      <c r="BI12" s="34">
        <v>60</v>
      </c>
      <c r="BJ12" s="34">
        <v>61</v>
      </c>
      <c r="BK12" s="34">
        <v>62</v>
      </c>
      <c r="BL12" s="34">
        <v>63</v>
      </c>
      <c r="BM12" s="34">
        <v>64</v>
      </c>
      <c r="BN12" s="175"/>
      <c r="BO12" s="175"/>
      <c r="BP12" s="175"/>
      <c r="BQ12" s="175"/>
      <c r="BR12" s="165"/>
      <c r="BS12" s="165"/>
      <c r="BT12" s="165"/>
      <c r="BU12" s="165"/>
      <c r="BV12" s="165"/>
      <c r="BW12" s="155"/>
      <c r="BX12" s="155"/>
      <c r="BY12" s="155"/>
      <c r="BZ12" s="155"/>
      <c r="CA12" s="155"/>
      <c r="CB12" s="131"/>
      <c r="CC12" s="131"/>
      <c r="CD12" s="131"/>
      <c r="CE12" s="131"/>
      <c r="CF12" s="131"/>
      <c r="CG12" s="131"/>
      <c r="CH12" s="131"/>
      <c r="CI12" s="131"/>
      <c r="CJ12" s="131"/>
      <c r="CK12" s="131"/>
      <c r="CL12" s="34">
        <v>89</v>
      </c>
      <c r="CM12" s="34">
        <v>90</v>
      </c>
      <c r="CN12" s="34">
        <v>91</v>
      </c>
      <c r="CO12" s="34">
        <v>92</v>
      </c>
      <c r="CP12" s="34">
        <v>93</v>
      </c>
      <c r="CQ12" s="34">
        <v>94</v>
      </c>
      <c r="CR12" s="34">
        <v>95</v>
      </c>
      <c r="CS12" s="34">
        <v>96</v>
      </c>
      <c r="CT12" s="34">
        <v>97</v>
      </c>
      <c r="CU12" s="34">
        <v>98</v>
      </c>
      <c r="CV12" s="34">
        <v>99</v>
      </c>
      <c r="CW12" s="34">
        <v>100</v>
      </c>
      <c r="CX12" s="34">
        <v>101</v>
      </c>
      <c r="CY12" s="34">
        <v>102</v>
      </c>
      <c r="CZ12" s="34">
        <v>103</v>
      </c>
      <c r="DA12" s="34">
        <v>104</v>
      </c>
      <c r="DB12" s="34">
        <v>105</v>
      </c>
      <c r="DC12" s="34">
        <v>106</v>
      </c>
      <c r="DD12" s="34">
        <v>107</v>
      </c>
      <c r="DE12" s="34">
        <v>108</v>
      </c>
      <c r="DF12" s="34">
        <v>109</v>
      </c>
      <c r="DG12" s="34">
        <v>110</v>
      </c>
      <c r="DH12" s="34">
        <v>111</v>
      </c>
      <c r="DI12" s="34">
        <v>112</v>
      </c>
      <c r="DJ12" s="34">
        <v>113</v>
      </c>
      <c r="DK12" s="34">
        <v>114</v>
      </c>
      <c r="DL12" s="34">
        <v>115</v>
      </c>
      <c r="DM12" s="34">
        <v>116</v>
      </c>
      <c r="DN12" s="34">
        <v>117</v>
      </c>
      <c r="DO12" s="34">
        <v>118</v>
      </c>
      <c r="DP12" s="34">
        <v>119</v>
      </c>
      <c r="DQ12" s="34">
        <v>120</v>
      </c>
      <c r="DR12" s="34">
        <v>121</v>
      </c>
      <c r="DS12" s="34">
        <v>122</v>
      </c>
      <c r="DT12" s="34">
        <v>123</v>
      </c>
      <c r="DU12" s="34">
        <v>124</v>
      </c>
      <c r="DV12" s="34">
        <v>125</v>
      </c>
      <c r="DW12" s="34">
        <v>126</v>
      </c>
      <c r="DX12" s="34">
        <v>127</v>
      </c>
      <c r="DY12" s="34">
        <v>128</v>
      </c>
      <c r="DZ12" s="34">
        <v>129</v>
      </c>
      <c r="EA12" s="34">
        <v>130</v>
      </c>
      <c r="EB12" s="34">
        <v>131</v>
      </c>
      <c r="EC12" s="34">
        <v>132</v>
      </c>
      <c r="ED12" s="34">
        <v>133</v>
      </c>
      <c r="EE12" s="34">
        <v>134</v>
      </c>
      <c r="EF12" s="34">
        <v>135</v>
      </c>
      <c r="EG12" s="34">
        <v>136</v>
      </c>
      <c r="EH12" s="34">
        <v>137</v>
      </c>
      <c r="EI12" s="34">
        <v>138</v>
      </c>
      <c r="EJ12" s="34">
        <v>139</v>
      </c>
      <c r="EK12" s="34">
        <v>140</v>
      </c>
      <c r="EL12" s="34">
        <v>141</v>
      </c>
      <c r="EM12" s="34">
        <v>142</v>
      </c>
      <c r="EN12" s="34">
        <v>143</v>
      </c>
      <c r="EO12" s="34">
        <v>144</v>
      </c>
      <c r="EP12" s="34">
        <v>145</v>
      </c>
      <c r="EQ12" s="34">
        <v>146</v>
      </c>
      <c r="ER12" s="34">
        <v>147</v>
      </c>
      <c r="ES12" s="34"/>
      <c r="ET12" s="34"/>
      <c r="EU12" s="34"/>
      <c r="EV12" s="34"/>
      <c r="EW12" s="196"/>
      <c r="EX12" s="196"/>
      <c r="EY12" s="196"/>
      <c r="EZ12" s="196"/>
      <c r="FA12" s="196"/>
      <c r="FB12" s="34">
        <v>148</v>
      </c>
      <c r="FC12" s="34">
        <v>149</v>
      </c>
      <c r="FD12" s="34">
        <v>150</v>
      </c>
      <c r="FE12" s="34">
        <v>151</v>
      </c>
      <c r="FF12" s="34">
        <v>152</v>
      </c>
      <c r="FG12" s="34">
        <v>153</v>
      </c>
      <c r="FH12" s="34">
        <v>154</v>
      </c>
      <c r="FI12" s="34">
        <v>155</v>
      </c>
      <c r="FJ12" s="34">
        <v>156</v>
      </c>
      <c r="FK12" s="34">
        <v>157</v>
      </c>
      <c r="FL12" s="34">
        <v>158</v>
      </c>
      <c r="FM12" s="34">
        <v>159</v>
      </c>
      <c r="FN12" s="34">
        <v>160</v>
      </c>
      <c r="FO12" s="34">
        <v>161</v>
      </c>
      <c r="FP12" s="34">
        <v>162</v>
      </c>
      <c r="FQ12" s="34">
        <v>163</v>
      </c>
      <c r="FR12" s="34">
        <v>164</v>
      </c>
      <c r="FS12" s="34">
        <v>165</v>
      </c>
      <c r="FT12" s="34">
        <v>166</v>
      </c>
      <c r="FU12" s="34">
        <v>167</v>
      </c>
      <c r="FV12" s="34">
        <v>168</v>
      </c>
      <c r="FW12" s="34">
        <v>169</v>
      </c>
      <c r="FX12" s="34">
        <v>170</v>
      </c>
      <c r="FY12" s="34">
        <v>171</v>
      </c>
      <c r="FZ12" s="34">
        <v>172</v>
      </c>
      <c r="GA12" s="34">
        <v>173</v>
      </c>
      <c r="GB12" s="34">
        <v>174</v>
      </c>
      <c r="GC12" s="34"/>
      <c r="GD12" s="34"/>
      <c r="GE12" s="34"/>
      <c r="GF12" s="34"/>
      <c r="GG12" s="34"/>
      <c r="GH12" s="34"/>
      <c r="GI12" s="34"/>
      <c r="GJ12" s="34"/>
      <c r="GK12" s="34"/>
      <c r="GL12" s="34"/>
      <c r="GM12" s="34"/>
      <c r="GN12" s="34"/>
      <c r="GO12" s="34"/>
      <c r="GP12" s="34"/>
      <c r="GQ12" s="34"/>
      <c r="GR12" s="34"/>
      <c r="GS12" s="34"/>
      <c r="GT12" s="34"/>
      <c r="GU12" s="175"/>
      <c r="GV12" s="175"/>
      <c r="GW12" s="175"/>
      <c r="GX12" s="175"/>
      <c r="GY12" s="34">
        <v>175</v>
      </c>
      <c r="GZ12" s="196"/>
      <c r="HA12" s="175"/>
      <c r="HB12" s="175"/>
      <c r="HC12" s="175"/>
      <c r="HD12" s="34">
        <v>176</v>
      </c>
      <c r="HE12" s="34">
        <v>177</v>
      </c>
      <c r="HF12" s="34">
        <v>178</v>
      </c>
      <c r="HG12" s="34">
        <v>179</v>
      </c>
      <c r="HH12" s="34">
        <v>180</v>
      </c>
      <c r="HI12" s="34">
        <v>181</v>
      </c>
      <c r="HJ12" s="34">
        <v>182</v>
      </c>
      <c r="HK12" s="34">
        <v>183</v>
      </c>
      <c r="HL12" s="34">
        <v>184</v>
      </c>
      <c r="HM12" s="106"/>
      <c r="HN12" s="36"/>
      <c r="HO12" s="133"/>
      <c r="HP12" s="133"/>
      <c r="HQ12" s="135"/>
      <c r="HR12" s="135"/>
      <c r="HS12" s="135"/>
      <c r="HT12" s="135"/>
      <c r="HU12" s="135"/>
      <c r="HV12" s="191"/>
      <c r="HW12" s="140"/>
      <c r="HX12" s="191"/>
      <c r="HY12" s="136"/>
      <c r="HZ12" s="182"/>
      <c r="IA12" s="135"/>
      <c r="IB12" s="135"/>
      <c r="IC12" s="135"/>
      <c r="ID12" s="135"/>
      <c r="IE12" s="141"/>
      <c r="IF12" s="143"/>
      <c r="IG12" s="138"/>
    </row>
    <row r="13" spans="1:289" s="57" customFormat="1" ht="30" hidden="1" customHeight="1">
      <c r="A13" s="3"/>
      <c r="B13" s="19"/>
      <c r="C13" s="19"/>
      <c r="D13" s="5"/>
      <c r="E13" s="5"/>
      <c r="F13" s="5"/>
      <c r="G13" s="5"/>
      <c r="H13" s="5"/>
      <c r="I13" s="5"/>
      <c r="J13" s="5"/>
      <c r="K13" s="5"/>
      <c r="L13" s="5"/>
      <c r="M13" s="5"/>
      <c r="N13" s="5"/>
      <c r="O13" s="5"/>
      <c r="P13" s="5"/>
      <c r="Q13" s="5"/>
      <c r="R13" s="5"/>
      <c r="S13" s="5"/>
      <c r="T13" s="5"/>
      <c r="U13" s="5"/>
      <c r="V13" s="5"/>
      <c r="W13" s="19"/>
      <c r="X13" s="19"/>
      <c r="Y13" s="19"/>
      <c r="Z13" s="19"/>
      <c r="AA13" s="19"/>
      <c r="AB13" s="19"/>
      <c r="AC13" s="19"/>
      <c r="AD13" s="5"/>
      <c r="AE13" s="19"/>
      <c r="AF13" s="19"/>
      <c r="AG13" s="19"/>
      <c r="AH13" s="19"/>
      <c r="AI13" s="19"/>
      <c r="AJ13" s="5"/>
      <c r="AK13" s="5"/>
      <c r="AL13" s="5"/>
      <c r="AM13" s="5"/>
      <c r="AN13" s="5"/>
      <c r="AO13" s="5"/>
      <c r="AP13" s="5"/>
      <c r="AQ13" s="14" t="s">
        <v>53</v>
      </c>
      <c r="AR13" s="14" t="s">
        <v>54</v>
      </c>
      <c r="AS13" s="14"/>
      <c r="AT13" s="14"/>
      <c r="AU13" s="14"/>
      <c r="AV13" s="14"/>
      <c r="AW13" s="14" t="s">
        <v>53</v>
      </c>
      <c r="AX13" s="14" t="s">
        <v>54</v>
      </c>
      <c r="AY13" s="5"/>
      <c r="AZ13" s="5"/>
      <c r="BA13" s="5"/>
      <c r="BB13" s="5"/>
      <c r="BC13" s="5"/>
      <c r="BD13" s="5"/>
      <c r="BE13" s="11"/>
      <c r="BF13" s="11"/>
      <c r="BG13" s="11"/>
      <c r="BH13" s="11"/>
      <c r="BI13" s="11"/>
      <c r="BJ13" s="11"/>
      <c r="BK13" s="11"/>
      <c r="BL13" s="37">
        <v>0.45</v>
      </c>
      <c r="BM13" s="11"/>
      <c r="BN13" s="169"/>
      <c r="BO13" s="169"/>
      <c r="BP13" s="169"/>
      <c r="BQ13" s="169"/>
      <c r="BR13" s="159"/>
      <c r="BS13" s="159"/>
      <c r="BT13" s="159"/>
      <c r="BU13" s="159"/>
      <c r="BV13" s="159"/>
      <c r="BW13" s="149"/>
      <c r="BX13" s="149"/>
      <c r="BY13" s="149"/>
      <c r="BZ13" s="149"/>
      <c r="CA13" s="149"/>
      <c r="CB13" s="127"/>
      <c r="CC13" s="127"/>
      <c r="CD13" s="127"/>
      <c r="CE13" s="127"/>
      <c r="CF13" s="127"/>
      <c r="CG13" s="127"/>
      <c r="CH13" s="127"/>
      <c r="CI13" s="127"/>
      <c r="CJ13" s="127"/>
      <c r="CK13" s="127"/>
      <c r="CL13" s="5"/>
      <c r="CM13" s="5"/>
      <c r="CN13" s="37">
        <v>0.55000000000000004</v>
      </c>
      <c r="CO13" s="5"/>
      <c r="CP13" s="34"/>
      <c r="CQ13" s="11"/>
      <c r="CR13" s="11"/>
      <c r="CS13" s="37">
        <v>0.8</v>
      </c>
      <c r="CT13" s="11"/>
      <c r="CU13" s="5"/>
      <c r="CV13" s="5"/>
      <c r="CW13" s="37">
        <v>0.85</v>
      </c>
      <c r="CX13" s="5"/>
      <c r="CY13" s="34"/>
      <c r="CZ13" s="11"/>
      <c r="DA13" s="11"/>
      <c r="DB13" s="37">
        <v>0.8</v>
      </c>
      <c r="DC13" s="11"/>
      <c r="DD13" s="5"/>
      <c r="DE13" s="5"/>
      <c r="DF13" s="37">
        <v>0.85</v>
      </c>
      <c r="DG13" s="5"/>
      <c r="DH13" s="54"/>
      <c r="DI13" s="11"/>
      <c r="DJ13" s="11"/>
      <c r="DK13" s="37">
        <v>0.8</v>
      </c>
      <c r="DL13" s="11"/>
      <c r="DM13" s="5"/>
      <c r="DN13" s="5"/>
      <c r="DO13" s="37">
        <v>0.85</v>
      </c>
      <c r="DP13" s="5"/>
      <c r="DQ13" s="54"/>
      <c r="DR13" s="11"/>
      <c r="DS13" s="11"/>
      <c r="DT13" s="37">
        <v>0.8</v>
      </c>
      <c r="DU13" s="11"/>
      <c r="DV13" s="5"/>
      <c r="DW13" s="5"/>
      <c r="DX13" s="37">
        <v>0.85</v>
      </c>
      <c r="DY13" s="5"/>
      <c r="DZ13" s="54"/>
      <c r="EA13" s="11"/>
      <c r="EB13" s="11"/>
      <c r="EC13" s="37">
        <v>0.8</v>
      </c>
      <c r="ED13" s="11"/>
      <c r="EE13" s="5"/>
      <c r="EF13" s="5"/>
      <c r="EG13" s="37">
        <v>0.85</v>
      </c>
      <c r="EH13" s="5"/>
      <c r="EI13" s="34"/>
      <c r="EJ13" s="11"/>
      <c r="EK13" s="11"/>
      <c r="EL13" s="37">
        <v>0.8</v>
      </c>
      <c r="EM13" s="11"/>
      <c r="EN13" s="5"/>
      <c r="EO13" s="5"/>
      <c r="EP13" s="37">
        <v>0.85</v>
      </c>
      <c r="EQ13" s="5"/>
      <c r="ER13" s="54"/>
      <c r="ES13" s="54"/>
      <c r="ET13" s="54"/>
      <c r="EU13" s="54"/>
      <c r="EV13" s="54"/>
      <c r="EW13" s="167"/>
      <c r="EX13" s="167"/>
      <c r="EY13" s="37"/>
      <c r="EZ13" s="167"/>
      <c r="FA13" s="193"/>
      <c r="FB13" s="24"/>
      <c r="FC13" s="11"/>
      <c r="FD13" s="37">
        <v>1</v>
      </c>
      <c r="FE13" s="11"/>
      <c r="FF13" s="5"/>
      <c r="FG13" s="5"/>
      <c r="FH13" s="37">
        <v>1</v>
      </c>
      <c r="FI13" s="5"/>
      <c r="FJ13" s="54"/>
      <c r="FK13" s="24"/>
      <c r="FL13" s="11"/>
      <c r="FM13" s="37">
        <v>1</v>
      </c>
      <c r="FN13" s="11"/>
      <c r="FO13" s="5"/>
      <c r="FP13" s="5"/>
      <c r="FQ13" s="37">
        <v>1</v>
      </c>
      <c r="FR13" s="5"/>
      <c r="FS13" s="54"/>
      <c r="FT13" s="24"/>
      <c r="FU13" s="11"/>
      <c r="FV13" s="37">
        <v>1</v>
      </c>
      <c r="FW13" s="11"/>
      <c r="FX13" s="5"/>
      <c r="FY13" s="5"/>
      <c r="FZ13" s="37">
        <v>1</v>
      </c>
      <c r="GA13" s="5"/>
      <c r="GB13" s="54"/>
      <c r="GC13" s="54"/>
      <c r="GD13" s="54"/>
      <c r="GE13" s="54"/>
      <c r="GF13" s="54"/>
      <c r="GG13" s="54"/>
      <c r="GH13" s="54"/>
      <c r="GI13" s="54"/>
      <c r="GJ13" s="54"/>
      <c r="GK13" s="54"/>
      <c r="GL13" s="54"/>
      <c r="GM13" s="54"/>
      <c r="GN13" s="54"/>
      <c r="GO13" s="54"/>
      <c r="GP13" s="54"/>
      <c r="GQ13" s="54"/>
      <c r="GR13" s="54"/>
      <c r="GS13" s="54"/>
      <c r="GT13" s="54"/>
      <c r="GU13" s="54"/>
      <c r="GV13" s="54"/>
      <c r="GW13" s="54"/>
      <c r="GX13" s="54"/>
      <c r="GY13" s="54"/>
      <c r="GZ13" s="193"/>
      <c r="HA13" s="54"/>
      <c r="HB13" s="54"/>
      <c r="HC13" s="54"/>
      <c r="HD13" s="5"/>
      <c r="HE13" s="5"/>
      <c r="HF13" s="25"/>
      <c r="HG13" s="5"/>
      <c r="HH13" s="25"/>
      <c r="HI13" s="5"/>
      <c r="HJ13" s="25"/>
      <c r="HK13" s="5"/>
      <c r="HL13" s="25">
        <v>1</v>
      </c>
      <c r="HM13" s="105"/>
      <c r="HN13" s="3"/>
      <c r="HO13" s="134"/>
      <c r="HP13" s="134"/>
      <c r="HQ13" s="137"/>
      <c r="HR13" s="137"/>
      <c r="HS13" s="137"/>
      <c r="HT13" s="137"/>
      <c r="HU13" s="137"/>
      <c r="HV13" s="186"/>
      <c r="HW13" s="140"/>
      <c r="HX13" s="186"/>
      <c r="HY13" s="183"/>
      <c r="HZ13" s="137"/>
      <c r="IA13" s="137"/>
      <c r="IB13" s="137"/>
      <c r="IC13" s="137"/>
      <c r="ID13" s="137"/>
      <c r="IE13" s="142"/>
      <c r="IF13" s="145" t="s">
        <v>701</v>
      </c>
      <c r="IG13" s="146" t="s">
        <v>702</v>
      </c>
    </row>
    <row r="14" spans="1:289" s="57" customFormat="1" ht="28.5" hidden="1" customHeight="1">
      <c r="A14" s="6"/>
      <c r="B14" s="19" t="s">
        <v>156</v>
      </c>
      <c r="C14" s="19" t="s">
        <v>157</v>
      </c>
      <c r="D14" s="5"/>
      <c r="E14" s="5"/>
      <c r="F14" s="5"/>
      <c r="G14" s="5"/>
      <c r="H14" s="5"/>
      <c r="I14" s="5"/>
      <c r="J14" s="5"/>
      <c r="K14" s="5"/>
      <c r="L14" s="5"/>
      <c r="M14" s="5"/>
      <c r="N14" s="5"/>
      <c r="O14" s="5"/>
      <c r="P14" s="5"/>
      <c r="Q14" s="5"/>
      <c r="R14" s="5" t="s">
        <v>294</v>
      </c>
      <c r="S14" s="5" t="s">
        <v>359</v>
      </c>
      <c r="T14" s="5" t="s">
        <v>358</v>
      </c>
      <c r="U14" s="5" t="s">
        <v>158</v>
      </c>
      <c r="V14" s="5"/>
      <c r="W14" s="19"/>
      <c r="X14" s="19"/>
      <c r="Y14" s="19"/>
      <c r="Z14" s="19"/>
      <c r="AA14" s="19"/>
      <c r="AB14" s="19"/>
      <c r="AC14" s="19"/>
      <c r="AD14" s="5"/>
      <c r="AE14" s="19" t="s">
        <v>181</v>
      </c>
      <c r="AF14" s="19">
        <v>0</v>
      </c>
      <c r="AG14" s="19" t="s">
        <v>165</v>
      </c>
      <c r="AH14" s="19" t="s">
        <v>156</v>
      </c>
      <c r="AI14" s="19" t="s">
        <v>188</v>
      </c>
      <c r="AJ14" s="5"/>
      <c r="AK14" s="5"/>
      <c r="AL14" s="5" t="s">
        <v>159</v>
      </c>
      <c r="AM14" s="5"/>
      <c r="AN14" s="5" t="s">
        <v>161</v>
      </c>
      <c r="AO14" s="5" t="str">
        <f>CONCATENATE("0055-",B14,"-",C14,"-","4",".",AE14,".",AF14,".",AG14,".",AH14,"-",AL14,".",AN14,"-",AI14)</f>
        <v>0055-CPC-GA1-4.4.0.00.CPC-ATH.TP-0001</v>
      </c>
      <c r="AP14" s="5" t="str">
        <f>CONCATENATE("0055-",B14,"-",C14,"-","4",".",AE14,".",AF14,".",AG14,".",AH14,"-",AL14,"-",AN14,"-",AI14,"_",BD14,"_",U14)</f>
        <v>0055-CPC-GA1-4.4.0.00.CPC-ATH-TP-0001_-_ER</v>
      </c>
      <c r="AQ14" s="13" t="s">
        <v>295</v>
      </c>
      <c r="AR14" s="13" t="s">
        <v>48</v>
      </c>
      <c r="AS14" s="13"/>
      <c r="AT14" s="13"/>
      <c r="AU14" s="13"/>
      <c r="AV14" s="13"/>
      <c r="AW14" s="13" t="s">
        <v>295</v>
      </c>
      <c r="AX14" s="13" t="s">
        <v>343</v>
      </c>
      <c r="AY14" s="5"/>
      <c r="AZ14" s="5" t="s">
        <v>490</v>
      </c>
      <c r="BA14" s="5" t="s">
        <v>481</v>
      </c>
      <c r="BB14" s="5" t="str">
        <f>IF(GX14&gt;0,"05",IF(GO14&gt;0,"04",IF(GF14&gt;0,"03",IF(FW14&gt;0,"02",IF(FN14&gt;0,"01",IF(FE14&gt;0,"00",IF(EV14&gt;0,"H1",IF(EM14&gt;0,"G1",IF(ED14&gt;0,"F1",IF(DU14&gt;0,"E1",IF(DL14&gt;0,"D1",IF(DC14&gt;0,"C1",IF(CT14&gt;0,"B1",IF(BM14&gt;0,"A1","-"))))))))))))))</f>
        <v>-</v>
      </c>
      <c r="BC14" s="5" t="s">
        <v>233</v>
      </c>
      <c r="BD14" s="5" t="str">
        <f>BB14</f>
        <v>-</v>
      </c>
      <c r="BE14" s="5"/>
      <c r="BF14" s="5"/>
      <c r="BG14" s="12"/>
      <c r="BH14" s="5"/>
      <c r="BI14" s="5"/>
      <c r="BJ14" s="54"/>
      <c r="BK14" s="54"/>
      <c r="BL14" s="54"/>
      <c r="BM14" s="5"/>
      <c r="BN14" s="167"/>
      <c r="BO14" s="167"/>
      <c r="BP14" s="167"/>
      <c r="BQ14" s="167"/>
      <c r="BR14" s="157"/>
      <c r="BS14" s="157"/>
      <c r="BT14" s="157"/>
      <c r="BU14" s="157"/>
      <c r="BV14" s="157"/>
      <c r="BW14" s="147"/>
      <c r="BX14" s="147"/>
      <c r="BY14" s="147"/>
      <c r="BZ14" s="147"/>
      <c r="CA14" s="147"/>
      <c r="CB14" s="125"/>
      <c r="CC14" s="125"/>
      <c r="CD14" s="125"/>
      <c r="CE14" s="125"/>
      <c r="CF14" s="125"/>
      <c r="CG14" s="125"/>
      <c r="CH14" s="125"/>
      <c r="CI14" s="125"/>
      <c r="CJ14" s="125"/>
      <c r="CK14" s="125"/>
      <c r="CL14" s="24">
        <f>WORKDAY(BJ14,20)</f>
        <v>27</v>
      </c>
      <c r="CM14" s="24" t="str">
        <f>IF(BM14&gt;0,WORKDAY(BK14,10),"-")</f>
        <v>-</v>
      </c>
      <c r="CN14" s="54"/>
      <c r="CO14" s="5"/>
      <c r="CP14" s="34">
        <v>1</v>
      </c>
      <c r="CQ14" s="24">
        <f>WORKDAY(CL14,10)</f>
        <v>41</v>
      </c>
      <c r="CR14" s="24" t="str">
        <f>IF(CO14&gt;0,WORKDAY(CM14,10),"-")</f>
        <v>-</v>
      </c>
      <c r="CS14" s="54"/>
      <c r="CT14" s="5"/>
      <c r="CU14" s="24" t="str">
        <f>IF(CT14&gt;0,WORKDAY(CQ14,10),"-")</f>
        <v>-</v>
      </c>
      <c r="CV14" s="24" t="str">
        <f>IF(CT14&gt;0,WORKDAY(CR14,10),"-")</f>
        <v>-</v>
      </c>
      <c r="CW14" s="24"/>
      <c r="CX14" s="5"/>
      <c r="CY14" s="34"/>
      <c r="CZ14" s="24"/>
      <c r="DA14" s="24"/>
      <c r="DB14" s="24"/>
      <c r="DC14" s="5"/>
      <c r="DD14" s="24"/>
      <c r="DE14" s="24"/>
      <c r="DF14" s="24"/>
      <c r="DG14" s="5"/>
      <c r="DH14" s="54"/>
      <c r="DI14" s="24"/>
      <c r="DJ14" s="24"/>
      <c r="DK14" s="24"/>
      <c r="DL14" s="5"/>
      <c r="DM14" s="24"/>
      <c r="DN14" s="24"/>
      <c r="DO14" s="24"/>
      <c r="DP14" s="5"/>
      <c r="DQ14" s="54"/>
      <c r="DR14" s="24"/>
      <c r="DS14" s="24"/>
      <c r="DT14" s="24"/>
      <c r="DU14" s="5"/>
      <c r="DV14" s="24"/>
      <c r="DW14" s="24"/>
      <c r="DX14" s="24"/>
      <c r="DY14" s="5"/>
      <c r="DZ14" s="54"/>
      <c r="EA14" s="24"/>
      <c r="EB14" s="24"/>
      <c r="EC14" s="24"/>
      <c r="ED14" s="5"/>
      <c r="EE14" s="24"/>
      <c r="EF14" s="24"/>
      <c r="EG14" s="24"/>
      <c r="EH14" s="5"/>
      <c r="EI14" s="34"/>
      <c r="EJ14" s="24"/>
      <c r="EK14" s="24"/>
      <c r="EL14" s="24"/>
      <c r="EM14" s="5"/>
      <c r="EN14" s="24"/>
      <c r="EO14" s="24"/>
      <c r="EP14" s="24"/>
      <c r="EQ14" s="5"/>
      <c r="ER14" s="54"/>
      <c r="ES14" s="54"/>
      <c r="ET14" s="54"/>
      <c r="EU14" s="54"/>
      <c r="EV14" s="54"/>
      <c r="EW14" s="24"/>
      <c r="EX14" s="24"/>
      <c r="EY14" s="24"/>
      <c r="EZ14" s="167"/>
      <c r="FA14" s="193"/>
      <c r="FB14" s="24">
        <v>44286</v>
      </c>
      <c r="FC14" s="24">
        <f>FB14</f>
        <v>44286</v>
      </c>
      <c r="FD14" s="24"/>
      <c r="FE14" s="5"/>
      <c r="FF14" s="24" t="str">
        <f>IF(FE14&gt;0,WORKDAY(FB14,10),"-")</f>
        <v>-</v>
      </c>
      <c r="FG14" s="24" t="str">
        <f>IF(FE14&gt;0,WORKDAY(FC14,10),"-")</f>
        <v>-</v>
      </c>
      <c r="FH14" s="24"/>
      <c r="FI14" s="5"/>
      <c r="FJ14" s="175">
        <v>1</v>
      </c>
      <c r="FK14" s="24"/>
      <c r="FL14" s="24"/>
      <c r="FM14" s="24"/>
      <c r="FN14" s="5"/>
      <c r="FO14" s="24"/>
      <c r="FP14" s="24"/>
      <c r="FQ14" s="24"/>
      <c r="FR14" s="5"/>
      <c r="FS14" s="54"/>
      <c r="FT14" s="24"/>
      <c r="FU14" s="24"/>
      <c r="FV14" s="24"/>
      <c r="FW14" s="5"/>
      <c r="FX14" s="24"/>
      <c r="FY14" s="24"/>
      <c r="FZ14" s="24"/>
      <c r="GA14" s="5"/>
      <c r="GB14" s="54"/>
      <c r="GC14" s="54"/>
      <c r="GD14" s="54"/>
      <c r="GE14" s="54"/>
      <c r="GF14" s="54"/>
      <c r="GG14" s="54"/>
      <c r="GH14" s="54"/>
      <c r="GI14" s="54"/>
      <c r="GJ14" s="54"/>
      <c r="GK14" s="54"/>
      <c r="GL14" s="54"/>
      <c r="GM14" s="54"/>
      <c r="GN14" s="54"/>
      <c r="GO14" s="54"/>
      <c r="GP14" s="54"/>
      <c r="GQ14" s="54"/>
      <c r="GR14" s="54"/>
      <c r="GS14" s="54"/>
      <c r="GT14" s="54"/>
      <c r="GU14" s="54"/>
      <c r="GV14" s="54"/>
      <c r="GW14" s="54"/>
      <c r="GX14" s="54"/>
      <c r="GY14" s="54"/>
      <c r="GZ14" s="193"/>
      <c r="HA14" s="54"/>
      <c r="HB14" s="54"/>
      <c r="HC14" s="54"/>
      <c r="HD14" s="5"/>
      <c r="HE14" s="5"/>
      <c r="HF14" s="25"/>
      <c r="HG14" s="5"/>
      <c r="HH14" s="25"/>
      <c r="HI14" s="5"/>
      <c r="HJ14" s="25"/>
      <c r="HK14" s="5"/>
      <c r="HL14" s="24" t="str">
        <f t="shared" ref="HL14:HL77" si="0">IF(BK14&gt;0,IF(DC14&gt;0,DB14,IF(CT14&gt;0,CS14,IF(BM14&gt;0,BL14,"-"))),"-")</f>
        <v>-</v>
      </c>
      <c r="HM14" s="107"/>
      <c r="HN14" s="85"/>
      <c r="HO14" s="133"/>
      <c r="HP14" s="133"/>
      <c r="HQ14" s="135"/>
      <c r="HR14" s="135"/>
      <c r="HS14" s="135"/>
      <c r="HT14" s="135"/>
      <c r="HU14" s="135"/>
      <c r="HV14" s="191"/>
      <c r="HW14" s="140"/>
      <c r="HX14" s="191"/>
      <c r="HY14" s="183"/>
      <c r="HZ14" s="182"/>
      <c r="IA14" s="135"/>
      <c r="IB14" s="135"/>
      <c r="IC14" s="135"/>
      <c r="ID14" s="135"/>
      <c r="IE14" s="141"/>
      <c r="IF14" s="143" t="s">
        <v>703</v>
      </c>
      <c r="IG14" s="138">
        <f>SUMIF((HT20:HT1748),IF14,(IG20:IG1748))</f>
        <v>0</v>
      </c>
      <c r="IH14" s="85"/>
      <c r="II14" s="85"/>
      <c r="IJ14" s="85"/>
      <c r="IK14" s="85"/>
      <c r="IL14" s="85"/>
      <c r="IM14" s="85"/>
      <c r="IN14" s="85"/>
      <c r="IO14" s="85"/>
      <c r="IP14" s="85"/>
      <c r="IQ14" s="85"/>
      <c r="IR14" s="85"/>
      <c r="JK14" s="85"/>
      <c r="JL14" s="85"/>
      <c r="JM14" s="85"/>
      <c r="JN14" s="85"/>
      <c r="JO14" s="85"/>
      <c r="JP14" s="85"/>
      <c r="JQ14" s="85"/>
      <c r="JR14" s="85"/>
      <c r="JS14" s="85"/>
      <c r="JT14" s="85"/>
      <c r="JU14" s="85"/>
      <c r="JV14" s="85"/>
      <c r="JW14" s="85"/>
      <c r="JX14" s="85"/>
      <c r="JY14" s="85"/>
      <c r="JZ14" s="85"/>
      <c r="KA14" s="85"/>
      <c r="KB14" s="85"/>
      <c r="KC14" s="85"/>
    </row>
    <row r="15" spans="1:289" s="57" customFormat="1" ht="28.5" hidden="1" customHeight="1">
      <c r="A15" s="6"/>
      <c r="B15" s="19" t="s">
        <v>156</v>
      </c>
      <c r="C15" s="19" t="s">
        <v>157</v>
      </c>
      <c r="D15" s="5"/>
      <c r="E15" s="5"/>
      <c r="F15" s="5"/>
      <c r="G15" s="5"/>
      <c r="H15" s="5"/>
      <c r="I15" s="5"/>
      <c r="J15" s="5"/>
      <c r="K15" s="5"/>
      <c r="L15" s="5"/>
      <c r="M15" s="5"/>
      <c r="N15" s="5"/>
      <c r="O15" s="5"/>
      <c r="P15" s="5"/>
      <c r="Q15" s="5"/>
      <c r="R15" s="5" t="s">
        <v>294</v>
      </c>
      <c r="S15" s="5" t="s">
        <v>359</v>
      </c>
      <c r="T15" s="5" t="s">
        <v>358</v>
      </c>
      <c r="U15" s="5" t="s">
        <v>158</v>
      </c>
      <c r="V15" s="5"/>
      <c r="W15" s="19"/>
      <c r="X15" s="19"/>
      <c r="Y15" s="19"/>
      <c r="Z15" s="19"/>
      <c r="AA15" s="19"/>
      <c r="AB15" s="19"/>
      <c r="AC15" s="19"/>
      <c r="AD15" s="5"/>
      <c r="AE15" s="19" t="s">
        <v>181</v>
      </c>
      <c r="AF15" s="19">
        <v>0</v>
      </c>
      <c r="AG15" s="19" t="s">
        <v>165</v>
      </c>
      <c r="AH15" s="19" t="s">
        <v>156</v>
      </c>
      <c r="AI15" s="19" t="s">
        <v>188</v>
      </c>
      <c r="AJ15" s="5"/>
      <c r="AK15" s="5"/>
      <c r="AL15" s="5" t="s">
        <v>159</v>
      </c>
      <c r="AM15" s="5"/>
      <c r="AN15" s="5" t="s">
        <v>162</v>
      </c>
      <c r="AO15" s="5" t="str">
        <f t="shared" ref="AO15:AO16" si="1">CONCATENATE("0055-",B15,"-",C15,"-","4",".",AE15,".",AF15,".",AG15,".",AH15,"-",AL15,".",AN15,"-",AI15)</f>
        <v>0055-CPC-GA1-4.4.0.00.CPC-ATH.TA-0001</v>
      </c>
      <c r="AP15" s="5" t="str">
        <f t="shared" ref="AP15:AP16" si="2">CONCATENATE("0055-",B15,"-",C15,"-","4",".",AE15,".",AF15,".",AG15,".",AH15,"-",AL15,"-",AN15,"-",AI15,"_",BD15,"_",U15)</f>
        <v>0055-CPC-GA1-4.4.0.00.CPC-ATH-TA-0001_-_ER</v>
      </c>
      <c r="AQ15" s="13" t="s">
        <v>49</v>
      </c>
      <c r="AR15" s="13" t="s">
        <v>50</v>
      </c>
      <c r="AS15" s="13"/>
      <c r="AT15" s="13"/>
      <c r="AU15" s="13"/>
      <c r="AV15" s="13"/>
      <c r="AW15" s="13" t="s">
        <v>49</v>
      </c>
      <c r="AX15" s="13" t="s">
        <v>50</v>
      </c>
      <c r="AY15" s="5"/>
      <c r="AZ15" s="5"/>
      <c r="BA15" s="5" t="s">
        <v>489</v>
      </c>
      <c r="BB15" s="167" t="str">
        <f t="shared" ref="BB15:BB16" si="3">IF(GX15&gt;0,"05",IF(GO15&gt;0,"04",IF(GF15&gt;0,"03",IF(FW15&gt;0,"02",IF(FN15&gt;0,"01",IF(FE15&gt;0,"00",IF(EV15&gt;0,"H1",IF(EM15&gt;0,"G1",IF(ED15&gt;0,"F1",IF(DU15&gt;0,"E1",IF(DL15&gt;0,"D1",IF(DC15&gt;0,"C1",IF(CT15&gt;0,"B1",IF(BM15&gt;0,"A1","-"))))))))))))))</f>
        <v>-</v>
      </c>
      <c r="BC15" s="5" t="s">
        <v>233</v>
      </c>
      <c r="BD15" s="5" t="str">
        <f t="shared" ref="BD15:BD16" si="4">BB15</f>
        <v>-</v>
      </c>
      <c r="BE15" s="5"/>
      <c r="BF15" s="5"/>
      <c r="BG15" s="12"/>
      <c r="BH15" s="5"/>
      <c r="BI15" s="5"/>
      <c r="BJ15" s="54"/>
      <c r="BK15" s="54"/>
      <c r="BL15" s="54"/>
      <c r="BM15" s="5"/>
      <c r="BN15" s="167"/>
      <c r="BO15" s="167"/>
      <c r="BP15" s="167"/>
      <c r="BQ15" s="167"/>
      <c r="BR15" s="157"/>
      <c r="BS15" s="157"/>
      <c r="BT15" s="157"/>
      <c r="BU15" s="157"/>
      <c r="BV15" s="157"/>
      <c r="BW15" s="147"/>
      <c r="BX15" s="147"/>
      <c r="BY15" s="147"/>
      <c r="BZ15" s="147"/>
      <c r="CA15" s="147"/>
      <c r="CB15" s="125"/>
      <c r="CC15" s="125"/>
      <c r="CD15" s="125"/>
      <c r="CE15" s="125"/>
      <c r="CF15" s="125"/>
      <c r="CG15" s="125"/>
      <c r="CH15" s="125"/>
      <c r="CI15" s="125"/>
      <c r="CJ15" s="125"/>
      <c r="CK15" s="125"/>
      <c r="CL15" s="24"/>
      <c r="CM15" s="24"/>
      <c r="CN15" s="24"/>
      <c r="CO15" s="5"/>
      <c r="CP15" s="34"/>
      <c r="CQ15" s="24"/>
      <c r="CR15" s="24"/>
      <c r="CS15" s="24"/>
      <c r="CT15" s="5"/>
      <c r="CU15" s="24"/>
      <c r="CV15" s="24"/>
      <c r="CW15" s="24"/>
      <c r="CX15" s="5"/>
      <c r="CY15" s="34"/>
      <c r="CZ15" s="24"/>
      <c r="DA15" s="24"/>
      <c r="DB15" s="5"/>
      <c r="DC15" s="5"/>
      <c r="DD15" s="24"/>
      <c r="DE15" s="24"/>
      <c r="DF15" s="5"/>
      <c r="DG15" s="5"/>
      <c r="DH15" s="54"/>
      <c r="DI15" s="24"/>
      <c r="DJ15" s="24"/>
      <c r="DK15" s="5"/>
      <c r="DL15" s="5"/>
      <c r="DM15" s="24"/>
      <c r="DN15" s="24"/>
      <c r="DO15" s="5"/>
      <c r="DP15" s="5"/>
      <c r="DQ15" s="54"/>
      <c r="DR15" s="24"/>
      <c r="DS15" s="24"/>
      <c r="DT15" s="5"/>
      <c r="DU15" s="5"/>
      <c r="DV15" s="24"/>
      <c r="DW15" s="24"/>
      <c r="DX15" s="5"/>
      <c r="DY15" s="5"/>
      <c r="DZ15" s="54"/>
      <c r="EA15" s="24"/>
      <c r="EB15" s="24"/>
      <c r="EC15" s="5"/>
      <c r="ED15" s="5"/>
      <c r="EE15" s="24"/>
      <c r="EF15" s="24"/>
      <c r="EG15" s="5"/>
      <c r="EH15" s="5"/>
      <c r="EI15" s="34"/>
      <c r="EJ15" s="24"/>
      <c r="EK15" s="24"/>
      <c r="EL15" s="5"/>
      <c r="EM15" s="5"/>
      <c r="EN15" s="24"/>
      <c r="EO15" s="24"/>
      <c r="EP15" s="5"/>
      <c r="EQ15" s="5"/>
      <c r="ER15" s="54"/>
      <c r="ES15" s="54"/>
      <c r="ET15" s="54"/>
      <c r="EU15" s="54"/>
      <c r="EV15" s="54"/>
      <c r="EW15" s="24"/>
      <c r="EX15" s="24"/>
      <c r="EY15" s="167"/>
      <c r="EZ15" s="167"/>
      <c r="FA15" s="193"/>
      <c r="FB15" s="24"/>
      <c r="FC15" s="24"/>
      <c r="FD15" s="5"/>
      <c r="FE15" s="5"/>
      <c r="FF15" s="24"/>
      <c r="FG15" s="24"/>
      <c r="FH15" s="5"/>
      <c r="FI15" s="5"/>
      <c r="FJ15" s="175"/>
      <c r="FK15" s="24"/>
      <c r="FL15" s="24"/>
      <c r="FM15" s="5"/>
      <c r="FN15" s="5"/>
      <c r="FO15" s="24"/>
      <c r="FP15" s="24"/>
      <c r="FQ15" s="5"/>
      <c r="FR15" s="5"/>
      <c r="FS15" s="54"/>
      <c r="FT15" s="24"/>
      <c r="FU15" s="24"/>
      <c r="FV15" s="5"/>
      <c r="FW15" s="5"/>
      <c r="FX15" s="24"/>
      <c r="FY15" s="24"/>
      <c r="FZ15" s="5"/>
      <c r="GA15" s="5"/>
      <c r="GB15" s="54"/>
      <c r="GC15" s="54"/>
      <c r="GD15" s="54"/>
      <c r="GE15" s="54"/>
      <c r="GF15" s="54"/>
      <c r="GG15" s="54"/>
      <c r="GH15" s="54"/>
      <c r="GI15" s="54"/>
      <c r="GJ15" s="54"/>
      <c r="GK15" s="54"/>
      <c r="GL15" s="54"/>
      <c r="GM15" s="54"/>
      <c r="GN15" s="54"/>
      <c r="GO15" s="54"/>
      <c r="GP15" s="54"/>
      <c r="GQ15" s="54"/>
      <c r="GR15" s="54"/>
      <c r="GS15" s="54"/>
      <c r="GT15" s="54"/>
      <c r="GU15" s="54"/>
      <c r="GV15" s="54"/>
      <c r="GW15" s="54"/>
      <c r="GX15" s="54"/>
      <c r="GY15" s="54"/>
      <c r="GZ15" s="193"/>
      <c r="HA15" s="54"/>
      <c r="HB15" s="54"/>
      <c r="HC15" s="54"/>
      <c r="HD15" s="5"/>
      <c r="HE15" s="5"/>
      <c r="HF15" s="25"/>
      <c r="HG15" s="5"/>
      <c r="HH15" s="25"/>
      <c r="HI15" s="5"/>
      <c r="HJ15" s="25"/>
      <c r="HK15" s="5"/>
      <c r="HL15" s="24" t="str">
        <f t="shared" si="0"/>
        <v>-</v>
      </c>
      <c r="HM15" s="107"/>
      <c r="HN15" s="85"/>
      <c r="HO15" s="133"/>
      <c r="HP15" s="133"/>
      <c r="HQ15" s="135"/>
      <c r="HR15" s="135"/>
      <c r="HS15" s="135"/>
      <c r="HT15" s="135"/>
      <c r="HU15" s="135"/>
      <c r="HV15" s="191"/>
      <c r="HW15" s="140"/>
      <c r="HX15" s="191"/>
      <c r="HY15" s="183"/>
      <c r="HZ15" s="182"/>
      <c r="IA15" s="135"/>
      <c r="IB15" s="135"/>
      <c r="IC15" s="135"/>
      <c r="ID15" s="135"/>
      <c r="IE15" s="141"/>
      <c r="IF15" s="143" t="s">
        <v>704</v>
      </c>
      <c r="IG15" s="138">
        <f>SUMIF((HT20:HT1748),IF15,(IG20:IG1748))</f>
        <v>0</v>
      </c>
      <c r="IH15" s="85"/>
      <c r="II15" s="85"/>
      <c r="IJ15" s="85"/>
      <c r="IK15" s="85"/>
      <c r="IL15" s="85"/>
      <c r="IM15" s="85"/>
      <c r="IN15" s="85"/>
      <c r="IO15" s="85"/>
      <c r="IP15" s="85"/>
      <c r="IQ15" s="85"/>
      <c r="IR15" s="85"/>
      <c r="JK15" s="85"/>
      <c r="JL15" s="85"/>
      <c r="JM15" s="85"/>
      <c r="JN15" s="85"/>
      <c r="JO15" s="85"/>
      <c r="JP15" s="85"/>
      <c r="JQ15" s="85"/>
      <c r="JR15" s="85"/>
      <c r="JS15" s="85"/>
      <c r="JT15" s="85"/>
      <c r="JU15" s="85"/>
      <c r="JV15" s="85"/>
      <c r="JW15" s="85"/>
      <c r="JX15" s="85"/>
      <c r="JY15" s="85"/>
      <c r="JZ15" s="85"/>
      <c r="KA15" s="85"/>
      <c r="KB15" s="85"/>
      <c r="KC15" s="85"/>
    </row>
    <row r="16" spans="1:289" s="57" customFormat="1" ht="28.5" hidden="1" customHeight="1">
      <c r="A16" s="6"/>
      <c r="B16" s="19" t="s">
        <v>156</v>
      </c>
      <c r="C16" s="19" t="s">
        <v>157</v>
      </c>
      <c r="D16" s="5"/>
      <c r="E16" s="5"/>
      <c r="F16" s="5"/>
      <c r="G16" s="5"/>
      <c r="H16" s="5"/>
      <c r="I16" s="5"/>
      <c r="J16" s="5"/>
      <c r="K16" s="5"/>
      <c r="L16" s="5"/>
      <c r="M16" s="5"/>
      <c r="N16" s="5"/>
      <c r="O16" s="5"/>
      <c r="P16" s="5"/>
      <c r="Q16" s="5"/>
      <c r="R16" s="5" t="s">
        <v>294</v>
      </c>
      <c r="S16" s="5" t="s">
        <v>359</v>
      </c>
      <c r="T16" s="5" t="s">
        <v>358</v>
      </c>
      <c r="U16" s="5" t="s">
        <v>158</v>
      </c>
      <c r="V16" s="5"/>
      <c r="W16" s="19"/>
      <c r="X16" s="19"/>
      <c r="Y16" s="19"/>
      <c r="Z16" s="19"/>
      <c r="AA16" s="19"/>
      <c r="AB16" s="19"/>
      <c r="AC16" s="19"/>
      <c r="AD16" s="5"/>
      <c r="AE16" s="19" t="s">
        <v>181</v>
      </c>
      <c r="AF16" s="19">
        <v>0</v>
      </c>
      <c r="AG16" s="19" t="s">
        <v>165</v>
      </c>
      <c r="AH16" s="19" t="s">
        <v>156</v>
      </c>
      <c r="AI16" s="19" t="s">
        <v>188</v>
      </c>
      <c r="AJ16" s="5"/>
      <c r="AK16" s="5"/>
      <c r="AL16" s="5" t="s">
        <v>159</v>
      </c>
      <c r="AM16" s="5"/>
      <c r="AN16" s="5" t="s">
        <v>163</v>
      </c>
      <c r="AO16" s="5" t="str">
        <f t="shared" si="1"/>
        <v>0055-CPC-GA1-4.4.0.00.CPC-ATH.RY-0001</v>
      </c>
      <c r="AP16" s="5" t="str">
        <f t="shared" si="2"/>
        <v>0055-CPC-GA1-4.4.0.00.CPC-ATH-RY-0001_-_ER</v>
      </c>
      <c r="AQ16" s="13" t="s">
        <v>52</v>
      </c>
      <c r="AR16" s="13" t="s">
        <v>51</v>
      </c>
      <c r="AS16" s="13"/>
      <c r="AT16" s="13"/>
      <c r="AU16" s="13"/>
      <c r="AV16" s="13"/>
      <c r="AW16" s="13" t="s">
        <v>52</v>
      </c>
      <c r="AX16" s="13" t="s">
        <v>51</v>
      </c>
      <c r="AY16" s="5"/>
      <c r="AZ16" s="5"/>
      <c r="BA16" s="5" t="s">
        <v>489</v>
      </c>
      <c r="BB16" s="167" t="str">
        <f t="shared" si="3"/>
        <v>-</v>
      </c>
      <c r="BC16" s="5" t="s">
        <v>238</v>
      </c>
      <c r="BD16" s="5" t="str">
        <f t="shared" si="4"/>
        <v>-</v>
      </c>
      <c r="BE16" s="5"/>
      <c r="BF16" s="5"/>
      <c r="BG16" s="12"/>
      <c r="BH16" s="5"/>
      <c r="BI16" s="5"/>
      <c r="BJ16" s="54" t="s">
        <v>239</v>
      </c>
      <c r="BK16" s="54" t="s">
        <v>239</v>
      </c>
      <c r="BL16" s="54" t="s">
        <v>239</v>
      </c>
      <c r="BM16" s="5"/>
      <c r="BN16" s="167"/>
      <c r="BO16" s="167"/>
      <c r="BP16" s="167"/>
      <c r="BQ16" s="167"/>
      <c r="BR16" s="157"/>
      <c r="BS16" s="157"/>
      <c r="BT16" s="157"/>
      <c r="BU16" s="157"/>
      <c r="BV16" s="157"/>
      <c r="BW16" s="147"/>
      <c r="BX16" s="147"/>
      <c r="BY16" s="147"/>
      <c r="BZ16" s="147"/>
      <c r="CA16" s="147"/>
      <c r="CB16" s="125"/>
      <c r="CC16" s="125"/>
      <c r="CD16" s="125"/>
      <c r="CE16" s="125"/>
      <c r="CF16" s="125"/>
      <c r="CG16" s="125"/>
      <c r="CH16" s="125"/>
      <c r="CI16" s="125"/>
      <c r="CJ16" s="125"/>
      <c r="CK16" s="125"/>
      <c r="CL16" s="24"/>
      <c r="CM16" s="24" t="str">
        <f>IF(BM16&gt;0,WORKDAY(BK16,20),"-")</f>
        <v>-</v>
      </c>
      <c r="CN16" s="24"/>
      <c r="CO16" s="5"/>
      <c r="CP16" s="34"/>
      <c r="CQ16" s="24" t="str">
        <f>IF(CO16&gt;0,WORKDAY(CL16,10),"-")</f>
        <v>-</v>
      </c>
      <c r="CR16" s="24" t="str">
        <f>IF(CO16&gt;0,WORKDAY(CM16,10),"-")</f>
        <v>-</v>
      </c>
      <c r="CS16" s="5"/>
      <c r="CT16" s="5"/>
      <c r="CU16" s="24" t="str">
        <f>IF(CT16&gt;0,WORKDAY(CQ16,10),"-")</f>
        <v>-</v>
      </c>
      <c r="CV16" s="24" t="str">
        <f>IF(CT16&gt;0,WORKDAY(CR16,10),"-")</f>
        <v>-</v>
      </c>
      <c r="CW16" s="5"/>
      <c r="CX16" s="5"/>
      <c r="CY16" s="34"/>
      <c r="CZ16" s="24" t="str">
        <f>IF(CX16&gt;0,WORKDAY(CU16,10),"-")</f>
        <v>-</v>
      </c>
      <c r="DA16" s="24" t="str">
        <f>IF(CX16&gt;0,WORKDAY(CV16,10),"-")</f>
        <v>-</v>
      </c>
      <c r="DB16" s="5"/>
      <c r="DC16" s="5"/>
      <c r="DD16" s="24" t="str">
        <f>IF(DC16&gt;0,WORKDAY(CZ16,10),"-")</f>
        <v>-</v>
      </c>
      <c r="DE16" s="24" t="str">
        <f>IF(DC16&gt;0,WORKDAY(DA16,10),"-")</f>
        <v>-</v>
      </c>
      <c r="DF16" s="5"/>
      <c r="DG16" s="5"/>
      <c r="DH16" s="54"/>
      <c r="DI16" s="24" t="str">
        <f>IF(DG16&gt;0,WORKDAY(DD16,10),"-")</f>
        <v>-</v>
      </c>
      <c r="DJ16" s="24" t="str">
        <f>IF(DG16&gt;0,WORKDAY(DE16,10),"-")</f>
        <v>-</v>
      </c>
      <c r="DK16" s="5"/>
      <c r="DL16" s="5"/>
      <c r="DM16" s="24" t="str">
        <f>IF(DL16&gt;0,WORKDAY(DI16,10),"-")</f>
        <v>-</v>
      </c>
      <c r="DN16" s="24" t="str">
        <f>IF(DL16&gt;0,WORKDAY(DJ16,10),"-")</f>
        <v>-</v>
      </c>
      <c r="DO16" s="5"/>
      <c r="DP16" s="5"/>
      <c r="DQ16" s="54"/>
      <c r="DR16" s="24" t="str">
        <f>IF(DP16&gt;0,WORKDAY(DM16,10),"-")</f>
        <v>-</v>
      </c>
      <c r="DS16" s="24" t="str">
        <f>IF(DP16&gt;0,WORKDAY(DN16,10),"-")</f>
        <v>-</v>
      </c>
      <c r="DT16" s="5"/>
      <c r="DU16" s="5"/>
      <c r="DV16" s="24" t="str">
        <f>IF(DU16&gt;0,WORKDAY(DR16,10),"-")</f>
        <v>-</v>
      </c>
      <c r="DW16" s="24" t="str">
        <f>IF(DU16&gt;0,WORKDAY(DS16,10),"-")</f>
        <v>-</v>
      </c>
      <c r="DX16" s="5"/>
      <c r="DY16" s="5"/>
      <c r="DZ16" s="54"/>
      <c r="EA16" s="24" t="str">
        <f>IF(DY16&gt;0,WORKDAY(DV16,10),"-")</f>
        <v>-</v>
      </c>
      <c r="EB16" s="24" t="str">
        <f>IF(DY16&gt;0,WORKDAY(DW16,10),"-")</f>
        <v>-</v>
      </c>
      <c r="EC16" s="5"/>
      <c r="ED16" s="5"/>
      <c r="EE16" s="24" t="str">
        <f>IF(ED16&gt;0,WORKDAY(EA16,10),"-")</f>
        <v>-</v>
      </c>
      <c r="EF16" s="24" t="str">
        <f>IF(ED16&gt;0,WORKDAY(EB16,10),"-")</f>
        <v>-</v>
      </c>
      <c r="EG16" s="5"/>
      <c r="EH16" s="5"/>
      <c r="EI16" s="34"/>
      <c r="EJ16" s="24" t="str">
        <f>IF(EH16&gt;0,WORKDAY(EE16,10),"-")</f>
        <v>-</v>
      </c>
      <c r="EK16" s="24" t="str">
        <f>IF(EH16&gt;0,WORKDAY(EF16,10),"-")</f>
        <v>-</v>
      </c>
      <c r="EL16" s="5"/>
      <c r="EM16" s="5"/>
      <c r="EN16" s="24" t="str">
        <f>IF(EM16&gt;0,WORKDAY(EJ16,10),"-")</f>
        <v>-</v>
      </c>
      <c r="EO16" s="24" t="str">
        <f>IF(EM16&gt;0,WORKDAY(EK16,10),"-")</f>
        <v>-</v>
      </c>
      <c r="EP16" s="5"/>
      <c r="EQ16" s="5"/>
      <c r="ER16" s="54"/>
      <c r="ES16" s="54"/>
      <c r="ET16" s="54"/>
      <c r="EU16" s="54"/>
      <c r="EV16" s="54"/>
      <c r="EW16" s="24"/>
      <c r="EX16" s="24"/>
      <c r="EY16" s="167"/>
      <c r="EZ16" s="167"/>
      <c r="FA16" s="193"/>
      <c r="FB16" s="24"/>
      <c r="FC16" s="24"/>
      <c r="FD16" s="5"/>
      <c r="FE16" s="5"/>
      <c r="FF16" s="24" t="str">
        <f>IF(FE16&gt;0,WORKDAY(FB16,10),"-")</f>
        <v>-</v>
      </c>
      <c r="FG16" s="24" t="str">
        <f>IF(FE16&gt;0,WORKDAY(FC16,10),"-")</f>
        <v>-</v>
      </c>
      <c r="FH16" s="5"/>
      <c r="FI16" s="5"/>
      <c r="FJ16" s="54"/>
      <c r="FK16" s="24"/>
      <c r="FL16" s="24"/>
      <c r="FM16" s="5"/>
      <c r="FN16" s="5"/>
      <c r="FO16" s="24" t="str">
        <f>IF(FN16&gt;0,WORKDAY(FK16,10),"-")</f>
        <v>-</v>
      </c>
      <c r="FP16" s="24" t="str">
        <f>IF(FN16&gt;0,WORKDAY(FL16,10),"-")</f>
        <v>-</v>
      </c>
      <c r="FQ16" s="5"/>
      <c r="FR16" s="5"/>
      <c r="FS16" s="54"/>
      <c r="FT16" s="24"/>
      <c r="FU16" s="24"/>
      <c r="FV16" s="5"/>
      <c r="FW16" s="5"/>
      <c r="FX16" s="24" t="str">
        <f>IF(FW16&gt;0,WORKDAY(FT16,10),"-")</f>
        <v>-</v>
      </c>
      <c r="FY16" s="24" t="str">
        <f>IF(FW16&gt;0,WORKDAY(FU16,10),"-")</f>
        <v>-</v>
      </c>
      <c r="FZ16" s="5"/>
      <c r="GA16" s="5"/>
      <c r="GB16" s="54"/>
      <c r="GC16" s="54"/>
      <c r="GD16" s="54"/>
      <c r="GE16" s="54"/>
      <c r="GF16" s="54"/>
      <c r="GG16" s="54"/>
      <c r="GH16" s="54"/>
      <c r="GI16" s="54"/>
      <c r="GJ16" s="54"/>
      <c r="GK16" s="54"/>
      <c r="GL16" s="54"/>
      <c r="GM16" s="54"/>
      <c r="GN16" s="54"/>
      <c r="GO16" s="54"/>
      <c r="GP16" s="54"/>
      <c r="GQ16" s="54"/>
      <c r="GR16" s="54"/>
      <c r="GS16" s="54"/>
      <c r="GT16" s="54"/>
      <c r="GU16" s="54"/>
      <c r="GV16" s="54"/>
      <c r="GW16" s="54"/>
      <c r="GX16" s="54"/>
      <c r="GY16" s="54"/>
      <c r="GZ16" s="193"/>
      <c r="HA16" s="54"/>
      <c r="HB16" s="54"/>
      <c r="HC16" s="54"/>
      <c r="HD16" s="5"/>
      <c r="HE16" s="5"/>
      <c r="HF16" s="25"/>
      <c r="HG16" s="5"/>
      <c r="HH16" s="25"/>
      <c r="HI16" s="5"/>
      <c r="HJ16" s="25"/>
      <c r="HK16" s="5"/>
      <c r="HL16" s="24" t="str">
        <f t="shared" si="0"/>
        <v>-</v>
      </c>
      <c r="HM16" s="107"/>
      <c r="HN16" s="85"/>
      <c r="HO16" s="133"/>
      <c r="HP16" s="133"/>
      <c r="HQ16" s="135"/>
      <c r="HR16" s="135"/>
      <c r="HS16" s="135"/>
      <c r="HT16" s="135"/>
      <c r="HU16" s="135"/>
      <c r="HV16" s="191"/>
      <c r="HW16" s="140"/>
      <c r="HX16" s="191"/>
      <c r="HY16" s="183"/>
      <c r="HZ16" s="182"/>
      <c r="IA16" s="135"/>
      <c r="IB16" s="135"/>
      <c r="IC16" s="135"/>
      <c r="ID16" s="135"/>
      <c r="IE16" s="141"/>
      <c r="IF16" s="143" t="s">
        <v>705</v>
      </c>
      <c r="IG16" s="138">
        <f>SUMIF((HT20:HT1748),IF16,(IG20:IG1748))</f>
        <v>433</v>
      </c>
      <c r="IH16" s="85"/>
      <c r="II16" s="85"/>
      <c r="IJ16" s="85"/>
      <c r="IK16" s="85"/>
      <c r="IL16" s="85"/>
      <c r="IM16" s="85"/>
      <c r="IN16" s="85"/>
      <c r="IO16" s="85"/>
      <c r="IP16" s="85"/>
      <c r="IQ16" s="85"/>
      <c r="IR16" s="85"/>
      <c r="JK16" s="85"/>
      <c r="JL16" s="85"/>
      <c r="JM16" s="85"/>
      <c r="JN16" s="85"/>
      <c r="JO16" s="85"/>
      <c r="JP16" s="85"/>
      <c r="JQ16" s="85"/>
      <c r="JR16" s="85"/>
      <c r="JS16" s="85"/>
      <c r="JT16" s="85"/>
      <c r="JU16" s="85"/>
      <c r="JV16" s="85"/>
      <c r="JW16" s="85"/>
      <c r="JX16" s="85"/>
      <c r="JY16" s="85"/>
      <c r="JZ16" s="85"/>
      <c r="KA16" s="85"/>
      <c r="KB16" s="85"/>
      <c r="KC16" s="85"/>
    </row>
    <row r="17" spans="1:289" s="87" customFormat="1" ht="15" hidden="1" customHeight="1">
      <c r="A17" s="17"/>
      <c r="B17" s="20"/>
      <c r="C17" s="20"/>
      <c r="D17" s="18"/>
      <c r="E17" s="18"/>
      <c r="F17" s="18"/>
      <c r="G17" s="18"/>
      <c r="H17" s="18"/>
      <c r="I17" s="18"/>
      <c r="J17" s="18"/>
      <c r="K17" s="18"/>
      <c r="L17" s="18"/>
      <c r="M17" s="18"/>
      <c r="N17" s="18"/>
      <c r="O17" s="18"/>
      <c r="P17" s="18"/>
      <c r="Q17" s="18"/>
      <c r="R17" s="18"/>
      <c r="S17" s="18"/>
      <c r="T17" s="18"/>
      <c r="U17" s="18"/>
      <c r="V17" s="18"/>
      <c r="W17" s="20"/>
      <c r="X17" s="20"/>
      <c r="Y17" s="20"/>
      <c r="Z17" s="20"/>
      <c r="AA17" s="20"/>
      <c r="AB17" s="20"/>
      <c r="AC17" s="20"/>
      <c r="AD17" s="18"/>
      <c r="AE17" s="20"/>
      <c r="AF17" s="20"/>
      <c r="AG17" s="20"/>
      <c r="AH17" s="20"/>
      <c r="AI17" s="20"/>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71"/>
      <c r="BO17" s="171"/>
      <c r="BP17" s="171"/>
      <c r="BQ17" s="171"/>
      <c r="BR17" s="161"/>
      <c r="BS17" s="161"/>
      <c r="BT17" s="161"/>
      <c r="BU17" s="161"/>
      <c r="BV17" s="161"/>
      <c r="BW17" s="151"/>
      <c r="BX17" s="151"/>
      <c r="BY17" s="151"/>
      <c r="BZ17" s="151"/>
      <c r="CA17" s="151"/>
      <c r="CB17" s="129"/>
      <c r="CC17" s="129"/>
      <c r="CD17" s="129"/>
      <c r="CE17" s="129"/>
      <c r="CF17" s="129"/>
      <c r="CG17" s="129"/>
      <c r="CH17" s="129"/>
      <c r="CI17" s="129"/>
      <c r="CJ17" s="129"/>
      <c r="CK17" s="129"/>
      <c r="CL17" s="18"/>
      <c r="CM17" s="18"/>
      <c r="CN17" s="18"/>
      <c r="CO17" s="18"/>
      <c r="CP17" s="48"/>
      <c r="CQ17" s="18"/>
      <c r="CR17" s="18"/>
      <c r="CS17" s="18"/>
      <c r="CT17" s="18"/>
      <c r="CU17" s="18"/>
      <c r="CV17" s="18"/>
      <c r="CW17" s="18"/>
      <c r="CX17" s="18"/>
      <c r="CY17" s="34"/>
      <c r="CZ17" s="18"/>
      <c r="DA17" s="18"/>
      <c r="DB17" s="18"/>
      <c r="DC17" s="18"/>
      <c r="DD17" s="18"/>
      <c r="DE17" s="18"/>
      <c r="DF17" s="18"/>
      <c r="DG17" s="18"/>
      <c r="DH17" s="45"/>
      <c r="DI17" s="18"/>
      <c r="DJ17" s="18"/>
      <c r="DK17" s="18"/>
      <c r="DL17" s="18"/>
      <c r="DM17" s="18"/>
      <c r="DN17" s="18"/>
      <c r="DO17" s="18"/>
      <c r="DP17" s="18"/>
      <c r="DQ17" s="45"/>
      <c r="DR17" s="18"/>
      <c r="DS17" s="18"/>
      <c r="DT17" s="18"/>
      <c r="DU17" s="18"/>
      <c r="DV17" s="18"/>
      <c r="DW17" s="18"/>
      <c r="DX17" s="18"/>
      <c r="DY17" s="18"/>
      <c r="DZ17" s="45"/>
      <c r="EA17" s="18"/>
      <c r="EB17" s="18"/>
      <c r="EC17" s="18"/>
      <c r="ED17" s="18"/>
      <c r="EE17" s="18"/>
      <c r="EF17" s="18"/>
      <c r="EG17" s="18"/>
      <c r="EH17" s="18"/>
      <c r="EI17" s="34"/>
      <c r="EJ17" s="18"/>
      <c r="EK17" s="18"/>
      <c r="EL17" s="18"/>
      <c r="EM17" s="18"/>
      <c r="EN17" s="18"/>
      <c r="EO17" s="18"/>
      <c r="EP17" s="18"/>
      <c r="EQ17" s="18"/>
      <c r="ER17" s="45"/>
      <c r="ES17" s="110"/>
      <c r="ET17" s="110"/>
      <c r="EU17" s="110"/>
      <c r="EV17" s="110"/>
      <c r="EW17" s="192"/>
      <c r="EX17" s="192"/>
      <c r="EY17" s="192"/>
      <c r="EZ17" s="192"/>
      <c r="FA17" s="199"/>
      <c r="FB17" s="18"/>
      <c r="FC17" s="18"/>
      <c r="FD17" s="18"/>
      <c r="FE17" s="18"/>
      <c r="FF17" s="18"/>
      <c r="FG17" s="18"/>
      <c r="FH17" s="18"/>
      <c r="FI17" s="18"/>
      <c r="FJ17" s="45"/>
      <c r="FK17" s="18"/>
      <c r="FL17" s="18"/>
      <c r="FM17" s="18"/>
      <c r="FN17" s="18"/>
      <c r="FO17" s="18"/>
      <c r="FP17" s="18"/>
      <c r="FQ17" s="18"/>
      <c r="FR17" s="18"/>
      <c r="FS17" s="45"/>
      <c r="FT17" s="18"/>
      <c r="FU17" s="18"/>
      <c r="FV17" s="18"/>
      <c r="FW17" s="18"/>
      <c r="FX17" s="18"/>
      <c r="FY17" s="18"/>
      <c r="FZ17" s="18"/>
      <c r="GA17" s="18"/>
      <c r="GB17" s="45"/>
      <c r="GC17" s="110"/>
      <c r="GD17" s="110"/>
      <c r="GE17" s="110"/>
      <c r="GF17" s="110"/>
      <c r="GG17" s="110"/>
      <c r="GH17" s="110"/>
      <c r="GI17" s="110"/>
      <c r="GJ17" s="110"/>
      <c r="GK17" s="110"/>
      <c r="GL17" s="110"/>
      <c r="GM17" s="110"/>
      <c r="GN17" s="110"/>
      <c r="GO17" s="110"/>
      <c r="GP17" s="110"/>
      <c r="GQ17" s="110"/>
      <c r="GR17" s="110"/>
      <c r="GS17" s="110"/>
      <c r="GT17" s="110"/>
      <c r="GU17" s="110"/>
      <c r="GV17" s="110"/>
      <c r="GW17" s="110"/>
      <c r="GX17" s="110"/>
      <c r="GY17" s="45"/>
      <c r="GZ17" s="199"/>
      <c r="HA17" s="110"/>
      <c r="HB17" s="110"/>
      <c r="HC17" s="110"/>
      <c r="HD17" s="18"/>
      <c r="HE17" s="18"/>
      <c r="HF17" s="18"/>
      <c r="HG17" s="18"/>
      <c r="HH17" s="18"/>
      <c r="HI17" s="18"/>
      <c r="HJ17" s="18"/>
      <c r="HK17" s="18"/>
      <c r="HL17" s="24" t="str">
        <f t="shared" si="0"/>
        <v>-</v>
      </c>
      <c r="HM17" s="107"/>
      <c r="HN17" s="85"/>
      <c r="HO17" s="133"/>
      <c r="HP17" s="133"/>
      <c r="HQ17" s="135"/>
      <c r="HR17" s="135"/>
      <c r="HS17" s="135"/>
      <c r="HT17" s="135"/>
      <c r="HU17" s="135"/>
      <c r="HV17" s="191"/>
      <c r="HW17" s="140"/>
      <c r="HX17" s="191"/>
      <c r="HY17" s="183"/>
      <c r="HZ17" s="182"/>
      <c r="IA17" s="135"/>
      <c r="IB17" s="135"/>
      <c r="IC17" s="135"/>
      <c r="ID17" s="135"/>
      <c r="IE17" s="141"/>
      <c r="IF17" s="143" t="s">
        <v>706</v>
      </c>
      <c r="IG17" s="138">
        <f>SUMIF((HT20:HT1748),IF17,(IG20:IG1748))</f>
        <v>0</v>
      </c>
      <c r="IH17" s="85"/>
      <c r="II17" s="85"/>
      <c r="IJ17" s="85"/>
      <c r="IK17" s="85"/>
      <c r="IL17" s="85"/>
      <c r="IM17" s="85"/>
      <c r="IN17" s="85"/>
      <c r="IO17" s="85"/>
      <c r="IP17" s="85"/>
      <c r="IQ17" s="85"/>
      <c r="IR17" s="85"/>
      <c r="JK17" s="85"/>
      <c r="JL17" s="85"/>
      <c r="JM17" s="85"/>
      <c r="JN17" s="85"/>
      <c r="JO17" s="85"/>
      <c r="JP17" s="85"/>
      <c r="JQ17" s="85"/>
      <c r="JR17" s="85"/>
      <c r="JS17" s="85"/>
      <c r="JT17" s="85"/>
      <c r="JU17" s="85"/>
      <c r="JV17" s="85"/>
      <c r="JW17" s="85"/>
      <c r="JX17" s="85"/>
      <c r="JY17" s="85"/>
      <c r="JZ17" s="85"/>
      <c r="KA17" s="85"/>
      <c r="KB17" s="85"/>
      <c r="KC17" s="85"/>
    </row>
    <row r="18" spans="1:289" s="88" customFormat="1" ht="15" hidden="1" customHeight="1">
      <c r="A18" s="15"/>
      <c r="B18" s="21"/>
      <c r="C18" s="21"/>
      <c r="D18" s="16"/>
      <c r="E18" s="16"/>
      <c r="F18" s="16"/>
      <c r="G18" s="16"/>
      <c r="H18" s="16"/>
      <c r="I18" s="16"/>
      <c r="J18" s="16"/>
      <c r="K18" s="16"/>
      <c r="L18" s="16"/>
      <c r="M18" s="16"/>
      <c r="N18" s="16"/>
      <c r="O18" s="16"/>
      <c r="P18" s="16"/>
      <c r="Q18" s="16"/>
      <c r="R18" s="16"/>
      <c r="S18" s="16"/>
      <c r="T18" s="16"/>
      <c r="U18" s="16"/>
      <c r="V18" s="16"/>
      <c r="W18" s="21"/>
      <c r="X18" s="21"/>
      <c r="Y18" s="21"/>
      <c r="Z18" s="21"/>
      <c r="AA18" s="21"/>
      <c r="AB18" s="21"/>
      <c r="AC18" s="21"/>
      <c r="AD18" s="16"/>
      <c r="AE18" s="21"/>
      <c r="AF18" s="21"/>
      <c r="AG18" s="21"/>
      <c r="AH18" s="21"/>
      <c r="AI18" s="21"/>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70"/>
      <c r="BO18" s="170"/>
      <c r="BP18" s="170"/>
      <c r="BQ18" s="170"/>
      <c r="BR18" s="160"/>
      <c r="BS18" s="160"/>
      <c r="BT18" s="160"/>
      <c r="BU18" s="160"/>
      <c r="BV18" s="160"/>
      <c r="BW18" s="150"/>
      <c r="BX18" s="150"/>
      <c r="BY18" s="150"/>
      <c r="BZ18" s="150"/>
      <c r="CA18" s="150"/>
      <c r="CB18" s="128"/>
      <c r="CC18" s="128"/>
      <c r="CD18" s="128"/>
      <c r="CE18" s="128"/>
      <c r="CF18" s="128"/>
      <c r="CG18" s="128"/>
      <c r="CH18" s="128"/>
      <c r="CI18" s="128"/>
      <c r="CJ18" s="128"/>
      <c r="CK18" s="128"/>
      <c r="CL18" s="16"/>
      <c r="CM18" s="16"/>
      <c r="CN18" s="16"/>
      <c r="CO18" s="16"/>
      <c r="CP18" s="49"/>
      <c r="CQ18" s="16"/>
      <c r="CR18" s="16"/>
      <c r="CS18" s="16"/>
      <c r="CT18" s="16"/>
      <c r="CU18" s="16"/>
      <c r="CV18" s="16"/>
      <c r="CW18" s="16"/>
      <c r="CX18" s="16"/>
      <c r="CY18" s="34"/>
      <c r="CZ18" s="16"/>
      <c r="DA18" s="16"/>
      <c r="DB18" s="16"/>
      <c r="DC18" s="16"/>
      <c r="DD18" s="16"/>
      <c r="DE18" s="16"/>
      <c r="DF18" s="16"/>
      <c r="DG18" s="16"/>
      <c r="DH18" s="46"/>
      <c r="DI18" s="16"/>
      <c r="DJ18" s="16"/>
      <c r="DK18" s="16"/>
      <c r="DL18" s="16"/>
      <c r="DM18" s="16"/>
      <c r="DN18" s="16"/>
      <c r="DO18" s="16"/>
      <c r="DP18" s="16"/>
      <c r="DQ18" s="46"/>
      <c r="DR18" s="16"/>
      <c r="DS18" s="16"/>
      <c r="DT18" s="16"/>
      <c r="DU18" s="16"/>
      <c r="DV18" s="16"/>
      <c r="DW18" s="16"/>
      <c r="DX18" s="16"/>
      <c r="DY18" s="16"/>
      <c r="DZ18" s="46"/>
      <c r="EA18" s="16"/>
      <c r="EB18" s="16"/>
      <c r="EC18" s="16"/>
      <c r="ED18" s="16"/>
      <c r="EE18" s="16"/>
      <c r="EF18" s="16"/>
      <c r="EG18" s="16"/>
      <c r="EH18" s="16"/>
      <c r="EI18" s="34"/>
      <c r="EJ18" s="16"/>
      <c r="EK18" s="16"/>
      <c r="EL18" s="16"/>
      <c r="EM18" s="16"/>
      <c r="EN18" s="16"/>
      <c r="EO18" s="16"/>
      <c r="EP18" s="16"/>
      <c r="EQ18" s="16"/>
      <c r="ER18" s="46"/>
      <c r="ES18" s="46"/>
      <c r="ET18" s="46"/>
      <c r="EU18" s="46"/>
      <c r="EV18" s="46"/>
      <c r="EW18" s="170"/>
      <c r="EX18" s="170"/>
      <c r="EY18" s="170"/>
      <c r="EZ18" s="170"/>
      <c r="FA18" s="198"/>
      <c r="FB18" s="16"/>
      <c r="FC18" s="16"/>
      <c r="FD18" s="16"/>
      <c r="FE18" s="16"/>
      <c r="FF18" s="16"/>
      <c r="FG18" s="16"/>
      <c r="FH18" s="16"/>
      <c r="FI18" s="16"/>
      <c r="FJ18" s="46"/>
      <c r="FK18" s="16"/>
      <c r="FL18" s="16"/>
      <c r="FM18" s="16"/>
      <c r="FN18" s="16"/>
      <c r="FO18" s="16"/>
      <c r="FP18" s="16"/>
      <c r="FQ18" s="16"/>
      <c r="FR18" s="16"/>
      <c r="FS18" s="46"/>
      <c r="FT18" s="16"/>
      <c r="FU18" s="16"/>
      <c r="FV18" s="16"/>
      <c r="FW18" s="16"/>
      <c r="FX18" s="16"/>
      <c r="FY18" s="16"/>
      <c r="FZ18" s="16"/>
      <c r="GA18" s="16"/>
      <c r="GB18" s="46"/>
      <c r="GC18" s="46"/>
      <c r="GD18" s="46"/>
      <c r="GE18" s="46"/>
      <c r="GF18" s="46"/>
      <c r="GG18" s="46"/>
      <c r="GH18" s="46"/>
      <c r="GI18" s="46"/>
      <c r="GJ18" s="46"/>
      <c r="GK18" s="46"/>
      <c r="GL18" s="46"/>
      <c r="GM18" s="46"/>
      <c r="GN18" s="46"/>
      <c r="GO18" s="46"/>
      <c r="GP18" s="46"/>
      <c r="GQ18" s="46"/>
      <c r="GR18" s="46"/>
      <c r="GS18" s="46"/>
      <c r="GT18" s="46"/>
      <c r="GU18" s="46"/>
      <c r="GV18" s="46"/>
      <c r="GW18" s="46"/>
      <c r="GX18" s="46"/>
      <c r="GY18" s="46"/>
      <c r="GZ18" s="198"/>
      <c r="HA18" s="46"/>
      <c r="HB18" s="46"/>
      <c r="HC18" s="46"/>
      <c r="HD18" s="16"/>
      <c r="HE18" s="16"/>
      <c r="HF18" s="16"/>
      <c r="HG18" s="16"/>
      <c r="HH18" s="16"/>
      <c r="HI18" s="16"/>
      <c r="HJ18" s="16"/>
      <c r="HK18" s="16"/>
      <c r="HL18" s="24" t="str">
        <f t="shared" si="0"/>
        <v>-</v>
      </c>
      <c r="HM18" s="107"/>
      <c r="HN18" s="85"/>
      <c r="HO18" s="133"/>
      <c r="HP18" s="133"/>
      <c r="HQ18" s="135"/>
      <c r="HR18" s="135"/>
      <c r="HS18" s="135"/>
      <c r="HT18" s="135"/>
      <c r="HU18" s="135"/>
      <c r="HV18" s="191"/>
      <c r="HW18" s="140"/>
      <c r="HX18" s="191"/>
      <c r="HY18" s="183"/>
      <c r="HZ18" s="182"/>
      <c r="IA18" s="135"/>
      <c r="IB18" s="135"/>
      <c r="IC18" s="135"/>
      <c r="ID18" s="135"/>
      <c r="IE18" s="141"/>
      <c r="IF18" s="143" t="s">
        <v>707</v>
      </c>
      <c r="IG18" s="138">
        <f>SUMIF((HT20:HT1748),IF18,(IG20:IG1748))</f>
        <v>233</v>
      </c>
      <c r="IH18" s="85"/>
      <c r="II18" s="85"/>
      <c r="IJ18" s="85"/>
      <c r="IK18" s="85"/>
      <c r="IL18" s="85"/>
      <c r="IM18" s="85"/>
      <c r="IN18" s="85"/>
      <c r="IO18" s="85"/>
      <c r="IP18" s="85"/>
      <c r="IQ18" s="85"/>
      <c r="IR18" s="85"/>
      <c r="JK18" s="85"/>
      <c r="JL18" s="85"/>
      <c r="JM18" s="85"/>
      <c r="JN18" s="85"/>
      <c r="JO18" s="85"/>
      <c r="JP18" s="85"/>
      <c r="JQ18" s="85"/>
      <c r="JR18" s="85"/>
      <c r="JS18" s="85"/>
      <c r="JT18" s="85"/>
      <c r="JU18" s="85"/>
      <c r="JV18" s="85"/>
      <c r="JW18" s="85"/>
      <c r="JX18" s="85"/>
      <c r="JY18" s="85"/>
      <c r="JZ18" s="85"/>
      <c r="KA18" s="85"/>
      <c r="KB18" s="85"/>
      <c r="KC18" s="85"/>
    </row>
    <row r="19" spans="1:289" s="57" customFormat="1" ht="45" hidden="1" customHeight="1">
      <c r="A19" s="6"/>
      <c r="B19" s="19"/>
      <c r="C19" s="19"/>
      <c r="D19" s="5"/>
      <c r="E19" s="5"/>
      <c r="F19" s="5"/>
      <c r="G19" s="5"/>
      <c r="H19" s="5"/>
      <c r="I19" s="5"/>
      <c r="J19" s="5"/>
      <c r="K19" s="5"/>
      <c r="L19" s="5"/>
      <c r="M19" s="5"/>
      <c r="N19" s="5"/>
      <c r="O19" s="5"/>
      <c r="P19" s="5"/>
      <c r="Q19" s="5"/>
      <c r="R19" s="5"/>
      <c r="S19" s="5"/>
      <c r="T19" s="5"/>
      <c r="U19" s="5"/>
      <c r="V19" s="5"/>
      <c r="W19" s="19"/>
      <c r="X19" s="19"/>
      <c r="Y19" s="19"/>
      <c r="Z19" s="19"/>
      <c r="AA19" s="19"/>
      <c r="AB19" s="19"/>
      <c r="AC19" s="19"/>
      <c r="AD19" s="5"/>
      <c r="AE19" s="19"/>
      <c r="AF19" s="19"/>
      <c r="AG19" s="19"/>
      <c r="AH19" s="19"/>
      <c r="AI19" s="19"/>
      <c r="AJ19" s="5"/>
      <c r="AK19" s="5"/>
      <c r="AL19" s="5"/>
      <c r="AM19" s="5"/>
      <c r="AN19" s="5"/>
      <c r="AO19" s="5"/>
      <c r="AP19" s="5"/>
      <c r="AQ19" s="14" t="s">
        <v>548</v>
      </c>
      <c r="AR19" s="14" t="s">
        <v>549</v>
      </c>
      <c r="AS19" s="14"/>
      <c r="AT19" s="14"/>
      <c r="AU19" s="14" t="s">
        <v>548</v>
      </c>
      <c r="AV19" s="14" t="s">
        <v>549</v>
      </c>
      <c r="AW19" s="14" t="s">
        <v>548</v>
      </c>
      <c r="AX19" s="14" t="s">
        <v>549</v>
      </c>
      <c r="AY19" s="5"/>
      <c r="AZ19" s="5"/>
      <c r="BA19" s="5"/>
      <c r="BB19" s="215"/>
      <c r="BC19" s="5"/>
      <c r="BD19" s="5"/>
      <c r="BE19" s="5"/>
      <c r="BF19" s="5"/>
      <c r="BG19" s="5"/>
      <c r="BH19" s="5"/>
      <c r="BI19" s="5"/>
      <c r="BJ19" s="5"/>
      <c r="BK19" s="5"/>
      <c r="BL19" s="5"/>
      <c r="BM19" s="5"/>
      <c r="BN19" s="167"/>
      <c r="BO19" s="167"/>
      <c r="BP19" s="167"/>
      <c r="BQ19" s="167"/>
      <c r="BR19" s="157"/>
      <c r="BS19" s="157"/>
      <c r="BT19" s="157"/>
      <c r="BU19" s="157"/>
      <c r="BV19" s="157"/>
      <c r="BW19" s="147"/>
      <c r="BX19" s="147"/>
      <c r="BY19" s="147"/>
      <c r="BZ19" s="147"/>
      <c r="CA19" s="147"/>
      <c r="CB19" s="125"/>
      <c r="CC19" s="125"/>
      <c r="CD19" s="125"/>
      <c r="CE19" s="125"/>
      <c r="CF19" s="125"/>
      <c r="CG19" s="125"/>
      <c r="CH19" s="125"/>
      <c r="CI19" s="125"/>
      <c r="CJ19" s="125"/>
      <c r="CK19" s="125"/>
      <c r="CL19" s="5"/>
      <c r="CM19" s="5"/>
      <c r="CN19" s="5"/>
      <c r="CO19" s="5"/>
      <c r="CP19" s="34"/>
      <c r="CQ19" s="5"/>
      <c r="CR19" s="5"/>
      <c r="CS19" s="5"/>
      <c r="CT19" s="5"/>
      <c r="CU19" s="5"/>
      <c r="CV19" s="5"/>
      <c r="CW19" s="5"/>
      <c r="CX19" s="5"/>
      <c r="CY19" s="34"/>
      <c r="CZ19" s="5"/>
      <c r="DA19" s="5"/>
      <c r="DB19" s="5"/>
      <c r="DC19" s="5"/>
      <c r="DD19" s="5"/>
      <c r="DE19" s="5"/>
      <c r="DF19" s="5"/>
      <c r="DG19" s="5"/>
      <c r="DH19" s="54"/>
      <c r="DI19" s="5"/>
      <c r="DJ19" s="5"/>
      <c r="DK19" s="5"/>
      <c r="DL19" s="5"/>
      <c r="DM19" s="5"/>
      <c r="DN19" s="5"/>
      <c r="DO19" s="5"/>
      <c r="DP19" s="5"/>
      <c r="DQ19" s="54"/>
      <c r="DR19" s="5"/>
      <c r="DS19" s="5"/>
      <c r="DT19" s="5"/>
      <c r="DU19" s="5"/>
      <c r="DV19" s="5"/>
      <c r="DW19" s="5"/>
      <c r="DX19" s="5"/>
      <c r="DY19" s="5"/>
      <c r="DZ19" s="54"/>
      <c r="EA19" s="5"/>
      <c r="EB19" s="5"/>
      <c r="EC19" s="5"/>
      <c r="ED19" s="5"/>
      <c r="EE19" s="5"/>
      <c r="EF19" s="5"/>
      <c r="EG19" s="5"/>
      <c r="EH19" s="5"/>
      <c r="EI19" s="34"/>
      <c r="EJ19" s="5"/>
      <c r="EK19" s="5"/>
      <c r="EL19" s="5"/>
      <c r="EM19" s="5"/>
      <c r="EN19" s="5"/>
      <c r="EO19" s="5"/>
      <c r="EP19" s="5"/>
      <c r="EQ19" s="5"/>
      <c r="ER19" s="54"/>
      <c r="ES19" s="54"/>
      <c r="ET19" s="54"/>
      <c r="EU19" s="54"/>
      <c r="EV19" s="54"/>
      <c r="EW19" s="167"/>
      <c r="EX19" s="167"/>
      <c r="EY19" s="167"/>
      <c r="EZ19" s="167"/>
      <c r="FA19" s="193"/>
      <c r="FB19" s="24"/>
      <c r="FC19" s="24" t="str">
        <f t="shared" ref="FC19:FC24" si="5">IF(BK19&gt;0,IF(DC19&gt;0,WORKDAY(DB19,20),IF(CT19&gt;0,WORKDAY(CS19,30),IF(CO19&gt;0,WORKDAY(CN19,40),FB19))),"-")</f>
        <v>-</v>
      </c>
      <c r="FD19" s="5"/>
      <c r="FE19" s="5"/>
      <c r="FF19" s="5"/>
      <c r="FG19" s="5"/>
      <c r="FH19" s="5"/>
      <c r="FI19" s="5"/>
      <c r="FJ19" s="54"/>
      <c r="FK19" s="24"/>
      <c r="FL19" s="24"/>
      <c r="FM19" s="5"/>
      <c r="FN19" s="5"/>
      <c r="FO19" s="5"/>
      <c r="FP19" s="5"/>
      <c r="FQ19" s="5"/>
      <c r="FR19" s="5"/>
      <c r="FS19" s="54"/>
      <c r="FT19" s="24"/>
      <c r="FU19" s="24"/>
      <c r="FV19" s="5"/>
      <c r="FW19" s="5"/>
      <c r="FX19" s="5"/>
      <c r="FY19" s="5"/>
      <c r="FZ19" s="5"/>
      <c r="GA19" s="5"/>
      <c r="GB19" s="54"/>
      <c r="GC19" s="54"/>
      <c r="GD19" s="54"/>
      <c r="GE19" s="54"/>
      <c r="GF19" s="54"/>
      <c r="GG19" s="54"/>
      <c r="GH19" s="54"/>
      <c r="GI19" s="54"/>
      <c r="GJ19" s="54"/>
      <c r="GK19" s="54"/>
      <c r="GL19" s="54"/>
      <c r="GM19" s="54"/>
      <c r="GN19" s="54"/>
      <c r="GO19" s="54"/>
      <c r="GP19" s="54"/>
      <c r="GQ19" s="54"/>
      <c r="GR19" s="54"/>
      <c r="GS19" s="54"/>
      <c r="GT19" s="54"/>
      <c r="GU19" s="54"/>
      <c r="GV19" s="54"/>
      <c r="GW19" s="54"/>
      <c r="GX19" s="54"/>
      <c r="GY19" s="54"/>
      <c r="GZ19" s="193"/>
      <c r="HA19" s="54"/>
      <c r="HB19" s="54"/>
      <c r="HC19" s="54"/>
      <c r="HD19" s="5"/>
      <c r="HE19" s="5"/>
      <c r="HF19" s="5"/>
      <c r="HG19" s="5"/>
      <c r="HH19" s="5"/>
      <c r="HI19" s="5"/>
      <c r="HJ19" s="5"/>
      <c r="HK19" s="5"/>
      <c r="HL19" s="24" t="str">
        <f t="shared" si="0"/>
        <v>-</v>
      </c>
      <c r="HM19" s="107"/>
      <c r="HN19" s="85"/>
      <c r="HO19" s="133"/>
      <c r="HP19" s="133"/>
      <c r="HQ19" s="135"/>
      <c r="HR19" s="135"/>
      <c r="HS19" s="135"/>
      <c r="HT19" s="135"/>
      <c r="HU19" s="135"/>
      <c r="HV19" s="191"/>
      <c r="HW19" s="140"/>
      <c r="HX19" s="191"/>
      <c r="HY19" s="183"/>
      <c r="HZ19" s="182"/>
      <c r="IA19" s="135"/>
      <c r="IB19" s="135"/>
      <c r="IC19" s="135"/>
      <c r="ID19" s="135"/>
      <c r="IE19" s="141"/>
      <c r="IF19" s="143"/>
      <c r="IG19" s="138"/>
      <c r="IH19" s="85"/>
      <c r="II19" s="85"/>
      <c r="IJ19" s="85"/>
      <c r="IK19" s="85"/>
      <c r="IL19" s="85"/>
      <c r="IM19" s="85"/>
      <c r="IN19" s="85"/>
      <c r="IO19" s="85"/>
      <c r="IP19" s="85"/>
      <c r="IQ19" s="85"/>
      <c r="IR19" s="85"/>
      <c r="JK19" s="85"/>
      <c r="JL19" s="85"/>
      <c r="JM19" s="85"/>
      <c r="JN19" s="85"/>
      <c r="JO19" s="85"/>
      <c r="JP19" s="85"/>
      <c r="JQ19" s="85"/>
      <c r="JR19" s="85"/>
      <c r="JS19" s="85"/>
      <c r="JT19" s="85"/>
      <c r="JU19" s="85"/>
      <c r="JV19" s="85"/>
      <c r="JW19" s="85"/>
      <c r="JX19" s="85"/>
      <c r="JY19" s="85"/>
      <c r="JZ19" s="85"/>
      <c r="KA19" s="85"/>
      <c r="KB19" s="85"/>
      <c r="KC19" s="85"/>
    </row>
    <row r="20" spans="1:289" s="57" customFormat="1" ht="42.75" hidden="1" customHeight="1">
      <c r="A20" s="6"/>
      <c r="B20" s="19" t="s">
        <v>156</v>
      </c>
      <c r="C20" s="19" t="s">
        <v>157</v>
      </c>
      <c r="D20" s="5"/>
      <c r="E20" s="5"/>
      <c r="F20" s="5"/>
      <c r="G20" s="5"/>
      <c r="H20" s="5" t="s">
        <v>727</v>
      </c>
      <c r="I20" s="5" t="s">
        <v>736</v>
      </c>
      <c r="J20" s="5"/>
      <c r="K20" s="5"/>
      <c r="L20" s="5"/>
      <c r="M20" s="5"/>
      <c r="N20" s="5"/>
      <c r="O20" s="5"/>
      <c r="P20" s="5" t="s">
        <v>745</v>
      </c>
      <c r="Q20" s="5" t="s">
        <v>747</v>
      </c>
      <c r="R20" s="5" t="s">
        <v>206</v>
      </c>
      <c r="S20" s="5" t="s">
        <v>360</v>
      </c>
      <c r="T20" s="5" t="s">
        <v>361</v>
      </c>
      <c r="U20" s="5" t="s">
        <v>158</v>
      </c>
      <c r="V20" s="5"/>
      <c r="W20" s="5" t="str">
        <f>CONCATENATE(X20,"-",Y20,"-",Z20,AA20,,AB20,"-",AC20)</f>
        <v>5-30-JDCC-0001</v>
      </c>
      <c r="X20" s="19" t="s">
        <v>755</v>
      </c>
      <c r="Y20" s="19">
        <v>30</v>
      </c>
      <c r="Z20" s="19" t="s">
        <v>302</v>
      </c>
      <c r="AA20" s="19" t="s">
        <v>303</v>
      </c>
      <c r="AB20" s="19"/>
      <c r="AC20" s="19" t="s">
        <v>188</v>
      </c>
      <c r="AD20" s="5"/>
      <c r="AE20" s="19">
        <v>4</v>
      </c>
      <c r="AF20" s="19" t="s">
        <v>180</v>
      </c>
      <c r="AG20" s="19" t="s">
        <v>166</v>
      </c>
      <c r="AH20" s="19">
        <v>537</v>
      </c>
      <c r="AI20" s="19" t="s">
        <v>188</v>
      </c>
      <c r="AJ20" s="5"/>
      <c r="AK20" s="5"/>
      <c r="AL20" s="5" t="s">
        <v>120</v>
      </c>
      <c r="AM20" s="5"/>
      <c r="AN20" s="5" t="s">
        <v>167</v>
      </c>
      <c r="AO20" s="5" t="str">
        <f>CONCATENATE("0055-",B20,"-",C20,"-","4",".",AE20,".",AF20,".",AG20,".",AH20,"-",AL20,".",AN20,"-",AI20)</f>
        <v>0055-CPC-GA1-4.4.3.30.537-ATH1.RD-0001</v>
      </c>
      <c r="AP20" s="5" t="str">
        <f>CONCATENATE("0055-",B20,"-",C20,"-","4",".",AE20,".",AF20,".",AG20,".",AH20,"-",AL20,"-",AN20,"-",AI20,"_",BD20,"_",U20)</f>
        <v>0055-CPC-GA1-4.4.3.30.537-ATH1-RD-0001_A1_ER</v>
      </c>
      <c r="AQ20" s="13" t="s">
        <v>322</v>
      </c>
      <c r="AR20" s="13" t="s">
        <v>393</v>
      </c>
      <c r="AS20" s="13"/>
      <c r="AT20" s="13"/>
      <c r="AU20" s="13" t="s">
        <v>318</v>
      </c>
      <c r="AV20" s="13" t="s">
        <v>333</v>
      </c>
      <c r="AW20" s="13" t="str">
        <f>CONCATENATE(AQ20," ",AS20,CHAR(10),W20,CHAR(10),AU20)</f>
        <v>DCS Control Cabinet 
5-30-JDCC-0001
List of drawings</v>
      </c>
      <c r="AX20" s="13" t="str">
        <f>CONCATENATE(AR20," ",AT20,CHAR(10),W20,CHAR(10),AV20)</f>
        <v>Шкаф системный РСУ 
5-30-JDCC-0001
Ведомость документов</v>
      </c>
      <c r="AY20" s="5"/>
      <c r="AZ20" s="5" t="s">
        <v>490</v>
      </c>
      <c r="BA20" s="5" t="s">
        <v>489</v>
      </c>
      <c r="BB20" s="167" t="str">
        <f t="shared" ref="BB20:BB24" si="6">IF(GX20&gt;0,"05",IF(GO20&gt;0,"04",IF(GF20&gt;0,"03",IF(FW20&gt;0,"02",IF(FN20&gt;0,"01",IF(FE20&gt;0,"00",IF(EV20&gt;0,"H1",IF(EM20&gt;0,"G1",IF(ED20&gt;0,"F1",IF(DU20&gt;0,"E1",IF(DL20&gt;0,"D1",IF(DC20&gt;0,"C1",IF(CT20&gt;0,"B1",IF(BM20&gt;0,"A1","-"))))))))))))))</f>
        <v>A1</v>
      </c>
      <c r="BC20" s="167" t="str">
        <f>IF(OR(BB20="A1",BB20="B1",BB20="C1",BB20="D1",BB20="E1",BB20="F1",BB20="G1",BB20="H1"),"IFR",IF(OR(BB20="00",BB20="01",BB20="02",BB20="03",BB20="04",BB20="05"),"IFU","-"))</f>
        <v>IFR</v>
      </c>
      <c r="BD20" s="5" t="str">
        <f t="shared" ref="BD20:BD24" si="7">BB20</f>
        <v>A1</v>
      </c>
      <c r="BE20" s="5"/>
      <c r="BF20" s="5"/>
      <c r="BG20" s="12"/>
      <c r="BH20" s="5"/>
      <c r="BI20" s="5"/>
      <c r="BJ20" s="54">
        <f>FB20-(28+15)</f>
        <v>44166</v>
      </c>
      <c r="BK20" s="54">
        <f ca="1">IF(BM20&gt;0,BL20,IF(BJ20&lt;TODAY(),WORKDAY(TODAY(),10),BJ20))</f>
        <v>44243</v>
      </c>
      <c r="BL20" s="54">
        <v>44243</v>
      </c>
      <c r="BM20" s="5" t="s">
        <v>775</v>
      </c>
      <c r="BN20" s="167"/>
      <c r="BO20" s="167"/>
      <c r="BP20" s="167"/>
      <c r="BQ20" s="167"/>
      <c r="BR20" s="157"/>
      <c r="BS20" s="157"/>
      <c r="BT20" s="157"/>
      <c r="BU20" s="157"/>
      <c r="BV20" s="157"/>
      <c r="BW20" s="147"/>
      <c r="BX20" s="147"/>
      <c r="BY20" s="147"/>
      <c r="BZ20" s="147"/>
      <c r="CA20" s="147"/>
      <c r="CB20" s="125"/>
      <c r="CC20" s="125"/>
      <c r="CD20" s="125"/>
      <c r="CE20" s="125"/>
      <c r="CF20" s="125"/>
      <c r="CG20" s="125"/>
      <c r="CH20" s="125"/>
      <c r="CI20" s="125"/>
      <c r="CJ20" s="125"/>
      <c r="CK20" s="125"/>
      <c r="CL20" s="24">
        <f>WORKDAY(BJ20,20)</f>
        <v>44194</v>
      </c>
      <c r="CM20" s="24">
        <f ca="1">IF(BM20&gt;0,WORKDAY(BK20,10),"-")</f>
        <v>44257</v>
      </c>
      <c r="CN20" s="54"/>
      <c r="CO20" s="5"/>
      <c r="CP20" s="34"/>
      <c r="CQ20" s="24">
        <f>WORKDAY(CL20,10)</f>
        <v>44208</v>
      </c>
      <c r="CR20" s="24" t="str">
        <f>IF(CO20&gt;0,WORKDAY(CM20,10),"-")</f>
        <v>-</v>
      </c>
      <c r="CS20" s="54"/>
      <c r="CT20" s="5"/>
      <c r="CU20" s="24" t="str">
        <f>IF(CT20&gt;0,WORKDAY(CQ20,10),"-")</f>
        <v>-</v>
      </c>
      <c r="CV20" s="24" t="str">
        <f>IF(CT20&gt;0,WORKDAY(CR20,10),"-")</f>
        <v>-</v>
      </c>
      <c r="CW20" s="54"/>
      <c r="CX20" s="5"/>
      <c r="CY20" s="34"/>
      <c r="CZ20" s="24" t="str">
        <f>IF(CX20&gt;0,WORKDAY(CU20,10),"-")</f>
        <v>-</v>
      </c>
      <c r="DA20" s="24" t="str">
        <f>IF(CX20&gt;0,WORKDAY(CV20,10),"-")</f>
        <v>-</v>
      </c>
      <c r="DB20" s="24"/>
      <c r="DC20" s="5"/>
      <c r="DD20" s="24" t="str">
        <f>IF(DC20&gt;0,WORKDAY(CZ20,10),"-")</f>
        <v>-</v>
      </c>
      <c r="DE20" s="24" t="str">
        <f>IF(DC20&gt;0,WORKDAY(DA20,10),"-")</f>
        <v>-</v>
      </c>
      <c r="DF20" s="5"/>
      <c r="DG20" s="5"/>
      <c r="DH20" s="54"/>
      <c r="DI20" s="24" t="str">
        <f>IF(DG20&gt;0,WORKDAY(DD20,10),"-")</f>
        <v>-</v>
      </c>
      <c r="DJ20" s="24" t="str">
        <f>IF(DG20&gt;0,WORKDAY(DE20,10),"-")</f>
        <v>-</v>
      </c>
      <c r="DK20" s="24"/>
      <c r="DL20" s="5"/>
      <c r="DM20" s="24" t="str">
        <f>IF(DL20&gt;0,WORKDAY(DI20,10),"-")</f>
        <v>-</v>
      </c>
      <c r="DN20" s="24" t="str">
        <f>IF(DL20&gt;0,WORKDAY(DJ20,10),"-")</f>
        <v>-</v>
      </c>
      <c r="DO20" s="5"/>
      <c r="DP20" s="5"/>
      <c r="DQ20" s="54"/>
      <c r="DR20" s="24" t="str">
        <f>IF(DP20&gt;0,WORKDAY(DM20,10),"-")</f>
        <v>-</v>
      </c>
      <c r="DS20" s="24" t="str">
        <f>IF(DP20&gt;0,WORKDAY(DN20,10),"-")</f>
        <v>-</v>
      </c>
      <c r="DT20" s="24"/>
      <c r="DU20" s="5"/>
      <c r="DV20" s="24" t="str">
        <f>IF(DU20&gt;0,WORKDAY(DR20,10),"-")</f>
        <v>-</v>
      </c>
      <c r="DW20" s="24" t="str">
        <f>IF(DU20&gt;0,WORKDAY(DS20,10),"-")</f>
        <v>-</v>
      </c>
      <c r="DX20" s="5"/>
      <c r="DY20" s="5"/>
      <c r="DZ20" s="54"/>
      <c r="EA20" s="24" t="str">
        <f>IF(DY20&gt;0,WORKDAY(DV20,10),"-")</f>
        <v>-</v>
      </c>
      <c r="EB20" s="24" t="str">
        <f t="shared" ref="EB20:EB42" si="8">IF(DY20&gt;0,WORKDAY(DW20,10),"-")</f>
        <v>-</v>
      </c>
      <c r="EC20" s="24"/>
      <c r="ED20" s="5"/>
      <c r="EE20" s="24" t="str">
        <f>IF(ED20&gt;0,WORKDAY(EA20,10),"-")</f>
        <v>-</v>
      </c>
      <c r="EF20" s="24" t="str">
        <f>IF(ED20&gt;0,WORKDAY(EB20,10),"-")</f>
        <v>-</v>
      </c>
      <c r="EG20" s="5"/>
      <c r="EH20" s="5"/>
      <c r="EI20" s="34"/>
      <c r="EJ20" s="24" t="str">
        <f>IF(EH20&gt;0,WORKDAY(EE20,10),"-")</f>
        <v>-</v>
      </c>
      <c r="EK20" s="24" t="str">
        <f>IF(EH20&gt;0,WORKDAY(EF20,10),"-")</f>
        <v>-</v>
      </c>
      <c r="EL20" s="24"/>
      <c r="EM20" s="5"/>
      <c r="EN20" s="24" t="str">
        <f>IF(EM20&gt;0,WORKDAY(EJ20,10),"-")</f>
        <v>-</v>
      </c>
      <c r="EO20" s="24" t="str">
        <f>IF(EM20&gt;0,WORKDAY(EK20,10),"-")</f>
        <v>-</v>
      </c>
      <c r="EP20" s="5"/>
      <c r="EQ20" s="5"/>
      <c r="ER20" s="54"/>
      <c r="ES20" s="54"/>
      <c r="ET20" s="54"/>
      <c r="EU20" s="54"/>
      <c r="EV20" s="54"/>
      <c r="EW20" s="24"/>
      <c r="EX20" s="24"/>
      <c r="EY20" s="167"/>
      <c r="EZ20" s="167"/>
      <c r="FA20" s="193"/>
      <c r="FB20" s="24">
        <v>44209</v>
      </c>
      <c r="FC20" s="24">
        <f t="shared" ca="1" si="5"/>
        <v>44209</v>
      </c>
      <c r="FD20" s="167"/>
      <c r="FE20" s="167"/>
      <c r="FF20" s="24" t="str">
        <f>IF(FE20&gt;0,WORKDAY(FB20,10),"-")</f>
        <v>-</v>
      </c>
      <c r="FG20" s="24" t="str">
        <f>IF(FE20&gt;0,WORKDAY(FC20,10),"-")</f>
        <v>-</v>
      </c>
      <c r="FH20" s="5"/>
      <c r="FI20" s="5"/>
      <c r="FJ20" s="34"/>
      <c r="FK20" s="24">
        <f>WORKDAY(FB20,20)</f>
        <v>44237</v>
      </c>
      <c r="FL20" s="24">
        <f>FK20</f>
        <v>44237</v>
      </c>
      <c r="FM20" s="167"/>
      <c r="FN20" s="167"/>
      <c r="FO20" s="24" t="str">
        <f>IF(FN20&gt;0,WORKDAY(FK20,10),"-")</f>
        <v>-</v>
      </c>
      <c r="FP20" s="24" t="str">
        <f>IF(FN20&gt;0,WORKDAY(FL20,10),"-")</f>
        <v>-</v>
      </c>
      <c r="FQ20" s="5"/>
      <c r="FR20" s="5"/>
      <c r="FS20" s="54"/>
      <c r="FT20" s="24">
        <f>WORKDAY(FK20,20)</f>
        <v>44265</v>
      </c>
      <c r="FU20" s="24">
        <f t="shared" ref="FU20:FU78" si="9">FT20</f>
        <v>44265</v>
      </c>
      <c r="FV20" s="54"/>
      <c r="FW20" s="5"/>
      <c r="FX20" s="24" t="str">
        <f>IF(FW20&gt;0,WORKDAY(FT20,10),"-")</f>
        <v>-</v>
      </c>
      <c r="FY20" s="24" t="str">
        <f>IF(FW20&gt;0,WORKDAY(FU20,10),"-")</f>
        <v>-</v>
      </c>
      <c r="FZ20" s="5"/>
      <c r="GA20" s="5"/>
      <c r="GB20" s="54"/>
      <c r="GC20" s="54"/>
      <c r="GD20" s="54"/>
      <c r="GE20" s="54"/>
      <c r="GF20" s="54"/>
      <c r="GG20" s="54"/>
      <c r="GH20" s="54"/>
      <c r="GI20" s="54"/>
      <c r="GJ20" s="54"/>
      <c r="GK20" s="54"/>
      <c r="GL20" s="54"/>
      <c r="GM20" s="54"/>
      <c r="GN20" s="54"/>
      <c r="GO20" s="54"/>
      <c r="GP20" s="54"/>
      <c r="GQ20" s="54"/>
      <c r="GR20" s="54"/>
      <c r="GS20" s="54"/>
      <c r="GT20" s="54"/>
      <c r="GU20" s="54"/>
      <c r="GV20" s="54"/>
      <c r="GW20" s="54"/>
      <c r="GX20" s="54"/>
      <c r="GY20" s="54"/>
      <c r="GZ20" s="193"/>
      <c r="HA20" s="54"/>
      <c r="HB20" s="54"/>
      <c r="HC20" s="54"/>
      <c r="HD20" s="34">
        <f t="shared" ref="HD20:HD79" ca="1" si="10">IF(AZ20="аннулирован / VOID",0,IF(BK20&gt;0,1,0))</f>
        <v>1</v>
      </c>
      <c r="HE20" s="25">
        <f t="shared" ref="HE20:HE83" ca="1" si="11">IF(FQ20&gt;43101,(HD20/$HD$877)*$FQ$13,IF(FM20&gt;43101,(HD20/$HD$877)*$FM$13,IF(FH20&gt;43101,(HD20/$HD$877)*$FH$13,IF(FD20&gt;43101,(HD20/$HD$877)*$FD$13,IF(EP20&gt;43101,(HD20/$HD$877)*$EP$13,IF(EL20&gt;43101,(HD20/$HD$877)*$EL$13,IF(FM20&gt;43101,(EG20/$HD$877)*$EG$13,IF(EC20&gt;43101,(HD20/$HD$877)*$EC$13,IF(DX20&gt;43101,(HD20/$HD$877)*$DX$13,IF(DT20&gt;43101,(HD20/$HD$877)*$DT$13,IF(DO20&gt;43101,(HD20/$HD$877)*$DO$13,IF(DK20&gt;43101,(HD20/$HD$877)*$DK$13,IF(DF20&gt;43101,(HD20/$HD$877)*$DF$13,IF(DB20&gt;43101,(HD20/$HD$877)*$DB$13,IF(CW20&gt;43101,(HD20/$HD$877)*$CW$13,IF(CS20&gt;43101,(HD20/$HD$877)*$CS$13,IF(CN20&gt;43101,(HD20/$HD$877)*$CN$13,IF(BL20&gt;43101,(HD20/$HD$877)*$BL$13,0))))))))))))))))))</f>
        <v>6.8389057750759875E-4</v>
      </c>
      <c r="HF20" s="25">
        <f t="shared" ref="HF20:HF83" ca="1" si="12">IF(BK20&gt;43101,HD20/$HD$877,0)</f>
        <v>1.5197568389057751E-3</v>
      </c>
      <c r="HG20" s="25">
        <f t="shared" ref="HG20:HG83" ca="1" si="13">IF(FQ20&gt;43101,(HD20/$HD$878)*$FQ$13,IF(FM20&gt;43101,(HD20/$HD$878)*$FM$13,IF(FH20&gt;43101,(HD20/$HD$878)*$FH$13,IF(FD20&gt;43101,(HD20/$HD$878)*$FD$13,IF(EP20&gt;43101,(HD20/$HD$878)*$EP$13,IF(EL20&gt;43101,(HD20/$HD$878)*$EL$13,IF(EG20&gt;43101,(HD20/$HD$878)*$EG$13,IF(EC20&gt;43101,(HD20/$HD$878)*$EC$13,IF(DX20&gt;43101,(HD20/$HD$878)*$DX$13,IF(DT20&gt;43101,(HD20/$HD$878)*$DT$13,IF(DO20&gt;43101,(HD20/$HD$878)*$DO$13,IF(DK20&gt;43101,(HD20/$HD$878)*$DK$13,IF(DF20&gt;43101,(HD20/$HD$878)*$DF$13,IF(DB20&gt;43101,(HD20/$HD$878)*$DB$13,IF(CW20&gt;43101,(HD20/$HD$878)*$CW$13,IF(CS20&gt;43101,(HD20/$HD$878)*$CS$13,IF(CN20&gt;43101,(HD20/$HD$878)*$CN$13,IF(BL20&gt;43101,(HD20/$HD$878)*$BL$13,0))))))))))))))))))</f>
        <v>9.0543259557344079E-4</v>
      </c>
      <c r="HH20" s="25">
        <f t="shared" ref="HH20:HH83" ca="1" si="14">IF(BK20&gt;43101,HD20/$HD$878,0)</f>
        <v>2.012072434607646E-3</v>
      </c>
      <c r="HI20" s="25"/>
      <c r="HJ20" s="25"/>
      <c r="HK20" s="5"/>
      <c r="HL20" s="24">
        <f t="shared" ca="1" si="0"/>
        <v>44243</v>
      </c>
      <c r="HM20" s="107"/>
      <c r="HN20" s="85"/>
      <c r="HO20" s="133" t="str">
        <f>IF(AO20="","---/---",(IF(AZ20="аннулирован / VOID","аннулирован / VOID",(IF(EV20&gt;0,(IF(EZ20&gt;0,FA20,"ожидание H1")),(IF(EM20&gt;0,(IF(EQ20&gt;0,ER20,"ожидание G1")),(IF(ED20&gt;0,(IF(EH20&gt;0,EI20,"ожидание F1")),(IF(DU20&gt;0,(IF(DY20&gt;0,DZ20,"ожидание E1")),(IF(DL20&gt;0,(IF(DP20&gt;0,DQ20,"ожидание D1")),(IF(DC20&gt;0,(IF(DG20&gt;0,DH20,"ожидание C1")),(IF(CT20&gt;0,(IF(CX20&gt;0,CY20,"ожидание B1")),(IF(BM20&gt;0,(IF(CO20&gt;0,CP20,"ожидание A1")),"не выгружено A1")))))))))))))))))))</f>
        <v>ожидание A1</v>
      </c>
      <c r="HP20" s="133" t="str">
        <f>IF(AO20="","---/---",(IF(AZ20="аннулирован / VOID","аннулирован / VOID",(IF(GX20&gt;0,(IF(HB20&gt;0,HC20,"ожидание 05")),(IF(GO20&gt;0,(IF(GS20&gt;0,GT20,"ожидание 04")),(IF(GF20&gt;0,(IF(GJ20&gt;0,GK20,"ожидание 03")),(IF(FW20&gt;0,(IF(GA20&gt;0,GB20,"ожидание 02")),(IF(FN20&gt;0,(IF(FR20&gt;0,FS20,"ожидание 01")),(IF(FE20&gt;0,(IF(FI20&gt;0,FJ20,"ожидание 00")),"не выгружено 00")))))))))))))))</f>
        <v>не выгружено 00</v>
      </c>
      <c r="HQ20" s="135" t="str">
        <f>IF(AO20="","---/---",(IF(AZ20="аннулирован / VOID","аннулирован / VOID",(IF(GX20&gt;0,("выгружено 05"),(IF(GO20&gt;0,("выгружено 04"),(IF(GF20&gt;0,("выгружено 03"),(IF(FW20&gt;0,("выгружено 02"),(IF(FN20&gt;0,("выгружено 01"),(IF(FE20&gt;0,("выгружено 00"),((IF(EV20&gt;0,("выгружено H1"),(IF(EM20&gt;0,("выгружено G1"),(IF(ED20&gt;0,("выгружено F1"),(IF(DU20&gt;0,("выгружено E1"),(IF(DL20&gt;0,("выгружено D1"),(IF(DC20&gt;0,("выгружено C1"),(IF(CT20&gt;0,("выгружено B1"),(IF(BM20&gt;0,("выгружено A1"),"не выгружено A1"))))))))))))))))))))))))))))))))</f>
        <v>выгружено A1</v>
      </c>
      <c r="HR20" s="135" t="str">
        <f>IF(AO20="","---/---",(IF(AZ20="аннулирован / VOID","аннулирован / VOID",(IF(GX20&gt;0,(IF(HB20&gt;0,HC20,"ожидание 05")),(IF(GO20&gt;0,(IF(GS20&gt;0,GT20,"ожидание 04")),(IF(GF20&gt;0,(IF(GJ20&gt;0,GK20,"ожидание 03")),(IF(FW20&gt;0,(IF(GA20&gt;0,GB20,"ожидание 02")),(IF(FN20&gt;0,(IF(FR20&gt;0,FS20,"ожидание 01")),(IF(FE20&gt;0,(IF(FI20&gt;0,FJ20,"ожидание 00")),((IF(EV20&gt;0,(IF(EZ20&gt;0,FA20,"ожидание H1")),(IF(EM20&gt;0,(IF(EQ20&gt;0,ER20,"ожидание G1")),(IF(ED20&gt;0,(IF(EH20&gt;0,EI20,"ожидание F1")),(IF(DU20&gt;0,(IF(DY20&gt;0,DZ20,"ожидание E1")),(IF(DL20&gt;0,(IF(DP20&gt;0,DQ20,"ожидание D1")),(IF(DC20&gt;0,(IF(DG20&gt;0,DH20,"ожидание C1")),(IF(CT20&gt;0,(IF(CX20&gt;0,CY20,"ожидание B1")),(IF(BM20&gt;0,(IF(CO20&gt;0,CP20,"ожидание A1")),"не выгружено A1"))))))))))))))))))))))))))))))))</f>
        <v>ожидание A1</v>
      </c>
      <c r="HS20" s="135" t="b">
        <f>IF((AND((OR((HQ20="выгружено 05"),(HQ20="выгружено 04"),(HQ20="выгружено 03"),(HQ20="выгружено 02"),(HQ20="выгружено 01"),(HQ20="выгружено 00"))),(OR(HR20=1,HR20=5)))),"Согласовано",IF((AND((OR((HQ20="выгружено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f>
        <v>0</v>
      </c>
      <c r="HT20" s="135" t="str">
        <f>IF(AO20="","---/---",(IF(AZ20="аннулирован / VOID","аннулирован / VOID",(IF((AND((OR((HQ20="выгружено 05"),(HQ20="выгружено 04"),(HQ20="выгружено 03"),(HQ20="выгружено 02"),(HQ20="выгружено 01"),(HQ20="выгружено 00"))),(OR(HR20=1,HR20=5)))),"Согласовано",IF((AND((OR((HQ20="выгружено 05"),(HQ20="выгружено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замечания",IF((OR((HR20="ожидание 05"),(HR20="ожидание 04"),(HR20="ожидание 03"),(HR20="ожидание 02"),(HR20="ожидание 01"),(HR20="ожидание 00"),(HR20="ожидание H1"),(HR20="ожидание G1"),(HR20="ожидание F1"),(HR20="ожидание E1"),(HR20="ожидание D1"),(HR20="ожидание C1"),(HR20="ожидание B1"),(HR20="ожидание A1"))),"ожидание замечаний",IF((AND((OR((HQ20="выгружено 05"),(HQ20="выгружено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A1"))),(OR(HR20=1,HR20=5)))),"Выпустить в 00",(IF(HQ20="не выгружено A1","не выгружено A1"))))))))))</f>
        <v>ожидание замечаний</v>
      </c>
      <c r="HU20" s="135" t="str">
        <f>IF(AO20="","---/---",(IF(AZ20="аннулирован / VOID","аннулирован / VOID",(IF(GX20&gt;0,GX20,(IF(GO20&gt;0,GO20,(IF(GF20&gt;0,GF20,(IF(FW20&gt;0,FW20,(IF(FN20&gt;0,FN20,(IF(FE20&gt;0,FE20,((IF(EV20&gt;0,EV20,(IF(EM20&gt;0,EM20,(IF(ED20&gt;0,ED20,(IF(DU20&gt;0,DU20,(IF(DL20&gt;0,DL20,(IF(DC20&gt;0,DC20,(IF(CT20&gt;0,CT20,(IF(BM20&gt;0,BM20,"не выгружено A1"))))))))))))))))))))))))))))))))</f>
        <v>0055-P2-GA1-CPC-TRM-00650</v>
      </c>
      <c r="HV20" s="191">
        <f>IF(AO20="","---/---",(IF(AZ20="аннулирован / VOID","аннулирован / VOID",(IF(GX20&gt;0,GW20,(IF(GO20&gt;0,GN20,(IF(GF20&gt;0,GE20,(IF(FW20&gt;0,FV20,(IF(FN20&gt;0,FM20,(IF(FE20&gt;0,FD20,((IF(EV20&gt;0,EU20,(IF(EM20&gt;0,EL20,(IF(ED20&gt;0,EC20,(IF(DU20&gt;0,DT20,(IF(DL20&gt;0,DK20,(IF(DC20&gt;0,DB20,(IF(CT20&gt;0,CS20,(IF(BM20&gt;0,BL20,"не выгружено A1"))))))))))))))))))))))))))))))))</f>
        <v>44243</v>
      </c>
      <c r="HW20" s="140" t="str">
        <f>IF(AO20="","---/---",(IF(AZ20="аннулирован / VOID","аннулирован / VOID",(IF(GX20&gt;0,(IF(HB20&gt;0,HB20,"ожидание 05")),(IF(GO20&gt;0,(IF(GS20&gt;0,GS20,"ожидание 04")),(IF(GF20&gt;0,(IF(GJ20&gt;0,GJ20,"ожидание 03")),(IF(FW20&gt;0,(IF(GA20&gt;0,GA20,"ожидание 02")),(IF(FN20&gt;0,(IF(FR20&gt;0,FR20,"ожидание 01")),(IF(FE20&gt;0,(IF(FI20&gt;0,FI20,"ожидание 00")),((IF(EV20&gt;0,(IF(EZ20&gt;0,EZ20,"ожидание H1")),(IF(EM20&gt;0,(IF(EQ20&gt;0,EQ20,"ожидание G1")),(IF(ED20&gt;0,(IF(EH20&gt;0,EH20,"ожидание F1")),(IF(DU20&gt;0,(IF(DY20&gt;0,DY20,"ожидание E1")),(IF(DL20&gt;0,(IF(DP20&gt;0,DP20,"ожидание D1")),(IF(DC20&gt;0,(IF(DG20&gt;0,DG20,"ожидание C1")),(IF(CT20&gt;0,(IF(CX20&gt;0,CX20,"ожидание B1")),(IF(BM20&gt;0,(IF(CO20&gt;0,CO20,"ожидание A1")),"не выгружено A1"))))))))))))))))))))))))))))))))</f>
        <v>ожидание A1</v>
      </c>
      <c r="HX20" s="191" t="str">
        <f>IF(AO20="","---/---",(IF(AZ20="аннулирован / VOID","аннулирован / VOID",(IF(GX20&gt;0,(IF(HB20&gt;0,HA20,"ожидание 05")),(IF(GO20&gt;0,(IF(GS20&gt;0,GR20,"ожидание 04")),(IF(GF20&gt;0,(IF(GJ20&gt;0,GI20,"ожидание 03")),(IF(FW20&gt;0,(IF(GA20&gt;0,FZ20,"ожидание 02")),(IF(FN20&gt;0,(IF(FR20&gt;0,FQ20,"ожидание 01")),(IF(FE20&gt;0,(IF(FI20&gt;0,FH20,"ожидание 00")),((IF(EV20&gt;0,(IF(EZ20&gt;0,EY20,"ожидание H1")),(IF(EM20&gt;0,(IF(EQ20&gt;0,EP20,"ожидание G1")),(IF(ED20&gt;0,(IF(EH20&gt;0,EG20,"ожидание F1")),(IF(DU20&gt;0,(IF(DY20&gt;0,DX20,"ожидание E1")),(IF(DL20&gt;0,(IF(DP20&gt;0,DO20,"ожидание D1")),(IF(DC20&gt;0,(IF(DG20&gt;0,DF20,"ожидание C1")),(IF(CT20&gt;0,(IF(CX20&gt;0,CW20,"ожидание B1")),(IF(BM20&gt;0,(IF(CO20&gt;0,CN20,"ожидание A1")),"не выгружено A1"))))))))))))))))))))))))))))))))</f>
        <v>ожидание A1</v>
      </c>
      <c r="HY20" s="183"/>
      <c r="HZ20" s="182" t="str">
        <f>IF(AO20="","---/---",(IF(AZ20="аннулирован / VOID","аннулирован / VOID",(IF(GX20&gt;0,("выгружено"),(IF(GO20&gt;0,("выгружено"),(IF(GF20&gt;0,("выгружено"),(IF(FW20&gt;0,("выгружено"),(IF(FN20&gt;0,("выгружено"),(IF(FE20&gt;0,("выгружено"),((IF(EV20&gt;0,("выгружено"),(IF(EM20&gt;0,("выгружено"),(IF(ED20&gt;0,("выгружено"),(IF(DU20&gt;0,("выгружено"),(IF(DL20&gt;0,("выгружено"),(IF(DC20&gt;0,("выгружено"),(IF(CT20&gt;0,("выгружено"),(IF(BM20&gt;0,("выгружено"),"не выгружено"))))))))))))))))))))))))))))))))</f>
        <v>выгружено</v>
      </c>
      <c r="IA20" s="135" t="str">
        <f>IF(AO20="","---/---",(IF(AZ20="аннулирован / VOID","аннулирован / VOID",(IF(GX20&gt;0,("05"),(IF(GO20&gt;0,("04"),(IF(GF20&gt;0,("03"),(IF(FW20&gt;0,("02"),(IF(FN20&gt;0,("01"),(IF(FE20&gt;0,("00"),((IF(EV20&gt;0,("H1"),(IF(EM20&gt;0,("G1"),(IF(ED20&gt;0,("F1"),(IF(DU20&gt;0,("E1"),(IF(DL20&gt;0,("D1"),(IF(DC20&gt;0,("C1"),(IF(CT20&gt;0,("B1"),(IF(BM20&gt;0,("A1"),"A1"))))))))))))))))))))))))))))))))</f>
        <v>A1</v>
      </c>
      <c r="IB20" s="135" t="str">
        <f>IF(AO20="","---/---",(IF(AZ20="аннулирован / VOID","аннулирован / VOID",(IF(GX20&gt;0,(IF(HB20&gt;0,HC20,"ожидание замечаний к ревизии")),(IF(GO20&gt;0,(IF(GS20&gt;0,GT20,"ожидание замечаний к ревизии")),(IF(GF20&gt;0,(IF(GJ20&gt;0,GK20,"ожидание замечаний к ревизии")),(IF(FW20&gt;0,(IF(GA20&gt;0,GB20,"ожидание замечаний к ревизии")),(IF(FN20&gt;0,(IF(FR20&gt;0,FS20,"ожидание замечаний к ревизии")),(IF(FE20&gt;0,(IF(FI20&gt;0,FJ20,"ожидание замечаний к ревизии")),((IF(EV20&gt;0,(IF(EZ20&gt;0,FA20,"ожидание замечаний к ревизии")),(IF(EM20&gt;0,(IF(EQ20&gt;0,ER20,"ожидание замечаний к ревизии")),(IF(ED20&gt;0,(IF(EH20&gt;0,EI20,"ожидание замечаний к ревизии")),(IF(DU20&gt;0,(IF(DY20&gt;0,DZ20,"ожидание замечаний к ревизии")),(IF(DL20&gt;0,(IF(DP20&gt;0,DQ20,"ожидание замечаний к ревизии")),(IF(DC20&gt;0,(IF(DG20&gt;0,DH20,"ожидание замечаний к ревизии")),(IF(CT20&gt;0,(IF(CX20&gt;0,CY20,"ожидание замечаний к ревизии")),(IF(BM20&gt;0,(IF(CO20&gt;0,CP20,"ожидание замечаний к ревизии")),"не выгружено"))))))))))))))))))))))))))))))))</f>
        <v>ожидание замечаний к ревизии</v>
      </c>
      <c r="IC20" s="135" t="str">
        <f>IF(AO20="","---/---",(IF(AZ20="аннулирован / VOID","аннулирован / VOID",(IF(GX20&gt;0,(IF(HB20&gt;0,HC20,"05")),(IF(GO20&gt;0,(IF(GS20&gt;0,GT20,"04")),(IF(GF20&gt;0,(IF(GJ20&gt;0,GK20,"03")),(IF(FW20&gt;0,(IF(GA20&gt;0,GB20,"02")),(IF(FN20&gt;0,(IF(FR20&gt;0,FS20,"01")),(IF(FE20&gt;0,(IF(FI20&gt;0,FJ20,"00")),((IF(EV20&gt;0,(IF(EZ20&gt;0,FA20,"H1")),(IF(EM20&gt;0,(IF(EQ20&gt;0,ER20,"G1")),(IF(ED20&gt;0,(IF(EH20&gt;0,EI20,"F1")),(IF(DU20&gt;0,(IF(DY20&gt;0,DZ20,"E1")),(IF(DL20&gt;0,(IF(DP20&gt;0,DQ20,"D1")),(IF(DC20&gt;0,(IF(DG20&gt;0,DH20,"C1")),(IF(CT20&gt;0,(IF(CX20&gt;0,CY20,"B1")),(IF(BM20&gt;0,(IF(CO20&gt;0,CP20,"A1")),"A1"))))))))))))))))))))))))))))))))</f>
        <v>A1</v>
      </c>
      <c r="ID20" s="135" t="str">
        <f>IF(AO20="","---/---",(IF(AZ20="аннулирован / VOID","аннулирован / VOID",(IF(GX20&gt;0,(IF(HB20&gt;0,HC20,"05")),(IF(GO20&gt;0,(IF(GS20&gt;0,GT20,"04")),(IF(GF20&gt;0,(IF(GJ20&gt;0,GK20,"03")),(IF(FW20&gt;0,(IF(GA20&gt;0,GB20,"02")),(IF(FN20&gt;0,(IF(FR20&gt;0,FS20,"01")),(IF(FE20&gt;0,(IF(FI20&gt;0,FJ20,"00")),((IF(EV20&gt;0,(IF(EZ20&gt;0,FA20,"H1")),(IF(EM20&gt;0,(IF(EQ20&gt;0,ER20,"G1")),(IF(ED20&gt;0,(IF(EH20&gt;0,EI20,"F1")),(IF(DU20&gt;0,(IF(DY20&gt;0,DZ20,"E1")),(IF(DL20&gt;0,(IF(DP20&gt;0,DQ20,"D1")),(IF(DC20&gt;0,(IF(DG20&gt;0,DH20,"C1")),(IF(CT20&gt;0,(IF(CX20&gt;0,CY20,"B1")),(IF(BM20&gt;0,(IF(CO20&gt;0,CP20,"A1")),"A1"))))))))))))))))))))))))))))))))</f>
        <v>A1</v>
      </c>
      <c r="IE20" s="141" t="str">
        <f>IF(AO20="","---/---",(IF(AZ20="аннулирован / VOID","аннулирован / VOID",(IF(BM20&gt;0,"1","выгрузить A1")))))</f>
        <v>1</v>
      </c>
      <c r="IF20" s="135" t="s">
        <v>705</v>
      </c>
      <c r="IG20" s="133">
        <v>1</v>
      </c>
      <c r="IH20" s="85"/>
      <c r="II20" s="85"/>
      <c r="IJ20" s="85"/>
      <c r="IK20" s="85"/>
      <c r="IL20" s="85"/>
      <c r="IM20" s="85"/>
      <c r="IN20" s="85"/>
      <c r="IO20" s="85"/>
      <c r="IP20" s="85"/>
      <c r="IQ20" s="85"/>
      <c r="IR20" s="85"/>
      <c r="JK20" s="85"/>
      <c r="JL20" s="85"/>
      <c r="JM20" s="85"/>
      <c r="JN20" s="85"/>
      <c r="JO20" s="85"/>
      <c r="JP20" s="85"/>
      <c r="JQ20" s="85"/>
      <c r="JR20" s="85"/>
      <c r="JS20" s="85"/>
      <c r="JT20" s="85"/>
      <c r="JU20" s="85"/>
      <c r="JV20" s="85"/>
      <c r="JW20" s="85"/>
      <c r="JX20" s="85"/>
      <c r="JY20" s="85"/>
      <c r="JZ20" s="85"/>
      <c r="KA20" s="85"/>
      <c r="KB20" s="85"/>
      <c r="KC20" s="85"/>
    </row>
    <row r="21" spans="1:289" s="57" customFormat="1" ht="42.75" hidden="1" customHeight="1">
      <c r="A21" s="6"/>
      <c r="B21" s="19" t="s">
        <v>156</v>
      </c>
      <c r="C21" s="19" t="s">
        <v>157</v>
      </c>
      <c r="D21" s="5"/>
      <c r="E21" s="5"/>
      <c r="F21" s="5"/>
      <c r="G21" s="5"/>
      <c r="H21" s="5" t="s">
        <v>727</v>
      </c>
      <c r="I21" s="5" t="s">
        <v>736</v>
      </c>
      <c r="J21" s="5"/>
      <c r="K21" s="5"/>
      <c r="L21" s="5"/>
      <c r="M21" s="5"/>
      <c r="N21" s="5"/>
      <c r="O21" s="5"/>
      <c r="P21" s="5" t="s">
        <v>745</v>
      </c>
      <c r="Q21" s="5" t="s">
        <v>747</v>
      </c>
      <c r="R21" s="5" t="s">
        <v>206</v>
      </c>
      <c r="S21" s="5" t="s">
        <v>360</v>
      </c>
      <c r="T21" s="5" t="s">
        <v>361</v>
      </c>
      <c r="U21" s="5" t="s">
        <v>158</v>
      </c>
      <c r="V21" s="5"/>
      <c r="W21" s="5" t="str">
        <f>CONCATENATE(X21,"-",Y21,"-",Z21,AA21,,AB21,"-",AC21)</f>
        <v>5-30-JDCC-0001</v>
      </c>
      <c r="X21" s="19" t="s">
        <v>755</v>
      </c>
      <c r="Y21" s="19">
        <v>30</v>
      </c>
      <c r="Z21" s="19" t="s">
        <v>302</v>
      </c>
      <c r="AA21" s="19" t="s">
        <v>303</v>
      </c>
      <c r="AB21" s="19"/>
      <c r="AC21" s="19" t="s">
        <v>188</v>
      </c>
      <c r="AD21" s="5"/>
      <c r="AE21" s="19">
        <v>4</v>
      </c>
      <c r="AF21" s="19" t="s">
        <v>180</v>
      </c>
      <c r="AG21" s="19" t="s">
        <v>166</v>
      </c>
      <c r="AH21" s="19">
        <v>537</v>
      </c>
      <c r="AI21" s="19" t="s">
        <v>188</v>
      </c>
      <c r="AJ21" s="5"/>
      <c r="AK21" s="5"/>
      <c r="AL21" s="5" t="s">
        <v>120</v>
      </c>
      <c r="AM21" s="5"/>
      <c r="AN21" s="5" t="s">
        <v>168</v>
      </c>
      <c r="AO21" s="5" t="str">
        <f>CONCATENATE("0055-",B21,"-",C21,"-","4",".",AE21,".",AF21,".",AG21,".",AH21,"-",AL21,".",AN21,"-",AI21)</f>
        <v>0055-CPC-GA1-4.4.3.30.537-ATH1.SP-0001</v>
      </c>
      <c r="AP21" s="5" t="str">
        <f>CONCATENATE("0055-",B21,"-",C21,"-","4",".",AE21,".",AF21,".",AG21,".",AH21,"-",AL21,"-",AN21,"-",AI21,"_",BD21,"_",U21)</f>
        <v>0055-CPC-GA1-4.4.3.30.537-ATH1-SP-0001_A1_ER</v>
      </c>
      <c r="AQ21" s="13" t="s">
        <v>322</v>
      </c>
      <c r="AR21" s="13" t="s">
        <v>393</v>
      </c>
      <c r="AS21" s="13"/>
      <c r="AT21" s="13"/>
      <c r="AU21" s="13" t="s">
        <v>319</v>
      </c>
      <c r="AV21" s="13" t="s">
        <v>334</v>
      </c>
      <c r="AW21" s="13" t="str">
        <f>CONCATENATE(AQ21," ",AS21,CHAR(10),W21,CHAR(10),AU21)</f>
        <v>DCS Control Cabinet 
5-30-JDCC-0001
List of elements</v>
      </c>
      <c r="AX21" s="13" t="str">
        <f>CONCATENATE(AR21," ",AT21,CHAR(10),W21,CHAR(10),AV21)</f>
        <v>Шкаф системный РСУ 
5-30-JDCC-0001
Перечень элементов</v>
      </c>
      <c r="AY21" s="5"/>
      <c r="AZ21" s="5" t="s">
        <v>490</v>
      </c>
      <c r="BA21" s="5" t="s">
        <v>489</v>
      </c>
      <c r="BB21" s="167" t="str">
        <f t="shared" si="6"/>
        <v>A1</v>
      </c>
      <c r="BC21" s="167" t="str">
        <f>IF(OR(BB21="A1",BB21="B1",BB21="C1",BB21="D1",BB21="E1",BB21="F1",BB21="G1",BB21="H1"),"IFR",IF(OR(BB21="00",BB21="01",BB21="02",BB21="03",BB21="04",BB21="05"),"IFU","-"))</f>
        <v>IFR</v>
      </c>
      <c r="BD21" s="5" t="str">
        <f t="shared" si="7"/>
        <v>A1</v>
      </c>
      <c r="BE21" s="5"/>
      <c r="BF21" s="5"/>
      <c r="BG21" s="12"/>
      <c r="BH21" s="5"/>
      <c r="BI21" s="5"/>
      <c r="BJ21" s="54">
        <f>FB21-(28+15)</f>
        <v>44166</v>
      </c>
      <c r="BK21" s="54">
        <f ca="1">IF(BM21&gt;0,BL21,IF(BJ21&lt;TODAY(),WORKDAY(TODAY(),10),BJ21))</f>
        <v>44243</v>
      </c>
      <c r="BL21" s="193">
        <v>44243</v>
      </c>
      <c r="BM21" s="167" t="s">
        <v>775</v>
      </c>
      <c r="BN21" s="167"/>
      <c r="BO21" s="167"/>
      <c r="BP21" s="167"/>
      <c r="BQ21" s="167"/>
      <c r="BR21" s="157"/>
      <c r="BS21" s="157"/>
      <c r="BT21" s="157"/>
      <c r="BU21" s="157"/>
      <c r="BV21" s="157"/>
      <c r="BW21" s="147"/>
      <c r="BX21" s="147"/>
      <c r="BY21" s="147"/>
      <c r="BZ21" s="147"/>
      <c r="CA21" s="147"/>
      <c r="CB21" s="125"/>
      <c r="CC21" s="125"/>
      <c r="CD21" s="125"/>
      <c r="CE21" s="125"/>
      <c r="CF21" s="125"/>
      <c r="CG21" s="125"/>
      <c r="CH21" s="125"/>
      <c r="CI21" s="125"/>
      <c r="CJ21" s="125"/>
      <c r="CK21" s="125"/>
      <c r="CL21" s="24">
        <f>WORKDAY(BJ21,20)</f>
        <v>44194</v>
      </c>
      <c r="CM21" s="24">
        <f ca="1">IF(BM21&gt;0,WORKDAY(BK21,10),"-")</f>
        <v>44257</v>
      </c>
      <c r="CN21" s="54"/>
      <c r="CO21" s="5"/>
      <c r="CP21" s="34"/>
      <c r="CQ21" s="24">
        <f>WORKDAY(CL21,10)</f>
        <v>44208</v>
      </c>
      <c r="CR21" s="24" t="str">
        <f>IF(CO21&gt;0,WORKDAY(CM21,10),"-")</f>
        <v>-</v>
      </c>
      <c r="CS21" s="54"/>
      <c r="CT21" s="5"/>
      <c r="CU21" s="24" t="str">
        <f>IF(CT21&gt;0,WORKDAY(CQ21,10),"-")</f>
        <v>-</v>
      </c>
      <c r="CV21" s="24" t="str">
        <f>IF(CT21&gt;0,WORKDAY(CR21,10),"-")</f>
        <v>-</v>
      </c>
      <c r="CW21" s="54"/>
      <c r="CX21" s="5"/>
      <c r="CY21" s="34"/>
      <c r="CZ21" s="24" t="str">
        <f>IF(CX21&gt;0,WORKDAY(CU21,10),"-")</f>
        <v>-</v>
      </c>
      <c r="DA21" s="24" t="str">
        <f>IF(CX21&gt;0,WORKDAY(CV21,10),"-")</f>
        <v>-</v>
      </c>
      <c r="DB21" s="24"/>
      <c r="DC21" s="5"/>
      <c r="DD21" s="24" t="str">
        <f>IF(DC21&gt;0,WORKDAY(CZ21,10),"-")</f>
        <v>-</v>
      </c>
      <c r="DE21" s="24" t="str">
        <f>IF(DC21&gt;0,WORKDAY(DA21,10),"-")</f>
        <v>-</v>
      </c>
      <c r="DF21" s="5"/>
      <c r="DG21" s="5"/>
      <c r="DH21" s="54"/>
      <c r="DI21" s="24" t="str">
        <f>IF(DG21&gt;0,WORKDAY(DD21,10),"-")</f>
        <v>-</v>
      </c>
      <c r="DJ21" s="24" t="str">
        <f>IF(DG21&gt;0,WORKDAY(DE21,10),"-")</f>
        <v>-</v>
      </c>
      <c r="DK21" s="5"/>
      <c r="DL21" s="5"/>
      <c r="DM21" s="24" t="str">
        <f>IF(DL21&gt;0,WORKDAY(DI21,10),"-")</f>
        <v>-</v>
      </c>
      <c r="DN21" s="24" t="str">
        <f>IF(DL21&gt;0,WORKDAY(DJ21,10),"-")</f>
        <v>-</v>
      </c>
      <c r="DO21" s="5"/>
      <c r="DP21" s="5"/>
      <c r="DQ21" s="54"/>
      <c r="DR21" s="24" t="str">
        <f>IF(DP21&gt;0,WORKDAY(DM21,10),"-")</f>
        <v>-</v>
      </c>
      <c r="DS21" s="24" t="str">
        <f>IF(DP21&gt;0,WORKDAY(DN21,10),"-")</f>
        <v>-</v>
      </c>
      <c r="DT21" s="5"/>
      <c r="DU21" s="5"/>
      <c r="DV21" s="24" t="str">
        <f>IF(DU21&gt;0,WORKDAY(DR21,10),"-")</f>
        <v>-</v>
      </c>
      <c r="DW21" s="24" t="str">
        <f>IF(DU21&gt;0,WORKDAY(DS21,10),"-")</f>
        <v>-</v>
      </c>
      <c r="DX21" s="5"/>
      <c r="DY21" s="5"/>
      <c r="DZ21" s="54"/>
      <c r="EA21" s="24" t="str">
        <f>IF(DY21&gt;0,WORKDAY(DV21,10),"-")</f>
        <v>-</v>
      </c>
      <c r="EB21" s="24" t="str">
        <f t="shared" si="8"/>
        <v>-</v>
      </c>
      <c r="EC21" s="5"/>
      <c r="ED21" s="5"/>
      <c r="EE21" s="24" t="str">
        <f>IF(ED21&gt;0,WORKDAY(EA21,10),"-")</f>
        <v>-</v>
      </c>
      <c r="EF21" s="24" t="str">
        <f>IF(ED21&gt;0,WORKDAY(EB21,10),"-")</f>
        <v>-</v>
      </c>
      <c r="EG21" s="5"/>
      <c r="EH21" s="5"/>
      <c r="EI21" s="34"/>
      <c r="EJ21" s="24" t="str">
        <f>IF(EH21&gt;0,WORKDAY(EE21,10),"-")</f>
        <v>-</v>
      </c>
      <c r="EK21" s="24" t="str">
        <f>IF(EH21&gt;0,WORKDAY(EF21,10),"-")</f>
        <v>-</v>
      </c>
      <c r="EL21" s="5"/>
      <c r="EM21" s="5"/>
      <c r="EN21" s="24" t="str">
        <f>IF(EM21&gt;0,WORKDAY(EJ21,10),"-")</f>
        <v>-</v>
      </c>
      <c r="EO21" s="24" t="str">
        <f>IF(EM21&gt;0,WORKDAY(EK21,10),"-")</f>
        <v>-</v>
      </c>
      <c r="EP21" s="5"/>
      <c r="EQ21" s="5"/>
      <c r="ER21" s="54"/>
      <c r="ES21" s="54"/>
      <c r="ET21" s="54"/>
      <c r="EU21" s="54"/>
      <c r="EV21" s="54"/>
      <c r="EW21" s="24"/>
      <c r="EX21" s="24"/>
      <c r="EY21" s="167"/>
      <c r="EZ21" s="167"/>
      <c r="FA21" s="193"/>
      <c r="FB21" s="24">
        <v>44209</v>
      </c>
      <c r="FC21" s="24">
        <f t="shared" ca="1" si="5"/>
        <v>44209</v>
      </c>
      <c r="FD21" s="167"/>
      <c r="FE21" s="167"/>
      <c r="FF21" s="24" t="str">
        <f>IF(FE21&gt;0,WORKDAY(FB21,10),"-")</f>
        <v>-</v>
      </c>
      <c r="FG21" s="24" t="str">
        <f>IF(FE21&gt;0,WORKDAY(FC21,10),"-")</f>
        <v>-</v>
      </c>
      <c r="FH21" s="5"/>
      <c r="FI21" s="5"/>
      <c r="FJ21" s="34"/>
      <c r="FK21" s="24">
        <f t="shared" ref="FK21:FK23" si="15">WORKDAY(FB21,20)</f>
        <v>44237</v>
      </c>
      <c r="FL21" s="24">
        <f>FK21</f>
        <v>44237</v>
      </c>
      <c r="FM21" s="5"/>
      <c r="FN21" s="5"/>
      <c r="FO21" s="24" t="str">
        <f>IF(FN21&gt;0,WORKDAY(FK21,10),"-")</f>
        <v>-</v>
      </c>
      <c r="FP21" s="24" t="str">
        <f>IF(FN21&gt;0,WORKDAY(FL21,10),"-")</f>
        <v>-</v>
      </c>
      <c r="FQ21" s="5"/>
      <c r="FR21" s="5"/>
      <c r="FS21" s="54"/>
      <c r="FT21" s="24">
        <f t="shared" ref="FT21:FT23" si="16">WORKDAY(FK21,20)</f>
        <v>44265</v>
      </c>
      <c r="FU21" s="24">
        <f t="shared" si="9"/>
        <v>44265</v>
      </c>
      <c r="FV21" s="5"/>
      <c r="FW21" s="5"/>
      <c r="FX21" s="24" t="str">
        <f>IF(FW21&gt;0,WORKDAY(FT21,10),"-")</f>
        <v>-</v>
      </c>
      <c r="FY21" s="24" t="str">
        <f>IF(FW21&gt;0,WORKDAY(FU21,10),"-")</f>
        <v>-</v>
      </c>
      <c r="FZ21" s="5"/>
      <c r="GA21" s="5"/>
      <c r="GB21" s="54"/>
      <c r="GC21" s="54"/>
      <c r="GD21" s="54"/>
      <c r="GE21" s="54"/>
      <c r="GF21" s="54"/>
      <c r="GG21" s="54"/>
      <c r="GH21" s="54"/>
      <c r="GI21" s="54"/>
      <c r="GJ21" s="54"/>
      <c r="GK21" s="54"/>
      <c r="GL21" s="54"/>
      <c r="GM21" s="54"/>
      <c r="GN21" s="54"/>
      <c r="GO21" s="54"/>
      <c r="GP21" s="54"/>
      <c r="GQ21" s="54"/>
      <c r="GR21" s="54"/>
      <c r="GS21" s="54"/>
      <c r="GT21" s="54"/>
      <c r="GU21" s="54"/>
      <c r="GV21" s="54"/>
      <c r="GW21" s="54"/>
      <c r="GX21" s="54"/>
      <c r="GY21" s="54"/>
      <c r="GZ21" s="193"/>
      <c r="HA21" s="54"/>
      <c r="HB21" s="54"/>
      <c r="HC21" s="54"/>
      <c r="HD21" s="34">
        <f t="shared" ca="1" si="10"/>
        <v>1</v>
      </c>
      <c r="HE21" s="25">
        <f t="shared" ca="1" si="11"/>
        <v>6.8389057750759875E-4</v>
      </c>
      <c r="HF21" s="25">
        <f t="shared" ca="1" si="12"/>
        <v>1.5197568389057751E-3</v>
      </c>
      <c r="HG21" s="25">
        <f t="shared" ca="1" si="13"/>
        <v>9.0543259557344079E-4</v>
      </c>
      <c r="HH21" s="25">
        <f t="shared" ca="1" si="14"/>
        <v>2.012072434607646E-3</v>
      </c>
      <c r="HI21" s="25"/>
      <c r="HJ21" s="25"/>
      <c r="HK21" s="5"/>
      <c r="HL21" s="24">
        <f t="shared" ca="1" si="0"/>
        <v>44243</v>
      </c>
      <c r="HM21" s="107"/>
      <c r="HN21" s="85"/>
      <c r="HO21" s="204" t="str">
        <f t="shared" ref="HO21:HO80" si="17">IF(AO21="","---/---",(IF(AZ21="аннулирован / VOID","аннулирован / VOID",(IF(EV21&gt;0,(IF(EZ21&gt;0,FA21,"ожидание H1")),(IF(EM21&gt;0,(IF(EQ21&gt;0,ER21,"ожидание G1")),(IF(ED21&gt;0,(IF(EH21&gt;0,EI21,"ожидание F1")),(IF(DU21&gt;0,(IF(DY21&gt;0,DZ21,"ожидание E1")),(IF(DL21&gt;0,(IF(DP21&gt;0,DQ21,"ожидание D1")),(IF(DC21&gt;0,(IF(DG21&gt;0,DH21,"ожидание C1")),(IF(CT21&gt;0,(IF(CX21&gt;0,CY21,"ожидание B1")),(IF(BM21&gt;0,(IF(CO21&gt;0,CP21,"ожидание A1")),"не выгружено A1")))))))))))))))))))</f>
        <v>ожидание A1</v>
      </c>
      <c r="HP21" s="204" t="str">
        <f t="shared" ref="HP21:HP80" si="18">IF(AO21="","---/---",(IF(AZ21="аннулирован / VOID","аннулирован / VOID",(IF(GX21&gt;0,(IF(HB21&gt;0,HC21,"ожидание 05")),(IF(GO21&gt;0,(IF(GS21&gt;0,GT21,"ожидание 04")),(IF(GF21&gt;0,(IF(GJ21&gt;0,GK21,"ожидание 03")),(IF(FW21&gt;0,(IF(GA21&gt;0,GB21,"ожидание 02")),(IF(FN21&gt;0,(IF(FR21&gt;0,FS21,"ожидание 01")),(IF(FE21&gt;0,(IF(FI21&gt;0,FJ21,"ожидание 00")),"не выгружено 00")))))))))))))))</f>
        <v>не выгружено 00</v>
      </c>
      <c r="HQ21" s="182" t="str">
        <f t="shared" ref="HQ21:HQ80" si="19">IF(AO21="","---/---",(IF(AZ21="аннулирован / VOID","аннулирован / VOID",(IF(GX21&gt;0,("выгружено 05"),(IF(GO21&gt;0,("выгружено 04"),(IF(GF21&gt;0,("выгружено 03"),(IF(FW21&gt;0,("выгружено 02"),(IF(FN21&gt;0,("выгружено 01"),(IF(FE21&gt;0,("выгружено 00"),((IF(EV21&gt;0,("выгружено H1"),(IF(EM21&gt;0,("выгружено G1"),(IF(ED21&gt;0,("выгружено F1"),(IF(DU21&gt;0,("выгружено E1"),(IF(DL21&gt;0,("выгружено D1"),(IF(DC21&gt;0,("выгружено C1"),(IF(CT21&gt;0,("выгружено B1"),(IF(BM21&gt;0,("выгружено A1"),"не выгружено A1"))))))))))))))))))))))))))))))))</f>
        <v>выгружено A1</v>
      </c>
      <c r="HR21" s="182" t="str">
        <f t="shared" ref="HR21:HR80" si="20">IF(AO21="","---/---",(IF(AZ21="аннулирован / VOID","аннулирован / VOID",(IF(GX21&gt;0,(IF(HB21&gt;0,HC21,"ожидание 05")),(IF(GO21&gt;0,(IF(GS21&gt;0,GT21,"ожидание 04")),(IF(GF21&gt;0,(IF(GJ21&gt;0,GK21,"ожидание 03")),(IF(FW21&gt;0,(IF(GA21&gt;0,GB21,"ожидание 02")),(IF(FN21&gt;0,(IF(FR21&gt;0,FS21,"ожидание 01")),(IF(FE21&gt;0,(IF(FI21&gt;0,FJ21,"ожидание 00")),((IF(EV21&gt;0,(IF(EZ21&gt;0,FA21,"ожидание H1")),(IF(EM21&gt;0,(IF(EQ21&gt;0,ER21,"ожидание G1")),(IF(ED21&gt;0,(IF(EH21&gt;0,EI21,"ожидание F1")),(IF(DU21&gt;0,(IF(DY21&gt;0,DZ21,"ожидание E1")),(IF(DL21&gt;0,(IF(DP21&gt;0,DQ21,"ожидание D1")),(IF(DC21&gt;0,(IF(DG21&gt;0,DH21,"ожидание C1")),(IF(CT21&gt;0,(IF(CX21&gt;0,CY21,"ожидание B1")),(IF(BM21&gt;0,(IF(CO21&gt;0,CP21,"ожидание A1")),"не выгружено A1"))))))))))))))))))))))))))))))))</f>
        <v>ожидание A1</v>
      </c>
      <c r="HS21" s="182" t="b">
        <f t="shared" ref="HS21:HS80" si="21">IF((AND((OR((HQ21="выгружено 05"),(HQ21="выгружено 04"),(HQ21="выгружено 03"),(HQ21="выгружено 02"),(HQ21="выгружено 01"),(HQ21="выгружено 00"))),(OR(HR21=1,HR21=5)))),"Согласовано",IF((AND((OR((HQ21="выгружено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f>
        <v>0</v>
      </c>
      <c r="HT21" s="182" t="str">
        <f t="shared" ref="HT21:HT80" si="22">IF(AO21="","---/---",(IF(AZ21="аннулирован / VOID","аннулирован / VOID",(IF((AND((OR((HQ21="выгружено 05"),(HQ21="выгружено 04"),(HQ21="выгружено 03"),(HQ21="выгружено 02"),(HQ21="выгружено 01"),(HQ21="выгружено 00"))),(OR(HR21=1,HR21=5)))),"Согласовано",IF((AND((OR((HQ21="выгружено 05"),(HQ21="выгружено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замечания",IF((OR((HR21="ожидание 05"),(HR21="ожидание 04"),(HR21="ожидание 03"),(HR21="ожидание 02"),(HR21="ожидание 01"),(HR21="ожидание 00"),(HR21="ожидание H1"),(HR21="ожидание G1"),(HR21="ожидание F1"),(HR21="ожидание E1"),(HR21="ожидание D1"),(HR21="ожидание C1"),(HR21="ожидание B1"),(HR21="ожидание A1"))),"ожидание замечаний",IF((AND((OR((HQ21="выгружено 05"),(HQ21="выгружено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A1"))),(OR(HR21=1,HR21=5)))),"Выпустить в 00",(IF(HQ21="не выгружено A1","не выгружено A1"))))))))))</f>
        <v>ожидание замечаний</v>
      </c>
      <c r="HU21" s="182" t="str">
        <f t="shared" ref="HU21:HU80" si="23">IF(AO21="","---/---",(IF(AZ21="аннулирован / VOID","аннулирован / VOID",(IF(GX21&gt;0,GX21,(IF(GO21&gt;0,GO21,(IF(GF21&gt;0,GF21,(IF(FW21&gt;0,FW21,(IF(FN21&gt;0,FN21,(IF(FE21&gt;0,FE21,((IF(EV21&gt;0,EV21,(IF(EM21&gt;0,EM21,(IF(ED21&gt;0,ED21,(IF(DU21&gt;0,DU21,(IF(DL21&gt;0,DL21,(IF(DC21&gt;0,DC21,(IF(CT21&gt;0,CT21,(IF(BM21&gt;0,BM21,"не выгружено A1"))))))))))))))))))))))))))))))))</f>
        <v>0055-P2-GA1-CPC-TRM-00650</v>
      </c>
      <c r="HV21" s="191">
        <f t="shared" ref="HV21:HV80" si="24">IF(AO21="","---/---",(IF(AZ21="аннулирован / VOID","аннулирован / VOID",(IF(GX21&gt;0,GW21,(IF(GO21&gt;0,GN21,(IF(GF21&gt;0,GE21,(IF(FW21&gt;0,FV21,(IF(FN21&gt;0,FM21,(IF(FE21&gt;0,FD21,((IF(EV21&gt;0,EU21,(IF(EM21&gt;0,EL21,(IF(ED21&gt;0,EC21,(IF(DU21&gt;0,DT21,(IF(DL21&gt;0,DK21,(IF(DC21&gt;0,DB21,(IF(CT21&gt;0,CS21,(IF(BM21&gt;0,BL21,"не выгружено A1"))))))))))))))))))))))))))))))))</f>
        <v>44243</v>
      </c>
      <c r="HW21" s="184" t="str">
        <f t="shared" ref="HW21:HW80" si="25">IF(AO21="","---/---",(IF(AZ21="аннулирован / VOID","аннулирован / VOID",(IF(GX21&gt;0,(IF(HB21&gt;0,HB21,"ожидание 05")),(IF(GO21&gt;0,(IF(GS21&gt;0,GS21,"ожидание 04")),(IF(GF21&gt;0,(IF(GJ21&gt;0,GJ21,"ожидание 03")),(IF(FW21&gt;0,(IF(GA21&gt;0,GA21,"ожидание 02")),(IF(FN21&gt;0,(IF(FR21&gt;0,FR21,"ожидание 01")),(IF(FE21&gt;0,(IF(FI21&gt;0,FI21,"ожидание 00")),((IF(EV21&gt;0,(IF(EZ21&gt;0,EZ21,"ожидание H1")),(IF(EM21&gt;0,(IF(EQ21&gt;0,EQ21,"ожидание G1")),(IF(ED21&gt;0,(IF(EH21&gt;0,EH21,"ожидание F1")),(IF(DU21&gt;0,(IF(DY21&gt;0,DY21,"ожидание E1")),(IF(DL21&gt;0,(IF(DP21&gt;0,DP21,"ожидание D1")),(IF(DC21&gt;0,(IF(DG21&gt;0,DG21,"ожидание C1")),(IF(CT21&gt;0,(IF(CX21&gt;0,CX21,"ожидание B1")),(IF(BM21&gt;0,(IF(CO21&gt;0,CO21,"ожидание A1")),"не выгружено A1"))))))))))))))))))))))))))))))))</f>
        <v>ожидание A1</v>
      </c>
      <c r="HX21" s="191" t="str">
        <f t="shared" ref="HX21:HX80" si="26">IF(AO21="","---/---",(IF(AZ21="аннулирован / VOID","аннулирован / VOID",(IF(GX21&gt;0,(IF(HB21&gt;0,HA21,"ожидание 05")),(IF(GO21&gt;0,(IF(GS21&gt;0,GR21,"ожидание 04")),(IF(GF21&gt;0,(IF(GJ21&gt;0,GI21,"ожидание 03")),(IF(FW21&gt;0,(IF(GA21&gt;0,FZ21,"ожидание 02")),(IF(FN21&gt;0,(IF(FR21&gt;0,FQ21,"ожидание 01")),(IF(FE21&gt;0,(IF(FI21&gt;0,FH21,"ожидание 00")),((IF(EV21&gt;0,(IF(EZ21&gt;0,EY21,"ожидание H1")),(IF(EM21&gt;0,(IF(EQ21&gt;0,EP21,"ожидание G1")),(IF(ED21&gt;0,(IF(EH21&gt;0,EG21,"ожидание F1")),(IF(DU21&gt;0,(IF(DY21&gt;0,DX21,"ожидание E1")),(IF(DL21&gt;0,(IF(DP21&gt;0,DO21,"ожидание D1")),(IF(DC21&gt;0,(IF(DG21&gt;0,DF21,"ожидание C1")),(IF(CT21&gt;0,(IF(CX21&gt;0,CW21,"ожидание B1")),(IF(BM21&gt;0,(IF(CO21&gt;0,CN21,"ожидание A1")),"не выгружено A1"))))))))))))))))))))))))))))))))</f>
        <v>ожидание A1</v>
      </c>
      <c r="HY21" s="183"/>
      <c r="HZ21" s="182" t="str">
        <f t="shared" ref="HZ21:HZ80" si="27">IF(AO21="","---/---",(IF(AZ21="аннулирован / VOID","аннулирован / VOID",(IF(GX21&gt;0,("выгружено"),(IF(GO21&gt;0,("выгружено"),(IF(GF21&gt;0,("выгружено"),(IF(FW21&gt;0,("выгружено"),(IF(FN21&gt;0,("выгружено"),(IF(FE21&gt;0,("выгружено"),((IF(EV21&gt;0,("выгружено"),(IF(EM21&gt;0,("выгружено"),(IF(ED21&gt;0,("выгружено"),(IF(DU21&gt;0,("выгружено"),(IF(DL21&gt;0,("выгружено"),(IF(DC21&gt;0,("выгружено"),(IF(CT21&gt;0,("выгружено"),(IF(BM21&gt;0,("выгружено"),"не выгружено"))))))))))))))))))))))))))))))))</f>
        <v>выгружено</v>
      </c>
      <c r="IA21" s="182" t="str">
        <f t="shared" ref="IA21:IA80" si="28">IF(AO21="","---/---",(IF(AZ21="аннулирован / VOID","аннулирован / VOID",(IF(GX21&gt;0,("05"),(IF(GO21&gt;0,("04"),(IF(GF21&gt;0,("03"),(IF(FW21&gt;0,("02"),(IF(FN21&gt;0,("01"),(IF(FE21&gt;0,("00"),((IF(EV21&gt;0,("H1"),(IF(EM21&gt;0,("G1"),(IF(ED21&gt;0,("F1"),(IF(DU21&gt;0,("E1"),(IF(DL21&gt;0,("D1"),(IF(DC21&gt;0,("C1"),(IF(CT21&gt;0,("B1"),(IF(BM21&gt;0,("A1"),"A1"))))))))))))))))))))))))))))))))</f>
        <v>A1</v>
      </c>
      <c r="IB21" s="182" t="str">
        <f t="shared" ref="IB21:IB80" si="29">IF(AO21="","---/---",(IF(AZ21="аннулирован / VOID","аннулирован / VOID",(IF(GX21&gt;0,(IF(HB21&gt;0,HC21,"ожидание замечаний к ревизии")),(IF(GO21&gt;0,(IF(GS21&gt;0,GT21,"ожидание замечаний к ревизии")),(IF(GF21&gt;0,(IF(GJ21&gt;0,GK21,"ожидание замечаний к ревизии")),(IF(FW21&gt;0,(IF(GA21&gt;0,GB21,"ожидание замечаний к ревизии")),(IF(FN21&gt;0,(IF(FR21&gt;0,FS21,"ожидание замечаний к ревизии")),(IF(FE21&gt;0,(IF(FI21&gt;0,FJ21,"ожидание замечаний к ревизии")),((IF(EV21&gt;0,(IF(EZ21&gt;0,FA21,"ожидание замечаний к ревизии")),(IF(EM21&gt;0,(IF(EQ21&gt;0,ER21,"ожидание замечаний к ревизии")),(IF(ED21&gt;0,(IF(EH21&gt;0,EI21,"ожидание замечаний к ревизии")),(IF(DU21&gt;0,(IF(DY21&gt;0,DZ21,"ожидание замечаний к ревизии")),(IF(DL21&gt;0,(IF(DP21&gt;0,DQ21,"ожидание замечаний к ревизии")),(IF(DC21&gt;0,(IF(DG21&gt;0,DH21,"ожидание замечаний к ревизии")),(IF(CT21&gt;0,(IF(CX21&gt;0,CY21,"ожидание замечаний к ревизии")),(IF(BM21&gt;0,(IF(CO21&gt;0,CP21,"ожидание замечаний к ревизии")),"не выгружено"))))))))))))))))))))))))))))))))</f>
        <v>ожидание замечаний к ревизии</v>
      </c>
      <c r="IC21" s="182" t="str">
        <f t="shared" ref="IC21:IC80" si="30">IF(AO21="","---/---",(IF(AZ21="аннулирован / VOID","аннулирован / VOID",(IF(GX21&gt;0,(IF(HB21&gt;0,HC21,"05")),(IF(GO21&gt;0,(IF(GS21&gt;0,GT21,"04")),(IF(GF21&gt;0,(IF(GJ21&gt;0,GK21,"03")),(IF(FW21&gt;0,(IF(GA21&gt;0,GB21,"02")),(IF(FN21&gt;0,(IF(FR21&gt;0,FS21,"01")),(IF(FE21&gt;0,(IF(FI21&gt;0,FJ21,"00")),((IF(EV21&gt;0,(IF(EZ21&gt;0,FA21,"H1")),(IF(EM21&gt;0,(IF(EQ21&gt;0,ER21,"G1")),(IF(ED21&gt;0,(IF(EH21&gt;0,EI21,"F1")),(IF(DU21&gt;0,(IF(DY21&gt;0,DZ21,"E1")),(IF(DL21&gt;0,(IF(DP21&gt;0,DQ21,"D1")),(IF(DC21&gt;0,(IF(DG21&gt;0,DH21,"C1")),(IF(CT21&gt;0,(IF(CX21&gt;0,CY21,"B1")),(IF(BM21&gt;0,(IF(CO21&gt;0,CP21,"A1")),"A1"))))))))))))))))))))))))))))))))</f>
        <v>A1</v>
      </c>
      <c r="ID21" s="182" t="str">
        <f t="shared" ref="ID21:ID80" si="31">IF(AO21="","---/---",(IF(AZ21="аннулирован / VOID","аннулирован / VOID",(IF(GX21&gt;0,(IF(HB21&gt;0,HC21,"05")),(IF(GO21&gt;0,(IF(GS21&gt;0,GT21,"04")),(IF(GF21&gt;0,(IF(GJ21&gt;0,GK21,"03")),(IF(FW21&gt;0,(IF(GA21&gt;0,GB21,"02")),(IF(FN21&gt;0,(IF(FR21&gt;0,FS21,"01")),(IF(FE21&gt;0,(IF(FI21&gt;0,FJ21,"00")),((IF(EV21&gt;0,(IF(EZ21&gt;0,FA21,"H1")),(IF(EM21&gt;0,(IF(EQ21&gt;0,ER21,"G1")),(IF(ED21&gt;0,(IF(EH21&gt;0,EI21,"F1")),(IF(DU21&gt;0,(IF(DY21&gt;0,DZ21,"E1")),(IF(DL21&gt;0,(IF(DP21&gt;0,DQ21,"D1")),(IF(DC21&gt;0,(IF(DG21&gt;0,DH21,"C1")),(IF(CT21&gt;0,(IF(CX21&gt;0,CY21,"B1")),(IF(BM21&gt;0,(IF(CO21&gt;0,CP21,"A1")),"A1"))))))))))))))))))))))))))))))))</f>
        <v>A1</v>
      </c>
      <c r="IE21" s="185" t="str">
        <f t="shared" ref="IE21:IE80" si="32">IF(AO21="","---/---",(IF(AZ21="аннулирован / VOID","аннулирован / VOID",(IF(BM21&gt;0,"1","выгрузить A1")))))</f>
        <v>1</v>
      </c>
      <c r="IF21" s="135" t="s">
        <v>705</v>
      </c>
      <c r="IG21" s="133">
        <v>1</v>
      </c>
      <c r="IH21" s="85"/>
      <c r="II21" s="85"/>
      <c r="IJ21" s="85"/>
      <c r="IK21" s="85"/>
      <c r="IL21" s="85"/>
      <c r="IM21" s="85"/>
      <c r="IN21" s="85"/>
      <c r="IO21" s="85"/>
      <c r="IP21" s="85"/>
      <c r="IQ21" s="85"/>
      <c r="IR21" s="85"/>
      <c r="IS21" s="85"/>
      <c r="IT21" s="85"/>
      <c r="IU21" s="85"/>
      <c r="IV21" s="85"/>
      <c r="IW21" s="85"/>
      <c r="IX21" s="85"/>
      <c r="IY21" s="85"/>
      <c r="IZ21" s="85"/>
      <c r="JA21" s="85"/>
      <c r="JB21" s="85"/>
      <c r="JC21" s="85"/>
      <c r="JD21" s="85"/>
      <c r="JE21" s="85"/>
      <c r="JF21" s="85"/>
      <c r="JG21" s="85"/>
      <c r="JH21" s="85"/>
      <c r="JI21" s="85"/>
      <c r="JJ21" s="85"/>
      <c r="JK21" s="85"/>
      <c r="JL21" s="85"/>
      <c r="JM21" s="85"/>
      <c r="JN21" s="85"/>
      <c r="JO21" s="85"/>
      <c r="JP21" s="85"/>
      <c r="JQ21" s="85"/>
      <c r="JR21" s="85"/>
      <c r="JS21" s="85"/>
      <c r="JT21" s="85"/>
      <c r="JU21" s="85"/>
      <c r="JV21" s="85"/>
      <c r="JW21" s="85"/>
      <c r="JX21" s="85"/>
      <c r="JY21" s="85"/>
      <c r="JZ21" s="85"/>
      <c r="KA21" s="85"/>
      <c r="KB21" s="85"/>
      <c r="KC21" s="85"/>
    </row>
    <row r="22" spans="1:289" s="57" customFormat="1" ht="42.75" hidden="1" customHeight="1">
      <c r="A22" s="6"/>
      <c r="B22" s="19" t="s">
        <v>156</v>
      </c>
      <c r="C22" s="19" t="s">
        <v>157</v>
      </c>
      <c r="D22" s="5"/>
      <c r="E22" s="5"/>
      <c r="F22" s="5"/>
      <c r="G22" s="5"/>
      <c r="H22" s="5" t="s">
        <v>727</v>
      </c>
      <c r="I22" s="5" t="s">
        <v>736</v>
      </c>
      <c r="J22" s="5"/>
      <c r="K22" s="5"/>
      <c r="L22" s="5"/>
      <c r="M22" s="5"/>
      <c r="N22" s="5"/>
      <c r="O22" s="5"/>
      <c r="P22" s="5" t="s">
        <v>745</v>
      </c>
      <c r="Q22" s="5" t="s">
        <v>747</v>
      </c>
      <c r="R22" s="5" t="s">
        <v>206</v>
      </c>
      <c r="S22" s="5" t="s">
        <v>360</v>
      </c>
      <c r="T22" s="5" t="s">
        <v>361</v>
      </c>
      <c r="U22" s="5" t="s">
        <v>158</v>
      </c>
      <c r="V22" s="5"/>
      <c r="W22" s="5" t="str">
        <f>CONCATENATE(X22,"-",Y22,"-",Z22,AA22,,AB22,"-",AC22)</f>
        <v>5-30-JDCC-0001</v>
      </c>
      <c r="X22" s="19" t="s">
        <v>755</v>
      </c>
      <c r="Y22" s="19">
        <v>30</v>
      </c>
      <c r="Z22" s="19" t="s">
        <v>302</v>
      </c>
      <c r="AA22" s="19" t="s">
        <v>303</v>
      </c>
      <c r="AB22" s="19"/>
      <c r="AC22" s="19" t="s">
        <v>188</v>
      </c>
      <c r="AD22" s="5"/>
      <c r="AE22" s="19">
        <v>4</v>
      </c>
      <c r="AF22" s="19" t="s">
        <v>180</v>
      </c>
      <c r="AG22" s="19" t="s">
        <v>166</v>
      </c>
      <c r="AH22" s="19">
        <v>537</v>
      </c>
      <c r="AI22" s="19" t="s">
        <v>188</v>
      </c>
      <c r="AJ22" s="5"/>
      <c r="AK22" s="5"/>
      <c r="AL22" s="5" t="s">
        <v>120</v>
      </c>
      <c r="AM22" s="5"/>
      <c r="AN22" s="5" t="s">
        <v>169</v>
      </c>
      <c r="AO22" s="5" t="str">
        <f>CONCATENATE("0055-",B22,"-",C22,"-","4",".",AE22,".",AF22,".",AG22,".",AH22,"-",AL22,".",AN22,"-",AI22)</f>
        <v>0055-CPC-GA1-4.4.3.30.537-ATH1.V0-0001</v>
      </c>
      <c r="AP22" s="5" t="str">
        <f>CONCATENATE("0055-",B22,"-",C22,"-","4",".",AE22,".",AF22,".",AG22,".",AH22,"-",AL22,"-",AN22,"-",AI22,"_",BD22,"_",U22)</f>
        <v>0055-CPC-GA1-4.4.3.30.537-ATH1-V0-0001_A1_ER</v>
      </c>
      <c r="AQ22" s="13" t="s">
        <v>322</v>
      </c>
      <c r="AR22" s="13" t="s">
        <v>393</v>
      </c>
      <c r="AS22" s="13"/>
      <c r="AT22" s="13"/>
      <c r="AU22" s="13" t="s">
        <v>320</v>
      </c>
      <c r="AV22" s="13" t="s">
        <v>335</v>
      </c>
      <c r="AW22" s="13" t="str">
        <f>CONCATENATE(AQ22," ",AS22,CHAR(10),W22,CHAR(10),AU22)</f>
        <v>DCS Control Cabinet 
5-30-JDCC-0001
General view drawings</v>
      </c>
      <c r="AX22" s="13" t="str">
        <f>CONCATENATE(AR22," ",AT22,CHAR(10),W22,CHAR(10),AV22)</f>
        <v>Шкаф системный РСУ 
5-30-JDCC-0001
Чертеж общего вида</v>
      </c>
      <c r="AY22" s="5"/>
      <c r="AZ22" s="5" t="s">
        <v>490</v>
      </c>
      <c r="BA22" s="5" t="s">
        <v>489</v>
      </c>
      <c r="BB22" s="167" t="str">
        <f t="shared" si="6"/>
        <v>A1</v>
      </c>
      <c r="BC22" s="167" t="str">
        <f>IF(OR(BB22="A1",BB22="B1",BB22="C1",BB22="D1",BB22="E1",BB22="F1",BB22="G1",BB22="H1"),"IFR",IF(OR(BB22="00",BB22="01",BB22="02",BB22="03",BB22="04",BB22="05"),"IFU","-"))</f>
        <v>IFR</v>
      </c>
      <c r="BD22" s="5" t="str">
        <f t="shared" si="7"/>
        <v>A1</v>
      </c>
      <c r="BE22" s="5"/>
      <c r="BF22" s="5"/>
      <c r="BG22" s="12"/>
      <c r="BH22" s="5"/>
      <c r="BI22" s="5"/>
      <c r="BJ22" s="54">
        <f>FB22-(28+15)</f>
        <v>44166</v>
      </c>
      <c r="BK22" s="54">
        <f ca="1">IF(BM22&gt;0,BL22,IF(BJ22&lt;TODAY(),WORKDAY(TODAY(),10),BJ22))</f>
        <v>44243</v>
      </c>
      <c r="BL22" s="193">
        <v>44243</v>
      </c>
      <c r="BM22" s="167" t="s">
        <v>775</v>
      </c>
      <c r="BN22" s="167"/>
      <c r="BO22" s="167"/>
      <c r="BP22" s="167"/>
      <c r="BQ22" s="167"/>
      <c r="BR22" s="157"/>
      <c r="BS22" s="157"/>
      <c r="BT22" s="157"/>
      <c r="BU22" s="157"/>
      <c r="BV22" s="157"/>
      <c r="BW22" s="147"/>
      <c r="BX22" s="147"/>
      <c r="BY22" s="147"/>
      <c r="BZ22" s="147"/>
      <c r="CA22" s="147"/>
      <c r="CB22" s="125"/>
      <c r="CC22" s="125"/>
      <c r="CD22" s="125"/>
      <c r="CE22" s="125"/>
      <c r="CF22" s="125"/>
      <c r="CG22" s="125"/>
      <c r="CH22" s="125"/>
      <c r="CI22" s="125"/>
      <c r="CJ22" s="125"/>
      <c r="CK22" s="125"/>
      <c r="CL22" s="24">
        <f>WORKDAY(BJ22,20)</f>
        <v>44194</v>
      </c>
      <c r="CM22" s="24">
        <f ca="1">IF(BM22&gt;0,WORKDAY(BK22,10),"-")</f>
        <v>44257</v>
      </c>
      <c r="CN22" s="54"/>
      <c r="CO22" s="5"/>
      <c r="CP22" s="34"/>
      <c r="CQ22" s="24">
        <f>WORKDAY(CL22,10)</f>
        <v>44208</v>
      </c>
      <c r="CR22" s="24" t="str">
        <f>IF(CO22&gt;0,WORKDAY(CM22,10),"-")</f>
        <v>-</v>
      </c>
      <c r="CS22" s="54"/>
      <c r="CT22" s="5"/>
      <c r="CU22" s="24" t="str">
        <f>IF(CT22&gt;0,WORKDAY(CQ22,10),"-")</f>
        <v>-</v>
      </c>
      <c r="CV22" s="24" t="str">
        <f>IF(CT22&gt;0,WORKDAY(CR22,10),"-")</f>
        <v>-</v>
      </c>
      <c r="CW22" s="54"/>
      <c r="CX22" s="5"/>
      <c r="CY22" s="34"/>
      <c r="CZ22" s="24" t="str">
        <f>IF(CX22&gt;0,WORKDAY(CU22,10),"-")</f>
        <v>-</v>
      </c>
      <c r="DA22" s="24" t="str">
        <f>IF(CX22&gt;0,WORKDAY(CV22,10),"-")</f>
        <v>-</v>
      </c>
      <c r="DB22" s="24"/>
      <c r="DC22" s="5"/>
      <c r="DD22" s="24" t="str">
        <f>IF(DC22&gt;0,WORKDAY(CZ22,10),"-")</f>
        <v>-</v>
      </c>
      <c r="DE22" s="24" t="str">
        <f>IF(DC22&gt;0,WORKDAY(DA22,10),"-")</f>
        <v>-</v>
      </c>
      <c r="DF22" s="5"/>
      <c r="DG22" s="5"/>
      <c r="DH22" s="54"/>
      <c r="DI22" s="24" t="str">
        <f>IF(DG22&gt;0,WORKDAY(DD22,10),"-")</f>
        <v>-</v>
      </c>
      <c r="DJ22" s="24" t="str">
        <f>IF(DG22&gt;0,WORKDAY(DE22,10),"-")</f>
        <v>-</v>
      </c>
      <c r="DK22" s="5"/>
      <c r="DL22" s="5"/>
      <c r="DM22" s="24" t="str">
        <f>IF(DL22&gt;0,WORKDAY(DI22,10),"-")</f>
        <v>-</v>
      </c>
      <c r="DN22" s="24" t="str">
        <f>IF(DL22&gt;0,WORKDAY(DJ22,10),"-")</f>
        <v>-</v>
      </c>
      <c r="DO22" s="5"/>
      <c r="DP22" s="5"/>
      <c r="DQ22" s="54"/>
      <c r="DR22" s="24" t="str">
        <f>IF(DP22&gt;0,WORKDAY(DM22,10),"-")</f>
        <v>-</v>
      </c>
      <c r="DS22" s="24" t="str">
        <f>IF(DP22&gt;0,WORKDAY(DN22,10),"-")</f>
        <v>-</v>
      </c>
      <c r="DT22" s="5"/>
      <c r="DU22" s="5"/>
      <c r="DV22" s="24" t="str">
        <f>IF(DU22&gt;0,WORKDAY(DR22,10),"-")</f>
        <v>-</v>
      </c>
      <c r="DW22" s="24" t="str">
        <f>IF(DU22&gt;0,WORKDAY(DS22,10),"-")</f>
        <v>-</v>
      </c>
      <c r="DX22" s="5"/>
      <c r="DY22" s="5"/>
      <c r="DZ22" s="54"/>
      <c r="EA22" s="24" t="str">
        <f>IF(DY22&gt;0,WORKDAY(DV22,10),"-")</f>
        <v>-</v>
      </c>
      <c r="EB22" s="24" t="str">
        <f t="shared" si="8"/>
        <v>-</v>
      </c>
      <c r="EC22" s="5"/>
      <c r="ED22" s="5"/>
      <c r="EE22" s="24" t="str">
        <f>IF(ED22&gt;0,WORKDAY(EA22,10),"-")</f>
        <v>-</v>
      </c>
      <c r="EF22" s="24" t="str">
        <f>IF(ED22&gt;0,WORKDAY(EB22,10),"-")</f>
        <v>-</v>
      </c>
      <c r="EG22" s="5"/>
      <c r="EH22" s="5"/>
      <c r="EI22" s="34"/>
      <c r="EJ22" s="24" t="str">
        <f>IF(EH22&gt;0,WORKDAY(EE22,10),"-")</f>
        <v>-</v>
      </c>
      <c r="EK22" s="24" t="str">
        <f>IF(EH22&gt;0,WORKDAY(EF22,10),"-")</f>
        <v>-</v>
      </c>
      <c r="EL22" s="5"/>
      <c r="EM22" s="5"/>
      <c r="EN22" s="24" t="str">
        <f>IF(EM22&gt;0,WORKDAY(EJ22,10),"-")</f>
        <v>-</v>
      </c>
      <c r="EO22" s="24" t="str">
        <f>IF(EM22&gt;0,WORKDAY(EK22,10),"-")</f>
        <v>-</v>
      </c>
      <c r="EP22" s="5"/>
      <c r="EQ22" s="5"/>
      <c r="ER22" s="54"/>
      <c r="ES22" s="54"/>
      <c r="ET22" s="54"/>
      <c r="EU22" s="54"/>
      <c r="EV22" s="54"/>
      <c r="EW22" s="24"/>
      <c r="EX22" s="24"/>
      <c r="EY22" s="167"/>
      <c r="EZ22" s="167"/>
      <c r="FA22" s="193"/>
      <c r="FB22" s="24">
        <v>44209</v>
      </c>
      <c r="FC22" s="24">
        <f t="shared" ca="1" si="5"/>
        <v>44209</v>
      </c>
      <c r="FD22" s="167"/>
      <c r="FE22" s="167"/>
      <c r="FF22" s="24" t="str">
        <f>IF(FE22&gt;0,WORKDAY(FB22,10),"-")</f>
        <v>-</v>
      </c>
      <c r="FG22" s="24" t="str">
        <f>IF(FE22&gt;0,WORKDAY(FC22,10),"-")</f>
        <v>-</v>
      </c>
      <c r="FH22" s="5"/>
      <c r="FI22" s="5"/>
      <c r="FJ22" s="34"/>
      <c r="FK22" s="24">
        <f t="shared" si="15"/>
        <v>44237</v>
      </c>
      <c r="FL22" s="24">
        <f>FK22</f>
        <v>44237</v>
      </c>
      <c r="FM22" s="5"/>
      <c r="FN22" s="5"/>
      <c r="FO22" s="24" t="str">
        <f>IF(FN22&gt;0,WORKDAY(FK22,10),"-")</f>
        <v>-</v>
      </c>
      <c r="FP22" s="24" t="str">
        <f>IF(FN22&gt;0,WORKDAY(FL22,10),"-")</f>
        <v>-</v>
      </c>
      <c r="FQ22" s="5"/>
      <c r="FR22" s="5"/>
      <c r="FS22" s="54"/>
      <c r="FT22" s="24">
        <f t="shared" si="16"/>
        <v>44265</v>
      </c>
      <c r="FU22" s="24">
        <f t="shared" si="9"/>
        <v>44265</v>
      </c>
      <c r="FV22" s="5"/>
      <c r="FW22" s="5"/>
      <c r="FX22" s="24" t="str">
        <f>IF(FW22&gt;0,WORKDAY(FT22,10),"-")</f>
        <v>-</v>
      </c>
      <c r="FY22" s="24" t="str">
        <f>IF(FW22&gt;0,WORKDAY(FU22,10),"-")</f>
        <v>-</v>
      </c>
      <c r="FZ22" s="5"/>
      <c r="GA22" s="5"/>
      <c r="GB22" s="54"/>
      <c r="GC22" s="54"/>
      <c r="GD22" s="54"/>
      <c r="GE22" s="54"/>
      <c r="GF22" s="54"/>
      <c r="GG22" s="54"/>
      <c r="GH22" s="54"/>
      <c r="GI22" s="54"/>
      <c r="GJ22" s="54"/>
      <c r="GK22" s="54"/>
      <c r="GL22" s="54"/>
      <c r="GM22" s="54"/>
      <c r="GN22" s="54"/>
      <c r="GO22" s="54"/>
      <c r="GP22" s="54"/>
      <c r="GQ22" s="54"/>
      <c r="GR22" s="54"/>
      <c r="GS22" s="54"/>
      <c r="GT22" s="54"/>
      <c r="GU22" s="54"/>
      <c r="GV22" s="54"/>
      <c r="GW22" s="54"/>
      <c r="GX22" s="54"/>
      <c r="GY22" s="54"/>
      <c r="GZ22" s="193"/>
      <c r="HA22" s="54"/>
      <c r="HB22" s="54"/>
      <c r="HC22" s="54"/>
      <c r="HD22" s="34">
        <f t="shared" ca="1" si="10"/>
        <v>1</v>
      </c>
      <c r="HE22" s="25">
        <f t="shared" ca="1" si="11"/>
        <v>6.8389057750759875E-4</v>
      </c>
      <c r="HF22" s="25">
        <f t="shared" ca="1" si="12"/>
        <v>1.5197568389057751E-3</v>
      </c>
      <c r="HG22" s="25">
        <f t="shared" ca="1" si="13"/>
        <v>9.0543259557344079E-4</v>
      </c>
      <c r="HH22" s="25">
        <f t="shared" ca="1" si="14"/>
        <v>2.012072434607646E-3</v>
      </c>
      <c r="HI22" s="25"/>
      <c r="HJ22" s="25"/>
      <c r="HK22" s="5"/>
      <c r="HL22" s="24">
        <f t="shared" ca="1" si="0"/>
        <v>44243</v>
      </c>
      <c r="HM22" s="107"/>
      <c r="HN22" s="85"/>
      <c r="HO22" s="204" t="str">
        <f t="shared" si="17"/>
        <v>ожидание A1</v>
      </c>
      <c r="HP22" s="204" t="str">
        <f t="shared" si="18"/>
        <v>не выгружено 00</v>
      </c>
      <c r="HQ22" s="182" t="str">
        <f t="shared" si="19"/>
        <v>выгружено A1</v>
      </c>
      <c r="HR22" s="182" t="str">
        <f t="shared" si="20"/>
        <v>ожидание A1</v>
      </c>
      <c r="HS22" s="182" t="b">
        <f t="shared" si="21"/>
        <v>0</v>
      </c>
      <c r="HT22" s="182" t="str">
        <f t="shared" si="22"/>
        <v>ожидание замечаний</v>
      </c>
      <c r="HU22" s="182" t="str">
        <f t="shared" si="23"/>
        <v>0055-P2-GA1-CPC-TRM-00650</v>
      </c>
      <c r="HV22" s="191">
        <f t="shared" si="24"/>
        <v>44243</v>
      </c>
      <c r="HW22" s="184" t="str">
        <f t="shared" si="25"/>
        <v>ожидание A1</v>
      </c>
      <c r="HX22" s="191" t="str">
        <f t="shared" si="26"/>
        <v>ожидание A1</v>
      </c>
      <c r="HY22" s="183"/>
      <c r="HZ22" s="182" t="str">
        <f t="shared" si="27"/>
        <v>выгружено</v>
      </c>
      <c r="IA22" s="182" t="str">
        <f t="shared" si="28"/>
        <v>A1</v>
      </c>
      <c r="IB22" s="182" t="str">
        <f t="shared" si="29"/>
        <v>ожидание замечаний к ревизии</v>
      </c>
      <c r="IC22" s="182" t="str">
        <f t="shared" si="30"/>
        <v>A1</v>
      </c>
      <c r="ID22" s="182" t="str">
        <f t="shared" si="31"/>
        <v>A1</v>
      </c>
      <c r="IE22" s="185" t="str">
        <f t="shared" si="32"/>
        <v>1</v>
      </c>
      <c r="IF22" s="135" t="s">
        <v>705</v>
      </c>
      <c r="IG22" s="181">
        <v>1</v>
      </c>
      <c r="IH22" s="85"/>
      <c r="II22" s="85"/>
      <c r="IJ22" s="85"/>
      <c r="IK22" s="85"/>
      <c r="IL22" s="85"/>
      <c r="IM22" s="85"/>
      <c r="IN22" s="85"/>
      <c r="IO22" s="85"/>
      <c r="IP22" s="85"/>
      <c r="IQ22" s="85"/>
      <c r="IR22" s="85"/>
      <c r="IS22" s="85"/>
      <c r="IT22" s="85"/>
      <c r="IU22" s="85"/>
      <c r="IV22" s="85"/>
      <c r="IW22" s="85"/>
      <c r="IX22" s="85"/>
      <c r="IY22" s="85"/>
      <c r="IZ22" s="85"/>
      <c r="JA22" s="85"/>
      <c r="JB22" s="85"/>
      <c r="JC22" s="85"/>
      <c r="JD22" s="85"/>
      <c r="JE22" s="85"/>
      <c r="JF22" s="85"/>
      <c r="JG22" s="85"/>
      <c r="JH22" s="85"/>
      <c r="JI22" s="85"/>
      <c r="JJ22" s="85"/>
      <c r="JK22" s="85"/>
      <c r="JL22" s="85"/>
      <c r="JM22" s="85"/>
      <c r="JN22" s="85"/>
      <c r="JO22" s="85"/>
      <c r="JP22" s="85"/>
      <c r="JQ22" s="85"/>
      <c r="JR22" s="85"/>
      <c r="JS22" s="85"/>
      <c r="JT22" s="85"/>
      <c r="JU22" s="85"/>
      <c r="JV22" s="85"/>
      <c r="JW22" s="85"/>
      <c r="JX22" s="85"/>
      <c r="JY22" s="85"/>
      <c r="JZ22" s="85"/>
      <c r="KA22" s="85"/>
      <c r="KB22" s="85"/>
      <c r="KC22" s="85"/>
    </row>
    <row r="23" spans="1:289" s="57" customFormat="1" ht="42.75" hidden="1" customHeight="1">
      <c r="A23" s="6"/>
      <c r="B23" s="19" t="s">
        <v>156</v>
      </c>
      <c r="C23" s="19" t="s">
        <v>157</v>
      </c>
      <c r="D23" s="5"/>
      <c r="E23" s="5"/>
      <c r="F23" s="5"/>
      <c r="G23" s="5"/>
      <c r="H23" s="5" t="s">
        <v>727</v>
      </c>
      <c r="I23" s="5" t="s">
        <v>736</v>
      </c>
      <c r="J23" s="5"/>
      <c r="K23" s="5"/>
      <c r="L23" s="5"/>
      <c r="M23" s="5"/>
      <c r="N23" s="5"/>
      <c r="O23" s="5"/>
      <c r="P23" s="5" t="s">
        <v>745</v>
      </c>
      <c r="Q23" s="5" t="s">
        <v>747</v>
      </c>
      <c r="R23" s="5" t="s">
        <v>206</v>
      </c>
      <c r="S23" s="5" t="s">
        <v>360</v>
      </c>
      <c r="T23" s="5" t="s">
        <v>361</v>
      </c>
      <c r="U23" s="5" t="s">
        <v>158</v>
      </c>
      <c r="V23" s="5"/>
      <c r="W23" s="5" t="str">
        <f>CONCATENATE(X23,"-",Y23,"-",Z23,AA23,,AB23,"-",AC23)</f>
        <v>5-30-JDCC-0001</v>
      </c>
      <c r="X23" s="19" t="s">
        <v>755</v>
      </c>
      <c r="Y23" s="19">
        <v>30</v>
      </c>
      <c r="Z23" s="19" t="s">
        <v>302</v>
      </c>
      <c r="AA23" s="19" t="s">
        <v>303</v>
      </c>
      <c r="AB23" s="19"/>
      <c r="AC23" s="19" t="s">
        <v>188</v>
      </c>
      <c r="AD23" s="5"/>
      <c r="AE23" s="19">
        <v>4</v>
      </c>
      <c r="AF23" s="19" t="s">
        <v>180</v>
      </c>
      <c r="AG23" s="19" t="s">
        <v>166</v>
      </c>
      <c r="AH23" s="19">
        <v>537</v>
      </c>
      <c r="AI23" s="19" t="s">
        <v>188</v>
      </c>
      <c r="AJ23" s="5"/>
      <c r="AK23" s="5"/>
      <c r="AL23" s="5" t="s">
        <v>120</v>
      </c>
      <c r="AM23" s="5"/>
      <c r="AN23" s="5" t="s">
        <v>170</v>
      </c>
      <c r="AO23" s="5" t="str">
        <f>CONCATENATE("0055-",B23,"-",C23,"-","4",".",AE23,".",AF23,".",AG23,".",AH23,"-",AL23,".",AN23,"-",AI23)</f>
        <v>0055-CPC-GA1-4.4.3.30.537-ATH1.SB-0001</v>
      </c>
      <c r="AP23" s="5" t="str">
        <f>CONCATENATE("0055-",B23,"-",C23,"-","4",".",AE23,".",AF23,".",AG23,".",AH23,"-",AL23,"-",AN23,"-",AI23,"_",BD23,"_",U23)</f>
        <v>0055-CPC-GA1-4.4.3.30.537-ATH1-SB-0001_A1_ER</v>
      </c>
      <c r="AQ23" s="13" t="s">
        <v>322</v>
      </c>
      <c r="AR23" s="13" t="s">
        <v>393</v>
      </c>
      <c r="AS23" s="13"/>
      <c r="AT23" s="13"/>
      <c r="AU23" s="13" t="s">
        <v>321</v>
      </c>
      <c r="AV23" s="13" t="s">
        <v>336</v>
      </c>
      <c r="AW23" s="13" t="str">
        <f>CONCATENATE(AQ23," ",AS23,CHAR(10),W23,CHAR(10),AU23)</f>
        <v>DCS Control Cabinet 
5-30-JDCC-0001
Electrical circuits</v>
      </c>
      <c r="AX23" s="13" t="str">
        <f>CONCATENATE(AR23," ",AT23,CHAR(10),W23,CHAR(10),AV23)</f>
        <v>Шкаф системный РСУ 
5-30-JDCC-0001
Схема электрическая принципиальная</v>
      </c>
      <c r="AY23" s="5"/>
      <c r="AZ23" s="5" t="s">
        <v>490</v>
      </c>
      <c r="BA23" s="5" t="s">
        <v>489</v>
      </c>
      <c r="BB23" s="167" t="str">
        <f t="shared" si="6"/>
        <v>A1</v>
      </c>
      <c r="BC23" s="167" t="str">
        <f>IF(OR(BB23="A1",BB23="B1",BB23="C1",BB23="D1",BB23="E1",BB23="F1",BB23="G1",BB23="H1"),"IFR",IF(OR(BB23="00",BB23="01",BB23="02",BB23="03",BB23="04",BB23="05"),"IFU","-"))</f>
        <v>IFR</v>
      </c>
      <c r="BD23" s="5" t="str">
        <f t="shared" si="7"/>
        <v>A1</v>
      </c>
      <c r="BE23" s="5"/>
      <c r="BF23" s="5"/>
      <c r="BG23" s="12"/>
      <c r="BH23" s="5"/>
      <c r="BI23" s="5"/>
      <c r="BJ23" s="54">
        <f>FB23-(28+15)</f>
        <v>44166</v>
      </c>
      <c r="BK23" s="54">
        <f ca="1">IF(BM23&gt;0,BL23,IF(BJ23&lt;TODAY(),WORKDAY(TODAY(),10),BJ23))</f>
        <v>44243</v>
      </c>
      <c r="BL23" s="193">
        <v>44243</v>
      </c>
      <c r="BM23" s="167" t="s">
        <v>775</v>
      </c>
      <c r="BN23" s="167"/>
      <c r="BO23" s="167"/>
      <c r="BP23" s="167"/>
      <c r="BQ23" s="167"/>
      <c r="BR23" s="157"/>
      <c r="BS23" s="157"/>
      <c r="BT23" s="157"/>
      <c r="BU23" s="157"/>
      <c r="BV23" s="157"/>
      <c r="BW23" s="147"/>
      <c r="BX23" s="147"/>
      <c r="BY23" s="147"/>
      <c r="BZ23" s="147"/>
      <c r="CA23" s="147"/>
      <c r="CB23" s="125"/>
      <c r="CC23" s="125"/>
      <c r="CD23" s="125"/>
      <c r="CE23" s="125"/>
      <c r="CF23" s="125"/>
      <c r="CG23" s="125"/>
      <c r="CH23" s="125"/>
      <c r="CI23" s="125"/>
      <c r="CJ23" s="125"/>
      <c r="CK23" s="125"/>
      <c r="CL23" s="24">
        <f>WORKDAY(BJ23,20)</f>
        <v>44194</v>
      </c>
      <c r="CM23" s="24">
        <f ca="1">IF(BM23&gt;0,WORKDAY(BK23,10),"-")</f>
        <v>44257</v>
      </c>
      <c r="CN23" s="54"/>
      <c r="CO23" s="5"/>
      <c r="CP23" s="34"/>
      <c r="CQ23" s="24">
        <f>WORKDAY(CL23,10)</f>
        <v>44208</v>
      </c>
      <c r="CR23" s="24" t="str">
        <f>IF(CO23&gt;0,WORKDAY(CM23,10),"-")</f>
        <v>-</v>
      </c>
      <c r="CS23" s="54"/>
      <c r="CT23" s="5"/>
      <c r="CU23" s="24" t="str">
        <f>IF(CT23&gt;0,WORKDAY(CQ23,10),"-")</f>
        <v>-</v>
      </c>
      <c r="CV23" s="24" t="str">
        <f>IF(CT23&gt;0,WORKDAY(CR23,10),"-")</f>
        <v>-</v>
      </c>
      <c r="CW23" s="54"/>
      <c r="CX23" s="5"/>
      <c r="CY23" s="34"/>
      <c r="CZ23" s="24" t="str">
        <f>IF(CX23&gt;0,WORKDAY(CU23,10),"-")</f>
        <v>-</v>
      </c>
      <c r="DA23" s="24" t="str">
        <f>IF(CX23&gt;0,WORKDAY(CV23,10),"-")</f>
        <v>-</v>
      </c>
      <c r="DB23" s="24"/>
      <c r="DC23" s="5"/>
      <c r="DD23" s="24" t="str">
        <f>IF(DC23&gt;0,WORKDAY(CZ23,10),"-")</f>
        <v>-</v>
      </c>
      <c r="DE23" s="24" t="str">
        <f>IF(DC23&gt;0,WORKDAY(DA23,10),"-")</f>
        <v>-</v>
      </c>
      <c r="DF23" s="5"/>
      <c r="DG23" s="5"/>
      <c r="DH23" s="54"/>
      <c r="DI23" s="24" t="str">
        <f>IF(DG23&gt;0,WORKDAY(DD23,10),"-")</f>
        <v>-</v>
      </c>
      <c r="DJ23" s="24" t="str">
        <f>IF(DG23&gt;0,WORKDAY(DE23,10),"-")</f>
        <v>-</v>
      </c>
      <c r="DK23" s="5"/>
      <c r="DL23" s="5"/>
      <c r="DM23" s="24" t="str">
        <f>IF(DL23&gt;0,WORKDAY(DI23,10),"-")</f>
        <v>-</v>
      </c>
      <c r="DN23" s="24" t="str">
        <f>IF(DL23&gt;0,WORKDAY(DJ23,10),"-")</f>
        <v>-</v>
      </c>
      <c r="DO23" s="5"/>
      <c r="DP23" s="5"/>
      <c r="DQ23" s="54"/>
      <c r="DR23" s="24" t="str">
        <f>IF(DP23&gt;0,WORKDAY(DM23,10),"-")</f>
        <v>-</v>
      </c>
      <c r="DS23" s="24" t="str">
        <f>IF(DP23&gt;0,WORKDAY(DN23,10),"-")</f>
        <v>-</v>
      </c>
      <c r="DT23" s="5"/>
      <c r="DU23" s="5"/>
      <c r="DV23" s="24" t="str">
        <f>IF(DU23&gt;0,WORKDAY(DR23,10),"-")</f>
        <v>-</v>
      </c>
      <c r="DW23" s="24" t="str">
        <f>IF(DU23&gt;0,WORKDAY(DS23,10),"-")</f>
        <v>-</v>
      </c>
      <c r="DX23" s="5"/>
      <c r="DY23" s="5"/>
      <c r="DZ23" s="54"/>
      <c r="EA23" s="24" t="str">
        <f>IF(DY23&gt;0,WORKDAY(DV23,10),"-")</f>
        <v>-</v>
      </c>
      <c r="EB23" s="24" t="str">
        <f t="shared" si="8"/>
        <v>-</v>
      </c>
      <c r="EC23" s="5"/>
      <c r="ED23" s="5"/>
      <c r="EE23" s="24" t="str">
        <f>IF(ED23&gt;0,WORKDAY(EA23,10),"-")</f>
        <v>-</v>
      </c>
      <c r="EF23" s="24" t="str">
        <f>IF(ED23&gt;0,WORKDAY(EB23,10),"-")</f>
        <v>-</v>
      </c>
      <c r="EG23" s="5"/>
      <c r="EH23" s="5"/>
      <c r="EI23" s="34"/>
      <c r="EJ23" s="24" t="str">
        <f>IF(EH23&gt;0,WORKDAY(EE23,10),"-")</f>
        <v>-</v>
      </c>
      <c r="EK23" s="24" t="str">
        <f>IF(EH23&gt;0,WORKDAY(EF23,10),"-")</f>
        <v>-</v>
      </c>
      <c r="EL23" s="5"/>
      <c r="EM23" s="5"/>
      <c r="EN23" s="24" t="str">
        <f>IF(EM23&gt;0,WORKDAY(EJ23,10),"-")</f>
        <v>-</v>
      </c>
      <c r="EO23" s="24" t="str">
        <f>IF(EM23&gt;0,WORKDAY(EK23,10),"-")</f>
        <v>-</v>
      </c>
      <c r="EP23" s="5"/>
      <c r="EQ23" s="5"/>
      <c r="ER23" s="54"/>
      <c r="ES23" s="54"/>
      <c r="ET23" s="54"/>
      <c r="EU23" s="54"/>
      <c r="EV23" s="54"/>
      <c r="EW23" s="24"/>
      <c r="EX23" s="24"/>
      <c r="EY23" s="167"/>
      <c r="EZ23" s="167"/>
      <c r="FA23" s="193"/>
      <c r="FB23" s="24">
        <v>44209</v>
      </c>
      <c r="FC23" s="24">
        <f t="shared" ca="1" si="5"/>
        <v>44209</v>
      </c>
      <c r="FD23" s="167"/>
      <c r="FE23" s="167"/>
      <c r="FF23" s="24" t="str">
        <f>IF(FE23&gt;0,WORKDAY(FB23,10),"-")</f>
        <v>-</v>
      </c>
      <c r="FG23" s="24" t="str">
        <f>IF(FE23&gt;0,WORKDAY(FC23,10),"-")</f>
        <v>-</v>
      </c>
      <c r="FH23" s="5"/>
      <c r="FI23" s="5"/>
      <c r="FJ23" s="34"/>
      <c r="FK23" s="24">
        <f t="shared" si="15"/>
        <v>44237</v>
      </c>
      <c r="FL23" s="24">
        <f>FK23</f>
        <v>44237</v>
      </c>
      <c r="FM23" s="5"/>
      <c r="FN23" s="5"/>
      <c r="FO23" s="24" t="str">
        <f>IF(FN23&gt;0,WORKDAY(FK23,10),"-")</f>
        <v>-</v>
      </c>
      <c r="FP23" s="24" t="str">
        <f>IF(FN23&gt;0,WORKDAY(FL23,10),"-")</f>
        <v>-</v>
      </c>
      <c r="FQ23" s="5"/>
      <c r="FR23" s="5"/>
      <c r="FS23" s="54"/>
      <c r="FT23" s="24">
        <f t="shared" si="16"/>
        <v>44265</v>
      </c>
      <c r="FU23" s="24">
        <f t="shared" si="9"/>
        <v>44265</v>
      </c>
      <c r="FV23" s="5"/>
      <c r="FW23" s="5"/>
      <c r="FX23" s="24" t="str">
        <f>IF(FW23&gt;0,WORKDAY(FT23,10),"-")</f>
        <v>-</v>
      </c>
      <c r="FY23" s="24" t="str">
        <f>IF(FW23&gt;0,WORKDAY(FU23,10),"-")</f>
        <v>-</v>
      </c>
      <c r="FZ23" s="5"/>
      <c r="GA23" s="5"/>
      <c r="GB23" s="54"/>
      <c r="GC23" s="54"/>
      <c r="GD23" s="54"/>
      <c r="GE23" s="54"/>
      <c r="GF23" s="54"/>
      <c r="GG23" s="54"/>
      <c r="GH23" s="54"/>
      <c r="GI23" s="54"/>
      <c r="GJ23" s="54"/>
      <c r="GK23" s="54"/>
      <c r="GL23" s="54"/>
      <c r="GM23" s="54"/>
      <c r="GN23" s="54"/>
      <c r="GO23" s="54"/>
      <c r="GP23" s="54"/>
      <c r="GQ23" s="54"/>
      <c r="GR23" s="54"/>
      <c r="GS23" s="54"/>
      <c r="GT23" s="54"/>
      <c r="GU23" s="54"/>
      <c r="GV23" s="54"/>
      <c r="GW23" s="54"/>
      <c r="GX23" s="54"/>
      <c r="GY23" s="54"/>
      <c r="GZ23" s="193"/>
      <c r="HA23" s="54"/>
      <c r="HB23" s="54"/>
      <c r="HC23" s="54"/>
      <c r="HD23" s="34">
        <f t="shared" ca="1" si="10"/>
        <v>1</v>
      </c>
      <c r="HE23" s="25">
        <f t="shared" ca="1" si="11"/>
        <v>6.8389057750759875E-4</v>
      </c>
      <c r="HF23" s="25">
        <f t="shared" ca="1" si="12"/>
        <v>1.5197568389057751E-3</v>
      </c>
      <c r="HG23" s="25">
        <f t="shared" ca="1" si="13"/>
        <v>9.0543259557344079E-4</v>
      </c>
      <c r="HH23" s="25">
        <f t="shared" ca="1" si="14"/>
        <v>2.012072434607646E-3</v>
      </c>
      <c r="HI23" s="25"/>
      <c r="HJ23" s="25"/>
      <c r="HK23" s="5"/>
      <c r="HL23" s="24">
        <f t="shared" ca="1" si="0"/>
        <v>44243</v>
      </c>
      <c r="HM23" s="107"/>
      <c r="HN23" s="85"/>
      <c r="HO23" s="204" t="str">
        <f t="shared" si="17"/>
        <v>ожидание A1</v>
      </c>
      <c r="HP23" s="204" t="str">
        <f t="shared" si="18"/>
        <v>не выгружено 00</v>
      </c>
      <c r="HQ23" s="182" t="str">
        <f t="shared" si="19"/>
        <v>выгружено A1</v>
      </c>
      <c r="HR23" s="182" t="str">
        <f t="shared" si="20"/>
        <v>ожидание A1</v>
      </c>
      <c r="HS23" s="182" t="b">
        <f t="shared" si="21"/>
        <v>0</v>
      </c>
      <c r="HT23" s="182" t="str">
        <f t="shared" si="22"/>
        <v>ожидание замечаний</v>
      </c>
      <c r="HU23" s="182" t="str">
        <f t="shared" si="23"/>
        <v>0055-P2-GA1-CPC-TRM-00650</v>
      </c>
      <c r="HV23" s="191">
        <f t="shared" si="24"/>
        <v>44243</v>
      </c>
      <c r="HW23" s="184" t="str">
        <f t="shared" si="25"/>
        <v>ожидание A1</v>
      </c>
      <c r="HX23" s="191" t="str">
        <f t="shared" si="26"/>
        <v>ожидание A1</v>
      </c>
      <c r="HY23" s="183"/>
      <c r="HZ23" s="182" t="str">
        <f t="shared" si="27"/>
        <v>выгружено</v>
      </c>
      <c r="IA23" s="182" t="str">
        <f t="shared" si="28"/>
        <v>A1</v>
      </c>
      <c r="IB23" s="182" t="str">
        <f t="shared" si="29"/>
        <v>ожидание замечаний к ревизии</v>
      </c>
      <c r="IC23" s="182" t="str">
        <f t="shared" si="30"/>
        <v>A1</v>
      </c>
      <c r="ID23" s="182" t="str">
        <f t="shared" si="31"/>
        <v>A1</v>
      </c>
      <c r="IE23" s="185" t="str">
        <f t="shared" si="32"/>
        <v>1</v>
      </c>
      <c r="IF23" s="135" t="s">
        <v>705</v>
      </c>
      <c r="IG23" s="181">
        <v>1</v>
      </c>
      <c r="IH23" s="85"/>
      <c r="II23" s="85"/>
      <c r="IJ23" s="85"/>
      <c r="IK23" s="85"/>
      <c r="IL23" s="85"/>
      <c r="IM23" s="85"/>
      <c r="IN23" s="85"/>
      <c r="IO23" s="85"/>
      <c r="IP23" s="85"/>
      <c r="IQ23" s="85"/>
      <c r="IR23" s="85"/>
      <c r="IS23" s="85"/>
      <c r="IT23" s="85"/>
      <c r="IU23" s="85"/>
      <c r="IV23" s="85"/>
      <c r="IW23" s="85"/>
      <c r="IX23" s="85"/>
      <c r="IY23" s="85"/>
      <c r="IZ23" s="85"/>
      <c r="JA23" s="85"/>
      <c r="JB23" s="85"/>
      <c r="JC23" s="85"/>
      <c r="JD23" s="85"/>
      <c r="JE23" s="85"/>
      <c r="JF23" s="85"/>
      <c r="JG23" s="85"/>
      <c r="JH23" s="85"/>
      <c r="JI23" s="85"/>
      <c r="JJ23" s="85"/>
      <c r="JK23" s="85"/>
      <c r="JL23" s="85"/>
      <c r="JM23" s="85"/>
      <c r="JN23" s="85"/>
      <c r="JO23" s="85"/>
      <c r="JP23" s="85"/>
      <c r="JQ23" s="85"/>
      <c r="JR23" s="85"/>
      <c r="JS23" s="85"/>
      <c r="JT23" s="85"/>
      <c r="JU23" s="85"/>
      <c r="JV23" s="85"/>
      <c r="JW23" s="85"/>
      <c r="JX23" s="85"/>
      <c r="JY23" s="85"/>
      <c r="JZ23" s="85"/>
      <c r="KA23" s="85"/>
      <c r="KB23" s="85"/>
      <c r="KC23" s="85"/>
    </row>
    <row r="24" spans="1:289" s="57" customFormat="1" ht="42.75" hidden="1" customHeight="1">
      <c r="A24" s="6"/>
      <c r="B24" s="19" t="s">
        <v>156</v>
      </c>
      <c r="C24" s="19" t="s">
        <v>157</v>
      </c>
      <c r="D24" s="5"/>
      <c r="E24" s="5"/>
      <c r="F24" s="5"/>
      <c r="G24" s="5"/>
      <c r="H24" s="5" t="s">
        <v>727</v>
      </c>
      <c r="I24" s="5" t="s">
        <v>736</v>
      </c>
      <c r="J24" s="5"/>
      <c r="K24" s="5"/>
      <c r="L24" s="5"/>
      <c r="M24" s="5"/>
      <c r="N24" s="5"/>
      <c r="O24" s="5"/>
      <c r="P24" s="5" t="s">
        <v>745</v>
      </c>
      <c r="Q24" s="5" t="s">
        <v>747</v>
      </c>
      <c r="R24" s="5" t="s">
        <v>206</v>
      </c>
      <c r="S24" s="5" t="s">
        <v>360</v>
      </c>
      <c r="T24" s="5" t="s">
        <v>361</v>
      </c>
      <c r="U24" s="5" t="s">
        <v>158</v>
      </c>
      <c r="V24" s="5"/>
      <c r="W24" s="5" t="str">
        <f>CONCATENATE(X24,"-",Y24,"-",Z24,AA24,,AB24,"-",AC24)</f>
        <v>5-30-JDCC-0001</v>
      </c>
      <c r="X24" s="19" t="s">
        <v>755</v>
      </c>
      <c r="Y24" s="19">
        <v>30</v>
      </c>
      <c r="Z24" s="19" t="s">
        <v>302</v>
      </c>
      <c r="AA24" s="19" t="s">
        <v>303</v>
      </c>
      <c r="AB24" s="19"/>
      <c r="AC24" s="19" t="s">
        <v>188</v>
      </c>
      <c r="AD24" s="5"/>
      <c r="AE24" s="19">
        <v>4</v>
      </c>
      <c r="AF24" s="19" t="s">
        <v>180</v>
      </c>
      <c r="AG24" s="19" t="s">
        <v>166</v>
      </c>
      <c r="AH24" s="19">
        <v>537</v>
      </c>
      <c r="AI24" s="19" t="s">
        <v>188</v>
      </c>
      <c r="AJ24" s="5"/>
      <c r="AK24" s="5"/>
      <c r="AL24" s="5" t="s">
        <v>120</v>
      </c>
      <c r="AM24" s="5"/>
      <c r="AN24" s="5" t="s">
        <v>546</v>
      </c>
      <c r="AO24" s="5" t="str">
        <f>CONCATENATE("0055-",B24,"-",C24,"-","4",".",AE24,".",AF24,".",AG24,".",AH24,"-",AL24,".",AN24,"-",AI24)</f>
        <v>0055-CPC-GA1-4.4.3.30.537-ATH1.JH-0001</v>
      </c>
      <c r="AP24" s="5" t="str">
        <f>CONCATENATE("0055-",B24,"-",C24,"-","4",".",AE24,".",AF24,".",AG24,".",AH24,"-",AL24,"-",AN24,"-",AI24,"_",BD24,"_",U24)</f>
        <v>0055-CPC-GA1-4.4.3.30.537-ATH1-JH-0001_-_ER</v>
      </c>
      <c r="AQ24" s="13" t="s">
        <v>322</v>
      </c>
      <c r="AR24" s="13" t="s">
        <v>393</v>
      </c>
      <c r="AS24" s="13"/>
      <c r="AT24" s="13"/>
      <c r="AU24" s="13" t="s">
        <v>286</v>
      </c>
      <c r="AV24" s="13" t="s">
        <v>287</v>
      </c>
      <c r="AW24" s="13" t="str">
        <f>CONCATENATE(AQ24," ",AS24,CHAR(10),W24,CHAR(10),AU24)</f>
        <v>DCS Control Cabinet 
5-30-JDCC-0001
Passport</v>
      </c>
      <c r="AX24" s="13" t="str">
        <f>CONCATENATE(AR24," ",AT24,CHAR(10),W24,CHAR(10),AV24)</f>
        <v>Шкаф системный РСУ 
5-30-JDCC-0001
Паспорт</v>
      </c>
      <c r="AY24" s="5"/>
      <c r="AZ24" s="5" t="s">
        <v>490</v>
      </c>
      <c r="BA24" s="5" t="s">
        <v>489</v>
      </c>
      <c r="BB24" s="167" t="str">
        <f t="shared" si="6"/>
        <v>-</v>
      </c>
      <c r="BC24" s="167" t="str">
        <f>IF(OR(BB24="A1",BB24="B1",BB24="C1",BB24="D1",BB24="E1",BB24="F1",BB24="G1",BB24="H1"),"IFR",IF(OR(BB24="00",BB24="01",BB24="02",BB24="03",BB24="04",BB24="05"),"IFU","-"))</f>
        <v>-</v>
      </c>
      <c r="BD24" s="5" t="str">
        <f t="shared" si="7"/>
        <v>-</v>
      </c>
      <c r="BE24" s="5"/>
      <c r="BF24" s="5"/>
      <c r="BG24" s="12"/>
      <c r="BH24" s="5"/>
      <c r="BI24" s="5"/>
      <c r="BJ24" s="54">
        <f>FB24-(28+15)</f>
        <v>44227</v>
      </c>
      <c r="BK24" s="54">
        <f ca="1">IF(BM24&gt;0,BL24,IF(BJ24&lt;TODAY(),WORKDAY(TODAY(),10),BJ24))</f>
        <v>44294</v>
      </c>
      <c r="BL24" s="54"/>
      <c r="BM24" s="5"/>
      <c r="BN24" s="167"/>
      <c r="BO24" s="167"/>
      <c r="BP24" s="167"/>
      <c r="BQ24" s="167"/>
      <c r="BR24" s="157"/>
      <c r="BS24" s="157"/>
      <c r="BT24" s="157"/>
      <c r="BU24" s="157"/>
      <c r="BV24" s="157"/>
      <c r="BW24" s="147"/>
      <c r="BX24" s="147"/>
      <c r="BY24" s="147"/>
      <c r="BZ24" s="147"/>
      <c r="CA24" s="147"/>
      <c r="CB24" s="125"/>
      <c r="CC24" s="125"/>
      <c r="CD24" s="125"/>
      <c r="CE24" s="125"/>
      <c r="CF24" s="125"/>
      <c r="CG24" s="125"/>
      <c r="CH24" s="125"/>
      <c r="CI24" s="125"/>
      <c r="CJ24" s="125"/>
      <c r="CK24" s="125"/>
      <c r="CL24" s="24">
        <f>WORKDAY(BJ24,20)</f>
        <v>44253</v>
      </c>
      <c r="CM24" s="24" t="str">
        <f>IF(BM24&gt;0,WORKDAY(BK24,10),"-")</f>
        <v>-</v>
      </c>
      <c r="CN24" s="54"/>
      <c r="CO24" s="5"/>
      <c r="CP24" s="34"/>
      <c r="CQ24" s="24">
        <f>WORKDAY(CL24,10)</f>
        <v>44267</v>
      </c>
      <c r="CR24" s="24" t="str">
        <f>IF(CO24&gt;0,WORKDAY(CM24,10),"-")</f>
        <v>-</v>
      </c>
      <c r="CS24" s="54"/>
      <c r="CT24" s="5"/>
      <c r="CU24" s="24" t="str">
        <f>IF(CT24&gt;0,WORKDAY(CQ24,10),"-")</f>
        <v>-</v>
      </c>
      <c r="CV24" s="24" t="str">
        <f>IF(CT24&gt;0,WORKDAY(CR24,10),"-")</f>
        <v>-</v>
      </c>
      <c r="CW24" s="54"/>
      <c r="CX24" s="5"/>
      <c r="CY24" s="34"/>
      <c r="CZ24" s="24" t="str">
        <f>IF(CX24&gt;0,WORKDAY(CU24,10),"-")</f>
        <v>-</v>
      </c>
      <c r="DA24" s="24" t="str">
        <f>IF(CX24&gt;0,WORKDAY(CV24,10),"-")</f>
        <v>-</v>
      </c>
      <c r="DB24" s="24"/>
      <c r="DC24" s="5"/>
      <c r="DD24" s="24" t="str">
        <f>IF(DC24&gt;0,WORKDAY(CZ24,10),"-")</f>
        <v>-</v>
      </c>
      <c r="DE24" s="24" t="str">
        <f>IF(DC24&gt;0,WORKDAY(DA24,10),"-")</f>
        <v>-</v>
      </c>
      <c r="DF24" s="5"/>
      <c r="DG24" s="5"/>
      <c r="DH24" s="54"/>
      <c r="DI24" s="24" t="str">
        <f>IF(DG24&gt;0,WORKDAY(DD24,10),"-")</f>
        <v>-</v>
      </c>
      <c r="DJ24" s="24" t="str">
        <f>IF(DG24&gt;0,WORKDAY(DE24,10),"-")</f>
        <v>-</v>
      </c>
      <c r="DK24" s="5"/>
      <c r="DL24" s="5"/>
      <c r="DM24" s="24" t="str">
        <f>IF(DL24&gt;0,WORKDAY(DI24,10),"-")</f>
        <v>-</v>
      </c>
      <c r="DN24" s="24" t="str">
        <f>IF(DL24&gt;0,WORKDAY(DJ24,10),"-")</f>
        <v>-</v>
      </c>
      <c r="DO24" s="5"/>
      <c r="DP24" s="5"/>
      <c r="DQ24" s="54"/>
      <c r="DR24" s="24" t="str">
        <f>IF(DP24&gt;0,WORKDAY(DM24,10),"-")</f>
        <v>-</v>
      </c>
      <c r="DS24" s="24" t="str">
        <f>IF(DP24&gt;0,WORKDAY(DN24,10),"-")</f>
        <v>-</v>
      </c>
      <c r="DT24" s="5"/>
      <c r="DU24" s="5"/>
      <c r="DV24" s="24" t="str">
        <f>IF(DU24&gt;0,WORKDAY(DR24,10),"-")</f>
        <v>-</v>
      </c>
      <c r="DW24" s="24" t="str">
        <f>IF(DU24&gt;0,WORKDAY(DS24,10),"-")</f>
        <v>-</v>
      </c>
      <c r="DX24" s="5"/>
      <c r="DY24" s="5"/>
      <c r="DZ24" s="54"/>
      <c r="EA24" s="24" t="str">
        <f>IF(DY24&gt;0,WORKDAY(DV24,10),"-")</f>
        <v>-</v>
      </c>
      <c r="EB24" s="24" t="str">
        <f t="shared" si="8"/>
        <v>-</v>
      </c>
      <c r="EC24" s="5"/>
      <c r="ED24" s="5"/>
      <c r="EE24" s="24" t="str">
        <f>IF(ED24&gt;0,WORKDAY(EA24,10),"-")</f>
        <v>-</v>
      </c>
      <c r="EF24" s="24" t="str">
        <f>IF(ED24&gt;0,WORKDAY(EB24,10),"-")</f>
        <v>-</v>
      </c>
      <c r="EG24" s="5"/>
      <c r="EH24" s="5"/>
      <c r="EI24" s="34"/>
      <c r="EJ24" s="24" t="str">
        <f>IF(EH24&gt;0,WORKDAY(EE24,10),"-")</f>
        <v>-</v>
      </c>
      <c r="EK24" s="24" t="str">
        <f>IF(EH24&gt;0,WORKDAY(EF24,10),"-")</f>
        <v>-</v>
      </c>
      <c r="EL24" s="5"/>
      <c r="EM24" s="5"/>
      <c r="EN24" s="24" t="str">
        <f>IF(EM24&gt;0,WORKDAY(EJ24,10),"-")</f>
        <v>-</v>
      </c>
      <c r="EO24" s="24" t="str">
        <f>IF(EM24&gt;0,WORKDAY(EK24,10),"-")</f>
        <v>-</v>
      </c>
      <c r="EP24" s="5"/>
      <c r="EQ24" s="5"/>
      <c r="ER24" s="54"/>
      <c r="ES24" s="54"/>
      <c r="ET24" s="54"/>
      <c r="EU24" s="54"/>
      <c r="EV24" s="54"/>
      <c r="EW24" s="24"/>
      <c r="EX24" s="24"/>
      <c r="EY24" s="167"/>
      <c r="EZ24" s="167"/>
      <c r="FA24" s="193"/>
      <c r="FB24" s="24">
        <v>44270</v>
      </c>
      <c r="FC24" s="24">
        <f t="shared" ca="1" si="5"/>
        <v>44270</v>
      </c>
      <c r="FD24" s="5"/>
      <c r="FE24" s="5"/>
      <c r="FF24" s="24" t="str">
        <f>IF(FE24&gt;0,WORKDAY(FB24,10),"-")</f>
        <v>-</v>
      </c>
      <c r="FG24" s="24" t="str">
        <f>IF(FE24&gt;0,WORKDAY(FC24,10),"-")</f>
        <v>-</v>
      </c>
      <c r="FH24" s="5"/>
      <c r="FI24" s="5"/>
      <c r="FJ24" s="34"/>
      <c r="FK24" s="24"/>
      <c r="FL24" s="24">
        <f>FK24</f>
        <v>0</v>
      </c>
      <c r="FM24" s="5"/>
      <c r="FN24" s="5"/>
      <c r="FO24" s="24" t="str">
        <f>IF(FN24&gt;0,WORKDAY(FK24,10),"-")</f>
        <v>-</v>
      </c>
      <c r="FP24" s="24" t="str">
        <f>IF(FN24&gt;0,WORKDAY(FL24,10),"-")</f>
        <v>-</v>
      </c>
      <c r="FQ24" s="5"/>
      <c r="FR24" s="5"/>
      <c r="FS24" s="54"/>
      <c r="FT24" s="24"/>
      <c r="FU24" s="24">
        <f t="shared" si="9"/>
        <v>0</v>
      </c>
      <c r="FV24" s="5"/>
      <c r="FW24" s="5"/>
      <c r="FX24" s="24" t="str">
        <f>IF(FW24&gt;0,WORKDAY(FT24,10),"-")</f>
        <v>-</v>
      </c>
      <c r="FY24" s="24" t="str">
        <f>IF(FW24&gt;0,WORKDAY(FU24,10),"-")</f>
        <v>-</v>
      </c>
      <c r="FZ24" s="5"/>
      <c r="GA24" s="5"/>
      <c r="GB24" s="54"/>
      <c r="GC24" s="54"/>
      <c r="GD24" s="54"/>
      <c r="GE24" s="54"/>
      <c r="GF24" s="54"/>
      <c r="GG24" s="54"/>
      <c r="GH24" s="54"/>
      <c r="GI24" s="54"/>
      <c r="GJ24" s="54"/>
      <c r="GK24" s="54"/>
      <c r="GL24" s="54"/>
      <c r="GM24" s="54"/>
      <c r="GN24" s="54"/>
      <c r="GO24" s="54"/>
      <c r="GP24" s="54"/>
      <c r="GQ24" s="54"/>
      <c r="GR24" s="54"/>
      <c r="GS24" s="54"/>
      <c r="GT24" s="54"/>
      <c r="GU24" s="54"/>
      <c r="GV24" s="54"/>
      <c r="GW24" s="54"/>
      <c r="GX24" s="54"/>
      <c r="GY24" s="54"/>
      <c r="GZ24" s="193"/>
      <c r="HA24" s="54"/>
      <c r="HB24" s="54"/>
      <c r="HC24" s="54"/>
      <c r="HD24" s="34">
        <f t="shared" ca="1" si="10"/>
        <v>1</v>
      </c>
      <c r="HE24" s="25">
        <f t="shared" si="11"/>
        <v>0</v>
      </c>
      <c r="HF24" s="25">
        <f t="shared" ca="1" si="12"/>
        <v>1.5197568389057751E-3</v>
      </c>
      <c r="HG24" s="25">
        <f t="shared" si="13"/>
        <v>0</v>
      </c>
      <c r="HH24" s="25">
        <f t="shared" ca="1" si="14"/>
        <v>2.012072434607646E-3</v>
      </c>
      <c r="HI24" s="25"/>
      <c r="HJ24" s="25"/>
      <c r="HK24" s="5"/>
      <c r="HL24" s="24" t="str">
        <f t="shared" ca="1" si="0"/>
        <v>-</v>
      </c>
      <c r="HM24" s="107"/>
      <c r="HN24" s="85"/>
      <c r="HO24" s="204" t="str">
        <f t="shared" si="17"/>
        <v>не выгружено A1</v>
      </c>
      <c r="HP24" s="204" t="str">
        <f t="shared" si="18"/>
        <v>не выгружено 00</v>
      </c>
      <c r="HQ24" s="182" t="str">
        <f t="shared" si="19"/>
        <v>не выгружено A1</v>
      </c>
      <c r="HR24" s="182" t="str">
        <f t="shared" si="20"/>
        <v>не выгружено A1</v>
      </c>
      <c r="HS24" s="182" t="b">
        <f t="shared" si="21"/>
        <v>0</v>
      </c>
      <c r="HT24" s="182" t="str">
        <f t="shared" si="22"/>
        <v>не выгружено A1</v>
      </c>
      <c r="HU24" s="182" t="str">
        <f t="shared" si="23"/>
        <v>не выгружено A1</v>
      </c>
      <c r="HV24" s="191" t="str">
        <f t="shared" si="24"/>
        <v>не выгружено A1</v>
      </c>
      <c r="HW24" s="184" t="str">
        <f t="shared" si="25"/>
        <v>не выгружено A1</v>
      </c>
      <c r="HX24" s="191" t="str">
        <f t="shared" si="26"/>
        <v>не выгружено A1</v>
      </c>
      <c r="HY24" s="183"/>
      <c r="HZ24" s="182" t="str">
        <f t="shared" si="27"/>
        <v>не выгружено</v>
      </c>
      <c r="IA24" s="182" t="str">
        <f t="shared" si="28"/>
        <v>A1</v>
      </c>
      <c r="IB24" s="182" t="str">
        <f t="shared" si="29"/>
        <v>не выгружено</v>
      </c>
      <c r="IC24" s="182" t="str">
        <f t="shared" si="30"/>
        <v>A1</v>
      </c>
      <c r="ID24" s="182" t="str">
        <f t="shared" si="31"/>
        <v>A1</v>
      </c>
      <c r="IE24" s="185" t="str">
        <f t="shared" si="32"/>
        <v>выгрузить A1</v>
      </c>
      <c r="IF24" s="135" t="s">
        <v>705</v>
      </c>
      <c r="IG24" s="181">
        <v>1</v>
      </c>
      <c r="IH24" s="85"/>
      <c r="II24" s="85"/>
      <c r="IJ24" s="85"/>
      <c r="IK24" s="85"/>
      <c r="IL24" s="85"/>
      <c r="IM24" s="85"/>
      <c r="IN24" s="85"/>
      <c r="IO24" s="85"/>
      <c r="IP24" s="85"/>
      <c r="IQ24" s="85"/>
      <c r="IR24" s="85"/>
      <c r="IS24" s="85"/>
      <c r="IT24" s="85"/>
      <c r="IU24" s="85"/>
      <c r="IV24" s="85"/>
      <c r="IW24" s="85"/>
      <c r="IX24" s="85"/>
      <c r="IY24" s="85"/>
      <c r="IZ24" s="85"/>
      <c r="JA24" s="85"/>
      <c r="JB24" s="85"/>
      <c r="JC24" s="85"/>
      <c r="JD24" s="85"/>
      <c r="JE24" s="85"/>
      <c r="JF24" s="85"/>
      <c r="JG24" s="85"/>
      <c r="JH24" s="85"/>
      <c r="JI24" s="85"/>
      <c r="JJ24" s="85"/>
      <c r="JK24" s="85"/>
      <c r="JL24" s="85"/>
      <c r="JM24" s="85"/>
      <c r="JN24" s="85"/>
      <c r="JO24" s="85"/>
      <c r="JP24" s="85"/>
      <c r="JQ24" s="85"/>
      <c r="JR24" s="85"/>
      <c r="JS24" s="85"/>
      <c r="JT24" s="85"/>
      <c r="JU24" s="85"/>
      <c r="JV24" s="85"/>
      <c r="JW24" s="85"/>
      <c r="JX24" s="85"/>
      <c r="JY24" s="85"/>
      <c r="JZ24" s="85"/>
      <c r="KA24" s="85"/>
      <c r="KB24" s="85"/>
      <c r="KC24" s="85"/>
    </row>
    <row r="25" spans="1:289" s="87" customFormat="1" ht="15" hidden="1" customHeight="1">
      <c r="A25" s="17"/>
      <c r="B25" s="20"/>
      <c r="C25" s="20"/>
      <c r="D25" s="18"/>
      <c r="E25" s="18"/>
      <c r="F25" s="18"/>
      <c r="G25" s="18"/>
      <c r="H25" s="18"/>
      <c r="I25" s="18"/>
      <c r="J25" s="18"/>
      <c r="K25" s="18"/>
      <c r="L25" s="18"/>
      <c r="M25" s="18"/>
      <c r="N25" s="18"/>
      <c r="O25" s="18"/>
      <c r="P25" s="18"/>
      <c r="Q25" s="18"/>
      <c r="R25" s="18"/>
      <c r="S25" s="18"/>
      <c r="T25" s="18"/>
      <c r="U25" s="18"/>
      <c r="V25" s="18"/>
      <c r="W25" s="20"/>
      <c r="X25" s="20"/>
      <c r="Y25" s="20"/>
      <c r="Z25" s="20"/>
      <c r="AA25" s="20"/>
      <c r="AB25" s="20"/>
      <c r="AC25" s="20"/>
      <c r="AD25" s="18"/>
      <c r="AE25" s="20"/>
      <c r="AF25" s="20"/>
      <c r="AG25" s="20"/>
      <c r="AH25" s="20"/>
      <c r="AI25" s="20"/>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71"/>
      <c r="BO25" s="171"/>
      <c r="BP25" s="171"/>
      <c r="BQ25" s="171"/>
      <c r="BR25" s="161"/>
      <c r="BS25" s="161"/>
      <c r="BT25" s="161"/>
      <c r="BU25" s="161"/>
      <c r="BV25" s="161"/>
      <c r="BW25" s="151"/>
      <c r="BX25" s="151"/>
      <c r="BY25" s="151"/>
      <c r="BZ25" s="151"/>
      <c r="CA25" s="151"/>
      <c r="CB25" s="129"/>
      <c r="CC25" s="129"/>
      <c r="CD25" s="129"/>
      <c r="CE25" s="129"/>
      <c r="CF25" s="129"/>
      <c r="CG25" s="129"/>
      <c r="CH25" s="129"/>
      <c r="CI25" s="129"/>
      <c r="CJ25" s="129"/>
      <c r="CK25" s="129"/>
      <c r="CL25" s="18"/>
      <c r="CM25" s="18"/>
      <c r="CN25" s="18"/>
      <c r="CO25" s="18"/>
      <c r="CP25" s="48"/>
      <c r="CQ25" s="18"/>
      <c r="CR25" s="18"/>
      <c r="CS25" s="18"/>
      <c r="CT25" s="18"/>
      <c r="CU25" s="18"/>
      <c r="CV25" s="18"/>
      <c r="CW25" s="18"/>
      <c r="CX25" s="18"/>
      <c r="CY25" s="34"/>
      <c r="CZ25" s="18"/>
      <c r="DA25" s="18"/>
      <c r="DB25" s="18"/>
      <c r="DC25" s="18"/>
      <c r="DD25" s="18"/>
      <c r="DE25" s="18"/>
      <c r="DF25" s="18"/>
      <c r="DG25" s="18"/>
      <c r="DH25" s="45"/>
      <c r="DI25" s="18"/>
      <c r="DJ25" s="18"/>
      <c r="DK25" s="18"/>
      <c r="DL25" s="18"/>
      <c r="DM25" s="18"/>
      <c r="DN25" s="18"/>
      <c r="DO25" s="18"/>
      <c r="DP25" s="18"/>
      <c r="DQ25" s="45"/>
      <c r="DR25" s="18"/>
      <c r="DS25" s="18"/>
      <c r="DT25" s="18"/>
      <c r="DU25" s="18"/>
      <c r="DV25" s="18"/>
      <c r="DW25" s="18"/>
      <c r="DX25" s="18"/>
      <c r="DY25" s="18"/>
      <c r="DZ25" s="45"/>
      <c r="EA25" s="18"/>
      <c r="EB25" s="18"/>
      <c r="EC25" s="18"/>
      <c r="ED25" s="18"/>
      <c r="EE25" s="18"/>
      <c r="EF25" s="18"/>
      <c r="EG25" s="18"/>
      <c r="EH25" s="18"/>
      <c r="EI25" s="45"/>
      <c r="EJ25" s="18"/>
      <c r="EK25" s="18"/>
      <c r="EL25" s="18"/>
      <c r="EM25" s="18"/>
      <c r="EN25" s="18"/>
      <c r="EO25" s="18"/>
      <c r="EP25" s="18"/>
      <c r="EQ25" s="18"/>
      <c r="ER25" s="45"/>
      <c r="ES25" s="110"/>
      <c r="ET25" s="110"/>
      <c r="EU25" s="110"/>
      <c r="EV25" s="110"/>
      <c r="EW25" s="192"/>
      <c r="EX25" s="192"/>
      <c r="EY25" s="192"/>
      <c r="EZ25" s="192"/>
      <c r="FA25" s="199"/>
      <c r="FB25" s="18"/>
      <c r="FC25" s="18"/>
      <c r="FD25" s="18"/>
      <c r="FE25" s="18"/>
      <c r="FF25" s="18"/>
      <c r="FG25" s="18"/>
      <c r="FH25" s="18"/>
      <c r="FI25" s="18"/>
      <c r="FJ25" s="34"/>
      <c r="FK25" s="18"/>
      <c r="FL25" s="18"/>
      <c r="FM25" s="18"/>
      <c r="FN25" s="18"/>
      <c r="FO25" s="18"/>
      <c r="FP25" s="18"/>
      <c r="FQ25" s="18"/>
      <c r="FR25" s="18"/>
      <c r="FS25" s="45"/>
      <c r="FT25" s="18"/>
      <c r="FU25" s="18"/>
      <c r="FV25" s="18"/>
      <c r="FW25" s="18"/>
      <c r="FX25" s="18"/>
      <c r="FY25" s="18"/>
      <c r="FZ25" s="18"/>
      <c r="GA25" s="18"/>
      <c r="GB25" s="45"/>
      <c r="GC25" s="110"/>
      <c r="GD25" s="110"/>
      <c r="GE25" s="110"/>
      <c r="GF25" s="110"/>
      <c r="GG25" s="110"/>
      <c r="GH25" s="110"/>
      <c r="GI25" s="110"/>
      <c r="GJ25" s="110"/>
      <c r="GK25" s="110"/>
      <c r="GL25" s="110"/>
      <c r="GM25" s="110"/>
      <c r="GN25" s="110"/>
      <c r="GO25" s="110"/>
      <c r="GP25" s="110"/>
      <c r="GQ25" s="110"/>
      <c r="GR25" s="110"/>
      <c r="GS25" s="110"/>
      <c r="GT25" s="110"/>
      <c r="GU25" s="110"/>
      <c r="GV25" s="110"/>
      <c r="GW25" s="110"/>
      <c r="GX25" s="110"/>
      <c r="GY25" s="45"/>
      <c r="GZ25" s="199"/>
      <c r="HA25" s="110"/>
      <c r="HB25" s="110"/>
      <c r="HC25" s="110"/>
      <c r="HD25" s="34">
        <f t="shared" si="10"/>
        <v>0</v>
      </c>
      <c r="HE25" s="25">
        <f t="shared" si="11"/>
        <v>0</v>
      </c>
      <c r="HF25" s="25">
        <f t="shared" si="12"/>
        <v>0</v>
      </c>
      <c r="HG25" s="25">
        <f t="shared" si="13"/>
        <v>0</v>
      </c>
      <c r="HH25" s="25">
        <f t="shared" si="14"/>
        <v>0</v>
      </c>
      <c r="HI25" s="25"/>
      <c r="HJ25" s="18"/>
      <c r="HK25" s="18"/>
      <c r="HL25" s="24" t="str">
        <f t="shared" si="0"/>
        <v>-</v>
      </c>
      <c r="HM25" s="107"/>
      <c r="HN25" s="85"/>
      <c r="HO25" s="204" t="str">
        <f t="shared" si="17"/>
        <v>---/---</v>
      </c>
      <c r="HP25" s="204" t="str">
        <f t="shared" si="18"/>
        <v>---/---</v>
      </c>
      <c r="HQ25" s="182" t="str">
        <f t="shared" si="19"/>
        <v>---/---</v>
      </c>
      <c r="HR25" s="182" t="str">
        <f t="shared" si="20"/>
        <v>---/---</v>
      </c>
      <c r="HS25" s="182" t="b">
        <f t="shared" si="21"/>
        <v>0</v>
      </c>
      <c r="HT25" s="182" t="str">
        <f t="shared" si="22"/>
        <v>---/---</v>
      </c>
      <c r="HU25" s="182" t="str">
        <f t="shared" si="23"/>
        <v>---/---</v>
      </c>
      <c r="HV25" s="191" t="str">
        <f t="shared" si="24"/>
        <v>---/---</v>
      </c>
      <c r="HW25" s="184" t="str">
        <f t="shared" si="25"/>
        <v>---/---</v>
      </c>
      <c r="HX25" s="191" t="str">
        <f t="shared" si="26"/>
        <v>---/---</v>
      </c>
      <c r="HY25" s="183"/>
      <c r="HZ25" s="182" t="str">
        <f t="shared" si="27"/>
        <v>---/---</v>
      </c>
      <c r="IA25" s="182" t="str">
        <f t="shared" si="28"/>
        <v>---/---</v>
      </c>
      <c r="IB25" s="182" t="str">
        <f t="shared" si="29"/>
        <v>---/---</v>
      </c>
      <c r="IC25" s="182" t="str">
        <f t="shared" si="30"/>
        <v>---/---</v>
      </c>
      <c r="ID25" s="182" t="str">
        <f t="shared" si="31"/>
        <v>---/---</v>
      </c>
      <c r="IE25" s="185" t="str">
        <f t="shared" si="32"/>
        <v>---/---</v>
      </c>
      <c r="IF25" s="135" t="s">
        <v>717</v>
      </c>
      <c r="IG25" s="181">
        <v>1</v>
      </c>
      <c r="IH25" s="85"/>
      <c r="II25" s="85"/>
      <c r="IJ25" s="85"/>
      <c r="IK25" s="85"/>
      <c r="IL25" s="85"/>
      <c r="IM25" s="85"/>
      <c r="IN25" s="85"/>
      <c r="IO25" s="85"/>
      <c r="IP25" s="85"/>
      <c r="IQ25" s="85"/>
      <c r="IR25" s="85"/>
      <c r="IS25" s="85"/>
      <c r="IT25" s="85"/>
      <c r="IU25" s="85"/>
      <c r="IV25" s="85"/>
      <c r="IW25" s="85"/>
      <c r="IX25" s="85"/>
      <c r="IY25" s="85"/>
      <c r="IZ25" s="85"/>
      <c r="JA25" s="85"/>
      <c r="JB25" s="85"/>
      <c r="JC25" s="85"/>
      <c r="JD25" s="85"/>
      <c r="JE25" s="85"/>
      <c r="JF25" s="85"/>
      <c r="JG25" s="85"/>
      <c r="JH25" s="85"/>
      <c r="JI25" s="85"/>
      <c r="JJ25" s="85"/>
      <c r="JK25" s="85"/>
      <c r="JL25" s="85"/>
      <c r="JM25" s="85"/>
      <c r="JN25" s="85"/>
      <c r="JO25" s="85"/>
      <c r="JP25" s="85"/>
      <c r="JQ25" s="85"/>
      <c r="JR25" s="85"/>
      <c r="JS25" s="85"/>
      <c r="JT25" s="85"/>
      <c r="JU25" s="85"/>
      <c r="JV25" s="85"/>
      <c r="JW25" s="85"/>
      <c r="JX25" s="85"/>
      <c r="JY25" s="85"/>
      <c r="JZ25" s="85"/>
      <c r="KA25" s="85"/>
      <c r="KB25" s="85"/>
      <c r="KC25" s="85"/>
    </row>
    <row r="26" spans="1:289" s="57" customFormat="1" ht="42.75" hidden="1" customHeight="1">
      <c r="A26" s="6"/>
      <c r="B26" s="19" t="s">
        <v>156</v>
      </c>
      <c r="C26" s="19" t="s">
        <v>157</v>
      </c>
      <c r="D26" s="5"/>
      <c r="E26" s="5"/>
      <c r="F26" s="5"/>
      <c r="G26" s="5"/>
      <c r="H26" s="5" t="s">
        <v>727</v>
      </c>
      <c r="I26" s="5" t="s">
        <v>736</v>
      </c>
      <c r="J26" s="5"/>
      <c r="K26" s="5"/>
      <c r="L26" s="5"/>
      <c r="M26" s="5"/>
      <c r="N26" s="5"/>
      <c r="O26" s="5"/>
      <c r="P26" s="5" t="s">
        <v>745</v>
      </c>
      <c r="Q26" s="5" t="s">
        <v>747</v>
      </c>
      <c r="R26" s="5" t="s">
        <v>206</v>
      </c>
      <c r="S26" s="5" t="s">
        <v>360</v>
      </c>
      <c r="T26" s="5" t="s">
        <v>361</v>
      </c>
      <c r="U26" s="5" t="s">
        <v>158</v>
      </c>
      <c r="V26" s="5"/>
      <c r="W26" s="5" t="str">
        <f>CONCATENATE(X26,"-",Y26,"-",Z26,AA26,,AB26,"-",AC26)</f>
        <v>5-30-JDCC-0002</v>
      </c>
      <c r="X26" s="19" t="s">
        <v>755</v>
      </c>
      <c r="Y26" s="19">
        <v>30</v>
      </c>
      <c r="Z26" s="19" t="s">
        <v>302</v>
      </c>
      <c r="AA26" s="19" t="s">
        <v>303</v>
      </c>
      <c r="AB26" s="19"/>
      <c r="AC26" s="19" t="s">
        <v>192</v>
      </c>
      <c r="AD26" s="5"/>
      <c r="AE26" s="19">
        <v>4</v>
      </c>
      <c r="AF26" s="19" t="s">
        <v>180</v>
      </c>
      <c r="AG26" s="19" t="s">
        <v>166</v>
      </c>
      <c r="AH26" s="19">
        <v>537</v>
      </c>
      <c r="AI26" s="19" t="s">
        <v>192</v>
      </c>
      <c r="AJ26" s="5"/>
      <c r="AK26" s="5"/>
      <c r="AL26" s="5" t="s">
        <v>120</v>
      </c>
      <c r="AM26" s="5"/>
      <c r="AN26" s="5" t="s">
        <v>167</v>
      </c>
      <c r="AO26" s="5" t="str">
        <f>CONCATENATE("0055-",B26,"-",C26,"-","4",".",AE26,".",AF26,".",AG26,".",AH26,"-",AL26,".",AN26,"-",AI26)</f>
        <v>0055-CPC-GA1-4.4.3.30.537-ATH1.RD-0002</v>
      </c>
      <c r="AP26" s="5" t="str">
        <f>CONCATENATE("0055-",B26,"-",C26,"-","4",".",AE26,".",AF26,".",AG26,".",AH26,"-",AL26,"-",AN26,"-",AI26,"_",BD26,"_",U26)</f>
        <v>0055-CPC-GA1-4.4.3.30.537-ATH1-RD-0002_A1_ER</v>
      </c>
      <c r="AQ26" s="13" t="s">
        <v>322</v>
      </c>
      <c r="AR26" s="13" t="s">
        <v>393</v>
      </c>
      <c r="AS26" s="13"/>
      <c r="AT26" s="13"/>
      <c r="AU26" s="13" t="s">
        <v>318</v>
      </c>
      <c r="AV26" s="13" t="s">
        <v>333</v>
      </c>
      <c r="AW26" s="13" t="str">
        <f>CONCATENATE(AQ26," ",AS26,CHAR(10),W26,CHAR(10),AU26)</f>
        <v>DCS Control Cabinet 
5-30-JDCC-0002
List of drawings</v>
      </c>
      <c r="AX26" s="13" t="str">
        <f>CONCATENATE(AR26," ",AT26,CHAR(10),W26,CHAR(10),AV26)</f>
        <v>Шкаф системный РСУ 
5-30-JDCC-0002
Ведомость документов</v>
      </c>
      <c r="AY26" s="5"/>
      <c r="AZ26" s="5" t="s">
        <v>490</v>
      </c>
      <c r="BA26" s="5" t="s">
        <v>489</v>
      </c>
      <c r="BB26" s="5" t="str">
        <f>IF(FW26&gt;0,"02",IF(FN26&gt;0,"01",IF(FE26&gt;0,"00",IF(EM26&gt;0,"G1",IF(ED26&gt;0,"F1",IF(DU26&gt;0,"E1",IF(DL26&gt;0,"D1",IF(DC26&gt;0,"C1",IF(CT26&gt;0,"B1",IF(BM26&gt;0,"A1","-"))))))))))</f>
        <v>A1</v>
      </c>
      <c r="BC26" s="167" t="str">
        <f t="shared" ref="BC26:BC30" si="33">IF(OR(BB26="A1",BB26="B1",BB26="C1",BB26="D1",BB26="E1",BB26="F1",BB26="G1",BB26="H1"),"IFR",IF(OR(BB26="00",BB26="01",BB26="02",BB26="03",BB26="04",BB26="05"),"IFU","-"))</f>
        <v>IFR</v>
      </c>
      <c r="BD26" s="5" t="str">
        <f t="shared" ref="BD26:BD80" si="34">BB26</f>
        <v>A1</v>
      </c>
      <c r="BE26" s="5"/>
      <c r="BF26" s="5"/>
      <c r="BG26" s="12"/>
      <c r="BH26" s="5"/>
      <c r="BI26" s="5"/>
      <c r="BJ26" s="54">
        <f>FB26-(28+15)</f>
        <v>44166</v>
      </c>
      <c r="BK26" s="54">
        <f ca="1">IF(BM26&gt;0,BL26,IF(BJ26&lt;TODAY(),WORKDAY(TODAY(),10),BJ26))</f>
        <v>44243</v>
      </c>
      <c r="BL26" s="193">
        <v>44243</v>
      </c>
      <c r="BM26" s="167" t="s">
        <v>775</v>
      </c>
      <c r="BN26" s="167"/>
      <c r="BO26" s="167"/>
      <c r="BP26" s="167"/>
      <c r="BQ26" s="167"/>
      <c r="BR26" s="157"/>
      <c r="BS26" s="157"/>
      <c r="BT26" s="157"/>
      <c r="BU26" s="157"/>
      <c r="BV26" s="157"/>
      <c r="BW26" s="147"/>
      <c r="BX26" s="147"/>
      <c r="BY26" s="147"/>
      <c r="BZ26" s="147"/>
      <c r="CA26" s="147"/>
      <c r="CB26" s="125"/>
      <c r="CC26" s="125"/>
      <c r="CD26" s="125"/>
      <c r="CE26" s="125"/>
      <c r="CF26" s="125"/>
      <c r="CG26" s="125"/>
      <c r="CH26" s="125"/>
      <c r="CI26" s="125"/>
      <c r="CJ26" s="125"/>
      <c r="CK26" s="125"/>
      <c r="CL26" s="24">
        <f>WORKDAY(BJ26,20)</f>
        <v>44194</v>
      </c>
      <c r="CM26" s="24">
        <f ca="1">IF(BM26&gt;0,WORKDAY(BK26,10),"-")</f>
        <v>44257</v>
      </c>
      <c r="CN26" s="54"/>
      <c r="CO26" s="5"/>
      <c r="CP26" s="34"/>
      <c r="CQ26" s="24">
        <f>WORKDAY(CL26,10)</f>
        <v>44208</v>
      </c>
      <c r="CR26" s="24" t="str">
        <f>IF(CO26&gt;0,WORKDAY(CM26,10),"-")</f>
        <v>-</v>
      </c>
      <c r="CS26" s="54"/>
      <c r="CT26" s="5"/>
      <c r="CU26" s="24" t="str">
        <f>IF(CT26&gt;0,WORKDAY(CQ26,10),"-")</f>
        <v>-</v>
      </c>
      <c r="CV26" s="24" t="str">
        <f>IF(CT26&gt;0,WORKDAY(CR26,10),"-")</f>
        <v>-</v>
      </c>
      <c r="CW26" s="54"/>
      <c r="CX26" s="5"/>
      <c r="CY26" s="34"/>
      <c r="CZ26" s="24" t="str">
        <f>IF(CX26&gt;0,WORKDAY(CU26,10),"-")</f>
        <v>-</v>
      </c>
      <c r="DA26" s="24" t="str">
        <f>IF(CX26&gt;0,WORKDAY(CV26,10),"-")</f>
        <v>-</v>
      </c>
      <c r="DB26" s="24"/>
      <c r="DC26" s="5"/>
      <c r="DD26" s="24" t="str">
        <f>IF(DC26&gt;0,WORKDAY(CZ26,10),"-")</f>
        <v>-</v>
      </c>
      <c r="DE26" s="24" t="str">
        <f>IF(DC26&gt;0,WORKDAY(DA26,10),"-")</f>
        <v>-</v>
      </c>
      <c r="DF26" s="5"/>
      <c r="DG26" s="5"/>
      <c r="DH26" s="54"/>
      <c r="DI26" s="24" t="str">
        <f>IF(DG26&gt;0,WORKDAY(DD26,10),"-")</f>
        <v>-</v>
      </c>
      <c r="DJ26" s="24" t="str">
        <f>IF(DG26&gt;0,WORKDAY(DE26,10),"-")</f>
        <v>-</v>
      </c>
      <c r="DK26" s="5"/>
      <c r="DL26" s="5"/>
      <c r="DM26" s="24" t="str">
        <f>IF(DL26&gt;0,WORKDAY(DI26,10),"-")</f>
        <v>-</v>
      </c>
      <c r="DN26" s="24" t="str">
        <f>IF(DL26&gt;0,WORKDAY(DJ26,10),"-")</f>
        <v>-</v>
      </c>
      <c r="DO26" s="5"/>
      <c r="DP26" s="5"/>
      <c r="DQ26" s="54"/>
      <c r="DR26" s="24" t="str">
        <f>IF(DP26&gt;0,WORKDAY(DM26,10),"-")</f>
        <v>-</v>
      </c>
      <c r="DS26" s="24" t="str">
        <f>IF(DP26&gt;0,WORKDAY(DN26,10),"-")</f>
        <v>-</v>
      </c>
      <c r="DT26" s="5"/>
      <c r="DU26" s="5"/>
      <c r="DV26" s="24" t="str">
        <f>IF(DU26&gt;0,WORKDAY(DR26,10),"-")</f>
        <v>-</v>
      </c>
      <c r="DW26" s="24" t="str">
        <f>IF(DU26&gt;0,WORKDAY(DS26,10),"-")</f>
        <v>-</v>
      </c>
      <c r="DX26" s="5"/>
      <c r="DY26" s="5"/>
      <c r="DZ26" s="54"/>
      <c r="EA26" s="24" t="str">
        <f>IF(DY26&gt;0,WORKDAY(DV26,10),"-")</f>
        <v>-</v>
      </c>
      <c r="EB26" s="24" t="str">
        <f t="shared" si="8"/>
        <v>-</v>
      </c>
      <c r="EC26" s="5"/>
      <c r="ED26" s="5"/>
      <c r="EE26" s="24" t="str">
        <f>IF(ED26&gt;0,WORKDAY(EA26,10),"-")</f>
        <v>-</v>
      </c>
      <c r="EF26" s="24" t="str">
        <f>IF(ED26&gt;0,WORKDAY(EB26,10),"-")</f>
        <v>-</v>
      </c>
      <c r="EG26" s="5"/>
      <c r="EH26" s="5"/>
      <c r="EI26" s="54"/>
      <c r="EJ26" s="24" t="str">
        <f>IF(EH26&gt;0,WORKDAY(EE26,10),"-")</f>
        <v>-</v>
      </c>
      <c r="EK26" s="24" t="str">
        <f>IF(EH26&gt;0,WORKDAY(EF26,10),"-")</f>
        <v>-</v>
      </c>
      <c r="EL26" s="5"/>
      <c r="EM26" s="5"/>
      <c r="EN26" s="24" t="str">
        <f>IF(EM26&gt;0,WORKDAY(EJ26,10),"-")</f>
        <v>-</v>
      </c>
      <c r="EO26" s="24" t="str">
        <f>IF(EM26&gt;0,WORKDAY(EK26,10),"-")</f>
        <v>-</v>
      </c>
      <c r="EP26" s="5"/>
      <c r="EQ26" s="5"/>
      <c r="ER26" s="54"/>
      <c r="ES26" s="54"/>
      <c r="ET26" s="54"/>
      <c r="EU26" s="54"/>
      <c r="EV26" s="54"/>
      <c r="EW26" s="24"/>
      <c r="EX26" s="24"/>
      <c r="EY26" s="167"/>
      <c r="EZ26" s="167"/>
      <c r="FA26" s="193"/>
      <c r="FB26" s="24">
        <v>44209</v>
      </c>
      <c r="FC26" s="24">
        <f ca="1">IF(BK26&gt;0,IF(DC26&gt;0,WORKDAY(DB26,20),IF(CT26&gt;0,WORKDAY(CS26,30),IF(CO26&gt;0,WORKDAY(CN26,40),FB26))),"-")</f>
        <v>44209</v>
      </c>
      <c r="FD26" s="167"/>
      <c r="FE26" s="167"/>
      <c r="FF26" s="24" t="str">
        <f>IF(FE26&gt;0,WORKDAY(FB26,10),"-")</f>
        <v>-</v>
      </c>
      <c r="FG26" s="24" t="str">
        <f>IF(FE26&gt;0,WORKDAY(FC26,10),"-")</f>
        <v>-</v>
      </c>
      <c r="FH26" s="5"/>
      <c r="FI26" s="5"/>
      <c r="FJ26" s="34"/>
      <c r="FK26" s="24">
        <f t="shared" ref="FK26:FK29" si="35">WORKDAY(FB26,20)</f>
        <v>44237</v>
      </c>
      <c r="FL26" s="24">
        <f t="shared" ref="FL26:FL80" si="36">FK26</f>
        <v>44237</v>
      </c>
      <c r="FM26" s="167"/>
      <c r="FN26" s="167"/>
      <c r="FO26" s="24" t="str">
        <f>IF(FN26&gt;0,WORKDAY(FK26,10),"-")</f>
        <v>-</v>
      </c>
      <c r="FP26" s="24" t="str">
        <f>IF(FN26&gt;0,WORKDAY(FL26,10),"-")</f>
        <v>-</v>
      </c>
      <c r="FQ26" s="5"/>
      <c r="FR26" s="5"/>
      <c r="FS26" s="54"/>
      <c r="FT26" s="24">
        <f t="shared" ref="FT26:FT29" si="37">WORKDAY(FK26,20)</f>
        <v>44265</v>
      </c>
      <c r="FU26" s="24">
        <f t="shared" si="9"/>
        <v>44265</v>
      </c>
      <c r="FV26" s="5"/>
      <c r="FW26" s="5"/>
      <c r="FX26" s="24" t="str">
        <f>IF(FW26&gt;0,WORKDAY(FT26,10),"-")</f>
        <v>-</v>
      </c>
      <c r="FY26" s="24" t="str">
        <f>IF(FW26&gt;0,WORKDAY(FU26,10),"-")</f>
        <v>-</v>
      </c>
      <c r="FZ26" s="5"/>
      <c r="GA26" s="5"/>
      <c r="GB26" s="54"/>
      <c r="GC26" s="54"/>
      <c r="GD26" s="54"/>
      <c r="GE26" s="54"/>
      <c r="GF26" s="54"/>
      <c r="GG26" s="54"/>
      <c r="GH26" s="54"/>
      <c r="GI26" s="54"/>
      <c r="GJ26" s="54"/>
      <c r="GK26" s="54"/>
      <c r="GL26" s="54"/>
      <c r="GM26" s="54"/>
      <c r="GN26" s="54"/>
      <c r="GO26" s="54"/>
      <c r="GP26" s="54"/>
      <c r="GQ26" s="54"/>
      <c r="GR26" s="54"/>
      <c r="GS26" s="54"/>
      <c r="GT26" s="54"/>
      <c r="GU26" s="54"/>
      <c r="GV26" s="54"/>
      <c r="GW26" s="54"/>
      <c r="GX26" s="54"/>
      <c r="GY26" s="54"/>
      <c r="GZ26" s="193"/>
      <c r="HA26" s="54"/>
      <c r="HB26" s="54"/>
      <c r="HC26" s="54"/>
      <c r="HD26" s="34">
        <f t="shared" ca="1" si="10"/>
        <v>1</v>
      </c>
      <c r="HE26" s="25">
        <f t="shared" ca="1" si="11"/>
        <v>6.8389057750759875E-4</v>
      </c>
      <c r="HF26" s="25">
        <f t="shared" ca="1" si="12"/>
        <v>1.5197568389057751E-3</v>
      </c>
      <c r="HG26" s="25">
        <f t="shared" ca="1" si="13"/>
        <v>9.0543259557344079E-4</v>
      </c>
      <c r="HH26" s="25">
        <f t="shared" ca="1" si="14"/>
        <v>2.012072434607646E-3</v>
      </c>
      <c r="HI26" s="25"/>
      <c r="HJ26" s="25"/>
      <c r="HK26" s="5"/>
      <c r="HL26" s="24">
        <f t="shared" ca="1" si="0"/>
        <v>44243</v>
      </c>
      <c r="HM26" s="107"/>
      <c r="HN26" s="85"/>
      <c r="HO26" s="204" t="str">
        <f t="shared" si="17"/>
        <v>ожидание A1</v>
      </c>
      <c r="HP26" s="204" t="str">
        <f t="shared" si="18"/>
        <v>не выгружено 00</v>
      </c>
      <c r="HQ26" s="182" t="str">
        <f t="shared" si="19"/>
        <v>выгружено A1</v>
      </c>
      <c r="HR26" s="182" t="str">
        <f t="shared" si="20"/>
        <v>ожидание A1</v>
      </c>
      <c r="HS26" s="182" t="b">
        <f t="shared" si="21"/>
        <v>0</v>
      </c>
      <c r="HT26" s="182" t="str">
        <f t="shared" si="22"/>
        <v>ожидание замечаний</v>
      </c>
      <c r="HU26" s="182" t="str">
        <f t="shared" si="23"/>
        <v>0055-P2-GA1-CPC-TRM-00650</v>
      </c>
      <c r="HV26" s="191">
        <f t="shared" si="24"/>
        <v>44243</v>
      </c>
      <c r="HW26" s="184" t="str">
        <f t="shared" si="25"/>
        <v>ожидание A1</v>
      </c>
      <c r="HX26" s="191" t="str">
        <f t="shared" si="26"/>
        <v>ожидание A1</v>
      </c>
      <c r="HY26" s="183"/>
      <c r="HZ26" s="182" t="str">
        <f t="shared" si="27"/>
        <v>выгружено</v>
      </c>
      <c r="IA26" s="182" t="str">
        <f t="shared" si="28"/>
        <v>A1</v>
      </c>
      <c r="IB26" s="182" t="str">
        <f t="shared" si="29"/>
        <v>ожидание замечаний к ревизии</v>
      </c>
      <c r="IC26" s="182" t="str">
        <f t="shared" si="30"/>
        <v>A1</v>
      </c>
      <c r="ID26" s="182" t="str">
        <f t="shared" si="31"/>
        <v>A1</v>
      </c>
      <c r="IE26" s="185" t="str">
        <f t="shared" si="32"/>
        <v>1</v>
      </c>
      <c r="IF26" s="135" t="s">
        <v>705</v>
      </c>
      <c r="IG26" s="181">
        <v>1</v>
      </c>
      <c r="IH26" s="85"/>
      <c r="II26" s="85"/>
      <c r="IJ26" s="85"/>
      <c r="IK26" s="85"/>
      <c r="IL26" s="85"/>
      <c r="IM26" s="85"/>
      <c r="IN26" s="85"/>
      <c r="IO26" s="85"/>
      <c r="IP26" s="85"/>
      <c r="IQ26" s="85"/>
      <c r="IR26" s="85"/>
      <c r="IS26" s="85"/>
      <c r="IT26" s="85"/>
      <c r="IU26" s="85"/>
      <c r="IV26" s="85"/>
      <c r="IW26" s="85"/>
      <c r="IX26" s="85"/>
      <c r="IY26" s="85"/>
      <c r="IZ26" s="85"/>
      <c r="JA26" s="85"/>
      <c r="JB26" s="85"/>
      <c r="JC26" s="85"/>
      <c r="JD26" s="85"/>
      <c r="JE26" s="85"/>
      <c r="JF26" s="85"/>
      <c r="JG26" s="85"/>
      <c r="JH26" s="85"/>
      <c r="JI26" s="85"/>
      <c r="JJ26" s="85"/>
      <c r="JK26" s="85"/>
      <c r="JL26" s="85"/>
      <c r="JM26" s="85"/>
      <c r="JN26" s="85"/>
      <c r="JO26" s="85"/>
      <c r="JP26" s="85"/>
      <c r="JQ26" s="85"/>
      <c r="JR26" s="85"/>
      <c r="JS26" s="85"/>
      <c r="JT26" s="85"/>
      <c r="JU26" s="85"/>
      <c r="JV26" s="85"/>
      <c r="JW26" s="85"/>
      <c r="JX26" s="85"/>
      <c r="JY26" s="85"/>
      <c r="JZ26" s="85"/>
      <c r="KA26" s="85"/>
      <c r="KB26" s="85"/>
      <c r="KC26" s="85"/>
    </row>
    <row r="27" spans="1:289" s="57" customFormat="1" ht="48" hidden="1" customHeight="1">
      <c r="A27" s="6"/>
      <c r="B27" s="19" t="s">
        <v>156</v>
      </c>
      <c r="C27" s="19" t="s">
        <v>157</v>
      </c>
      <c r="D27" s="5"/>
      <c r="E27" s="5"/>
      <c r="F27" s="5"/>
      <c r="G27" s="5"/>
      <c r="H27" s="5" t="s">
        <v>727</v>
      </c>
      <c r="I27" s="5" t="s">
        <v>736</v>
      </c>
      <c r="J27" s="5"/>
      <c r="K27" s="5"/>
      <c r="L27" s="5"/>
      <c r="M27" s="5"/>
      <c r="N27" s="5"/>
      <c r="O27" s="5"/>
      <c r="P27" s="5" t="s">
        <v>745</v>
      </c>
      <c r="Q27" s="5" t="s">
        <v>747</v>
      </c>
      <c r="R27" s="5" t="s">
        <v>206</v>
      </c>
      <c r="S27" s="5" t="s">
        <v>360</v>
      </c>
      <c r="T27" s="5" t="s">
        <v>361</v>
      </c>
      <c r="U27" s="5" t="s">
        <v>158</v>
      </c>
      <c r="V27" s="5"/>
      <c r="W27" s="5" t="str">
        <f>CONCATENATE(X27,"-",Y27,"-",Z27,AA27,,AB27,"-",AC27)</f>
        <v>5-30-JDCC-0002</v>
      </c>
      <c r="X27" s="19" t="s">
        <v>755</v>
      </c>
      <c r="Y27" s="19">
        <v>30</v>
      </c>
      <c r="Z27" s="19" t="s">
        <v>302</v>
      </c>
      <c r="AA27" s="19" t="s">
        <v>303</v>
      </c>
      <c r="AB27" s="19"/>
      <c r="AC27" s="19" t="s">
        <v>192</v>
      </c>
      <c r="AD27" s="5"/>
      <c r="AE27" s="19">
        <v>4</v>
      </c>
      <c r="AF27" s="19" t="s">
        <v>180</v>
      </c>
      <c r="AG27" s="19" t="s">
        <v>166</v>
      </c>
      <c r="AH27" s="19">
        <v>537</v>
      </c>
      <c r="AI27" s="19" t="s">
        <v>192</v>
      </c>
      <c r="AJ27" s="5"/>
      <c r="AK27" s="5"/>
      <c r="AL27" s="5" t="s">
        <v>120</v>
      </c>
      <c r="AM27" s="5"/>
      <c r="AN27" s="5" t="s">
        <v>168</v>
      </c>
      <c r="AO27" s="5" t="str">
        <f>CONCATENATE("0055-",B27,"-",C27,"-","4",".",AE27,".",AF27,".",AG27,".",AH27,"-",AL27,".",AN27,"-",AI27)</f>
        <v>0055-CPC-GA1-4.4.3.30.537-ATH1.SP-0002</v>
      </c>
      <c r="AP27" s="5" t="str">
        <f>CONCATENATE("0055-",B27,"-",C27,"-","4",".",AE27,".",AF27,".",AG27,".",AH27,"-",AL27,"-",AN27,"-",AI27,"_",BD27,"_",U27)</f>
        <v>0055-CPC-GA1-4.4.3.30.537-ATH1-SP-0002_A1_ER</v>
      </c>
      <c r="AQ27" s="13" t="s">
        <v>322</v>
      </c>
      <c r="AR27" s="13" t="s">
        <v>393</v>
      </c>
      <c r="AS27" s="13"/>
      <c r="AT27" s="13"/>
      <c r="AU27" s="13" t="s">
        <v>319</v>
      </c>
      <c r="AV27" s="13" t="s">
        <v>334</v>
      </c>
      <c r="AW27" s="13" t="str">
        <f>CONCATENATE(AQ27," ",AS27,CHAR(10),W27,CHAR(10),AU27)</f>
        <v>DCS Control Cabinet 
5-30-JDCC-0002
List of elements</v>
      </c>
      <c r="AX27" s="13" t="str">
        <f>CONCATENATE(AR27," ",AT27,CHAR(10),W27,CHAR(10),AV27)</f>
        <v>Шкаф системный РСУ 
5-30-JDCC-0002
Перечень элементов</v>
      </c>
      <c r="AY27" s="5"/>
      <c r="AZ27" s="5" t="s">
        <v>490</v>
      </c>
      <c r="BA27" s="5" t="s">
        <v>489</v>
      </c>
      <c r="BB27" s="5" t="str">
        <f>IF(FW27&gt;0,"02",IF(FN27&gt;0,"01",IF(FE27&gt;0,"00",IF(EM27&gt;0,"G1",IF(ED27&gt;0,"F1",IF(DU27&gt;0,"E1",IF(DL27&gt;0,"D1",IF(DC27&gt;0,"C1",IF(CT27&gt;0,"B1",IF(BM27&gt;0,"A1","-"))))))))))</f>
        <v>A1</v>
      </c>
      <c r="BC27" s="167" t="str">
        <f t="shared" si="33"/>
        <v>IFR</v>
      </c>
      <c r="BD27" s="5" t="str">
        <f t="shared" si="34"/>
        <v>A1</v>
      </c>
      <c r="BE27" s="5"/>
      <c r="BF27" s="5"/>
      <c r="BG27" s="12"/>
      <c r="BH27" s="5"/>
      <c r="BI27" s="5"/>
      <c r="BJ27" s="54">
        <f>FB27-(28+15)</f>
        <v>44166</v>
      </c>
      <c r="BK27" s="54">
        <f ca="1">IF(BM27&gt;0,BL27,IF(BJ27&lt;TODAY(),WORKDAY(TODAY(),10),BJ27))</f>
        <v>44243</v>
      </c>
      <c r="BL27" s="193">
        <v>44243</v>
      </c>
      <c r="BM27" s="167" t="s">
        <v>775</v>
      </c>
      <c r="BN27" s="167"/>
      <c r="BO27" s="167"/>
      <c r="BP27" s="167"/>
      <c r="BQ27" s="167"/>
      <c r="BR27" s="157"/>
      <c r="BS27" s="157"/>
      <c r="BT27" s="157"/>
      <c r="BU27" s="157"/>
      <c r="BV27" s="157"/>
      <c r="BW27" s="147"/>
      <c r="BX27" s="147"/>
      <c r="BY27" s="147"/>
      <c r="BZ27" s="147"/>
      <c r="CA27" s="147"/>
      <c r="CB27" s="125"/>
      <c r="CC27" s="125"/>
      <c r="CD27" s="125"/>
      <c r="CE27" s="125"/>
      <c r="CF27" s="125"/>
      <c r="CG27" s="125"/>
      <c r="CH27" s="125"/>
      <c r="CI27" s="125"/>
      <c r="CJ27" s="125"/>
      <c r="CK27" s="125"/>
      <c r="CL27" s="24">
        <f>WORKDAY(BJ27,20)</f>
        <v>44194</v>
      </c>
      <c r="CM27" s="24">
        <f ca="1">IF(BM27&gt;0,WORKDAY(BK27,10),"-")</f>
        <v>44257</v>
      </c>
      <c r="CN27" s="54"/>
      <c r="CO27" s="5"/>
      <c r="CP27" s="34"/>
      <c r="CQ27" s="24">
        <f>WORKDAY(CL27,10)</f>
        <v>44208</v>
      </c>
      <c r="CR27" s="24" t="str">
        <f>IF(CO27&gt;0,WORKDAY(CM27,10),"-")</f>
        <v>-</v>
      </c>
      <c r="CS27" s="54"/>
      <c r="CT27" s="5"/>
      <c r="CU27" s="24" t="str">
        <f>IF(CT27&gt;0,WORKDAY(CQ27,10),"-")</f>
        <v>-</v>
      </c>
      <c r="CV27" s="24" t="str">
        <f>IF(CT27&gt;0,WORKDAY(CR27,10),"-")</f>
        <v>-</v>
      </c>
      <c r="CW27" s="54"/>
      <c r="CX27" s="5"/>
      <c r="CY27" s="34"/>
      <c r="CZ27" s="24" t="str">
        <f>IF(CX27&gt;0,WORKDAY(CU27,10),"-")</f>
        <v>-</v>
      </c>
      <c r="DA27" s="24" t="str">
        <f>IF(CX27&gt;0,WORKDAY(CV27,10),"-")</f>
        <v>-</v>
      </c>
      <c r="DB27" s="24"/>
      <c r="DC27" s="5"/>
      <c r="DD27" s="24" t="str">
        <f>IF(DC27&gt;0,WORKDAY(CZ27,10),"-")</f>
        <v>-</v>
      </c>
      <c r="DE27" s="24" t="str">
        <f>IF(DC27&gt;0,WORKDAY(DA27,10),"-")</f>
        <v>-</v>
      </c>
      <c r="DF27" s="5"/>
      <c r="DG27" s="5"/>
      <c r="DH27" s="54"/>
      <c r="DI27" s="24" t="str">
        <f>IF(DG27&gt;0,WORKDAY(DD27,10),"-")</f>
        <v>-</v>
      </c>
      <c r="DJ27" s="24" t="str">
        <f>IF(DG27&gt;0,WORKDAY(DE27,10),"-")</f>
        <v>-</v>
      </c>
      <c r="DK27" s="5"/>
      <c r="DL27" s="5"/>
      <c r="DM27" s="24" t="str">
        <f>IF(DL27&gt;0,WORKDAY(DI27,10),"-")</f>
        <v>-</v>
      </c>
      <c r="DN27" s="24" t="str">
        <f>IF(DL27&gt;0,WORKDAY(DJ27,10),"-")</f>
        <v>-</v>
      </c>
      <c r="DO27" s="5"/>
      <c r="DP27" s="5"/>
      <c r="DQ27" s="54"/>
      <c r="DR27" s="24" t="str">
        <f>IF(DP27&gt;0,WORKDAY(DM27,10),"-")</f>
        <v>-</v>
      </c>
      <c r="DS27" s="24" t="str">
        <f>IF(DP27&gt;0,WORKDAY(DN27,10),"-")</f>
        <v>-</v>
      </c>
      <c r="DT27" s="5"/>
      <c r="DU27" s="5"/>
      <c r="DV27" s="24" t="str">
        <f>IF(DU27&gt;0,WORKDAY(DR27,10),"-")</f>
        <v>-</v>
      </c>
      <c r="DW27" s="24" t="str">
        <f>IF(DU27&gt;0,WORKDAY(DS27,10),"-")</f>
        <v>-</v>
      </c>
      <c r="DX27" s="5"/>
      <c r="DY27" s="5"/>
      <c r="DZ27" s="54"/>
      <c r="EA27" s="24" t="str">
        <f>IF(DY27&gt;0,WORKDAY(DV27,10),"-")</f>
        <v>-</v>
      </c>
      <c r="EB27" s="24" t="str">
        <f t="shared" si="8"/>
        <v>-</v>
      </c>
      <c r="EC27" s="5"/>
      <c r="ED27" s="5"/>
      <c r="EE27" s="24" t="str">
        <f>IF(ED27&gt;0,WORKDAY(EA27,10),"-")</f>
        <v>-</v>
      </c>
      <c r="EF27" s="24" t="str">
        <f>IF(ED27&gt;0,WORKDAY(EB27,10),"-")</f>
        <v>-</v>
      </c>
      <c r="EG27" s="5"/>
      <c r="EH27" s="5"/>
      <c r="EI27" s="54"/>
      <c r="EJ27" s="24" t="str">
        <f>IF(EH27&gt;0,WORKDAY(EE27,10),"-")</f>
        <v>-</v>
      </c>
      <c r="EK27" s="24" t="str">
        <f>IF(EH27&gt;0,WORKDAY(EF27,10),"-")</f>
        <v>-</v>
      </c>
      <c r="EL27" s="5"/>
      <c r="EM27" s="5"/>
      <c r="EN27" s="24" t="str">
        <f>IF(EM27&gt;0,WORKDAY(EJ27,10),"-")</f>
        <v>-</v>
      </c>
      <c r="EO27" s="24" t="str">
        <f>IF(EM27&gt;0,WORKDAY(EK27,10),"-")</f>
        <v>-</v>
      </c>
      <c r="EP27" s="5"/>
      <c r="EQ27" s="5"/>
      <c r="ER27" s="54"/>
      <c r="ES27" s="54"/>
      <c r="ET27" s="54"/>
      <c r="EU27" s="54"/>
      <c r="EV27" s="54"/>
      <c r="EW27" s="24"/>
      <c r="EX27" s="24"/>
      <c r="EY27" s="167"/>
      <c r="EZ27" s="167"/>
      <c r="FA27" s="193"/>
      <c r="FB27" s="24">
        <v>44209</v>
      </c>
      <c r="FC27" s="24">
        <f ca="1">IF(BK27&gt;0,IF(DC27&gt;0,WORKDAY(DB27,20),IF(CT27&gt;0,WORKDAY(CS27,30),IF(CO27&gt;0,WORKDAY(CN27,40),FB27))),"-")</f>
        <v>44209</v>
      </c>
      <c r="FD27" s="167"/>
      <c r="FE27" s="167"/>
      <c r="FF27" s="24" t="str">
        <f>IF(FE27&gt;0,WORKDAY(FB27,10),"-")</f>
        <v>-</v>
      </c>
      <c r="FG27" s="24" t="str">
        <f>IF(FE27&gt;0,WORKDAY(FC27,10),"-")</f>
        <v>-</v>
      </c>
      <c r="FH27" s="5"/>
      <c r="FI27" s="5"/>
      <c r="FJ27" s="34"/>
      <c r="FK27" s="24">
        <f t="shared" si="35"/>
        <v>44237</v>
      </c>
      <c r="FL27" s="24">
        <f t="shared" si="36"/>
        <v>44237</v>
      </c>
      <c r="FM27" s="5"/>
      <c r="FN27" s="5"/>
      <c r="FO27" s="24" t="str">
        <f>IF(FN27&gt;0,WORKDAY(FK27,10),"-")</f>
        <v>-</v>
      </c>
      <c r="FP27" s="24" t="str">
        <f>IF(FN27&gt;0,WORKDAY(FL27,10),"-")</f>
        <v>-</v>
      </c>
      <c r="FQ27" s="5"/>
      <c r="FR27" s="5"/>
      <c r="FS27" s="54"/>
      <c r="FT27" s="24">
        <f t="shared" si="37"/>
        <v>44265</v>
      </c>
      <c r="FU27" s="24">
        <f t="shared" si="9"/>
        <v>44265</v>
      </c>
      <c r="FV27" s="5"/>
      <c r="FW27" s="5"/>
      <c r="FX27" s="24" t="str">
        <f>IF(FW27&gt;0,WORKDAY(FT27,10),"-")</f>
        <v>-</v>
      </c>
      <c r="FY27" s="24" t="str">
        <f>IF(FW27&gt;0,WORKDAY(FU27,10),"-")</f>
        <v>-</v>
      </c>
      <c r="FZ27" s="5"/>
      <c r="GA27" s="5"/>
      <c r="GB27" s="54"/>
      <c r="GC27" s="54"/>
      <c r="GD27" s="54"/>
      <c r="GE27" s="54"/>
      <c r="GF27" s="54"/>
      <c r="GG27" s="54"/>
      <c r="GH27" s="54"/>
      <c r="GI27" s="54"/>
      <c r="GJ27" s="54"/>
      <c r="GK27" s="54"/>
      <c r="GL27" s="54"/>
      <c r="GM27" s="54"/>
      <c r="GN27" s="54"/>
      <c r="GO27" s="54"/>
      <c r="GP27" s="54"/>
      <c r="GQ27" s="54"/>
      <c r="GR27" s="54"/>
      <c r="GS27" s="54"/>
      <c r="GT27" s="54"/>
      <c r="GU27" s="54"/>
      <c r="GV27" s="54"/>
      <c r="GW27" s="54"/>
      <c r="GX27" s="54"/>
      <c r="GY27" s="54"/>
      <c r="GZ27" s="193"/>
      <c r="HA27" s="54"/>
      <c r="HB27" s="54"/>
      <c r="HC27" s="54"/>
      <c r="HD27" s="34">
        <f t="shared" ca="1" si="10"/>
        <v>1</v>
      </c>
      <c r="HE27" s="25">
        <f t="shared" ca="1" si="11"/>
        <v>6.8389057750759875E-4</v>
      </c>
      <c r="HF27" s="25">
        <f t="shared" ca="1" si="12"/>
        <v>1.5197568389057751E-3</v>
      </c>
      <c r="HG27" s="25">
        <f t="shared" ca="1" si="13"/>
        <v>9.0543259557344079E-4</v>
      </c>
      <c r="HH27" s="25">
        <f t="shared" ca="1" si="14"/>
        <v>2.012072434607646E-3</v>
      </c>
      <c r="HI27" s="25"/>
      <c r="HJ27" s="25"/>
      <c r="HK27" s="5"/>
      <c r="HL27" s="24">
        <f t="shared" ca="1" si="0"/>
        <v>44243</v>
      </c>
      <c r="HM27" s="107"/>
      <c r="HN27" s="85"/>
      <c r="HO27" s="204" t="str">
        <f t="shared" si="17"/>
        <v>ожидание A1</v>
      </c>
      <c r="HP27" s="204" t="str">
        <f t="shared" si="18"/>
        <v>не выгружено 00</v>
      </c>
      <c r="HQ27" s="182" t="str">
        <f t="shared" si="19"/>
        <v>выгружено A1</v>
      </c>
      <c r="HR27" s="182" t="str">
        <f t="shared" si="20"/>
        <v>ожидание A1</v>
      </c>
      <c r="HS27" s="182" t="b">
        <f t="shared" si="21"/>
        <v>0</v>
      </c>
      <c r="HT27" s="182" t="str">
        <f t="shared" si="22"/>
        <v>ожидание замечаний</v>
      </c>
      <c r="HU27" s="182" t="str">
        <f t="shared" si="23"/>
        <v>0055-P2-GA1-CPC-TRM-00650</v>
      </c>
      <c r="HV27" s="191">
        <f t="shared" si="24"/>
        <v>44243</v>
      </c>
      <c r="HW27" s="184" t="str">
        <f t="shared" si="25"/>
        <v>ожидание A1</v>
      </c>
      <c r="HX27" s="191" t="str">
        <f t="shared" si="26"/>
        <v>ожидание A1</v>
      </c>
      <c r="HY27" s="183"/>
      <c r="HZ27" s="182" t="str">
        <f t="shared" si="27"/>
        <v>выгружено</v>
      </c>
      <c r="IA27" s="182" t="str">
        <f t="shared" si="28"/>
        <v>A1</v>
      </c>
      <c r="IB27" s="182" t="str">
        <f t="shared" si="29"/>
        <v>ожидание замечаний к ревизии</v>
      </c>
      <c r="IC27" s="182" t="str">
        <f t="shared" si="30"/>
        <v>A1</v>
      </c>
      <c r="ID27" s="182" t="str">
        <f t="shared" si="31"/>
        <v>A1</v>
      </c>
      <c r="IE27" s="185" t="str">
        <f t="shared" si="32"/>
        <v>1</v>
      </c>
      <c r="IF27" s="135" t="s">
        <v>705</v>
      </c>
      <c r="IG27" s="181">
        <v>1</v>
      </c>
      <c r="IH27" s="85"/>
      <c r="II27" s="85"/>
      <c r="IJ27" s="85"/>
      <c r="IK27" s="85"/>
      <c r="IL27" s="85"/>
      <c r="IM27" s="85"/>
      <c r="IN27" s="85"/>
      <c r="IO27" s="85"/>
      <c r="IP27" s="85"/>
      <c r="IQ27" s="85"/>
      <c r="IR27" s="85"/>
      <c r="IS27" s="85"/>
      <c r="IT27" s="85"/>
      <c r="IU27" s="85"/>
      <c r="IV27" s="85"/>
      <c r="IW27" s="85"/>
      <c r="IX27" s="85"/>
      <c r="IY27" s="85"/>
      <c r="IZ27" s="85"/>
      <c r="JA27" s="85"/>
      <c r="JB27" s="85"/>
      <c r="JC27" s="85"/>
      <c r="JD27" s="85"/>
      <c r="JE27" s="85"/>
      <c r="JF27" s="85"/>
      <c r="JG27" s="85"/>
      <c r="JH27" s="85"/>
      <c r="JI27" s="85"/>
      <c r="JJ27" s="85"/>
      <c r="JK27" s="85"/>
      <c r="JL27" s="85"/>
      <c r="JM27" s="85"/>
      <c r="JN27" s="85"/>
      <c r="JO27" s="85"/>
      <c r="JP27" s="85"/>
      <c r="JQ27" s="85"/>
      <c r="JR27" s="85"/>
      <c r="JS27" s="85"/>
      <c r="JT27" s="85"/>
      <c r="JU27" s="85"/>
      <c r="JV27" s="85"/>
      <c r="JW27" s="85"/>
      <c r="JX27" s="85"/>
      <c r="JY27" s="85"/>
      <c r="JZ27" s="85"/>
      <c r="KA27" s="85"/>
      <c r="KB27" s="85"/>
      <c r="KC27" s="85"/>
    </row>
    <row r="28" spans="1:289" s="57" customFormat="1" ht="42.75" hidden="1" customHeight="1">
      <c r="A28" s="6"/>
      <c r="B28" s="19" t="s">
        <v>156</v>
      </c>
      <c r="C28" s="19" t="s">
        <v>157</v>
      </c>
      <c r="D28" s="5"/>
      <c r="E28" s="5"/>
      <c r="F28" s="5"/>
      <c r="G28" s="5"/>
      <c r="H28" s="5" t="s">
        <v>727</v>
      </c>
      <c r="I28" s="5" t="s">
        <v>736</v>
      </c>
      <c r="J28" s="5"/>
      <c r="K28" s="5"/>
      <c r="L28" s="5"/>
      <c r="M28" s="5"/>
      <c r="N28" s="5"/>
      <c r="O28" s="5"/>
      <c r="P28" s="5" t="s">
        <v>745</v>
      </c>
      <c r="Q28" s="5" t="s">
        <v>747</v>
      </c>
      <c r="R28" s="5" t="s">
        <v>206</v>
      </c>
      <c r="S28" s="5" t="s">
        <v>360</v>
      </c>
      <c r="T28" s="5" t="s">
        <v>361</v>
      </c>
      <c r="U28" s="5" t="s">
        <v>158</v>
      </c>
      <c r="V28" s="5"/>
      <c r="W28" s="5" t="str">
        <f>CONCATENATE(X28,"-",Y28,"-",Z28,AA28,,AB28,"-",AC28)</f>
        <v>5-30-JDCC-0002</v>
      </c>
      <c r="X28" s="19" t="s">
        <v>755</v>
      </c>
      <c r="Y28" s="19">
        <v>30</v>
      </c>
      <c r="Z28" s="19" t="s">
        <v>302</v>
      </c>
      <c r="AA28" s="19" t="s">
        <v>303</v>
      </c>
      <c r="AB28" s="19"/>
      <c r="AC28" s="19" t="s">
        <v>192</v>
      </c>
      <c r="AD28" s="5"/>
      <c r="AE28" s="19">
        <v>4</v>
      </c>
      <c r="AF28" s="19" t="s">
        <v>180</v>
      </c>
      <c r="AG28" s="19" t="s">
        <v>166</v>
      </c>
      <c r="AH28" s="19">
        <v>537</v>
      </c>
      <c r="AI28" s="19" t="s">
        <v>192</v>
      </c>
      <c r="AJ28" s="5"/>
      <c r="AK28" s="5"/>
      <c r="AL28" s="5" t="s">
        <v>120</v>
      </c>
      <c r="AM28" s="5"/>
      <c r="AN28" s="5" t="s">
        <v>169</v>
      </c>
      <c r="AO28" s="5" t="str">
        <f>CONCATENATE("0055-",B28,"-",C28,"-","4",".",AE28,".",AF28,".",AG28,".",AH28,"-",AL28,".",AN28,"-",AI28)</f>
        <v>0055-CPC-GA1-4.4.3.30.537-ATH1.V0-0002</v>
      </c>
      <c r="AP28" s="5" t="str">
        <f>CONCATENATE("0055-",B28,"-",C28,"-","4",".",AE28,".",AF28,".",AG28,".",AH28,"-",AL28,"-",AN28,"-",AI28,"_",BD28,"_",U28)</f>
        <v>0055-CPC-GA1-4.4.3.30.537-ATH1-V0-0002_A1_ER</v>
      </c>
      <c r="AQ28" s="13" t="s">
        <v>322</v>
      </c>
      <c r="AR28" s="13" t="s">
        <v>393</v>
      </c>
      <c r="AS28" s="13"/>
      <c r="AT28" s="13"/>
      <c r="AU28" s="13" t="s">
        <v>320</v>
      </c>
      <c r="AV28" s="13" t="s">
        <v>335</v>
      </c>
      <c r="AW28" s="13" t="str">
        <f>CONCATENATE(AQ28," ",AS28,CHAR(10),W28,CHAR(10),AU28)</f>
        <v>DCS Control Cabinet 
5-30-JDCC-0002
General view drawings</v>
      </c>
      <c r="AX28" s="13" t="str">
        <f>CONCATENATE(AR28," ",AT28,CHAR(10),W28,CHAR(10),AV28)</f>
        <v>Шкаф системный РСУ 
5-30-JDCC-0002
Чертеж общего вида</v>
      </c>
      <c r="AY28" s="5"/>
      <c r="AZ28" s="5" t="s">
        <v>490</v>
      </c>
      <c r="BA28" s="5" t="s">
        <v>489</v>
      </c>
      <c r="BB28" s="5" t="str">
        <f>IF(FW28&gt;0,"02",IF(FN28&gt;0,"01",IF(FE28&gt;0,"00",IF(EM28&gt;0,"G1",IF(ED28&gt;0,"F1",IF(DU28&gt;0,"E1",IF(DL28&gt;0,"D1",IF(DC28&gt;0,"C1",IF(CT28&gt;0,"B1",IF(BM28&gt;0,"A1","-"))))))))))</f>
        <v>A1</v>
      </c>
      <c r="BC28" s="167" t="str">
        <f t="shared" si="33"/>
        <v>IFR</v>
      </c>
      <c r="BD28" s="5" t="str">
        <f t="shared" si="34"/>
        <v>A1</v>
      </c>
      <c r="BE28" s="5"/>
      <c r="BF28" s="5"/>
      <c r="BG28" s="12"/>
      <c r="BH28" s="5"/>
      <c r="BI28" s="5"/>
      <c r="BJ28" s="54">
        <f>FB28-(28+15)</f>
        <v>44166</v>
      </c>
      <c r="BK28" s="54">
        <f ca="1">IF(BM28&gt;0,BL28,IF(BJ28&lt;TODAY(),WORKDAY(TODAY(),10),BJ28))</f>
        <v>44243</v>
      </c>
      <c r="BL28" s="193">
        <v>44243</v>
      </c>
      <c r="BM28" s="167" t="s">
        <v>775</v>
      </c>
      <c r="BN28" s="167"/>
      <c r="BO28" s="167"/>
      <c r="BP28" s="167"/>
      <c r="BQ28" s="167"/>
      <c r="BR28" s="157"/>
      <c r="BS28" s="157"/>
      <c r="BT28" s="157"/>
      <c r="BU28" s="157"/>
      <c r="BV28" s="157"/>
      <c r="BW28" s="147"/>
      <c r="BX28" s="147"/>
      <c r="BY28" s="147"/>
      <c r="BZ28" s="147"/>
      <c r="CA28" s="147"/>
      <c r="CB28" s="125"/>
      <c r="CC28" s="125"/>
      <c r="CD28" s="125"/>
      <c r="CE28" s="125"/>
      <c r="CF28" s="125"/>
      <c r="CG28" s="125"/>
      <c r="CH28" s="125"/>
      <c r="CI28" s="125"/>
      <c r="CJ28" s="125"/>
      <c r="CK28" s="125"/>
      <c r="CL28" s="24">
        <f>WORKDAY(BJ28,20)</f>
        <v>44194</v>
      </c>
      <c r="CM28" s="24">
        <f ca="1">IF(BM28&gt;0,WORKDAY(BK28,10),"-")</f>
        <v>44257</v>
      </c>
      <c r="CN28" s="54"/>
      <c r="CO28" s="5"/>
      <c r="CP28" s="34"/>
      <c r="CQ28" s="24">
        <f>WORKDAY(CL28,10)</f>
        <v>44208</v>
      </c>
      <c r="CR28" s="24" t="str">
        <f>IF(CO28&gt;0,WORKDAY(CM28,10),"-")</f>
        <v>-</v>
      </c>
      <c r="CS28" s="54"/>
      <c r="CT28" s="5"/>
      <c r="CU28" s="24" t="str">
        <f>IF(CT28&gt;0,WORKDAY(CQ28,10),"-")</f>
        <v>-</v>
      </c>
      <c r="CV28" s="24" t="str">
        <f>IF(CT28&gt;0,WORKDAY(CR28,10),"-")</f>
        <v>-</v>
      </c>
      <c r="CW28" s="54"/>
      <c r="CX28" s="5"/>
      <c r="CY28" s="34"/>
      <c r="CZ28" s="24" t="str">
        <f>IF(CX28&gt;0,WORKDAY(CU28,10),"-")</f>
        <v>-</v>
      </c>
      <c r="DA28" s="24" t="str">
        <f>IF(CX28&gt;0,WORKDAY(CV28,10),"-")</f>
        <v>-</v>
      </c>
      <c r="DB28" s="24"/>
      <c r="DC28" s="5"/>
      <c r="DD28" s="24" t="str">
        <f>IF(DC28&gt;0,WORKDAY(CZ28,10),"-")</f>
        <v>-</v>
      </c>
      <c r="DE28" s="24" t="str">
        <f>IF(DC28&gt;0,WORKDAY(DA28,10),"-")</f>
        <v>-</v>
      </c>
      <c r="DF28" s="5"/>
      <c r="DG28" s="5"/>
      <c r="DH28" s="54"/>
      <c r="DI28" s="24" t="str">
        <f>IF(DG28&gt;0,WORKDAY(DD28,10),"-")</f>
        <v>-</v>
      </c>
      <c r="DJ28" s="24" t="str">
        <f>IF(DG28&gt;0,WORKDAY(DE28,10),"-")</f>
        <v>-</v>
      </c>
      <c r="DK28" s="5"/>
      <c r="DL28" s="5"/>
      <c r="DM28" s="24" t="str">
        <f>IF(DL28&gt;0,WORKDAY(DI28,10),"-")</f>
        <v>-</v>
      </c>
      <c r="DN28" s="24" t="str">
        <f>IF(DL28&gt;0,WORKDAY(DJ28,10),"-")</f>
        <v>-</v>
      </c>
      <c r="DO28" s="5"/>
      <c r="DP28" s="5"/>
      <c r="DQ28" s="54"/>
      <c r="DR28" s="24" t="str">
        <f>IF(DP28&gt;0,WORKDAY(DM28,10),"-")</f>
        <v>-</v>
      </c>
      <c r="DS28" s="24" t="str">
        <f>IF(DP28&gt;0,WORKDAY(DN28,10),"-")</f>
        <v>-</v>
      </c>
      <c r="DT28" s="5"/>
      <c r="DU28" s="5"/>
      <c r="DV28" s="24" t="str">
        <f>IF(DU28&gt;0,WORKDAY(DR28,10),"-")</f>
        <v>-</v>
      </c>
      <c r="DW28" s="24" t="str">
        <f>IF(DU28&gt;0,WORKDAY(DS28,10),"-")</f>
        <v>-</v>
      </c>
      <c r="DX28" s="5"/>
      <c r="DY28" s="5"/>
      <c r="DZ28" s="54"/>
      <c r="EA28" s="24" t="str">
        <f>IF(DY28&gt;0,WORKDAY(DV28,10),"-")</f>
        <v>-</v>
      </c>
      <c r="EB28" s="24" t="str">
        <f t="shared" si="8"/>
        <v>-</v>
      </c>
      <c r="EC28" s="5"/>
      <c r="ED28" s="5"/>
      <c r="EE28" s="24" t="str">
        <f>IF(ED28&gt;0,WORKDAY(EA28,10),"-")</f>
        <v>-</v>
      </c>
      <c r="EF28" s="24" t="str">
        <f>IF(ED28&gt;0,WORKDAY(EB28,10),"-")</f>
        <v>-</v>
      </c>
      <c r="EG28" s="5"/>
      <c r="EH28" s="5"/>
      <c r="EI28" s="54"/>
      <c r="EJ28" s="24" t="str">
        <f>IF(EH28&gt;0,WORKDAY(EE28,10),"-")</f>
        <v>-</v>
      </c>
      <c r="EK28" s="24" t="str">
        <f>IF(EH28&gt;0,WORKDAY(EF28,10),"-")</f>
        <v>-</v>
      </c>
      <c r="EL28" s="5"/>
      <c r="EM28" s="5"/>
      <c r="EN28" s="24" t="str">
        <f>IF(EM28&gt;0,WORKDAY(EJ28,10),"-")</f>
        <v>-</v>
      </c>
      <c r="EO28" s="24" t="str">
        <f>IF(EM28&gt;0,WORKDAY(EK28,10),"-")</f>
        <v>-</v>
      </c>
      <c r="EP28" s="5"/>
      <c r="EQ28" s="5"/>
      <c r="ER28" s="54"/>
      <c r="ES28" s="54"/>
      <c r="ET28" s="54"/>
      <c r="EU28" s="54"/>
      <c r="EV28" s="54"/>
      <c r="EW28" s="24"/>
      <c r="EX28" s="24"/>
      <c r="EY28" s="167"/>
      <c r="EZ28" s="167"/>
      <c r="FA28" s="193"/>
      <c r="FB28" s="24">
        <v>44209</v>
      </c>
      <c r="FC28" s="24">
        <f ca="1">IF(BK28&gt;0,IF(DC28&gt;0,WORKDAY(DB28,20),IF(CT28&gt;0,WORKDAY(CS28,30),IF(CO28&gt;0,WORKDAY(CN28,40),FB28))),"-")</f>
        <v>44209</v>
      </c>
      <c r="FD28" s="167"/>
      <c r="FE28" s="167"/>
      <c r="FF28" s="24" t="str">
        <f>IF(FE28&gt;0,WORKDAY(FB28,10),"-")</f>
        <v>-</v>
      </c>
      <c r="FG28" s="24" t="str">
        <f>IF(FE28&gt;0,WORKDAY(FC28,10),"-")</f>
        <v>-</v>
      </c>
      <c r="FH28" s="5"/>
      <c r="FI28" s="5"/>
      <c r="FJ28" s="34"/>
      <c r="FK28" s="24">
        <f t="shared" si="35"/>
        <v>44237</v>
      </c>
      <c r="FL28" s="24">
        <f t="shared" si="36"/>
        <v>44237</v>
      </c>
      <c r="FM28" s="5"/>
      <c r="FN28" s="5"/>
      <c r="FO28" s="24" t="str">
        <f>IF(FN28&gt;0,WORKDAY(FK28,10),"-")</f>
        <v>-</v>
      </c>
      <c r="FP28" s="24" t="str">
        <f>IF(FN28&gt;0,WORKDAY(FL28,10),"-")</f>
        <v>-</v>
      </c>
      <c r="FQ28" s="5"/>
      <c r="FR28" s="5"/>
      <c r="FS28" s="54"/>
      <c r="FT28" s="24">
        <f t="shared" si="37"/>
        <v>44265</v>
      </c>
      <c r="FU28" s="24">
        <f t="shared" si="9"/>
        <v>44265</v>
      </c>
      <c r="FV28" s="5"/>
      <c r="FW28" s="5"/>
      <c r="FX28" s="24" t="str">
        <f>IF(FW28&gt;0,WORKDAY(FT28,10),"-")</f>
        <v>-</v>
      </c>
      <c r="FY28" s="24" t="str">
        <f>IF(FW28&gt;0,WORKDAY(FU28,10),"-")</f>
        <v>-</v>
      </c>
      <c r="FZ28" s="5"/>
      <c r="GA28" s="5"/>
      <c r="GB28" s="54"/>
      <c r="GC28" s="54"/>
      <c r="GD28" s="54"/>
      <c r="GE28" s="54"/>
      <c r="GF28" s="54"/>
      <c r="GG28" s="54"/>
      <c r="GH28" s="54"/>
      <c r="GI28" s="54"/>
      <c r="GJ28" s="54"/>
      <c r="GK28" s="54"/>
      <c r="GL28" s="54"/>
      <c r="GM28" s="54"/>
      <c r="GN28" s="54"/>
      <c r="GO28" s="54"/>
      <c r="GP28" s="54"/>
      <c r="GQ28" s="54"/>
      <c r="GR28" s="54"/>
      <c r="GS28" s="54"/>
      <c r="GT28" s="54"/>
      <c r="GU28" s="54"/>
      <c r="GV28" s="54"/>
      <c r="GW28" s="54"/>
      <c r="GX28" s="54"/>
      <c r="GY28" s="54"/>
      <c r="GZ28" s="193"/>
      <c r="HA28" s="54"/>
      <c r="HB28" s="54"/>
      <c r="HC28" s="54"/>
      <c r="HD28" s="34">
        <f t="shared" ca="1" si="10"/>
        <v>1</v>
      </c>
      <c r="HE28" s="25">
        <f t="shared" ca="1" si="11"/>
        <v>6.8389057750759875E-4</v>
      </c>
      <c r="HF28" s="25">
        <f t="shared" ca="1" si="12"/>
        <v>1.5197568389057751E-3</v>
      </c>
      <c r="HG28" s="25">
        <f t="shared" ca="1" si="13"/>
        <v>9.0543259557344079E-4</v>
      </c>
      <c r="HH28" s="25">
        <f t="shared" ca="1" si="14"/>
        <v>2.012072434607646E-3</v>
      </c>
      <c r="HI28" s="25"/>
      <c r="HJ28" s="25"/>
      <c r="HK28" s="5"/>
      <c r="HL28" s="24">
        <f t="shared" ca="1" si="0"/>
        <v>44243</v>
      </c>
      <c r="HM28" s="107"/>
      <c r="HN28" s="85"/>
      <c r="HO28" s="204" t="str">
        <f t="shared" si="17"/>
        <v>ожидание A1</v>
      </c>
      <c r="HP28" s="204" t="str">
        <f t="shared" si="18"/>
        <v>не выгружено 00</v>
      </c>
      <c r="HQ28" s="182" t="str">
        <f t="shared" si="19"/>
        <v>выгружено A1</v>
      </c>
      <c r="HR28" s="182" t="str">
        <f t="shared" si="20"/>
        <v>ожидание A1</v>
      </c>
      <c r="HS28" s="182" t="b">
        <f t="shared" si="21"/>
        <v>0</v>
      </c>
      <c r="HT28" s="182" t="str">
        <f t="shared" si="22"/>
        <v>ожидание замечаний</v>
      </c>
      <c r="HU28" s="182" t="str">
        <f t="shared" si="23"/>
        <v>0055-P2-GA1-CPC-TRM-00650</v>
      </c>
      <c r="HV28" s="191">
        <f t="shared" si="24"/>
        <v>44243</v>
      </c>
      <c r="HW28" s="184" t="str">
        <f t="shared" si="25"/>
        <v>ожидание A1</v>
      </c>
      <c r="HX28" s="191" t="str">
        <f t="shared" si="26"/>
        <v>ожидание A1</v>
      </c>
      <c r="HY28" s="183"/>
      <c r="HZ28" s="182" t="str">
        <f t="shared" si="27"/>
        <v>выгружено</v>
      </c>
      <c r="IA28" s="182" t="str">
        <f t="shared" si="28"/>
        <v>A1</v>
      </c>
      <c r="IB28" s="182" t="str">
        <f t="shared" si="29"/>
        <v>ожидание замечаний к ревизии</v>
      </c>
      <c r="IC28" s="182" t="str">
        <f t="shared" si="30"/>
        <v>A1</v>
      </c>
      <c r="ID28" s="182" t="str">
        <f t="shared" si="31"/>
        <v>A1</v>
      </c>
      <c r="IE28" s="185" t="str">
        <f t="shared" si="32"/>
        <v>1</v>
      </c>
      <c r="IF28" s="135" t="s">
        <v>705</v>
      </c>
      <c r="IG28" s="181">
        <v>1</v>
      </c>
      <c r="IH28" s="85"/>
      <c r="II28" s="85"/>
      <c r="IJ28" s="85"/>
      <c r="IK28" s="85"/>
      <c r="IL28" s="85"/>
      <c r="IM28" s="85"/>
      <c r="IN28" s="85"/>
      <c r="IO28" s="85"/>
      <c r="IP28" s="85"/>
      <c r="IQ28" s="85"/>
      <c r="IR28" s="85"/>
      <c r="IS28" s="85"/>
      <c r="IT28" s="85"/>
      <c r="IU28" s="85"/>
      <c r="IV28" s="85"/>
      <c r="IW28" s="85"/>
      <c r="IX28" s="85"/>
      <c r="IY28" s="85"/>
      <c r="IZ28" s="85"/>
      <c r="JA28" s="85"/>
      <c r="JB28" s="85"/>
      <c r="JC28" s="85"/>
      <c r="JD28" s="85"/>
      <c r="JE28" s="85"/>
      <c r="JF28" s="85"/>
      <c r="JG28" s="85"/>
      <c r="JH28" s="85"/>
      <c r="JI28" s="85"/>
      <c r="JJ28" s="85"/>
      <c r="JK28" s="85"/>
      <c r="JL28" s="85"/>
      <c r="JM28" s="85"/>
      <c r="JN28" s="85"/>
      <c r="JO28" s="85"/>
      <c r="JP28" s="85"/>
      <c r="JQ28" s="85"/>
      <c r="JR28" s="85"/>
      <c r="JS28" s="85"/>
      <c r="JT28" s="85"/>
      <c r="JU28" s="85"/>
      <c r="JV28" s="85"/>
      <c r="JW28" s="85"/>
      <c r="JX28" s="85"/>
      <c r="JY28" s="85"/>
      <c r="JZ28" s="85"/>
      <c r="KA28" s="85"/>
      <c r="KB28" s="85"/>
      <c r="KC28" s="85"/>
    </row>
    <row r="29" spans="1:289" s="57" customFormat="1" ht="42.75" hidden="1" customHeight="1">
      <c r="A29" s="6"/>
      <c r="B29" s="19" t="s">
        <v>156</v>
      </c>
      <c r="C29" s="19" t="s">
        <v>157</v>
      </c>
      <c r="D29" s="5"/>
      <c r="E29" s="5"/>
      <c r="F29" s="5"/>
      <c r="G29" s="5"/>
      <c r="H29" s="5" t="s">
        <v>727</v>
      </c>
      <c r="I29" s="5" t="s">
        <v>736</v>
      </c>
      <c r="J29" s="5"/>
      <c r="K29" s="5"/>
      <c r="L29" s="5"/>
      <c r="M29" s="5"/>
      <c r="N29" s="5"/>
      <c r="O29" s="5"/>
      <c r="P29" s="5" t="s">
        <v>745</v>
      </c>
      <c r="Q29" s="5" t="s">
        <v>747</v>
      </c>
      <c r="R29" s="5" t="s">
        <v>206</v>
      </c>
      <c r="S29" s="5" t="s">
        <v>360</v>
      </c>
      <c r="T29" s="5" t="s">
        <v>361</v>
      </c>
      <c r="U29" s="5" t="s">
        <v>158</v>
      </c>
      <c r="V29" s="5"/>
      <c r="W29" s="5" t="str">
        <f>CONCATENATE(X29,"-",Y29,"-",Z29,AA29,,AB29,"-",AC29)</f>
        <v>5-30-JDCC-0002</v>
      </c>
      <c r="X29" s="19" t="s">
        <v>755</v>
      </c>
      <c r="Y29" s="19">
        <v>30</v>
      </c>
      <c r="Z29" s="19" t="s">
        <v>302</v>
      </c>
      <c r="AA29" s="19" t="s">
        <v>303</v>
      </c>
      <c r="AB29" s="19"/>
      <c r="AC29" s="19" t="s">
        <v>192</v>
      </c>
      <c r="AD29" s="5"/>
      <c r="AE29" s="19">
        <v>4</v>
      </c>
      <c r="AF29" s="19" t="s">
        <v>180</v>
      </c>
      <c r="AG29" s="19" t="s">
        <v>166</v>
      </c>
      <c r="AH29" s="19">
        <v>537</v>
      </c>
      <c r="AI29" s="19" t="s">
        <v>192</v>
      </c>
      <c r="AJ29" s="5"/>
      <c r="AK29" s="5"/>
      <c r="AL29" s="5" t="s">
        <v>120</v>
      </c>
      <c r="AM29" s="5"/>
      <c r="AN29" s="5" t="s">
        <v>170</v>
      </c>
      <c r="AO29" s="5" t="str">
        <f>CONCATENATE("0055-",B29,"-",C29,"-","4",".",AE29,".",AF29,".",AG29,".",AH29,"-",AL29,".",AN29,"-",AI29)</f>
        <v>0055-CPC-GA1-4.4.3.30.537-ATH1.SB-0002</v>
      </c>
      <c r="AP29" s="5" t="str">
        <f>CONCATENATE("0055-",B29,"-",C29,"-","4",".",AE29,".",AF29,".",AG29,".",AH29,"-",AL29,"-",AN29,"-",AI29,"_",BD29,"_",U29)</f>
        <v>0055-CPC-GA1-4.4.3.30.537-ATH1-SB-0002_A1_ER</v>
      </c>
      <c r="AQ29" s="13" t="s">
        <v>322</v>
      </c>
      <c r="AR29" s="13" t="s">
        <v>393</v>
      </c>
      <c r="AS29" s="13"/>
      <c r="AT29" s="13"/>
      <c r="AU29" s="13" t="s">
        <v>321</v>
      </c>
      <c r="AV29" s="13" t="s">
        <v>336</v>
      </c>
      <c r="AW29" s="13" t="str">
        <f>CONCATENATE(AQ29," ",AS29,CHAR(10),W29,CHAR(10),AU29)</f>
        <v>DCS Control Cabinet 
5-30-JDCC-0002
Electrical circuits</v>
      </c>
      <c r="AX29" s="13" t="str">
        <f>CONCATENATE(AR29," ",AT29,CHAR(10),W29,CHAR(10),AV29)</f>
        <v>Шкаф системный РСУ 
5-30-JDCC-0002
Схема электрическая принципиальная</v>
      </c>
      <c r="AY29" s="5"/>
      <c r="AZ29" s="5" t="s">
        <v>490</v>
      </c>
      <c r="BA29" s="5" t="s">
        <v>489</v>
      </c>
      <c r="BB29" s="5" t="str">
        <f>IF(FW29&gt;0,"02",IF(FN29&gt;0,"01",IF(FE29&gt;0,"00",IF(EM29&gt;0,"G1",IF(ED29&gt;0,"F1",IF(DU29&gt;0,"E1",IF(DL29&gt;0,"D1",IF(DC29&gt;0,"C1",IF(CT29&gt;0,"B1",IF(BM29&gt;0,"A1","-"))))))))))</f>
        <v>A1</v>
      </c>
      <c r="BC29" s="167" t="str">
        <f t="shared" si="33"/>
        <v>IFR</v>
      </c>
      <c r="BD29" s="5" t="str">
        <f t="shared" si="34"/>
        <v>A1</v>
      </c>
      <c r="BE29" s="5"/>
      <c r="BF29" s="5"/>
      <c r="BG29" s="12"/>
      <c r="BH29" s="5"/>
      <c r="BI29" s="5"/>
      <c r="BJ29" s="54">
        <f>FB29-(28+15)</f>
        <v>44166</v>
      </c>
      <c r="BK29" s="54">
        <f ca="1">IF(BM29&gt;0,BL29,IF(BJ29&lt;TODAY(),WORKDAY(TODAY(),10),BJ29))</f>
        <v>44243</v>
      </c>
      <c r="BL29" s="193">
        <v>44243</v>
      </c>
      <c r="BM29" s="167" t="s">
        <v>775</v>
      </c>
      <c r="BN29" s="167"/>
      <c r="BO29" s="167"/>
      <c r="BP29" s="167"/>
      <c r="BQ29" s="167"/>
      <c r="BR29" s="157"/>
      <c r="BS29" s="157"/>
      <c r="BT29" s="157"/>
      <c r="BU29" s="157"/>
      <c r="BV29" s="157"/>
      <c r="BW29" s="147"/>
      <c r="BX29" s="147"/>
      <c r="BY29" s="147"/>
      <c r="BZ29" s="147"/>
      <c r="CA29" s="147"/>
      <c r="CB29" s="125"/>
      <c r="CC29" s="125"/>
      <c r="CD29" s="125"/>
      <c r="CE29" s="125"/>
      <c r="CF29" s="125"/>
      <c r="CG29" s="125"/>
      <c r="CH29" s="125"/>
      <c r="CI29" s="125"/>
      <c r="CJ29" s="125"/>
      <c r="CK29" s="125"/>
      <c r="CL29" s="24">
        <f>WORKDAY(BJ29,20)</f>
        <v>44194</v>
      </c>
      <c r="CM29" s="24">
        <f ca="1">IF(BM29&gt;0,WORKDAY(BK29,10),"-")</f>
        <v>44257</v>
      </c>
      <c r="CN29" s="54"/>
      <c r="CO29" s="5"/>
      <c r="CP29" s="34"/>
      <c r="CQ29" s="24">
        <f>WORKDAY(CL29,10)</f>
        <v>44208</v>
      </c>
      <c r="CR29" s="24" t="str">
        <f>IF(CO29&gt;0,WORKDAY(CM29,10),"-")</f>
        <v>-</v>
      </c>
      <c r="CS29" s="54"/>
      <c r="CT29" s="5"/>
      <c r="CU29" s="24" t="str">
        <f>IF(CT29&gt;0,WORKDAY(CQ29,10),"-")</f>
        <v>-</v>
      </c>
      <c r="CV29" s="24" t="str">
        <f>IF(CT29&gt;0,WORKDAY(CR29,10),"-")</f>
        <v>-</v>
      </c>
      <c r="CW29" s="54"/>
      <c r="CX29" s="5"/>
      <c r="CY29" s="34"/>
      <c r="CZ29" s="24" t="str">
        <f>IF(CX29&gt;0,WORKDAY(CU29,10),"-")</f>
        <v>-</v>
      </c>
      <c r="DA29" s="24" t="str">
        <f>IF(CX29&gt;0,WORKDAY(CV29,10),"-")</f>
        <v>-</v>
      </c>
      <c r="DB29" s="24"/>
      <c r="DC29" s="5"/>
      <c r="DD29" s="24" t="str">
        <f>IF(DC29&gt;0,WORKDAY(CZ29,10),"-")</f>
        <v>-</v>
      </c>
      <c r="DE29" s="24" t="str">
        <f>IF(DC29&gt;0,WORKDAY(DA29,10),"-")</f>
        <v>-</v>
      </c>
      <c r="DF29" s="5"/>
      <c r="DG29" s="5"/>
      <c r="DH29" s="54"/>
      <c r="DI29" s="24" t="str">
        <f>IF(DG29&gt;0,WORKDAY(DD29,10),"-")</f>
        <v>-</v>
      </c>
      <c r="DJ29" s="24" t="str">
        <f>IF(DG29&gt;0,WORKDAY(DE29,10),"-")</f>
        <v>-</v>
      </c>
      <c r="DK29" s="5"/>
      <c r="DL29" s="5"/>
      <c r="DM29" s="24" t="str">
        <f>IF(DL29&gt;0,WORKDAY(DI29,10),"-")</f>
        <v>-</v>
      </c>
      <c r="DN29" s="24" t="str">
        <f>IF(DL29&gt;0,WORKDAY(DJ29,10),"-")</f>
        <v>-</v>
      </c>
      <c r="DO29" s="5"/>
      <c r="DP29" s="5"/>
      <c r="DQ29" s="54"/>
      <c r="DR29" s="24" t="str">
        <f>IF(DP29&gt;0,WORKDAY(DM29,10),"-")</f>
        <v>-</v>
      </c>
      <c r="DS29" s="24" t="str">
        <f>IF(DP29&gt;0,WORKDAY(DN29,10),"-")</f>
        <v>-</v>
      </c>
      <c r="DT29" s="5"/>
      <c r="DU29" s="5"/>
      <c r="DV29" s="24" t="str">
        <f>IF(DU29&gt;0,WORKDAY(DR29,10),"-")</f>
        <v>-</v>
      </c>
      <c r="DW29" s="24" t="str">
        <f>IF(DU29&gt;0,WORKDAY(DS29,10),"-")</f>
        <v>-</v>
      </c>
      <c r="DX29" s="5"/>
      <c r="DY29" s="5"/>
      <c r="DZ29" s="54"/>
      <c r="EA29" s="24" t="str">
        <f>IF(DY29&gt;0,WORKDAY(DV29,10),"-")</f>
        <v>-</v>
      </c>
      <c r="EB29" s="24" t="str">
        <f t="shared" si="8"/>
        <v>-</v>
      </c>
      <c r="EC29" s="5"/>
      <c r="ED29" s="5"/>
      <c r="EE29" s="24" t="str">
        <f>IF(ED29&gt;0,WORKDAY(EA29,10),"-")</f>
        <v>-</v>
      </c>
      <c r="EF29" s="24" t="str">
        <f>IF(ED29&gt;0,WORKDAY(EB29,10),"-")</f>
        <v>-</v>
      </c>
      <c r="EG29" s="5"/>
      <c r="EH29" s="5"/>
      <c r="EI29" s="54"/>
      <c r="EJ29" s="24" t="str">
        <f>IF(EH29&gt;0,WORKDAY(EE29,10),"-")</f>
        <v>-</v>
      </c>
      <c r="EK29" s="24" t="str">
        <f>IF(EH29&gt;0,WORKDAY(EF29,10),"-")</f>
        <v>-</v>
      </c>
      <c r="EL29" s="5"/>
      <c r="EM29" s="5"/>
      <c r="EN29" s="24" t="str">
        <f>IF(EM29&gt;0,WORKDAY(EJ29,10),"-")</f>
        <v>-</v>
      </c>
      <c r="EO29" s="24" t="str">
        <f>IF(EM29&gt;0,WORKDAY(EK29,10),"-")</f>
        <v>-</v>
      </c>
      <c r="EP29" s="5"/>
      <c r="EQ29" s="5"/>
      <c r="ER29" s="54"/>
      <c r="ES29" s="54"/>
      <c r="ET29" s="54"/>
      <c r="EU29" s="54"/>
      <c r="EV29" s="54"/>
      <c r="EW29" s="24"/>
      <c r="EX29" s="24"/>
      <c r="EY29" s="167"/>
      <c r="EZ29" s="167"/>
      <c r="FA29" s="193"/>
      <c r="FB29" s="24">
        <v>44209</v>
      </c>
      <c r="FC29" s="24">
        <f ca="1">IF(BK29&gt;0,IF(DC29&gt;0,WORKDAY(DB29,20),IF(CT29&gt;0,WORKDAY(CS29,30),IF(CO29&gt;0,WORKDAY(CN29,40),FB29))),"-")</f>
        <v>44209</v>
      </c>
      <c r="FD29" s="167"/>
      <c r="FE29" s="167"/>
      <c r="FF29" s="24" t="str">
        <f>IF(FE29&gt;0,WORKDAY(FB29,10),"-")</f>
        <v>-</v>
      </c>
      <c r="FG29" s="24" t="str">
        <f>IF(FE29&gt;0,WORKDAY(FC29,10),"-")</f>
        <v>-</v>
      </c>
      <c r="FH29" s="5"/>
      <c r="FI29" s="5"/>
      <c r="FJ29" s="34"/>
      <c r="FK29" s="24">
        <f t="shared" si="35"/>
        <v>44237</v>
      </c>
      <c r="FL29" s="24">
        <f t="shared" si="36"/>
        <v>44237</v>
      </c>
      <c r="FM29" s="5"/>
      <c r="FN29" s="5"/>
      <c r="FO29" s="24" t="str">
        <f>IF(FN29&gt;0,WORKDAY(FK29,10),"-")</f>
        <v>-</v>
      </c>
      <c r="FP29" s="24" t="str">
        <f>IF(FN29&gt;0,WORKDAY(FL29,10),"-")</f>
        <v>-</v>
      </c>
      <c r="FQ29" s="5"/>
      <c r="FR29" s="5"/>
      <c r="FS29" s="54"/>
      <c r="FT29" s="24">
        <f t="shared" si="37"/>
        <v>44265</v>
      </c>
      <c r="FU29" s="24">
        <f t="shared" si="9"/>
        <v>44265</v>
      </c>
      <c r="FV29" s="5"/>
      <c r="FW29" s="5"/>
      <c r="FX29" s="24" t="str">
        <f>IF(FW29&gt;0,WORKDAY(FT29,10),"-")</f>
        <v>-</v>
      </c>
      <c r="FY29" s="24" t="str">
        <f>IF(FW29&gt;0,WORKDAY(FU29,10),"-")</f>
        <v>-</v>
      </c>
      <c r="FZ29" s="5"/>
      <c r="GA29" s="5"/>
      <c r="GB29" s="54"/>
      <c r="GC29" s="54"/>
      <c r="GD29" s="54"/>
      <c r="GE29" s="54"/>
      <c r="GF29" s="54"/>
      <c r="GG29" s="54"/>
      <c r="GH29" s="54"/>
      <c r="GI29" s="54"/>
      <c r="GJ29" s="54"/>
      <c r="GK29" s="54"/>
      <c r="GL29" s="54"/>
      <c r="GM29" s="54"/>
      <c r="GN29" s="54"/>
      <c r="GO29" s="54"/>
      <c r="GP29" s="54"/>
      <c r="GQ29" s="54"/>
      <c r="GR29" s="54"/>
      <c r="GS29" s="54"/>
      <c r="GT29" s="54"/>
      <c r="GU29" s="54"/>
      <c r="GV29" s="54"/>
      <c r="GW29" s="54"/>
      <c r="GX29" s="54"/>
      <c r="GY29" s="54"/>
      <c r="GZ29" s="193"/>
      <c r="HA29" s="54"/>
      <c r="HB29" s="54"/>
      <c r="HC29" s="54"/>
      <c r="HD29" s="34">
        <f t="shared" ca="1" si="10"/>
        <v>1</v>
      </c>
      <c r="HE29" s="25">
        <f t="shared" ca="1" si="11"/>
        <v>6.8389057750759875E-4</v>
      </c>
      <c r="HF29" s="25">
        <f t="shared" ca="1" si="12"/>
        <v>1.5197568389057751E-3</v>
      </c>
      <c r="HG29" s="25">
        <f t="shared" ca="1" si="13"/>
        <v>9.0543259557344079E-4</v>
      </c>
      <c r="HH29" s="25">
        <f t="shared" ca="1" si="14"/>
        <v>2.012072434607646E-3</v>
      </c>
      <c r="HI29" s="25"/>
      <c r="HJ29" s="25"/>
      <c r="HK29" s="5"/>
      <c r="HL29" s="24">
        <f t="shared" ca="1" si="0"/>
        <v>44243</v>
      </c>
      <c r="HM29" s="107"/>
      <c r="HN29" s="85"/>
      <c r="HO29" s="204" t="str">
        <f t="shared" si="17"/>
        <v>ожидание A1</v>
      </c>
      <c r="HP29" s="204" t="str">
        <f t="shared" si="18"/>
        <v>не выгружено 00</v>
      </c>
      <c r="HQ29" s="182" t="str">
        <f t="shared" si="19"/>
        <v>выгружено A1</v>
      </c>
      <c r="HR29" s="182" t="str">
        <f t="shared" si="20"/>
        <v>ожидание A1</v>
      </c>
      <c r="HS29" s="182" t="b">
        <f t="shared" si="21"/>
        <v>0</v>
      </c>
      <c r="HT29" s="182" t="str">
        <f t="shared" si="22"/>
        <v>ожидание замечаний</v>
      </c>
      <c r="HU29" s="182" t="str">
        <f t="shared" si="23"/>
        <v>0055-P2-GA1-CPC-TRM-00650</v>
      </c>
      <c r="HV29" s="191">
        <f t="shared" si="24"/>
        <v>44243</v>
      </c>
      <c r="HW29" s="184" t="str">
        <f t="shared" si="25"/>
        <v>ожидание A1</v>
      </c>
      <c r="HX29" s="191" t="str">
        <f t="shared" si="26"/>
        <v>ожидание A1</v>
      </c>
      <c r="HY29" s="183"/>
      <c r="HZ29" s="182" t="str">
        <f t="shared" si="27"/>
        <v>выгружено</v>
      </c>
      <c r="IA29" s="182" t="str">
        <f t="shared" si="28"/>
        <v>A1</v>
      </c>
      <c r="IB29" s="182" t="str">
        <f t="shared" si="29"/>
        <v>ожидание замечаний к ревизии</v>
      </c>
      <c r="IC29" s="182" t="str">
        <f t="shared" si="30"/>
        <v>A1</v>
      </c>
      <c r="ID29" s="182" t="str">
        <f t="shared" si="31"/>
        <v>A1</v>
      </c>
      <c r="IE29" s="185" t="str">
        <f t="shared" si="32"/>
        <v>1</v>
      </c>
      <c r="IF29" s="135" t="s">
        <v>705</v>
      </c>
      <c r="IG29" s="181">
        <v>1</v>
      </c>
      <c r="IH29" s="85"/>
      <c r="II29" s="85"/>
      <c r="IJ29" s="85"/>
      <c r="IK29" s="85"/>
      <c r="IL29" s="85"/>
      <c r="IM29" s="85"/>
      <c r="IN29" s="85"/>
      <c r="IO29" s="85"/>
      <c r="IP29" s="85"/>
      <c r="IQ29" s="85"/>
      <c r="IR29" s="85"/>
      <c r="IS29" s="85"/>
      <c r="IT29" s="85"/>
      <c r="IU29" s="85"/>
      <c r="IV29" s="85"/>
      <c r="IW29" s="85"/>
      <c r="IX29" s="85"/>
      <c r="IY29" s="85"/>
      <c r="IZ29" s="85"/>
      <c r="JA29" s="85"/>
      <c r="JB29" s="85"/>
      <c r="JC29" s="85"/>
      <c r="JD29" s="85"/>
      <c r="JE29" s="85"/>
      <c r="JF29" s="85"/>
      <c r="JG29" s="85"/>
      <c r="JH29" s="85"/>
      <c r="JI29" s="85"/>
      <c r="JJ29" s="85"/>
      <c r="JK29" s="85"/>
      <c r="JL29" s="85"/>
      <c r="JM29" s="85"/>
      <c r="JN29" s="85"/>
      <c r="JO29" s="85"/>
      <c r="JP29" s="85"/>
      <c r="JQ29" s="85"/>
      <c r="JR29" s="85"/>
      <c r="JS29" s="85"/>
      <c r="JT29" s="85"/>
      <c r="JU29" s="85"/>
      <c r="JV29" s="85"/>
      <c r="JW29" s="85"/>
      <c r="JX29" s="85"/>
      <c r="JY29" s="85"/>
      <c r="JZ29" s="85"/>
      <c r="KA29" s="85"/>
      <c r="KB29" s="85"/>
      <c r="KC29" s="85"/>
    </row>
    <row r="30" spans="1:289" s="57" customFormat="1" ht="42.75" hidden="1" customHeight="1">
      <c r="A30" s="6"/>
      <c r="B30" s="19" t="s">
        <v>156</v>
      </c>
      <c r="C30" s="19" t="s">
        <v>157</v>
      </c>
      <c r="D30" s="5"/>
      <c r="E30" s="5"/>
      <c r="F30" s="5"/>
      <c r="G30" s="5"/>
      <c r="H30" s="5" t="s">
        <v>727</v>
      </c>
      <c r="I30" s="5" t="s">
        <v>736</v>
      </c>
      <c r="J30" s="5"/>
      <c r="K30" s="5"/>
      <c r="L30" s="5"/>
      <c r="M30" s="5"/>
      <c r="N30" s="5"/>
      <c r="O30" s="5"/>
      <c r="P30" s="5" t="s">
        <v>745</v>
      </c>
      <c r="Q30" s="5" t="s">
        <v>747</v>
      </c>
      <c r="R30" s="5" t="s">
        <v>206</v>
      </c>
      <c r="S30" s="5" t="s">
        <v>360</v>
      </c>
      <c r="T30" s="5" t="s">
        <v>361</v>
      </c>
      <c r="U30" s="5" t="s">
        <v>158</v>
      </c>
      <c r="V30" s="5"/>
      <c r="W30" s="5" t="str">
        <f>CONCATENATE(X30,"-",Y30,"-",Z30,AA30,,AB30,"-",AC30)</f>
        <v>5-30-JDCC-0002</v>
      </c>
      <c r="X30" s="19" t="s">
        <v>755</v>
      </c>
      <c r="Y30" s="19">
        <v>30</v>
      </c>
      <c r="Z30" s="19" t="s">
        <v>302</v>
      </c>
      <c r="AA30" s="19" t="s">
        <v>303</v>
      </c>
      <c r="AB30" s="19"/>
      <c r="AC30" s="19" t="s">
        <v>192</v>
      </c>
      <c r="AD30" s="5"/>
      <c r="AE30" s="19">
        <v>4</v>
      </c>
      <c r="AF30" s="19" t="s">
        <v>180</v>
      </c>
      <c r="AG30" s="19" t="s">
        <v>166</v>
      </c>
      <c r="AH30" s="19">
        <v>537</v>
      </c>
      <c r="AI30" s="19" t="s">
        <v>192</v>
      </c>
      <c r="AJ30" s="5"/>
      <c r="AK30" s="5"/>
      <c r="AL30" s="5" t="s">
        <v>120</v>
      </c>
      <c r="AM30" s="5"/>
      <c r="AN30" s="5" t="s">
        <v>546</v>
      </c>
      <c r="AO30" s="5" t="str">
        <f>CONCATENATE("0055-",B30,"-",C30,"-","4",".",AE30,".",AF30,".",AG30,".",AH30,"-",AL30,".",AN30,"-",AI30)</f>
        <v>0055-CPC-GA1-4.4.3.30.537-ATH1.JH-0002</v>
      </c>
      <c r="AP30" s="5" t="str">
        <f>CONCATENATE("0055-",B30,"-",C30,"-","4",".",AE30,".",AF30,".",AG30,".",AH30,"-",AL30,"-",AN30,"-",AI30,"_",BD30,"_",U30)</f>
        <v>0055-CPC-GA1-4.4.3.30.537-ATH1-JH-0002_-_ER</v>
      </c>
      <c r="AQ30" s="13" t="s">
        <v>322</v>
      </c>
      <c r="AR30" s="13" t="s">
        <v>393</v>
      </c>
      <c r="AS30" s="13"/>
      <c r="AT30" s="13"/>
      <c r="AU30" s="13" t="s">
        <v>286</v>
      </c>
      <c r="AV30" s="13" t="s">
        <v>287</v>
      </c>
      <c r="AW30" s="13" t="str">
        <f>CONCATENATE(AQ30," ",AS30,CHAR(10),W30,CHAR(10),AU30)</f>
        <v>DCS Control Cabinet 
5-30-JDCC-0002
Passport</v>
      </c>
      <c r="AX30" s="13" t="str">
        <f>CONCATENATE(AR30," ",AT30,CHAR(10),W30,CHAR(10),AV30)</f>
        <v>Шкаф системный РСУ 
5-30-JDCC-0002
Паспорт</v>
      </c>
      <c r="AY30" s="5"/>
      <c r="AZ30" s="5" t="s">
        <v>490</v>
      </c>
      <c r="BA30" s="5" t="s">
        <v>489</v>
      </c>
      <c r="BB30" s="5" t="str">
        <f>IF(FW30&gt;0,"02",IF(FN30&gt;0,"01",IF(FE30&gt;0,"00",IF(EM30&gt;0,"G1",IF(ED30&gt;0,"F1",IF(DU30&gt;0,"E1",IF(DL30&gt;0,"D1",IF(DC30&gt;0,"C1",IF(CT30&gt;0,"B1",IF(BM30&gt;0,"A1","-"))))))))))</f>
        <v>-</v>
      </c>
      <c r="BC30" s="167" t="str">
        <f t="shared" si="33"/>
        <v>-</v>
      </c>
      <c r="BD30" s="5" t="str">
        <f t="shared" si="34"/>
        <v>-</v>
      </c>
      <c r="BE30" s="5"/>
      <c r="BF30" s="5"/>
      <c r="BG30" s="12"/>
      <c r="BH30" s="5"/>
      <c r="BI30" s="5"/>
      <c r="BJ30" s="54">
        <f>FB30-(28+15)</f>
        <v>44227</v>
      </c>
      <c r="BK30" s="54">
        <f ca="1">IF(BM30&gt;0,BL30,IF(BJ30&lt;TODAY(),WORKDAY(TODAY(),10),BJ30))</f>
        <v>44294</v>
      </c>
      <c r="BL30" s="54"/>
      <c r="BM30" s="5"/>
      <c r="BN30" s="167"/>
      <c r="BO30" s="167"/>
      <c r="BP30" s="167"/>
      <c r="BQ30" s="167"/>
      <c r="BR30" s="157"/>
      <c r="BS30" s="157"/>
      <c r="BT30" s="157"/>
      <c r="BU30" s="157"/>
      <c r="BV30" s="157"/>
      <c r="BW30" s="147"/>
      <c r="BX30" s="147"/>
      <c r="BY30" s="147"/>
      <c r="BZ30" s="147"/>
      <c r="CA30" s="147"/>
      <c r="CB30" s="125"/>
      <c r="CC30" s="125"/>
      <c r="CD30" s="125"/>
      <c r="CE30" s="125"/>
      <c r="CF30" s="125"/>
      <c r="CG30" s="125"/>
      <c r="CH30" s="125"/>
      <c r="CI30" s="125"/>
      <c r="CJ30" s="125"/>
      <c r="CK30" s="125"/>
      <c r="CL30" s="24">
        <f>WORKDAY(BJ30,20)</f>
        <v>44253</v>
      </c>
      <c r="CM30" s="24" t="str">
        <f>IF(BM30&gt;0,WORKDAY(BK30,10),"-")</f>
        <v>-</v>
      </c>
      <c r="CN30" s="54"/>
      <c r="CO30" s="5"/>
      <c r="CP30" s="34"/>
      <c r="CQ30" s="24">
        <f>WORKDAY(CL30,10)</f>
        <v>44267</v>
      </c>
      <c r="CR30" s="24" t="str">
        <f>IF(CO30&gt;0,WORKDAY(CM30,10),"-")</f>
        <v>-</v>
      </c>
      <c r="CS30" s="54"/>
      <c r="CT30" s="5"/>
      <c r="CU30" s="24" t="str">
        <f>IF(CT30&gt;0,WORKDAY(CQ30,10),"-")</f>
        <v>-</v>
      </c>
      <c r="CV30" s="24" t="str">
        <f>IF(CT30&gt;0,WORKDAY(CR30,10),"-")</f>
        <v>-</v>
      </c>
      <c r="CW30" s="54"/>
      <c r="CX30" s="5"/>
      <c r="CY30" s="34"/>
      <c r="CZ30" s="24" t="str">
        <f>IF(CX30&gt;0,WORKDAY(CU30,10),"-")</f>
        <v>-</v>
      </c>
      <c r="DA30" s="24" t="str">
        <f>IF(CX30&gt;0,WORKDAY(CV30,10),"-")</f>
        <v>-</v>
      </c>
      <c r="DB30" s="24"/>
      <c r="DC30" s="5"/>
      <c r="DD30" s="24" t="str">
        <f>IF(DC30&gt;0,WORKDAY(CZ30,10),"-")</f>
        <v>-</v>
      </c>
      <c r="DE30" s="24" t="str">
        <f>IF(DC30&gt;0,WORKDAY(DA30,10),"-")</f>
        <v>-</v>
      </c>
      <c r="DF30" s="5"/>
      <c r="DG30" s="5"/>
      <c r="DH30" s="54"/>
      <c r="DI30" s="24" t="str">
        <f>IF(DG30&gt;0,WORKDAY(DD30,10),"-")</f>
        <v>-</v>
      </c>
      <c r="DJ30" s="24" t="str">
        <f>IF(DG30&gt;0,WORKDAY(DE30,10),"-")</f>
        <v>-</v>
      </c>
      <c r="DK30" s="5"/>
      <c r="DL30" s="5"/>
      <c r="DM30" s="24" t="str">
        <f>IF(DL30&gt;0,WORKDAY(DI30,10),"-")</f>
        <v>-</v>
      </c>
      <c r="DN30" s="24" t="str">
        <f>IF(DL30&gt;0,WORKDAY(DJ30,10),"-")</f>
        <v>-</v>
      </c>
      <c r="DO30" s="5"/>
      <c r="DP30" s="5"/>
      <c r="DQ30" s="54"/>
      <c r="DR30" s="24" t="str">
        <f>IF(DP30&gt;0,WORKDAY(DM30,10),"-")</f>
        <v>-</v>
      </c>
      <c r="DS30" s="24" t="str">
        <f>IF(DP30&gt;0,WORKDAY(DN30,10),"-")</f>
        <v>-</v>
      </c>
      <c r="DT30" s="5"/>
      <c r="DU30" s="5"/>
      <c r="DV30" s="24" t="str">
        <f>IF(DU30&gt;0,WORKDAY(DR30,10),"-")</f>
        <v>-</v>
      </c>
      <c r="DW30" s="24" t="str">
        <f>IF(DU30&gt;0,WORKDAY(DS30,10),"-")</f>
        <v>-</v>
      </c>
      <c r="DX30" s="5"/>
      <c r="DY30" s="5"/>
      <c r="DZ30" s="54"/>
      <c r="EA30" s="24" t="str">
        <f>IF(DY30&gt;0,WORKDAY(DV30,10),"-")</f>
        <v>-</v>
      </c>
      <c r="EB30" s="24" t="str">
        <f t="shared" si="8"/>
        <v>-</v>
      </c>
      <c r="EC30" s="5"/>
      <c r="ED30" s="5"/>
      <c r="EE30" s="24" t="str">
        <f>IF(ED30&gt;0,WORKDAY(EA30,10),"-")</f>
        <v>-</v>
      </c>
      <c r="EF30" s="24" t="str">
        <f>IF(ED30&gt;0,WORKDAY(EB30,10),"-")</f>
        <v>-</v>
      </c>
      <c r="EG30" s="5"/>
      <c r="EH30" s="5"/>
      <c r="EI30" s="54"/>
      <c r="EJ30" s="24" t="str">
        <f>IF(EH30&gt;0,WORKDAY(EE30,10),"-")</f>
        <v>-</v>
      </c>
      <c r="EK30" s="24" t="str">
        <f>IF(EH30&gt;0,WORKDAY(EF30,10),"-")</f>
        <v>-</v>
      </c>
      <c r="EL30" s="5"/>
      <c r="EM30" s="5"/>
      <c r="EN30" s="24" t="str">
        <f>IF(EM30&gt;0,WORKDAY(EJ30,10),"-")</f>
        <v>-</v>
      </c>
      <c r="EO30" s="24" t="str">
        <f>IF(EM30&gt;0,WORKDAY(EK30,10),"-")</f>
        <v>-</v>
      </c>
      <c r="EP30" s="5"/>
      <c r="EQ30" s="5"/>
      <c r="ER30" s="54"/>
      <c r="ES30" s="54"/>
      <c r="ET30" s="54"/>
      <c r="EU30" s="54"/>
      <c r="EV30" s="54"/>
      <c r="EW30" s="24"/>
      <c r="EX30" s="24"/>
      <c r="EY30" s="167"/>
      <c r="EZ30" s="167"/>
      <c r="FA30" s="193"/>
      <c r="FB30" s="24">
        <v>44270</v>
      </c>
      <c r="FC30" s="24">
        <f ca="1">IF(BK30&gt;0,IF(DC30&gt;0,WORKDAY(DB30,20),IF(CT30&gt;0,WORKDAY(CS30,30),IF(CO30&gt;0,WORKDAY(CN30,40),FB30))),"-")</f>
        <v>44270</v>
      </c>
      <c r="FD30" s="167"/>
      <c r="FE30" s="167"/>
      <c r="FF30" s="24" t="str">
        <f>IF(FE30&gt;0,WORKDAY(FB30,10),"-")</f>
        <v>-</v>
      </c>
      <c r="FG30" s="24" t="str">
        <f>IF(FE30&gt;0,WORKDAY(FC30,10),"-")</f>
        <v>-</v>
      </c>
      <c r="FH30" s="5"/>
      <c r="FI30" s="5"/>
      <c r="FJ30" s="34"/>
      <c r="FK30" s="24"/>
      <c r="FL30" s="24">
        <f t="shared" si="36"/>
        <v>0</v>
      </c>
      <c r="FM30" s="5"/>
      <c r="FN30" s="5"/>
      <c r="FO30" s="24" t="str">
        <f>IF(FN30&gt;0,WORKDAY(FK30,10),"-")</f>
        <v>-</v>
      </c>
      <c r="FP30" s="24" t="str">
        <f>IF(FN30&gt;0,WORKDAY(FL30,10),"-")</f>
        <v>-</v>
      </c>
      <c r="FQ30" s="5"/>
      <c r="FR30" s="5"/>
      <c r="FS30" s="54"/>
      <c r="FT30" s="24"/>
      <c r="FU30" s="24">
        <f t="shared" si="9"/>
        <v>0</v>
      </c>
      <c r="FV30" s="5"/>
      <c r="FW30" s="5"/>
      <c r="FX30" s="24" t="str">
        <f>IF(FW30&gt;0,WORKDAY(FT30,10),"-")</f>
        <v>-</v>
      </c>
      <c r="FY30" s="24" t="str">
        <f>IF(FW30&gt;0,WORKDAY(FU30,10),"-")</f>
        <v>-</v>
      </c>
      <c r="FZ30" s="5"/>
      <c r="GA30" s="5"/>
      <c r="GB30" s="54"/>
      <c r="GC30" s="54"/>
      <c r="GD30" s="54"/>
      <c r="GE30" s="54"/>
      <c r="GF30" s="54"/>
      <c r="GG30" s="54"/>
      <c r="GH30" s="54"/>
      <c r="GI30" s="54"/>
      <c r="GJ30" s="54"/>
      <c r="GK30" s="54"/>
      <c r="GL30" s="54"/>
      <c r="GM30" s="54"/>
      <c r="GN30" s="54"/>
      <c r="GO30" s="54"/>
      <c r="GP30" s="54"/>
      <c r="GQ30" s="54"/>
      <c r="GR30" s="54"/>
      <c r="GS30" s="54"/>
      <c r="GT30" s="54"/>
      <c r="GU30" s="54"/>
      <c r="GV30" s="54"/>
      <c r="GW30" s="54"/>
      <c r="GX30" s="54"/>
      <c r="GY30" s="54"/>
      <c r="GZ30" s="193"/>
      <c r="HA30" s="54"/>
      <c r="HB30" s="54"/>
      <c r="HC30" s="54"/>
      <c r="HD30" s="34">
        <f t="shared" ca="1" si="10"/>
        <v>1</v>
      </c>
      <c r="HE30" s="25">
        <f t="shared" si="11"/>
        <v>0</v>
      </c>
      <c r="HF30" s="25">
        <f t="shared" ca="1" si="12"/>
        <v>1.5197568389057751E-3</v>
      </c>
      <c r="HG30" s="25">
        <f t="shared" si="13"/>
        <v>0</v>
      </c>
      <c r="HH30" s="25">
        <f t="shared" ca="1" si="14"/>
        <v>2.012072434607646E-3</v>
      </c>
      <c r="HI30" s="25"/>
      <c r="HJ30" s="25"/>
      <c r="HK30" s="5"/>
      <c r="HL30" s="24" t="str">
        <f t="shared" ca="1" si="0"/>
        <v>-</v>
      </c>
      <c r="HM30" s="107"/>
      <c r="HN30" s="85"/>
      <c r="HO30" s="204" t="str">
        <f t="shared" si="17"/>
        <v>не выгружено A1</v>
      </c>
      <c r="HP30" s="204" t="str">
        <f t="shared" si="18"/>
        <v>не выгружено 00</v>
      </c>
      <c r="HQ30" s="182" t="str">
        <f t="shared" si="19"/>
        <v>не выгружено A1</v>
      </c>
      <c r="HR30" s="182" t="str">
        <f t="shared" si="20"/>
        <v>не выгружено A1</v>
      </c>
      <c r="HS30" s="182" t="b">
        <f t="shared" si="21"/>
        <v>0</v>
      </c>
      <c r="HT30" s="182" t="str">
        <f t="shared" si="22"/>
        <v>не выгружено A1</v>
      </c>
      <c r="HU30" s="182" t="str">
        <f t="shared" si="23"/>
        <v>не выгружено A1</v>
      </c>
      <c r="HV30" s="191" t="str">
        <f t="shared" si="24"/>
        <v>не выгружено A1</v>
      </c>
      <c r="HW30" s="184" t="str">
        <f t="shared" si="25"/>
        <v>не выгружено A1</v>
      </c>
      <c r="HX30" s="191" t="str">
        <f t="shared" si="26"/>
        <v>не выгружено A1</v>
      </c>
      <c r="HY30" s="183"/>
      <c r="HZ30" s="182" t="str">
        <f t="shared" si="27"/>
        <v>не выгружено</v>
      </c>
      <c r="IA30" s="182" t="str">
        <f t="shared" si="28"/>
        <v>A1</v>
      </c>
      <c r="IB30" s="182" t="str">
        <f t="shared" si="29"/>
        <v>не выгружено</v>
      </c>
      <c r="IC30" s="182" t="str">
        <f t="shared" si="30"/>
        <v>A1</v>
      </c>
      <c r="ID30" s="182" t="str">
        <f t="shared" si="31"/>
        <v>A1</v>
      </c>
      <c r="IE30" s="185" t="str">
        <f t="shared" si="32"/>
        <v>выгрузить A1</v>
      </c>
      <c r="IF30" s="135" t="s">
        <v>705</v>
      </c>
      <c r="IG30" s="181">
        <v>1</v>
      </c>
      <c r="IH30" s="85"/>
      <c r="II30" s="85"/>
      <c r="IJ30" s="85"/>
      <c r="IK30" s="85"/>
      <c r="IL30" s="85"/>
      <c r="IM30" s="85"/>
      <c r="IN30" s="85"/>
      <c r="IO30" s="85"/>
      <c r="IP30" s="85"/>
      <c r="IQ30" s="85"/>
      <c r="IR30" s="85"/>
      <c r="IS30" s="85"/>
      <c r="IT30" s="85"/>
      <c r="IU30" s="85"/>
      <c r="IV30" s="85"/>
      <c r="IW30" s="85"/>
      <c r="IX30" s="85"/>
      <c r="IY30" s="85"/>
      <c r="IZ30" s="85"/>
      <c r="JA30" s="85"/>
      <c r="JB30" s="85"/>
      <c r="JC30" s="85"/>
      <c r="JD30" s="85"/>
      <c r="JE30" s="85"/>
      <c r="JF30" s="85"/>
      <c r="JG30" s="85"/>
      <c r="JH30" s="85"/>
      <c r="JI30" s="85"/>
      <c r="JJ30" s="85"/>
      <c r="JK30" s="85"/>
      <c r="JL30" s="85"/>
      <c r="JM30" s="85"/>
      <c r="JN30" s="85"/>
      <c r="JO30" s="85"/>
      <c r="JP30" s="85"/>
      <c r="JQ30" s="85"/>
      <c r="JR30" s="85"/>
      <c r="JS30" s="85"/>
      <c r="JT30" s="85"/>
      <c r="JU30" s="85"/>
      <c r="JV30" s="85"/>
      <c r="JW30" s="85"/>
      <c r="JX30" s="85"/>
      <c r="JY30" s="85"/>
      <c r="JZ30" s="85"/>
      <c r="KA30" s="85"/>
      <c r="KB30" s="85"/>
      <c r="KC30" s="85"/>
    </row>
    <row r="31" spans="1:289" s="87" customFormat="1" ht="15" hidden="1" customHeight="1">
      <c r="A31" s="17"/>
      <c r="B31" s="20"/>
      <c r="C31" s="20"/>
      <c r="D31" s="18"/>
      <c r="E31" s="18"/>
      <c r="F31" s="18"/>
      <c r="G31" s="18"/>
      <c r="H31" s="18"/>
      <c r="I31" s="18"/>
      <c r="J31" s="18"/>
      <c r="K31" s="18"/>
      <c r="L31" s="18"/>
      <c r="M31" s="18"/>
      <c r="N31" s="18"/>
      <c r="O31" s="18"/>
      <c r="P31" s="18"/>
      <c r="Q31" s="18"/>
      <c r="R31" s="18"/>
      <c r="S31" s="18"/>
      <c r="T31" s="18"/>
      <c r="U31" s="18"/>
      <c r="V31" s="18"/>
      <c r="W31" s="20"/>
      <c r="X31" s="20"/>
      <c r="Y31" s="20"/>
      <c r="Z31" s="20"/>
      <c r="AA31" s="20"/>
      <c r="AB31" s="20"/>
      <c r="AC31" s="20"/>
      <c r="AD31" s="18"/>
      <c r="AE31" s="20"/>
      <c r="AF31" s="20"/>
      <c r="AG31" s="20"/>
      <c r="AH31" s="20"/>
      <c r="AI31" s="20"/>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71"/>
      <c r="BO31" s="171"/>
      <c r="BP31" s="171"/>
      <c r="BQ31" s="171"/>
      <c r="BR31" s="161"/>
      <c r="BS31" s="161"/>
      <c r="BT31" s="161"/>
      <c r="BU31" s="161"/>
      <c r="BV31" s="161"/>
      <c r="BW31" s="151"/>
      <c r="BX31" s="151"/>
      <c r="BY31" s="151"/>
      <c r="BZ31" s="151"/>
      <c r="CA31" s="151"/>
      <c r="CB31" s="129"/>
      <c r="CC31" s="129"/>
      <c r="CD31" s="129"/>
      <c r="CE31" s="129"/>
      <c r="CF31" s="129"/>
      <c r="CG31" s="129"/>
      <c r="CH31" s="129"/>
      <c r="CI31" s="129"/>
      <c r="CJ31" s="129"/>
      <c r="CK31" s="129"/>
      <c r="CL31" s="18"/>
      <c r="CM31" s="18"/>
      <c r="CN31" s="18"/>
      <c r="CO31" s="18"/>
      <c r="CP31" s="48"/>
      <c r="CQ31" s="18"/>
      <c r="CR31" s="18"/>
      <c r="CS31" s="18"/>
      <c r="CT31" s="18"/>
      <c r="CU31" s="18"/>
      <c r="CV31" s="18"/>
      <c r="CW31" s="18"/>
      <c r="CX31" s="18"/>
      <c r="CY31" s="34"/>
      <c r="CZ31" s="18"/>
      <c r="DA31" s="18"/>
      <c r="DB31" s="18"/>
      <c r="DC31" s="18"/>
      <c r="DD31" s="18"/>
      <c r="DE31" s="18"/>
      <c r="DF31" s="18"/>
      <c r="DG31" s="18"/>
      <c r="DH31" s="45"/>
      <c r="DI31" s="18"/>
      <c r="DJ31" s="18"/>
      <c r="DK31" s="18"/>
      <c r="DL31" s="18"/>
      <c r="DM31" s="18"/>
      <c r="DN31" s="18"/>
      <c r="DO31" s="18"/>
      <c r="DP31" s="18"/>
      <c r="DQ31" s="45"/>
      <c r="DR31" s="18"/>
      <c r="DS31" s="18"/>
      <c r="DT31" s="18"/>
      <c r="DU31" s="18"/>
      <c r="DV31" s="18"/>
      <c r="DW31" s="18"/>
      <c r="DX31" s="18"/>
      <c r="DY31" s="18"/>
      <c r="DZ31" s="45"/>
      <c r="EA31" s="18"/>
      <c r="EB31" s="18"/>
      <c r="EC31" s="18"/>
      <c r="ED31" s="18"/>
      <c r="EE31" s="18"/>
      <c r="EF31" s="18"/>
      <c r="EG31" s="18"/>
      <c r="EH31" s="18"/>
      <c r="EI31" s="45"/>
      <c r="EJ31" s="18"/>
      <c r="EK31" s="18"/>
      <c r="EL31" s="18"/>
      <c r="EM31" s="18"/>
      <c r="EN31" s="18"/>
      <c r="EO31" s="18"/>
      <c r="EP31" s="18"/>
      <c r="EQ31" s="18"/>
      <c r="ER31" s="45"/>
      <c r="ES31" s="110"/>
      <c r="ET31" s="110"/>
      <c r="EU31" s="110"/>
      <c r="EV31" s="110"/>
      <c r="EW31" s="192"/>
      <c r="EX31" s="192"/>
      <c r="EY31" s="192"/>
      <c r="EZ31" s="192"/>
      <c r="FA31" s="199"/>
      <c r="FB31" s="18"/>
      <c r="FC31" s="18"/>
      <c r="FD31" s="18"/>
      <c r="FE31" s="18"/>
      <c r="FF31" s="18"/>
      <c r="FG31" s="18"/>
      <c r="FH31" s="18"/>
      <c r="FI31" s="18"/>
      <c r="FJ31" s="34"/>
      <c r="FK31" s="18"/>
      <c r="FL31" s="18"/>
      <c r="FM31" s="18"/>
      <c r="FN31" s="18"/>
      <c r="FO31" s="18"/>
      <c r="FP31" s="18"/>
      <c r="FQ31" s="18"/>
      <c r="FR31" s="18"/>
      <c r="FS31" s="45"/>
      <c r="FT31" s="18"/>
      <c r="FU31" s="18"/>
      <c r="FV31" s="18"/>
      <c r="FW31" s="18"/>
      <c r="FX31" s="18"/>
      <c r="FY31" s="18"/>
      <c r="FZ31" s="18"/>
      <c r="GA31" s="18"/>
      <c r="GB31" s="45"/>
      <c r="GC31" s="110"/>
      <c r="GD31" s="110"/>
      <c r="GE31" s="110"/>
      <c r="GF31" s="110"/>
      <c r="GG31" s="110"/>
      <c r="GH31" s="110"/>
      <c r="GI31" s="110"/>
      <c r="GJ31" s="110"/>
      <c r="GK31" s="110"/>
      <c r="GL31" s="110"/>
      <c r="GM31" s="110"/>
      <c r="GN31" s="110"/>
      <c r="GO31" s="110"/>
      <c r="GP31" s="110"/>
      <c r="GQ31" s="110"/>
      <c r="GR31" s="110"/>
      <c r="GS31" s="110"/>
      <c r="GT31" s="110"/>
      <c r="GU31" s="110"/>
      <c r="GV31" s="110"/>
      <c r="GW31" s="110"/>
      <c r="GX31" s="110"/>
      <c r="GY31" s="45"/>
      <c r="GZ31" s="199"/>
      <c r="HA31" s="110"/>
      <c r="HB31" s="110"/>
      <c r="HC31" s="110"/>
      <c r="HD31" s="34">
        <f t="shared" si="10"/>
        <v>0</v>
      </c>
      <c r="HE31" s="25">
        <f t="shared" si="11"/>
        <v>0</v>
      </c>
      <c r="HF31" s="25">
        <f t="shared" si="12"/>
        <v>0</v>
      </c>
      <c r="HG31" s="25">
        <f t="shared" si="13"/>
        <v>0</v>
      </c>
      <c r="HH31" s="25">
        <f t="shared" si="14"/>
        <v>0</v>
      </c>
      <c r="HI31" s="25"/>
      <c r="HJ31" s="18"/>
      <c r="HK31" s="18"/>
      <c r="HL31" s="24" t="str">
        <f t="shared" si="0"/>
        <v>-</v>
      </c>
      <c r="HM31" s="107"/>
      <c r="HN31" s="85"/>
      <c r="HO31" s="204" t="str">
        <f t="shared" si="17"/>
        <v>---/---</v>
      </c>
      <c r="HP31" s="204" t="str">
        <f t="shared" si="18"/>
        <v>---/---</v>
      </c>
      <c r="HQ31" s="182" t="str">
        <f t="shared" si="19"/>
        <v>---/---</v>
      </c>
      <c r="HR31" s="182" t="str">
        <f t="shared" si="20"/>
        <v>---/---</v>
      </c>
      <c r="HS31" s="182" t="b">
        <f t="shared" si="21"/>
        <v>0</v>
      </c>
      <c r="HT31" s="182" t="str">
        <f t="shared" si="22"/>
        <v>---/---</v>
      </c>
      <c r="HU31" s="182" t="str">
        <f t="shared" si="23"/>
        <v>---/---</v>
      </c>
      <c r="HV31" s="191" t="str">
        <f t="shared" si="24"/>
        <v>---/---</v>
      </c>
      <c r="HW31" s="184" t="str">
        <f t="shared" si="25"/>
        <v>---/---</v>
      </c>
      <c r="HX31" s="191" t="str">
        <f t="shared" si="26"/>
        <v>---/---</v>
      </c>
      <c r="HY31" s="183"/>
      <c r="HZ31" s="182" t="str">
        <f t="shared" si="27"/>
        <v>---/---</v>
      </c>
      <c r="IA31" s="182" t="str">
        <f t="shared" si="28"/>
        <v>---/---</v>
      </c>
      <c r="IB31" s="182" t="str">
        <f t="shared" si="29"/>
        <v>---/---</v>
      </c>
      <c r="IC31" s="182" t="str">
        <f t="shared" si="30"/>
        <v>---/---</v>
      </c>
      <c r="ID31" s="182" t="str">
        <f t="shared" si="31"/>
        <v>---/---</v>
      </c>
      <c r="IE31" s="185" t="str">
        <f t="shared" si="32"/>
        <v>---/---</v>
      </c>
      <c r="IF31" s="135" t="s">
        <v>717</v>
      </c>
      <c r="IG31" s="181">
        <v>1</v>
      </c>
      <c r="IH31" s="85"/>
      <c r="II31" s="85"/>
      <c r="IJ31" s="85"/>
      <c r="IK31" s="85"/>
      <c r="IL31" s="85"/>
      <c r="IM31" s="85"/>
      <c r="IN31" s="85"/>
      <c r="IO31" s="85"/>
      <c r="IP31" s="85"/>
      <c r="IQ31" s="85"/>
      <c r="IR31" s="85"/>
      <c r="IS31" s="85"/>
      <c r="IT31" s="85"/>
      <c r="IU31" s="85"/>
      <c r="IV31" s="85"/>
      <c r="IW31" s="85"/>
      <c r="IX31" s="85"/>
      <c r="IY31" s="85"/>
      <c r="IZ31" s="85"/>
      <c r="JA31" s="85"/>
      <c r="JB31" s="85"/>
      <c r="JC31" s="85"/>
      <c r="JD31" s="85"/>
      <c r="JE31" s="85"/>
      <c r="JF31" s="85"/>
      <c r="JG31" s="85"/>
      <c r="JH31" s="85"/>
      <c r="JI31" s="85"/>
      <c r="JJ31" s="85"/>
      <c r="JK31" s="85"/>
      <c r="JL31" s="85"/>
      <c r="JM31" s="85"/>
      <c r="JN31" s="85"/>
      <c r="JO31" s="85"/>
      <c r="JP31" s="85"/>
      <c r="JQ31" s="85"/>
      <c r="JR31" s="85"/>
      <c r="JS31" s="85"/>
      <c r="JT31" s="85"/>
      <c r="JU31" s="85"/>
      <c r="JV31" s="85"/>
      <c r="JW31" s="85"/>
      <c r="JX31" s="85"/>
      <c r="JY31" s="85"/>
      <c r="JZ31" s="85"/>
      <c r="KA31" s="85"/>
      <c r="KB31" s="85"/>
      <c r="KC31" s="85"/>
    </row>
    <row r="32" spans="1:289" s="57" customFormat="1" ht="57" hidden="1" customHeight="1">
      <c r="A32" s="6"/>
      <c r="B32" s="19" t="s">
        <v>156</v>
      </c>
      <c r="C32" s="19" t="s">
        <v>157</v>
      </c>
      <c r="D32" s="5"/>
      <c r="E32" s="5"/>
      <c r="F32" s="5"/>
      <c r="G32" s="5"/>
      <c r="H32" s="5" t="s">
        <v>727</v>
      </c>
      <c r="I32" s="5" t="s">
        <v>736</v>
      </c>
      <c r="J32" s="5"/>
      <c r="K32" s="5"/>
      <c r="L32" s="5"/>
      <c r="M32" s="5"/>
      <c r="N32" s="5"/>
      <c r="O32" s="5"/>
      <c r="P32" s="5" t="s">
        <v>745</v>
      </c>
      <c r="Q32" s="5" t="s">
        <v>747</v>
      </c>
      <c r="R32" s="5" t="s">
        <v>206</v>
      </c>
      <c r="S32" s="5" t="s">
        <v>360</v>
      </c>
      <c r="T32" s="5" t="s">
        <v>361</v>
      </c>
      <c r="U32" s="5" t="s">
        <v>158</v>
      </c>
      <c r="V32" s="5"/>
      <c r="W32" s="5" t="str">
        <f>CONCATENATE(X32,"-",Y32,"-",Z32,AA32,,AB32,"-",AC32)</f>
        <v>5-30-JDMCI-0001</v>
      </c>
      <c r="X32" s="19" t="s">
        <v>755</v>
      </c>
      <c r="Y32" s="19">
        <v>30</v>
      </c>
      <c r="Z32" s="19" t="s">
        <v>302</v>
      </c>
      <c r="AA32" s="19" t="s">
        <v>305</v>
      </c>
      <c r="AB32" s="19" t="s">
        <v>306</v>
      </c>
      <c r="AC32" s="19" t="s">
        <v>188</v>
      </c>
      <c r="AD32" s="5"/>
      <c r="AE32" s="19">
        <v>4</v>
      </c>
      <c r="AF32" s="19" t="s">
        <v>180</v>
      </c>
      <c r="AG32" s="19" t="s">
        <v>166</v>
      </c>
      <c r="AH32" s="19">
        <v>537</v>
      </c>
      <c r="AI32" s="19" t="s">
        <v>193</v>
      </c>
      <c r="AJ32" s="5"/>
      <c r="AK32" s="5"/>
      <c r="AL32" s="5" t="s">
        <v>120</v>
      </c>
      <c r="AM32" s="5"/>
      <c r="AN32" s="5" t="s">
        <v>167</v>
      </c>
      <c r="AO32" s="5" t="str">
        <f>CONCATENATE("0055-",B32,"-",C32,"-","4",".",AE32,".",AF32,".",AG32,".",AH32,"-",AL32,".",AN32,"-",AI32)</f>
        <v>0055-CPC-GA1-4.4.3.30.537-ATH1.RD-0003</v>
      </c>
      <c r="AP32" s="5" t="str">
        <f>CONCATENATE("0055-",B32,"-",C32,"-","4",".",AE32,".",AF32,".",AG32,".",AH32,"-",AL32,"-",AN32,"-",AI32,"_",BD32,"_",U32)</f>
        <v>0055-CPC-GA1-4.4.3.30.537-ATH1-RD-0003_A1_ER</v>
      </c>
      <c r="AQ32" s="13" t="s">
        <v>323</v>
      </c>
      <c r="AR32" s="13" t="s">
        <v>395</v>
      </c>
      <c r="AS32" s="13" t="s">
        <v>377</v>
      </c>
      <c r="AT32" s="13" t="s">
        <v>378</v>
      </c>
      <c r="AU32" s="13" t="s">
        <v>318</v>
      </c>
      <c r="AV32" s="13" t="s">
        <v>333</v>
      </c>
      <c r="AW32" s="13" t="str">
        <f>CONCATENATE(AQ32," ",AS32,CHAR(10),W32,CHAR(10),AU32)</f>
        <v>DCS Marshalling Cabinet for IS channels 
5-30-JDMCI-0001
List of drawings</v>
      </c>
      <c r="AX32" s="13" t="str">
        <f>CONCATENATE(AR32," ",AT32,CHAR(10),W32,CHAR(10),AV32)</f>
        <v>Шкаф кроссовый РСУ, аналоговые и дискретные сигналы, искробезопасный
5-30-JDMCI-0001
Ведомость документов</v>
      </c>
      <c r="AY32" s="5"/>
      <c r="AZ32" s="5" t="s">
        <v>490</v>
      </c>
      <c r="BA32" s="5" t="s">
        <v>489</v>
      </c>
      <c r="BB32" s="5" t="str">
        <f>IF(FW32&gt;0,"02",IF(FN32&gt;0,"01",IF(FE32&gt;0,"00",IF(EM32&gt;0,"G1",IF(ED32&gt;0,"F1",IF(DU32&gt;0,"E1",IF(DL32&gt;0,"D1",IF(DC32&gt;0,"C1",IF(CT32&gt;0,"B1",IF(BM32&gt;0,"A1","-"))))))))))</f>
        <v>A1</v>
      </c>
      <c r="BC32" s="167" t="str">
        <f t="shared" ref="BC32:BC78" si="38">IF(OR(BB32="A1",BB32="B1",BB32="C1",BB32="D1",BB32="E1",BB32="F1",BB32="G1",BB32="H1"),"IFR",IF(OR(BB32="00",BB32="01",BB32="02",BB32="03",BB32="04",BB32="05"),"IFU","-"))</f>
        <v>IFR</v>
      </c>
      <c r="BD32" s="5" t="str">
        <f t="shared" si="34"/>
        <v>A1</v>
      </c>
      <c r="BE32" s="5"/>
      <c r="BF32" s="5"/>
      <c r="BG32" s="12"/>
      <c r="BH32" s="5"/>
      <c r="BI32" s="5"/>
      <c r="BJ32" s="54">
        <f>FB32-(28+15)</f>
        <v>44166</v>
      </c>
      <c r="BK32" s="54">
        <f ca="1">IF(BM32&gt;0,BL32,IF(BJ32&lt;TODAY(),WORKDAY(TODAY(),10),BJ32))</f>
        <v>44243</v>
      </c>
      <c r="BL32" s="193">
        <v>44243</v>
      </c>
      <c r="BM32" s="167" t="s">
        <v>775</v>
      </c>
      <c r="BN32" s="167"/>
      <c r="BO32" s="167"/>
      <c r="BP32" s="167"/>
      <c r="BQ32" s="167"/>
      <c r="BR32" s="157"/>
      <c r="BS32" s="157"/>
      <c r="BT32" s="157"/>
      <c r="BU32" s="157"/>
      <c r="BV32" s="157"/>
      <c r="BW32" s="147"/>
      <c r="BX32" s="147"/>
      <c r="BY32" s="147"/>
      <c r="BZ32" s="147"/>
      <c r="CA32" s="147"/>
      <c r="CB32" s="125"/>
      <c r="CC32" s="125"/>
      <c r="CD32" s="125"/>
      <c r="CE32" s="125"/>
      <c r="CF32" s="125"/>
      <c r="CG32" s="125"/>
      <c r="CH32" s="125"/>
      <c r="CI32" s="125"/>
      <c r="CJ32" s="125"/>
      <c r="CK32" s="125"/>
      <c r="CL32" s="24">
        <f>WORKDAY(BJ32,20)</f>
        <v>44194</v>
      </c>
      <c r="CM32" s="24">
        <f ca="1">IF(BM32&gt;0,WORKDAY(BK32,10),"-")</f>
        <v>44257</v>
      </c>
      <c r="CN32" s="54"/>
      <c r="CO32" s="5"/>
      <c r="CP32" s="34"/>
      <c r="CQ32" s="24">
        <f>WORKDAY(CL32,10)</f>
        <v>44208</v>
      </c>
      <c r="CR32" s="24" t="str">
        <f>IF(CO32&gt;0,WORKDAY(CM32,10),"-")</f>
        <v>-</v>
      </c>
      <c r="CS32" s="54"/>
      <c r="CT32" s="5"/>
      <c r="CU32" s="24" t="str">
        <f>IF(CT32&gt;0,WORKDAY(CQ32,10),"-")</f>
        <v>-</v>
      </c>
      <c r="CV32" s="24" t="str">
        <f>IF(CT32&gt;0,WORKDAY(CR32,10),"-")</f>
        <v>-</v>
      </c>
      <c r="CW32" s="54"/>
      <c r="CX32" s="5"/>
      <c r="CY32" s="34"/>
      <c r="CZ32" s="24" t="str">
        <f>IF(CX32&gt;0,WORKDAY(CU32,10),"-")</f>
        <v>-</v>
      </c>
      <c r="DA32" s="24" t="str">
        <f>IF(CX32&gt;0,WORKDAY(CV32,10),"-")</f>
        <v>-</v>
      </c>
      <c r="DB32" s="24"/>
      <c r="DC32" s="5"/>
      <c r="DD32" s="24" t="str">
        <f>IF(DC32&gt;0,WORKDAY(CZ32,10),"-")</f>
        <v>-</v>
      </c>
      <c r="DE32" s="24" t="str">
        <f>IF(DC32&gt;0,WORKDAY(DA32,10),"-")</f>
        <v>-</v>
      </c>
      <c r="DF32" s="5"/>
      <c r="DG32" s="5"/>
      <c r="DH32" s="54"/>
      <c r="DI32" s="24" t="str">
        <f>IF(DG32&gt;0,WORKDAY(DD32,10),"-")</f>
        <v>-</v>
      </c>
      <c r="DJ32" s="24" t="str">
        <f>IF(DG32&gt;0,WORKDAY(DE32,10),"-")</f>
        <v>-</v>
      </c>
      <c r="DK32" s="5"/>
      <c r="DL32" s="5"/>
      <c r="DM32" s="24" t="str">
        <f>IF(DL32&gt;0,WORKDAY(DI32,10),"-")</f>
        <v>-</v>
      </c>
      <c r="DN32" s="24" t="str">
        <f>IF(DL32&gt;0,WORKDAY(DJ32,10),"-")</f>
        <v>-</v>
      </c>
      <c r="DO32" s="5"/>
      <c r="DP32" s="5"/>
      <c r="DQ32" s="54"/>
      <c r="DR32" s="24" t="str">
        <f>IF(DP32&gt;0,WORKDAY(DM32,10),"-")</f>
        <v>-</v>
      </c>
      <c r="DS32" s="24" t="str">
        <f>IF(DP32&gt;0,WORKDAY(DN32,10),"-")</f>
        <v>-</v>
      </c>
      <c r="DT32" s="5"/>
      <c r="DU32" s="5"/>
      <c r="DV32" s="24" t="str">
        <f>IF(DU32&gt;0,WORKDAY(DR32,10),"-")</f>
        <v>-</v>
      </c>
      <c r="DW32" s="24" t="str">
        <f>IF(DU32&gt;0,WORKDAY(DS32,10),"-")</f>
        <v>-</v>
      </c>
      <c r="DX32" s="5"/>
      <c r="DY32" s="5"/>
      <c r="DZ32" s="54"/>
      <c r="EA32" s="24" t="str">
        <f>IF(DY32&gt;0,WORKDAY(DV32,10),"-")</f>
        <v>-</v>
      </c>
      <c r="EB32" s="24" t="str">
        <f t="shared" si="8"/>
        <v>-</v>
      </c>
      <c r="EC32" s="5"/>
      <c r="ED32" s="5"/>
      <c r="EE32" s="24" t="str">
        <f>IF(ED32&gt;0,WORKDAY(EA32,10),"-")</f>
        <v>-</v>
      </c>
      <c r="EF32" s="24" t="str">
        <f>IF(ED32&gt;0,WORKDAY(EB32,10),"-")</f>
        <v>-</v>
      </c>
      <c r="EG32" s="5"/>
      <c r="EH32" s="5"/>
      <c r="EI32" s="54"/>
      <c r="EJ32" s="24" t="str">
        <f>IF(EH32&gt;0,WORKDAY(EE32,10),"-")</f>
        <v>-</v>
      </c>
      <c r="EK32" s="24" t="str">
        <f>IF(EH32&gt;0,WORKDAY(EF32,10),"-")</f>
        <v>-</v>
      </c>
      <c r="EL32" s="5"/>
      <c r="EM32" s="5"/>
      <c r="EN32" s="24" t="str">
        <f>IF(EM32&gt;0,WORKDAY(EJ32,10),"-")</f>
        <v>-</v>
      </c>
      <c r="EO32" s="24" t="str">
        <f>IF(EM32&gt;0,WORKDAY(EK32,10),"-")</f>
        <v>-</v>
      </c>
      <c r="EP32" s="5"/>
      <c r="EQ32" s="5"/>
      <c r="ER32" s="54"/>
      <c r="ES32" s="54"/>
      <c r="ET32" s="54"/>
      <c r="EU32" s="54"/>
      <c r="EV32" s="54"/>
      <c r="EW32" s="24"/>
      <c r="EX32" s="24"/>
      <c r="EY32" s="167"/>
      <c r="EZ32" s="167"/>
      <c r="FA32" s="193"/>
      <c r="FB32" s="24">
        <v>44209</v>
      </c>
      <c r="FC32" s="24">
        <f ca="1">IF(BK32&gt;0,IF(DC32&gt;0,WORKDAY(DB32,20),IF(CT32&gt;0,WORKDAY(CS32,30),IF(CO32&gt;0,WORKDAY(CN32,40),FB32))),"-")</f>
        <v>44209</v>
      </c>
      <c r="FD32" s="167"/>
      <c r="FE32" s="167"/>
      <c r="FF32" s="24" t="str">
        <f>IF(FE32&gt;0,WORKDAY(FB32,10),"-")</f>
        <v>-</v>
      </c>
      <c r="FG32" s="24" t="str">
        <f>IF(FE32&gt;0,WORKDAY(FC32,10),"-")</f>
        <v>-</v>
      </c>
      <c r="FH32" s="5"/>
      <c r="FI32" s="5"/>
      <c r="FJ32" s="34"/>
      <c r="FK32" s="24">
        <f t="shared" ref="FK32:FK35" si="39">WORKDAY(FB32,20)</f>
        <v>44237</v>
      </c>
      <c r="FL32" s="24">
        <f>FK32</f>
        <v>44237</v>
      </c>
      <c r="FM32" s="167"/>
      <c r="FN32" s="167"/>
      <c r="FO32" s="24" t="str">
        <f>IF(FN32&gt;0,WORKDAY(FK32,10),"-")</f>
        <v>-</v>
      </c>
      <c r="FP32" s="24" t="str">
        <f>IF(FN32&gt;0,WORKDAY(FL32,10),"-")</f>
        <v>-</v>
      </c>
      <c r="FQ32" s="5"/>
      <c r="FR32" s="5"/>
      <c r="FS32" s="54"/>
      <c r="FT32" s="24">
        <f t="shared" ref="FT32:FT35" si="40">WORKDAY(FK32,20)</f>
        <v>44265</v>
      </c>
      <c r="FU32" s="24">
        <f t="shared" si="9"/>
        <v>44265</v>
      </c>
      <c r="FV32" s="5"/>
      <c r="FW32" s="5"/>
      <c r="FX32" s="24" t="str">
        <f>IF(FW32&gt;0,WORKDAY(FT32,10),"-")</f>
        <v>-</v>
      </c>
      <c r="FY32" s="24" t="str">
        <f>IF(FW32&gt;0,WORKDAY(FU32,10),"-")</f>
        <v>-</v>
      </c>
      <c r="FZ32" s="5"/>
      <c r="GA32" s="5"/>
      <c r="GB32" s="54"/>
      <c r="GC32" s="54"/>
      <c r="GD32" s="54"/>
      <c r="GE32" s="54"/>
      <c r="GF32" s="54"/>
      <c r="GG32" s="54"/>
      <c r="GH32" s="54"/>
      <c r="GI32" s="54"/>
      <c r="GJ32" s="54"/>
      <c r="GK32" s="54"/>
      <c r="GL32" s="54"/>
      <c r="GM32" s="54"/>
      <c r="GN32" s="54"/>
      <c r="GO32" s="54"/>
      <c r="GP32" s="54"/>
      <c r="GQ32" s="54"/>
      <c r="GR32" s="54"/>
      <c r="GS32" s="54"/>
      <c r="GT32" s="54"/>
      <c r="GU32" s="54"/>
      <c r="GV32" s="54"/>
      <c r="GW32" s="54"/>
      <c r="GX32" s="54"/>
      <c r="GY32" s="54"/>
      <c r="GZ32" s="193"/>
      <c r="HA32" s="54"/>
      <c r="HB32" s="54"/>
      <c r="HC32" s="54"/>
      <c r="HD32" s="34">
        <f t="shared" ca="1" si="10"/>
        <v>1</v>
      </c>
      <c r="HE32" s="25">
        <f t="shared" ca="1" si="11"/>
        <v>6.8389057750759875E-4</v>
      </c>
      <c r="HF32" s="25">
        <f t="shared" ca="1" si="12"/>
        <v>1.5197568389057751E-3</v>
      </c>
      <c r="HG32" s="25">
        <f t="shared" ca="1" si="13"/>
        <v>9.0543259557344079E-4</v>
      </c>
      <c r="HH32" s="25">
        <f t="shared" ca="1" si="14"/>
        <v>2.012072434607646E-3</v>
      </c>
      <c r="HI32" s="25"/>
      <c r="HJ32" s="25"/>
      <c r="HK32" s="5"/>
      <c r="HL32" s="24">
        <f t="shared" ca="1" si="0"/>
        <v>44243</v>
      </c>
      <c r="HM32" s="107"/>
      <c r="HN32" s="85"/>
      <c r="HO32" s="204" t="str">
        <f t="shared" si="17"/>
        <v>ожидание A1</v>
      </c>
      <c r="HP32" s="204" t="str">
        <f t="shared" si="18"/>
        <v>не выгружено 00</v>
      </c>
      <c r="HQ32" s="182" t="str">
        <f t="shared" si="19"/>
        <v>выгружено A1</v>
      </c>
      <c r="HR32" s="182" t="str">
        <f t="shared" si="20"/>
        <v>ожидание A1</v>
      </c>
      <c r="HS32" s="182" t="b">
        <f t="shared" si="21"/>
        <v>0</v>
      </c>
      <c r="HT32" s="182" t="str">
        <f t="shared" si="22"/>
        <v>ожидание замечаний</v>
      </c>
      <c r="HU32" s="182" t="str">
        <f t="shared" si="23"/>
        <v>0055-P2-GA1-CPC-TRM-00650</v>
      </c>
      <c r="HV32" s="191">
        <f t="shared" si="24"/>
        <v>44243</v>
      </c>
      <c r="HW32" s="184" t="str">
        <f t="shared" si="25"/>
        <v>ожидание A1</v>
      </c>
      <c r="HX32" s="191" t="str">
        <f t="shared" si="26"/>
        <v>ожидание A1</v>
      </c>
      <c r="HY32" s="183"/>
      <c r="HZ32" s="182" t="str">
        <f t="shared" si="27"/>
        <v>выгружено</v>
      </c>
      <c r="IA32" s="182" t="str">
        <f t="shared" si="28"/>
        <v>A1</v>
      </c>
      <c r="IB32" s="182" t="str">
        <f t="shared" si="29"/>
        <v>ожидание замечаний к ревизии</v>
      </c>
      <c r="IC32" s="182" t="str">
        <f t="shared" si="30"/>
        <v>A1</v>
      </c>
      <c r="ID32" s="182" t="str">
        <f t="shared" si="31"/>
        <v>A1</v>
      </c>
      <c r="IE32" s="185" t="str">
        <f t="shared" si="32"/>
        <v>1</v>
      </c>
      <c r="IF32" s="135" t="s">
        <v>705</v>
      </c>
      <c r="IG32" s="181">
        <v>1</v>
      </c>
      <c r="IH32" s="85"/>
      <c r="II32" s="85"/>
      <c r="IJ32" s="85"/>
      <c r="IK32" s="85"/>
      <c r="IL32" s="85"/>
      <c r="IM32" s="85"/>
      <c r="IN32" s="85"/>
      <c r="IO32" s="85"/>
      <c r="IP32" s="85"/>
      <c r="IQ32" s="85"/>
      <c r="IR32" s="85"/>
      <c r="IS32" s="85"/>
      <c r="IT32" s="85"/>
      <c r="IU32" s="85"/>
      <c r="IV32" s="85"/>
      <c r="IW32" s="85"/>
      <c r="IX32" s="85"/>
      <c r="IY32" s="85"/>
      <c r="IZ32" s="85"/>
      <c r="JA32" s="85"/>
      <c r="JB32" s="85"/>
      <c r="JC32" s="85"/>
      <c r="JD32" s="85"/>
      <c r="JE32" s="85"/>
      <c r="JF32" s="85"/>
      <c r="JG32" s="85"/>
      <c r="JH32" s="85"/>
      <c r="JI32" s="85"/>
      <c r="JJ32" s="85"/>
      <c r="JK32" s="85"/>
      <c r="JL32" s="85"/>
      <c r="JM32" s="85"/>
      <c r="JN32" s="85"/>
      <c r="JO32" s="85"/>
      <c r="JP32" s="85"/>
      <c r="JQ32" s="85"/>
      <c r="JR32" s="85"/>
      <c r="JS32" s="85"/>
      <c r="JT32" s="85"/>
      <c r="JU32" s="85"/>
      <c r="JV32" s="85"/>
      <c r="JW32" s="85"/>
      <c r="JX32" s="85"/>
      <c r="JY32" s="85"/>
      <c r="JZ32" s="85"/>
      <c r="KA32" s="85"/>
      <c r="KB32" s="85"/>
      <c r="KC32" s="85"/>
    </row>
    <row r="33" spans="1:289" s="57" customFormat="1" ht="57" hidden="1" customHeight="1">
      <c r="A33" s="6"/>
      <c r="B33" s="19" t="s">
        <v>156</v>
      </c>
      <c r="C33" s="19" t="s">
        <v>157</v>
      </c>
      <c r="D33" s="5"/>
      <c r="E33" s="5"/>
      <c r="F33" s="5"/>
      <c r="G33" s="5"/>
      <c r="H33" s="5" t="s">
        <v>727</v>
      </c>
      <c r="I33" s="5" t="s">
        <v>736</v>
      </c>
      <c r="J33" s="5"/>
      <c r="K33" s="5"/>
      <c r="L33" s="5"/>
      <c r="M33" s="5"/>
      <c r="N33" s="5"/>
      <c r="O33" s="5"/>
      <c r="P33" s="5" t="s">
        <v>745</v>
      </c>
      <c r="Q33" s="5" t="s">
        <v>747</v>
      </c>
      <c r="R33" s="5" t="s">
        <v>206</v>
      </c>
      <c r="S33" s="5" t="s">
        <v>360</v>
      </c>
      <c r="T33" s="5" t="s">
        <v>361</v>
      </c>
      <c r="U33" s="5" t="s">
        <v>158</v>
      </c>
      <c r="V33" s="5"/>
      <c r="W33" s="5" t="str">
        <f>CONCATENATE(X33,"-",Y33,"-",Z33,AA33,,AB33,"-",AC33)</f>
        <v>5-30-JDMCI-0001</v>
      </c>
      <c r="X33" s="19" t="s">
        <v>755</v>
      </c>
      <c r="Y33" s="19">
        <v>30</v>
      </c>
      <c r="Z33" s="19" t="s">
        <v>302</v>
      </c>
      <c r="AA33" s="19" t="s">
        <v>305</v>
      </c>
      <c r="AB33" s="19" t="s">
        <v>306</v>
      </c>
      <c r="AC33" s="19" t="s">
        <v>188</v>
      </c>
      <c r="AD33" s="5"/>
      <c r="AE33" s="19">
        <v>4</v>
      </c>
      <c r="AF33" s="19" t="s">
        <v>180</v>
      </c>
      <c r="AG33" s="19" t="s">
        <v>166</v>
      </c>
      <c r="AH33" s="19">
        <v>537</v>
      </c>
      <c r="AI33" s="19" t="s">
        <v>193</v>
      </c>
      <c r="AJ33" s="5"/>
      <c r="AK33" s="5"/>
      <c r="AL33" s="5" t="s">
        <v>120</v>
      </c>
      <c r="AM33" s="5"/>
      <c r="AN33" s="5" t="s">
        <v>168</v>
      </c>
      <c r="AO33" s="5" t="str">
        <f>CONCATENATE("0055-",B33,"-",C33,"-","4",".",AE33,".",AF33,".",AG33,".",AH33,"-",AL33,".",AN33,"-",AI33)</f>
        <v>0055-CPC-GA1-4.4.3.30.537-ATH1.SP-0003</v>
      </c>
      <c r="AP33" s="5" t="str">
        <f>CONCATENATE("0055-",B33,"-",C33,"-","4",".",AE33,".",AF33,".",AG33,".",AH33,"-",AL33,"-",AN33,"-",AI33,"_",BD33,"_",U33)</f>
        <v>0055-CPC-GA1-4.4.3.30.537-ATH1-SP-0003_A1_ER</v>
      </c>
      <c r="AQ33" s="13" t="s">
        <v>323</v>
      </c>
      <c r="AR33" s="13" t="s">
        <v>395</v>
      </c>
      <c r="AS33" s="13" t="s">
        <v>377</v>
      </c>
      <c r="AT33" s="13" t="s">
        <v>378</v>
      </c>
      <c r="AU33" s="13" t="s">
        <v>319</v>
      </c>
      <c r="AV33" s="13" t="s">
        <v>334</v>
      </c>
      <c r="AW33" s="13" t="str">
        <f>CONCATENATE(AQ33," ",AS33,CHAR(10),W33,CHAR(10),AU33)</f>
        <v>DCS Marshalling Cabinet for IS channels 
5-30-JDMCI-0001
List of elements</v>
      </c>
      <c r="AX33" s="13" t="str">
        <f>CONCATENATE(AR33," ",AT33,CHAR(10),W33,CHAR(10),AV33)</f>
        <v>Шкаф кроссовый РСУ, аналоговые и дискретные сигналы, искробезопасный
5-30-JDMCI-0001
Перечень элементов</v>
      </c>
      <c r="AY33" s="5"/>
      <c r="AZ33" s="5" t="s">
        <v>490</v>
      </c>
      <c r="BA33" s="5" t="s">
        <v>489</v>
      </c>
      <c r="BB33" s="5" t="str">
        <f>IF(FW33&gt;0,"02",IF(FN33&gt;0,"01",IF(FE33&gt;0,"00",IF(EM33&gt;0,"G1",IF(ED33&gt;0,"F1",IF(DU33&gt;0,"E1",IF(DL33&gt;0,"D1",IF(DC33&gt;0,"C1",IF(CT33&gt;0,"B1",IF(BM33&gt;0,"A1","-"))))))))))</f>
        <v>A1</v>
      </c>
      <c r="BC33" s="167" t="str">
        <f t="shared" si="38"/>
        <v>IFR</v>
      </c>
      <c r="BD33" s="5" t="str">
        <f t="shared" si="34"/>
        <v>A1</v>
      </c>
      <c r="BE33" s="5"/>
      <c r="BF33" s="5"/>
      <c r="BG33" s="12"/>
      <c r="BH33" s="5"/>
      <c r="BI33" s="5"/>
      <c r="BJ33" s="54">
        <f>FB33-(28+15)</f>
        <v>44166</v>
      </c>
      <c r="BK33" s="54">
        <f ca="1">IF(BM33&gt;0,BL33,IF(BJ33&lt;TODAY(),WORKDAY(TODAY(),10),BJ33))</f>
        <v>44243</v>
      </c>
      <c r="BL33" s="193">
        <v>44243</v>
      </c>
      <c r="BM33" s="167" t="s">
        <v>775</v>
      </c>
      <c r="BN33" s="167"/>
      <c r="BO33" s="167"/>
      <c r="BP33" s="167"/>
      <c r="BQ33" s="167"/>
      <c r="BR33" s="157"/>
      <c r="BS33" s="157"/>
      <c r="BT33" s="157"/>
      <c r="BU33" s="157"/>
      <c r="BV33" s="157"/>
      <c r="BW33" s="147"/>
      <c r="BX33" s="147"/>
      <c r="BY33" s="147"/>
      <c r="BZ33" s="147"/>
      <c r="CA33" s="147"/>
      <c r="CB33" s="125"/>
      <c r="CC33" s="125"/>
      <c r="CD33" s="125"/>
      <c r="CE33" s="125"/>
      <c r="CF33" s="125"/>
      <c r="CG33" s="125"/>
      <c r="CH33" s="125"/>
      <c r="CI33" s="125"/>
      <c r="CJ33" s="125"/>
      <c r="CK33" s="125"/>
      <c r="CL33" s="24">
        <f>WORKDAY(BJ33,20)</f>
        <v>44194</v>
      </c>
      <c r="CM33" s="24">
        <f ca="1">IF(BM33&gt;0,WORKDAY(BK33,10),"-")</f>
        <v>44257</v>
      </c>
      <c r="CN33" s="54"/>
      <c r="CO33" s="5"/>
      <c r="CP33" s="34"/>
      <c r="CQ33" s="24">
        <f>WORKDAY(CL33,10)</f>
        <v>44208</v>
      </c>
      <c r="CR33" s="24" t="str">
        <f>IF(CO33&gt;0,WORKDAY(CM33,10),"-")</f>
        <v>-</v>
      </c>
      <c r="CS33" s="54"/>
      <c r="CT33" s="5"/>
      <c r="CU33" s="24" t="str">
        <f>IF(CT33&gt;0,WORKDAY(CQ33,10),"-")</f>
        <v>-</v>
      </c>
      <c r="CV33" s="24" t="str">
        <f>IF(CT33&gt;0,WORKDAY(CR33,10),"-")</f>
        <v>-</v>
      </c>
      <c r="CW33" s="54"/>
      <c r="CX33" s="5"/>
      <c r="CY33" s="34"/>
      <c r="CZ33" s="24" t="str">
        <f>IF(CX33&gt;0,WORKDAY(CU33,10),"-")</f>
        <v>-</v>
      </c>
      <c r="DA33" s="24" t="str">
        <f>IF(CX33&gt;0,WORKDAY(CV33,10),"-")</f>
        <v>-</v>
      </c>
      <c r="DB33" s="24"/>
      <c r="DC33" s="5"/>
      <c r="DD33" s="24" t="str">
        <f>IF(DC33&gt;0,WORKDAY(CZ33,10),"-")</f>
        <v>-</v>
      </c>
      <c r="DE33" s="24" t="str">
        <f>IF(DC33&gt;0,WORKDAY(DA33,10),"-")</f>
        <v>-</v>
      </c>
      <c r="DF33" s="5"/>
      <c r="DG33" s="5"/>
      <c r="DH33" s="54"/>
      <c r="DI33" s="24" t="str">
        <f>IF(DG33&gt;0,WORKDAY(DD33,10),"-")</f>
        <v>-</v>
      </c>
      <c r="DJ33" s="24" t="str">
        <f>IF(DG33&gt;0,WORKDAY(DE33,10),"-")</f>
        <v>-</v>
      </c>
      <c r="DK33" s="5"/>
      <c r="DL33" s="5"/>
      <c r="DM33" s="24" t="str">
        <f>IF(DL33&gt;0,WORKDAY(DI33,10),"-")</f>
        <v>-</v>
      </c>
      <c r="DN33" s="24" t="str">
        <f>IF(DL33&gt;0,WORKDAY(DJ33,10),"-")</f>
        <v>-</v>
      </c>
      <c r="DO33" s="5"/>
      <c r="DP33" s="5"/>
      <c r="DQ33" s="54"/>
      <c r="DR33" s="24" t="str">
        <f>IF(DP33&gt;0,WORKDAY(DM33,10),"-")</f>
        <v>-</v>
      </c>
      <c r="DS33" s="24" t="str">
        <f>IF(DP33&gt;0,WORKDAY(DN33,10),"-")</f>
        <v>-</v>
      </c>
      <c r="DT33" s="5"/>
      <c r="DU33" s="5"/>
      <c r="DV33" s="24" t="str">
        <f>IF(DU33&gt;0,WORKDAY(DR33,10),"-")</f>
        <v>-</v>
      </c>
      <c r="DW33" s="24" t="str">
        <f>IF(DU33&gt;0,WORKDAY(DS33,10),"-")</f>
        <v>-</v>
      </c>
      <c r="DX33" s="5"/>
      <c r="DY33" s="5"/>
      <c r="DZ33" s="54"/>
      <c r="EA33" s="24" t="str">
        <f>IF(DY33&gt;0,WORKDAY(DV33,10),"-")</f>
        <v>-</v>
      </c>
      <c r="EB33" s="24" t="str">
        <f t="shared" si="8"/>
        <v>-</v>
      </c>
      <c r="EC33" s="5"/>
      <c r="ED33" s="5"/>
      <c r="EE33" s="24" t="str">
        <f>IF(ED33&gt;0,WORKDAY(EA33,10),"-")</f>
        <v>-</v>
      </c>
      <c r="EF33" s="24" t="str">
        <f>IF(ED33&gt;0,WORKDAY(EB33,10),"-")</f>
        <v>-</v>
      </c>
      <c r="EG33" s="5"/>
      <c r="EH33" s="5"/>
      <c r="EI33" s="54"/>
      <c r="EJ33" s="24" t="str">
        <f>IF(EH33&gt;0,WORKDAY(EE33,10),"-")</f>
        <v>-</v>
      </c>
      <c r="EK33" s="24" t="str">
        <f>IF(EH33&gt;0,WORKDAY(EF33,10),"-")</f>
        <v>-</v>
      </c>
      <c r="EL33" s="5"/>
      <c r="EM33" s="5"/>
      <c r="EN33" s="24" t="str">
        <f>IF(EM33&gt;0,WORKDAY(EJ33,10),"-")</f>
        <v>-</v>
      </c>
      <c r="EO33" s="24" t="str">
        <f>IF(EM33&gt;0,WORKDAY(EK33,10),"-")</f>
        <v>-</v>
      </c>
      <c r="EP33" s="5"/>
      <c r="EQ33" s="5"/>
      <c r="ER33" s="54"/>
      <c r="ES33" s="54"/>
      <c r="ET33" s="54"/>
      <c r="EU33" s="54"/>
      <c r="EV33" s="54"/>
      <c r="EW33" s="24"/>
      <c r="EX33" s="24"/>
      <c r="EY33" s="167"/>
      <c r="EZ33" s="167"/>
      <c r="FA33" s="193"/>
      <c r="FB33" s="24">
        <v>44209</v>
      </c>
      <c r="FC33" s="24">
        <f ca="1">IF(BK33&gt;0,IF(DC33&gt;0,WORKDAY(DB33,20),IF(CT33&gt;0,WORKDAY(CS33,30),IF(CO33&gt;0,WORKDAY(CN33,40),FB33))),"-")</f>
        <v>44209</v>
      </c>
      <c r="FD33" s="167"/>
      <c r="FE33" s="167"/>
      <c r="FF33" s="24" t="str">
        <f>IF(FE33&gt;0,WORKDAY(FB33,10),"-")</f>
        <v>-</v>
      </c>
      <c r="FG33" s="24" t="str">
        <f>IF(FE33&gt;0,WORKDAY(FC33,10),"-")</f>
        <v>-</v>
      </c>
      <c r="FH33" s="5"/>
      <c r="FI33" s="5"/>
      <c r="FJ33" s="34"/>
      <c r="FK33" s="24">
        <f t="shared" si="39"/>
        <v>44237</v>
      </c>
      <c r="FL33" s="24">
        <f t="shared" si="36"/>
        <v>44237</v>
      </c>
      <c r="FM33" s="5"/>
      <c r="FN33" s="5"/>
      <c r="FO33" s="24" t="str">
        <f>IF(FN33&gt;0,WORKDAY(FK33,10),"-")</f>
        <v>-</v>
      </c>
      <c r="FP33" s="24" t="str">
        <f>IF(FN33&gt;0,WORKDAY(FL33,10),"-")</f>
        <v>-</v>
      </c>
      <c r="FQ33" s="5"/>
      <c r="FR33" s="5"/>
      <c r="FS33" s="54"/>
      <c r="FT33" s="24">
        <f t="shared" si="40"/>
        <v>44265</v>
      </c>
      <c r="FU33" s="24">
        <f t="shared" si="9"/>
        <v>44265</v>
      </c>
      <c r="FV33" s="5"/>
      <c r="FW33" s="5"/>
      <c r="FX33" s="24" t="str">
        <f>IF(FW33&gt;0,WORKDAY(FT33,10),"-")</f>
        <v>-</v>
      </c>
      <c r="FY33" s="24" t="str">
        <f>IF(FW33&gt;0,WORKDAY(FU33,10),"-")</f>
        <v>-</v>
      </c>
      <c r="FZ33" s="5"/>
      <c r="GA33" s="5"/>
      <c r="GB33" s="54"/>
      <c r="GC33" s="54"/>
      <c r="GD33" s="54"/>
      <c r="GE33" s="54"/>
      <c r="GF33" s="54"/>
      <c r="GG33" s="54"/>
      <c r="GH33" s="54"/>
      <c r="GI33" s="54"/>
      <c r="GJ33" s="54"/>
      <c r="GK33" s="54"/>
      <c r="GL33" s="54"/>
      <c r="GM33" s="54"/>
      <c r="GN33" s="54"/>
      <c r="GO33" s="54"/>
      <c r="GP33" s="54"/>
      <c r="GQ33" s="54"/>
      <c r="GR33" s="54"/>
      <c r="GS33" s="54"/>
      <c r="GT33" s="54"/>
      <c r="GU33" s="54"/>
      <c r="GV33" s="54"/>
      <c r="GW33" s="54"/>
      <c r="GX33" s="54"/>
      <c r="GY33" s="54"/>
      <c r="GZ33" s="193"/>
      <c r="HA33" s="54"/>
      <c r="HB33" s="54"/>
      <c r="HC33" s="54"/>
      <c r="HD33" s="34">
        <f t="shared" ca="1" si="10"/>
        <v>1</v>
      </c>
      <c r="HE33" s="25">
        <f t="shared" ca="1" si="11"/>
        <v>6.8389057750759875E-4</v>
      </c>
      <c r="HF33" s="25">
        <f t="shared" ca="1" si="12"/>
        <v>1.5197568389057751E-3</v>
      </c>
      <c r="HG33" s="25">
        <f t="shared" ca="1" si="13"/>
        <v>9.0543259557344079E-4</v>
      </c>
      <c r="HH33" s="25">
        <f t="shared" ca="1" si="14"/>
        <v>2.012072434607646E-3</v>
      </c>
      <c r="HI33" s="25"/>
      <c r="HJ33" s="25"/>
      <c r="HK33" s="5"/>
      <c r="HL33" s="24">
        <f t="shared" ca="1" si="0"/>
        <v>44243</v>
      </c>
      <c r="HM33" s="107"/>
      <c r="HN33" s="85"/>
      <c r="HO33" s="204" t="str">
        <f t="shared" si="17"/>
        <v>ожидание A1</v>
      </c>
      <c r="HP33" s="204" t="str">
        <f t="shared" si="18"/>
        <v>не выгружено 00</v>
      </c>
      <c r="HQ33" s="182" t="str">
        <f t="shared" si="19"/>
        <v>выгружено A1</v>
      </c>
      <c r="HR33" s="182" t="str">
        <f t="shared" si="20"/>
        <v>ожидание A1</v>
      </c>
      <c r="HS33" s="182" t="b">
        <f t="shared" si="21"/>
        <v>0</v>
      </c>
      <c r="HT33" s="182" t="str">
        <f t="shared" si="22"/>
        <v>ожидание замечаний</v>
      </c>
      <c r="HU33" s="182" t="str">
        <f t="shared" si="23"/>
        <v>0055-P2-GA1-CPC-TRM-00650</v>
      </c>
      <c r="HV33" s="191">
        <f t="shared" si="24"/>
        <v>44243</v>
      </c>
      <c r="HW33" s="184" t="str">
        <f t="shared" si="25"/>
        <v>ожидание A1</v>
      </c>
      <c r="HX33" s="191" t="str">
        <f t="shared" si="26"/>
        <v>ожидание A1</v>
      </c>
      <c r="HY33" s="183"/>
      <c r="HZ33" s="182" t="str">
        <f t="shared" si="27"/>
        <v>выгружено</v>
      </c>
      <c r="IA33" s="182" t="str">
        <f t="shared" si="28"/>
        <v>A1</v>
      </c>
      <c r="IB33" s="182" t="str">
        <f t="shared" si="29"/>
        <v>ожидание замечаний к ревизии</v>
      </c>
      <c r="IC33" s="182" t="str">
        <f t="shared" si="30"/>
        <v>A1</v>
      </c>
      <c r="ID33" s="182" t="str">
        <f t="shared" si="31"/>
        <v>A1</v>
      </c>
      <c r="IE33" s="185" t="str">
        <f t="shared" si="32"/>
        <v>1</v>
      </c>
      <c r="IF33" s="135" t="s">
        <v>705</v>
      </c>
      <c r="IG33" s="181">
        <v>1</v>
      </c>
      <c r="IH33" s="85"/>
      <c r="II33" s="85"/>
      <c r="IJ33" s="85"/>
      <c r="IK33" s="85"/>
      <c r="IL33" s="85"/>
      <c r="IM33" s="85"/>
      <c r="IN33" s="85"/>
      <c r="IO33" s="85"/>
      <c r="IP33" s="85"/>
      <c r="IQ33" s="85"/>
      <c r="IR33" s="85"/>
      <c r="IS33" s="85"/>
      <c r="IT33" s="85"/>
      <c r="IU33" s="85"/>
      <c r="IV33" s="85"/>
      <c r="IW33" s="85"/>
      <c r="IX33" s="85"/>
      <c r="IY33" s="85"/>
      <c r="IZ33" s="85"/>
      <c r="JA33" s="85"/>
      <c r="JB33" s="85"/>
      <c r="JC33" s="85"/>
      <c r="JD33" s="85"/>
      <c r="JE33" s="85"/>
      <c r="JF33" s="85"/>
      <c r="JG33" s="85"/>
      <c r="JH33" s="85"/>
      <c r="JI33" s="85"/>
      <c r="JJ33" s="85"/>
      <c r="JK33" s="85"/>
      <c r="JL33" s="85"/>
      <c r="JM33" s="85"/>
      <c r="JN33" s="85"/>
      <c r="JO33" s="85"/>
      <c r="JP33" s="85"/>
      <c r="JQ33" s="85"/>
      <c r="JR33" s="85"/>
      <c r="JS33" s="85"/>
      <c r="JT33" s="85"/>
      <c r="JU33" s="85"/>
      <c r="JV33" s="85"/>
      <c r="JW33" s="85"/>
      <c r="JX33" s="85"/>
      <c r="JY33" s="85"/>
      <c r="JZ33" s="85"/>
      <c r="KA33" s="85"/>
      <c r="KB33" s="85"/>
      <c r="KC33" s="85"/>
    </row>
    <row r="34" spans="1:289" s="57" customFormat="1" ht="57" hidden="1" customHeight="1">
      <c r="A34" s="6"/>
      <c r="B34" s="19" t="s">
        <v>156</v>
      </c>
      <c r="C34" s="19" t="s">
        <v>157</v>
      </c>
      <c r="D34" s="5"/>
      <c r="E34" s="5"/>
      <c r="F34" s="5"/>
      <c r="G34" s="5"/>
      <c r="H34" s="5" t="s">
        <v>727</v>
      </c>
      <c r="I34" s="5" t="s">
        <v>736</v>
      </c>
      <c r="J34" s="5"/>
      <c r="K34" s="5"/>
      <c r="L34" s="5"/>
      <c r="M34" s="5"/>
      <c r="N34" s="5"/>
      <c r="O34" s="5"/>
      <c r="P34" s="5" t="s">
        <v>745</v>
      </c>
      <c r="Q34" s="5" t="s">
        <v>747</v>
      </c>
      <c r="R34" s="5" t="s">
        <v>206</v>
      </c>
      <c r="S34" s="5" t="s">
        <v>360</v>
      </c>
      <c r="T34" s="5" t="s">
        <v>361</v>
      </c>
      <c r="U34" s="5" t="s">
        <v>158</v>
      </c>
      <c r="V34" s="5"/>
      <c r="W34" s="5" t="str">
        <f>CONCATENATE(X34,"-",Y34,"-",Z34,AA34,,AB34,"-",AC34)</f>
        <v>5-30-JDMCI-0001</v>
      </c>
      <c r="X34" s="19" t="s">
        <v>755</v>
      </c>
      <c r="Y34" s="19">
        <v>30</v>
      </c>
      <c r="Z34" s="19" t="s">
        <v>302</v>
      </c>
      <c r="AA34" s="19" t="s">
        <v>305</v>
      </c>
      <c r="AB34" s="19" t="s">
        <v>306</v>
      </c>
      <c r="AC34" s="19" t="s">
        <v>188</v>
      </c>
      <c r="AD34" s="5"/>
      <c r="AE34" s="19">
        <v>4</v>
      </c>
      <c r="AF34" s="19" t="s">
        <v>180</v>
      </c>
      <c r="AG34" s="19" t="s">
        <v>166</v>
      </c>
      <c r="AH34" s="19">
        <v>537</v>
      </c>
      <c r="AI34" s="19" t="s">
        <v>193</v>
      </c>
      <c r="AJ34" s="5"/>
      <c r="AK34" s="5"/>
      <c r="AL34" s="5" t="s">
        <v>120</v>
      </c>
      <c r="AM34" s="5"/>
      <c r="AN34" s="5" t="s">
        <v>169</v>
      </c>
      <c r="AO34" s="5" t="str">
        <f>CONCATENATE("0055-",B34,"-",C34,"-","4",".",AE34,".",AF34,".",AG34,".",AH34,"-",AL34,".",AN34,"-",AI34)</f>
        <v>0055-CPC-GA1-4.4.3.30.537-ATH1.V0-0003</v>
      </c>
      <c r="AP34" s="5" t="str">
        <f>CONCATENATE("0055-",B34,"-",C34,"-","4",".",AE34,".",AF34,".",AG34,".",AH34,"-",AL34,"-",AN34,"-",AI34,"_",BD34,"_",U34)</f>
        <v>0055-CPC-GA1-4.4.3.30.537-ATH1-V0-0003_A1_ER</v>
      </c>
      <c r="AQ34" s="13" t="s">
        <v>323</v>
      </c>
      <c r="AR34" s="13" t="s">
        <v>395</v>
      </c>
      <c r="AS34" s="13" t="s">
        <v>377</v>
      </c>
      <c r="AT34" s="13" t="s">
        <v>378</v>
      </c>
      <c r="AU34" s="13" t="s">
        <v>320</v>
      </c>
      <c r="AV34" s="13" t="s">
        <v>335</v>
      </c>
      <c r="AW34" s="13" t="str">
        <f>CONCATENATE(AQ34," ",AS34,CHAR(10),W34,CHAR(10),AU34)</f>
        <v>DCS Marshalling Cabinet for IS channels 
5-30-JDMCI-0001
General view drawings</v>
      </c>
      <c r="AX34" s="13" t="str">
        <f>CONCATENATE(AR34," ",AT34,CHAR(10),W34,CHAR(10),AV34)</f>
        <v>Шкаф кроссовый РСУ, аналоговые и дискретные сигналы, искробезопасный
5-30-JDMCI-0001
Чертеж общего вида</v>
      </c>
      <c r="AY34" s="5"/>
      <c r="AZ34" s="5" t="s">
        <v>490</v>
      </c>
      <c r="BA34" s="5" t="s">
        <v>489</v>
      </c>
      <c r="BB34" s="5" t="str">
        <f>IF(FW34&gt;0,"02",IF(FN34&gt;0,"01",IF(FE34&gt;0,"00",IF(EM34&gt;0,"G1",IF(ED34&gt;0,"F1",IF(DU34&gt;0,"E1",IF(DL34&gt;0,"D1",IF(DC34&gt;0,"C1",IF(CT34&gt;0,"B1",IF(BM34&gt;0,"A1","-"))))))))))</f>
        <v>A1</v>
      </c>
      <c r="BC34" s="167" t="str">
        <f t="shared" si="38"/>
        <v>IFR</v>
      </c>
      <c r="BD34" s="5" t="str">
        <f t="shared" si="34"/>
        <v>A1</v>
      </c>
      <c r="BE34" s="5"/>
      <c r="BF34" s="5"/>
      <c r="BG34" s="12"/>
      <c r="BH34" s="5"/>
      <c r="BI34" s="5"/>
      <c r="BJ34" s="54">
        <f>FB34-(28+15)</f>
        <v>44166</v>
      </c>
      <c r="BK34" s="54">
        <f ca="1">IF(BM34&gt;0,BL34,IF(BJ34&lt;TODAY(),WORKDAY(TODAY(),10),BJ34))</f>
        <v>44243</v>
      </c>
      <c r="BL34" s="193">
        <v>44243</v>
      </c>
      <c r="BM34" s="167" t="s">
        <v>775</v>
      </c>
      <c r="BN34" s="167"/>
      <c r="BO34" s="167"/>
      <c r="BP34" s="167"/>
      <c r="BQ34" s="167"/>
      <c r="BR34" s="157"/>
      <c r="BS34" s="157"/>
      <c r="BT34" s="157"/>
      <c r="BU34" s="157"/>
      <c r="BV34" s="157"/>
      <c r="BW34" s="147"/>
      <c r="BX34" s="147"/>
      <c r="BY34" s="147"/>
      <c r="BZ34" s="147"/>
      <c r="CA34" s="147"/>
      <c r="CB34" s="125"/>
      <c r="CC34" s="125"/>
      <c r="CD34" s="125"/>
      <c r="CE34" s="125"/>
      <c r="CF34" s="125"/>
      <c r="CG34" s="125"/>
      <c r="CH34" s="125"/>
      <c r="CI34" s="125"/>
      <c r="CJ34" s="125"/>
      <c r="CK34" s="125"/>
      <c r="CL34" s="24">
        <f>WORKDAY(BJ34,20)</f>
        <v>44194</v>
      </c>
      <c r="CM34" s="24">
        <f ca="1">IF(BM34&gt;0,WORKDAY(BK34,10),"-")</f>
        <v>44257</v>
      </c>
      <c r="CN34" s="54"/>
      <c r="CO34" s="5"/>
      <c r="CP34" s="34"/>
      <c r="CQ34" s="24">
        <f>WORKDAY(CL34,10)</f>
        <v>44208</v>
      </c>
      <c r="CR34" s="24" t="str">
        <f>IF(CO34&gt;0,WORKDAY(CM34,10),"-")</f>
        <v>-</v>
      </c>
      <c r="CS34" s="54"/>
      <c r="CT34" s="5"/>
      <c r="CU34" s="24" t="str">
        <f>IF(CT34&gt;0,WORKDAY(CQ34,10),"-")</f>
        <v>-</v>
      </c>
      <c r="CV34" s="24" t="str">
        <f>IF(CT34&gt;0,WORKDAY(CR34,10),"-")</f>
        <v>-</v>
      </c>
      <c r="CW34" s="54"/>
      <c r="CX34" s="5"/>
      <c r="CY34" s="34"/>
      <c r="CZ34" s="24" t="str">
        <f>IF(CX34&gt;0,WORKDAY(CU34,10),"-")</f>
        <v>-</v>
      </c>
      <c r="DA34" s="24" t="str">
        <f>IF(CX34&gt;0,WORKDAY(CV34,10),"-")</f>
        <v>-</v>
      </c>
      <c r="DB34" s="24"/>
      <c r="DC34" s="5"/>
      <c r="DD34" s="24" t="str">
        <f>IF(DC34&gt;0,WORKDAY(CZ34,10),"-")</f>
        <v>-</v>
      </c>
      <c r="DE34" s="24" t="str">
        <f>IF(DC34&gt;0,WORKDAY(DA34,10),"-")</f>
        <v>-</v>
      </c>
      <c r="DF34" s="5"/>
      <c r="DG34" s="5"/>
      <c r="DH34" s="54"/>
      <c r="DI34" s="24" t="str">
        <f>IF(DG34&gt;0,WORKDAY(DD34,10),"-")</f>
        <v>-</v>
      </c>
      <c r="DJ34" s="24" t="str">
        <f>IF(DG34&gt;0,WORKDAY(DE34,10),"-")</f>
        <v>-</v>
      </c>
      <c r="DK34" s="5"/>
      <c r="DL34" s="5"/>
      <c r="DM34" s="24" t="str">
        <f>IF(DL34&gt;0,WORKDAY(DI34,10),"-")</f>
        <v>-</v>
      </c>
      <c r="DN34" s="24" t="str">
        <f>IF(DL34&gt;0,WORKDAY(DJ34,10),"-")</f>
        <v>-</v>
      </c>
      <c r="DO34" s="5"/>
      <c r="DP34" s="5"/>
      <c r="DQ34" s="54"/>
      <c r="DR34" s="24" t="str">
        <f>IF(DP34&gt;0,WORKDAY(DM34,10),"-")</f>
        <v>-</v>
      </c>
      <c r="DS34" s="24" t="str">
        <f>IF(DP34&gt;0,WORKDAY(DN34,10),"-")</f>
        <v>-</v>
      </c>
      <c r="DT34" s="5"/>
      <c r="DU34" s="5"/>
      <c r="DV34" s="24" t="str">
        <f>IF(DU34&gt;0,WORKDAY(DR34,10),"-")</f>
        <v>-</v>
      </c>
      <c r="DW34" s="24" t="str">
        <f>IF(DU34&gt;0,WORKDAY(DS34,10),"-")</f>
        <v>-</v>
      </c>
      <c r="DX34" s="5"/>
      <c r="DY34" s="5"/>
      <c r="DZ34" s="54"/>
      <c r="EA34" s="24" t="str">
        <f>IF(DY34&gt;0,WORKDAY(DV34,10),"-")</f>
        <v>-</v>
      </c>
      <c r="EB34" s="24" t="str">
        <f t="shared" si="8"/>
        <v>-</v>
      </c>
      <c r="EC34" s="5"/>
      <c r="ED34" s="5"/>
      <c r="EE34" s="24" t="str">
        <f>IF(ED34&gt;0,WORKDAY(EA34,10),"-")</f>
        <v>-</v>
      </c>
      <c r="EF34" s="24" t="str">
        <f>IF(ED34&gt;0,WORKDAY(EB34,10),"-")</f>
        <v>-</v>
      </c>
      <c r="EG34" s="5"/>
      <c r="EH34" s="5"/>
      <c r="EI34" s="54"/>
      <c r="EJ34" s="24" t="str">
        <f>IF(EH34&gt;0,WORKDAY(EE34,10),"-")</f>
        <v>-</v>
      </c>
      <c r="EK34" s="24" t="str">
        <f>IF(EH34&gt;0,WORKDAY(EF34,10),"-")</f>
        <v>-</v>
      </c>
      <c r="EL34" s="5"/>
      <c r="EM34" s="5"/>
      <c r="EN34" s="24" t="str">
        <f>IF(EM34&gt;0,WORKDAY(EJ34,10),"-")</f>
        <v>-</v>
      </c>
      <c r="EO34" s="24" t="str">
        <f>IF(EM34&gt;0,WORKDAY(EK34,10),"-")</f>
        <v>-</v>
      </c>
      <c r="EP34" s="5"/>
      <c r="EQ34" s="5"/>
      <c r="ER34" s="54"/>
      <c r="ES34" s="54"/>
      <c r="ET34" s="54"/>
      <c r="EU34" s="54"/>
      <c r="EV34" s="54"/>
      <c r="EW34" s="24"/>
      <c r="EX34" s="24"/>
      <c r="EY34" s="167"/>
      <c r="EZ34" s="167"/>
      <c r="FA34" s="193"/>
      <c r="FB34" s="24">
        <v>44209</v>
      </c>
      <c r="FC34" s="24">
        <f ca="1">IF(BK34&gt;0,IF(DC34&gt;0,WORKDAY(DB34,20),IF(CT34&gt;0,WORKDAY(CS34,30),IF(CO34&gt;0,WORKDAY(CN34,40),FB34))),"-")</f>
        <v>44209</v>
      </c>
      <c r="FD34" s="167"/>
      <c r="FE34" s="167"/>
      <c r="FF34" s="24" t="str">
        <f>IF(FE34&gt;0,WORKDAY(FB34,10),"-")</f>
        <v>-</v>
      </c>
      <c r="FG34" s="24" t="str">
        <f>IF(FE34&gt;0,WORKDAY(FC34,10),"-")</f>
        <v>-</v>
      </c>
      <c r="FH34" s="5"/>
      <c r="FI34" s="5"/>
      <c r="FJ34" s="34"/>
      <c r="FK34" s="24">
        <f t="shared" si="39"/>
        <v>44237</v>
      </c>
      <c r="FL34" s="24">
        <f t="shared" si="36"/>
        <v>44237</v>
      </c>
      <c r="FM34" s="5"/>
      <c r="FN34" s="5"/>
      <c r="FO34" s="24" t="str">
        <f>IF(FN34&gt;0,WORKDAY(FK34,10),"-")</f>
        <v>-</v>
      </c>
      <c r="FP34" s="24" t="str">
        <f>IF(FN34&gt;0,WORKDAY(FL34,10),"-")</f>
        <v>-</v>
      </c>
      <c r="FQ34" s="5"/>
      <c r="FR34" s="5"/>
      <c r="FS34" s="54"/>
      <c r="FT34" s="24">
        <f t="shared" si="40"/>
        <v>44265</v>
      </c>
      <c r="FU34" s="24">
        <f t="shared" si="9"/>
        <v>44265</v>
      </c>
      <c r="FV34" s="5"/>
      <c r="FW34" s="5"/>
      <c r="FX34" s="24" t="str">
        <f>IF(FW34&gt;0,WORKDAY(FT34,10),"-")</f>
        <v>-</v>
      </c>
      <c r="FY34" s="24" t="str">
        <f>IF(FW34&gt;0,WORKDAY(FU34,10),"-")</f>
        <v>-</v>
      </c>
      <c r="FZ34" s="5"/>
      <c r="GA34" s="5"/>
      <c r="GB34" s="54"/>
      <c r="GC34" s="54"/>
      <c r="GD34" s="54"/>
      <c r="GE34" s="54"/>
      <c r="GF34" s="54"/>
      <c r="GG34" s="54"/>
      <c r="GH34" s="54"/>
      <c r="GI34" s="54"/>
      <c r="GJ34" s="54"/>
      <c r="GK34" s="54"/>
      <c r="GL34" s="54"/>
      <c r="GM34" s="54"/>
      <c r="GN34" s="54"/>
      <c r="GO34" s="54"/>
      <c r="GP34" s="54"/>
      <c r="GQ34" s="54"/>
      <c r="GR34" s="54"/>
      <c r="GS34" s="54"/>
      <c r="GT34" s="54"/>
      <c r="GU34" s="54"/>
      <c r="GV34" s="54"/>
      <c r="GW34" s="54"/>
      <c r="GX34" s="54"/>
      <c r="GY34" s="54"/>
      <c r="GZ34" s="193"/>
      <c r="HA34" s="54"/>
      <c r="HB34" s="54"/>
      <c r="HC34" s="54"/>
      <c r="HD34" s="34">
        <f t="shared" ca="1" si="10"/>
        <v>1</v>
      </c>
      <c r="HE34" s="25">
        <f t="shared" ca="1" si="11"/>
        <v>6.8389057750759875E-4</v>
      </c>
      <c r="HF34" s="25">
        <f t="shared" ca="1" si="12"/>
        <v>1.5197568389057751E-3</v>
      </c>
      <c r="HG34" s="25">
        <f t="shared" ca="1" si="13"/>
        <v>9.0543259557344079E-4</v>
      </c>
      <c r="HH34" s="25">
        <f t="shared" ca="1" si="14"/>
        <v>2.012072434607646E-3</v>
      </c>
      <c r="HI34" s="25"/>
      <c r="HJ34" s="25"/>
      <c r="HK34" s="5"/>
      <c r="HL34" s="24">
        <f t="shared" ca="1" si="0"/>
        <v>44243</v>
      </c>
      <c r="HM34" s="107"/>
      <c r="HN34" s="85"/>
      <c r="HO34" s="204" t="str">
        <f t="shared" si="17"/>
        <v>ожидание A1</v>
      </c>
      <c r="HP34" s="204" t="str">
        <f t="shared" si="18"/>
        <v>не выгружено 00</v>
      </c>
      <c r="HQ34" s="182" t="str">
        <f t="shared" si="19"/>
        <v>выгружено A1</v>
      </c>
      <c r="HR34" s="182" t="str">
        <f t="shared" si="20"/>
        <v>ожидание A1</v>
      </c>
      <c r="HS34" s="182" t="b">
        <f t="shared" si="21"/>
        <v>0</v>
      </c>
      <c r="HT34" s="182" t="str">
        <f t="shared" si="22"/>
        <v>ожидание замечаний</v>
      </c>
      <c r="HU34" s="182" t="str">
        <f t="shared" si="23"/>
        <v>0055-P2-GA1-CPC-TRM-00650</v>
      </c>
      <c r="HV34" s="191">
        <f t="shared" si="24"/>
        <v>44243</v>
      </c>
      <c r="HW34" s="184" t="str">
        <f t="shared" si="25"/>
        <v>ожидание A1</v>
      </c>
      <c r="HX34" s="191" t="str">
        <f t="shared" si="26"/>
        <v>ожидание A1</v>
      </c>
      <c r="HY34" s="183"/>
      <c r="HZ34" s="182" t="str">
        <f t="shared" si="27"/>
        <v>выгружено</v>
      </c>
      <c r="IA34" s="182" t="str">
        <f t="shared" si="28"/>
        <v>A1</v>
      </c>
      <c r="IB34" s="182" t="str">
        <f t="shared" si="29"/>
        <v>ожидание замечаний к ревизии</v>
      </c>
      <c r="IC34" s="182" t="str">
        <f t="shared" si="30"/>
        <v>A1</v>
      </c>
      <c r="ID34" s="182" t="str">
        <f t="shared" si="31"/>
        <v>A1</v>
      </c>
      <c r="IE34" s="185" t="str">
        <f t="shared" si="32"/>
        <v>1</v>
      </c>
      <c r="IF34" s="135" t="s">
        <v>705</v>
      </c>
      <c r="IG34" s="181">
        <v>1</v>
      </c>
      <c r="IH34" s="85"/>
      <c r="II34" s="85"/>
      <c r="IJ34" s="85"/>
      <c r="IK34" s="85"/>
      <c r="IL34" s="85"/>
      <c r="IM34" s="85"/>
      <c r="IN34" s="85"/>
      <c r="IO34" s="85"/>
      <c r="IP34" s="85"/>
      <c r="IQ34" s="85"/>
      <c r="IR34" s="85"/>
      <c r="IS34" s="85"/>
      <c r="IT34" s="85"/>
      <c r="IU34" s="85"/>
      <c r="IV34" s="85"/>
      <c r="IW34" s="85"/>
      <c r="IX34" s="85"/>
      <c r="IY34" s="85"/>
      <c r="IZ34" s="85"/>
      <c r="JA34" s="85"/>
      <c r="JB34" s="85"/>
      <c r="JC34" s="85"/>
      <c r="JD34" s="85"/>
      <c r="JE34" s="85"/>
      <c r="JF34" s="85"/>
      <c r="JG34" s="85"/>
      <c r="JH34" s="85"/>
      <c r="JI34" s="85"/>
      <c r="JJ34" s="85"/>
      <c r="JK34" s="85"/>
      <c r="JL34" s="85"/>
      <c r="JM34" s="85"/>
      <c r="JN34" s="85"/>
      <c r="JO34" s="85"/>
      <c r="JP34" s="85"/>
      <c r="JQ34" s="85"/>
      <c r="JR34" s="85"/>
      <c r="JS34" s="85"/>
      <c r="JT34" s="85"/>
      <c r="JU34" s="85"/>
      <c r="JV34" s="85"/>
      <c r="JW34" s="85"/>
      <c r="JX34" s="85"/>
      <c r="JY34" s="85"/>
      <c r="JZ34" s="85"/>
      <c r="KA34" s="85"/>
      <c r="KB34" s="85"/>
      <c r="KC34" s="85"/>
    </row>
    <row r="35" spans="1:289" s="57" customFormat="1" ht="57" hidden="1" customHeight="1">
      <c r="A35" s="6"/>
      <c r="B35" s="19" t="s">
        <v>156</v>
      </c>
      <c r="C35" s="19" t="s">
        <v>157</v>
      </c>
      <c r="D35" s="5"/>
      <c r="E35" s="5"/>
      <c r="F35" s="5"/>
      <c r="G35" s="5"/>
      <c r="H35" s="5" t="s">
        <v>727</v>
      </c>
      <c r="I35" s="5" t="s">
        <v>736</v>
      </c>
      <c r="J35" s="5"/>
      <c r="K35" s="5"/>
      <c r="L35" s="5"/>
      <c r="M35" s="5"/>
      <c r="N35" s="5"/>
      <c r="O35" s="5"/>
      <c r="P35" s="5" t="s">
        <v>745</v>
      </c>
      <c r="Q35" s="5" t="s">
        <v>747</v>
      </c>
      <c r="R35" s="5" t="s">
        <v>206</v>
      </c>
      <c r="S35" s="5" t="s">
        <v>360</v>
      </c>
      <c r="T35" s="5" t="s">
        <v>361</v>
      </c>
      <c r="U35" s="5" t="s">
        <v>158</v>
      </c>
      <c r="V35" s="5"/>
      <c r="W35" s="5" t="str">
        <f>CONCATENATE(X35,"-",Y35,"-",Z35,AA35,,AB35,"-",AC35)</f>
        <v>5-30-JDMCI-0001</v>
      </c>
      <c r="X35" s="19" t="s">
        <v>755</v>
      </c>
      <c r="Y35" s="19">
        <v>30</v>
      </c>
      <c r="Z35" s="19" t="s">
        <v>302</v>
      </c>
      <c r="AA35" s="19" t="s">
        <v>305</v>
      </c>
      <c r="AB35" s="19" t="s">
        <v>306</v>
      </c>
      <c r="AC35" s="19" t="s">
        <v>188</v>
      </c>
      <c r="AD35" s="5"/>
      <c r="AE35" s="19">
        <v>4</v>
      </c>
      <c r="AF35" s="19" t="s">
        <v>180</v>
      </c>
      <c r="AG35" s="19" t="s">
        <v>166</v>
      </c>
      <c r="AH35" s="19">
        <v>537</v>
      </c>
      <c r="AI35" s="19" t="s">
        <v>193</v>
      </c>
      <c r="AJ35" s="5"/>
      <c r="AK35" s="5"/>
      <c r="AL35" s="5" t="s">
        <v>120</v>
      </c>
      <c r="AM35" s="5"/>
      <c r="AN35" s="5" t="s">
        <v>170</v>
      </c>
      <c r="AO35" s="5" t="str">
        <f>CONCATENATE("0055-",B35,"-",C35,"-","4",".",AE35,".",AF35,".",AG35,".",AH35,"-",AL35,".",AN35,"-",AI35)</f>
        <v>0055-CPC-GA1-4.4.3.30.537-ATH1.SB-0003</v>
      </c>
      <c r="AP35" s="5" t="str">
        <f>CONCATENATE("0055-",B35,"-",C35,"-","4",".",AE35,".",AF35,".",AG35,".",AH35,"-",AL35,"-",AN35,"-",AI35,"_",BD35,"_",U35)</f>
        <v>0055-CPC-GA1-4.4.3.30.537-ATH1-SB-0003_A1_ER</v>
      </c>
      <c r="AQ35" s="13" t="s">
        <v>323</v>
      </c>
      <c r="AR35" s="13" t="s">
        <v>395</v>
      </c>
      <c r="AS35" s="13" t="s">
        <v>377</v>
      </c>
      <c r="AT35" s="13" t="s">
        <v>378</v>
      </c>
      <c r="AU35" s="13" t="s">
        <v>321</v>
      </c>
      <c r="AV35" s="13" t="s">
        <v>336</v>
      </c>
      <c r="AW35" s="13" t="str">
        <f>CONCATENATE(AQ35," ",AS35,CHAR(10),W35,CHAR(10),AU35)</f>
        <v>DCS Marshalling Cabinet for IS channels 
5-30-JDMCI-0001
Electrical circuits</v>
      </c>
      <c r="AX35" s="13" t="str">
        <f>CONCATENATE(AR35," ",AT35,CHAR(10),W35,CHAR(10),AV35)</f>
        <v>Шкаф кроссовый РСУ, аналоговые и дискретные сигналы, искробезопасный
5-30-JDMCI-0001
Схема электрическая принципиальная</v>
      </c>
      <c r="AY35" s="5"/>
      <c r="AZ35" s="5" t="s">
        <v>490</v>
      </c>
      <c r="BA35" s="5" t="s">
        <v>489</v>
      </c>
      <c r="BB35" s="5" t="str">
        <f>IF(FW35&gt;0,"02",IF(FN35&gt;0,"01",IF(FE35&gt;0,"00",IF(EM35&gt;0,"G1",IF(ED35&gt;0,"F1",IF(DU35&gt;0,"E1",IF(DL35&gt;0,"D1",IF(DC35&gt;0,"C1",IF(CT35&gt;0,"B1",IF(BM35&gt;0,"A1","-"))))))))))</f>
        <v>A1</v>
      </c>
      <c r="BC35" s="167" t="str">
        <f t="shared" si="38"/>
        <v>IFR</v>
      </c>
      <c r="BD35" s="5" t="str">
        <f t="shared" si="34"/>
        <v>A1</v>
      </c>
      <c r="BE35" s="5"/>
      <c r="BF35" s="5"/>
      <c r="BG35" s="12"/>
      <c r="BH35" s="5"/>
      <c r="BI35" s="5"/>
      <c r="BJ35" s="54">
        <f>FB35-(28+15)</f>
        <v>44166</v>
      </c>
      <c r="BK35" s="54">
        <f ca="1">IF(BM35&gt;0,BL35,IF(BJ35&lt;TODAY(),WORKDAY(TODAY(),10),BJ35))</f>
        <v>44243</v>
      </c>
      <c r="BL35" s="193">
        <v>44243</v>
      </c>
      <c r="BM35" s="167" t="s">
        <v>775</v>
      </c>
      <c r="BN35" s="167"/>
      <c r="BO35" s="167"/>
      <c r="BP35" s="167"/>
      <c r="BQ35" s="167"/>
      <c r="BR35" s="157"/>
      <c r="BS35" s="157"/>
      <c r="BT35" s="157"/>
      <c r="BU35" s="157"/>
      <c r="BV35" s="157"/>
      <c r="BW35" s="147"/>
      <c r="BX35" s="147"/>
      <c r="BY35" s="147"/>
      <c r="BZ35" s="147"/>
      <c r="CA35" s="147"/>
      <c r="CB35" s="125"/>
      <c r="CC35" s="125"/>
      <c r="CD35" s="125"/>
      <c r="CE35" s="125"/>
      <c r="CF35" s="125"/>
      <c r="CG35" s="125"/>
      <c r="CH35" s="125"/>
      <c r="CI35" s="125"/>
      <c r="CJ35" s="125"/>
      <c r="CK35" s="125"/>
      <c r="CL35" s="24">
        <f>WORKDAY(BJ35,20)</f>
        <v>44194</v>
      </c>
      <c r="CM35" s="24">
        <f ca="1">IF(BM35&gt;0,WORKDAY(BK35,10),"-")</f>
        <v>44257</v>
      </c>
      <c r="CN35" s="54"/>
      <c r="CO35" s="5"/>
      <c r="CP35" s="34"/>
      <c r="CQ35" s="24">
        <f>WORKDAY(CL35,10)</f>
        <v>44208</v>
      </c>
      <c r="CR35" s="24" t="str">
        <f>IF(CO35&gt;0,WORKDAY(CM35,10),"-")</f>
        <v>-</v>
      </c>
      <c r="CS35" s="54"/>
      <c r="CT35" s="5"/>
      <c r="CU35" s="24" t="str">
        <f>IF(CT35&gt;0,WORKDAY(CQ35,10),"-")</f>
        <v>-</v>
      </c>
      <c r="CV35" s="24" t="str">
        <f>IF(CT35&gt;0,WORKDAY(CR35,10),"-")</f>
        <v>-</v>
      </c>
      <c r="CW35" s="54"/>
      <c r="CX35" s="5"/>
      <c r="CY35" s="34"/>
      <c r="CZ35" s="24" t="str">
        <f>IF(CX35&gt;0,WORKDAY(CU35,10),"-")</f>
        <v>-</v>
      </c>
      <c r="DA35" s="24" t="str">
        <f>IF(CX35&gt;0,WORKDAY(CV35,10),"-")</f>
        <v>-</v>
      </c>
      <c r="DB35" s="24"/>
      <c r="DC35" s="5"/>
      <c r="DD35" s="24" t="str">
        <f>IF(DC35&gt;0,WORKDAY(CZ35,10),"-")</f>
        <v>-</v>
      </c>
      <c r="DE35" s="24" t="str">
        <f>IF(DC35&gt;0,WORKDAY(DA35,10),"-")</f>
        <v>-</v>
      </c>
      <c r="DF35" s="5"/>
      <c r="DG35" s="5"/>
      <c r="DH35" s="54"/>
      <c r="DI35" s="24" t="str">
        <f>IF(DG35&gt;0,WORKDAY(DD35,10),"-")</f>
        <v>-</v>
      </c>
      <c r="DJ35" s="24" t="str">
        <f>IF(DG35&gt;0,WORKDAY(DE35,10),"-")</f>
        <v>-</v>
      </c>
      <c r="DK35" s="5"/>
      <c r="DL35" s="5"/>
      <c r="DM35" s="24" t="str">
        <f>IF(DL35&gt;0,WORKDAY(DI35,10),"-")</f>
        <v>-</v>
      </c>
      <c r="DN35" s="24" t="str">
        <f>IF(DL35&gt;0,WORKDAY(DJ35,10),"-")</f>
        <v>-</v>
      </c>
      <c r="DO35" s="5"/>
      <c r="DP35" s="5"/>
      <c r="DQ35" s="54"/>
      <c r="DR35" s="24" t="str">
        <f>IF(DP35&gt;0,WORKDAY(DM35,10),"-")</f>
        <v>-</v>
      </c>
      <c r="DS35" s="24" t="str">
        <f>IF(DP35&gt;0,WORKDAY(DN35,10),"-")</f>
        <v>-</v>
      </c>
      <c r="DT35" s="5"/>
      <c r="DU35" s="5"/>
      <c r="DV35" s="24" t="str">
        <f>IF(DU35&gt;0,WORKDAY(DR35,10),"-")</f>
        <v>-</v>
      </c>
      <c r="DW35" s="24" t="str">
        <f>IF(DU35&gt;0,WORKDAY(DS35,10),"-")</f>
        <v>-</v>
      </c>
      <c r="DX35" s="5"/>
      <c r="DY35" s="5"/>
      <c r="DZ35" s="54"/>
      <c r="EA35" s="24" t="str">
        <f>IF(DY35&gt;0,WORKDAY(DV35,10),"-")</f>
        <v>-</v>
      </c>
      <c r="EB35" s="24" t="str">
        <f t="shared" si="8"/>
        <v>-</v>
      </c>
      <c r="EC35" s="5"/>
      <c r="ED35" s="5"/>
      <c r="EE35" s="24" t="str">
        <f>IF(ED35&gt;0,WORKDAY(EA35,10),"-")</f>
        <v>-</v>
      </c>
      <c r="EF35" s="24" t="str">
        <f>IF(ED35&gt;0,WORKDAY(EB35,10),"-")</f>
        <v>-</v>
      </c>
      <c r="EG35" s="5"/>
      <c r="EH35" s="5"/>
      <c r="EI35" s="54"/>
      <c r="EJ35" s="24" t="str">
        <f>IF(EH35&gt;0,WORKDAY(EE35,10),"-")</f>
        <v>-</v>
      </c>
      <c r="EK35" s="24" t="str">
        <f>IF(EH35&gt;0,WORKDAY(EF35,10),"-")</f>
        <v>-</v>
      </c>
      <c r="EL35" s="5"/>
      <c r="EM35" s="5"/>
      <c r="EN35" s="24" t="str">
        <f>IF(EM35&gt;0,WORKDAY(EJ35,10),"-")</f>
        <v>-</v>
      </c>
      <c r="EO35" s="24" t="str">
        <f>IF(EM35&gt;0,WORKDAY(EK35,10),"-")</f>
        <v>-</v>
      </c>
      <c r="EP35" s="5"/>
      <c r="EQ35" s="5"/>
      <c r="ER35" s="54"/>
      <c r="ES35" s="54"/>
      <c r="ET35" s="54"/>
      <c r="EU35" s="54"/>
      <c r="EV35" s="54"/>
      <c r="EW35" s="24"/>
      <c r="EX35" s="24"/>
      <c r="EY35" s="167"/>
      <c r="EZ35" s="167"/>
      <c r="FA35" s="193"/>
      <c r="FB35" s="24">
        <v>44209</v>
      </c>
      <c r="FC35" s="24">
        <f ca="1">IF(BK35&gt;0,IF(DC35&gt;0,WORKDAY(DB35,20),IF(CT35&gt;0,WORKDAY(CS35,30),IF(CO35&gt;0,WORKDAY(CN35,40),FB35))),"-")</f>
        <v>44209</v>
      </c>
      <c r="FD35" s="167"/>
      <c r="FE35" s="167"/>
      <c r="FF35" s="24" t="str">
        <f>IF(FE35&gt;0,WORKDAY(FB35,10),"-")</f>
        <v>-</v>
      </c>
      <c r="FG35" s="24" t="str">
        <f>IF(FE35&gt;0,WORKDAY(FC35,10),"-")</f>
        <v>-</v>
      </c>
      <c r="FH35" s="5"/>
      <c r="FI35" s="5"/>
      <c r="FJ35" s="34"/>
      <c r="FK35" s="24">
        <f t="shared" si="39"/>
        <v>44237</v>
      </c>
      <c r="FL35" s="24">
        <f t="shared" si="36"/>
        <v>44237</v>
      </c>
      <c r="FM35" s="5"/>
      <c r="FN35" s="5"/>
      <c r="FO35" s="24" t="str">
        <f>IF(FN35&gt;0,WORKDAY(FK35,10),"-")</f>
        <v>-</v>
      </c>
      <c r="FP35" s="24" t="str">
        <f>IF(FN35&gt;0,WORKDAY(FL35,10),"-")</f>
        <v>-</v>
      </c>
      <c r="FQ35" s="5"/>
      <c r="FR35" s="5"/>
      <c r="FS35" s="54"/>
      <c r="FT35" s="24">
        <f t="shared" si="40"/>
        <v>44265</v>
      </c>
      <c r="FU35" s="24">
        <f t="shared" si="9"/>
        <v>44265</v>
      </c>
      <c r="FV35" s="5"/>
      <c r="FW35" s="5"/>
      <c r="FX35" s="24" t="str">
        <f>IF(FW35&gt;0,WORKDAY(FT35,10),"-")</f>
        <v>-</v>
      </c>
      <c r="FY35" s="24" t="str">
        <f>IF(FW35&gt;0,WORKDAY(FU35,10),"-")</f>
        <v>-</v>
      </c>
      <c r="FZ35" s="5"/>
      <c r="GA35" s="5"/>
      <c r="GB35" s="54"/>
      <c r="GC35" s="54"/>
      <c r="GD35" s="54"/>
      <c r="GE35" s="54"/>
      <c r="GF35" s="54"/>
      <c r="GG35" s="54"/>
      <c r="GH35" s="54"/>
      <c r="GI35" s="54"/>
      <c r="GJ35" s="54"/>
      <c r="GK35" s="54"/>
      <c r="GL35" s="54"/>
      <c r="GM35" s="54"/>
      <c r="GN35" s="54"/>
      <c r="GO35" s="54"/>
      <c r="GP35" s="54"/>
      <c r="GQ35" s="54"/>
      <c r="GR35" s="54"/>
      <c r="GS35" s="54"/>
      <c r="GT35" s="54"/>
      <c r="GU35" s="54"/>
      <c r="GV35" s="54"/>
      <c r="GW35" s="54"/>
      <c r="GX35" s="54"/>
      <c r="GY35" s="54"/>
      <c r="GZ35" s="193"/>
      <c r="HA35" s="54"/>
      <c r="HB35" s="54"/>
      <c r="HC35" s="54"/>
      <c r="HD35" s="34">
        <f t="shared" ca="1" si="10"/>
        <v>1</v>
      </c>
      <c r="HE35" s="25">
        <f t="shared" ca="1" si="11"/>
        <v>6.8389057750759875E-4</v>
      </c>
      <c r="HF35" s="25">
        <f t="shared" ca="1" si="12"/>
        <v>1.5197568389057751E-3</v>
      </c>
      <c r="HG35" s="25">
        <f t="shared" ca="1" si="13"/>
        <v>9.0543259557344079E-4</v>
      </c>
      <c r="HH35" s="25">
        <f t="shared" ca="1" si="14"/>
        <v>2.012072434607646E-3</v>
      </c>
      <c r="HI35" s="25"/>
      <c r="HJ35" s="25"/>
      <c r="HK35" s="5"/>
      <c r="HL35" s="24">
        <f t="shared" ca="1" si="0"/>
        <v>44243</v>
      </c>
      <c r="HM35" s="107"/>
      <c r="HN35" s="85"/>
      <c r="HO35" s="204" t="str">
        <f t="shared" si="17"/>
        <v>ожидание A1</v>
      </c>
      <c r="HP35" s="204" t="str">
        <f t="shared" si="18"/>
        <v>не выгружено 00</v>
      </c>
      <c r="HQ35" s="182" t="str">
        <f t="shared" si="19"/>
        <v>выгружено A1</v>
      </c>
      <c r="HR35" s="182" t="str">
        <f t="shared" si="20"/>
        <v>ожидание A1</v>
      </c>
      <c r="HS35" s="182" t="b">
        <f t="shared" si="21"/>
        <v>0</v>
      </c>
      <c r="HT35" s="182" t="str">
        <f t="shared" si="22"/>
        <v>ожидание замечаний</v>
      </c>
      <c r="HU35" s="182" t="str">
        <f t="shared" si="23"/>
        <v>0055-P2-GA1-CPC-TRM-00650</v>
      </c>
      <c r="HV35" s="191">
        <f t="shared" si="24"/>
        <v>44243</v>
      </c>
      <c r="HW35" s="184" t="str">
        <f t="shared" si="25"/>
        <v>ожидание A1</v>
      </c>
      <c r="HX35" s="191" t="str">
        <f t="shared" si="26"/>
        <v>ожидание A1</v>
      </c>
      <c r="HY35" s="183"/>
      <c r="HZ35" s="182" t="str">
        <f t="shared" si="27"/>
        <v>выгружено</v>
      </c>
      <c r="IA35" s="182" t="str">
        <f t="shared" si="28"/>
        <v>A1</v>
      </c>
      <c r="IB35" s="182" t="str">
        <f t="shared" si="29"/>
        <v>ожидание замечаний к ревизии</v>
      </c>
      <c r="IC35" s="182" t="str">
        <f t="shared" si="30"/>
        <v>A1</v>
      </c>
      <c r="ID35" s="182" t="str">
        <f t="shared" si="31"/>
        <v>A1</v>
      </c>
      <c r="IE35" s="185" t="str">
        <f t="shared" si="32"/>
        <v>1</v>
      </c>
      <c r="IF35" s="135" t="s">
        <v>705</v>
      </c>
      <c r="IG35" s="181">
        <v>1</v>
      </c>
      <c r="IH35" s="85"/>
      <c r="II35" s="85"/>
      <c r="IJ35" s="85"/>
      <c r="IK35" s="85"/>
      <c r="IL35" s="85"/>
      <c r="IM35" s="85"/>
      <c r="IN35" s="85"/>
      <c r="IO35" s="85"/>
      <c r="IP35" s="85"/>
      <c r="IQ35" s="85"/>
      <c r="IR35" s="85"/>
      <c r="IS35" s="85"/>
      <c r="IT35" s="85"/>
      <c r="IU35" s="85"/>
      <c r="IV35" s="85"/>
      <c r="IW35" s="85"/>
      <c r="IX35" s="85"/>
      <c r="IY35" s="85"/>
      <c r="IZ35" s="85"/>
      <c r="JA35" s="85"/>
      <c r="JB35" s="85"/>
      <c r="JC35" s="85"/>
      <c r="JD35" s="85"/>
      <c r="JE35" s="85"/>
      <c r="JF35" s="85"/>
      <c r="JG35" s="85"/>
      <c r="JH35" s="85"/>
      <c r="JI35" s="85"/>
      <c r="JJ35" s="85"/>
      <c r="JK35" s="85"/>
      <c r="JL35" s="85"/>
      <c r="JM35" s="85"/>
      <c r="JN35" s="85"/>
      <c r="JO35" s="85"/>
      <c r="JP35" s="85"/>
      <c r="JQ35" s="85"/>
      <c r="JR35" s="85"/>
      <c r="JS35" s="85"/>
      <c r="JT35" s="85"/>
      <c r="JU35" s="85"/>
      <c r="JV35" s="85"/>
      <c r="JW35" s="85"/>
      <c r="JX35" s="85"/>
      <c r="JY35" s="85"/>
      <c r="JZ35" s="85"/>
      <c r="KA35" s="85"/>
      <c r="KB35" s="85"/>
      <c r="KC35" s="85"/>
    </row>
    <row r="36" spans="1:289" s="57" customFormat="1" ht="57" hidden="1" customHeight="1">
      <c r="A36" s="6"/>
      <c r="B36" s="19" t="s">
        <v>156</v>
      </c>
      <c r="C36" s="19" t="s">
        <v>157</v>
      </c>
      <c r="D36" s="5"/>
      <c r="E36" s="5"/>
      <c r="F36" s="5"/>
      <c r="G36" s="5"/>
      <c r="H36" s="5" t="s">
        <v>727</v>
      </c>
      <c r="I36" s="5" t="s">
        <v>736</v>
      </c>
      <c r="J36" s="5"/>
      <c r="K36" s="5"/>
      <c r="L36" s="5"/>
      <c r="M36" s="5"/>
      <c r="N36" s="5"/>
      <c r="O36" s="5"/>
      <c r="P36" s="5" t="s">
        <v>745</v>
      </c>
      <c r="Q36" s="5" t="s">
        <v>747</v>
      </c>
      <c r="R36" s="5" t="s">
        <v>206</v>
      </c>
      <c r="S36" s="5" t="s">
        <v>360</v>
      </c>
      <c r="T36" s="5" t="s">
        <v>361</v>
      </c>
      <c r="U36" s="5" t="s">
        <v>158</v>
      </c>
      <c r="V36" s="5"/>
      <c r="W36" s="5" t="str">
        <f>CONCATENATE(X36,"-",Y36,"-",Z36,AA36,,AB36,"-",AC36)</f>
        <v>5-30-JDMCI-0001</v>
      </c>
      <c r="X36" s="19" t="s">
        <v>755</v>
      </c>
      <c r="Y36" s="19">
        <v>30</v>
      </c>
      <c r="Z36" s="19" t="s">
        <v>302</v>
      </c>
      <c r="AA36" s="19" t="s">
        <v>305</v>
      </c>
      <c r="AB36" s="19" t="s">
        <v>306</v>
      </c>
      <c r="AC36" s="19" t="s">
        <v>188</v>
      </c>
      <c r="AD36" s="5"/>
      <c r="AE36" s="19">
        <v>4</v>
      </c>
      <c r="AF36" s="19" t="s">
        <v>180</v>
      </c>
      <c r="AG36" s="19" t="s">
        <v>166</v>
      </c>
      <c r="AH36" s="19">
        <v>537</v>
      </c>
      <c r="AI36" s="19" t="s">
        <v>193</v>
      </c>
      <c r="AJ36" s="5"/>
      <c r="AK36" s="5"/>
      <c r="AL36" s="5" t="s">
        <v>120</v>
      </c>
      <c r="AM36" s="5"/>
      <c r="AN36" s="5" t="s">
        <v>546</v>
      </c>
      <c r="AO36" s="5" t="str">
        <f>CONCATENATE("0055-",B36,"-",C36,"-","4",".",AE36,".",AF36,".",AG36,".",AH36,"-",AL36,".",AN36,"-",AI36)</f>
        <v>0055-CPC-GA1-4.4.3.30.537-ATH1.JH-0003</v>
      </c>
      <c r="AP36" s="5" t="str">
        <f>CONCATENATE("0055-",B36,"-",C36,"-","4",".",AE36,".",AF36,".",AG36,".",AH36,"-",AL36,"-",AN36,"-",AI36,"_",BD36,"_",U36)</f>
        <v>0055-CPC-GA1-4.4.3.30.537-ATH1-JH-0003_-_ER</v>
      </c>
      <c r="AQ36" s="13" t="s">
        <v>323</v>
      </c>
      <c r="AR36" s="13" t="s">
        <v>395</v>
      </c>
      <c r="AS36" s="13" t="s">
        <v>377</v>
      </c>
      <c r="AT36" s="13" t="s">
        <v>378</v>
      </c>
      <c r="AU36" s="13" t="s">
        <v>286</v>
      </c>
      <c r="AV36" s="13" t="s">
        <v>287</v>
      </c>
      <c r="AW36" s="13" t="str">
        <f>CONCATENATE(AQ36," ",AS36,CHAR(10),W36,CHAR(10),AU36)</f>
        <v>DCS Marshalling Cabinet for IS channels 
5-30-JDMCI-0001
Passport</v>
      </c>
      <c r="AX36" s="13" t="str">
        <f>CONCATENATE(AR36," ",AT36,CHAR(10),W36,CHAR(10),AV36)</f>
        <v>Шкаф кроссовый РСУ, аналоговые и дискретные сигналы, искробезопасный
5-30-JDMCI-0001
Паспорт</v>
      </c>
      <c r="AY36" s="5"/>
      <c r="AZ36" s="5" t="s">
        <v>490</v>
      </c>
      <c r="BA36" s="5" t="s">
        <v>489</v>
      </c>
      <c r="BB36" s="5" t="str">
        <f>IF(FW36&gt;0,"02",IF(FN36&gt;0,"01",IF(FE36&gt;0,"00",IF(EM36&gt;0,"G1",IF(ED36&gt;0,"F1",IF(DU36&gt;0,"E1",IF(DL36&gt;0,"D1",IF(DC36&gt;0,"C1",IF(CT36&gt;0,"B1",IF(BM36&gt;0,"A1","-"))))))))))</f>
        <v>-</v>
      </c>
      <c r="BC36" s="167" t="str">
        <f t="shared" si="38"/>
        <v>-</v>
      </c>
      <c r="BD36" s="5" t="str">
        <f t="shared" si="34"/>
        <v>-</v>
      </c>
      <c r="BE36" s="5"/>
      <c r="BF36" s="5"/>
      <c r="BG36" s="12"/>
      <c r="BH36" s="5"/>
      <c r="BI36" s="5"/>
      <c r="BJ36" s="54">
        <f>FB36-(28+15)</f>
        <v>44227</v>
      </c>
      <c r="BK36" s="54">
        <f ca="1">IF(BM36&gt;0,BL36,IF(BJ36&lt;TODAY(),WORKDAY(TODAY(),10),BJ36))</f>
        <v>44294</v>
      </c>
      <c r="BL36" s="54"/>
      <c r="BM36" s="5"/>
      <c r="BN36" s="167"/>
      <c r="BO36" s="167"/>
      <c r="BP36" s="167"/>
      <c r="BQ36" s="167"/>
      <c r="BR36" s="157"/>
      <c r="BS36" s="157"/>
      <c r="BT36" s="157"/>
      <c r="BU36" s="157"/>
      <c r="BV36" s="157"/>
      <c r="BW36" s="147"/>
      <c r="BX36" s="147"/>
      <c r="BY36" s="147"/>
      <c r="BZ36" s="147"/>
      <c r="CA36" s="147"/>
      <c r="CB36" s="125"/>
      <c r="CC36" s="125"/>
      <c r="CD36" s="125"/>
      <c r="CE36" s="125"/>
      <c r="CF36" s="125"/>
      <c r="CG36" s="125"/>
      <c r="CH36" s="125"/>
      <c r="CI36" s="125"/>
      <c r="CJ36" s="125"/>
      <c r="CK36" s="125"/>
      <c r="CL36" s="24">
        <f>WORKDAY(BJ36,20)</f>
        <v>44253</v>
      </c>
      <c r="CM36" s="24" t="str">
        <f>IF(BM36&gt;0,WORKDAY(BK36,10),"-")</f>
        <v>-</v>
      </c>
      <c r="CN36" s="54"/>
      <c r="CO36" s="5"/>
      <c r="CP36" s="34"/>
      <c r="CQ36" s="24">
        <f>WORKDAY(CL36,10)</f>
        <v>44267</v>
      </c>
      <c r="CR36" s="24" t="str">
        <f>IF(CO36&gt;0,WORKDAY(CM36,10),"-")</f>
        <v>-</v>
      </c>
      <c r="CS36" s="54"/>
      <c r="CT36" s="5"/>
      <c r="CU36" s="24" t="str">
        <f>IF(CT36&gt;0,WORKDAY(CQ36,10),"-")</f>
        <v>-</v>
      </c>
      <c r="CV36" s="24" t="str">
        <f>IF(CT36&gt;0,WORKDAY(CR36,10),"-")</f>
        <v>-</v>
      </c>
      <c r="CW36" s="54"/>
      <c r="CX36" s="5"/>
      <c r="CY36" s="34"/>
      <c r="CZ36" s="24" t="str">
        <f>IF(CX36&gt;0,WORKDAY(CU36,10),"-")</f>
        <v>-</v>
      </c>
      <c r="DA36" s="24" t="str">
        <f>IF(CX36&gt;0,WORKDAY(CV36,10),"-")</f>
        <v>-</v>
      </c>
      <c r="DB36" s="24"/>
      <c r="DC36" s="5"/>
      <c r="DD36" s="24" t="str">
        <f>IF(DC36&gt;0,WORKDAY(CZ36,10),"-")</f>
        <v>-</v>
      </c>
      <c r="DE36" s="24" t="str">
        <f>IF(DC36&gt;0,WORKDAY(DA36,10),"-")</f>
        <v>-</v>
      </c>
      <c r="DF36" s="5"/>
      <c r="DG36" s="5"/>
      <c r="DH36" s="54"/>
      <c r="DI36" s="24" t="str">
        <f>IF(DG36&gt;0,WORKDAY(DD36,10),"-")</f>
        <v>-</v>
      </c>
      <c r="DJ36" s="24" t="str">
        <f>IF(DG36&gt;0,WORKDAY(DE36,10),"-")</f>
        <v>-</v>
      </c>
      <c r="DK36" s="5"/>
      <c r="DL36" s="5"/>
      <c r="DM36" s="24" t="str">
        <f>IF(DL36&gt;0,WORKDAY(DI36,10),"-")</f>
        <v>-</v>
      </c>
      <c r="DN36" s="24" t="str">
        <f>IF(DL36&gt;0,WORKDAY(DJ36,10),"-")</f>
        <v>-</v>
      </c>
      <c r="DO36" s="5"/>
      <c r="DP36" s="5"/>
      <c r="DQ36" s="54"/>
      <c r="DR36" s="24" t="str">
        <f>IF(DP36&gt;0,WORKDAY(DM36,10),"-")</f>
        <v>-</v>
      </c>
      <c r="DS36" s="24" t="str">
        <f>IF(DP36&gt;0,WORKDAY(DN36,10),"-")</f>
        <v>-</v>
      </c>
      <c r="DT36" s="5"/>
      <c r="DU36" s="5"/>
      <c r="DV36" s="24" t="str">
        <f>IF(DU36&gt;0,WORKDAY(DR36,10),"-")</f>
        <v>-</v>
      </c>
      <c r="DW36" s="24" t="str">
        <f>IF(DU36&gt;0,WORKDAY(DS36,10),"-")</f>
        <v>-</v>
      </c>
      <c r="DX36" s="5"/>
      <c r="DY36" s="5"/>
      <c r="DZ36" s="54"/>
      <c r="EA36" s="24" t="str">
        <f>IF(DY36&gt;0,WORKDAY(DV36,10),"-")</f>
        <v>-</v>
      </c>
      <c r="EB36" s="24" t="str">
        <f t="shared" si="8"/>
        <v>-</v>
      </c>
      <c r="EC36" s="5"/>
      <c r="ED36" s="5"/>
      <c r="EE36" s="24" t="str">
        <f>IF(ED36&gt;0,WORKDAY(EA36,10),"-")</f>
        <v>-</v>
      </c>
      <c r="EF36" s="24" t="str">
        <f>IF(ED36&gt;0,WORKDAY(EB36,10),"-")</f>
        <v>-</v>
      </c>
      <c r="EG36" s="5"/>
      <c r="EH36" s="5"/>
      <c r="EI36" s="54"/>
      <c r="EJ36" s="24" t="str">
        <f>IF(EH36&gt;0,WORKDAY(EE36,10),"-")</f>
        <v>-</v>
      </c>
      <c r="EK36" s="24" t="str">
        <f>IF(EH36&gt;0,WORKDAY(EF36,10),"-")</f>
        <v>-</v>
      </c>
      <c r="EL36" s="5"/>
      <c r="EM36" s="5"/>
      <c r="EN36" s="24" t="str">
        <f>IF(EM36&gt;0,WORKDAY(EJ36,10),"-")</f>
        <v>-</v>
      </c>
      <c r="EO36" s="24" t="str">
        <f>IF(EM36&gt;0,WORKDAY(EK36,10),"-")</f>
        <v>-</v>
      </c>
      <c r="EP36" s="5"/>
      <c r="EQ36" s="5"/>
      <c r="ER36" s="54"/>
      <c r="ES36" s="54"/>
      <c r="ET36" s="54"/>
      <c r="EU36" s="54"/>
      <c r="EV36" s="54"/>
      <c r="EW36" s="24"/>
      <c r="EX36" s="24"/>
      <c r="EY36" s="167"/>
      <c r="EZ36" s="167"/>
      <c r="FA36" s="193"/>
      <c r="FB36" s="24">
        <v>44270</v>
      </c>
      <c r="FC36" s="24">
        <f ca="1">IF(BK36&gt;0,IF(DC36&gt;0,WORKDAY(DB36,20),IF(CT36&gt;0,WORKDAY(CS36,30),IF(CO36&gt;0,WORKDAY(CN36,40),FB36))),"-")</f>
        <v>44270</v>
      </c>
      <c r="FD36" s="167"/>
      <c r="FE36" s="167"/>
      <c r="FF36" s="24" t="str">
        <f>IF(FE36&gt;0,WORKDAY(FB36,10),"-")</f>
        <v>-</v>
      </c>
      <c r="FG36" s="24" t="str">
        <f>IF(FE36&gt;0,WORKDAY(FC36,10),"-")</f>
        <v>-</v>
      </c>
      <c r="FH36" s="5"/>
      <c r="FI36" s="5"/>
      <c r="FJ36" s="34"/>
      <c r="FK36" s="24"/>
      <c r="FL36" s="24">
        <f t="shared" si="36"/>
        <v>0</v>
      </c>
      <c r="FM36" s="5"/>
      <c r="FN36" s="5"/>
      <c r="FO36" s="24" t="str">
        <f>IF(FN36&gt;0,WORKDAY(FK36,10),"-")</f>
        <v>-</v>
      </c>
      <c r="FP36" s="24" t="str">
        <f>IF(FN36&gt;0,WORKDAY(FL36,10),"-")</f>
        <v>-</v>
      </c>
      <c r="FQ36" s="5"/>
      <c r="FR36" s="5"/>
      <c r="FS36" s="54"/>
      <c r="FT36" s="24"/>
      <c r="FU36" s="24">
        <f t="shared" si="9"/>
        <v>0</v>
      </c>
      <c r="FV36" s="5"/>
      <c r="FW36" s="5"/>
      <c r="FX36" s="24" t="str">
        <f>IF(FW36&gt;0,WORKDAY(FT36,10),"-")</f>
        <v>-</v>
      </c>
      <c r="FY36" s="24" t="str">
        <f>IF(FW36&gt;0,WORKDAY(FU36,10),"-")</f>
        <v>-</v>
      </c>
      <c r="FZ36" s="5"/>
      <c r="GA36" s="5"/>
      <c r="GB36" s="54"/>
      <c r="GC36" s="54"/>
      <c r="GD36" s="54"/>
      <c r="GE36" s="54"/>
      <c r="GF36" s="54"/>
      <c r="GG36" s="54"/>
      <c r="GH36" s="54"/>
      <c r="GI36" s="54"/>
      <c r="GJ36" s="54"/>
      <c r="GK36" s="54"/>
      <c r="GL36" s="54"/>
      <c r="GM36" s="54"/>
      <c r="GN36" s="54"/>
      <c r="GO36" s="54"/>
      <c r="GP36" s="54"/>
      <c r="GQ36" s="54"/>
      <c r="GR36" s="54"/>
      <c r="GS36" s="54"/>
      <c r="GT36" s="54"/>
      <c r="GU36" s="54"/>
      <c r="GV36" s="54"/>
      <c r="GW36" s="54"/>
      <c r="GX36" s="54"/>
      <c r="GY36" s="54"/>
      <c r="GZ36" s="193"/>
      <c r="HA36" s="54"/>
      <c r="HB36" s="54"/>
      <c r="HC36" s="54"/>
      <c r="HD36" s="34">
        <f t="shared" ca="1" si="10"/>
        <v>1</v>
      </c>
      <c r="HE36" s="25">
        <f t="shared" si="11"/>
        <v>0</v>
      </c>
      <c r="HF36" s="25">
        <f t="shared" ca="1" si="12"/>
        <v>1.5197568389057751E-3</v>
      </c>
      <c r="HG36" s="25">
        <f t="shared" si="13"/>
        <v>0</v>
      </c>
      <c r="HH36" s="25">
        <f t="shared" ca="1" si="14"/>
        <v>2.012072434607646E-3</v>
      </c>
      <c r="HI36" s="25"/>
      <c r="HJ36" s="25"/>
      <c r="HK36" s="5"/>
      <c r="HL36" s="24" t="str">
        <f t="shared" ca="1" si="0"/>
        <v>-</v>
      </c>
      <c r="HM36" s="107"/>
      <c r="HN36" s="85"/>
      <c r="HO36" s="204" t="str">
        <f t="shared" si="17"/>
        <v>не выгружено A1</v>
      </c>
      <c r="HP36" s="204" t="str">
        <f t="shared" si="18"/>
        <v>не выгружено 00</v>
      </c>
      <c r="HQ36" s="182" t="str">
        <f t="shared" si="19"/>
        <v>не выгружено A1</v>
      </c>
      <c r="HR36" s="182" t="str">
        <f t="shared" si="20"/>
        <v>не выгружено A1</v>
      </c>
      <c r="HS36" s="182" t="b">
        <f t="shared" si="21"/>
        <v>0</v>
      </c>
      <c r="HT36" s="182" t="str">
        <f t="shared" si="22"/>
        <v>не выгружено A1</v>
      </c>
      <c r="HU36" s="182" t="str">
        <f t="shared" si="23"/>
        <v>не выгружено A1</v>
      </c>
      <c r="HV36" s="191" t="str">
        <f t="shared" si="24"/>
        <v>не выгружено A1</v>
      </c>
      <c r="HW36" s="184" t="str">
        <f t="shared" si="25"/>
        <v>не выгружено A1</v>
      </c>
      <c r="HX36" s="191" t="str">
        <f t="shared" si="26"/>
        <v>не выгружено A1</v>
      </c>
      <c r="HY36" s="183"/>
      <c r="HZ36" s="182" t="str">
        <f t="shared" si="27"/>
        <v>не выгружено</v>
      </c>
      <c r="IA36" s="182" t="str">
        <f t="shared" si="28"/>
        <v>A1</v>
      </c>
      <c r="IB36" s="182" t="str">
        <f t="shared" si="29"/>
        <v>не выгружено</v>
      </c>
      <c r="IC36" s="182" t="str">
        <f t="shared" si="30"/>
        <v>A1</v>
      </c>
      <c r="ID36" s="182" t="str">
        <f t="shared" si="31"/>
        <v>A1</v>
      </c>
      <c r="IE36" s="185" t="str">
        <f t="shared" si="32"/>
        <v>выгрузить A1</v>
      </c>
      <c r="IF36" s="135" t="s">
        <v>705</v>
      </c>
      <c r="IG36" s="181">
        <v>1</v>
      </c>
      <c r="IH36" s="85"/>
      <c r="II36" s="85"/>
      <c r="IJ36" s="85"/>
      <c r="IK36" s="85"/>
      <c r="IL36" s="85"/>
      <c r="IM36" s="85"/>
      <c r="IN36" s="85"/>
      <c r="IO36" s="85"/>
      <c r="IP36" s="85"/>
      <c r="IQ36" s="85"/>
      <c r="IR36" s="85"/>
      <c r="IS36" s="85"/>
      <c r="IT36" s="85"/>
      <c r="IU36" s="85"/>
      <c r="IV36" s="85"/>
      <c r="IW36" s="85"/>
      <c r="IX36" s="85"/>
      <c r="IY36" s="85"/>
      <c r="IZ36" s="85"/>
      <c r="JA36" s="85"/>
      <c r="JB36" s="85"/>
      <c r="JC36" s="85"/>
      <c r="JD36" s="85"/>
      <c r="JE36" s="85"/>
      <c r="JF36" s="85"/>
      <c r="JG36" s="85"/>
      <c r="JH36" s="85"/>
      <c r="JI36" s="85"/>
      <c r="JJ36" s="85"/>
      <c r="JK36" s="85"/>
      <c r="JL36" s="85"/>
      <c r="JM36" s="85"/>
      <c r="JN36" s="85"/>
      <c r="JO36" s="85"/>
      <c r="JP36" s="85"/>
      <c r="JQ36" s="85"/>
      <c r="JR36" s="85"/>
      <c r="JS36" s="85"/>
      <c r="JT36" s="85"/>
      <c r="JU36" s="85"/>
      <c r="JV36" s="85"/>
      <c r="JW36" s="85"/>
      <c r="JX36" s="85"/>
      <c r="JY36" s="85"/>
      <c r="JZ36" s="85"/>
      <c r="KA36" s="85"/>
      <c r="KB36" s="85"/>
      <c r="KC36" s="85"/>
    </row>
    <row r="37" spans="1:289" s="87" customFormat="1" ht="15" hidden="1" customHeight="1">
      <c r="A37" s="17"/>
      <c r="B37" s="20"/>
      <c r="C37" s="20"/>
      <c r="D37" s="18"/>
      <c r="E37" s="18"/>
      <c r="F37" s="18"/>
      <c r="G37" s="18"/>
      <c r="H37" s="18"/>
      <c r="I37" s="18"/>
      <c r="J37" s="18"/>
      <c r="K37" s="18"/>
      <c r="L37" s="18"/>
      <c r="M37" s="18"/>
      <c r="N37" s="18"/>
      <c r="O37" s="18"/>
      <c r="P37" s="18"/>
      <c r="Q37" s="18"/>
      <c r="R37" s="18"/>
      <c r="S37" s="18"/>
      <c r="T37" s="18"/>
      <c r="U37" s="18"/>
      <c r="V37" s="18"/>
      <c r="W37" s="20"/>
      <c r="X37" s="20"/>
      <c r="Y37" s="20"/>
      <c r="Z37" s="20"/>
      <c r="AA37" s="20"/>
      <c r="AB37" s="20"/>
      <c r="AC37" s="20"/>
      <c r="AD37" s="18"/>
      <c r="AE37" s="20"/>
      <c r="AF37" s="20"/>
      <c r="AG37" s="20"/>
      <c r="AH37" s="20"/>
      <c r="AI37" s="20"/>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71"/>
      <c r="BO37" s="171"/>
      <c r="BP37" s="171"/>
      <c r="BQ37" s="171"/>
      <c r="BR37" s="161"/>
      <c r="BS37" s="161"/>
      <c r="BT37" s="161"/>
      <c r="BU37" s="161"/>
      <c r="BV37" s="161"/>
      <c r="BW37" s="151"/>
      <c r="BX37" s="151"/>
      <c r="BY37" s="151"/>
      <c r="BZ37" s="151"/>
      <c r="CA37" s="151"/>
      <c r="CB37" s="129"/>
      <c r="CC37" s="129"/>
      <c r="CD37" s="129"/>
      <c r="CE37" s="129"/>
      <c r="CF37" s="129"/>
      <c r="CG37" s="129"/>
      <c r="CH37" s="129"/>
      <c r="CI37" s="129"/>
      <c r="CJ37" s="129"/>
      <c r="CK37" s="129"/>
      <c r="CL37" s="18"/>
      <c r="CM37" s="18"/>
      <c r="CN37" s="18"/>
      <c r="CO37" s="18"/>
      <c r="CP37" s="48"/>
      <c r="CQ37" s="18"/>
      <c r="CR37" s="18"/>
      <c r="CS37" s="18"/>
      <c r="CT37" s="18"/>
      <c r="CU37" s="18"/>
      <c r="CV37" s="18"/>
      <c r="CW37" s="18"/>
      <c r="CX37" s="18"/>
      <c r="CY37" s="34"/>
      <c r="CZ37" s="18"/>
      <c r="DA37" s="18"/>
      <c r="DB37" s="18"/>
      <c r="DC37" s="18"/>
      <c r="DD37" s="18"/>
      <c r="DE37" s="18"/>
      <c r="DF37" s="18"/>
      <c r="DG37" s="18"/>
      <c r="DH37" s="45"/>
      <c r="DI37" s="18"/>
      <c r="DJ37" s="18"/>
      <c r="DK37" s="18"/>
      <c r="DL37" s="18"/>
      <c r="DM37" s="18"/>
      <c r="DN37" s="18"/>
      <c r="DO37" s="18"/>
      <c r="DP37" s="18"/>
      <c r="DQ37" s="45"/>
      <c r="DR37" s="18"/>
      <c r="DS37" s="18"/>
      <c r="DT37" s="18"/>
      <c r="DU37" s="18"/>
      <c r="DV37" s="18"/>
      <c r="DW37" s="18"/>
      <c r="DX37" s="18"/>
      <c r="DY37" s="18"/>
      <c r="DZ37" s="45"/>
      <c r="EA37" s="18"/>
      <c r="EB37" s="18"/>
      <c r="EC37" s="18"/>
      <c r="ED37" s="18"/>
      <c r="EE37" s="18"/>
      <c r="EF37" s="18"/>
      <c r="EG37" s="18"/>
      <c r="EH37" s="18"/>
      <c r="EI37" s="45"/>
      <c r="EJ37" s="18"/>
      <c r="EK37" s="18"/>
      <c r="EL37" s="18"/>
      <c r="EM37" s="18"/>
      <c r="EN37" s="18"/>
      <c r="EO37" s="18"/>
      <c r="EP37" s="18"/>
      <c r="EQ37" s="18"/>
      <c r="ER37" s="45"/>
      <c r="ES37" s="110"/>
      <c r="ET37" s="110"/>
      <c r="EU37" s="110"/>
      <c r="EV37" s="110"/>
      <c r="EW37" s="192"/>
      <c r="EX37" s="192"/>
      <c r="EY37" s="192"/>
      <c r="EZ37" s="192"/>
      <c r="FA37" s="199"/>
      <c r="FB37" s="18"/>
      <c r="FC37" s="18"/>
      <c r="FD37" s="18"/>
      <c r="FE37" s="18"/>
      <c r="FF37" s="18"/>
      <c r="FG37" s="18"/>
      <c r="FH37" s="18"/>
      <c r="FI37" s="18"/>
      <c r="FJ37" s="34"/>
      <c r="FK37" s="18"/>
      <c r="FL37" s="18"/>
      <c r="FM37" s="18"/>
      <c r="FN37" s="18"/>
      <c r="FO37" s="18"/>
      <c r="FP37" s="18"/>
      <c r="FQ37" s="18"/>
      <c r="FR37" s="18"/>
      <c r="FS37" s="45"/>
      <c r="FT37" s="18"/>
      <c r="FU37" s="18"/>
      <c r="FV37" s="18"/>
      <c r="FW37" s="18"/>
      <c r="FX37" s="18"/>
      <c r="FY37" s="18"/>
      <c r="FZ37" s="18"/>
      <c r="GA37" s="18"/>
      <c r="GB37" s="45"/>
      <c r="GC37" s="110"/>
      <c r="GD37" s="110"/>
      <c r="GE37" s="110"/>
      <c r="GF37" s="110"/>
      <c r="GG37" s="110"/>
      <c r="GH37" s="110"/>
      <c r="GI37" s="110"/>
      <c r="GJ37" s="110"/>
      <c r="GK37" s="110"/>
      <c r="GL37" s="110"/>
      <c r="GM37" s="110"/>
      <c r="GN37" s="110"/>
      <c r="GO37" s="110"/>
      <c r="GP37" s="110"/>
      <c r="GQ37" s="110"/>
      <c r="GR37" s="110"/>
      <c r="GS37" s="110"/>
      <c r="GT37" s="110"/>
      <c r="GU37" s="110"/>
      <c r="GV37" s="110"/>
      <c r="GW37" s="110"/>
      <c r="GX37" s="110"/>
      <c r="GY37" s="45"/>
      <c r="GZ37" s="199"/>
      <c r="HA37" s="110"/>
      <c r="HB37" s="110"/>
      <c r="HC37" s="110"/>
      <c r="HD37" s="34">
        <f t="shared" si="10"/>
        <v>0</v>
      </c>
      <c r="HE37" s="25">
        <f t="shared" si="11"/>
        <v>0</v>
      </c>
      <c r="HF37" s="25">
        <f t="shared" si="12"/>
        <v>0</v>
      </c>
      <c r="HG37" s="25">
        <f t="shared" si="13"/>
        <v>0</v>
      </c>
      <c r="HH37" s="25">
        <f t="shared" si="14"/>
        <v>0</v>
      </c>
      <c r="HI37" s="25"/>
      <c r="HJ37" s="18"/>
      <c r="HK37" s="18"/>
      <c r="HL37" s="24" t="str">
        <f t="shared" si="0"/>
        <v>-</v>
      </c>
      <c r="HM37" s="107"/>
      <c r="HN37" s="85"/>
      <c r="HO37" s="204" t="str">
        <f t="shared" si="17"/>
        <v>---/---</v>
      </c>
      <c r="HP37" s="204" t="str">
        <f t="shared" si="18"/>
        <v>---/---</v>
      </c>
      <c r="HQ37" s="182" t="str">
        <f t="shared" si="19"/>
        <v>---/---</v>
      </c>
      <c r="HR37" s="182" t="str">
        <f t="shared" si="20"/>
        <v>---/---</v>
      </c>
      <c r="HS37" s="182" t="b">
        <f t="shared" si="21"/>
        <v>0</v>
      </c>
      <c r="HT37" s="182" t="str">
        <f t="shared" si="22"/>
        <v>---/---</v>
      </c>
      <c r="HU37" s="182" t="str">
        <f t="shared" si="23"/>
        <v>---/---</v>
      </c>
      <c r="HV37" s="191" t="str">
        <f t="shared" si="24"/>
        <v>---/---</v>
      </c>
      <c r="HW37" s="184" t="str">
        <f t="shared" si="25"/>
        <v>---/---</v>
      </c>
      <c r="HX37" s="191" t="str">
        <f t="shared" si="26"/>
        <v>---/---</v>
      </c>
      <c r="HY37" s="183"/>
      <c r="HZ37" s="182" t="str">
        <f t="shared" si="27"/>
        <v>---/---</v>
      </c>
      <c r="IA37" s="182" t="str">
        <f t="shared" si="28"/>
        <v>---/---</v>
      </c>
      <c r="IB37" s="182" t="str">
        <f t="shared" si="29"/>
        <v>---/---</v>
      </c>
      <c r="IC37" s="182" t="str">
        <f t="shared" si="30"/>
        <v>---/---</v>
      </c>
      <c r="ID37" s="182" t="str">
        <f t="shared" si="31"/>
        <v>---/---</v>
      </c>
      <c r="IE37" s="185" t="str">
        <f t="shared" si="32"/>
        <v>---/---</v>
      </c>
      <c r="IF37" s="135" t="s">
        <v>717</v>
      </c>
      <c r="IG37" s="181">
        <v>1</v>
      </c>
      <c r="IH37" s="85"/>
      <c r="II37" s="85"/>
      <c r="IJ37" s="85"/>
      <c r="IK37" s="85"/>
      <c r="IL37" s="85"/>
      <c r="IM37" s="85"/>
      <c r="IN37" s="85"/>
      <c r="IO37" s="85"/>
      <c r="IP37" s="85"/>
      <c r="IQ37" s="85"/>
      <c r="IR37" s="85"/>
      <c r="IS37" s="85"/>
      <c r="IT37" s="85"/>
      <c r="IU37" s="85"/>
      <c r="IV37" s="85"/>
      <c r="IW37" s="85"/>
      <c r="IX37" s="85"/>
      <c r="IY37" s="85"/>
      <c r="IZ37" s="85"/>
      <c r="JA37" s="85"/>
      <c r="JB37" s="85"/>
      <c r="JC37" s="85"/>
      <c r="JD37" s="85"/>
      <c r="JE37" s="85"/>
      <c r="JF37" s="85"/>
      <c r="JG37" s="85"/>
      <c r="JH37" s="85"/>
      <c r="JI37" s="85"/>
      <c r="JJ37" s="85"/>
      <c r="JK37" s="85"/>
      <c r="JL37" s="85"/>
      <c r="JM37" s="85"/>
      <c r="JN37" s="85"/>
      <c r="JO37" s="85"/>
      <c r="JP37" s="85"/>
      <c r="JQ37" s="85"/>
      <c r="JR37" s="85"/>
      <c r="JS37" s="85"/>
      <c r="JT37" s="85"/>
      <c r="JU37" s="85"/>
      <c r="JV37" s="85"/>
      <c r="JW37" s="85"/>
      <c r="JX37" s="85"/>
      <c r="JY37" s="85"/>
      <c r="JZ37" s="85"/>
      <c r="KA37" s="85"/>
      <c r="KB37" s="85"/>
      <c r="KC37" s="85"/>
    </row>
    <row r="38" spans="1:289" s="57" customFormat="1" ht="57" hidden="1" customHeight="1">
      <c r="A38" s="6"/>
      <c r="B38" s="19" t="s">
        <v>156</v>
      </c>
      <c r="C38" s="19" t="s">
        <v>157</v>
      </c>
      <c r="D38" s="5"/>
      <c r="E38" s="5"/>
      <c r="F38" s="5"/>
      <c r="G38" s="5"/>
      <c r="H38" s="5" t="s">
        <v>727</v>
      </c>
      <c r="I38" s="5" t="s">
        <v>736</v>
      </c>
      <c r="J38" s="5"/>
      <c r="K38" s="5"/>
      <c r="L38" s="5"/>
      <c r="M38" s="5"/>
      <c r="N38" s="5"/>
      <c r="O38" s="5"/>
      <c r="P38" s="5" t="s">
        <v>745</v>
      </c>
      <c r="Q38" s="5" t="s">
        <v>747</v>
      </c>
      <c r="R38" s="5" t="s">
        <v>206</v>
      </c>
      <c r="S38" s="5" t="s">
        <v>360</v>
      </c>
      <c r="T38" s="5" t="s">
        <v>361</v>
      </c>
      <c r="U38" s="5" t="s">
        <v>158</v>
      </c>
      <c r="V38" s="5"/>
      <c r="W38" s="5" t="str">
        <f>CONCATENATE(X38,"-",Y38,"-",Z38,AA38,,AB38,"-",AC38)</f>
        <v>5-30-JDMCU-0001</v>
      </c>
      <c r="X38" s="19" t="s">
        <v>755</v>
      </c>
      <c r="Y38" s="19">
        <v>30</v>
      </c>
      <c r="Z38" s="19" t="s">
        <v>302</v>
      </c>
      <c r="AA38" s="19" t="s">
        <v>305</v>
      </c>
      <c r="AB38" s="19" t="s">
        <v>355</v>
      </c>
      <c r="AC38" s="19" t="s">
        <v>188</v>
      </c>
      <c r="AD38" s="5"/>
      <c r="AE38" s="19">
        <v>4</v>
      </c>
      <c r="AF38" s="19" t="s">
        <v>180</v>
      </c>
      <c r="AG38" s="19" t="s">
        <v>166</v>
      </c>
      <c r="AH38" s="19">
        <v>537</v>
      </c>
      <c r="AI38" s="19" t="s">
        <v>220</v>
      </c>
      <c r="AJ38" s="5"/>
      <c r="AK38" s="5"/>
      <c r="AL38" s="5" t="s">
        <v>120</v>
      </c>
      <c r="AM38" s="5"/>
      <c r="AN38" s="5" t="s">
        <v>167</v>
      </c>
      <c r="AO38" s="5" t="str">
        <f>CONCATENATE("0055-",B38,"-",C38,"-","4",".",AE38,".",AF38,".",AG38,".",AH38,"-",AL38,".",AN38,"-",AI38)</f>
        <v>0055-CPC-GA1-4.4.3.30.537-ATH1.RD-0004</v>
      </c>
      <c r="AP38" s="5" t="str">
        <f>CONCATENATE("0055-",B38,"-",C38,"-","4",".",AE38,".",AF38,".",AG38,".",AH38,"-",AL38,"-",AN38,"-",AI38,"_",BD38,"_",U38)</f>
        <v>0055-CPC-GA1-4.4.3.30.537-ATH1-RD-0004_A1_ER</v>
      </c>
      <c r="AQ38" s="13" t="s">
        <v>323</v>
      </c>
      <c r="AR38" s="13" t="s">
        <v>395</v>
      </c>
      <c r="AS38" s="13" t="s">
        <v>500</v>
      </c>
      <c r="AT38" s="13" t="s">
        <v>499</v>
      </c>
      <c r="AU38" s="13" t="s">
        <v>318</v>
      </c>
      <c r="AV38" s="13" t="s">
        <v>333</v>
      </c>
      <c r="AW38" s="13" t="str">
        <f>CONCATENATE(AQ38," ",AS38,CHAR(10),W38,CHAR(10),AU38)</f>
        <v>DCS Marshalling Cabinet for IS and NON-IS channels
5-30-JDMCU-0001
List of drawings</v>
      </c>
      <c r="AX38" s="13" t="str">
        <f>CONCATENATE(AR38," ",AT38,CHAR(10),W38,CHAR(10),AV38)</f>
        <v>Шкаф кроссовый РСУ, аналоговые и дискретные сигналы, искробезопасный и неискробезопасный
5-30-JDMCU-0001
Ведомость документов</v>
      </c>
      <c r="AY38" s="5"/>
      <c r="AZ38" s="5" t="s">
        <v>490</v>
      </c>
      <c r="BA38" s="5" t="s">
        <v>489</v>
      </c>
      <c r="BB38" s="5" t="str">
        <f>IF(FW38&gt;0,"02",IF(FN38&gt;0,"01",IF(FE38&gt;0,"00",IF(EM38&gt;0,"G1",IF(ED38&gt;0,"F1",IF(DU38&gt;0,"E1",IF(DL38&gt;0,"D1",IF(DC38&gt;0,"C1",IF(CT38&gt;0,"B1",IF(BM38&gt;0,"A1","-"))))))))))</f>
        <v>A1</v>
      </c>
      <c r="BC38" s="167" t="str">
        <f t="shared" si="38"/>
        <v>IFR</v>
      </c>
      <c r="BD38" s="5" t="str">
        <f t="shared" si="34"/>
        <v>A1</v>
      </c>
      <c r="BE38" s="5"/>
      <c r="BF38" s="5"/>
      <c r="BG38" s="12"/>
      <c r="BH38" s="5"/>
      <c r="BI38" s="5"/>
      <c r="BJ38" s="54">
        <f>FB38-(28+15)</f>
        <v>44166</v>
      </c>
      <c r="BK38" s="54">
        <f ca="1">IF(BM38&gt;0,BL38,IF(BJ38&lt;TODAY(),WORKDAY(TODAY(),10),BJ38))</f>
        <v>44243</v>
      </c>
      <c r="BL38" s="193">
        <v>44243</v>
      </c>
      <c r="BM38" s="167" t="s">
        <v>775</v>
      </c>
      <c r="BN38" s="167"/>
      <c r="BO38" s="167"/>
      <c r="BP38" s="167"/>
      <c r="BQ38" s="167"/>
      <c r="BR38" s="157"/>
      <c r="BS38" s="157"/>
      <c r="BT38" s="157"/>
      <c r="BU38" s="157"/>
      <c r="BV38" s="157"/>
      <c r="BW38" s="147"/>
      <c r="BX38" s="147"/>
      <c r="BY38" s="147"/>
      <c r="BZ38" s="147"/>
      <c r="CA38" s="147"/>
      <c r="CB38" s="125"/>
      <c r="CC38" s="125"/>
      <c r="CD38" s="125"/>
      <c r="CE38" s="125"/>
      <c r="CF38" s="125"/>
      <c r="CG38" s="125"/>
      <c r="CH38" s="125"/>
      <c r="CI38" s="125"/>
      <c r="CJ38" s="125"/>
      <c r="CK38" s="125"/>
      <c r="CL38" s="24">
        <f>WORKDAY(BJ38,20)</f>
        <v>44194</v>
      </c>
      <c r="CM38" s="24">
        <f ca="1">IF(BM38&gt;0,WORKDAY(BK38,10),"-")</f>
        <v>44257</v>
      </c>
      <c r="CN38" s="54"/>
      <c r="CO38" s="5"/>
      <c r="CP38" s="34"/>
      <c r="CQ38" s="24">
        <f>WORKDAY(CL38,10)</f>
        <v>44208</v>
      </c>
      <c r="CR38" s="24" t="str">
        <f>IF(CO38&gt;0,WORKDAY(CM38,10),"-")</f>
        <v>-</v>
      </c>
      <c r="CS38" s="54"/>
      <c r="CT38" s="5"/>
      <c r="CU38" s="24" t="str">
        <f>IF(CT38&gt;0,WORKDAY(CQ38,10),"-")</f>
        <v>-</v>
      </c>
      <c r="CV38" s="24" t="str">
        <f>IF(CT38&gt;0,WORKDAY(CR38,10),"-")</f>
        <v>-</v>
      </c>
      <c r="CW38" s="54"/>
      <c r="CX38" s="5"/>
      <c r="CY38" s="34"/>
      <c r="CZ38" s="24" t="str">
        <f>IF(CX38&gt;0,WORKDAY(CU38,10),"-")</f>
        <v>-</v>
      </c>
      <c r="DA38" s="24" t="str">
        <f>IF(CX38&gt;0,WORKDAY(CV38,10),"-")</f>
        <v>-</v>
      </c>
      <c r="DB38" s="24"/>
      <c r="DC38" s="5"/>
      <c r="DD38" s="24" t="str">
        <f>IF(DC38&gt;0,WORKDAY(CZ38,10),"-")</f>
        <v>-</v>
      </c>
      <c r="DE38" s="24" t="str">
        <f>IF(DC38&gt;0,WORKDAY(DA38,10),"-")</f>
        <v>-</v>
      </c>
      <c r="DF38" s="5"/>
      <c r="DG38" s="5"/>
      <c r="DH38" s="54"/>
      <c r="DI38" s="24" t="str">
        <f>IF(DG38&gt;0,WORKDAY(DD38,10),"-")</f>
        <v>-</v>
      </c>
      <c r="DJ38" s="24" t="str">
        <f>IF(DG38&gt;0,WORKDAY(DE38,10),"-")</f>
        <v>-</v>
      </c>
      <c r="DK38" s="5"/>
      <c r="DL38" s="5"/>
      <c r="DM38" s="24" t="str">
        <f>IF(DL38&gt;0,WORKDAY(DI38,10),"-")</f>
        <v>-</v>
      </c>
      <c r="DN38" s="24" t="str">
        <f>IF(DL38&gt;0,WORKDAY(DJ38,10),"-")</f>
        <v>-</v>
      </c>
      <c r="DO38" s="5"/>
      <c r="DP38" s="5"/>
      <c r="DQ38" s="54"/>
      <c r="DR38" s="24" t="str">
        <f>IF(DP38&gt;0,WORKDAY(DM38,10),"-")</f>
        <v>-</v>
      </c>
      <c r="DS38" s="24" t="str">
        <f>IF(DP38&gt;0,WORKDAY(DN38,10),"-")</f>
        <v>-</v>
      </c>
      <c r="DT38" s="5"/>
      <c r="DU38" s="5"/>
      <c r="DV38" s="24" t="str">
        <f>IF(DU38&gt;0,WORKDAY(DR38,10),"-")</f>
        <v>-</v>
      </c>
      <c r="DW38" s="24" t="str">
        <f>IF(DU38&gt;0,WORKDAY(DS38,10),"-")</f>
        <v>-</v>
      </c>
      <c r="DX38" s="5"/>
      <c r="DY38" s="5"/>
      <c r="DZ38" s="54"/>
      <c r="EA38" s="24" t="str">
        <f>IF(DY38&gt;0,WORKDAY(DV38,10),"-")</f>
        <v>-</v>
      </c>
      <c r="EB38" s="24" t="str">
        <f t="shared" si="8"/>
        <v>-</v>
      </c>
      <c r="EC38" s="5"/>
      <c r="ED38" s="5"/>
      <c r="EE38" s="24" t="str">
        <f>IF(ED38&gt;0,WORKDAY(EA38,10),"-")</f>
        <v>-</v>
      </c>
      <c r="EF38" s="24" t="str">
        <f>IF(ED38&gt;0,WORKDAY(EB38,10),"-")</f>
        <v>-</v>
      </c>
      <c r="EG38" s="5"/>
      <c r="EH38" s="5"/>
      <c r="EI38" s="54"/>
      <c r="EJ38" s="24" t="str">
        <f>IF(EH38&gt;0,WORKDAY(EE38,10),"-")</f>
        <v>-</v>
      </c>
      <c r="EK38" s="24" t="str">
        <f>IF(EH38&gt;0,WORKDAY(EF38,10),"-")</f>
        <v>-</v>
      </c>
      <c r="EL38" s="5"/>
      <c r="EM38" s="5"/>
      <c r="EN38" s="24" t="str">
        <f>IF(EM38&gt;0,WORKDAY(EJ38,10),"-")</f>
        <v>-</v>
      </c>
      <c r="EO38" s="24" t="str">
        <f>IF(EM38&gt;0,WORKDAY(EK38,10),"-")</f>
        <v>-</v>
      </c>
      <c r="EP38" s="5"/>
      <c r="EQ38" s="5"/>
      <c r="ER38" s="54"/>
      <c r="ES38" s="54"/>
      <c r="ET38" s="54"/>
      <c r="EU38" s="54"/>
      <c r="EV38" s="54"/>
      <c r="EW38" s="24"/>
      <c r="EX38" s="24"/>
      <c r="EY38" s="167"/>
      <c r="EZ38" s="167"/>
      <c r="FA38" s="193"/>
      <c r="FB38" s="24">
        <v>44209</v>
      </c>
      <c r="FC38" s="24">
        <f ca="1">IF(BK38&gt;0,IF(DC38&gt;0,WORKDAY(DB38,20),IF(CT38&gt;0,WORKDAY(CS38,30),IF(CO38&gt;0,WORKDAY(CN38,40),FB38))),"-")</f>
        <v>44209</v>
      </c>
      <c r="FD38" s="167"/>
      <c r="FE38" s="167"/>
      <c r="FF38" s="24" t="str">
        <f>IF(FE38&gt;0,WORKDAY(FB38,10),"-")</f>
        <v>-</v>
      </c>
      <c r="FG38" s="24" t="str">
        <f>IF(FE38&gt;0,WORKDAY(FC38,10),"-")</f>
        <v>-</v>
      </c>
      <c r="FH38" s="5"/>
      <c r="FI38" s="5"/>
      <c r="FJ38" s="34"/>
      <c r="FK38" s="24">
        <f t="shared" ref="FK38:FK41" si="41">WORKDAY(FB38,20)</f>
        <v>44237</v>
      </c>
      <c r="FL38" s="24">
        <f>FK38</f>
        <v>44237</v>
      </c>
      <c r="FM38" s="167"/>
      <c r="FN38" s="167"/>
      <c r="FO38" s="24" t="str">
        <f>IF(FN38&gt;0,WORKDAY(FK38,10),"-")</f>
        <v>-</v>
      </c>
      <c r="FP38" s="24" t="str">
        <f>IF(FN38&gt;0,WORKDAY(FL38,10),"-")</f>
        <v>-</v>
      </c>
      <c r="FQ38" s="5"/>
      <c r="FR38" s="5"/>
      <c r="FS38" s="54"/>
      <c r="FT38" s="24">
        <f t="shared" ref="FT38:FT41" si="42">WORKDAY(FK38,20)</f>
        <v>44265</v>
      </c>
      <c r="FU38" s="24">
        <f t="shared" si="9"/>
        <v>44265</v>
      </c>
      <c r="FV38" s="5"/>
      <c r="FW38" s="5"/>
      <c r="FX38" s="24" t="str">
        <f>IF(FW38&gt;0,WORKDAY(FT38,10),"-")</f>
        <v>-</v>
      </c>
      <c r="FY38" s="24" t="str">
        <f>IF(FW38&gt;0,WORKDAY(FU38,10),"-")</f>
        <v>-</v>
      </c>
      <c r="FZ38" s="5"/>
      <c r="GA38" s="5"/>
      <c r="GB38" s="54"/>
      <c r="GC38" s="54"/>
      <c r="GD38" s="54"/>
      <c r="GE38" s="54"/>
      <c r="GF38" s="54"/>
      <c r="GG38" s="54"/>
      <c r="GH38" s="54"/>
      <c r="GI38" s="54"/>
      <c r="GJ38" s="54"/>
      <c r="GK38" s="54"/>
      <c r="GL38" s="54"/>
      <c r="GM38" s="54"/>
      <c r="GN38" s="54"/>
      <c r="GO38" s="54"/>
      <c r="GP38" s="54"/>
      <c r="GQ38" s="54"/>
      <c r="GR38" s="54"/>
      <c r="GS38" s="54"/>
      <c r="GT38" s="54"/>
      <c r="GU38" s="54"/>
      <c r="GV38" s="54"/>
      <c r="GW38" s="54"/>
      <c r="GX38" s="54"/>
      <c r="GY38" s="54"/>
      <c r="GZ38" s="193"/>
      <c r="HA38" s="54"/>
      <c r="HB38" s="54"/>
      <c r="HC38" s="54"/>
      <c r="HD38" s="34">
        <f t="shared" ca="1" si="10"/>
        <v>1</v>
      </c>
      <c r="HE38" s="25">
        <f t="shared" ca="1" si="11"/>
        <v>6.8389057750759875E-4</v>
      </c>
      <c r="HF38" s="25">
        <f t="shared" ca="1" si="12"/>
        <v>1.5197568389057751E-3</v>
      </c>
      <c r="HG38" s="25">
        <f t="shared" ca="1" si="13"/>
        <v>9.0543259557344079E-4</v>
      </c>
      <c r="HH38" s="25">
        <f t="shared" ca="1" si="14"/>
        <v>2.012072434607646E-3</v>
      </c>
      <c r="HI38" s="25"/>
      <c r="HJ38" s="25"/>
      <c r="HK38" s="5"/>
      <c r="HL38" s="24">
        <f t="shared" ca="1" si="0"/>
        <v>44243</v>
      </c>
      <c r="HM38" s="107"/>
      <c r="HO38" s="204" t="str">
        <f t="shared" si="17"/>
        <v>ожидание A1</v>
      </c>
      <c r="HP38" s="204" t="str">
        <f t="shared" si="18"/>
        <v>не выгружено 00</v>
      </c>
      <c r="HQ38" s="182" t="str">
        <f t="shared" si="19"/>
        <v>выгружено A1</v>
      </c>
      <c r="HR38" s="182" t="str">
        <f t="shared" si="20"/>
        <v>ожидание A1</v>
      </c>
      <c r="HS38" s="182" t="b">
        <f t="shared" si="21"/>
        <v>0</v>
      </c>
      <c r="HT38" s="182" t="str">
        <f t="shared" si="22"/>
        <v>ожидание замечаний</v>
      </c>
      <c r="HU38" s="182" t="str">
        <f t="shared" si="23"/>
        <v>0055-P2-GA1-CPC-TRM-00650</v>
      </c>
      <c r="HV38" s="191">
        <f t="shared" si="24"/>
        <v>44243</v>
      </c>
      <c r="HW38" s="184" t="str">
        <f t="shared" si="25"/>
        <v>ожидание A1</v>
      </c>
      <c r="HX38" s="191" t="str">
        <f t="shared" si="26"/>
        <v>ожидание A1</v>
      </c>
      <c r="HY38" s="183"/>
      <c r="HZ38" s="182" t="str">
        <f t="shared" si="27"/>
        <v>выгружено</v>
      </c>
      <c r="IA38" s="182" t="str">
        <f t="shared" si="28"/>
        <v>A1</v>
      </c>
      <c r="IB38" s="182" t="str">
        <f t="shared" si="29"/>
        <v>ожидание замечаний к ревизии</v>
      </c>
      <c r="IC38" s="182" t="str">
        <f t="shared" si="30"/>
        <v>A1</v>
      </c>
      <c r="ID38" s="182" t="str">
        <f t="shared" si="31"/>
        <v>A1</v>
      </c>
      <c r="IE38" s="185" t="str">
        <f t="shared" si="32"/>
        <v>1</v>
      </c>
      <c r="IF38" s="135" t="s">
        <v>705</v>
      </c>
      <c r="IG38" s="181">
        <v>1</v>
      </c>
    </row>
    <row r="39" spans="1:289" s="57" customFormat="1" ht="57" hidden="1" customHeight="1">
      <c r="A39" s="6"/>
      <c r="B39" s="19" t="s">
        <v>156</v>
      </c>
      <c r="C39" s="19" t="s">
        <v>157</v>
      </c>
      <c r="D39" s="5"/>
      <c r="E39" s="5"/>
      <c r="F39" s="5"/>
      <c r="G39" s="5"/>
      <c r="H39" s="5" t="s">
        <v>727</v>
      </c>
      <c r="I39" s="5" t="s">
        <v>736</v>
      </c>
      <c r="J39" s="5"/>
      <c r="K39" s="5"/>
      <c r="L39" s="5"/>
      <c r="M39" s="5"/>
      <c r="N39" s="5"/>
      <c r="O39" s="5"/>
      <c r="P39" s="5" t="s">
        <v>745</v>
      </c>
      <c r="Q39" s="5" t="s">
        <v>747</v>
      </c>
      <c r="R39" s="5" t="s">
        <v>206</v>
      </c>
      <c r="S39" s="5" t="s">
        <v>360</v>
      </c>
      <c r="T39" s="5" t="s">
        <v>361</v>
      </c>
      <c r="U39" s="5" t="s">
        <v>158</v>
      </c>
      <c r="V39" s="5"/>
      <c r="W39" s="5" t="str">
        <f>CONCATENATE(X39,"-",Y39,"-",Z39,AA39,,AB39,"-",AC39)</f>
        <v>5-30-JDMCU-0001</v>
      </c>
      <c r="X39" s="19" t="s">
        <v>755</v>
      </c>
      <c r="Y39" s="19">
        <v>30</v>
      </c>
      <c r="Z39" s="19" t="s">
        <v>302</v>
      </c>
      <c r="AA39" s="19" t="s">
        <v>305</v>
      </c>
      <c r="AB39" s="19" t="s">
        <v>355</v>
      </c>
      <c r="AC39" s="19" t="s">
        <v>188</v>
      </c>
      <c r="AD39" s="5"/>
      <c r="AE39" s="19">
        <v>4</v>
      </c>
      <c r="AF39" s="19" t="s">
        <v>180</v>
      </c>
      <c r="AG39" s="19" t="s">
        <v>166</v>
      </c>
      <c r="AH39" s="19">
        <v>537</v>
      </c>
      <c r="AI39" s="19" t="s">
        <v>220</v>
      </c>
      <c r="AJ39" s="5"/>
      <c r="AK39" s="5"/>
      <c r="AL39" s="5" t="s">
        <v>120</v>
      </c>
      <c r="AM39" s="5"/>
      <c r="AN39" s="5" t="s">
        <v>168</v>
      </c>
      <c r="AO39" s="5" t="str">
        <f>CONCATENATE("0055-",B39,"-",C39,"-","4",".",AE39,".",AF39,".",AG39,".",AH39,"-",AL39,".",AN39,"-",AI39)</f>
        <v>0055-CPC-GA1-4.4.3.30.537-ATH1.SP-0004</v>
      </c>
      <c r="AP39" s="5" t="str">
        <f>CONCATENATE("0055-",B39,"-",C39,"-","4",".",AE39,".",AF39,".",AG39,".",AH39,"-",AL39,"-",AN39,"-",AI39,"_",BD39,"_",U39)</f>
        <v>0055-CPC-GA1-4.4.3.30.537-ATH1-SP-0004_A1_ER</v>
      </c>
      <c r="AQ39" s="13" t="s">
        <v>323</v>
      </c>
      <c r="AR39" s="13" t="s">
        <v>395</v>
      </c>
      <c r="AS39" s="13" t="s">
        <v>500</v>
      </c>
      <c r="AT39" s="13" t="s">
        <v>499</v>
      </c>
      <c r="AU39" s="13" t="s">
        <v>319</v>
      </c>
      <c r="AV39" s="13" t="s">
        <v>334</v>
      </c>
      <c r="AW39" s="13" t="str">
        <f>CONCATENATE(AQ39," ",AS39,CHAR(10),W39,CHAR(10),AU39)</f>
        <v>DCS Marshalling Cabinet for IS and NON-IS channels
5-30-JDMCU-0001
List of elements</v>
      </c>
      <c r="AX39" s="13" t="str">
        <f>CONCATENATE(AR39," ",AT39,CHAR(10),W39,CHAR(10),AV39)</f>
        <v>Шкаф кроссовый РСУ, аналоговые и дискретные сигналы, искробезопасный и неискробезопасный
5-30-JDMCU-0001
Перечень элементов</v>
      </c>
      <c r="AY39" s="5"/>
      <c r="AZ39" s="5" t="s">
        <v>490</v>
      </c>
      <c r="BA39" s="5" t="s">
        <v>489</v>
      </c>
      <c r="BB39" s="5" t="str">
        <f>IF(FW39&gt;0,"02",IF(FN39&gt;0,"01",IF(FE39&gt;0,"00",IF(EM39&gt;0,"G1",IF(ED39&gt;0,"F1",IF(DU39&gt;0,"E1",IF(DL39&gt;0,"D1",IF(DC39&gt;0,"C1",IF(CT39&gt;0,"B1",IF(BM39&gt;0,"A1","-"))))))))))</f>
        <v>A1</v>
      </c>
      <c r="BC39" s="167" t="str">
        <f t="shared" si="38"/>
        <v>IFR</v>
      </c>
      <c r="BD39" s="5" t="str">
        <f t="shared" si="34"/>
        <v>A1</v>
      </c>
      <c r="BE39" s="5"/>
      <c r="BF39" s="5"/>
      <c r="BG39" s="12"/>
      <c r="BH39" s="5"/>
      <c r="BI39" s="5"/>
      <c r="BJ39" s="54">
        <f>FB39-(28+15)</f>
        <v>44166</v>
      </c>
      <c r="BK39" s="54">
        <f ca="1">IF(BM39&gt;0,BL39,IF(BJ39&lt;TODAY(),WORKDAY(TODAY(),10),BJ39))</f>
        <v>44243</v>
      </c>
      <c r="BL39" s="193">
        <v>44243</v>
      </c>
      <c r="BM39" s="167" t="s">
        <v>775</v>
      </c>
      <c r="BN39" s="167"/>
      <c r="BO39" s="167"/>
      <c r="BP39" s="167"/>
      <c r="BQ39" s="167"/>
      <c r="BR39" s="157"/>
      <c r="BS39" s="157"/>
      <c r="BT39" s="157"/>
      <c r="BU39" s="157"/>
      <c r="BV39" s="157"/>
      <c r="BW39" s="147"/>
      <c r="BX39" s="147"/>
      <c r="BY39" s="147"/>
      <c r="BZ39" s="147"/>
      <c r="CA39" s="147"/>
      <c r="CB39" s="125"/>
      <c r="CC39" s="125"/>
      <c r="CD39" s="125"/>
      <c r="CE39" s="125"/>
      <c r="CF39" s="125"/>
      <c r="CG39" s="125"/>
      <c r="CH39" s="125"/>
      <c r="CI39" s="125"/>
      <c r="CJ39" s="125"/>
      <c r="CK39" s="125"/>
      <c r="CL39" s="24">
        <f>WORKDAY(BJ39,20)</f>
        <v>44194</v>
      </c>
      <c r="CM39" s="24">
        <f ca="1">IF(BM39&gt;0,WORKDAY(BK39,10),"-")</f>
        <v>44257</v>
      </c>
      <c r="CN39" s="54"/>
      <c r="CO39" s="5"/>
      <c r="CP39" s="34"/>
      <c r="CQ39" s="24">
        <f>WORKDAY(CL39,10)</f>
        <v>44208</v>
      </c>
      <c r="CR39" s="24" t="str">
        <f>IF(CO39&gt;0,WORKDAY(CM39,10),"-")</f>
        <v>-</v>
      </c>
      <c r="CS39" s="54"/>
      <c r="CT39" s="5"/>
      <c r="CU39" s="24" t="str">
        <f>IF(CT39&gt;0,WORKDAY(CQ39,10),"-")</f>
        <v>-</v>
      </c>
      <c r="CV39" s="24" t="str">
        <f>IF(CT39&gt;0,WORKDAY(CR39,10),"-")</f>
        <v>-</v>
      </c>
      <c r="CW39" s="54"/>
      <c r="CX39" s="5"/>
      <c r="CY39" s="34"/>
      <c r="CZ39" s="24" t="str">
        <f>IF(CX39&gt;0,WORKDAY(CU39,10),"-")</f>
        <v>-</v>
      </c>
      <c r="DA39" s="24" t="str">
        <f>IF(CX39&gt;0,WORKDAY(CV39,10),"-")</f>
        <v>-</v>
      </c>
      <c r="DB39" s="24"/>
      <c r="DC39" s="5"/>
      <c r="DD39" s="24" t="str">
        <f>IF(DC39&gt;0,WORKDAY(CZ39,10),"-")</f>
        <v>-</v>
      </c>
      <c r="DE39" s="24" t="str">
        <f>IF(DC39&gt;0,WORKDAY(DA39,10),"-")</f>
        <v>-</v>
      </c>
      <c r="DF39" s="5"/>
      <c r="DG39" s="5"/>
      <c r="DH39" s="54"/>
      <c r="DI39" s="24" t="str">
        <f>IF(DG39&gt;0,WORKDAY(DD39,10),"-")</f>
        <v>-</v>
      </c>
      <c r="DJ39" s="24" t="str">
        <f>IF(DG39&gt;0,WORKDAY(DE39,10),"-")</f>
        <v>-</v>
      </c>
      <c r="DK39" s="5"/>
      <c r="DL39" s="5"/>
      <c r="DM39" s="24" t="str">
        <f>IF(DL39&gt;0,WORKDAY(DI39,10),"-")</f>
        <v>-</v>
      </c>
      <c r="DN39" s="24" t="str">
        <f>IF(DL39&gt;0,WORKDAY(DJ39,10),"-")</f>
        <v>-</v>
      </c>
      <c r="DO39" s="5"/>
      <c r="DP39" s="5"/>
      <c r="DQ39" s="54"/>
      <c r="DR39" s="24" t="str">
        <f>IF(DP39&gt;0,WORKDAY(DM39,10),"-")</f>
        <v>-</v>
      </c>
      <c r="DS39" s="24" t="str">
        <f>IF(DP39&gt;0,WORKDAY(DN39,10),"-")</f>
        <v>-</v>
      </c>
      <c r="DT39" s="5"/>
      <c r="DU39" s="5"/>
      <c r="DV39" s="24" t="str">
        <f>IF(DU39&gt;0,WORKDAY(DR39,10),"-")</f>
        <v>-</v>
      </c>
      <c r="DW39" s="24" t="str">
        <f>IF(DU39&gt;0,WORKDAY(DS39,10),"-")</f>
        <v>-</v>
      </c>
      <c r="DX39" s="5"/>
      <c r="DY39" s="5"/>
      <c r="DZ39" s="54"/>
      <c r="EA39" s="24" t="str">
        <f>IF(DY39&gt;0,WORKDAY(DV39,10),"-")</f>
        <v>-</v>
      </c>
      <c r="EB39" s="24" t="str">
        <f t="shared" si="8"/>
        <v>-</v>
      </c>
      <c r="EC39" s="5"/>
      <c r="ED39" s="5"/>
      <c r="EE39" s="24" t="str">
        <f>IF(ED39&gt;0,WORKDAY(EA39,10),"-")</f>
        <v>-</v>
      </c>
      <c r="EF39" s="24" t="str">
        <f>IF(ED39&gt;0,WORKDAY(EB39,10),"-")</f>
        <v>-</v>
      </c>
      <c r="EG39" s="5"/>
      <c r="EH39" s="5"/>
      <c r="EI39" s="54"/>
      <c r="EJ39" s="24" t="str">
        <f>IF(EH39&gt;0,WORKDAY(EE39,10),"-")</f>
        <v>-</v>
      </c>
      <c r="EK39" s="24" t="str">
        <f>IF(EH39&gt;0,WORKDAY(EF39,10),"-")</f>
        <v>-</v>
      </c>
      <c r="EL39" s="5"/>
      <c r="EM39" s="5"/>
      <c r="EN39" s="24" t="str">
        <f>IF(EM39&gt;0,WORKDAY(EJ39,10),"-")</f>
        <v>-</v>
      </c>
      <c r="EO39" s="24" t="str">
        <f>IF(EM39&gt;0,WORKDAY(EK39,10),"-")</f>
        <v>-</v>
      </c>
      <c r="EP39" s="5"/>
      <c r="EQ39" s="5"/>
      <c r="ER39" s="54"/>
      <c r="ES39" s="54"/>
      <c r="ET39" s="54"/>
      <c r="EU39" s="54"/>
      <c r="EV39" s="54"/>
      <c r="EW39" s="24"/>
      <c r="EX39" s="24"/>
      <c r="EY39" s="167"/>
      <c r="EZ39" s="167"/>
      <c r="FA39" s="193"/>
      <c r="FB39" s="24">
        <v>44209</v>
      </c>
      <c r="FC39" s="24">
        <f ca="1">IF(BK39&gt;0,IF(DC39&gt;0,WORKDAY(DB39,20),IF(CT39&gt;0,WORKDAY(CS39,30),IF(CO39&gt;0,WORKDAY(CN39,40),FB39))),"-")</f>
        <v>44209</v>
      </c>
      <c r="FD39" s="167"/>
      <c r="FE39" s="167"/>
      <c r="FF39" s="24" t="str">
        <f>IF(FE39&gt;0,WORKDAY(FB39,10),"-")</f>
        <v>-</v>
      </c>
      <c r="FG39" s="24" t="str">
        <f>IF(FE39&gt;0,WORKDAY(FC39,10),"-")</f>
        <v>-</v>
      </c>
      <c r="FH39" s="5"/>
      <c r="FI39" s="5"/>
      <c r="FJ39" s="34"/>
      <c r="FK39" s="24">
        <f t="shared" si="41"/>
        <v>44237</v>
      </c>
      <c r="FL39" s="24">
        <f t="shared" si="36"/>
        <v>44237</v>
      </c>
      <c r="FM39" s="5"/>
      <c r="FN39" s="5"/>
      <c r="FO39" s="24" t="str">
        <f>IF(FN39&gt;0,WORKDAY(FK39,10),"-")</f>
        <v>-</v>
      </c>
      <c r="FP39" s="24" t="str">
        <f>IF(FN39&gt;0,WORKDAY(FL39,10),"-")</f>
        <v>-</v>
      </c>
      <c r="FQ39" s="5"/>
      <c r="FR39" s="5"/>
      <c r="FS39" s="54"/>
      <c r="FT39" s="24">
        <f t="shared" si="42"/>
        <v>44265</v>
      </c>
      <c r="FU39" s="24">
        <f t="shared" si="9"/>
        <v>44265</v>
      </c>
      <c r="FV39" s="5"/>
      <c r="FW39" s="5"/>
      <c r="FX39" s="24" t="str">
        <f>IF(FW39&gt;0,WORKDAY(FT39,10),"-")</f>
        <v>-</v>
      </c>
      <c r="FY39" s="24" t="str">
        <f>IF(FW39&gt;0,WORKDAY(FU39,10),"-")</f>
        <v>-</v>
      </c>
      <c r="FZ39" s="5"/>
      <c r="GA39" s="5"/>
      <c r="GB39" s="54"/>
      <c r="GC39" s="54"/>
      <c r="GD39" s="54"/>
      <c r="GE39" s="54"/>
      <c r="GF39" s="54"/>
      <c r="GG39" s="54"/>
      <c r="GH39" s="54"/>
      <c r="GI39" s="54"/>
      <c r="GJ39" s="54"/>
      <c r="GK39" s="54"/>
      <c r="GL39" s="54"/>
      <c r="GM39" s="54"/>
      <c r="GN39" s="54"/>
      <c r="GO39" s="54"/>
      <c r="GP39" s="54"/>
      <c r="GQ39" s="54"/>
      <c r="GR39" s="54"/>
      <c r="GS39" s="54"/>
      <c r="GT39" s="54"/>
      <c r="GU39" s="54"/>
      <c r="GV39" s="54"/>
      <c r="GW39" s="54"/>
      <c r="GX39" s="54"/>
      <c r="GY39" s="54"/>
      <c r="GZ39" s="193"/>
      <c r="HA39" s="54"/>
      <c r="HB39" s="54"/>
      <c r="HC39" s="54"/>
      <c r="HD39" s="34">
        <f t="shared" ca="1" si="10"/>
        <v>1</v>
      </c>
      <c r="HE39" s="25">
        <f t="shared" ca="1" si="11"/>
        <v>6.8389057750759875E-4</v>
      </c>
      <c r="HF39" s="25">
        <f t="shared" ca="1" si="12"/>
        <v>1.5197568389057751E-3</v>
      </c>
      <c r="HG39" s="25">
        <f t="shared" ca="1" si="13"/>
        <v>9.0543259557344079E-4</v>
      </c>
      <c r="HH39" s="25">
        <f t="shared" ca="1" si="14"/>
        <v>2.012072434607646E-3</v>
      </c>
      <c r="HI39" s="25"/>
      <c r="HJ39" s="25"/>
      <c r="HK39" s="5"/>
      <c r="HL39" s="24">
        <f t="shared" ca="1" si="0"/>
        <v>44243</v>
      </c>
      <c r="HM39" s="107"/>
      <c r="HO39" s="204" t="str">
        <f t="shared" si="17"/>
        <v>ожидание A1</v>
      </c>
      <c r="HP39" s="204" t="str">
        <f t="shared" si="18"/>
        <v>не выгружено 00</v>
      </c>
      <c r="HQ39" s="182" t="str">
        <f t="shared" si="19"/>
        <v>выгружено A1</v>
      </c>
      <c r="HR39" s="182" t="str">
        <f t="shared" si="20"/>
        <v>ожидание A1</v>
      </c>
      <c r="HS39" s="182" t="b">
        <f t="shared" si="21"/>
        <v>0</v>
      </c>
      <c r="HT39" s="182" t="str">
        <f t="shared" si="22"/>
        <v>ожидание замечаний</v>
      </c>
      <c r="HU39" s="182" t="str">
        <f t="shared" si="23"/>
        <v>0055-P2-GA1-CPC-TRM-00650</v>
      </c>
      <c r="HV39" s="191">
        <f t="shared" si="24"/>
        <v>44243</v>
      </c>
      <c r="HW39" s="184" t="str">
        <f t="shared" si="25"/>
        <v>ожидание A1</v>
      </c>
      <c r="HX39" s="191" t="str">
        <f t="shared" si="26"/>
        <v>ожидание A1</v>
      </c>
      <c r="HY39" s="183"/>
      <c r="HZ39" s="182" t="str">
        <f t="shared" si="27"/>
        <v>выгружено</v>
      </c>
      <c r="IA39" s="182" t="str">
        <f t="shared" si="28"/>
        <v>A1</v>
      </c>
      <c r="IB39" s="182" t="str">
        <f t="shared" si="29"/>
        <v>ожидание замечаний к ревизии</v>
      </c>
      <c r="IC39" s="182" t="str">
        <f t="shared" si="30"/>
        <v>A1</v>
      </c>
      <c r="ID39" s="182" t="str">
        <f t="shared" si="31"/>
        <v>A1</v>
      </c>
      <c r="IE39" s="185" t="str">
        <f t="shared" si="32"/>
        <v>1</v>
      </c>
      <c r="IF39" s="135" t="s">
        <v>705</v>
      </c>
      <c r="IG39" s="181">
        <v>1</v>
      </c>
    </row>
    <row r="40" spans="1:289" s="57" customFormat="1" ht="57" hidden="1" customHeight="1">
      <c r="A40" s="6"/>
      <c r="B40" s="19" t="s">
        <v>156</v>
      </c>
      <c r="C40" s="19" t="s">
        <v>157</v>
      </c>
      <c r="D40" s="5"/>
      <c r="E40" s="5"/>
      <c r="F40" s="5"/>
      <c r="G40" s="5"/>
      <c r="H40" s="5" t="s">
        <v>727</v>
      </c>
      <c r="I40" s="5" t="s">
        <v>736</v>
      </c>
      <c r="J40" s="5"/>
      <c r="K40" s="5"/>
      <c r="L40" s="5"/>
      <c r="M40" s="5"/>
      <c r="N40" s="5"/>
      <c r="O40" s="5"/>
      <c r="P40" s="5" t="s">
        <v>745</v>
      </c>
      <c r="Q40" s="5" t="s">
        <v>747</v>
      </c>
      <c r="R40" s="5" t="s">
        <v>206</v>
      </c>
      <c r="S40" s="5" t="s">
        <v>360</v>
      </c>
      <c r="T40" s="5" t="s">
        <v>361</v>
      </c>
      <c r="U40" s="5" t="s">
        <v>158</v>
      </c>
      <c r="V40" s="5"/>
      <c r="W40" s="5" t="str">
        <f>CONCATENATE(X40,"-",Y40,"-",Z40,AA40,,AB40,"-",AC40)</f>
        <v>5-30-JDMCU-0001</v>
      </c>
      <c r="X40" s="19" t="s">
        <v>755</v>
      </c>
      <c r="Y40" s="19">
        <v>30</v>
      </c>
      <c r="Z40" s="19" t="s">
        <v>302</v>
      </c>
      <c r="AA40" s="19" t="s">
        <v>305</v>
      </c>
      <c r="AB40" s="19" t="s">
        <v>355</v>
      </c>
      <c r="AC40" s="19" t="s">
        <v>188</v>
      </c>
      <c r="AD40" s="5"/>
      <c r="AE40" s="19">
        <v>4</v>
      </c>
      <c r="AF40" s="19" t="s">
        <v>180</v>
      </c>
      <c r="AG40" s="19" t="s">
        <v>166</v>
      </c>
      <c r="AH40" s="19">
        <v>537</v>
      </c>
      <c r="AI40" s="19" t="s">
        <v>220</v>
      </c>
      <c r="AJ40" s="5"/>
      <c r="AK40" s="5"/>
      <c r="AL40" s="5" t="s">
        <v>120</v>
      </c>
      <c r="AM40" s="5"/>
      <c r="AN40" s="5" t="s">
        <v>169</v>
      </c>
      <c r="AO40" s="5" t="str">
        <f>CONCATENATE("0055-",B40,"-",C40,"-","4",".",AE40,".",AF40,".",AG40,".",AH40,"-",AL40,".",AN40,"-",AI40)</f>
        <v>0055-CPC-GA1-4.4.3.30.537-ATH1.V0-0004</v>
      </c>
      <c r="AP40" s="5" t="str">
        <f>CONCATENATE("0055-",B40,"-",C40,"-","4",".",AE40,".",AF40,".",AG40,".",AH40,"-",AL40,"-",AN40,"-",AI40,"_",BD40,"_",U40)</f>
        <v>0055-CPC-GA1-4.4.3.30.537-ATH1-V0-0004_A1_ER</v>
      </c>
      <c r="AQ40" s="13" t="s">
        <v>323</v>
      </c>
      <c r="AR40" s="13" t="s">
        <v>395</v>
      </c>
      <c r="AS40" s="13" t="s">
        <v>500</v>
      </c>
      <c r="AT40" s="13" t="s">
        <v>499</v>
      </c>
      <c r="AU40" s="13" t="s">
        <v>320</v>
      </c>
      <c r="AV40" s="13" t="s">
        <v>335</v>
      </c>
      <c r="AW40" s="13" t="str">
        <f>CONCATENATE(AQ40," ",AS40,CHAR(10),W40,CHAR(10),AU40)</f>
        <v>DCS Marshalling Cabinet for IS and NON-IS channels
5-30-JDMCU-0001
General view drawings</v>
      </c>
      <c r="AX40" s="13" t="str">
        <f>CONCATENATE(AR40," ",AT40,CHAR(10),W40,CHAR(10),AV40)</f>
        <v>Шкаф кроссовый РСУ, аналоговые и дискретные сигналы, искробезопасный и неискробезопасный
5-30-JDMCU-0001
Чертеж общего вида</v>
      </c>
      <c r="AY40" s="5"/>
      <c r="AZ40" s="5" t="s">
        <v>490</v>
      </c>
      <c r="BA40" s="5" t="s">
        <v>489</v>
      </c>
      <c r="BB40" s="5" t="str">
        <f>IF(FW40&gt;0,"02",IF(FN40&gt;0,"01",IF(FE40&gt;0,"00",IF(EM40&gt;0,"G1",IF(ED40&gt;0,"F1",IF(DU40&gt;0,"E1",IF(DL40&gt;0,"D1",IF(DC40&gt;0,"C1",IF(CT40&gt;0,"B1",IF(BM40&gt;0,"A1","-"))))))))))</f>
        <v>A1</v>
      </c>
      <c r="BC40" s="167" t="str">
        <f t="shared" si="38"/>
        <v>IFR</v>
      </c>
      <c r="BD40" s="5" t="str">
        <f t="shared" si="34"/>
        <v>A1</v>
      </c>
      <c r="BE40" s="5"/>
      <c r="BF40" s="5"/>
      <c r="BG40" s="12"/>
      <c r="BH40" s="5"/>
      <c r="BI40" s="5"/>
      <c r="BJ40" s="54">
        <f>FB40-(28+15)</f>
        <v>44166</v>
      </c>
      <c r="BK40" s="54">
        <f ca="1">IF(BM40&gt;0,BL40,IF(BJ40&lt;TODAY(),WORKDAY(TODAY(),10),BJ40))</f>
        <v>44243</v>
      </c>
      <c r="BL40" s="193">
        <v>44243</v>
      </c>
      <c r="BM40" s="167" t="s">
        <v>775</v>
      </c>
      <c r="BN40" s="167"/>
      <c r="BO40" s="167"/>
      <c r="BP40" s="167"/>
      <c r="BQ40" s="167"/>
      <c r="BR40" s="157"/>
      <c r="BS40" s="157"/>
      <c r="BT40" s="157"/>
      <c r="BU40" s="157"/>
      <c r="BV40" s="157"/>
      <c r="BW40" s="147"/>
      <c r="BX40" s="147"/>
      <c r="BY40" s="147"/>
      <c r="BZ40" s="147"/>
      <c r="CA40" s="147"/>
      <c r="CB40" s="125"/>
      <c r="CC40" s="125"/>
      <c r="CD40" s="125"/>
      <c r="CE40" s="125"/>
      <c r="CF40" s="125"/>
      <c r="CG40" s="125"/>
      <c r="CH40" s="125"/>
      <c r="CI40" s="125"/>
      <c r="CJ40" s="125"/>
      <c r="CK40" s="125"/>
      <c r="CL40" s="24">
        <f>WORKDAY(BJ40,20)</f>
        <v>44194</v>
      </c>
      <c r="CM40" s="24">
        <f ca="1">IF(BM40&gt;0,WORKDAY(BK40,10),"-")</f>
        <v>44257</v>
      </c>
      <c r="CN40" s="54"/>
      <c r="CO40" s="5"/>
      <c r="CP40" s="34"/>
      <c r="CQ40" s="24">
        <f>WORKDAY(CL40,10)</f>
        <v>44208</v>
      </c>
      <c r="CR40" s="24" t="str">
        <f>IF(CO40&gt;0,WORKDAY(CM40,10),"-")</f>
        <v>-</v>
      </c>
      <c r="CS40" s="54"/>
      <c r="CT40" s="5"/>
      <c r="CU40" s="24" t="str">
        <f>IF(CT40&gt;0,WORKDAY(CQ40,10),"-")</f>
        <v>-</v>
      </c>
      <c r="CV40" s="24" t="str">
        <f>IF(CT40&gt;0,WORKDAY(CR40,10),"-")</f>
        <v>-</v>
      </c>
      <c r="CW40" s="54"/>
      <c r="CX40" s="5"/>
      <c r="CY40" s="34"/>
      <c r="CZ40" s="24" t="str">
        <f>IF(CX40&gt;0,WORKDAY(CU40,10),"-")</f>
        <v>-</v>
      </c>
      <c r="DA40" s="24" t="str">
        <f>IF(CX40&gt;0,WORKDAY(CV40,10),"-")</f>
        <v>-</v>
      </c>
      <c r="DB40" s="24"/>
      <c r="DC40" s="5"/>
      <c r="DD40" s="24" t="str">
        <f>IF(DC40&gt;0,WORKDAY(CZ40,10),"-")</f>
        <v>-</v>
      </c>
      <c r="DE40" s="24" t="str">
        <f>IF(DC40&gt;0,WORKDAY(DA40,10),"-")</f>
        <v>-</v>
      </c>
      <c r="DF40" s="5"/>
      <c r="DG40" s="5"/>
      <c r="DH40" s="54"/>
      <c r="DI40" s="24" t="str">
        <f>IF(DG40&gt;0,WORKDAY(DD40,10),"-")</f>
        <v>-</v>
      </c>
      <c r="DJ40" s="24" t="str">
        <f>IF(DG40&gt;0,WORKDAY(DE40,10),"-")</f>
        <v>-</v>
      </c>
      <c r="DK40" s="5"/>
      <c r="DL40" s="5"/>
      <c r="DM40" s="24" t="str">
        <f>IF(DL40&gt;0,WORKDAY(DI40,10),"-")</f>
        <v>-</v>
      </c>
      <c r="DN40" s="24" t="str">
        <f>IF(DL40&gt;0,WORKDAY(DJ40,10),"-")</f>
        <v>-</v>
      </c>
      <c r="DO40" s="5"/>
      <c r="DP40" s="5"/>
      <c r="DQ40" s="54"/>
      <c r="DR40" s="24" t="str">
        <f>IF(DP40&gt;0,WORKDAY(DM40,10),"-")</f>
        <v>-</v>
      </c>
      <c r="DS40" s="24" t="str">
        <f>IF(DP40&gt;0,WORKDAY(DN40,10),"-")</f>
        <v>-</v>
      </c>
      <c r="DT40" s="5"/>
      <c r="DU40" s="5"/>
      <c r="DV40" s="24" t="str">
        <f>IF(DU40&gt;0,WORKDAY(DR40,10),"-")</f>
        <v>-</v>
      </c>
      <c r="DW40" s="24" t="str">
        <f>IF(DU40&gt;0,WORKDAY(DS40,10),"-")</f>
        <v>-</v>
      </c>
      <c r="DX40" s="5"/>
      <c r="DY40" s="5"/>
      <c r="DZ40" s="54"/>
      <c r="EA40" s="24" t="str">
        <f>IF(DY40&gt;0,WORKDAY(DV40,10),"-")</f>
        <v>-</v>
      </c>
      <c r="EB40" s="24" t="str">
        <f t="shared" si="8"/>
        <v>-</v>
      </c>
      <c r="EC40" s="5"/>
      <c r="ED40" s="5"/>
      <c r="EE40" s="24" t="str">
        <f>IF(ED40&gt;0,WORKDAY(EA40,10),"-")</f>
        <v>-</v>
      </c>
      <c r="EF40" s="24" t="str">
        <f>IF(ED40&gt;0,WORKDAY(EB40,10),"-")</f>
        <v>-</v>
      </c>
      <c r="EG40" s="5"/>
      <c r="EH40" s="5"/>
      <c r="EI40" s="54"/>
      <c r="EJ40" s="24" t="str">
        <f>IF(EH40&gt;0,WORKDAY(EE40,10),"-")</f>
        <v>-</v>
      </c>
      <c r="EK40" s="24" t="str">
        <f>IF(EH40&gt;0,WORKDAY(EF40,10),"-")</f>
        <v>-</v>
      </c>
      <c r="EL40" s="5"/>
      <c r="EM40" s="5"/>
      <c r="EN40" s="24" t="str">
        <f>IF(EM40&gt;0,WORKDAY(EJ40,10),"-")</f>
        <v>-</v>
      </c>
      <c r="EO40" s="24" t="str">
        <f>IF(EM40&gt;0,WORKDAY(EK40,10),"-")</f>
        <v>-</v>
      </c>
      <c r="EP40" s="5"/>
      <c r="EQ40" s="5"/>
      <c r="ER40" s="54"/>
      <c r="ES40" s="54"/>
      <c r="ET40" s="54"/>
      <c r="EU40" s="54"/>
      <c r="EV40" s="54"/>
      <c r="EW40" s="24"/>
      <c r="EX40" s="24"/>
      <c r="EY40" s="167"/>
      <c r="EZ40" s="167"/>
      <c r="FA40" s="193"/>
      <c r="FB40" s="24">
        <v>44209</v>
      </c>
      <c r="FC40" s="24">
        <f ca="1">IF(BK40&gt;0,IF(DC40&gt;0,WORKDAY(DB40,20),IF(CT40&gt;0,WORKDAY(CS40,30),IF(CO40&gt;0,WORKDAY(CN40,40),FB40))),"-")</f>
        <v>44209</v>
      </c>
      <c r="FD40" s="167"/>
      <c r="FE40" s="167"/>
      <c r="FF40" s="24" t="str">
        <f>IF(FE40&gt;0,WORKDAY(FB40,10),"-")</f>
        <v>-</v>
      </c>
      <c r="FG40" s="24" t="str">
        <f>IF(FE40&gt;0,WORKDAY(FC40,10),"-")</f>
        <v>-</v>
      </c>
      <c r="FH40" s="5"/>
      <c r="FI40" s="5"/>
      <c r="FJ40" s="34"/>
      <c r="FK40" s="24">
        <f t="shared" si="41"/>
        <v>44237</v>
      </c>
      <c r="FL40" s="24">
        <f t="shared" si="36"/>
        <v>44237</v>
      </c>
      <c r="FM40" s="5"/>
      <c r="FN40" s="5"/>
      <c r="FO40" s="24" t="str">
        <f>IF(FN40&gt;0,WORKDAY(FK40,10),"-")</f>
        <v>-</v>
      </c>
      <c r="FP40" s="24" t="str">
        <f>IF(FN40&gt;0,WORKDAY(FL40,10),"-")</f>
        <v>-</v>
      </c>
      <c r="FQ40" s="5"/>
      <c r="FR40" s="5"/>
      <c r="FS40" s="54"/>
      <c r="FT40" s="24">
        <f t="shared" si="42"/>
        <v>44265</v>
      </c>
      <c r="FU40" s="24">
        <f t="shared" si="9"/>
        <v>44265</v>
      </c>
      <c r="FV40" s="5"/>
      <c r="FW40" s="5"/>
      <c r="FX40" s="24" t="str">
        <f>IF(FW40&gt;0,WORKDAY(FT40,10),"-")</f>
        <v>-</v>
      </c>
      <c r="FY40" s="24" t="str">
        <f>IF(FW40&gt;0,WORKDAY(FU40,10),"-")</f>
        <v>-</v>
      </c>
      <c r="FZ40" s="5"/>
      <c r="GA40" s="5"/>
      <c r="GB40" s="54"/>
      <c r="GC40" s="54"/>
      <c r="GD40" s="54"/>
      <c r="GE40" s="54"/>
      <c r="GF40" s="54"/>
      <c r="GG40" s="54"/>
      <c r="GH40" s="54"/>
      <c r="GI40" s="54"/>
      <c r="GJ40" s="54"/>
      <c r="GK40" s="54"/>
      <c r="GL40" s="54"/>
      <c r="GM40" s="54"/>
      <c r="GN40" s="54"/>
      <c r="GO40" s="54"/>
      <c r="GP40" s="54"/>
      <c r="GQ40" s="54"/>
      <c r="GR40" s="54"/>
      <c r="GS40" s="54"/>
      <c r="GT40" s="54"/>
      <c r="GU40" s="54"/>
      <c r="GV40" s="54"/>
      <c r="GW40" s="54"/>
      <c r="GX40" s="54"/>
      <c r="GY40" s="54"/>
      <c r="GZ40" s="193"/>
      <c r="HA40" s="54"/>
      <c r="HB40" s="54"/>
      <c r="HC40" s="54"/>
      <c r="HD40" s="34">
        <f t="shared" ca="1" si="10"/>
        <v>1</v>
      </c>
      <c r="HE40" s="25">
        <f t="shared" ca="1" si="11"/>
        <v>6.8389057750759875E-4</v>
      </c>
      <c r="HF40" s="25">
        <f t="shared" ca="1" si="12"/>
        <v>1.5197568389057751E-3</v>
      </c>
      <c r="HG40" s="25">
        <f t="shared" ca="1" si="13"/>
        <v>9.0543259557344079E-4</v>
      </c>
      <c r="HH40" s="25">
        <f t="shared" ca="1" si="14"/>
        <v>2.012072434607646E-3</v>
      </c>
      <c r="HI40" s="25"/>
      <c r="HJ40" s="25"/>
      <c r="HK40" s="5"/>
      <c r="HL40" s="24">
        <f t="shared" ca="1" si="0"/>
        <v>44243</v>
      </c>
      <c r="HM40" s="107"/>
      <c r="HO40" s="204" t="str">
        <f t="shared" si="17"/>
        <v>ожидание A1</v>
      </c>
      <c r="HP40" s="204" t="str">
        <f t="shared" si="18"/>
        <v>не выгружено 00</v>
      </c>
      <c r="HQ40" s="182" t="str">
        <f t="shared" si="19"/>
        <v>выгружено A1</v>
      </c>
      <c r="HR40" s="182" t="str">
        <f t="shared" si="20"/>
        <v>ожидание A1</v>
      </c>
      <c r="HS40" s="182" t="b">
        <f t="shared" si="21"/>
        <v>0</v>
      </c>
      <c r="HT40" s="182" t="str">
        <f t="shared" si="22"/>
        <v>ожидание замечаний</v>
      </c>
      <c r="HU40" s="182" t="str">
        <f t="shared" si="23"/>
        <v>0055-P2-GA1-CPC-TRM-00650</v>
      </c>
      <c r="HV40" s="191">
        <f t="shared" si="24"/>
        <v>44243</v>
      </c>
      <c r="HW40" s="184" t="str">
        <f t="shared" si="25"/>
        <v>ожидание A1</v>
      </c>
      <c r="HX40" s="191" t="str">
        <f t="shared" si="26"/>
        <v>ожидание A1</v>
      </c>
      <c r="HY40" s="183"/>
      <c r="HZ40" s="182" t="str">
        <f t="shared" si="27"/>
        <v>выгружено</v>
      </c>
      <c r="IA40" s="182" t="str">
        <f t="shared" si="28"/>
        <v>A1</v>
      </c>
      <c r="IB40" s="182" t="str">
        <f t="shared" si="29"/>
        <v>ожидание замечаний к ревизии</v>
      </c>
      <c r="IC40" s="182" t="str">
        <f t="shared" si="30"/>
        <v>A1</v>
      </c>
      <c r="ID40" s="182" t="str">
        <f t="shared" si="31"/>
        <v>A1</v>
      </c>
      <c r="IE40" s="185" t="str">
        <f t="shared" si="32"/>
        <v>1</v>
      </c>
      <c r="IF40" s="135" t="s">
        <v>705</v>
      </c>
      <c r="IG40" s="181">
        <v>1</v>
      </c>
    </row>
    <row r="41" spans="1:289" s="57" customFormat="1" ht="57" hidden="1" customHeight="1">
      <c r="A41" s="6"/>
      <c r="B41" s="19" t="s">
        <v>156</v>
      </c>
      <c r="C41" s="19" t="s">
        <v>157</v>
      </c>
      <c r="D41" s="5"/>
      <c r="E41" s="5"/>
      <c r="F41" s="5"/>
      <c r="G41" s="5"/>
      <c r="H41" s="5" t="s">
        <v>727</v>
      </c>
      <c r="I41" s="5" t="s">
        <v>736</v>
      </c>
      <c r="J41" s="5"/>
      <c r="K41" s="5"/>
      <c r="L41" s="5"/>
      <c r="M41" s="5"/>
      <c r="N41" s="5"/>
      <c r="O41" s="5"/>
      <c r="P41" s="5" t="s">
        <v>745</v>
      </c>
      <c r="Q41" s="5" t="s">
        <v>747</v>
      </c>
      <c r="R41" s="5" t="s">
        <v>206</v>
      </c>
      <c r="S41" s="5" t="s">
        <v>360</v>
      </c>
      <c r="T41" s="5" t="s">
        <v>361</v>
      </c>
      <c r="U41" s="5" t="s">
        <v>158</v>
      </c>
      <c r="V41" s="5"/>
      <c r="W41" s="5" t="str">
        <f>CONCATENATE(X41,"-",Y41,"-",Z41,AA41,,AB41,"-",AC41)</f>
        <v>5-30-JDMCU-0001</v>
      </c>
      <c r="X41" s="19" t="s">
        <v>755</v>
      </c>
      <c r="Y41" s="19">
        <v>30</v>
      </c>
      <c r="Z41" s="19" t="s">
        <v>302</v>
      </c>
      <c r="AA41" s="19" t="s">
        <v>305</v>
      </c>
      <c r="AB41" s="19" t="s">
        <v>355</v>
      </c>
      <c r="AC41" s="19" t="s">
        <v>188</v>
      </c>
      <c r="AD41" s="5"/>
      <c r="AE41" s="19">
        <v>4</v>
      </c>
      <c r="AF41" s="19" t="s">
        <v>180</v>
      </c>
      <c r="AG41" s="19" t="s">
        <v>166</v>
      </c>
      <c r="AH41" s="19">
        <v>537</v>
      </c>
      <c r="AI41" s="19" t="s">
        <v>220</v>
      </c>
      <c r="AJ41" s="5"/>
      <c r="AK41" s="5"/>
      <c r="AL41" s="5" t="s">
        <v>120</v>
      </c>
      <c r="AM41" s="5"/>
      <c r="AN41" s="5" t="s">
        <v>170</v>
      </c>
      <c r="AO41" s="5" t="str">
        <f>CONCATENATE("0055-",B41,"-",C41,"-","4",".",AE41,".",AF41,".",AG41,".",AH41,"-",AL41,".",AN41,"-",AI41)</f>
        <v>0055-CPC-GA1-4.4.3.30.537-ATH1.SB-0004</v>
      </c>
      <c r="AP41" s="5" t="str">
        <f>CONCATENATE("0055-",B41,"-",C41,"-","4",".",AE41,".",AF41,".",AG41,".",AH41,"-",AL41,"-",AN41,"-",AI41,"_",BD41,"_",U41)</f>
        <v>0055-CPC-GA1-4.4.3.30.537-ATH1-SB-0004_A1_ER</v>
      </c>
      <c r="AQ41" s="13" t="s">
        <v>323</v>
      </c>
      <c r="AR41" s="13" t="s">
        <v>395</v>
      </c>
      <c r="AS41" s="13" t="s">
        <v>500</v>
      </c>
      <c r="AT41" s="13" t="s">
        <v>499</v>
      </c>
      <c r="AU41" s="13" t="s">
        <v>321</v>
      </c>
      <c r="AV41" s="13" t="s">
        <v>336</v>
      </c>
      <c r="AW41" s="13" t="str">
        <f>CONCATENATE(AQ41," ",AS41,CHAR(10),W41,CHAR(10),AU41)</f>
        <v>DCS Marshalling Cabinet for IS and NON-IS channels
5-30-JDMCU-0001
Electrical circuits</v>
      </c>
      <c r="AX41" s="13" t="str">
        <f>CONCATENATE(AR41," ",AT41,CHAR(10),W41,CHAR(10),AV41)</f>
        <v>Шкаф кроссовый РСУ, аналоговые и дискретные сигналы, искробезопасный и неискробезопасный
5-30-JDMCU-0001
Схема электрическая принципиальная</v>
      </c>
      <c r="AY41" s="5"/>
      <c r="AZ41" s="5" t="s">
        <v>490</v>
      </c>
      <c r="BA41" s="5" t="s">
        <v>489</v>
      </c>
      <c r="BB41" s="5" t="str">
        <f>IF(FW41&gt;0,"02",IF(FN41&gt;0,"01",IF(FE41&gt;0,"00",IF(EM41&gt;0,"G1",IF(ED41&gt;0,"F1",IF(DU41&gt;0,"E1",IF(DL41&gt;0,"D1",IF(DC41&gt;0,"C1",IF(CT41&gt;0,"B1",IF(BM41&gt;0,"A1","-"))))))))))</f>
        <v>A1</v>
      </c>
      <c r="BC41" s="167" t="str">
        <f t="shared" si="38"/>
        <v>IFR</v>
      </c>
      <c r="BD41" s="5" t="str">
        <f t="shared" si="34"/>
        <v>A1</v>
      </c>
      <c r="BE41" s="5"/>
      <c r="BF41" s="5"/>
      <c r="BG41" s="12"/>
      <c r="BH41" s="5"/>
      <c r="BI41" s="5"/>
      <c r="BJ41" s="54">
        <f>FB41-(28+15)</f>
        <v>44166</v>
      </c>
      <c r="BK41" s="54">
        <f ca="1">IF(BM41&gt;0,BL41,IF(BJ41&lt;TODAY(),WORKDAY(TODAY(),10),BJ41))</f>
        <v>44243</v>
      </c>
      <c r="BL41" s="193">
        <v>44243</v>
      </c>
      <c r="BM41" s="167" t="s">
        <v>775</v>
      </c>
      <c r="BN41" s="167"/>
      <c r="BO41" s="167"/>
      <c r="BP41" s="167"/>
      <c r="BQ41" s="167"/>
      <c r="BR41" s="157"/>
      <c r="BS41" s="157"/>
      <c r="BT41" s="157"/>
      <c r="BU41" s="157"/>
      <c r="BV41" s="157"/>
      <c r="BW41" s="147"/>
      <c r="BX41" s="147"/>
      <c r="BY41" s="147"/>
      <c r="BZ41" s="147"/>
      <c r="CA41" s="147"/>
      <c r="CB41" s="125"/>
      <c r="CC41" s="125"/>
      <c r="CD41" s="125"/>
      <c r="CE41" s="125"/>
      <c r="CF41" s="125"/>
      <c r="CG41" s="125"/>
      <c r="CH41" s="125"/>
      <c r="CI41" s="125"/>
      <c r="CJ41" s="125"/>
      <c r="CK41" s="125"/>
      <c r="CL41" s="24">
        <f>WORKDAY(BJ41,20)</f>
        <v>44194</v>
      </c>
      <c r="CM41" s="24">
        <f ca="1">IF(BM41&gt;0,WORKDAY(BK41,10),"-")</f>
        <v>44257</v>
      </c>
      <c r="CN41" s="54"/>
      <c r="CO41" s="5"/>
      <c r="CP41" s="34"/>
      <c r="CQ41" s="24">
        <f>WORKDAY(CL41,10)</f>
        <v>44208</v>
      </c>
      <c r="CR41" s="24" t="str">
        <f>IF(CO41&gt;0,WORKDAY(CM41,10),"-")</f>
        <v>-</v>
      </c>
      <c r="CS41" s="54"/>
      <c r="CT41" s="5"/>
      <c r="CU41" s="24" t="str">
        <f>IF(CT41&gt;0,WORKDAY(CQ41,10),"-")</f>
        <v>-</v>
      </c>
      <c r="CV41" s="24" t="str">
        <f>IF(CT41&gt;0,WORKDAY(CR41,10),"-")</f>
        <v>-</v>
      </c>
      <c r="CW41" s="54"/>
      <c r="CX41" s="5"/>
      <c r="CY41" s="34"/>
      <c r="CZ41" s="24" t="str">
        <f>IF(CX41&gt;0,WORKDAY(CU41,10),"-")</f>
        <v>-</v>
      </c>
      <c r="DA41" s="24" t="str">
        <f>IF(CX41&gt;0,WORKDAY(CV41,10),"-")</f>
        <v>-</v>
      </c>
      <c r="DB41" s="24"/>
      <c r="DC41" s="5"/>
      <c r="DD41" s="24" t="str">
        <f>IF(DC41&gt;0,WORKDAY(CZ41,10),"-")</f>
        <v>-</v>
      </c>
      <c r="DE41" s="24" t="str">
        <f>IF(DC41&gt;0,WORKDAY(DA41,10),"-")</f>
        <v>-</v>
      </c>
      <c r="DF41" s="5"/>
      <c r="DG41" s="5"/>
      <c r="DH41" s="54"/>
      <c r="DI41" s="24" t="str">
        <f>IF(DG41&gt;0,WORKDAY(DD41,10),"-")</f>
        <v>-</v>
      </c>
      <c r="DJ41" s="24" t="str">
        <f>IF(DG41&gt;0,WORKDAY(DE41,10),"-")</f>
        <v>-</v>
      </c>
      <c r="DK41" s="5"/>
      <c r="DL41" s="5"/>
      <c r="DM41" s="24" t="str">
        <f>IF(DL41&gt;0,WORKDAY(DI41,10),"-")</f>
        <v>-</v>
      </c>
      <c r="DN41" s="24" t="str">
        <f>IF(DL41&gt;0,WORKDAY(DJ41,10),"-")</f>
        <v>-</v>
      </c>
      <c r="DO41" s="5"/>
      <c r="DP41" s="5"/>
      <c r="DQ41" s="54"/>
      <c r="DR41" s="24" t="str">
        <f>IF(DP41&gt;0,WORKDAY(DM41,10),"-")</f>
        <v>-</v>
      </c>
      <c r="DS41" s="24" t="str">
        <f>IF(DP41&gt;0,WORKDAY(DN41,10),"-")</f>
        <v>-</v>
      </c>
      <c r="DT41" s="5"/>
      <c r="DU41" s="5"/>
      <c r="DV41" s="24" t="str">
        <f>IF(DU41&gt;0,WORKDAY(DR41,10),"-")</f>
        <v>-</v>
      </c>
      <c r="DW41" s="24" t="str">
        <f>IF(DU41&gt;0,WORKDAY(DS41,10),"-")</f>
        <v>-</v>
      </c>
      <c r="DX41" s="5"/>
      <c r="DY41" s="5"/>
      <c r="DZ41" s="54"/>
      <c r="EA41" s="24" t="str">
        <f>IF(DY41&gt;0,WORKDAY(DV41,10),"-")</f>
        <v>-</v>
      </c>
      <c r="EB41" s="24" t="str">
        <f t="shared" si="8"/>
        <v>-</v>
      </c>
      <c r="EC41" s="5"/>
      <c r="ED41" s="5"/>
      <c r="EE41" s="24" t="str">
        <f>IF(ED41&gt;0,WORKDAY(EA41,10),"-")</f>
        <v>-</v>
      </c>
      <c r="EF41" s="24" t="str">
        <f>IF(ED41&gt;0,WORKDAY(EB41,10),"-")</f>
        <v>-</v>
      </c>
      <c r="EG41" s="5"/>
      <c r="EH41" s="5"/>
      <c r="EI41" s="54"/>
      <c r="EJ41" s="24" t="str">
        <f>IF(EH41&gt;0,WORKDAY(EE41,10),"-")</f>
        <v>-</v>
      </c>
      <c r="EK41" s="24" t="str">
        <f>IF(EH41&gt;0,WORKDAY(EF41,10),"-")</f>
        <v>-</v>
      </c>
      <c r="EL41" s="5"/>
      <c r="EM41" s="5"/>
      <c r="EN41" s="24" t="str">
        <f>IF(EM41&gt;0,WORKDAY(EJ41,10),"-")</f>
        <v>-</v>
      </c>
      <c r="EO41" s="24" t="str">
        <f>IF(EM41&gt;0,WORKDAY(EK41,10),"-")</f>
        <v>-</v>
      </c>
      <c r="EP41" s="5"/>
      <c r="EQ41" s="5"/>
      <c r="ER41" s="54"/>
      <c r="ES41" s="54"/>
      <c r="ET41" s="54"/>
      <c r="EU41" s="54"/>
      <c r="EV41" s="54"/>
      <c r="EW41" s="24"/>
      <c r="EX41" s="24"/>
      <c r="EY41" s="167"/>
      <c r="EZ41" s="167"/>
      <c r="FA41" s="193"/>
      <c r="FB41" s="24">
        <v>44209</v>
      </c>
      <c r="FC41" s="24">
        <f ca="1">IF(BK41&gt;0,IF(DC41&gt;0,WORKDAY(DB41,20),IF(CT41&gt;0,WORKDAY(CS41,30),IF(CO41&gt;0,WORKDAY(CN41,40),FB41))),"-")</f>
        <v>44209</v>
      </c>
      <c r="FD41" s="167"/>
      <c r="FE41" s="167"/>
      <c r="FF41" s="24" t="str">
        <f>IF(FE41&gt;0,WORKDAY(FB41,10),"-")</f>
        <v>-</v>
      </c>
      <c r="FG41" s="24" t="str">
        <f>IF(FE41&gt;0,WORKDAY(FC41,10),"-")</f>
        <v>-</v>
      </c>
      <c r="FH41" s="5"/>
      <c r="FI41" s="5"/>
      <c r="FJ41" s="34"/>
      <c r="FK41" s="24">
        <f t="shared" si="41"/>
        <v>44237</v>
      </c>
      <c r="FL41" s="24">
        <f t="shared" si="36"/>
        <v>44237</v>
      </c>
      <c r="FM41" s="5"/>
      <c r="FN41" s="5"/>
      <c r="FO41" s="24" t="str">
        <f>IF(FN41&gt;0,WORKDAY(FK41,10),"-")</f>
        <v>-</v>
      </c>
      <c r="FP41" s="24" t="str">
        <f>IF(FN41&gt;0,WORKDAY(FL41,10),"-")</f>
        <v>-</v>
      </c>
      <c r="FQ41" s="5"/>
      <c r="FR41" s="5"/>
      <c r="FS41" s="54"/>
      <c r="FT41" s="24">
        <f t="shared" si="42"/>
        <v>44265</v>
      </c>
      <c r="FU41" s="24">
        <f t="shared" si="9"/>
        <v>44265</v>
      </c>
      <c r="FV41" s="5"/>
      <c r="FW41" s="5"/>
      <c r="FX41" s="24" t="str">
        <f>IF(FW41&gt;0,WORKDAY(FT41,10),"-")</f>
        <v>-</v>
      </c>
      <c r="FY41" s="24" t="str">
        <f>IF(FW41&gt;0,WORKDAY(FU41,10),"-")</f>
        <v>-</v>
      </c>
      <c r="FZ41" s="5"/>
      <c r="GA41" s="5"/>
      <c r="GB41" s="54"/>
      <c r="GC41" s="54"/>
      <c r="GD41" s="54"/>
      <c r="GE41" s="54"/>
      <c r="GF41" s="54"/>
      <c r="GG41" s="54"/>
      <c r="GH41" s="54"/>
      <c r="GI41" s="54"/>
      <c r="GJ41" s="54"/>
      <c r="GK41" s="54"/>
      <c r="GL41" s="54"/>
      <c r="GM41" s="54"/>
      <c r="GN41" s="54"/>
      <c r="GO41" s="54"/>
      <c r="GP41" s="54"/>
      <c r="GQ41" s="54"/>
      <c r="GR41" s="54"/>
      <c r="GS41" s="54"/>
      <c r="GT41" s="54"/>
      <c r="GU41" s="54"/>
      <c r="GV41" s="54"/>
      <c r="GW41" s="54"/>
      <c r="GX41" s="54"/>
      <c r="GY41" s="54"/>
      <c r="GZ41" s="193"/>
      <c r="HA41" s="54"/>
      <c r="HB41" s="54"/>
      <c r="HC41" s="54"/>
      <c r="HD41" s="34">
        <f t="shared" ca="1" si="10"/>
        <v>1</v>
      </c>
      <c r="HE41" s="25">
        <f t="shared" ca="1" si="11"/>
        <v>6.8389057750759875E-4</v>
      </c>
      <c r="HF41" s="25">
        <f t="shared" ca="1" si="12"/>
        <v>1.5197568389057751E-3</v>
      </c>
      <c r="HG41" s="25">
        <f t="shared" ca="1" si="13"/>
        <v>9.0543259557344079E-4</v>
      </c>
      <c r="HH41" s="25">
        <f t="shared" ca="1" si="14"/>
        <v>2.012072434607646E-3</v>
      </c>
      <c r="HI41" s="25"/>
      <c r="HJ41" s="25"/>
      <c r="HK41" s="5"/>
      <c r="HL41" s="24">
        <f t="shared" ca="1" si="0"/>
        <v>44243</v>
      </c>
      <c r="HM41" s="107"/>
      <c r="HO41" s="204" t="str">
        <f t="shared" si="17"/>
        <v>ожидание A1</v>
      </c>
      <c r="HP41" s="204" t="str">
        <f t="shared" si="18"/>
        <v>не выгружено 00</v>
      </c>
      <c r="HQ41" s="182" t="str">
        <f t="shared" si="19"/>
        <v>выгружено A1</v>
      </c>
      <c r="HR41" s="182" t="str">
        <f t="shared" si="20"/>
        <v>ожидание A1</v>
      </c>
      <c r="HS41" s="182" t="b">
        <f t="shared" si="21"/>
        <v>0</v>
      </c>
      <c r="HT41" s="182" t="str">
        <f t="shared" si="22"/>
        <v>ожидание замечаний</v>
      </c>
      <c r="HU41" s="182" t="str">
        <f t="shared" si="23"/>
        <v>0055-P2-GA1-CPC-TRM-00650</v>
      </c>
      <c r="HV41" s="191">
        <f t="shared" si="24"/>
        <v>44243</v>
      </c>
      <c r="HW41" s="184" t="str">
        <f t="shared" si="25"/>
        <v>ожидание A1</v>
      </c>
      <c r="HX41" s="191" t="str">
        <f t="shared" si="26"/>
        <v>ожидание A1</v>
      </c>
      <c r="HY41" s="183"/>
      <c r="HZ41" s="182" t="str">
        <f t="shared" si="27"/>
        <v>выгружено</v>
      </c>
      <c r="IA41" s="182" t="str">
        <f t="shared" si="28"/>
        <v>A1</v>
      </c>
      <c r="IB41" s="182" t="str">
        <f t="shared" si="29"/>
        <v>ожидание замечаний к ревизии</v>
      </c>
      <c r="IC41" s="182" t="str">
        <f t="shared" si="30"/>
        <v>A1</v>
      </c>
      <c r="ID41" s="182" t="str">
        <f t="shared" si="31"/>
        <v>A1</v>
      </c>
      <c r="IE41" s="185" t="str">
        <f t="shared" si="32"/>
        <v>1</v>
      </c>
      <c r="IF41" s="135" t="s">
        <v>705</v>
      </c>
      <c r="IG41" s="181">
        <v>1</v>
      </c>
    </row>
    <row r="42" spans="1:289" s="57" customFormat="1" ht="57" hidden="1" customHeight="1">
      <c r="A42" s="6"/>
      <c r="B42" s="19" t="s">
        <v>156</v>
      </c>
      <c r="C42" s="19" t="s">
        <v>157</v>
      </c>
      <c r="D42" s="5"/>
      <c r="E42" s="5"/>
      <c r="F42" s="5"/>
      <c r="G42" s="5"/>
      <c r="H42" s="5" t="s">
        <v>727</v>
      </c>
      <c r="I42" s="5" t="s">
        <v>736</v>
      </c>
      <c r="J42" s="5"/>
      <c r="K42" s="5"/>
      <c r="L42" s="5"/>
      <c r="M42" s="5"/>
      <c r="N42" s="5"/>
      <c r="O42" s="5"/>
      <c r="P42" s="5" t="s">
        <v>745</v>
      </c>
      <c r="Q42" s="5" t="s">
        <v>747</v>
      </c>
      <c r="R42" s="5" t="s">
        <v>206</v>
      </c>
      <c r="S42" s="5" t="s">
        <v>360</v>
      </c>
      <c r="T42" s="5" t="s">
        <v>361</v>
      </c>
      <c r="U42" s="5" t="s">
        <v>158</v>
      </c>
      <c r="V42" s="5"/>
      <c r="W42" s="5" t="str">
        <f>CONCATENATE(X42,"-",Y42,"-",Z42,AA42,,AB42,"-",AC42)</f>
        <v>5-30-JDMCU-0001</v>
      </c>
      <c r="X42" s="19" t="s">
        <v>755</v>
      </c>
      <c r="Y42" s="19">
        <v>30</v>
      </c>
      <c r="Z42" s="19" t="s">
        <v>302</v>
      </c>
      <c r="AA42" s="19" t="s">
        <v>305</v>
      </c>
      <c r="AB42" s="19" t="s">
        <v>355</v>
      </c>
      <c r="AC42" s="19" t="s">
        <v>188</v>
      </c>
      <c r="AD42" s="5"/>
      <c r="AE42" s="19">
        <v>4</v>
      </c>
      <c r="AF42" s="19" t="s">
        <v>180</v>
      </c>
      <c r="AG42" s="19" t="s">
        <v>166</v>
      </c>
      <c r="AH42" s="19">
        <v>537</v>
      </c>
      <c r="AI42" s="19" t="s">
        <v>220</v>
      </c>
      <c r="AJ42" s="5"/>
      <c r="AK42" s="5"/>
      <c r="AL42" s="5" t="s">
        <v>120</v>
      </c>
      <c r="AM42" s="5"/>
      <c r="AN42" s="5" t="s">
        <v>546</v>
      </c>
      <c r="AO42" s="5" t="str">
        <f>CONCATENATE("0055-",B42,"-",C42,"-","4",".",AE42,".",AF42,".",AG42,".",AH42,"-",AL42,".",AN42,"-",AI42)</f>
        <v>0055-CPC-GA1-4.4.3.30.537-ATH1.JH-0004</v>
      </c>
      <c r="AP42" s="5" t="str">
        <f>CONCATENATE("0055-",B42,"-",C42,"-","4",".",AE42,".",AF42,".",AG42,".",AH42,"-",AL42,"-",AN42,"-",AI42,"_",BD42,"_",U42)</f>
        <v>0055-CPC-GA1-4.4.3.30.537-ATH1-JH-0004_-_ER</v>
      </c>
      <c r="AQ42" s="13" t="s">
        <v>323</v>
      </c>
      <c r="AR42" s="13" t="s">
        <v>395</v>
      </c>
      <c r="AS42" s="13" t="s">
        <v>500</v>
      </c>
      <c r="AT42" s="13" t="s">
        <v>499</v>
      </c>
      <c r="AU42" s="13" t="s">
        <v>286</v>
      </c>
      <c r="AV42" s="13" t="s">
        <v>287</v>
      </c>
      <c r="AW42" s="13" t="str">
        <f>CONCATENATE(AQ42," ",AS42,CHAR(10),W42,CHAR(10),AU42)</f>
        <v>DCS Marshalling Cabinet for IS and NON-IS channels
5-30-JDMCU-0001
Passport</v>
      </c>
      <c r="AX42" s="13" t="str">
        <f>CONCATENATE(AR42," ",AT42,CHAR(10),W42,CHAR(10),AV42)</f>
        <v>Шкаф кроссовый РСУ, аналоговые и дискретные сигналы, искробезопасный и неискробезопасный
5-30-JDMCU-0001
Паспорт</v>
      </c>
      <c r="AY42" s="5"/>
      <c r="AZ42" s="5" t="s">
        <v>490</v>
      </c>
      <c r="BA42" s="5" t="s">
        <v>489</v>
      </c>
      <c r="BB42" s="5" t="str">
        <f>IF(FW42&gt;0,"02",IF(FN42&gt;0,"01",IF(FE42&gt;0,"00",IF(EM42&gt;0,"G1",IF(ED42&gt;0,"F1",IF(DU42&gt;0,"E1",IF(DL42&gt;0,"D1",IF(DC42&gt;0,"C1",IF(CT42&gt;0,"B1",IF(BM42&gt;0,"A1","-"))))))))))</f>
        <v>-</v>
      </c>
      <c r="BC42" s="167" t="str">
        <f t="shared" si="38"/>
        <v>-</v>
      </c>
      <c r="BD42" s="5" t="str">
        <f t="shared" si="34"/>
        <v>-</v>
      </c>
      <c r="BE42" s="5"/>
      <c r="BF42" s="5"/>
      <c r="BG42" s="12"/>
      <c r="BH42" s="5"/>
      <c r="BI42" s="5"/>
      <c r="BJ42" s="54">
        <f>FB42-(28+15)</f>
        <v>44227</v>
      </c>
      <c r="BK42" s="54">
        <f ca="1">IF(BM42&gt;0,BL42,IF(BJ42&lt;TODAY(),WORKDAY(TODAY(),10),BJ42))</f>
        <v>44294</v>
      </c>
      <c r="BL42" s="54"/>
      <c r="BM42" s="5"/>
      <c r="BN42" s="167"/>
      <c r="BO42" s="167"/>
      <c r="BP42" s="167"/>
      <c r="BQ42" s="167"/>
      <c r="BR42" s="157"/>
      <c r="BS42" s="157"/>
      <c r="BT42" s="157"/>
      <c r="BU42" s="157"/>
      <c r="BV42" s="157"/>
      <c r="BW42" s="147"/>
      <c r="BX42" s="147"/>
      <c r="BY42" s="147"/>
      <c r="BZ42" s="147"/>
      <c r="CA42" s="147"/>
      <c r="CB42" s="125"/>
      <c r="CC42" s="125"/>
      <c r="CD42" s="125"/>
      <c r="CE42" s="125"/>
      <c r="CF42" s="125"/>
      <c r="CG42" s="125"/>
      <c r="CH42" s="125"/>
      <c r="CI42" s="125"/>
      <c r="CJ42" s="125"/>
      <c r="CK42" s="125"/>
      <c r="CL42" s="24">
        <f>WORKDAY(BJ42,20)</f>
        <v>44253</v>
      </c>
      <c r="CM42" s="24" t="str">
        <f>IF(BM42&gt;0,WORKDAY(BK42,10),"-")</f>
        <v>-</v>
      </c>
      <c r="CN42" s="54"/>
      <c r="CO42" s="5"/>
      <c r="CP42" s="34"/>
      <c r="CQ42" s="24">
        <f>WORKDAY(CL42,10)</f>
        <v>44267</v>
      </c>
      <c r="CR42" s="24" t="str">
        <f>IF(CO42&gt;0,WORKDAY(CM42,10),"-")</f>
        <v>-</v>
      </c>
      <c r="CS42" s="54"/>
      <c r="CT42" s="5"/>
      <c r="CU42" s="24" t="str">
        <f>IF(CT42&gt;0,WORKDAY(CQ42,10),"-")</f>
        <v>-</v>
      </c>
      <c r="CV42" s="24" t="str">
        <f>IF(CT42&gt;0,WORKDAY(CR42,10),"-")</f>
        <v>-</v>
      </c>
      <c r="CW42" s="54"/>
      <c r="CX42" s="5"/>
      <c r="CY42" s="34"/>
      <c r="CZ42" s="24" t="str">
        <f>IF(CX42&gt;0,WORKDAY(CU42,10),"-")</f>
        <v>-</v>
      </c>
      <c r="DA42" s="24" t="str">
        <f>IF(CX42&gt;0,WORKDAY(CV42,10),"-")</f>
        <v>-</v>
      </c>
      <c r="DB42" s="24"/>
      <c r="DC42" s="5"/>
      <c r="DD42" s="24" t="str">
        <f>IF(DC42&gt;0,WORKDAY(CZ42,10),"-")</f>
        <v>-</v>
      </c>
      <c r="DE42" s="24" t="str">
        <f>IF(DC42&gt;0,WORKDAY(DA42,10),"-")</f>
        <v>-</v>
      </c>
      <c r="DF42" s="5"/>
      <c r="DG42" s="5"/>
      <c r="DH42" s="54"/>
      <c r="DI42" s="24" t="str">
        <f>IF(DG42&gt;0,WORKDAY(DD42,10),"-")</f>
        <v>-</v>
      </c>
      <c r="DJ42" s="24" t="str">
        <f>IF(DG42&gt;0,WORKDAY(DE42,10),"-")</f>
        <v>-</v>
      </c>
      <c r="DK42" s="5"/>
      <c r="DL42" s="5"/>
      <c r="DM42" s="24" t="str">
        <f>IF(DL42&gt;0,WORKDAY(DI42,10),"-")</f>
        <v>-</v>
      </c>
      <c r="DN42" s="24" t="str">
        <f>IF(DL42&gt;0,WORKDAY(DJ42,10),"-")</f>
        <v>-</v>
      </c>
      <c r="DO42" s="5"/>
      <c r="DP42" s="5"/>
      <c r="DQ42" s="54"/>
      <c r="DR42" s="24" t="str">
        <f>IF(DP42&gt;0,WORKDAY(DM42,10),"-")</f>
        <v>-</v>
      </c>
      <c r="DS42" s="24" t="str">
        <f>IF(DP42&gt;0,WORKDAY(DN42,10),"-")</f>
        <v>-</v>
      </c>
      <c r="DT42" s="5"/>
      <c r="DU42" s="5"/>
      <c r="DV42" s="24" t="str">
        <f>IF(DU42&gt;0,WORKDAY(DR42,10),"-")</f>
        <v>-</v>
      </c>
      <c r="DW42" s="24" t="str">
        <f>IF(DU42&gt;0,WORKDAY(DS42,10),"-")</f>
        <v>-</v>
      </c>
      <c r="DX42" s="5"/>
      <c r="DY42" s="5"/>
      <c r="DZ42" s="54"/>
      <c r="EA42" s="24" t="str">
        <f>IF(DY42&gt;0,WORKDAY(DV42,10),"-")</f>
        <v>-</v>
      </c>
      <c r="EB42" s="24" t="str">
        <f t="shared" si="8"/>
        <v>-</v>
      </c>
      <c r="EC42" s="5"/>
      <c r="ED42" s="5"/>
      <c r="EE42" s="24" t="str">
        <f>IF(ED42&gt;0,WORKDAY(EA42,10),"-")</f>
        <v>-</v>
      </c>
      <c r="EF42" s="24" t="str">
        <f>IF(ED42&gt;0,WORKDAY(EB42,10),"-")</f>
        <v>-</v>
      </c>
      <c r="EG42" s="5"/>
      <c r="EH42" s="5"/>
      <c r="EI42" s="54"/>
      <c r="EJ42" s="24" t="str">
        <f>IF(EH42&gt;0,WORKDAY(EE42,10),"-")</f>
        <v>-</v>
      </c>
      <c r="EK42" s="24" t="str">
        <f>IF(EH42&gt;0,WORKDAY(EF42,10),"-")</f>
        <v>-</v>
      </c>
      <c r="EL42" s="5"/>
      <c r="EM42" s="5"/>
      <c r="EN42" s="24" t="str">
        <f>IF(EM42&gt;0,WORKDAY(EJ42,10),"-")</f>
        <v>-</v>
      </c>
      <c r="EO42" s="24" t="str">
        <f>IF(EM42&gt;0,WORKDAY(EK42,10),"-")</f>
        <v>-</v>
      </c>
      <c r="EP42" s="5"/>
      <c r="EQ42" s="5"/>
      <c r="ER42" s="54"/>
      <c r="ES42" s="54"/>
      <c r="ET42" s="54"/>
      <c r="EU42" s="54"/>
      <c r="EV42" s="54"/>
      <c r="EW42" s="24"/>
      <c r="EX42" s="24"/>
      <c r="EY42" s="167"/>
      <c r="EZ42" s="167"/>
      <c r="FA42" s="193"/>
      <c r="FB42" s="24">
        <v>44270</v>
      </c>
      <c r="FC42" s="24">
        <f ca="1">IF(BK42&gt;0,IF(DC42&gt;0,WORKDAY(DB42,20),IF(CT42&gt;0,WORKDAY(CS42,30),IF(CO42&gt;0,WORKDAY(CN42,40),FB42))),"-")</f>
        <v>44270</v>
      </c>
      <c r="FD42" s="167"/>
      <c r="FE42" s="167"/>
      <c r="FF42" s="24" t="str">
        <f>IF(FE42&gt;0,WORKDAY(FB42,10),"-")</f>
        <v>-</v>
      </c>
      <c r="FG42" s="24" t="str">
        <f>IF(FE42&gt;0,WORKDAY(FC42,10),"-")</f>
        <v>-</v>
      </c>
      <c r="FH42" s="5"/>
      <c r="FI42" s="5"/>
      <c r="FJ42" s="34"/>
      <c r="FK42" s="24"/>
      <c r="FL42" s="24">
        <f t="shared" si="36"/>
        <v>0</v>
      </c>
      <c r="FM42" s="5"/>
      <c r="FN42" s="5"/>
      <c r="FO42" s="24" t="str">
        <f>IF(FN42&gt;0,WORKDAY(FK42,10),"-")</f>
        <v>-</v>
      </c>
      <c r="FP42" s="24" t="str">
        <f>IF(FN42&gt;0,WORKDAY(FL42,10),"-")</f>
        <v>-</v>
      </c>
      <c r="FQ42" s="5"/>
      <c r="FR42" s="5"/>
      <c r="FS42" s="54"/>
      <c r="FT42" s="24"/>
      <c r="FU42" s="24">
        <f t="shared" si="9"/>
        <v>0</v>
      </c>
      <c r="FV42" s="5"/>
      <c r="FW42" s="5"/>
      <c r="FX42" s="24" t="str">
        <f>IF(FW42&gt;0,WORKDAY(FT42,10),"-")</f>
        <v>-</v>
      </c>
      <c r="FY42" s="24" t="str">
        <f>IF(FW42&gt;0,WORKDAY(FU42,10),"-")</f>
        <v>-</v>
      </c>
      <c r="FZ42" s="5"/>
      <c r="GA42" s="5"/>
      <c r="GB42" s="54"/>
      <c r="GC42" s="54"/>
      <c r="GD42" s="54"/>
      <c r="GE42" s="54"/>
      <c r="GF42" s="54"/>
      <c r="GG42" s="54"/>
      <c r="GH42" s="54"/>
      <c r="GI42" s="54"/>
      <c r="GJ42" s="54"/>
      <c r="GK42" s="54"/>
      <c r="GL42" s="54"/>
      <c r="GM42" s="54"/>
      <c r="GN42" s="54"/>
      <c r="GO42" s="54"/>
      <c r="GP42" s="54"/>
      <c r="GQ42" s="54"/>
      <c r="GR42" s="54"/>
      <c r="GS42" s="54"/>
      <c r="GT42" s="54"/>
      <c r="GU42" s="54"/>
      <c r="GV42" s="54"/>
      <c r="GW42" s="54"/>
      <c r="GX42" s="54"/>
      <c r="GY42" s="54"/>
      <c r="GZ42" s="193"/>
      <c r="HA42" s="54"/>
      <c r="HB42" s="54"/>
      <c r="HC42" s="54"/>
      <c r="HD42" s="34">
        <f t="shared" ca="1" si="10"/>
        <v>1</v>
      </c>
      <c r="HE42" s="25">
        <f t="shared" si="11"/>
        <v>0</v>
      </c>
      <c r="HF42" s="25">
        <f t="shared" ca="1" si="12"/>
        <v>1.5197568389057751E-3</v>
      </c>
      <c r="HG42" s="25">
        <f t="shared" si="13"/>
        <v>0</v>
      </c>
      <c r="HH42" s="25">
        <f t="shared" ca="1" si="14"/>
        <v>2.012072434607646E-3</v>
      </c>
      <c r="HI42" s="25"/>
      <c r="HJ42" s="25"/>
      <c r="HK42" s="5"/>
      <c r="HL42" s="24" t="str">
        <f t="shared" ca="1" si="0"/>
        <v>-</v>
      </c>
      <c r="HM42" s="107"/>
      <c r="HO42" s="204" t="str">
        <f t="shared" si="17"/>
        <v>не выгружено A1</v>
      </c>
      <c r="HP42" s="204" t="str">
        <f t="shared" si="18"/>
        <v>не выгружено 00</v>
      </c>
      <c r="HQ42" s="182" t="str">
        <f t="shared" si="19"/>
        <v>не выгружено A1</v>
      </c>
      <c r="HR42" s="182" t="str">
        <f t="shared" si="20"/>
        <v>не выгружено A1</v>
      </c>
      <c r="HS42" s="182" t="b">
        <f t="shared" si="21"/>
        <v>0</v>
      </c>
      <c r="HT42" s="182" t="str">
        <f t="shared" si="22"/>
        <v>не выгружено A1</v>
      </c>
      <c r="HU42" s="182" t="str">
        <f t="shared" si="23"/>
        <v>не выгружено A1</v>
      </c>
      <c r="HV42" s="191" t="str">
        <f t="shared" si="24"/>
        <v>не выгружено A1</v>
      </c>
      <c r="HW42" s="184" t="str">
        <f t="shared" si="25"/>
        <v>не выгружено A1</v>
      </c>
      <c r="HX42" s="191" t="str">
        <f t="shared" si="26"/>
        <v>не выгружено A1</v>
      </c>
      <c r="HY42" s="183"/>
      <c r="HZ42" s="182" t="str">
        <f t="shared" si="27"/>
        <v>не выгружено</v>
      </c>
      <c r="IA42" s="182" t="str">
        <f t="shared" si="28"/>
        <v>A1</v>
      </c>
      <c r="IB42" s="182" t="str">
        <f t="shared" si="29"/>
        <v>не выгружено</v>
      </c>
      <c r="IC42" s="182" t="str">
        <f t="shared" si="30"/>
        <v>A1</v>
      </c>
      <c r="ID42" s="182" t="str">
        <f t="shared" si="31"/>
        <v>A1</v>
      </c>
      <c r="IE42" s="185" t="str">
        <f t="shared" si="32"/>
        <v>выгрузить A1</v>
      </c>
      <c r="IF42" s="135" t="s">
        <v>705</v>
      </c>
      <c r="IG42" s="181">
        <v>1</v>
      </c>
    </row>
    <row r="43" spans="1:289" s="87" customFormat="1" ht="15" hidden="1" customHeight="1">
      <c r="A43" s="17"/>
      <c r="B43" s="20"/>
      <c r="C43" s="20"/>
      <c r="D43" s="18"/>
      <c r="E43" s="18"/>
      <c r="F43" s="18"/>
      <c r="G43" s="18"/>
      <c r="H43" s="18"/>
      <c r="I43" s="18"/>
      <c r="J43" s="18"/>
      <c r="K43" s="18"/>
      <c r="L43" s="18"/>
      <c r="M43" s="18"/>
      <c r="N43" s="18"/>
      <c r="O43" s="18"/>
      <c r="P43" s="18"/>
      <c r="Q43" s="18"/>
      <c r="R43" s="18"/>
      <c r="S43" s="18"/>
      <c r="T43" s="18"/>
      <c r="U43" s="18"/>
      <c r="V43" s="18"/>
      <c r="W43" s="20"/>
      <c r="X43" s="20"/>
      <c r="Y43" s="20"/>
      <c r="Z43" s="20"/>
      <c r="AA43" s="20"/>
      <c r="AB43" s="20"/>
      <c r="AC43" s="20"/>
      <c r="AD43" s="18"/>
      <c r="AE43" s="20"/>
      <c r="AF43" s="20"/>
      <c r="AG43" s="20"/>
      <c r="AH43" s="20"/>
      <c r="AI43" s="20"/>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71"/>
      <c r="BO43" s="171"/>
      <c r="BP43" s="171"/>
      <c r="BQ43" s="171"/>
      <c r="BR43" s="161"/>
      <c r="BS43" s="161"/>
      <c r="BT43" s="161"/>
      <c r="BU43" s="161"/>
      <c r="BV43" s="161"/>
      <c r="BW43" s="151"/>
      <c r="BX43" s="151"/>
      <c r="BY43" s="151"/>
      <c r="BZ43" s="151"/>
      <c r="CA43" s="151"/>
      <c r="CB43" s="129"/>
      <c r="CC43" s="129"/>
      <c r="CD43" s="129"/>
      <c r="CE43" s="129"/>
      <c r="CF43" s="129"/>
      <c r="CG43" s="129"/>
      <c r="CH43" s="129"/>
      <c r="CI43" s="129"/>
      <c r="CJ43" s="129"/>
      <c r="CK43" s="129"/>
      <c r="CL43" s="18"/>
      <c r="CM43" s="18"/>
      <c r="CN43" s="18"/>
      <c r="CO43" s="18"/>
      <c r="CP43" s="48"/>
      <c r="CQ43" s="18"/>
      <c r="CR43" s="18"/>
      <c r="CS43" s="18"/>
      <c r="CT43" s="18"/>
      <c r="CU43" s="18"/>
      <c r="CV43" s="18"/>
      <c r="CW43" s="18"/>
      <c r="CX43" s="18"/>
      <c r="CY43" s="34"/>
      <c r="CZ43" s="18"/>
      <c r="DA43" s="18"/>
      <c r="DB43" s="18"/>
      <c r="DC43" s="18"/>
      <c r="DD43" s="18"/>
      <c r="DE43" s="18"/>
      <c r="DF43" s="18"/>
      <c r="DG43" s="18"/>
      <c r="DH43" s="45"/>
      <c r="DI43" s="18"/>
      <c r="DJ43" s="18"/>
      <c r="DK43" s="18"/>
      <c r="DL43" s="18"/>
      <c r="DM43" s="18"/>
      <c r="DN43" s="18"/>
      <c r="DO43" s="18"/>
      <c r="DP43" s="18"/>
      <c r="DQ43" s="45"/>
      <c r="DR43" s="18"/>
      <c r="DS43" s="18"/>
      <c r="DT43" s="18"/>
      <c r="DU43" s="18"/>
      <c r="DV43" s="18"/>
      <c r="DW43" s="18"/>
      <c r="DX43" s="18"/>
      <c r="DY43" s="18"/>
      <c r="DZ43" s="45"/>
      <c r="EA43" s="18"/>
      <c r="EB43" s="18"/>
      <c r="EC43" s="18"/>
      <c r="ED43" s="18"/>
      <c r="EE43" s="18"/>
      <c r="EF43" s="18"/>
      <c r="EG43" s="18"/>
      <c r="EH43" s="18"/>
      <c r="EI43" s="45"/>
      <c r="EJ43" s="18"/>
      <c r="EK43" s="18"/>
      <c r="EL43" s="18"/>
      <c r="EM43" s="18"/>
      <c r="EN43" s="18"/>
      <c r="EO43" s="18"/>
      <c r="EP43" s="18"/>
      <c r="EQ43" s="18"/>
      <c r="ER43" s="45"/>
      <c r="ES43" s="110"/>
      <c r="ET43" s="110"/>
      <c r="EU43" s="110"/>
      <c r="EV43" s="110"/>
      <c r="EW43" s="192"/>
      <c r="EX43" s="192"/>
      <c r="EY43" s="192"/>
      <c r="EZ43" s="192"/>
      <c r="FA43" s="199"/>
      <c r="FB43" s="18"/>
      <c r="FC43" s="18"/>
      <c r="FD43" s="18"/>
      <c r="FE43" s="18"/>
      <c r="FF43" s="18"/>
      <c r="FG43" s="18"/>
      <c r="FH43" s="18"/>
      <c r="FI43" s="18"/>
      <c r="FJ43" s="34"/>
      <c r="FK43" s="18"/>
      <c r="FL43" s="18"/>
      <c r="FM43" s="18"/>
      <c r="FN43" s="18"/>
      <c r="FO43" s="18"/>
      <c r="FP43" s="18"/>
      <c r="FQ43" s="18"/>
      <c r="FR43" s="18"/>
      <c r="FS43" s="45"/>
      <c r="FT43" s="18"/>
      <c r="FU43" s="18"/>
      <c r="FV43" s="18"/>
      <c r="FW43" s="18"/>
      <c r="FX43" s="18"/>
      <c r="FY43" s="18"/>
      <c r="FZ43" s="18"/>
      <c r="GA43" s="18"/>
      <c r="GB43" s="45"/>
      <c r="GC43" s="110"/>
      <c r="GD43" s="110"/>
      <c r="GE43" s="110"/>
      <c r="GF43" s="110"/>
      <c r="GG43" s="110"/>
      <c r="GH43" s="110"/>
      <c r="GI43" s="110"/>
      <c r="GJ43" s="110"/>
      <c r="GK43" s="110"/>
      <c r="GL43" s="110"/>
      <c r="GM43" s="110"/>
      <c r="GN43" s="110"/>
      <c r="GO43" s="110"/>
      <c r="GP43" s="110"/>
      <c r="GQ43" s="110"/>
      <c r="GR43" s="110"/>
      <c r="GS43" s="110"/>
      <c r="GT43" s="110"/>
      <c r="GU43" s="110"/>
      <c r="GV43" s="110"/>
      <c r="GW43" s="110"/>
      <c r="GX43" s="110"/>
      <c r="GY43" s="45"/>
      <c r="GZ43" s="199"/>
      <c r="HA43" s="110"/>
      <c r="HB43" s="110"/>
      <c r="HC43" s="110"/>
      <c r="HD43" s="34">
        <f t="shared" si="10"/>
        <v>0</v>
      </c>
      <c r="HE43" s="25">
        <f t="shared" si="11"/>
        <v>0</v>
      </c>
      <c r="HF43" s="25">
        <f t="shared" si="12"/>
        <v>0</v>
      </c>
      <c r="HG43" s="25">
        <f t="shared" si="13"/>
        <v>0</v>
      </c>
      <c r="HH43" s="25">
        <f t="shared" si="14"/>
        <v>0</v>
      </c>
      <c r="HI43" s="25"/>
      <c r="HJ43" s="18"/>
      <c r="HK43" s="18"/>
      <c r="HL43" s="24" t="str">
        <f t="shared" si="0"/>
        <v>-</v>
      </c>
      <c r="HM43" s="107"/>
      <c r="HN43" s="85"/>
      <c r="HO43" s="204" t="str">
        <f t="shared" si="17"/>
        <v>---/---</v>
      </c>
      <c r="HP43" s="204" t="str">
        <f t="shared" si="18"/>
        <v>---/---</v>
      </c>
      <c r="HQ43" s="182" t="str">
        <f t="shared" si="19"/>
        <v>---/---</v>
      </c>
      <c r="HR43" s="182" t="str">
        <f t="shared" si="20"/>
        <v>---/---</v>
      </c>
      <c r="HS43" s="182" t="b">
        <f t="shared" si="21"/>
        <v>0</v>
      </c>
      <c r="HT43" s="182" t="str">
        <f t="shared" si="22"/>
        <v>---/---</v>
      </c>
      <c r="HU43" s="182" t="str">
        <f t="shared" si="23"/>
        <v>---/---</v>
      </c>
      <c r="HV43" s="191" t="str">
        <f t="shared" si="24"/>
        <v>---/---</v>
      </c>
      <c r="HW43" s="184" t="str">
        <f t="shared" si="25"/>
        <v>---/---</v>
      </c>
      <c r="HX43" s="191" t="str">
        <f t="shared" si="26"/>
        <v>---/---</v>
      </c>
      <c r="HY43" s="183"/>
      <c r="HZ43" s="182" t="str">
        <f t="shared" si="27"/>
        <v>---/---</v>
      </c>
      <c r="IA43" s="182" t="str">
        <f t="shared" si="28"/>
        <v>---/---</v>
      </c>
      <c r="IB43" s="182" t="str">
        <f t="shared" si="29"/>
        <v>---/---</v>
      </c>
      <c r="IC43" s="182" t="str">
        <f t="shared" si="30"/>
        <v>---/---</v>
      </c>
      <c r="ID43" s="182" t="str">
        <f t="shared" si="31"/>
        <v>---/---</v>
      </c>
      <c r="IE43" s="185" t="str">
        <f t="shared" si="32"/>
        <v>---/---</v>
      </c>
      <c r="IF43" s="135" t="s">
        <v>717</v>
      </c>
      <c r="IG43" s="181">
        <v>1</v>
      </c>
      <c r="IH43" s="85"/>
      <c r="II43" s="85"/>
      <c r="IJ43" s="85"/>
      <c r="IK43" s="85"/>
      <c r="IL43" s="85"/>
      <c r="IM43" s="85"/>
      <c r="IN43" s="85"/>
      <c r="IO43" s="85"/>
      <c r="IP43" s="85"/>
      <c r="IQ43" s="85"/>
      <c r="IR43" s="85"/>
      <c r="IS43" s="85"/>
      <c r="IT43" s="85"/>
      <c r="IU43" s="85"/>
      <c r="IV43" s="85"/>
      <c r="IW43" s="85"/>
      <c r="IX43" s="85"/>
      <c r="IY43" s="85"/>
      <c r="IZ43" s="85"/>
      <c r="JA43" s="85"/>
      <c r="JB43" s="85"/>
      <c r="JC43" s="85"/>
      <c r="JD43" s="85"/>
      <c r="JE43" s="85"/>
      <c r="JF43" s="85"/>
      <c r="JG43" s="85"/>
      <c r="JH43" s="85"/>
      <c r="JI43" s="85"/>
      <c r="JJ43" s="85"/>
      <c r="JK43" s="85"/>
      <c r="JL43" s="85"/>
      <c r="JM43" s="85"/>
      <c r="JN43" s="85"/>
      <c r="JO43" s="85"/>
      <c r="JP43" s="85"/>
      <c r="JQ43" s="85"/>
      <c r="JR43" s="85"/>
      <c r="JS43" s="85"/>
      <c r="JT43" s="85"/>
      <c r="JU43" s="85"/>
      <c r="JV43" s="85"/>
      <c r="JW43" s="85"/>
      <c r="JX43" s="85"/>
      <c r="JY43" s="85"/>
      <c r="JZ43" s="85"/>
      <c r="KA43" s="85"/>
      <c r="KB43" s="85"/>
      <c r="KC43" s="85"/>
    </row>
    <row r="44" spans="1:289" s="57" customFormat="1" ht="57" hidden="1" customHeight="1">
      <c r="A44" s="6"/>
      <c r="B44" s="19" t="s">
        <v>156</v>
      </c>
      <c r="C44" s="19" t="s">
        <v>157</v>
      </c>
      <c r="D44" s="5"/>
      <c r="E44" s="5"/>
      <c r="F44" s="5"/>
      <c r="G44" s="5"/>
      <c r="H44" s="5" t="s">
        <v>727</v>
      </c>
      <c r="I44" s="5" t="s">
        <v>736</v>
      </c>
      <c r="J44" s="5"/>
      <c r="K44" s="5"/>
      <c r="L44" s="5"/>
      <c r="M44" s="5"/>
      <c r="N44" s="5"/>
      <c r="O44" s="5"/>
      <c r="P44" s="5" t="s">
        <v>745</v>
      </c>
      <c r="Q44" s="5" t="s">
        <v>747</v>
      </c>
      <c r="R44" s="5" t="s">
        <v>206</v>
      </c>
      <c r="S44" s="5" t="s">
        <v>360</v>
      </c>
      <c r="T44" s="5" t="s">
        <v>361</v>
      </c>
      <c r="U44" s="5" t="s">
        <v>158</v>
      </c>
      <c r="V44" s="5"/>
      <c r="W44" s="5" t="str">
        <f>CONCATENATE(X44,"-",Y44,"-",Z44,AA44,,AB44,"-",AC44)</f>
        <v>5-30-JDMCU-0002</v>
      </c>
      <c r="X44" s="19" t="s">
        <v>755</v>
      </c>
      <c r="Y44" s="19">
        <v>30</v>
      </c>
      <c r="Z44" s="19" t="s">
        <v>302</v>
      </c>
      <c r="AA44" s="19" t="s">
        <v>305</v>
      </c>
      <c r="AB44" s="19" t="s">
        <v>355</v>
      </c>
      <c r="AC44" s="19" t="s">
        <v>192</v>
      </c>
      <c r="AD44" s="5"/>
      <c r="AE44" s="19">
        <v>4</v>
      </c>
      <c r="AF44" s="19" t="s">
        <v>180</v>
      </c>
      <c r="AG44" s="19" t="s">
        <v>166</v>
      </c>
      <c r="AH44" s="19">
        <v>537</v>
      </c>
      <c r="AI44" s="19" t="s">
        <v>221</v>
      </c>
      <c r="AJ44" s="5"/>
      <c r="AK44" s="5"/>
      <c r="AL44" s="5" t="s">
        <v>120</v>
      </c>
      <c r="AM44" s="5"/>
      <c r="AN44" s="5" t="s">
        <v>167</v>
      </c>
      <c r="AO44" s="5" t="str">
        <f>CONCATENATE("0055-",B44,"-",C44,"-","4",".",AE44,".",AF44,".",AG44,".",AH44,"-",AL44,".",AN44,"-",AI44)</f>
        <v>0055-CPC-GA1-4.4.3.30.537-ATH1.RD-0005</v>
      </c>
      <c r="AP44" s="5" t="str">
        <f>CONCATENATE("0055-",B44,"-",C44,"-","4",".",AE44,".",AF44,".",AG44,".",AH44,"-",AL44,"-",AN44,"-",AI44,"_",BD44,"_",U44)</f>
        <v>0055-CPC-GA1-4.4.3.30.537-ATH1-RD-0005_A1_ER</v>
      </c>
      <c r="AQ44" s="13" t="s">
        <v>323</v>
      </c>
      <c r="AR44" s="13" t="s">
        <v>395</v>
      </c>
      <c r="AS44" s="13" t="s">
        <v>500</v>
      </c>
      <c r="AT44" s="13" t="s">
        <v>499</v>
      </c>
      <c r="AU44" s="13" t="s">
        <v>318</v>
      </c>
      <c r="AV44" s="13" t="s">
        <v>333</v>
      </c>
      <c r="AW44" s="13" t="str">
        <f>CONCATENATE(AQ44," ",AS44,CHAR(10),W44,CHAR(10),AU44)</f>
        <v>DCS Marshalling Cabinet for IS and NON-IS channels
5-30-JDMCU-0002
List of drawings</v>
      </c>
      <c r="AX44" s="13" t="str">
        <f>CONCATENATE(AR44," ",AT44,CHAR(10),W44,CHAR(10),AV44)</f>
        <v>Шкаф кроссовый РСУ, аналоговые и дискретные сигналы, искробезопасный и неискробезопасный
5-30-JDMCU-0002
Ведомость документов</v>
      </c>
      <c r="AY44" s="5"/>
      <c r="AZ44" s="5" t="s">
        <v>490</v>
      </c>
      <c r="BA44" s="5" t="s">
        <v>489</v>
      </c>
      <c r="BB44" s="5" t="str">
        <f>IF(FW44&gt;0,"02",IF(FN44&gt;0,"01",IF(FE44&gt;0,"00",IF(EM44&gt;0,"G1",IF(ED44&gt;0,"F1",IF(DU44&gt;0,"E1",IF(DL44&gt;0,"D1",IF(DC44&gt;0,"C1",IF(CT44&gt;0,"B1",IF(BM44&gt;0,"A1","-"))))))))))</f>
        <v>A1</v>
      </c>
      <c r="BC44" s="167" t="str">
        <f t="shared" si="38"/>
        <v>IFR</v>
      </c>
      <c r="BD44" s="5" t="str">
        <f t="shared" si="34"/>
        <v>A1</v>
      </c>
      <c r="BE44" s="5"/>
      <c r="BF44" s="5"/>
      <c r="BG44" s="12"/>
      <c r="BH44" s="5"/>
      <c r="BI44" s="5"/>
      <c r="BJ44" s="54">
        <f>FB44-(28+15)</f>
        <v>44166</v>
      </c>
      <c r="BK44" s="54">
        <f ca="1">IF(BM44&gt;0,BL44,IF(BJ44&lt;TODAY(),WORKDAY(TODAY(),10),BJ44))</f>
        <v>44243</v>
      </c>
      <c r="BL44" s="193">
        <v>44243</v>
      </c>
      <c r="BM44" s="167" t="s">
        <v>775</v>
      </c>
      <c r="BN44" s="167"/>
      <c r="BO44" s="167"/>
      <c r="BP44" s="167"/>
      <c r="BQ44" s="167"/>
      <c r="BR44" s="157"/>
      <c r="BS44" s="157"/>
      <c r="BT44" s="157"/>
      <c r="BU44" s="157"/>
      <c r="BV44" s="157"/>
      <c r="BW44" s="147"/>
      <c r="BX44" s="147"/>
      <c r="BY44" s="147"/>
      <c r="BZ44" s="147"/>
      <c r="CA44" s="147"/>
      <c r="CB44" s="125"/>
      <c r="CC44" s="125"/>
      <c r="CD44" s="125"/>
      <c r="CE44" s="125"/>
      <c r="CF44" s="125"/>
      <c r="CG44" s="125"/>
      <c r="CH44" s="125"/>
      <c r="CI44" s="125"/>
      <c r="CJ44" s="125"/>
      <c r="CK44" s="125"/>
      <c r="CL44" s="24">
        <f>WORKDAY(BJ44,20)</f>
        <v>44194</v>
      </c>
      <c r="CM44" s="24">
        <f ca="1">IF(BM44&gt;0,WORKDAY(BK44,10),"-")</f>
        <v>44257</v>
      </c>
      <c r="CN44" s="54"/>
      <c r="CO44" s="5"/>
      <c r="CP44" s="34"/>
      <c r="CQ44" s="24">
        <f>WORKDAY(CL44,10)</f>
        <v>44208</v>
      </c>
      <c r="CR44" s="24" t="str">
        <f>IF(CO44&gt;0,WORKDAY(CM44,10),"-")</f>
        <v>-</v>
      </c>
      <c r="CS44" s="54"/>
      <c r="CT44" s="5"/>
      <c r="CU44" s="24" t="str">
        <f>IF(CT44&gt;0,WORKDAY(CQ44,10),"-")</f>
        <v>-</v>
      </c>
      <c r="CV44" s="24" t="str">
        <f>IF(CT44&gt;0,WORKDAY(CR44,10),"-")</f>
        <v>-</v>
      </c>
      <c r="CW44" s="54"/>
      <c r="CX44" s="5"/>
      <c r="CY44" s="34"/>
      <c r="CZ44" s="24" t="str">
        <f>IF(CX44&gt;0,WORKDAY(CU44,10),"-")</f>
        <v>-</v>
      </c>
      <c r="DA44" s="24" t="str">
        <f>IF(CX44&gt;0,WORKDAY(CV44,10),"-")</f>
        <v>-</v>
      </c>
      <c r="DB44" s="24"/>
      <c r="DC44" s="5"/>
      <c r="DD44" s="24" t="str">
        <f>IF(DC44&gt;0,WORKDAY(CZ44,10),"-")</f>
        <v>-</v>
      </c>
      <c r="DE44" s="24" t="str">
        <f>IF(DC44&gt;0,WORKDAY(DA44,10),"-")</f>
        <v>-</v>
      </c>
      <c r="DF44" s="5"/>
      <c r="DG44" s="5"/>
      <c r="DH44" s="54"/>
      <c r="DI44" s="24" t="str">
        <f>IF(DG44&gt;0,WORKDAY(DD44,10),"-")</f>
        <v>-</v>
      </c>
      <c r="DJ44" s="24" t="str">
        <f>IF(DG44&gt;0,WORKDAY(DE44,10),"-")</f>
        <v>-</v>
      </c>
      <c r="DK44" s="5"/>
      <c r="DL44" s="5"/>
      <c r="DM44" s="24" t="str">
        <f>IF(DL44&gt;0,WORKDAY(DI44,10),"-")</f>
        <v>-</v>
      </c>
      <c r="DN44" s="24" t="str">
        <f>IF(DL44&gt;0,WORKDAY(DJ44,10),"-")</f>
        <v>-</v>
      </c>
      <c r="DO44" s="5"/>
      <c r="DP44" s="5"/>
      <c r="DQ44" s="54"/>
      <c r="DR44" s="24" t="str">
        <f>IF(DP44&gt;0,WORKDAY(DM44,10),"-")</f>
        <v>-</v>
      </c>
      <c r="DS44" s="24" t="str">
        <f>IF(DP44&gt;0,WORKDAY(DN44,10),"-")</f>
        <v>-</v>
      </c>
      <c r="DT44" s="5"/>
      <c r="DU44" s="5"/>
      <c r="DV44" s="24" t="str">
        <f>IF(DU44&gt;0,WORKDAY(DR44,10),"-")</f>
        <v>-</v>
      </c>
      <c r="DW44" s="24" t="str">
        <f>IF(DU44&gt;0,WORKDAY(DS44,10),"-")</f>
        <v>-</v>
      </c>
      <c r="DX44" s="5"/>
      <c r="DY44" s="5"/>
      <c r="DZ44" s="54"/>
      <c r="EA44" s="24" t="str">
        <f>IF(DY44&gt;0,WORKDAY(DV44,10),"-")</f>
        <v>-</v>
      </c>
      <c r="EB44" s="24" t="str">
        <f>IF(DY44&gt;0,WORKDAY(DW44,10),"-")</f>
        <v>-</v>
      </c>
      <c r="EC44" s="5"/>
      <c r="ED44" s="5"/>
      <c r="EE44" s="24" t="str">
        <f>IF(ED44&gt;0,WORKDAY(EA44,10),"-")</f>
        <v>-</v>
      </c>
      <c r="EF44" s="24" t="str">
        <f>IF(ED44&gt;0,WORKDAY(EB44,10),"-")</f>
        <v>-</v>
      </c>
      <c r="EG44" s="5"/>
      <c r="EH44" s="5"/>
      <c r="EI44" s="54"/>
      <c r="EJ44" s="24" t="str">
        <f>IF(EH44&gt;0,WORKDAY(EE44,10),"-")</f>
        <v>-</v>
      </c>
      <c r="EK44" s="24" t="str">
        <f>IF(EH44&gt;0,WORKDAY(EF44,10),"-")</f>
        <v>-</v>
      </c>
      <c r="EL44" s="5"/>
      <c r="EM44" s="5"/>
      <c r="EN44" s="24" t="str">
        <f>IF(EM44&gt;0,WORKDAY(EJ44,10),"-")</f>
        <v>-</v>
      </c>
      <c r="EO44" s="24" t="str">
        <f>IF(EM44&gt;0,WORKDAY(EK44,10),"-")</f>
        <v>-</v>
      </c>
      <c r="EP44" s="5"/>
      <c r="EQ44" s="5"/>
      <c r="ER44" s="54"/>
      <c r="ES44" s="54"/>
      <c r="ET44" s="54"/>
      <c r="EU44" s="54"/>
      <c r="EV44" s="54"/>
      <c r="EW44" s="24"/>
      <c r="EX44" s="24"/>
      <c r="EY44" s="167"/>
      <c r="EZ44" s="167"/>
      <c r="FA44" s="193"/>
      <c r="FB44" s="24">
        <v>44209</v>
      </c>
      <c r="FC44" s="24">
        <f ca="1">IF(BK44&gt;0,IF(DC44&gt;0,WORKDAY(DB44,20),IF(CT44&gt;0,WORKDAY(CS44,30),IF(CO44&gt;0,WORKDAY(CN44,40),FB44))),"-")</f>
        <v>44209</v>
      </c>
      <c r="FD44" s="167"/>
      <c r="FE44" s="167"/>
      <c r="FF44" s="24" t="str">
        <f>IF(FE44&gt;0,WORKDAY(FB44,10),"-")</f>
        <v>-</v>
      </c>
      <c r="FG44" s="24" t="str">
        <f>IF(FE44&gt;0,WORKDAY(FC44,10),"-")</f>
        <v>-</v>
      </c>
      <c r="FH44" s="5"/>
      <c r="FI44" s="5"/>
      <c r="FJ44" s="34"/>
      <c r="FK44" s="24">
        <f t="shared" ref="FK44:FK47" si="43">WORKDAY(FB44,20)</f>
        <v>44237</v>
      </c>
      <c r="FL44" s="24">
        <f>FK44</f>
        <v>44237</v>
      </c>
      <c r="FM44" s="167"/>
      <c r="FN44" s="167"/>
      <c r="FO44" s="24" t="str">
        <f>IF(FN44&gt;0,WORKDAY(FK44,10),"-")</f>
        <v>-</v>
      </c>
      <c r="FP44" s="24" t="str">
        <f>IF(FN44&gt;0,WORKDAY(FL44,10),"-")</f>
        <v>-</v>
      </c>
      <c r="FQ44" s="5"/>
      <c r="FR44" s="5"/>
      <c r="FS44" s="54"/>
      <c r="FT44" s="24">
        <f t="shared" ref="FT44:FT47" si="44">WORKDAY(FK44,20)</f>
        <v>44265</v>
      </c>
      <c r="FU44" s="24">
        <f t="shared" si="9"/>
        <v>44265</v>
      </c>
      <c r="FV44" s="5"/>
      <c r="FW44" s="5"/>
      <c r="FX44" s="24" t="str">
        <f>IF(FW44&gt;0,WORKDAY(FT44,10),"-")</f>
        <v>-</v>
      </c>
      <c r="FY44" s="24" t="str">
        <f>IF(FW44&gt;0,WORKDAY(FU44,10),"-")</f>
        <v>-</v>
      </c>
      <c r="FZ44" s="5"/>
      <c r="GA44" s="5"/>
      <c r="GB44" s="54"/>
      <c r="GC44" s="54"/>
      <c r="GD44" s="54"/>
      <c r="GE44" s="54"/>
      <c r="GF44" s="54"/>
      <c r="GG44" s="54"/>
      <c r="GH44" s="54"/>
      <c r="GI44" s="54"/>
      <c r="GJ44" s="54"/>
      <c r="GK44" s="54"/>
      <c r="GL44" s="54"/>
      <c r="GM44" s="54"/>
      <c r="GN44" s="54"/>
      <c r="GO44" s="54"/>
      <c r="GP44" s="54"/>
      <c r="GQ44" s="54"/>
      <c r="GR44" s="54"/>
      <c r="GS44" s="54"/>
      <c r="GT44" s="54"/>
      <c r="GU44" s="54"/>
      <c r="GV44" s="54"/>
      <c r="GW44" s="54"/>
      <c r="GX44" s="54"/>
      <c r="GY44" s="54"/>
      <c r="GZ44" s="193"/>
      <c r="HA44" s="54"/>
      <c r="HB44" s="54"/>
      <c r="HC44" s="54"/>
      <c r="HD44" s="34">
        <f t="shared" ca="1" si="10"/>
        <v>1</v>
      </c>
      <c r="HE44" s="25">
        <f t="shared" ca="1" si="11"/>
        <v>6.8389057750759875E-4</v>
      </c>
      <c r="HF44" s="25">
        <f t="shared" ca="1" si="12"/>
        <v>1.5197568389057751E-3</v>
      </c>
      <c r="HG44" s="25">
        <f t="shared" ca="1" si="13"/>
        <v>9.0543259557344079E-4</v>
      </c>
      <c r="HH44" s="25">
        <f t="shared" ca="1" si="14"/>
        <v>2.012072434607646E-3</v>
      </c>
      <c r="HI44" s="25"/>
      <c r="HJ44" s="25"/>
      <c r="HK44" s="5"/>
      <c r="HL44" s="24">
        <f t="shared" ca="1" si="0"/>
        <v>44243</v>
      </c>
      <c r="HM44" s="107"/>
      <c r="HO44" s="204" t="str">
        <f t="shared" si="17"/>
        <v>ожидание A1</v>
      </c>
      <c r="HP44" s="204" t="str">
        <f t="shared" si="18"/>
        <v>не выгружено 00</v>
      </c>
      <c r="HQ44" s="182" t="str">
        <f t="shared" si="19"/>
        <v>выгружено A1</v>
      </c>
      <c r="HR44" s="182" t="str">
        <f t="shared" si="20"/>
        <v>ожидание A1</v>
      </c>
      <c r="HS44" s="182" t="b">
        <f t="shared" si="21"/>
        <v>0</v>
      </c>
      <c r="HT44" s="182" t="str">
        <f t="shared" si="22"/>
        <v>ожидание замечаний</v>
      </c>
      <c r="HU44" s="182" t="str">
        <f t="shared" si="23"/>
        <v>0055-P2-GA1-CPC-TRM-00650</v>
      </c>
      <c r="HV44" s="191">
        <f t="shared" si="24"/>
        <v>44243</v>
      </c>
      <c r="HW44" s="184" t="str">
        <f t="shared" si="25"/>
        <v>ожидание A1</v>
      </c>
      <c r="HX44" s="191" t="str">
        <f t="shared" si="26"/>
        <v>ожидание A1</v>
      </c>
      <c r="HY44" s="183"/>
      <c r="HZ44" s="182" t="str">
        <f t="shared" si="27"/>
        <v>выгружено</v>
      </c>
      <c r="IA44" s="182" t="str">
        <f t="shared" si="28"/>
        <v>A1</v>
      </c>
      <c r="IB44" s="182" t="str">
        <f t="shared" si="29"/>
        <v>ожидание замечаний к ревизии</v>
      </c>
      <c r="IC44" s="182" t="str">
        <f t="shared" si="30"/>
        <v>A1</v>
      </c>
      <c r="ID44" s="182" t="str">
        <f t="shared" si="31"/>
        <v>A1</v>
      </c>
      <c r="IE44" s="185" t="str">
        <f t="shared" si="32"/>
        <v>1</v>
      </c>
      <c r="IF44" s="135" t="s">
        <v>705</v>
      </c>
      <c r="IG44" s="181">
        <v>1</v>
      </c>
    </row>
    <row r="45" spans="1:289" s="57" customFormat="1" ht="57" hidden="1" customHeight="1">
      <c r="A45" s="6"/>
      <c r="B45" s="19" t="s">
        <v>156</v>
      </c>
      <c r="C45" s="19" t="s">
        <v>157</v>
      </c>
      <c r="D45" s="5"/>
      <c r="E45" s="5"/>
      <c r="F45" s="5"/>
      <c r="G45" s="5"/>
      <c r="H45" s="5" t="s">
        <v>727</v>
      </c>
      <c r="I45" s="5" t="s">
        <v>736</v>
      </c>
      <c r="J45" s="5"/>
      <c r="K45" s="5"/>
      <c r="L45" s="5"/>
      <c r="M45" s="5"/>
      <c r="N45" s="5"/>
      <c r="O45" s="5"/>
      <c r="P45" s="5" t="s">
        <v>745</v>
      </c>
      <c r="Q45" s="5" t="s">
        <v>747</v>
      </c>
      <c r="R45" s="5" t="s">
        <v>206</v>
      </c>
      <c r="S45" s="5" t="s">
        <v>360</v>
      </c>
      <c r="T45" s="5" t="s">
        <v>361</v>
      </c>
      <c r="U45" s="5" t="s">
        <v>158</v>
      </c>
      <c r="V45" s="5"/>
      <c r="W45" s="5" t="str">
        <f>CONCATENATE(X45,"-",Y45,"-",Z45,AA45,,AB45,"-",AC45)</f>
        <v>5-30-JDMCU-0002</v>
      </c>
      <c r="X45" s="19" t="s">
        <v>755</v>
      </c>
      <c r="Y45" s="19">
        <v>30</v>
      </c>
      <c r="Z45" s="19" t="s">
        <v>302</v>
      </c>
      <c r="AA45" s="19" t="s">
        <v>305</v>
      </c>
      <c r="AB45" s="19" t="s">
        <v>355</v>
      </c>
      <c r="AC45" s="19" t="s">
        <v>192</v>
      </c>
      <c r="AD45" s="5"/>
      <c r="AE45" s="19">
        <v>4</v>
      </c>
      <c r="AF45" s="19" t="s">
        <v>180</v>
      </c>
      <c r="AG45" s="19" t="s">
        <v>166</v>
      </c>
      <c r="AH45" s="19">
        <v>537</v>
      </c>
      <c r="AI45" s="19" t="s">
        <v>221</v>
      </c>
      <c r="AJ45" s="5"/>
      <c r="AK45" s="5"/>
      <c r="AL45" s="5" t="s">
        <v>120</v>
      </c>
      <c r="AM45" s="5"/>
      <c r="AN45" s="5" t="s">
        <v>168</v>
      </c>
      <c r="AO45" s="5" t="str">
        <f>CONCATENATE("0055-",B45,"-",C45,"-","4",".",AE45,".",AF45,".",AG45,".",AH45,"-",AL45,".",AN45,"-",AI45)</f>
        <v>0055-CPC-GA1-4.4.3.30.537-ATH1.SP-0005</v>
      </c>
      <c r="AP45" s="5" t="str">
        <f>CONCATENATE("0055-",B45,"-",C45,"-","4",".",AE45,".",AF45,".",AG45,".",AH45,"-",AL45,"-",AN45,"-",AI45,"_",BD45,"_",U45)</f>
        <v>0055-CPC-GA1-4.4.3.30.537-ATH1-SP-0005_A1_ER</v>
      </c>
      <c r="AQ45" s="13" t="s">
        <v>323</v>
      </c>
      <c r="AR45" s="13" t="s">
        <v>395</v>
      </c>
      <c r="AS45" s="13" t="s">
        <v>500</v>
      </c>
      <c r="AT45" s="13" t="s">
        <v>499</v>
      </c>
      <c r="AU45" s="13" t="s">
        <v>319</v>
      </c>
      <c r="AV45" s="13" t="s">
        <v>334</v>
      </c>
      <c r="AW45" s="13" t="str">
        <f>CONCATENATE(AQ45," ",AS45,CHAR(10),W45,CHAR(10),AU45)</f>
        <v>DCS Marshalling Cabinet for IS and NON-IS channels
5-30-JDMCU-0002
List of elements</v>
      </c>
      <c r="AX45" s="13" t="str">
        <f>CONCATENATE(AR45," ",AT45,CHAR(10),W45,CHAR(10),AV45)</f>
        <v>Шкаф кроссовый РСУ, аналоговые и дискретные сигналы, искробезопасный и неискробезопасный
5-30-JDMCU-0002
Перечень элементов</v>
      </c>
      <c r="AY45" s="5"/>
      <c r="AZ45" s="5" t="s">
        <v>490</v>
      </c>
      <c r="BA45" s="5" t="s">
        <v>489</v>
      </c>
      <c r="BB45" s="5" t="str">
        <f>IF(FW45&gt;0,"02",IF(FN45&gt;0,"01",IF(FE45&gt;0,"00",IF(EM45&gt;0,"G1",IF(ED45&gt;0,"F1",IF(DU45&gt;0,"E1",IF(DL45&gt;0,"D1",IF(DC45&gt;0,"C1",IF(CT45&gt;0,"B1",IF(BM45&gt;0,"A1","-"))))))))))</f>
        <v>A1</v>
      </c>
      <c r="BC45" s="167" t="str">
        <f t="shared" si="38"/>
        <v>IFR</v>
      </c>
      <c r="BD45" s="5" t="str">
        <f t="shared" si="34"/>
        <v>A1</v>
      </c>
      <c r="BE45" s="5"/>
      <c r="BF45" s="5"/>
      <c r="BG45" s="12"/>
      <c r="BH45" s="5"/>
      <c r="BI45" s="5"/>
      <c r="BJ45" s="54">
        <f>FB45-(28+15)</f>
        <v>44166</v>
      </c>
      <c r="BK45" s="54">
        <f ca="1">IF(BM45&gt;0,BL45,IF(BJ45&lt;TODAY(),WORKDAY(TODAY(),10),BJ45))</f>
        <v>44243</v>
      </c>
      <c r="BL45" s="193">
        <v>44243</v>
      </c>
      <c r="BM45" s="167" t="s">
        <v>775</v>
      </c>
      <c r="BN45" s="167"/>
      <c r="BO45" s="167"/>
      <c r="BP45" s="167"/>
      <c r="BQ45" s="167"/>
      <c r="BR45" s="157"/>
      <c r="BS45" s="157"/>
      <c r="BT45" s="157"/>
      <c r="BU45" s="157"/>
      <c r="BV45" s="157"/>
      <c r="BW45" s="147"/>
      <c r="BX45" s="147"/>
      <c r="BY45" s="147"/>
      <c r="BZ45" s="147"/>
      <c r="CA45" s="147"/>
      <c r="CB45" s="125"/>
      <c r="CC45" s="125"/>
      <c r="CD45" s="125"/>
      <c r="CE45" s="125"/>
      <c r="CF45" s="125"/>
      <c r="CG45" s="125"/>
      <c r="CH45" s="125"/>
      <c r="CI45" s="125"/>
      <c r="CJ45" s="125"/>
      <c r="CK45" s="125"/>
      <c r="CL45" s="24">
        <f>WORKDAY(BJ45,20)</f>
        <v>44194</v>
      </c>
      <c r="CM45" s="24">
        <f ca="1">IF(BM45&gt;0,WORKDAY(BK45,10),"-")</f>
        <v>44257</v>
      </c>
      <c r="CN45" s="54"/>
      <c r="CO45" s="5"/>
      <c r="CP45" s="34"/>
      <c r="CQ45" s="24">
        <f>WORKDAY(CL45,10)</f>
        <v>44208</v>
      </c>
      <c r="CR45" s="24" t="str">
        <f>IF(CO45&gt;0,WORKDAY(CM45,10),"-")</f>
        <v>-</v>
      </c>
      <c r="CS45" s="54"/>
      <c r="CT45" s="5"/>
      <c r="CU45" s="24" t="str">
        <f>IF(CT45&gt;0,WORKDAY(CQ45,10),"-")</f>
        <v>-</v>
      </c>
      <c r="CV45" s="24" t="str">
        <f>IF(CT45&gt;0,WORKDAY(CR45,10),"-")</f>
        <v>-</v>
      </c>
      <c r="CW45" s="54"/>
      <c r="CX45" s="5"/>
      <c r="CY45" s="34"/>
      <c r="CZ45" s="24" t="str">
        <f>IF(CX45&gt;0,WORKDAY(CU45,10),"-")</f>
        <v>-</v>
      </c>
      <c r="DA45" s="24" t="str">
        <f>IF(CX45&gt;0,WORKDAY(CV45,10),"-")</f>
        <v>-</v>
      </c>
      <c r="DB45" s="24"/>
      <c r="DC45" s="5"/>
      <c r="DD45" s="24" t="str">
        <f>IF(DC45&gt;0,WORKDAY(CZ45,10),"-")</f>
        <v>-</v>
      </c>
      <c r="DE45" s="24" t="str">
        <f>IF(DC45&gt;0,WORKDAY(DA45,10),"-")</f>
        <v>-</v>
      </c>
      <c r="DF45" s="5"/>
      <c r="DG45" s="5"/>
      <c r="DH45" s="54"/>
      <c r="DI45" s="24" t="str">
        <f>IF(DG45&gt;0,WORKDAY(DD45,10),"-")</f>
        <v>-</v>
      </c>
      <c r="DJ45" s="24" t="str">
        <f>IF(DG45&gt;0,WORKDAY(DE45,10),"-")</f>
        <v>-</v>
      </c>
      <c r="DK45" s="5"/>
      <c r="DL45" s="5"/>
      <c r="DM45" s="24" t="str">
        <f>IF(DL45&gt;0,WORKDAY(DI45,10),"-")</f>
        <v>-</v>
      </c>
      <c r="DN45" s="24" t="str">
        <f>IF(DL45&gt;0,WORKDAY(DJ45,10),"-")</f>
        <v>-</v>
      </c>
      <c r="DO45" s="5"/>
      <c r="DP45" s="5"/>
      <c r="DQ45" s="54"/>
      <c r="DR45" s="24" t="str">
        <f>IF(DP45&gt;0,WORKDAY(DM45,10),"-")</f>
        <v>-</v>
      </c>
      <c r="DS45" s="24" t="str">
        <f>IF(DP45&gt;0,WORKDAY(DN45,10),"-")</f>
        <v>-</v>
      </c>
      <c r="DT45" s="5"/>
      <c r="DU45" s="5"/>
      <c r="DV45" s="24" t="str">
        <f>IF(DU45&gt;0,WORKDAY(DR45,10),"-")</f>
        <v>-</v>
      </c>
      <c r="DW45" s="24" t="str">
        <f>IF(DU45&gt;0,WORKDAY(DS45,10),"-")</f>
        <v>-</v>
      </c>
      <c r="DX45" s="5"/>
      <c r="DY45" s="5"/>
      <c r="DZ45" s="54"/>
      <c r="EA45" s="24" t="str">
        <f>IF(DY45&gt;0,WORKDAY(DV45,10),"-")</f>
        <v>-</v>
      </c>
      <c r="EB45" s="24" t="str">
        <f>IF(DY45&gt;0,WORKDAY(DW45,10),"-")</f>
        <v>-</v>
      </c>
      <c r="EC45" s="5"/>
      <c r="ED45" s="5"/>
      <c r="EE45" s="24" t="str">
        <f>IF(ED45&gt;0,WORKDAY(EA45,10),"-")</f>
        <v>-</v>
      </c>
      <c r="EF45" s="24" t="str">
        <f>IF(ED45&gt;0,WORKDAY(EB45,10),"-")</f>
        <v>-</v>
      </c>
      <c r="EG45" s="5"/>
      <c r="EH45" s="5"/>
      <c r="EI45" s="54"/>
      <c r="EJ45" s="24" t="str">
        <f>IF(EH45&gt;0,WORKDAY(EE45,10),"-")</f>
        <v>-</v>
      </c>
      <c r="EK45" s="24" t="str">
        <f>IF(EH45&gt;0,WORKDAY(EF45,10),"-")</f>
        <v>-</v>
      </c>
      <c r="EL45" s="5"/>
      <c r="EM45" s="5"/>
      <c r="EN45" s="24" t="str">
        <f>IF(EM45&gt;0,WORKDAY(EJ45,10),"-")</f>
        <v>-</v>
      </c>
      <c r="EO45" s="24" t="str">
        <f>IF(EM45&gt;0,WORKDAY(EK45,10),"-")</f>
        <v>-</v>
      </c>
      <c r="EP45" s="5"/>
      <c r="EQ45" s="5"/>
      <c r="ER45" s="54"/>
      <c r="ES45" s="54"/>
      <c r="ET45" s="54"/>
      <c r="EU45" s="54"/>
      <c r="EV45" s="54"/>
      <c r="EW45" s="24"/>
      <c r="EX45" s="24"/>
      <c r="EY45" s="167"/>
      <c r="EZ45" s="167"/>
      <c r="FA45" s="193"/>
      <c r="FB45" s="24">
        <v>44209</v>
      </c>
      <c r="FC45" s="24">
        <f ca="1">IF(BK45&gt;0,IF(DC45&gt;0,WORKDAY(DB45,20),IF(CT45&gt;0,WORKDAY(CS45,30),IF(CO45&gt;0,WORKDAY(CN45,40),FB45))),"-")</f>
        <v>44209</v>
      </c>
      <c r="FD45" s="167"/>
      <c r="FE45" s="167"/>
      <c r="FF45" s="24" t="str">
        <f>IF(FE45&gt;0,WORKDAY(FB45,10),"-")</f>
        <v>-</v>
      </c>
      <c r="FG45" s="24" t="str">
        <f>IF(FE45&gt;0,WORKDAY(FC45,10),"-")</f>
        <v>-</v>
      </c>
      <c r="FH45" s="5"/>
      <c r="FI45" s="5"/>
      <c r="FJ45" s="34"/>
      <c r="FK45" s="24">
        <f t="shared" si="43"/>
        <v>44237</v>
      </c>
      <c r="FL45" s="24">
        <f t="shared" si="36"/>
        <v>44237</v>
      </c>
      <c r="FM45" s="5"/>
      <c r="FN45" s="5"/>
      <c r="FO45" s="24" t="str">
        <f>IF(FN45&gt;0,WORKDAY(FK45,10),"-")</f>
        <v>-</v>
      </c>
      <c r="FP45" s="24" t="str">
        <f>IF(FN45&gt;0,WORKDAY(FL45,10),"-")</f>
        <v>-</v>
      </c>
      <c r="FQ45" s="5"/>
      <c r="FR45" s="5"/>
      <c r="FS45" s="54"/>
      <c r="FT45" s="24">
        <f t="shared" si="44"/>
        <v>44265</v>
      </c>
      <c r="FU45" s="24">
        <f t="shared" si="9"/>
        <v>44265</v>
      </c>
      <c r="FV45" s="5"/>
      <c r="FW45" s="5"/>
      <c r="FX45" s="24" t="str">
        <f>IF(FW45&gt;0,WORKDAY(FT45,10),"-")</f>
        <v>-</v>
      </c>
      <c r="FY45" s="24" t="str">
        <f>IF(FW45&gt;0,WORKDAY(FU45,10),"-")</f>
        <v>-</v>
      </c>
      <c r="FZ45" s="5"/>
      <c r="GA45" s="5"/>
      <c r="GB45" s="54"/>
      <c r="GC45" s="54"/>
      <c r="GD45" s="54"/>
      <c r="GE45" s="54"/>
      <c r="GF45" s="54"/>
      <c r="GG45" s="54"/>
      <c r="GH45" s="54"/>
      <c r="GI45" s="54"/>
      <c r="GJ45" s="54"/>
      <c r="GK45" s="54"/>
      <c r="GL45" s="54"/>
      <c r="GM45" s="54"/>
      <c r="GN45" s="54"/>
      <c r="GO45" s="54"/>
      <c r="GP45" s="54"/>
      <c r="GQ45" s="54"/>
      <c r="GR45" s="54"/>
      <c r="GS45" s="54"/>
      <c r="GT45" s="54"/>
      <c r="GU45" s="54"/>
      <c r="GV45" s="54"/>
      <c r="GW45" s="54"/>
      <c r="GX45" s="54"/>
      <c r="GY45" s="54"/>
      <c r="GZ45" s="193"/>
      <c r="HA45" s="54"/>
      <c r="HB45" s="54"/>
      <c r="HC45" s="54"/>
      <c r="HD45" s="34">
        <f t="shared" ca="1" si="10"/>
        <v>1</v>
      </c>
      <c r="HE45" s="25">
        <f t="shared" ca="1" si="11"/>
        <v>6.8389057750759875E-4</v>
      </c>
      <c r="HF45" s="25">
        <f t="shared" ca="1" si="12"/>
        <v>1.5197568389057751E-3</v>
      </c>
      <c r="HG45" s="25">
        <f t="shared" ca="1" si="13"/>
        <v>9.0543259557344079E-4</v>
      </c>
      <c r="HH45" s="25">
        <f t="shared" ca="1" si="14"/>
        <v>2.012072434607646E-3</v>
      </c>
      <c r="HI45" s="25"/>
      <c r="HJ45" s="25"/>
      <c r="HK45" s="5"/>
      <c r="HL45" s="24">
        <f t="shared" ca="1" si="0"/>
        <v>44243</v>
      </c>
      <c r="HM45" s="107"/>
      <c r="HO45" s="204" t="str">
        <f t="shared" si="17"/>
        <v>ожидание A1</v>
      </c>
      <c r="HP45" s="204" t="str">
        <f t="shared" si="18"/>
        <v>не выгружено 00</v>
      </c>
      <c r="HQ45" s="182" t="str">
        <f t="shared" si="19"/>
        <v>выгружено A1</v>
      </c>
      <c r="HR45" s="182" t="str">
        <f t="shared" si="20"/>
        <v>ожидание A1</v>
      </c>
      <c r="HS45" s="182" t="b">
        <f t="shared" si="21"/>
        <v>0</v>
      </c>
      <c r="HT45" s="182" t="str">
        <f t="shared" si="22"/>
        <v>ожидание замечаний</v>
      </c>
      <c r="HU45" s="182" t="str">
        <f t="shared" si="23"/>
        <v>0055-P2-GA1-CPC-TRM-00650</v>
      </c>
      <c r="HV45" s="191">
        <f t="shared" si="24"/>
        <v>44243</v>
      </c>
      <c r="HW45" s="184" t="str">
        <f t="shared" si="25"/>
        <v>ожидание A1</v>
      </c>
      <c r="HX45" s="191" t="str">
        <f t="shared" si="26"/>
        <v>ожидание A1</v>
      </c>
      <c r="HY45" s="183"/>
      <c r="HZ45" s="182" t="str">
        <f t="shared" si="27"/>
        <v>выгружено</v>
      </c>
      <c r="IA45" s="182" t="str">
        <f t="shared" si="28"/>
        <v>A1</v>
      </c>
      <c r="IB45" s="182" t="str">
        <f t="shared" si="29"/>
        <v>ожидание замечаний к ревизии</v>
      </c>
      <c r="IC45" s="182" t="str">
        <f t="shared" si="30"/>
        <v>A1</v>
      </c>
      <c r="ID45" s="182" t="str">
        <f t="shared" si="31"/>
        <v>A1</v>
      </c>
      <c r="IE45" s="185" t="str">
        <f t="shared" si="32"/>
        <v>1</v>
      </c>
      <c r="IF45" s="135" t="s">
        <v>705</v>
      </c>
      <c r="IG45" s="181">
        <v>1</v>
      </c>
    </row>
    <row r="46" spans="1:289" s="57" customFormat="1" ht="57" hidden="1" customHeight="1">
      <c r="A46" s="6"/>
      <c r="B46" s="19" t="s">
        <v>156</v>
      </c>
      <c r="C46" s="19" t="s">
        <v>157</v>
      </c>
      <c r="D46" s="5"/>
      <c r="E46" s="5"/>
      <c r="F46" s="5"/>
      <c r="G46" s="5"/>
      <c r="H46" s="5" t="s">
        <v>727</v>
      </c>
      <c r="I46" s="5" t="s">
        <v>736</v>
      </c>
      <c r="J46" s="5"/>
      <c r="K46" s="5"/>
      <c r="L46" s="5"/>
      <c r="M46" s="5"/>
      <c r="N46" s="5"/>
      <c r="O46" s="5"/>
      <c r="P46" s="5" t="s">
        <v>745</v>
      </c>
      <c r="Q46" s="5" t="s">
        <v>747</v>
      </c>
      <c r="R46" s="5" t="s">
        <v>206</v>
      </c>
      <c r="S46" s="5" t="s">
        <v>360</v>
      </c>
      <c r="T46" s="5" t="s">
        <v>361</v>
      </c>
      <c r="U46" s="5" t="s">
        <v>158</v>
      </c>
      <c r="V46" s="5"/>
      <c r="W46" s="5" t="str">
        <f>CONCATENATE(X46,"-",Y46,"-",Z46,AA46,,AB46,"-",AC46)</f>
        <v>5-30-JDMCU-0002</v>
      </c>
      <c r="X46" s="19" t="s">
        <v>755</v>
      </c>
      <c r="Y46" s="19">
        <v>30</v>
      </c>
      <c r="Z46" s="19" t="s">
        <v>302</v>
      </c>
      <c r="AA46" s="19" t="s">
        <v>305</v>
      </c>
      <c r="AB46" s="19" t="s">
        <v>355</v>
      </c>
      <c r="AC46" s="19" t="s">
        <v>192</v>
      </c>
      <c r="AD46" s="5"/>
      <c r="AE46" s="19">
        <v>4</v>
      </c>
      <c r="AF46" s="19" t="s">
        <v>180</v>
      </c>
      <c r="AG46" s="19" t="s">
        <v>166</v>
      </c>
      <c r="AH46" s="19">
        <v>537</v>
      </c>
      <c r="AI46" s="19" t="s">
        <v>221</v>
      </c>
      <c r="AJ46" s="5"/>
      <c r="AK46" s="5"/>
      <c r="AL46" s="5" t="s">
        <v>120</v>
      </c>
      <c r="AM46" s="5"/>
      <c r="AN46" s="5" t="s">
        <v>169</v>
      </c>
      <c r="AO46" s="5" t="str">
        <f>CONCATENATE("0055-",B46,"-",C46,"-","4",".",AE46,".",AF46,".",AG46,".",AH46,"-",AL46,".",AN46,"-",AI46)</f>
        <v>0055-CPC-GA1-4.4.3.30.537-ATH1.V0-0005</v>
      </c>
      <c r="AP46" s="5" t="str">
        <f>CONCATENATE("0055-",B46,"-",C46,"-","4",".",AE46,".",AF46,".",AG46,".",AH46,"-",AL46,"-",AN46,"-",AI46,"_",BD46,"_",U46)</f>
        <v>0055-CPC-GA1-4.4.3.30.537-ATH1-V0-0005_A1_ER</v>
      </c>
      <c r="AQ46" s="13" t="s">
        <v>323</v>
      </c>
      <c r="AR46" s="13" t="s">
        <v>395</v>
      </c>
      <c r="AS46" s="13" t="s">
        <v>500</v>
      </c>
      <c r="AT46" s="13" t="s">
        <v>499</v>
      </c>
      <c r="AU46" s="13" t="s">
        <v>320</v>
      </c>
      <c r="AV46" s="13" t="s">
        <v>335</v>
      </c>
      <c r="AW46" s="13" t="str">
        <f>CONCATENATE(AQ46," ",AS46,CHAR(10),W46,CHAR(10),AU46)</f>
        <v>DCS Marshalling Cabinet for IS and NON-IS channels
5-30-JDMCU-0002
General view drawings</v>
      </c>
      <c r="AX46" s="13" t="str">
        <f>CONCATENATE(AR46," ",AT46,CHAR(10),W46,CHAR(10),AV46)</f>
        <v>Шкаф кроссовый РСУ, аналоговые и дискретные сигналы, искробезопасный и неискробезопасный
5-30-JDMCU-0002
Чертеж общего вида</v>
      </c>
      <c r="AY46" s="5"/>
      <c r="AZ46" s="5" t="s">
        <v>490</v>
      </c>
      <c r="BA46" s="5" t="s">
        <v>489</v>
      </c>
      <c r="BB46" s="5" t="str">
        <f>IF(FW46&gt;0,"02",IF(FN46&gt;0,"01",IF(FE46&gt;0,"00",IF(EM46&gt;0,"G1",IF(ED46&gt;0,"F1",IF(DU46&gt;0,"E1",IF(DL46&gt;0,"D1",IF(DC46&gt;0,"C1",IF(CT46&gt;0,"B1",IF(BM46&gt;0,"A1","-"))))))))))</f>
        <v>A1</v>
      </c>
      <c r="BC46" s="167" t="str">
        <f t="shared" si="38"/>
        <v>IFR</v>
      </c>
      <c r="BD46" s="5" t="str">
        <f t="shared" si="34"/>
        <v>A1</v>
      </c>
      <c r="BE46" s="5"/>
      <c r="BF46" s="5"/>
      <c r="BG46" s="12"/>
      <c r="BH46" s="5"/>
      <c r="BI46" s="5"/>
      <c r="BJ46" s="54">
        <f>FB46-(28+15)</f>
        <v>44166</v>
      </c>
      <c r="BK46" s="54">
        <f ca="1">IF(BM46&gt;0,BL46,IF(BJ46&lt;TODAY(),WORKDAY(TODAY(),10),BJ46))</f>
        <v>44243</v>
      </c>
      <c r="BL46" s="193">
        <v>44243</v>
      </c>
      <c r="BM46" s="167" t="s">
        <v>775</v>
      </c>
      <c r="BN46" s="167"/>
      <c r="BO46" s="167"/>
      <c r="BP46" s="167"/>
      <c r="BQ46" s="167"/>
      <c r="BR46" s="157"/>
      <c r="BS46" s="157"/>
      <c r="BT46" s="157"/>
      <c r="BU46" s="157"/>
      <c r="BV46" s="157"/>
      <c r="BW46" s="147"/>
      <c r="BX46" s="147"/>
      <c r="BY46" s="147"/>
      <c r="BZ46" s="147"/>
      <c r="CA46" s="147"/>
      <c r="CB46" s="125"/>
      <c r="CC46" s="125"/>
      <c r="CD46" s="125"/>
      <c r="CE46" s="125"/>
      <c r="CF46" s="125"/>
      <c r="CG46" s="125"/>
      <c r="CH46" s="125"/>
      <c r="CI46" s="125"/>
      <c r="CJ46" s="125"/>
      <c r="CK46" s="125"/>
      <c r="CL46" s="24">
        <f>WORKDAY(BJ46,20)</f>
        <v>44194</v>
      </c>
      <c r="CM46" s="24">
        <f ca="1">IF(BM46&gt;0,WORKDAY(BK46,10),"-")</f>
        <v>44257</v>
      </c>
      <c r="CN46" s="54"/>
      <c r="CO46" s="5"/>
      <c r="CP46" s="34"/>
      <c r="CQ46" s="24">
        <f>WORKDAY(CL46,10)</f>
        <v>44208</v>
      </c>
      <c r="CR46" s="24" t="str">
        <f>IF(CO46&gt;0,WORKDAY(CM46,10),"-")</f>
        <v>-</v>
      </c>
      <c r="CS46" s="54"/>
      <c r="CT46" s="5"/>
      <c r="CU46" s="24" t="str">
        <f>IF(CT46&gt;0,WORKDAY(CQ46,10),"-")</f>
        <v>-</v>
      </c>
      <c r="CV46" s="24" t="str">
        <f>IF(CT46&gt;0,WORKDAY(CR46,10),"-")</f>
        <v>-</v>
      </c>
      <c r="CW46" s="54"/>
      <c r="CX46" s="5"/>
      <c r="CY46" s="34"/>
      <c r="CZ46" s="24" t="str">
        <f>IF(CX46&gt;0,WORKDAY(CU46,10),"-")</f>
        <v>-</v>
      </c>
      <c r="DA46" s="24" t="str">
        <f>IF(CX46&gt;0,WORKDAY(CV46,10),"-")</f>
        <v>-</v>
      </c>
      <c r="DB46" s="24"/>
      <c r="DC46" s="5"/>
      <c r="DD46" s="24" t="str">
        <f>IF(DC46&gt;0,WORKDAY(CZ46,10),"-")</f>
        <v>-</v>
      </c>
      <c r="DE46" s="24" t="str">
        <f>IF(DC46&gt;0,WORKDAY(DA46,10),"-")</f>
        <v>-</v>
      </c>
      <c r="DF46" s="5"/>
      <c r="DG46" s="5"/>
      <c r="DH46" s="54"/>
      <c r="DI46" s="24" t="str">
        <f>IF(DG46&gt;0,WORKDAY(DD46,10),"-")</f>
        <v>-</v>
      </c>
      <c r="DJ46" s="24" t="str">
        <f>IF(DG46&gt;0,WORKDAY(DE46,10),"-")</f>
        <v>-</v>
      </c>
      <c r="DK46" s="5"/>
      <c r="DL46" s="5"/>
      <c r="DM46" s="24" t="str">
        <f>IF(DL46&gt;0,WORKDAY(DI46,10),"-")</f>
        <v>-</v>
      </c>
      <c r="DN46" s="24" t="str">
        <f>IF(DL46&gt;0,WORKDAY(DJ46,10),"-")</f>
        <v>-</v>
      </c>
      <c r="DO46" s="5"/>
      <c r="DP46" s="5"/>
      <c r="DQ46" s="54"/>
      <c r="DR46" s="24" t="str">
        <f>IF(DP46&gt;0,WORKDAY(DM46,10),"-")</f>
        <v>-</v>
      </c>
      <c r="DS46" s="24" t="str">
        <f>IF(DP46&gt;0,WORKDAY(DN46,10),"-")</f>
        <v>-</v>
      </c>
      <c r="DT46" s="5"/>
      <c r="DU46" s="5"/>
      <c r="DV46" s="24" t="str">
        <f>IF(DU46&gt;0,WORKDAY(DR46,10),"-")</f>
        <v>-</v>
      </c>
      <c r="DW46" s="24" t="str">
        <f>IF(DU46&gt;0,WORKDAY(DS46,10),"-")</f>
        <v>-</v>
      </c>
      <c r="DX46" s="5"/>
      <c r="DY46" s="5"/>
      <c r="DZ46" s="54"/>
      <c r="EA46" s="24" t="str">
        <f>IF(DY46&gt;0,WORKDAY(DV46,10),"-")</f>
        <v>-</v>
      </c>
      <c r="EB46" s="24" t="str">
        <f>IF(DY46&gt;0,WORKDAY(DW46,10),"-")</f>
        <v>-</v>
      </c>
      <c r="EC46" s="5"/>
      <c r="ED46" s="5"/>
      <c r="EE46" s="24" t="str">
        <f>IF(ED46&gt;0,WORKDAY(EA46,10),"-")</f>
        <v>-</v>
      </c>
      <c r="EF46" s="24" t="str">
        <f>IF(ED46&gt;0,WORKDAY(EB46,10),"-")</f>
        <v>-</v>
      </c>
      <c r="EG46" s="5"/>
      <c r="EH46" s="5"/>
      <c r="EI46" s="54"/>
      <c r="EJ46" s="24" t="str">
        <f>IF(EH46&gt;0,WORKDAY(EE46,10),"-")</f>
        <v>-</v>
      </c>
      <c r="EK46" s="24" t="str">
        <f>IF(EH46&gt;0,WORKDAY(EF46,10),"-")</f>
        <v>-</v>
      </c>
      <c r="EL46" s="5"/>
      <c r="EM46" s="5"/>
      <c r="EN46" s="24" t="str">
        <f>IF(EM46&gt;0,WORKDAY(EJ46,10),"-")</f>
        <v>-</v>
      </c>
      <c r="EO46" s="24" t="str">
        <f>IF(EM46&gt;0,WORKDAY(EK46,10),"-")</f>
        <v>-</v>
      </c>
      <c r="EP46" s="5"/>
      <c r="EQ46" s="5"/>
      <c r="ER46" s="54"/>
      <c r="ES46" s="54"/>
      <c r="ET46" s="54"/>
      <c r="EU46" s="54"/>
      <c r="EV46" s="54"/>
      <c r="EW46" s="24"/>
      <c r="EX46" s="24"/>
      <c r="EY46" s="167"/>
      <c r="EZ46" s="167"/>
      <c r="FA46" s="193"/>
      <c r="FB46" s="24">
        <v>44209</v>
      </c>
      <c r="FC46" s="24">
        <f ca="1">IF(BK46&gt;0,IF(DC46&gt;0,WORKDAY(DB46,20),IF(CT46&gt;0,WORKDAY(CS46,30),IF(CO46&gt;0,WORKDAY(CN46,40),FB46))),"-")</f>
        <v>44209</v>
      </c>
      <c r="FD46" s="167"/>
      <c r="FE46" s="167"/>
      <c r="FF46" s="24" t="str">
        <f>IF(FE46&gt;0,WORKDAY(FB46,10),"-")</f>
        <v>-</v>
      </c>
      <c r="FG46" s="24" t="str">
        <f>IF(FE46&gt;0,WORKDAY(FC46,10),"-")</f>
        <v>-</v>
      </c>
      <c r="FH46" s="5"/>
      <c r="FI46" s="5"/>
      <c r="FJ46" s="34"/>
      <c r="FK46" s="24">
        <f t="shared" si="43"/>
        <v>44237</v>
      </c>
      <c r="FL46" s="24">
        <f t="shared" si="36"/>
        <v>44237</v>
      </c>
      <c r="FM46" s="5"/>
      <c r="FN46" s="5"/>
      <c r="FO46" s="24" t="str">
        <f>IF(FN46&gt;0,WORKDAY(FK46,10),"-")</f>
        <v>-</v>
      </c>
      <c r="FP46" s="24" t="str">
        <f>IF(FN46&gt;0,WORKDAY(FL46,10),"-")</f>
        <v>-</v>
      </c>
      <c r="FQ46" s="5"/>
      <c r="FR46" s="5"/>
      <c r="FS46" s="54"/>
      <c r="FT46" s="24">
        <f t="shared" si="44"/>
        <v>44265</v>
      </c>
      <c r="FU46" s="24">
        <f t="shared" si="9"/>
        <v>44265</v>
      </c>
      <c r="FV46" s="5"/>
      <c r="FW46" s="5"/>
      <c r="FX46" s="24" t="str">
        <f>IF(FW46&gt;0,WORKDAY(FT46,10),"-")</f>
        <v>-</v>
      </c>
      <c r="FY46" s="24" t="str">
        <f>IF(FW46&gt;0,WORKDAY(FU46,10),"-")</f>
        <v>-</v>
      </c>
      <c r="FZ46" s="5"/>
      <c r="GA46" s="5"/>
      <c r="GB46" s="54"/>
      <c r="GC46" s="54"/>
      <c r="GD46" s="54"/>
      <c r="GE46" s="54"/>
      <c r="GF46" s="54"/>
      <c r="GG46" s="54"/>
      <c r="GH46" s="54"/>
      <c r="GI46" s="54"/>
      <c r="GJ46" s="54"/>
      <c r="GK46" s="54"/>
      <c r="GL46" s="54"/>
      <c r="GM46" s="54"/>
      <c r="GN46" s="54"/>
      <c r="GO46" s="54"/>
      <c r="GP46" s="54"/>
      <c r="GQ46" s="54"/>
      <c r="GR46" s="54"/>
      <c r="GS46" s="54"/>
      <c r="GT46" s="54"/>
      <c r="GU46" s="54"/>
      <c r="GV46" s="54"/>
      <c r="GW46" s="54"/>
      <c r="GX46" s="54"/>
      <c r="GY46" s="54"/>
      <c r="GZ46" s="193"/>
      <c r="HA46" s="54"/>
      <c r="HB46" s="54"/>
      <c r="HC46" s="54"/>
      <c r="HD46" s="34">
        <f t="shared" ca="1" si="10"/>
        <v>1</v>
      </c>
      <c r="HE46" s="25">
        <f t="shared" ca="1" si="11"/>
        <v>6.8389057750759875E-4</v>
      </c>
      <c r="HF46" s="25">
        <f t="shared" ca="1" si="12"/>
        <v>1.5197568389057751E-3</v>
      </c>
      <c r="HG46" s="25">
        <f t="shared" ca="1" si="13"/>
        <v>9.0543259557344079E-4</v>
      </c>
      <c r="HH46" s="25">
        <f t="shared" ca="1" si="14"/>
        <v>2.012072434607646E-3</v>
      </c>
      <c r="HI46" s="25"/>
      <c r="HJ46" s="25"/>
      <c r="HK46" s="5"/>
      <c r="HL46" s="24">
        <f t="shared" ca="1" si="0"/>
        <v>44243</v>
      </c>
      <c r="HM46" s="107"/>
      <c r="HO46" s="204" t="str">
        <f t="shared" si="17"/>
        <v>ожидание A1</v>
      </c>
      <c r="HP46" s="204" t="str">
        <f t="shared" si="18"/>
        <v>не выгружено 00</v>
      </c>
      <c r="HQ46" s="182" t="str">
        <f t="shared" si="19"/>
        <v>выгружено A1</v>
      </c>
      <c r="HR46" s="182" t="str">
        <f t="shared" si="20"/>
        <v>ожидание A1</v>
      </c>
      <c r="HS46" s="182" t="b">
        <f t="shared" si="21"/>
        <v>0</v>
      </c>
      <c r="HT46" s="182" t="str">
        <f t="shared" si="22"/>
        <v>ожидание замечаний</v>
      </c>
      <c r="HU46" s="182" t="str">
        <f t="shared" si="23"/>
        <v>0055-P2-GA1-CPC-TRM-00650</v>
      </c>
      <c r="HV46" s="191">
        <f t="shared" si="24"/>
        <v>44243</v>
      </c>
      <c r="HW46" s="184" t="str">
        <f t="shared" si="25"/>
        <v>ожидание A1</v>
      </c>
      <c r="HX46" s="191" t="str">
        <f t="shared" si="26"/>
        <v>ожидание A1</v>
      </c>
      <c r="HY46" s="183"/>
      <c r="HZ46" s="182" t="str">
        <f t="shared" si="27"/>
        <v>выгружено</v>
      </c>
      <c r="IA46" s="182" t="str">
        <f t="shared" si="28"/>
        <v>A1</v>
      </c>
      <c r="IB46" s="182" t="str">
        <f t="shared" si="29"/>
        <v>ожидание замечаний к ревизии</v>
      </c>
      <c r="IC46" s="182" t="str">
        <f t="shared" si="30"/>
        <v>A1</v>
      </c>
      <c r="ID46" s="182" t="str">
        <f t="shared" si="31"/>
        <v>A1</v>
      </c>
      <c r="IE46" s="185" t="str">
        <f t="shared" si="32"/>
        <v>1</v>
      </c>
      <c r="IF46" s="135" t="s">
        <v>705</v>
      </c>
      <c r="IG46" s="181">
        <v>1</v>
      </c>
    </row>
    <row r="47" spans="1:289" s="57" customFormat="1" ht="57" hidden="1" customHeight="1">
      <c r="A47" s="6"/>
      <c r="B47" s="19" t="s">
        <v>156</v>
      </c>
      <c r="C47" s="19" t="s">
        <v>157</v>
      </c>
      <c r="D47" s="5"/>
      <c r="E47" s="5"/>
      <c r="F47" s="5"/>
      <c r="G47" s="5"/>
      <c r="H47" s="5" t="s">
        <v>727</v>
      </c>
      <c r="I47" s="5" t="s">
        <v>736</v>
      </c>
      <c r="J47" s="5"/>
      <c r="K47" s="5"/>
      <c r="L47" s="5"/>
      <c r="M47" s="5"/>
      <c r="N47" s="5"/>
      <c r="O47" s="5"/>
      <c r="P47" s="5" t="s">
        <v>745</v>
      </c>
      <c r="Q47" s="5" t="s">
        <v>747</v>
      </c>
      <c r="R47" s="5" t="s">
        <v>206</v>
      </c>
      <c r="S47" s="5" t="s">
        <v>360</v>
      </c>
      <c r="T47" s="5" t="s">
        <v>361</v>
      </c>
      <c r="U47" s="5" t="s">
        <v>158</v>
      </c>
      <c r="V47" s="5"/>
      <c r="W47" s="5" t="str">
        <f>CONCATENATE(X47,"-",Y47,"-",Z47,AA47,,AB47,"-",AC47)</f>
        <v>5-30-JDMCU-0002</v>
      </c>
      <c r="X47" s="19" t="s">
        <v>755</v>
      </c>
      <c r="Y47" s="19">
        <v>30</v>
      </c>
      <c r="Z47" s="19" t="s">
        <v>302</v>
      </c>
      <c r="AA47" s="19" t="s">
        <v>305</v>
      </c>
      <c r="AB47" s="19" t="s">
        <v>355</v>
      </c>
      <c r="AC47" s="19" t="s">
        <v>192</v>
      </c>
      <c r="AD47" s="5"/>
      <c r="AE47" s="19">
        <v>4</v>
      </c>
      <c r="AF47" s="19" t="s">
        <v>180</v>
      </c>
      <c r="AG47" s="19" t="s">
        <v>166</v>
      </c>
      <c r="AH47" s="19">
        <v>537</v>
      </c>
      <c r="AI47" s="19" t="s">
        <v>221</v>
      </c>
      <c r="AJ47" s="5"/>
      <c r="AK47" s="5"/>
      <c r="AL47" s="5" t="s">
        <v>120</v>
      </c>
      <c r="AM47" s="5"/>
      <c r="AN47" s="5" t="s">
        <v>170</v>
      </c>
      <c r="AO47" s="5" t="str">
        <f>CONCATENATE("0055-",B47,"-",C47,"-","4",".",AE47,".",AF47,".",AG47,".",AH47,"-",AL47,".",AN47,"-",AI47)</f>
        <v>0055-CPC-GA1-4.4.3.30.537-ATH1.SB-0005</v>
      </c>
      <c r="AP47" s="5" t="str">
        <f>CONCATENATE("0055-",B47,"-",C47,"-","4",".",AE47,".",AF47,".",AG47,".",AH47,"-",AL47,"-",AN47,"-",AI47,"_",BD47,"_",U47)</f>
        <v>0055-CPC-GA1-4.4.3.30.537-ATH1-SB-0005_A1_ER</v>
      </c>
      <c r="AQ47" s="13" t="s">
        <v>323</v>
      </c>
      <c r="AR47" s="13" t="s">
        <v>395</v>
      </c>
      <c r="AS47" s="13" t="s">
        <v>500</v>
      </c>
      <c r="AT47" s="13" t="s">
        <v>499</v>
      </c>
      <c r="AU47" s="13" t="s">
        <v>321</v>
      </c>
      <c r="AV47" s="13" t="s">
        <v>336</v>
      </c>
      <c r="AW47" s="13" t="str">
        <f>CONCATENATE(AQ47," ",AS47,CHAR(10),W47,CHAR(10),AU47)</f>
        <v>DCS Marshalling Cabinet for IS and NON-IS channels
5-30-JDMCU-0002
Electrical circuits</v>
      </c>
      <c r="AX47" s="13" t="str">
        <f>CONCATENATE(AR47," ",AT47,CHAR(10),W47,CHAR(10),AV47)</f>
        <v>Шкаф кроссовый РСУ, аналоговые и дискретные сигналы, искробезопасный и неискробезопасный
5-30-JDMCU-0002
Схема электрическая принципиальная</v>
      </c>
      <c r="AY47" s="5"/>
      <c r="AZ47" s="5" t="s">
        <v>490</v>
      </c>
      <c r="BA47" s="5" t="s">
        <v>489</v>
      </c>
      <c r="BB47" s="5" t="str">
        <f>IF(FW47&gt;0,"02",IF(FN47&gt;0,"01",IF(FE47&gt;0,"00",IF(EM47&gt;0,"G1",IF(ED47&gt;0,"F1",IF(DU47&gt;0,"E1",IF(DL47&gt;0,"D1",IF(DC47&gt;0,"C1",IF(CT47&gt;0,"B1",IF(BM47&gt;0,"A1","-"))))))))))</f>
        <v>A1</v>
      </c>
      <c r="BC47" s="167" t="str">
        <f t="shared" si="38"/>
        <v>IFR</v>
      </c>
      <c r="BD47" s="5" t="str">
        <f t="shared" si="34"/>
        <v>A1</v>
      </c>
      <c r="BE47" s="5"/>
      <c r="BF47" s="5"/>
      <c r="BG47" s="12"/>
      <c r="BH47" s="5"/>
      <c r="BI47" s="5"/>
      <c r="BJ47" s="54">
        <f>FB47-(28+15)</f>
        <v>44166</v>
      </c>
      <c r="BK47" s="54">
        <f ca="1">IF(BM47&gt;0,BL47,IF(BJ47&lt;TODAY(),WORKDAY(TODAY(),10),BJ47))</f>
        <v>44243</v>
      </c>
      <c r="BL47" s="193">
        <v>44243</v>
      </c>
      <c r="BM47" s="167" t="s">
        <v>775</v>
      </c>
      <c r="BN47" s="167"/>
      <c r="BO47" s="167"/>
      <c r="BP47" s="167"/>
      <c r="BQ47" s="167"/>
      <c r="BR47" s="157"/>
      <c r="BS47" s="157"/>
      <c r="BT47" s="157"/>
      <c r="BU47" s="157"/>
      <c r="BV47" s="157"/>
      <c r="BW47" s="147"/>
      <c r="BX47" s="147"/>
      <c r="BY47" s="147"/>
      <c r="BZ47" s="147"/>
      <c r="CA47" s="147"/>
      <c r="CB47" s="125"/>
      <c r="CC47" s="125"/>
      <c r="CD47" s="125"/>
      <c r="CE47" s="125"/>
      <c r="CF47" s="125"/>
      <c r="CG47" s="125"/>
      <c r="CH47" s="125"/>
      <c r="CI47" s="125"/>
      <c r="CJ47" s="125"/>
      <c r="CK47" s="125"/>
      <c r="CL47" s="24">
        <f>WORKDAY(BJ47,20)</f>
        <v>44194</v>
      </c>
      <c r="CM47" s="24">
        <f ca="1">IF(BM47&gt;0,WORKDAY(BK47,10),"-")</f>
        <v>44257</v>
      </c>
      <c r="CN47" s="54"/>
      <c r="CO47" s="5"/>
      <c r="CP47" s="34"/>
      <c r="CQ47" s="24">
        <f>WORKDAY(CL47,10)</f>
        <v>44208</v>
      </c>
      <c r="CR47" s="24" t="str">
        <f>IF(CO47&gt;0,WORKDAY(CM47,10),"-")</f>
        <v>-</v>
      </c>
      <c r="CS47" s="54"/>
      <c r="CT47" s="5"/>
      <c r="CU47" s="24" t="str">
        <f>IF(CT47&gt;0,WORKDAY(CQ47,10),"-")</f>
        <v>-</v>
      </c>
      <c r="CV47" s="24" t="str">
        <f>IF(CT47&gt;0,WORKDAY(CR47,10),"-")</f>
        <v>-</v>
      </c>
      <c r="CW47" s="54"/>
      <c r="CX47" s="5"/>
      <c r="CY47" s="34"/>
      <c r="CZ47" s="24" t="str">
        <f>IF(CX47&gt;0,WORKDAY(CU47,10),"-")</f>
        <v>-</v>
      </c>
      <c r="DA47" s="24" t="str">
        <f>IF(CX47&gt;0,WORKDAY(CV47,10),"-")</f>
        <v>-</v>
      </c>
      <c r="DB47" s="24"/>
      <c r="DC47" s="5"/>
      <c r="DD47" s="24" t="str">
        <f>IF(DC47&gt;0,WORKDAY(CZ47,10),"-")</f>
        <v>-</v>
      </c>
      <c r="DE47" s="24" t="str">
        <f>IF(DC47&gt;0,WORKDAY(DA47,10),"-")</f>
        <v>-</v>
      </c>
      <c r="DF47" s="5"/>
      <c r="DG47" s="5"/>
      <c r="DH47" s="54"/>
      <c r="DI47" s="24" t="str">
        <f>IF(DG47&gt;0,WORKDAY(DD47,10),"-")</f>
        <v>-</v>
      </c>
      <c r="DJ47" s="24" t="str">
        <f>IF(DG47&gt;0,WORKDAY(DE47,10),"-")</f>
        <v>-</v>
      </c>
      <c r="DK47" s="5"/>
      <c r="DL47" s="5"/>
      <c r="DM47" s="24" t="str">
        <f>IF(DL47&gt;0,WORKDAY(DI47,10),"-")</f>
        <v>-</v>
      </c>
      <c r="DN47" s="24" t="str">
        <f>IF(DL47&gt;0,WORKDAY(DJ47,10),"-")</f>
        <v>-</v>
      </c>
      <c r="DO47" s="5"/>
      <c r="DP47" s="5"/>
      <c r="DQ47" s="54"/>
      <c r="DR47" s="24" t="str">
        <f>IF(DP47&gt;0,WORKDAY(DM47,10),"-")</f>
        <v>-</v>
      </c>
      <c r="DS47" s="24" t="str">
        <f>IF(DP47&gt;0,WORKDAY(DN47,10),"-")</f>
        <v>-</v>
      </c>
      <c r="DT47" s="5"/>
      <c r="DU47" s="5"/>
      <c r="DV47" s="24" t="str">
        <f>IF(DU47&gt;0,WORKDAY(DR47,10),"-")</f>
        <v>-</v>
      </c>
      <c r="DW47" s="24" t="str">
        <f>IF(DU47&gt;0,WORKDAY(DS47,10),"-")</f>
        <v>-</v>
      </c>
      <c r="DX47" s="5"/>
      <c r="DY47" s="5"/>
      <c r="DZ47" s="54"/>
      <c r="EA47" s="24" t="str">
        <f>IF(DY47&gt;0,WORKDAY(DV47,10),"-")</f>
        <v>-</v>
      </c>
      <c r="EB47" s="24" t="str">
        <f>IF(DY47&gt;0,WORKDAY(DW47,10),"-")</f>
        <v>-</v>
      </c>
      <c r="EC47" s="5"/>
      <c r="ED47" s="5"/>
      <c r="EE47" s="24" t="str">
        <f>IF(ED47&gt;0,WORKDAY(EA47,10),"-")</f>
        <v>-</v>
      </c>
      <c r="EF47" s="24" t="str">
        <f>IF(ED47&gt;0,WORKDAY(EB47,10),"-")</f>
        <v>-</v>
      </c>
      <c r="EG47" s="5"/>
      <c r="EH47" s="5"/>
      <c r="EI47" s="54"/>
      <c r="EJ47" s="24" t="str">
        <f>IF(EH47&gt;0,WORKDAY(EE47,10),"-")</f>
        <v>-</v>
      </c>
      <c r="EK47" s="24" t="str">
        <f>IF(EH47&gt;0,WORKDAY(EF47,10),"-")</f>
        <v>-</v>
      </c>
      <c r="EL47" s="5"/>
      <c r="EM47" s="5"/>
      <c r="EN47" s="24" t="str">
        <f>IF(EM47&gt;0,WORKDAY(EJ47,10),"-")</f>
        <v>-</v>
      </c>
      <c r="EO47" s="24" t="str">
        <f>IF(EM47&gt;0,WORKDAY(EK47,10),"-")</f>
        <v>-</v>
      </c>
      <c r="EP47" s="5"/>
      <c r="EQ47" s="5"/>
      <c r="ER47" s="54"/>
      <c r="ES47" s="54"/>
      <c r="ET47" s="54"/>
      <c r="EU47" s="54"/>
      <c r="EV47" s="54"/>
      <c r="EW47" s="24"/>
      <c r="EX47" s="24"/>
      <c r="EY47" s="167"/>
      <c r="EZ47" s="167"/>
      <c r="FA47" s="193"/>
      <c r="FB47" s="24">
        <v>44209</v>
      </c>
      <c r="FC47" s="24">
        <f ca="1">IF(BK47&gt;0,IF(DC47&gt;0,WORKDAY(DB47,20),IF(CT47&gt;0,WORKDAY(CS47,30),IF(CO47&gt;0,WORKDAY(CN47,40),FB47))),"-")</f>
        <v>44209</v>
      </c>
      <c r="FD47" s="167"/>
      <c r="FE47" s="167"/>
      <c r="FF47" s="24" t="str">
        <f>IF(FE47&gt;0,WORKDAY(FB47,10),"-")</f>
        <v>-</v>
      </c>
      <c r="FG47" s="24" t="str">
        <f>IF(FE47&gt;0,WORKDAY(FC47,10),"-")</f>
        <v>-</v>
      </c>
      <c r="FH47" s="5"/>
      <c r="FI47" s="5"/>
      <c r="FJ47" s="34"/>
      <c r="FK47" s="24">
        <f t="shared" si="43"/>
        <v>44237</v>
      </c>
      <c r="FL47" s="24">
        <f t="shared" si="36"/>
        <v>44237</v>
      </c>
      <c r="FM47" s="5"/>
      <c r="FN47" s="5"/>
      <c r="FO47" s="24" t="str">
        <f>IF(FN47&gt;0,WORKDAY(FK47,10),"-")</f>
        <v>-</v>
      </c>
      <c r="FP47" s="24" t="str">
        <f>IF(FN47&gt;0,WORKDAY(FL47,10),"-")</f>
        <v>-</v>
      </c>
      <c r="FQ47" s="5"/>
      <c r="FR47" s="5"/>
      <c r="FS47" s="54"/>
      <c r="FT47" s="24">
        <f t="shared" si="44"/>
        <v>44265</v>
      </c>
      <c r="FU47" s="24">
        <f t="shared" si="9"/>
        <v>44265</v>
      </c>
      <c r="FV47" s="5"/>
      <c r="FW47" s="5"/>
      <c r="FX47" s="24" t="str">
        <f>IF(FW47&gt;0,WORKDAY(FT47,10),"-")</f>
        <v>-</v>
      </c>
      <c r="FY47" s="24" t="str">
        <f>IF(FW47&gt;0,WORKDAY(FU47,10),"-")</f>
        <v>-</v>
      </c>
      <c r="FZ47" s="5"/>
      <c r="GA47" s="5"/>
      <c r="GB47" s="54"/>
      <c r="GC47" s="54"/>
      <c r="GD47" s="54"/>
      <c r="GE47" s="54"/>
      <c r="GF47" s="54"/>
      <c r="GG47" s="54"/>
      <c r="GH47" s="54"/>
      <c r="GI47" s="54"/>
      <c r="GJ47" s="54"/>
      <c r="GK47" s="54"/>
      <c r="GL47" s="54"/>
      <c r="GM47" s="54"/>
      <c r="GN47" s="54"/>
      <c r="GO47" s="54"/>
      <c r="GP47" s="54"/>
      <c r="GQ47" s="54"/>
      <c r="GR47" s="54"/>
      <c r="GS47" s="54"/>
      <c r="GT47" s="54"/>
      <c r="GU47" s="54"/>
      <c r="GV47" s="54"/>
      <c r="GW47" s="54"/>
      <c r="GX47" s="54"/>
      <c r="GY47" s="54"/>
      <c r="GZ47" s="193"/>
      <c r="HA47" s="54"/>
      <c r="HB47" s="54"/>
      <c r="HC47" s="54"/>
      <c r="HD47" s="34">
        <f t="shared" ca="1" si="10"/>
        <v>1</v>
      </c>
      <c r="HE47" s="25">
        <f t="shared" ca="1" si="11"/>
        <v>6.8389057750759875E-4</v>
      </c>
      <c r="HF47" s="25">
        <f t="shared" ca="1" si="12"/>
        <v>1.5197568389057751E-3</v>
      </c>
      <c r="HG47" s="25">
        <f t="shared" ca="1" si="13"/>
        <v>9.0543259557344079E-4</v>
      </c>
      <c r="HH47" s="25">
        <f t="shared" ca="1" si="14"/>
        <v>2.012072434607646E-3</v>
      </c>
      <c r="HI47" s="25"/>
      <c r="HJ47" s="25"/>
      <c r="HK47" s="5"/>
      <c r="HL47" s="24">
        <f t="shared" ca="1" si="0"/>
        <v>44243</v>
      </c>
      <c r="HM47" s="107"/>
      <c r="HO47" s="204" t="str">
        <f t="shared" si="17"/>
        <v>ожидание A1</v>
      </c>
      <c r="HP47" s="204" t="str">
        <f t="shared" si="18"/>
        <v>не выгружено 00</v>
      </c>
      <c r="HQ47" s="182" t="str">
        <f t="shared" si="19"/>
        <v>выгружено A1</v>
      </c>
      <c r="HR47" s="182" t="str">
        <f t="shared" si="20"/>
        <v>ожидание A1</v>
      </c>
      <c r="HS47" s="182" t="b">
        <f t="shared" si="21"/>
        <v>0</v>
      </c>
      <c r="HT47" s="182" t="str">
        <f t="shared" si="22"/>
        <v>ожидание замечаний</v>
      </c>
      <c r="HU47" s="182" t="str">
        <f t="shared" si="23"/>
        <v>0055-P2-GA1-CPC-TRM-00650</v>
      </c>
      <c r="HV47" s="191">
        <f t="shared" si="24"/>
        <v>44243</v>
      </c>
      <c r="HW47" s="184" t="str">
        <f t="shared" si="25"/>
        <v>ожидание A1</v>
      </c>
      <c r="HX47" s="191" t="str">
        <f t="shared" si="26"/>
        <v>ожидание A1</v>
      </c>
      <c r="HY47" s="183"/>
      <c r="HZ47" s="182" t="str">
        <f t="shared" si="27"/>
        <v>выгружено</v>
      </c>
      <c r="IA47" s="182" t="str">
        <f t="shared" si="28"/>
        <v>A1</v>
      </c>
      <c r="IB47" s="182" t="str">
        <f t="shared" si="29"/>
        <v>ожидание замечаний к ревизии</v>
      </c>
      <c r="IC47" s="182" t="str">
        <f t="shared" si="30"/>
        <v>A1</v>
      </c>
      <c r="ID47" s="182" t="str">
        <f t="shared" si="31"/>
        <v>A1</v>
      </c>
      <c r="IE47" s="185" t="str">
        <f t="shared" si="32"/>
        <v>1</v>
      </c>
      <c r="IF47" s="135" t="s">
        <v>705</v>
      </c>
      <c r="IG47" s="181">
        <v>1</v>
      </c>
    </row>
    <row r="48" spans="1:289" s="57" customFormat="1" ht="57" hidden="1" customHeight="1">
      <c r="A48" s="6"/>
      <c r="B48" s="19" t="s">
        <v>156</v>
      </c>
      <c r="C48" s="19" t="s">
        <v>157</v>
      </c>
      <c r="D48" s="5"/>
      <c r="E48" s="5"/>
      <c r="F48" s="5"/>
      <c r="G48" s="5"/>
      <c r="H48" s="5" t="s">
        <v>727</v>
      </c>
      <c r="I48" s="5" t="s">
        <v>736</v>
      </c>
      <c r="J48" s="5"/>
      <c r="K48" s="5"/>
      <c r="L48" s="5"/>
      <c r="M48" s="5"/>
      <c r="N48" s="5"/>
      <c r="O48" s="5"/>
      <c r="P48" s="5" t="s">
        <v>745</v>
      </c>
      <c r="Q48" s="5" t="s">
        <v>747</v>
      </c>
      <c r="R48" s="5" t="s">
        <v>206</v>
      </c>
      <c r="S48" s="5" t="s">
        <v>360</v>
      </c>
      <c r="T48" s="5" t="s">
        <v>361</v>
      </c>
      <c r="U48" s="5" t="s">
        <v>158</v>
      </c>
      <c r="V48" s="5"/>
      <c r="W48" s="5" t="str">
        <f>CONCATENATE(X48,"-",Y48,"-",Z48,AA48,,AB48,"-",AC48)</f>
        <v>5-30-JDMCU-0002</v>
      </c>
      <c r="X48" s="19" t="s">
        <v>755</v>
      </c>
      <c r="Y48" s="19">
        <v>30</v>
      </c>
      <c r="Z48" s="19" t="s">
        <v>302</v>
      </c>
      <c r="AA48" s="19" t="s">
        <v>305</v>
      </c>
      <c r="AB48" s="19" t="s">
        <v>355</v>
      </c>
      <c r="AC48" s="19" t="s">
        <v>192</v>
      </c>
      <c r="AD48" s="5"/>
      <c r="AE48" s="19">
        <v>4</v>
      </c>
      <c r="AF48" s="19" t="s">
        <v>180</v>
      </c>
      <c r="AG48" s="19" t="s">
        <v>166</v>
      </c>
      <c r="AH48" s="19">
        <v>537</v>
      </c>
      <c r="AI48" s="19" t="s">
        <v>221</v>
      </c>
      <c r="AJ48" s="5"/>
      <c r="AK48" s="5"/>
      <c r="AL48" s="5" t="s">
        <v>120</v>
      </c>
      <c r="AM48" s="5"/>
      <c r="AN48" s="5" t="s">
        <v>546</v>
      </c>
      <c r="AO48" s="5" t="str">
        <f>CONCATENATE("0055-",B48,"-",C48,"-","4",".",AE48,".",AF48,".",AG48,".",AH48,"-",AL48,".",AN48,"-",AI48)</f>
        <v>0055-CPC-GA1-4.4.3.30.537-ATH1.JH-0005</v>
      </c>
      <c r="AP48" s="5" t="str">
        <f>CONCATENATE("0055-",B48,"-",C48,"-","4",".",AE48,".",AF48,".",AG48,".",AH48,"-",AL48,"-",AN48,"-",AI48,"_",BD48,"_",U48)</f>
        <v>0055-CPC-GA1-4.4.3.30.537-ATH1-JH-0005_-_ER</v>
      </c>
      <c r="AQ48" s="13" t="s">
        <v>323</v>
      </c>
      <c r="AR48" s="13" t="s">
        <v>395</v>
      </c>
      <c r="AS48" s="13" t="s">
        <v>500</v>
      </c>
      <c r="AT48" s="13" t="s">
        <v>499</v>
      </c>
      <c r="AU48" s="13" t="s">
        <v>286</v>
      </c>
      <c r="AV48" s="13" t="s">
        <v>287</v>
      </c>
      <c r="AW48" s="13" t="str">
        <f>CONCATENATE(AQ48," ",AS48,CHAR(10),W48,CHAR(10),AU48)</f>
        <v>DCS Marshalling Cabinet for IS and NON-IS channels
5-30-JDMCU-0002
Passport</v>
      </c>
      <c r="AX48" s="13" t="str">
        <f>CONCATENATE(AR48," ",AT48,CHAR(10),W48,CHAR(10),AV48)</f>
        <v>Шкаф кроссовый РСУ, аналоговые и дискретные сигналы, искробезопасный и неискробезопасный
5-30-JDMCU-0002
Паспорт</v>
      </c>
      <c r="AY48" s="5"/>
      <c r="AZ48" s="5" t="s">
        <v>490</v>
      </c>
      <c r="BA48" s="5" t="s">
        <v>489</v>
      </c>
      <c r="BB48" s="5" t="str">
        <f>IF(FW48&gt;0,"02",IF(FN48&gt;0,"01",IF(FE48&gt;0,"00",IF(EM48&gt;0,"G1",IF(ED48&gt;0,"F1",IF(DU48&gt;0,"E1",IF(DL48&gt;0,"D1",IF(DC48&gt;0,"C1",IF(CT48&gt;0,"B1",IF(BM48&gt;0,"A1","-"))))))))))</f>
        <v>-</v>
      </c>
      <c r="BC48" s="167" t="str">
        <f t="shared" si="38"/>
        <v>-</v>
      </c>
      <c r="BD48" s="5" t="str">
        <f t="shared" si="34"/>
        <v>-</v>
      </c>
      <c r="BE48" s="5"/>
      <c r="BF48" s="5"/>
      <c r="BG48" s="12"/>
      <c r="BH48" s="5"/>
      <c r="BI48" s="5"/>
      <c r="BJ48" s="54">
        <f>FB48-(28+15)</f>
        <v>44227</v>
      </c>
      <c r="BK48" s="54">
        <f ca="1">IF(BM48&gt;0,BL48,IF(BJ48&lt;TODAY(),WORKDAY(TODAY(),10),BJ48))</f>
        <v>44294</v>
      </c>
      <c r="BL48" s="54"/>
      <c r="BM48" s="5"/>
      <c r="BN48" s="167"/>
      <c r="BO48" s="167"/>
      <c r="BP48" s="167"/>
      <c r="BQ48" s="167"/>
      <c r="BR48" s="157"/>
      <c r="BS48" s="157"/>
      <c r="BT48" s="157"/>
      <c r="BU48" s="157"/>
      <c r="BV48" s="157"/>
      <c r="BW48" s="147"/>
      <c r="BX48" s="147"/>
      <c r="BY48" s="147"/>
      <c r="BZ48" s="147"/>
      <c r="CA48" s="147"/>
      <c r="CB48" s="125"/>
      <c r="CC48" s="125"/>
      <c r="CD48" s="125"/>
      <c r="CE48" s="125"/>
      <c r="CF48" s="125"/>
      <c r="CG48" s="125"/>
      <c r="CH48" s="125"/>
      <c r="CI48" s="125"/>
      <c r="CJ48" s="125"/>
      <c r="CK48" s="125"/>
      <c r="CL48" s="24">
        <f>WORKDAY(BJ48,20)</f>
        <v>44253</v>
      </c>
      <c r="CM48" s="24" t="str">
        <f>IF(BM48&gt;0,WORKDAY(BK48,10),"-")</f>
        <v>-</v>
      </c>
      <c r="CN48" s="54"/>
      <c r="CO48" s="5"/>
      <c r="CP48" s="34"/>
      <c r="CQ48" s="24">
        <f>WORKDAY(CL48,10)</f>
        <v>44267</v>
      </c>
      <c r="CR48" s="24" t="str">
        <f>IF(CO48&gt;0,WORKDAY(CM48,10),"-")</f>
        <v>-</v>
      </c>
      <c r="CS48" s="54"/>
      <c r="CT48" s="5"/>
      <c r="CU48" s="24" t="str">
        <f>IF(CT48&gt;0,WORKDAY(CQ48,10),"-")</f>
        <v>-</v>
      </c>
      <c r="CV48" s="24" t="str">
        <f>IF(CT48&gt;0,WORKDAY(CR48,10),"-")</f>
        <v>-</v>
      </c>
      <c r="CW48" s="54"/>
      <c r="CX48" s="5"/>
      <c r="CY48" s="34"/>
      <c r="CZ48" s="24" t="str">
        <f>IF(CX48&gt;0,WORKDAY(CU48,10),"-")</f>
        <v>-</v>
      </c>
      <c r="DA48" s="24" t="str">
        <f>IF(CX48&gt;0,WORKDAY(CV48,10),"-")</f>
        <v>-</v>
      </c>
      <c r="DB48" s="24"/>
      <c r="DC48" s="5"/>
      <c r="DD48" s="24" t="str">
        <f>IF(DC48&gt;0,WORKDAY(CZ48,10),"-")</f>
        <v>-</v>
      </c>
      <c r="DE48" s="24" t="str">
        <f>IF(DC48&gt;0,WORKDAY(DA48,10),"-")</f>
        <v>-</v>
      </c>
      <c r="DF48" s="5"/>
      <c r="DG48" s="5"/>
      <c r="DH48" s="54"/>
      <c r="DI48" s="24" t="str">
        <f>IF(DG48&gt;0,WORKDAY(DD48,10),"-")</f>
        <v>-</v>
      </c>
      <c r="DJ48" s="24" t="str">
        <f>IF(DG48&gt;0,WORKDAY(DE48,10),"-")</f>
        <v>-</v>
      </c>
      <c r="DK48" s="5"/>
      <c r="DL48" s="5"/>
      <c r="DM48" s="24" t="str">
        <f>IF(DL48&gt;0,WORKDAY(DI48,10),"-")</f>
        <v>-</v>
      </c>
      <c r="DN48" s="24" t="str">
        <f>IF(DL48&gt;0,WORKDAY(DJ48,10),"-")</f>
        <v>-</v>
      </c>
      <c r="DO48" s="5"/>
      <c r="DP48" s="5"/>
      <c r="DQ48" s="54"/>
      <c r="DR48" s="24" t="str">
        <f>IF(DP48&gt;0,WORKDAY(DM48,10),"-")</f>
        <v>-</v>
      </c>
      <c r="DS48" s="24" t="str">
        <f>IF(DP48&gt;0,WORKDAY(DN48,10),"-")</f>
        <v>-</v>
      </c>
      <c r="DT48" s="5"/>
      <c r="DU48" s="5"/>
      <c r="DV48" s="24" t="str">
        <f>IF(DU48&gt;0,WORKDAY(DR48,10),"-")</f>
        <v>-</v>
      </c>
      <c r="DW48" s="24" t="str">
        <f>IF(DU48&gt;0,WORKDAY(DS48,10),"-")</f>
        <v>-</v>
      </c>
      <c r="DX48" s="5"/>
      <c r="DY48" s="5"/>
      <c r="DZ48" s="54"/>
      <c r="EA48" s="24" t="str">
        <f>IF(DY48&gt;0,WORKDAY(DV48,10),"-")</f>
        <v>-</v>
      </c>
      <c r="EB48" s="24" t="str">
        <f>IF(DY48&gt;0,WORKDAY(DW48,10),"-")</f>
        <v>-</v>
      </c>
      <c r="EC48" s="5"/>
      <c r="ED48" s="5"/>
      <c r="EE48" s="24" t="str">
        <f>IF(ED48&gt;0,WORKDAY(EA48,10),"-")</f>
        <v>-</v>
      </c>
      <c r="EF48" s="24" t="str">
        <f>IF(ED48&gt;0,WORKDAY(EB48,10),"-")</f>
        <v>-</v>
      </c>
      <c r="EG48" s="5"/>
      <c r="EH48" s="5"/>
      <c r="EI48" s="54"/>
      <c r="EJ48" s="24" t="str">
        <f>IF(EH48&gt;0,WORKDAY(EE48,10),"-")</f>
        <v>-</v>
      </c>
      <c r="EK48" s="24" t="str">
        <f>IF(EH48&gt;0,WORKDAY(EF48,10),"-")</f>
        <v>-</v>
      </c>
      <c r="EL48" s="5"/>
      <c r="EM48" s="5"/>
      <c r="EN48" s="24" t="str">
        <f>IF(EM48&gt;0,WORKDAY(EJ48,10),"-")</f>
        <v>-</v>
      </c>
      <c r="EO48" s="24" t="str">
        <f>IF(EM48&gt;0,WORKDAY(EK48,10),"-")</f>
        <v>-</v>
      </c>
      <c r="EP48" s="5"/>
      <c r="EQ48" s="5"/>
      <c r="ER48" s="54"/>
      <c r="ES48" s="54"/>
      <c r="ET48" s="54"/>
      <c r="EU48" s="54"/>
      <c r="EV48" s="54"/>
      <c r="EW48" s="24"/>
      <c r="EX48" s="24"/>
      <c r="EY48" s="167"/>
      <c r="EZ48" s="167"/>
      <c r="FA48" s="193"/>
      <c r="FB48" s="24">
        <v>44270</v>
      </c>
      <c r="FC48" s="24">
        <f ca="1">IF(BK48&gt;0,IF(DC48&gt;0,WORKDAY(DB48,20),IF(CT48&gt;0,WORKDAY(CS48,30),IF(CO48&gt;0,WORKDAY(CN48,40),FB48))),"-")</f>
        <v>44270</v>
      </c>
      <c r="FD48" s="167"/>
      <c r="FE48" s="167"/>
      <c r="FF48" s="24" t="str">
        <f>IF(FE48&gt;0,WORKDAY(FB48,10),"-")</f>
        <v>-</v>
      </c>
      <c r="FG48" s="24" t="str">
        <f>IF(FE48&gt;0,WORKDAY(FC48,10),"-")</f>
        <v>-</v>
      </c>
      <c r="FH48" s="5"/>
      <c r="FI48" s="5"/>
      <c r="FJ48" s="34"/>
      <c r="FK48" s="24"/>
      <c r="FL48" s="24">
        <f t="shared" si="36"/>
        <v>0</v>
      </c>
      <c r="FM48" s="5"/>
      <c r="FN48" s="5"/>
      <c r="FO48" s="24" t="str">
        <f>IF(FN48&gt;0,WORKDAY(FK48,10),"-")</f>
        <v>-</v>
      </c>
      <c r="FP48" s="24" t="str">
        <f>IF(FN48&gt;0,WORKDAY(FL48,10),"-")</f>
        <v>-</v>
      </c>
      <c r="FQ48" s="5"/>
      <c r="FR48" s="5"/>
      <c r="FS48" s="54"/>
      <c r="FT48" s="24"/>
      <c r="FU48" s="24">
        <f t="shared" si="9"/>
        <v>0</v>
      </c>
      <c r="FV48" s="5"/>
      <c r="FW48" s="5"/>
      <c r="FX48" s="24" t="str">
        <f>IF(FW48&gt;0,WORKDAY(FT48,10),"-")</f>
        <v>-</v>
      </c>
      <c r="FY48" s="24" t="str">
        <f>IF(FW48&gt;0,WORKDAY(FU48,10),"-")</f>
        <v>-</v>
      </c>
      <c r="FZ48" s="5"/>
      <c r="GA48" s="5"/>
      <c r="GB48" s="54"/>
      <c r="GC48" s="54"/>
      <c r="GD48" s="54"/>
      <c r="GE48" s="54"/>
      <c r="GF48" s="54"/>
      <c r="GG48" s="54"/>
      <c r="GH48" s="54"/>
      <c r="GI48" s="54"/>
      <c r="GJ48" s="54"/>
      <c r="GK48" s="54"/>
      <c r="GL48" s="54"/>
      <c r="GM48" s="54"/>
      <c r="GN48" s="54"/>
      <c r="GO48" s="54"/>
      <c r="GP48" s="54"/>
      <c r="GQ48" s="54"/>
      <c r="GR48" s="54"/>
      <c r="GS48" s="54"/>
      <c r="GT48" s="54"/>
      <c r="GU48" s="54"/>
      <c r="GV48" s="54"/>
      <c r="GW48" s="54"/>
      <c r="GX48" s="54"/>
      <c r="GY48" s="54"/>
      <c r="GZ48" s="193"/>
      <c r="HA48" s="54"/>
      <c r="HB48" s="54"/>
      <c r="HC48" s="54"/>
      <c r="HD48" s="34">
        <f t="shared" ca="1" si="10"/>
        <v>1</v>
      </c>
      <c r="HE48" s="25">
        <f t="shared" si="11"/>
        <v>0</v>
      </c>
      <c r="HF48" s="25">
        <f t="shared" ca="1" si="12"/>
        <v>1.5197568389057751E-3</v>
      </c>
      <c r="HG48" s="25">
        <f t="shared" si="13"/>
        <v>0</v>
      </c>
      <c r="HH48" s="25">
        <f t="shared" ca="1" si="14"/>
        <v>2.012072434607646E-3</v>
      </c>
      <c r="HI48" s="25"/>
      <c r="HJ48" s="25"/>
      <c r="HK48" s="5"/>
      <c r="HL48" s="24" t="str">
        <f t="shared" ca="1" si="0"/>
        <v>-</v>
      </c>
      <c r="HM48" s="107"/>
      <c r="HO48" s="204" t="str">
        <f t="shared" si="17"/>
        <v>не выгружено A1</v>
      </c>
      <c r="HP48" s="204" t="str">
        <f t="shared" si="18"/>
        <v>не выгружено 00</v>
      </c>
      <c r="HQ48" s="182" t="str">
        <f t="shared" si="19"/>
        <v>не выгружено A1</v>
      </c>
      <c r="HR48" s="182" t="str">
        <f t="shared" si="20"/>
        <v>не выгружено A1</v>
      </c>
      <c r="HS48" s="182" t="b">
        <f t="shared" si="21"/>
        <v>0</v>
      </c>
      <c r="HT48" s="182" t="str">
        <f t="shared" si="22"/>
        <v>не выгружено A1</v>
      </c>
      <c r="HU48" s="182" t="str">
        <f t="shared" si="23"/>
        <v>не выгружено A1</v>
      </c>
      <c r="HV48" s="191" t="str">
        <f t="shared" si="24"/>
        <v>не выгружено A1</v>
      </c>
      <c r="HW48" s="184" t="str">
        <f t="shared" si="25"/>
        <v>не выгружено A1</v>
      </c>
      <c r="HX48" s="191" t="str">
        <f t="shared" si="26"/>
        <v>не выгружено A1</v>
      </c>
      <c r="HY48" s="183"/>
      <c r="HZ48" s="182" t="str">
        <f t="shared" si="27"/>
        <v>не выгружено</v>
      </c>
      <c r="IA48" s="182" t="str">
        <f t="shared" si="28"/>
        <v>A1</v>
      </c>
      <c r="IB48" s="182" t="str">
        <f t="shared" si="29"/>
        <v>не выгружено</v>
      </c>
      <c r="IC48" s="182" t="str">
        <f t="shared" si="30"/>
        <v>A1</v>
      </c>
      <c r="ID48" s="182" t="str">
        <f t="shared" si="31"/>
        <v>A1</v>
      </c>
      <c r="IE48" s="185" t="str">
        <f t="shared" si="32"/>
        <v>выгрузить A1</v>
      </c>
      <c r="IF48" s="135" t="s">
        <v>705</v>
      </c>
      <c r="IG48" s="181">
        <v>1</v>
      </c>
    </row>
    <row r="49" spans="1:289" s="87" customFormat="1" ht="15" hidden="1" customHeight="1">
      <c r="A49" s="17"/>
      <c r="B49" s="20"/>
      <c r="C49" s="20"/>
      <c r="D49" s="18"/>
      <c r="E49" s="18"/>
      <c r="F49" s="18"/>
      <c r="G49" s="18"/>
      <c r="H49" s="18"/>
      <c r="I49" s="18"/>
      <c r="J49" s="18"/>
      <c r="K49" s="18"/>
      <c r="L49" s="18"/>
      <c r="M49" s="18"/>
      <c r="N49" s="18"/>
      <c r="O49" s="18"/>
      <c r="P49" s="18"/>
      <c r="Q49" s="18"/>
      <c r="R49" s="18"/>
      <c r="S49" s="18"/>
      <c r="T49" s="18"/>
      <c r="U49" s="18"/>
      <c r="V49" s="18"/>
      <c r="W49" s="20"/>
      <c r="X49" s="20"/>
      <c r="Y49" s="20"/>
      <c r="Z49" s="20"/>
      <c r="AA49" s="20"/>
      <c r="AB49" s="20"/>
      <c r="AC49" s="20"/>
      <c r="AD49" s="18"/>
      <c r="AE49" s="20"/>
      <c r="AF49" s="20"/>
      <c r="AG49" s="20"/>
      <c r="AH49" s="20"/>
      <c r="AI49" s="20"/>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71"/>
      <c r="BO49" s="171"/>
      <c r="BP49" s="171"/>
      <c r="BQ49" s="171"/>
      <c r="BR49" s="161"/>
      <c r="BS49" s="161"/>
      <c r="BT49" s="161"/>
      <c r="BU49" s="161"/>
      <c r="BV49" s="161"/>
      <c r="BW49" s="151"/>
      <c r="BX49" s="151"/>
      <c r="BY49" s="151"/>
      <c r="BZ49" s="151"/>
      <c r="CA49" s="151"/>
      <c r="CB49" s="129"/>
      <c r="CC49" s="129"/>
      <c r="CD49" s="129"/>
      <c r="CE49" s="129"/>
      <c r="CF49" s="129"/>
      <c r="CG49" s="129"/>
      <c r="CH49" s="129"/>
      <c r="CI49" s="129"/>
      <c r="CJ49" s="129"/>
      <c r="CK49" s="129"/>
      <c r="CL49" s="18"/>
      <c r="CM49" s="18"/>
      <c r="CN49" s="18"/>
      <c r="CO49" s="18"/>
      <c r="CP49" s="48"/>
      <c r="CQ49" s="18"/>
      <c r="CR49" s="18"/>
      <c r="CS49" s="18"/>
      <c r="CT49" s="18"/>
      <c r="CU49" s="18"/>
      <c r="CV49" s="18"/>
      <c r="CW49" s="18"/>
      <c r="CX49" s="18"/>
      <c r="CY49" s="34"/>
      <c r="CZ49" s="18"/>
      <c r="DA49" s="18"/>
      <c r="DB49" s="18"/>
      <c r="DC49" s="18"/>
      <c r="DD49" s="18"/>
      <c r="DE49" s="18"/>
      <c r="DF49" s="18"/>
      <c r="DG49" s="18"/>
      <c r="DH49" s="45"/>
      <c r="DI49" s="18"/>
      <c r="DJ49" s="18"/>
      <c r="DK49" s="18"/>
      <c r="DL49" s="18"/>
      <c r="DM49" s="18"/>
      <c r="DN49" s="18"/>
      <c r="DO49" s="18"/>
      <c r="DP49" s="18"/>
      <c r="DQ49" s="45"/>
      <c r="DR49" s="18"/>
      <c r="DS49" s="18"/>
      <c r="DT49" s="18"/>
      <c r="DU49" s="18"/>
      <c r="DV49" s="18"/>
      <c r="DW49" s="18"/>
      <c r="DX49" s="18"/>
      <c r="DY49" s="18"/>
      <c r="DZ49" s="45"/>
      <c r="EA49" s="18"/>
      <c r="EB49" s="18"/>
      <c r="EC49" s="18"/>
      <c r="ED49" s="18"/>
      <c r="EE49" s="18"/>
      <c r="EF49" s="18"/>
      <c r="EG49" s="18"/>
      <c r="EH49" s="18"/>
      <c r="EI49" s="45"/>
      <c r="EJ49" s="18"/>
      <c r="EK49" s="18"/>
      <c r="EL49" s="18"/>
      <c r="EM49" s="18"/>
      <c r="EN49" s="18"/>
      <c r="EO49" s="18"/>
      <c r="EP49" s="18"/>
      <c r="EQ49" s="18"/>
      <c r="ER49" s="45"/>
      <c r="ES49" s="110"/>
      <c r="ET49" s="110"/>
      <c r="EU49" s="110"/>
      <c r="EV49" s="110"/>
      <c r="EW49" s="192"/>
      <c r="EX49" s="192"/>
      <c r="EY49" s="192"/>
      <c r="EZ49" s="192"/>
      <c r="FA49" s="199"/>
      <c r="FB49" s="18"/>
      <c r="FC49" s="18"/>
      <c r="FD49" s="18"/>
      <c r="FE49" s="18"/>
      <c r="FF49" s="18"/>
      <c r="FG49" s="18"/>
      <c r="FH49" s="18"/>
      <c r="FI49" s="18"/>
      <c r="FJ49" s="34"/>
      <c r="FK49" s="18"/>
      <c r="FL49" s="18"/>
      <c r="FM49" s="18"/>
      <c r="FN49" s="18"/>
      <c r="FO49" s="18"/>
      <c r="FP49" s="18"/>
      <c r="FQ49" s="18"/>
      <c r="FR49" s="18"/>
      <c r="FS49" s="45"/>
      <c r="FT49" s="18"/>
      <c r="FU49" s="18"/>
      <c r="FV49" s="18"/>
      <c r="FW49" s="18"/>
      <c r="FX49" s="18"/>
      <c r="FY49" s="18"/>
      <c r="FZ49" s="18"/>
      <c r="GA49" s="18"/>
      <c r="GB49" s="45"/>
      <c r="GC49" s="110"/>
      <c r="GD49" s="110"/>
      <c r="GE49" s="110"/>
      <c r="GF49" s="110"/>
      <c r="GG49" s="110"/>
      <c r="GH49" s="110"/>
      <c r="GI49" s="110"/>
      <c r="GJ49" s="110"/>
      <c r="GK49" s="110"/>
      <c r="GL49" s="110"/>
      <c r="GM49" s="110"/>
      <c r="GN49" s="110"/>
      <c r="GO49" s="110"/>
      <c r="GP49" s="110"/>
      <c r="GQ49" s="110"/>
      <c r="GR49" s="110"/>
      <c r="GS49" s="110"/>
      <c r="GT49" s="110"/>
      <c r="GU49" s="110"/>
      <c r="GV49" s="110"/>
      <c r="GW49" s="110"/>
      <c r="GX49" s="110"/>
      <c r="GY49" s="45"/>
      <c r="GZ49" s="199"/>
      <c r="HA49" s="110"/>
      <c r="HB49" s="110"/>
      <c r="HC49" s="110"/>
      <c r="HD49" s="34">
        <f t="shared" si="10"/>
        <v>0</v>
      </c>
      <c r="HE49" s="25">
        <f t="shared" si="11"/>
        <v>0</v>
      </c>
      <c r="HF49" s="25">
        <f t="shared" si="12"/>
        <v>0</v>
      </c>
      <c r="HG49" s="25">
        <f t="shared" si="13"/>
        <v>0</v>
      </c>
      <c r="HH49" s="25">
        <f t="shared" si="14"/>
        <v>0</v>
      </c>
      <c r="HI49" s="25"/>
      <c r="HJ49" s="18"/>
      <c r="HK49" s="18"/>
      <c r="HL49" s="24" t="str">
        <f t="shared" si="0"/>
        <v>-</v>
      </c>
      <c r="HM49" s="107"/>
      <c r="HN49" s="85"/>
      <c r="HO49" s="204" t="str">
        <f t="shared" si="17"/>
        <v>---/---</v>
      </c>
      <c r="HP49" s="204" t="str">
        <f t="shared" si="18"/>
        <v>---/---</v>
      </c>
      <c r="HQ49" s="182" t="str">
        <f t="shared" si="19"/>
        <v>---/---</v>
      </c>
      <c r="HR49" s="182" t="str">
        <f t="shared" si="20"/>
        <v>---/---</v>
      </c>
      <c r="HS49" s="182" t="b">
        <f t="shared" si="21"/>
        <v>0</v>
      </c>
      <c r="HT49" s="182" t="str">
        <f t="shared" si="22"/>
        <v>---/---</v>
      </c>
      <c r="HU49" s="182" t="str">
        <f t="shared" si="23"/>
        <v>---/---</v>
      </c>
      <c r="HV49" s="191" t="str">
        <f t="shared" si="24"/>
        <v>---/---</v>
      </c>
      <c r="HW49" s="184" t="str">
        <f t="shared" si="25"/>
        <v>---/---</v>
      </c>
      <c r="HX49" s="191" t="str">
        <f t="shared" si="26"/>
        <v>---/---</v>
      </c>
      <c r="HY49" s="183"/>
      <c r="HZ49" s="182" t="str">
        <f t="shared" si="27"/>
        <v>---/---</v>
      </c>
      <c r="IA49" s="182" t="str">
        <f t="shared" si="28"/>
        <v>---/---</v>
      </c>
      <c r="IB49" s="182" t="str">
        <f t="shared" si="29"/>
        <v>---/---</v>
      </c>
      <c r="IC49" s="182" t="str">
        <f t="shared" si="30"/>
        <v>---/---</v>
      </c>
      <c r="ID49" s="182" t="str">
        <f t="shared" si="31"/>
        <v>---/---</v>
      </c>
      <c r="IE49" s="185" t="str">
        <f t="shared" si="32"/>
        <v>---/---</v>
      </c>
      <c r="IF49" s="135" t="s">
        <v>717</v>
      </c>
      <c r="IG49" s="181">
        <v>1</v>
      </c>
      <c r="IH49" s="85"/>
      <c r="II49" s="85"/>
      <c r="IJ49" s="85"/>
      <c r="IK49" s="85"/>
      <c r="IL49" s="85"/>
      <c r="IM49" s="85"/>
      <c r="IN49" s="85"/>
      <c r="IO49" s="85"/>
      <c r="IP49" s="85"/>
      <c r="IQ49" s="85"/>
      <c r="IR49" s="85"/>
      <c r="IS49" s="85"/>
      <c r="IT49" s="85"/>
      <c r="IU49" s="85"/>
      <c r="IV49" s="85"/>
      <c r="IW49" s="85"/>
      <c r="IX49" s="85"/>
      <c r="IY49" s="85"/>
      <c r="IZ49" s="85"/>
      <c r="JA49" s="85"/>
      <c r="JB49" s="85"/>
      <c r="JC49" s="85"/>
      <c r="JD49" s="85"/>
      <c r="JE49" s="85"/>
      <c r="JF49" s="85"/>
      <c r="JG49" s="85"/>
      <c r="JH49" s="85"/>
      <c r="JI49" s="85"/>
      <c r="JJ49" s="85"/>
      <c r="JK49" s="85"/>
      <c r="JL49" s="85"/>
      <c r="JM49" s="85"/>
      <c r="JN49" s="85"/>
      <c r="JO49" s="85"/>
      <c r="JP49" s="85"/>
      <c r="JQ49" s="85"/>
      <c r="JR49" s="85"/>
      <c r="JS49" s="85"/>
      <c r="JT49" s="85"/>
      <c r="JU49" s="85"/>
      <c r="JV49" s="85"/>
      <c r="JW49" s="85"/>
      <c r="JX49" s="85"/>
      <c r="JY49" s="85"/>
      <c r="JZ49" s="85"/>
      <c r="KA49" s="85"/>
      <c r="KB49" s="85"/>
      <c r="KC49" s="85"/>
    </row>
    <row r="50" spans="1:289" s="57" customFormat="1" ht="57" hidden="1" customHeight="1">
      <c r="A50" s="6"/>
      <c r="B50" s="19" t="s">
        <v>156</v>
      </c>
      <c r="C50" s="19" t="s">
        <v>157</v>
      </c>
      <c r="D50" s="5"/>
      <c r="E50" s="5"/>
      <c r="F50" s="5"/>
      <c r="G50" s="5"/>
      <c r="H50" s="5" t="s">
        <v>727</v>
      </c>
      <c r="I50" s="5" t="s">
        <v>736</v>
      </c>
      <c r="J50" s="5"/>
      <c r="K50" s="5"/>
      <c r="L50" s="5"/>
      <c r="M50" s="5"/>
      <c r="N50" s="5"/>
      <c r="O50" s="5"/>
      <c r="P50" s="5" t="s">
        <v>745</v>
      </c>
      <c r="Q50" s="5" t="s">
        <v>747</v>
      </c>
      <c r="R50" s="5" t="s">
        <v>206</v>
      </c>
      <c r="S50" s="5" t="s">
        <v>360</v>
      </c>
      <c r="T50" s="5" t="s">
        <v>361</v>
      </c>
      <c r="U50" s="5" t="s">
        <v>158</v>
      </c>
      <c r="V50" s="5"/>
      <c r="W50" s="5" t="str">
        <f>CONCATENATE(X50,"-",Y50,"-",Z50,AA50,,AB50,"-",AC50)</f>
        <v>5-30-JDMCU-0003</v>
      </c>
      <c r="X50" s="19" t="s">
        <v>755</v>
      </c>
      <c r="Y50" s="19">
        <v>30</v>
      </c>
      <c r="Z50" s="19" t="s">
        <v>302</v>
      </c>
      <c r="AA50" s="19" t="s">
        <v>305</v>
      </c>
      <c r="AB50" s="19" t="s">
        <v>355</v>
      </c>
      <c r="AC50" s="19" t="s">
        <v>193</v>
      </c>
      <c r="AD50" s="5"/>
      <c r="AE50" s="19">
        <v>4</v>
      </c>
      <c r="AF50" s="19" t="s">
        <v>180</v>
      </c>
      <c r="AG50" s="19" t="s">
        <v>166</v>
      </c>
      <c r="AH50" s="19">
        <v>537</v>
      </c>
      <c r="AI50" s="19" t="s">
        <v>223</v>
      </c>
      <c r="AJ50" s="5"/>
      <c r="AK50" s="5"/>
      <c r="AL50" s="5" t="s">
        <v>120</v>
      </c>
      <c r="AM50" s="5"/>
      <c r="AN50" s="5" t="s">
        <v>167</v>
      </c>
      <c r="AO50" s="5" t="str">
        <f>CONCATENATE("0055-",B50,"-",C50,"-","4",".",AE50,".",AF50,".",AG50,".",AH50,"-",AL50,".",AN50,"-",AI50)</f>
        <v>0055-CPC-GA1-4.4.3.30.537-ATH1.RD-0007</v>
      </c>
      <c r="AP50" s="5" t="str">
        <f>CONCATENATE("0055-",B50,"-",C50,"-","4",".",AE50,".",AF50,".",AG50,".",AH50,"-",AL50,"-",AN50,"-",AI50,"_",BD50,"_",U50)</f>
        <v>0055-CPC-GA1-4.4.3.30.537-ATH1-RD-0007_A1_ER</v>
      </c>
      <c r="AQ50" s="13" t="s">
        <v>323</v>
      </c>
      <c r="AR50" s="13" t="s">
        <v>395</v>
      </c>
      <c r="AS50" s="13" t="s">
        <v>500</v>
      </c>
      <c r="AT50" s="13" t="s">
        <v>499</v>
      </c>
      <c r="AU50" s="13" t="s">
        <v>318</v>
      </c>
      <c r="AV50" s="13" t="s">
        <v>333</v>
      </c>
      <c r="AW50" s="13" t="str">
        <f>CONCATENATE(AQ50," ",AS50,CHAR(10),W50,CHAR(10),AU50)</f>
        <v>DCS Marshalling Cabinet for IS and NON-IS channels
5-30-JDMCU-0003
List of drawings</v>
      </c>
      <c r="AX50" s="13" t="str">
        <f>CONCATENATE(AR50," ",AT50,CHAR(10),W50,CHAR(10),AV50)</f>
        <v>Шкаф кроссовый РСУ, аналоговые и дискретные сигналы, искробезопасный и неискробезопасный
5-30-JDMCU-0003
Ведомость документов</v>
      </c>
      <c r="AY50" s="5"/>
      <c r="AZ50" s="5" t="s">
        <v>490</v>
      </c>
      <c r="BA50" s="5" t="s">
        <v>489</v>
      </c>
      <c r="BB50" s="5" t="str">
        <f>IF(FW50&gt;0,"02",IF(FN50&gt;0,"01",IF(FE50&gt;0,"00",IF(EM50&gt;0,"G1",IF(ED50&gt;0,"F1",IF(DU50&gt;0,"E1",IF(DL50&gt;0,"D1",IF(DC50&gt;0,"C1",IF(CT50&gt;0,"B1",IF(BM50&gt;0,"A1","-"))))))))))</f>
        <v>A1</v>
      </c>
      <c r="BC50" s="167" t="str">
        <f t="shared" si="38"/>
        <v>IFR</v>
      </c>
      <c r="BD50" s="5" t="str">
        <f t="shared" si="34"/>
        <v>A1</v>
      </c>
      <c r="BE50" s="5"/>
      <c r="BF50" s="5"/>
      <c r="BG50" s="12"/>
      <c r="BH50" s="5"/>
      <c r="BI50" s="5"/>
      <c r="BJ50" s="54">
        <f>FB50-(28+15)</f>
        <v>44208</v>
      </c>
      <c r="BK50" s="54">
        <f ca="1">IF(BM50&gt;0,BL50,IF(BJ50&lt;TODAY(),WORKDAY(TODAY(),10),BJ50))</f>
        <v>44243</v>
      </c>
      <c r="BL50" s="193">
        <v>44243</v>
      </c>
      <c r="BM50" s="167" t="s">
        <v>775</v>
      </c>
      <c r="BN50" s="167"/>
      <c r="BO50" s="167"/>
      <c r="BP50" s="167"/>
      <c r="BQ50" s="167"/>
      <c r="BR50" s="157"/>
      <c r="BS50" s="157"/>
      <c r="BT50" s="157"/>
      <c r="BU50" s="157"/>
      <c r="BV50" s="157"/>
      <c r="BW50" s="147"/>
      <c r="BX50" s="147"/>
      <c r="BY50" s="147"/>
      <c r="BZ50" s="147"/>
      <c r="CA50" s="147"/>
      <c r="CB50" s="125"/>
      <c r="CC50" s="125"/>
      <c r="CD50" s="125"/>
      <c r="CE50" s="125"/>
      <c r="CF50" s="125"/>
      <c r="CG50" s="125"/>
      <c r="CH50" s="125"/>
      <c r="CI50" s="125"/>
      <c r="CJ50" s="125"/>
      <c r="CK50" s="125"/>
      <c r="CL50" s="24">
        <f>WORKDAY(BJ50,20)</f>
        <v>44236</v>
      </c>
      <c r="CM50" s="24">
        <f ca="1">IF(BM50&gt;0,WORKDAY(BK50,10),"-")</f>
        <v>44257</v>
      </c>
      <c r="CN50" s="54"/>
      <c r="CO50" s="117"/>
      <c r="CP50" s="34"/>
      <c r="CQ50" s="24">
        <f>WORKDAY(CL50,10)</f>
        <v>44250</v>
      </c>
      <c r="CR50" s="24" t="str">
        <f>IF(CO50&gt;0,WORKDAY(CM50,10),"-")</f>
        <v>-</v>
      </c>
      <c r="CS50" s="54"/>
      <c r="CT50" s="5"/>
      <c r="CU50" s="24" t="str">
        <f>IF(CT50&gt;0,WORKDAY(CQ50,10),"-")</f>
        <v>-</v>
      </c>
      <c r="CV50" s="24" t="str">
        <f>IF(CT50&gt;0,WORKDAY(CR50,10),"-")</f>
        <v>-</v>
      </c>
      <c r="CW50" s="54"/>
      <c r="CX50" s="5"/>
      <c r="CY50" s="34"/>
      <c r="CZ50" s="24" t="str">
        <f>IF(CX50&gt;0,WORKDAY(CU50,10),"-")</f>
        <v>-</v>
      </c>
      <c r="DA50" s="24" t="str">
        <f>IF(CX50&gt;0,WORKDAY(CV50,10),"-")</f>
        <v>-</v>
      </c>
      <c r="DB50" s="24"/>
      <c r="DC50" s="5"/>
      <c r="DD50" s="24" t="str">
        <f>IF(DC50&gt;0,WORKDAY(CZ50,10),"-")</f>
        <v>-</v>
      </c>
      <c r="DE50" s="24" t="str">
        <f>IF(DC50&gt;0,WORKDAY(DA50,10),"-")</f>
        <v>-</v>
      </c>
      <c r="DF50" s="5"/>
      <c r="DG50" s="5"/>
      <c r="DH50" s="54"/>
      <c r="DI50" s="24" t="str">
        <f>IF(DG50&gt;0,WORKDAY(DD50,10),"-")</f>
        <v>-</v>
      </c>
      <c r="DJ50" s="24" t="str">
        <f>IF(DG50&gt;0,WORKDAY(DE50,10),"-")</f>
        <v>-</v>
      </c>
      <c r="DK50" s="5"/>
      <c r="DL50" s="5"/>
      <c r="DM50" s="24" t="str">
        <f>IF(DL50&gt;0,WORKDAY(DI50,10),"-")</f>
        <v>-</v>
      </c>
      <c r="DN50" s="24" t="str">
        <f>IF(DL50&gt;0,WORKDAY(DJ50,10),"-")</f>
        <v>-</v>
      </c>
      <c r="DO50" s="5"/>
      <c r="DP50" s="5"/>
      <c r="DQ50" s="54"/>
      <c r="DR50" s="24" t="str">
        <f>IF(DP50&gt;0,WORKDAY(DM50,10),"-")</f>
        <v>-</v>
      </c>
      <c r="DS50" s="24" t="str">
        <f>IF(DP50&gt;0,WORKDAY(DN50,10),"-")</f>
        <v>-</v>
      </c>
      <c r="DT50" s="5"/>
      <c r="DU50" s="5"/>
      <c r="DV50" s="24" t="str">
        <f>IF(DU50&gt;0,WORKDAY(DR50,10),"-")</f>
        <v>-</v>
      </c>
      <c r="DW50" s="24" t="str">
        <f>IF(DU50&gt;0,WORKDAY(DS50,10),"-")</f>
        <v>-</v>
      </c>
      <c r="DX50" s="5"/>
      <c r="DY50" s="5"/>
      <c r="DZ50" s="54"/>
      <c r="EA50" s="24" t="str">
        <f>IF(DY50&gt;0,WORKDAY(DV50,10),"-")</f>
        <v>-</v>
      </c>
      <c r="EB50" s="24" t="str">
        <f>IF(DY50&gt;0,WORKDAY(DW50,10),"-")</f>
        <v>-</v>
      </c>
      <c r="EC50" s="5"/>
      <c r="ED50" s="5"/>
      <c r="EE50" s="24" t="str">
        <f>IF(ED50&gt;0,WORKDAY(EA50,10),"-")</f>
        <v>-</v>
      </c>
      <c r="EF50" s="24" t="str">
        <f>IF(ED50&gt;0,WORKDAY(EB50,10),"-")</f>
        <v>-</v>
      </c>
      <c r="EG50" s="5"/>
      <c r="EH50" s="5"/>
      <c r="EI50" s="54"/>
      <c r="EJ50" s="24" t="str">
        <f>IF(EH50&gt;0,WORKDAY(EE50,10),"-")</f>
        <v>-</v>
      </c>
      <c r="EK50" s="24" t="str">
        <f>IF(EH50&gt;0,WORKDAY(EF50,10),"-")</f>
        <v>-</v>
      </c>
      <c r="EL50" s="5"/>
      <c r="EM50" s="5"/>
      <c r="EN50" s="24" t="str">
        <f>IF(EM50&gt;0,WORKDAY(EJ50,10),"-")</f>
        <v>-</v>
      </c>
      <c r="EO50" s="24" t="str">
        <f>IF(EM50&gt;0,WORKDAY(EK50,10),"-")</f>
        <v>-</v>
      </c>
      <c r="EP50" s="5"/>
      <c r="EQ50" s="5"/>
      <c r="ER50" s="54"/>
      <c r="ES50" s="54"/>
      <c r="ET50" s="54"/>
      <c r="EU50" s="54"/>
      <c r="EV50" s="54"/>
      <c r="EW50" s="24"/>
      <c r="EX50" s="24"/>
      <c r="EY50" s="167"/>
      <c r="EZ50" s="167"/>
      <c r="FA50" s="193"/>
      <c r="FB50" s="24">
        <v>44251</v>
      </c>
      <c r="FC50" s="24">
        <f ca="1">IF(BK50&gt;0,IF(DC50&gt;0,WORKDAY(DB50,20),IF(CT50&gt;0,WORKDAY(CS50,30),IF(CO50&gt;0,WORKDAY(CN50,40),FB50))),"-")</f>
        <v>44251</v>
      </c>
      <c r="FD50" s="167"/>
      <c r="FE50" s="167"/>
      <c r="FF50" s="24" t="str">
        <f>IF(FE50&gt;0,WORKDAY(FB50,10),"-")</f>
        <v>-</v>
      </c>
      <c r="FG50" s="24" t="str">
        <f>IF(FE50&gt;0,WORKDAY(FC50,10),"-")</f>
        <v>-</v>
      </c>
      <c r="FH50" s="5"/>
      <c r="FI50" s="5"/>
      <c r="FJ50" s="34"/>
      <c r="FK50" s="24">
        <f t="shared" ref="FK50:FK53" si="45">WORKDAY(FB50,20)</f>
        <v>44279</v>
      </c>
      <c r="FL50" s="24">
        <f>FK50</f>
        <v>44279</v>
      </c>
      <c r="FM50" s="5"/>
      <c r="FN50" s="5"/>
      <c r="FO50" s="24" t="str">
        <f>IF(FN50&gt;0,WORKDAY(FK50,10),"-")</f>
        <v>-</v>
      </c>
      <c r="FP50" s="24" t="str">
        <f>IF(FN50&gt;0,WORKDAY(FL50,10),"-")</f>
        <v>-</v>
      </c>
      <c r="FQ50" s="5"/>
      <c r="FR50" s="5"/>
      <c r="FS50" s="54"/>
      <c r="FT50" s="24">
        <f t="shared" ref="FT50:FT53" si="46">WORKDAY(FK50,20)</f>
        <v>44307</v>
      </c>
      <c r="FU50" s="24">
        <f t="shared" si="9"/>
        <v>44307</v>
      </c>
      <c r="FV50" s="5"/>
      <c r="FW50" s="5"/>
      <c r="FX50" s="24" t="str">
        <f>IF(FW50&gt;0,WORKDAY(FT50,10),"-")</f>
        <v>-</v>
      </c>
      <c r="FY50" s="24" t="str">
        <f>IF(FW50&gt;0,WORKDAY(FU50,10),"-")</f>
        <v>-</v>
      </c>
      <c r="FZ50" s="5"/>
      <c r="GA50" s="5"/>
      <c r="GB50" s="54"/>
      <c r="GC50" s="54"/>
      <c r="GD50" s="54"/>
      <c r="GE50" s="54"/>
      <c r="GF50" s="54"/>
      <c r="GG50" s="54"/>
      <c r="GH50" s="54"/>
      <c r="GI50" s="54"/>
      <c r="GJ50" s="54"/>
      <c r="GK50" s="54"/>
      <c r="GL50" s="54"/>
      <c r="GM50" s="54"/>
      <c r="GN50" s="54"/>
      <c r="GO50" s="54"/>
      <c r="GP50" s="54"/>
      <c r="GQ50" s="54"/>
      <c r="GR50" s="54"/>
      <c r="GS50" s="54"/>
      <c r="GT50" s="54"/>
      <c r="GU50" s="54"/>
      <c r="GV50" s="54"/>
      <c r="GW50" s="54"/>
      <c r="GX50" s="54"/>
      <c r="GY50" s="54"/>
      <c r="GZ50" s="193"/>
      <c r="HA50" s="54"/>
      <c r="HB50" s="54"/>
      <c r="HC50" s="54"/>
      <c r="HD50" s="34">
        <f t="shared" ca="1" si="10"/>
        <v>1</v>
      </c>
      <c r="HE50" s="25">
        <f t="shared" ca="1" si="11"/>
        <v>6.8389057750759875E-4</v>
      </c>
      <c r="HF50" s="25">
        <f t="shared" ca="1" si="12"/>
        <v>1.5197568389057751E-3</v>
      </c>
      <c r="HG50" s="25">
        <f t="shared" ca="1" si="13"/>
        <v>9.0543259557344079E-4</v>
      </c>
      <c r="HH50" s="25">
        <f t="shared" ca="1" si="14"/>
        <v>2.012072434607646E-3</v>
      </c>
      <c r="HI50" s="25"/>
      <c r="HJ50" s="25"/>
      <c r="HK50" s="5"/>
      <c r="HL50" s="24">
        <f t="shared" ca="1" si="0"/>
        <v>44243</v>
      </c>
      <c r="HM50" s="6"/>
      <c r="HO50" s="204" t="str">
        <f t="shared" si="17"/>
        <v>ожидание A1</v>
      </c>
      <c r="HP50" s="204" t="str">
        <f t="shared" si="18"/>
        <v>не выгружено 00</v>
      </c>
      <c r="HQ50" s="182" t="str">
        <f t="shared" si="19"/>
        <v>выгружено A1</v>
      </c>
      <c r="HR50" s="182" t="str">
        <f t="shared" si="20"/>
        <v>ожидание A1</v>
      </c>
      <c r="HS50" s="182" t="b">
        <f t="shared" si="21"/>
        <v>0</v>
      </c>
      <c r="HT50" s="182" t="str">
        <f t="shared" si="22"/>
        <v>ожидание замечаний</v>
      </c>
      <c r="HU50" s="182" t="str">
        <f t="shared" si="23"/>
        <v>0055-P2-GA1-CPC-TRM-00650</v>
      </c>
      <c r="HV50" s="191">
        <f t="shared" si="24"/>
        <v>44243</v>
      </c>
      <c r="HW50" s="184" t="str">
        <f t="shared" si="25"/>
        <v>ожидание A1</v>
      </c>
      <c r="HX50" s="191" t="str">
        <f t="shared" si="26"/>
        <v>ожидание A1</v>
      </c>
      <c r="HY50" s="183"/>
      <c r="HZ50" s="182" t="str">
        <f t="shared" si="27"/>
        <v>выгружено</v>
      </c>
      <c r="IA50" s="182" t="str">
        <f t="shared" si="28"/>
        <v>A1</v>
      </c>
      <c r="IB50" s="182" t="str">
        <f t="shared" si="29"/>
        <v>ожидание замечаний к ревизии</v>
      </c>
      <c r="IC50" s="182" t="str">
        <f t="shared" si="30"/>
        <v>A1</v>
      </c>
      <c r="ID50" s="182" t="str">
        <f t="shared" si="31"/>
        <v>A1</v>
      </c>
      <c r="IE50" s="185" t="str">
        <f t="shared" si="32"/>
        <v>1</v>
      </c>
      <c r="IF50" s="135" t="s">
        <v>705</v>
      </c>
      <c r="IG50" s="181">
        <v>1</v>
      </c>
    </row>
    <row r="51" spans="1:289" s="57" customFormat="1" ht="57" hidden="1" customHeight="1">
      <c r="A51" s="6"/>
      <c r="B51" s="19" t="s">
        <v>156</v>
      </c>
      <c r="C51" s="19" t="s">
        <v>157</v>
      </c>
      <c r="D51" s="5"/>
      <c r="E51" s="5"/>
      <c r="F51" s="5"/>
      <c r="G51" s="5"/>
      <c r="H51" s="5" t="s">
        <v>727</v>
      </c>
      <c r="I51" s="5" t="s">
        <v>736</v>
      </c>
      <c r="J51" s="5"/>
      <c r="K51" s="5"/>
      <c r="L51" s="5"/>
      <c r="M51" s="5"/>
      <c r="N51" s="5"/>
      <c r="O51" s="5"/>
      <c r="P51" s="5" t="s">
        <v>745</v>
      </c>
      <c r="Q51" s="5" t="s">
        <v>747</v>
      </c>
      <c r="R51" s="5" t="s">
        <v>206</v>
      </c>
      <c r="S51" s="5" t="s">
        <v>360</v>
      </c>
      <c r="T51" s="5" t="s">
        <v>361</v>
      </c>
      <c r="U51" s="5" t="s">
        <v>158</v>
      </c>
      <c r="V51" s="5"/>
      <c r="W51" s="5" t="str">
        <f>CONCATENATE(X51,"-",Y51,"-",Z51,AA51,,AB51,"-",AC51)</f>
        <v>5-30-JDMCU-0003</v>
      </c>
      <c r="X51" s="19" t="s">
        <v>755</v>
      </c>
      <c r="Y51" s="19">
        <v>30</v>
      </c>
      <c r="Z51" s="19" t="s">
        <v>302</v>
      </c>
      <c r="AA51" s="19" t="s">
        <v>305</v>
      </c>
      <c r="AB51" s="19" t="s">
        <v>355</v>
      </c>
      <c r="AC51" s="19" t="s">
        <v>193</v>
      </c>
      <c r="AD51" s="5"/>
      <c r="AE51" s="19">
        <v>4</v>
      </c>
      <c r="AF51" s="19" t="s">
        <v>180</v>
      </c>
      <c r="AG51" s="19" t="s">
        <v>166</v>
      </c>
      <c r="AH51" s="19">
        <v>537</v>
      </c>
      <c r="AI51" s="19" t="s">
        <v>223</v>
      </c>
      <c r="AJ51" s="5"/>
      <c r="AK51" s="5"/>
      <c r="AL51" s="5" t="s">
        <v>120</v>
      </c>
      <c r="AM51" s="5"/>
      <c r="AN51" s="5" t="s">
        <v>168</v>
      </c>
      <c r="AO51" s="5" t="str">
        <f>CONCATENATE("0055-",B51,"-",C51,"-","4",".",AE51,".",AF51,".",AG51,".",AH51,"-",AL51,".",AN51,"-",AI51)</f>
        <v>0055-CPC-GA1-4.4.3.30.537-ATH1.SP-0007</v>
      </c>
      <c r="AP51" s="5" t="str">
        <f>CONCATENATE("0055-",B51,"-",C51,"-","4",".",AE51,".",AF51,".",AG51,".",AH51,"-",AL51,"-",AN51,"-",AI51,"_",BD51,"_",U51)</f>
        <v>0055-CPC-GA1-4.4.3.30.537-ATH1-SP-0007_A1_ER</v>
      </c>
      <c r="AQ51" s="13" t="s">
        <v>323</v>
      </c>
      <c r="AR51" s="13" t="s">
        <v>395</v>
      </c>
      <c r="AS51" s="13" t="s">
        <v>500</v>
      </c>
      <c r="AT51" s="13" t="s">
        <v>499</v>
      </c>
      <c r="AU51" s="13" t="s">
        <v>319</v>
      </c>
      <c r="AV51" s="13" t="s">
        <v>334</v>
      </c>
      <c r="AW51" s="13" t="str">
        <f>CONCATENATE(AQ51," ",AS51,CHAR(10),W51,CHAR(10),AU51)</f>
        <v>DCS Marshalling Cabinet for IS and NON-IS channels
5-30-JDMCU-0003
List of elements</v>
      </c>
      <c r="AX51" s="13" t="str">
        <f>CONCATENATE(AR51," ",AT51,CHAR(10),W51,CHAR(10),AV51)</f>
        <v>Шкаф кроссовый РСУ, аналоговые и дискретные сигналы, искробезопасный и неискробезопасный
5-30-JDMCU-0003
Перечень элементов</v>
      </c>
      <c r="AY51" s="5"/>
      <c r="AZ51" s="5" t="s">
        <v>490</v>
      </c>
      <c r="BA51" s="5" t="s">
        <v>489</v>
      </c>
      <c r="BB51" s="5" t="str">
        <f>IF(FW51&gt;0,"02",IF(FN51&gt;0,"01",IF(FE51&gt;0,"00",IF(EM51&gt;0,"G1",IF(ED51&gt;0,"F1",IF(DU51&gt;0,"E1",IF(DL51&gt;0,"D1",IF(DC51&gt;0,"C1",IF(CT51&gt;0,"B1",IF(BM51&gt;0,"A1","-"))))))))))</f>
        <v>A1</v>
      </c>
      <c r="BC51" s="167" t="str">
        <f t="shared" si="38"/>
        <v>IFR</v>
      </c>
      <c r="BD51" s="5" t="str">
        <f t="shared" si="34"/>
        <v>A1</v>
      </c>
      <c r="BE51" s="5"/>
      <c r="BF51" s="5"/>
      <c r="BG51" s="12"/>
      <c r="BH51" s="5"/>
      <c r="BI51" s="5"/>
      <c r="BJ51" s="54">
        <f>FB51-(28+15)</f>
        <v>44208</v>
      </c>
      <c r="BK51" s="54">
        <f ca="1">IF(BM51&gt;0,BL51,IF(BJ51&lt;TODAY(),WORKDAY(TODAY(),10),BJ51))</f>
        <v>44243</v>
      </c>
      <c r="BL51" s="193">
        <v>44243</v>
      </c>
      <c r="BM51" s="167" t="s">
        <v>775</v>
      </c>
      <c r="BN51" s="167"/>
      <c r="BO51" s="167"/>
      <c r="BP51" s="167"/>
      <c r="BQ51" s="167"/>
      <c r="BR51" s="157"/>
      <c r="BS51" s="157"/>
      <c r="BT51" s="157"/>
      <c r="BU51" s="157"/>
      <c r="BV51" s="157"/>
      <c r="BW51" s="147"/>
      <c r="BX51" s="147"/>
      <c r="BY51" s="147"/>
      <c r="BZ51" s="147"/>
      <c r="CA51" s="147"/>
      <c r="CB51" s="125"/>
      <c r="CC51" s="125"/>
      <c r="CD51" s="125"/>
      <c r="CE51" s="125"/>
      <c r="CF51" s="125"/>
      <c r="CG51" s="125"/>
      <c r="CH51" s="125"/>
      <c r="CI51" s="125"/>
      <c r="CJ51" s="125"/>
      <c r="CK51" s="125"/>
      <c r="CL51" s="24">
        <f>WORKDAY(BJ51,20)</f>
        <v>44236</v>
      </c>
      <c r="CM51" s="24">
        <f ca="1">IF(BM51&gt;0,WORKDAY(BK51,10),"-")</f>
        <v>44257</v>
      </c>
      <c r="CN51" s="54"/>
      <c r="CO51" s="117"/>
      <c r="CP51" s="175"/>
      <c r="CQ51" s="24">
        <f>WORKDAY(CL51,10)</f>
        <v>44250</v>
      </c>
      <c r="CR51" s="24" t="str">
        <f>IF(CO51&gt;0,WORKDAY(CM51,10),"-")</f>
        <v>-</v>
      </c>
      <c r="CS51" s="54"/>
      <c r="CT51" s="5"/>
      <c r="CU51" s="24" t="str">
        <f>IF(CT51&gt;0,WORKDAY(CQ51,10),"-")</f>
        <v>-</v>
      </c>
      <c r="CV51" s="24" t="str">
        <f>IF(CT51&gt;0,WORKDAY(CR51,10),"-")</f>
        <v>-</v>
      </c>
      <c r="CW51" s="54"/>
      <c r="CX51" s="5"/>
      <c r="CY51" s="34"/>
      <c r="CZ51" s="24" t="str">
        <f>IF(CX51&gt;0,WORKDAY(CU51,10),"-")</f>
        <v>-</v>
      </c>
      <c r="DA51" s="24" t="str">
        <f>IF(CX51&gt;0,WORKDAY(CV51,10),"-")</f>
        <v>-</v>
      </c>
      <c r="DB51" s="24"/>
      <c r="DC51" s="5"/>
      <c r="DD51" s="24" t="str">
        <f>IF(DC51&gt;0,WORKDAY(CZ51,10),"-")</f>
        <v>-</v>
      </c>
      <c r="DE51" s="24" t="str">
        <f>IF(DC51&gt;0,WORKDAY(DA51,10),"-")</f>
        <v>-</v>
      </c>
      <c r="DF51" s="5"/>
      <c r="DG51" s="5"/>
      <c r="DH51" s="54"/>
      <c r="DI51" s="24" t="str">
        <f>IF(DG51&gt;0,WORKDAY(DD51,10),"-")</f>
        <v>-</v>
      </c>
      <c r="DJ51" s="24" t="str">
        <f>IF(DG51&gt;0,WORKDAY(DE51,10),"-")</f>
        <v>-</v>
      </c>
      <c r="DK51" s="5"/>
      <c r="DL51" s="5"/>
      <c r="DM51" s="24" t="str">
        <f>IF(DL51&gt;0,WORKDAY(DI51,10),"-")</f>
        <v>-</v>
      </c>
      <c r="DN51" s="24" t="str">
        <f>IF(DL51&gt;0,WORKDAY(DJ51,10),"-")</f>
        <v>-</v>
      </c>
      <c r="DO51" s="5"/>
      <c r="DP51" s="5"/>
      <c r="DQ51" s="54"/>
      <c r="DR51" s="24" t="str">
        <f>IF(DP51&gt;0,WORKDAY(DM51,10),"-")</f>
        <v>-</v>
      </c>
      <c r="DS51" s="24" t="str">
        <f>IF(DP51&gt;0,WORKDAY(DN51,10),"-")</f>
        <v>-</v>
      </c>
      <c r="DT51" s="5"/>
      <c r="DU51" s="5"/>
      <c r="DV51" s="24" t="str">
        <f>IF(DU51&gt;0,WORKDAY(DR51,10),"-")</f>
        <v>-</v>
      </c>
      <c r="DW51" s="24" t="str">
        <f>IF(DU51&gt;0,WORKDAY(DS51,10),"-")</f>
        <v>-</v>
      </c>
      <c r="DX51" s="5"/>
      <c r="DY51" s="5"/>
      <c r="DZ51" s="54"/>
      <c r="EA51" s="24" t="str">
        <f>IF(DY51&gt;0,WORKDAY(DV51,10),"-")</f>
        <v>-</v>
      </c>
      <c r="EB51" s="24" t="str">
        <f>IF(DY51&gt;0,WORKDAY(DW51,10),"-")</f>
        <v>-</v>
      </c>
      <c r="EC51" s="5"/>
      <c r="ED51" s="5"/>
      <c r="EE51" s="24" t="str">
        <f>IF(ED51&gt;0,WORKDAY(EA51,10),"-")</f>
        <v>-</v>
      </c>
      <c r="EF51" s="24" t="str">
        <f>IF(ED51&gt;0,WORKDAY(EB51,10),"-")</f>
        <v>-</v>
      </c>
      <c r="EG51" s="5"/>
      <c r="EH51" s="5"/>
      <c r="EI51" s="54"/>
      <c r="EJ51" s="24" t="str">
        <f>IF(EH51&gt;0,WORKDAY(EE51,10),"-")</f>
        <v>-</v>
      </c>
      <c r="EK51" s="24" t="str">
        <f>IF(EH51&gt;0,WORKDAY(EF51,10),"-")</f>
        <v>-</v>
      </c>
      <c r="EL51" s="5"/>
      <c r="EM51" s="5"/>
      <c r="EN51" s="24" t="str">
        <f>IF(EM51&gt;0,WORKDAY(EJ51,10),"-")</f>
        <v>-</v>
      </c>
      <c r="EO51" s="24" t="str">
        <f>IF(EM51&gt;0,WORKDAY(EK51,10),"-")</f>
        <v>-</v>
      </c>
      <c r="EP51" s="5"/>
      <c r="EQ51" s="5"/>
      <c r="ER51" s="54"/>
      <c r="ES51" s="54"/>
      <c r="ET51" s="54"/>
      <c r="EU51" s="54"/>
      <c r="EV51" s="54"/>
      <c r="EW51" s="24"/>
      <c r="EX51" s="24"/>
      <c r="EY51" s="167"/>
      <c r="EZ51" s="167"/>
      <c r="FA51" s="193"/>
      <c r="FB51" s="24">
        <v>44251</v>
      </c>
      <c r="FC51" s="24">
        <f ca="1">IF(BK51&gt;0,IF(DC51&gt;0,WORKDAY(DB51,20),IF(CT51&gt;0,WORKDAY(CS51,30),IF(CO51&gt;0,WORKDAY(CN51,40),FB51))),"-")</f>
        <v>44251</v>
      </c>
      <c r="FD51" s="167"/>
      <c r="FE51" s="167"/>
      <c r="FF51" s="24" t="str">
        <f>IF(FE51&gt;0,WORKDAY(FB51,10),"-")</f>
        <v>-</v>
      </c>
      <c r="FG51" s="24" t="str">
        <f>IF(FE51&gt;0,WORKDAY(FC51,10),"-")</f>
        <v>-</v>
      </c>
      <c r="FH51" s="5"/>
      <c r="FI51" s="5"/>
      <c r="FJ51" s="34"/>
      <c r="FK51" s="24">
        <f t="shared" si="45"/>
        <v>44279</v>
      </c>
      <c r="FL51" s="24">
        <f t="shared" si="36"/>
        <v>44279</v>
      </c>
      <c r="FM51" s="5"/>
      <c r="FN51" s="5"/>
      <c r="FO51" s="24" t="str">
        <f>IF(FN51&gt;0,WORKDAY(FK51,10),"-")</f>
        <v>-</v>
      </c>
      <c r="FP51" s="24" t="str">
        <f>IF(FN51&gt;0,WORKDAY(FL51,10),"-")</f>
        <v>-</v>
      </c>
      <c r="FQ51" s="5"/>
      <c r="FR51" s="5"/>
      <c r="FS51" s="54"/>
      <c r="FT51" s="24">
        <f t="shared" si="46"/>
        <v>44307</v>
      </c>
      <c r="FU51" s="24">
        <f t="shared" si="9"/>
        <v>44307</v>
      </c>
      <c r="FV51" s="5"/>
      <c r="FW51" s="5"/>
      <c r="FX51" s="24" t="str">
        <f>IF(FW51&gt;0,WORKDAY(FT51,10),"-")</f>
        <v>-</v>
      </c>
      <c r="FY51" s="24" t="str">
        <f>IF(FW51&gt;0,WORKDAY(FU51,10),"-")</f>
        <v>-</v>
      </c>
      <c r="FZ51" s="5"/>
      <c r="GA51" s="5"/>
      <c r="GB51" s="54"/>
      <c r="GC51" s="54"/>
      <c r="GD51" s="54"/>
      <c r="GE51" s="54"/>
      <c r="GF51" s="54"/>
      <c r="GG51" s="54"/>
      <c r="GH51" s="54"/>
      <c r="GI51" s="54"/>
      <c r="GJ51" s="54"/>
      <c r="GK51" s="54"/>
      <c r="GL51" s="54"/>
      <c r="GM51" s="54"/>
      <c r="GN51" s="54"/>
      <c r="GO51" s="54"/>
      <c r="GP51" s="54"/>
      <c r="GQ51" s="54"/>
      <c r="GR51" s="54"/>
      <c r="GS51" s="54"/>
      <c r="GT51" s="54"/>
      <c r="GU51" s="54"/>
      <c r="GV51" s="54"/>
      <c r="GW51" s="54"/>
      <c r="GX51" s="54"/>
      <c r="GY51" s="54"/>
      <c r="GZ51" s="193"/>
      <c r="HA51" s="54"/>
      <c r="HB51" s="54"/>
      <c r="HC51" s="54"/>
      <c r="HD51" s="34">
        <f t="shared" ca="1" si="10"/>
        <v>1</v>
      </c>
      <c r="HE51" s="25">
        <f t="shared" ca="1" si="11"/>
        <v>6.8389057750759875E-4</v>
      </c>
      <c r="HF51" s="25">
        <f t="shared" ca="1" si="12"/>
        <v>1.5197568389057751E-3</v>
      </c>
      <c r="HG51" s="25">
        <f t="shared" ca="1" si="13"/>
        <v>9.0543259557344079E-4</v>
      </c>
      <c r="HH51" s="25">
        <f t="shared" ca="1" si="14"/>
        <v>2.012072434607646E-3</v>
      </c>
      <c r="HI51" s="25"/>
      <c r="HJ51" s="25"/>
      <c r="HK51" s="5"/>
      <c r="HL51" s="24">
        <f t="shared" ca="1" si="0"/>
        <v>44243</v>
      </c>
      <c r="HM51" s="6"/>
      <c r="HO51" s="204" t="str">
        <f t="shared" si="17"/>
        <v>ожидание A1</v>
      </c>
      <c r="HP51" s="204" t="str">
        <f t="shared" si="18"/>
        <v>не выгружено 00</v>
      </c>
      <c r="HQ51" s="182" t="str">
        <f t="shared" si="19"/>
        <v>выгружено A1</v>
      </c>
      <c r="HR51" s="182" t="str">
        <f t="shared" si="20"/>
        <v>ожидание A1</v>
      </c>
      <c r="HS51" s="182" t="b">
        <f t="shared" si="21"/>
        <v>0</v>
      </c>
      <c r="HT51" s="182" t="str">
        <f t="shared" si="22"/>
        <v>ожидание замечаний</v>
      </c>
      <c r="HU51" s="182" t="str">
        <f t="shared" si="23"/>
        <v>0055-P2-GA1-CPC-TRM-00650</v>
      </c>
      <c r="HV51" s="191">
        <f t="shared" si="24"/>
        <v>44243</v>
      </c>
      <c r="HW51" s="184" t="str">
        <f t="shared" si="25"/>
        <v>ожидание A1</v>
      </c>
      <c r="HX51" s="191" t="str">
        <f t="shared" si="26"/>
        <v>ожидание A1</v>
      </c>
      <c r="HY51" s="183"/>
      <c r="HZ51" s="182" t="str">
        <f t="shared" si="27"/>
        <v>выгружено</v>
      </c>
      <c r="IA51" s="182" t="str">
        <f t="shared" si="28"/>
        <v>A1</v>
      </c>
      <c r="IB51" s="182" t="str">
        <f t="shared" si="29"/>
        <v>ожидание замечаний к ревизии</v>
      </c>
      <c r="IC51" s="182" t="str">
        <f t="shared" si="30"/>
        <v>A1</v>
      </c>
      <c r="ID51" s="182" t="str">
        <f t="shared" si="31"/>
        <v>A1</v>
      </c>
      <c r="IE51" s="185" t="str">
        <f t="shared" si="32"/>
        <v>1</v>
      </c>
      <c r="IF51" s="135" t="s">
        <v>705</v>
      </c>
      <c r="IG51" s="181">
        <v>1</v>
      </c>
    </row>
    <row r="52" spans="1:289" s="57" customFormat="1" ht="57" hidden="1" customHeight="1">
      <c r="A52" s="6"/>
      <c r="B52" s="19" t="s">
        <v>156</v>
      </c>
      <c r="C52" s="19" t="s">
        <v>157</v>
      </c>
      <c r="D52" s="5"/>
      <c r="E52" s="5"/>
      <c r="F52" s="5"/>
      <c r="G52" s="5"/>
      <c r="H52" s="5" t="s">
        <v>727</v>
      </c>
      <c r="I52" s="5" t="s">
        <v>736</v>
      </c>
      <c r="J52" s="5"/>
      <c r="K52" s="5"/>
      <c r="L52" s="5"/>
      <c r="M52" s="5"/>
      <c r="N52" s="5"/>
      <c r="O52" s="5"/>
      <c r="P52" s="5" t="s">
        <v>745</v>
      </c>
      <c r="Q52" s="5" t="s">
        <v>747</v>
      </c>
      <c r="R52" s="5" t="s">
        <v>206</v>
      </c>
      <c r="S52" s="5" t="s">
        <v>360</v>
      </c>
      <c r="T52" s="5" t="s">
        <v>361</v>
      </c>
      <c r="U52" s="5" t="s">
        <v>158</v>
      </c>
      <c r="V52" s="5"/>
      <c r="W52" s="5" t="str">
        <f>CONCATENATE(X52,"-",Y52,"-",Z52,AA52,,AB52,"-",AC52)</f>
        <v>5-30-JDMCU-0003</v>
      </c>
      <c r="X52" s="19" t="s">
        <v>755</v>
      </c>
      <c r="Y52" s="19">
        <v>30</v>
      </c>
      <c r="Z52" s="19" t="s">
        <v>302</v>
      </c>
      <c r="AA52" s="19" t="s">
        <v>305</v>
      </c>
      <c r="AB52" s="19" t="s">
        <v>355</v>
      </c>
      <c r="AC52" s="19" t="s">
        <v>193</v>
      </c>
      <c r="AD52" s="5"/>
      <c r="AE52" s="19">
        <v>4</v>
      </c>
      <c r="AF52" s="19" t="s">
        <v>180</v>
      </c>
      <c r="AG52" s="19" t="s">
        <v>166</v>
      </c>
      <c r="AH52" s="19">
        <v>537</v>
      </c>
      <c r="AI52" s="19" t="s">
        <v>223</v>
      </c>
      <c r="AJ52" s="5"/>
      <c r="AK52" s="5"/>
      <c r="AL52" s="5" t="s">
        <v>120</v>
      </c>
      <c r="AM52" s="5"/>
      <c r="AN52" s="5" t="s">
        <v>169</v>
      </c>
      <c r="AO52" s="5" t="str">
        <f>CONCATENATE("0055-",B52,"-",C52,"-","4",".",AE52,".",AF52,".",AG52,".",AH52,"-",AL52,".",AN52,"-",AI52)</f>
        <v>0055-CPC-GA1-4.4.3.30.537-ATH1.V0-0007</v>
      </c>
      <c r="AP52" s="5" t="str">
        <f>CONCATENATE("0055-",B52,"-",C52,"-","4",".",AE52,".",AF52,".",AG52,".",AH52,"-",AL52,"-",AN52,"-",AI52,"_",BD52,"_",U52)</f>
        <v>0055-CPC-GA1-4.4.3.30.537-ATH1-V0-0007_A1_ER</v>
      </c>
      <c r="AQ52" s="13" t="s">
        <v>323</v>
      </c>
      <c r="AR52" s="13" t="s">
        <v>395</v>
      </c>
      <c r="AS52" s="13" t="s">
        <v>500</v>
      </c>
      <c r="AT52" s="13" t="s">
        <v>499</v>
      </c>
      <c r="AU52" s="13" t="s">
        <v>320</v>
      </c>
      <c r="AV52" s="13" t="s">
        <v>335</v>
      </c>
      <c r="AW52" s="13" t="str">
        <f>CONCATENATE(AQ52," ",AS52,CHAR(10),W52,CHAR(10),AU52)</f>
        <v>DCS Marshalling Cabinet for IS and NON-IS channels
5-30-JDMCU-0003
General view drawings</v>
      </c>
      <c r="AX52" s="13" t="str">
        <f>CONCATENATE(AR52," ",AT52,CHAR(10),W52,CHAR(10),AV52)</f>
        <v>Шкаф кроссовый РСУ, аналоговые и дискретные сигналы, искробезопасный и неискробезопасный
5-30-JDMCU-0003
Чертеж общего вида</v>
      </c>
      <c r="AY52" s="5"/>
      <c r="AZ52" s="5" t="s">
        <v>490</v>
      </c>
      <c r="BA52" s="5" t="s">
        <v>489</v>
      </c>
      <c r="BB52" s="5" t="str">
        <f>IF(FW52&gt;0,"02",IF(FN52&gt;0,"01",IF(FE52&gt;0,"00",IF(EM52&gt;0,"G1",IF(ED52&gt;0,"F1",IF(DU52&gt;0,"E1",IF(DL52&gt;0,"D1",IF(DC52&gt;0,"C1",IF(CT52&gt;0,"B1",IF(BM52&gt;0,"A1","-"))))))))))</f>
        <v>A1</v>
      </c>
      <c r="BC52" s="167" t="str">
        <f t="shared" si="38"/>
        <v>IFR</v>
      </c>
      <c r="BD52" s="5" t="str">
        <f t="shared" si="34"/>
        <v>A1</v>
      </c>
      <c r="BE52" s="5"/>
      <c r="BF52" s="5"/>
      <c r="BG52" s="12"/>
      <c r="BH52" s="5"/>
      <c r="BI52" s="5"/>
      <c r="BJ52" s="54">
        <f>FB52-(28+15)</f>
        <v>44208</v>
      </c>
      <c r="BK52" s="54">
        <f ca="1">IF(BM52&gt;0,BL52,IF(BJ52&lt;TODAY(),WORKDAY(TODAY(),10),BJ52))</f>
        <v>44243</v>
      </c>
      <c r="BL52" s="193">
        <v>44243</v>
      </c>
      <c r="BM52" s="167" t="s">
        <v>775</v>
      </c>
      <c r="BN52" s="167"/>
      <c r="BO52" s="167"/>
      <c r="BP52" s="167"/>
      <c r="BQ52" s="167"/>
      <c r="BR52" s="157"/>
      <c r="BS52" s="157"/>
      <c r="BT52" s="157"/>
      <c r="BU52" s="157"/>
      <c r="BV52" s="157"/>
      <c r="BW52" s="147"/>
      <c r="BX52" s="147"/>
      <c r="BY52" s="147"/>
      <c r="BZ52" s="147"/>
      <c r="CA52" s="147"/>
      <c r="CB52" s="125"/>
      <c r="CC52" s="125"/>
      <c r="CD52" s="125"/>
      <c r="CE52" s="125"/>
      <c r="CF52" s="125"/>
      <c r="CG52" s="125"/>
      <c r="CH52" s="125"/>
      <c r="CI52" s="125"/>
      <c r="CJ52" s="125"/>
      <c r="CK52" s="125"/>
      <c r="CL52" s="24">
        <f>WORKDAY(BJ52,20)</f>
        <v>44236</v>
      </c>
      <c r="CM52" s="24">
        <f ca="1">IF(BM52&gt;0,WORKDAY(BK52,10),"-")</f>
        <v>44257</v>
      </c>
      <c r="CN52" s="54"/>
      <c r="CO52" s="117"/>
      <c r="CP52" s="175"/>
      <c r="CQ52" s="24">
        <f>WORKDAY(CL52,10)</f>
        <v>44250</v>
      </c>
      <c r="CR52" s="24" t="str">
        <f>IF(CO52&gt;0,WORKDAY(CM52,10),"-")</f>
        <v>-</v>
      </c>
      <c r="CS52" s="54"/>
      <c r="CT52" s="5"/>
      <c r="CU52" s="24" t="str">
        <f>IF(CT52&gt;0,WORKDAY(CQ52,10),"-")</f>
        <v>-</v>
      </c>
      <c r="CV52" s="24" t="str">
        <f>IF(CT52&gt;0,WORKDAY(CR52,10),"-")</f>
        <v>-</v>
      </c>
      <c r="CW52" s="54"/>
      <c r="CX52" s="5"/>
      <c r="CY52" s="34"/>
      <c r="CZ52" s="24" t="str">
        <f>IF(CX52&gt;0,WORKDAY(CU52,10),"-")</f>
        <v>-</v>
      </c>
      <c r="DA52" s="24" t="str">
        <f>IF(CX52&gt;0,WORKDAY(CV52,10),"-")</f>
        <v>-</v>
      </c>
      <c r="DB52" s="24"/>
      <c r="DC52" s="5"/>
      <c r="DD52" s="24" t="str">
        <f>IF(DC52&gt;0,WORKDAY(CZ52,10),"-")</f>
        <v>-</v>
      </c>
      <c r="DE52" s="24" t="str">
        <f>IF(DC52&gt;0,WORKDAY(DA52,10),"-")</f>
        <v>-</v>
      </c>
      <c r="DF52" s="5"/>
      <c r="DG52" s="5"/>
      <c r="DH52" s="54"/>
      <c r="DI52" s="24" t="str">
        <f>IF(DG52&gt;0,WORKDAY(DD52,10),"-")</f>
        <v>-</v>
      </c>
      <c r="DJ52" s="24" t="str">
        <f>IF(DG52&gt;0,WORKDAY(DE52,10),"-")</f>
        <v>-</v>
      </c>
      <c r="DK52" s="5"/>
      <c r="DL52" s="5"/>
      <c r="DM52" s="24" t="str">
        <f>IF(DL52&gt;0,WORKDAY(DI52,10),"-")</f>
        <v>-</v>
      </c>
      <c r="DN52" s="24" t="str">
        <f>IF(DL52&gt;0,WORKDAY(DJ52,10),"-")</f>
        <v>-</v>
      </c>
      <c r="DO52" s="5"/>
      <c r="DP52" s="5"/>
      <c r="DQ52" s="54"/>
      <c r="DR52" s="24" t="str">
        <f>IF(DP52&gt;0,WORKDAY(DM52,10),"-")</f>
        <v>-</v>
      </c>
      <c r="DS52" s="24" t="str">
        <f>IF(DP52&gt;0,WORKDAY(DN52,10),"-")</f>
        <v>-</v>
      </c>
      <c r="DT52" s="5"/>
      <c r="DU52" s="5"/>
      <c r="DV52" s="24" t="str">
        <f>IF(DU52&gt;0,WORKDAY(DR52,10),"-")</f>
        <v>-</v>
      </c>
      <c r="DW52" s="24" t="str">
        <f>IF(DU52&gt;0,WORKDAY(DS52,10),"-")</f>
        <v>-</v>
      </c>
      <c r="DX52" s="5"/>
      <c r="DY52" s="5"/>
      <c r="DZ52" s="54"/>
      <c r="EA52" s="24" t="str">
        <f>IF(DY52&gt;0,WORKDAY(DV52,10),"-")</f>
        <v>-</v>
      </c>
      <c r="EB52" s="24" t="str">
        <f>IF(DY52&gt;0,WORKDAY(DW52,10),"-")</f>
        <v>-</v>
      </c>
      <c r="EC52" s="5"/>
      <c r="ED52" s="5"/>
      <c r="EE52" s="24" t="str">
        <f>IF(ED52&gt;0,WORKDAY(EA52,10),"-")</f>
        <v>-</v>
      </c>
      <c r="EF52" s="24" t="str">
        <f>IF(ED52&gt;0,WORKDAY(EB52,10),"-")</f>
        <v>-</v>
      </c>
      <c r="EG52" s="5"/>
      <c r="EH52" s="5"/>
      <c r="EI52" s="54"/>
      <c r="EJ52" s="24" t="str">
        <f>IF(EH52&gt;0,WORKDAY(EE52,10),"-")</f>
        <v>-</v>
      </c>
      <c r="EK52" s="24" t="str">
        <f>IF(EH52&gt;0,WORKDAY(EF52,10),"-")</f>
        <v>-</v>
      </c>
      <c r="EL52" s="5"/>
      <c r="EM52" s="5"/>
      <c r="EN52" s="24" t="str">
        <f>IF(EM52&gt;0,WORKDAY(EJ52,10),"-")</f>
        <v>-</v>
      </c>
      <c r="EO52" s="24" t="str">
        <f>IF(EM52&gt;0,WORKDAY(EK52,10),"-")</f>
        <v>-</v>
      </c>
      <c r="EP52" s="5"/>
      <c r="EQ52" s="5"/>
      <c r="ER52" s="54"/>
      <c r="ES52" s="54"/>
      <c r="ET52" s="54"/>
      <c r="EU52" s="54"/>
      <c r="EV52" s="54"/>
      <c r="EW52" s="24"/>
      <c r="EX52" s="24"/>
      <c r="EY52" s="167"/>
      <c r="EZ52" s="167"/>
      <c r="FA52" s="193"/>
      <c r="FB52" s="24">
        <v>44251</v>
      </c>
      <c r="FC52" s="24">
        <f ca="1">IF(BK52&gt;0,IF(DC52&gt;0,WORKDAY(DB52,20),IF(CT52&gt;0,WORKDAY(CS52,30),IF(CO52&gt;0,WORKDAY(CN52,40),FB52))),"-")</f>
        <v>44251</v>
      </c>
      <c r="FD52" s="167"/>
      <c r="FE52" s="167"/>
      <c r="FF52" s="24" t="str">
        <f>IF(FE52&gt;0,WORKDAY(FB52,10),"-")</f>
        <v>-</v>
      </c>
      <c r="FG52" s="24" t="str">
        <f>IF(FE52&gt;0,WORKDAY(FC52,10),"-")</f>
        <v>-</v>
      </c>
      <c r="FH52" s="5"/>
      <c r="FI52" s="5"/>
      <c r="FJ52" s="34"/>
      <c r="FK52" s="24">
        <f t="shared" si="45"/>
        <v>44279</v>
      </c>
      <c r="FL52" s="24">
        <f t="shared" si="36"/>
        <v>44279</v>
      </c>
      <c r="FM52" s="5"/>
      <c r="FN52" s="5"/>
      <c r="FO52" s="24" t="str">
        <f>IF(FN52&gt;0,WORKDAY(FK52,10),"-")</f>
        <v>-</v>
      </c>
      <c r="FP52" s="24" t="str">
        <f>IF(FN52&gt;0,WORKDAY(FL52,10),"-")</f>
        <v>-</v>
      </c>
      <c r="FQ52" s="5"/>
      <c r="FR52" s="5"/>
      <c r="FS52" s="54"/>
      <c r="FT52" s="24">
        <f t="shared" si="46"/>
        <v>44307</v>
      </c>
      <c r="FU52" s="24">
        <f t="shared" si="9"/>
        <v>44307</v>
      </c>
      <c r="FV52" s="5"/>
      <c r="FW52" s="5"/>
      <c r="FX52" s="24" t="str">
        <f>IF(FW52&gt;0,WORKDAY(FT52,10),"-")</f>
        <v>-</v>
      </c>
      <c r="FY52" s="24" t="str">
        <f>IF(FW52&gt;0,WORKDAY(FU52,10),"-")</f>
        <v>-</v>
      </c>
      <c r="FZ52" s="5"/>
      <c r="GA52" s="5"/>
      <c r="GB52" s="54"/>
      <c r="GC52" s="54"/>
      <c r="GD52" s="54"/>
      <c r="GE52" s="54"/>
      <c r="GF52" s="54"/>
      <c r="GG52" s="54"/>
      <c r="GH52" s="54"/>
      <c r="GI52" s="54"/>
      <c r="GJ52" s="54"/>
      <c r="GK52" s="54"/>
      <c r="GL52" s="54"/>
      <c r="GM52" s="54"/>
      <c r="GN52" s="54"/>
      <c r="GO52" s="54"/>
      <c r="GP52" s="54"/>
      <c r="GQ52" s="54"/>
      <c r="GR52" s="54"/>
      <c r="GS52" s="54"/>
      <c r="GT52" s="54"/>
      <c r="GU52" s="54"/>
      <c r="GV52" s="54"/>
      <c r="GW52" s="54"/>
      <c r="GX52" s="54"/>
      <c r="GY52" s="54"/>
      <c r="GZ52" s="193"/>
      <c r="HA52" s="54"/>
      <c r="HB52" s="54"/>
      <c r="HC52" s="54"/>
      <c r="HD52" s="34">
        <f t="shared" ca="1" si="10"/>
        <v>1</v>
      </c>
      <c r="HE52" s="25">
        <f t="shared" ca="1" si="11"/>
        <v>6.8389057750759875E-4</v>
      </c>
      <c r="HF52" s="25">
        <f t="shared" ca="1" si="12"/>
        <v>1.5197568389057751E-3</v>
      </c>
      <c r="HG52" s="25">
        <f t="shared" ca="1" si="13"/>
        <v>9.0543259557344079E-4</v>
      </c>
      <c r="HH52" s="25">
        <f t="shared" ca="1" si="14"/>
        <v>2.012072434607646E-3</v>
      </c>
      <c r="HI52" s="25"/>
      <c r="HJ52" s="25"/>
      <c r="HK52" s="5"/>
      <c r="HL52" s="24">
        <f t="shared" ca="1" si="0"/>
        <v>44243</v>
      </c>
      <c r="HM52" s="6"/>
      <c r="HO52" s="204" t="str">
        <f t="shared" si="17"/>
        <v>ожидание A1</v>
      </c>
      <c r="HP52" s="204" t="str">
        <f t="shared" si="18"/>
        <v>не выгружено 00</v>
      </c>
      <c r="HQ52" s="182" t="str">
        <f t="shared" si="19"/>
        <v>выгружено A1</v>
      </c>
      <c r="HR52" s="182" t="str">
        <f t="shared" si="20"/>
        <v>ожидание A1</v>
      </c>
      <c r="HS52" s="182" t="b">
        <f t="shared" si="21"/>
        <v>0</v>
      </c>
      <c r="HT52" s="182" t="str">
        <f t="shared" si="22"/>
        <v>ожидание замечаний</v>
      </c>
      <c r="HU52" s="182" t="str">
        <f t="shared" si="23"/>
        <v>0055-P2-GA1-CPC-TRM-00650</v>
      </c>
      <c r="HV52" s="191">
        <f t="shared" si="24"/>
        <v>44243</v>
      </c>
      <c r="HW52" s="184" t="str">
        <f t="shared" si="25"/>
        <v>ожидание A1</v>
      </c>
      <c r="HX52" s="191" t="str">
        <f t="shared" si="26"/>
        <v>ожидание A1</v>
      </c>
      <c r="HY52" s="183"/>
      <c r="HZ52" s="182" t="str">
        <f t="shared" si="27"/>
        <v>выгружено</v>
      </c>
      <c r="IA52" s="182" t="str">
        <f t="shared" si="28"/>
        <v>A1</v>
      </c>
      <c r="IB52" s="182" t="str">
        <f t="shared" si="29"/>
        <v>ожидание замечаний к ревизии</v>
      </c>
      <c r="IC52" s="182" t="str">
        <f t="shared" si="30"/>
        <v>A1</v>
      </c>
      <c r="ID52" s="182" t="str">
        <f t="shared" si="31"/>
        <v>A1</v>
      </c>
      <c r="IE52" s="185" t="str">
        <f t="shared" si="32"/>
        <v>1</v>
      </c>
      <c r="IF52" s="135" t="s">
        <v>705</v>
      </c>
      <c r="IG52" s="181">
        <v>1</v>
      </c>
    </row>
    <row r="53" spans="1:289" s="57" customFormat="1" ht="57" hidden="1" customHeight="1">
      <c r="A53" s="6"/>
      <c r="B53" s="19" t="s">
        <v>156</v>
      </c>
      <c r="C53" s="19" t="s">
        <v>157</v>
      </c>
      <c r="D53" s="5"/>
      <c r="E53" s="5"/>
      <c r="F53" s="5"/>
      <c r="G53" s="5"/>
      <c r="H53" s="5" t="s">
        <v>727</v>
      </c>
      <c r="I53" s="5" t="s">
        <v>736</v>
      </c>
      <c r="J53" s="5"/>
      <c r="K53" s="5"/>
      <c r="L53" s="5"/>
      <c r="M53" s="5"/>
      <c r="N53" s="5"/>
      <c r="O53" s="5"/>
      <c r="P53" s="5" t="s">
        <v>745</v>
      </c>
      <c r="Q53" s="5" t="s">
        <v>747</v>
      </c>
      <c r="R53" s="5" t="s">
        <v>206</v>
      </c>
      <c r="S53" s="5" t="s">
        <v>360</v>
      </c>
      <c r="T53" s="5" t="s">
        <v>361</v>
      </c>
      <c r="U53" s="5" t="s">
        <v>158</v>
      </c>
      <c r="V53" s="5"/>
      <c r="W53" s="5" t="str">
        <f>CONCATENATE(X53,"-",Y53,"-",Z53,AA53,,AB53,"-",AC53)</f>
        <v>5-30-JDMCU-0003</v>
      </c>
      <c r="X53" s="19" t="s">
        <v>755</v>
      </c>
      <c r="Y53" s="19">
        <v>30</v>
      </c>
      <c r="Z53" s="19" t="s">
        <v>302</v>
      </c>
      <c r="AA53" s="19" t="s">
        <v>305</v>
      </c>
      <c r="AB53" s="19" t="s">
        <v>355</v>
      </c>
      <c r="AC53" s="19" t="s">
        <v>193</v>
      </c>
      <c r="AD53" s="5"/>
      <c r="AE53" s="19">
        <v>4</v>
      </c>
      <c r="AF53" s="19" t="s">
        <v>180</v>
      </c>
      <c r="AG53" s="19" t="s">
        <v>166</v>
      </c>
      <c r="AH53" s="19">
        <v>537</v>
      </c>
      <c r="AI53" s="19" t="s">
        <v>223</v>
      </c>
      <c r="AJ53" s="5"/>
      <c r="AK53" s="5"/>
      <c r="AL53" s="5" t="s">
        <v>120</v>
      </c>
      <c r="AM53" s="5"/>
      <c r="AN53" s="5" t="s">
        <v>170</v>
      </c>
      <c r="AO53" s="5" t="str">
        <f>CONCATENATE("0055-",B53,"-",C53,"-","4",".",AE53,".",AF53,".",AG53,".",AH53,"-",AL53,".",AN53,"-",AI53)</f>
        <v>0055-CPC-GA1-4.4.3.30.537-ATH1.SB-0007</v>
      </c>
      <c r="AP53" s="5" t="str">
        <f>CONCATENATE("0055-",B53,"-",C53,"-","4",".",AE53,".",AF53,".",AG53,".",AH53,"-",AL53,"-",AN53,"-",AI53,"_",BD53,"_",U53)</f>
        <v>0055-CPC-GA1-4.4.3.30.537-ATH1-SB-0007_A1_ER</v>
      </c>
      <c r="AQ53" s="13" t="s">
        <v>323</v>
      </c>
      <c r="AR53" s="13" t="s">
        <v>395</v>
      </c>
      <c r="AS53" s="13" t="s">
        <v>500</v>
      </c>
      <c r="AT53" s="13" t="s">
        <v>499</v>
      </c>
      <c r="AU53" s="13" t="s">
        <v>321</v>
      </c>
      <c r="AV53" s="13" t="s">
        <v>336</v>
      </c>
      <c r="AW53" s="13" t="str">
        <f>CONCATENATE(AQ53," ",AS53,CHAR(10),W53,CHAR(10),AU53)</f>
        <v>DCS Marshalling Cabinet for IS and NON-IS channels
5-30-JDMCU-0003
Electrical circuits</v>
      </c>
      <c r="AX53" s="13" t="str">
        <f>CONCATENATE(AR53," ",AT53,CHAR(10),W53,CHAR(10),AV53)</f>
        <v>Шкаф кроссовый РСУ, аналоговые и дискретные сигналы, искробезопасный и неискробезопасный
5-30-JDMCU-0003
Схема электрическая принципиальная</v>
      </c>
      <c r="AY53" s="5"/>
      <c r="AZ53" s="5" t="s">
        <v>490</v>
      </c>
      <c r="BA53" s="5" t="s">
        <v>489</v>
      </c>
      <c r="BB53" s="5" t="str">
        <f>IF(FW53&gt;0,"02",IF(FN53&gt;0,"01",IF(FE53&gt;0,"00",IF(EM53&gt;0,"G1",IF(ED53&gt;0,"F1",IF(DU53&gt;0,"E1",IF(DL53&gt;0,"D1",IF(DC53&gt;0,"C1",IF(CT53&gt;0,"B1",IF(BM53&gt;0,"A1","-"))))))))))</f>
        <v>A1</v>
      </c>
      <c r="BC53" s="167" t="str">
        <f t="shared" si="38"/>
        <v>IFR</v>
      </c>
      <c r="BD53" s="5" t="str">
        <f t="shared" si="34"/>
        <v>A1</v>
      </c>
      <c r="BE53" s="5"/>
      <c r="BF53" s="5"/>
      <c r="BG53" s="12"/>
      <c r="BH53" s="5"/>
      <c r="BI53" s="5"/>
      <c r="BJ53" s="54">
        <f>FB53-(28+15)</f>
        <v>44208</v>
      </c>
      <c r="BK53" s="54">
        <f ca="1">IF(BM53&gt;0,BL53,IF(BJ53&lt;TODAY(),WORKDAY(TODAY(),10),BJ53))</f>
        <v>44243</v>
      </c>
      <c r="BL53" s="193">
        <v>44243</v>
      </c>
      <c r="BM53" s="167" t="s">
        <v>775</v>
      </c>
      <c r="BN53" s="167"/>
      <c r="BO53" s="167"/>
      <c r="BP53" s="167"/>
      <c r="BQ53" s="167"/>
      <c r="BR53" s="157"/>
      <c r="BS53" s="157"/>
      <c r="BT53" s="157"/>
      <c r="BU53" s="157"/>
      <c r="BV53" s="157"/>
      <c r="BW53" s="147"/>
      <c r="BX53" s="147"/>
      <c r="BY53" s="147"/>
      <c r="BZ53" s="147"/>
      <c r="CA53" s="147"/>
      <c r="CB53" s="125"/>
      <c r="CC53" s="125"/>
      <c r="CD53" s="125"/>
      <c r="CE53" s="125"/>
      <c r="CF53" s="125"/>
      <c r="CG53" s="125"/>
      <c r="CH53" s="125"/>
      <c r="CI53" s="125"/>
      <c r="CJ53" s="125"/>
      <c r="CK53" s="125"/>
      <c r="CL53" s="24">
        <f>WORKDAY(BJ53,20)</f>
        <v>44236</v>
      </c>
      <c r="CM53" s="24">
        <f ca="1">IF(BM53&gt;0,WORKDAY(BK53,10),"-")</f>
        <v>44257</v>
      </c>
      <c r="CN53" s="54"/>
      <c r="CO53" s="117"/>
      <c r="CP53" s="175"/>
      <c r="CQ53" s="24">
        <f>WORKDAY(CL53,10)</f>
        <v>44250</v>
      </c>
      <c r="CR53" s="24" t="str">
        <f>IF(CO53&gt;0,WORKDAY(CM53,10),"-")</f>
        <v>-</v>
      </c>
      <c r="CS53" s="54"/>
      <c r="CT53" s="5"/>
      <c r="CU53" s="24" t="str">
        <f>IF(CT53&gt;0,WORKDAY(CQ53,10),"-")</f>
        <v>-</v>
      </c>
      <c r="CV53" s="24" t="str">
        <f>IF(CT53&gt;0,WORKDAY(CR53,10),"-")</f>
        <v>-</v>
      </c>
      <c r="CW53" s="54"/>
      <c r="CX53" s="5"/>
      <c r="CY53" s="34"/>
      <c r="CZ53" s="24" t="str">
        <f>IF(CX53&gt;0,WORKDAY(CU53,10),"-")</f>
        <v>-</v>
      </c>
      <c r="DA53" s="24" t="str">
        <f>IF(CX53&gt;0,WORKDAY(CV53,10),"-")</f>
        <v>-</v>
      </c>
      <c r="DB53" s="24"/>
      <c r="DC53" s="5"/>
      <c r="DD53" s="24" t="str">
        <f>IF(DC53&gt;0,WORKDAY(CZ53,10),"-")</f>
        <v>-</v>
      </c>
      <c r="DE53" s="24" t="str">
        <f>IF(DC53&gt;0,WORKDAY(DA53,10),"-")</f>
        <v>-</v>
      </c>
      <c r="DF53" s="5"/>
      <c r="DG53" s="5"/>
      <c r="DH53" s="54"/>
      <c r="DI53" s="24" t="str">
        <f>IF(DG53&gt;0,WORKDAY(DD53,10),"-")</f>
        <v>-</v>
      </c>
      <c r="DJ53" s="24" t="str">
        <f>IF(DG53&gt;0,WORKDAY(DE53,10),"-")</f>
        <v>-</v>
      </c>
      <c r="DK53" s="5"/>
      <c r="DL53" s="5"/>
      <c r="DM53" s="24" t="str">
        <f>IF(DL53&gt;0,WORKDAY(DI53,10),"-")</f>
        <v>-</v>
      </c>
      <c r="DN53" s="24" t="str">
        <f>IF(DL53&gt;0,WORKDAY(DJ53,10),"-")</f>
        <v>-</v>
      </c>
      <c r="DO53" s="5"/>
      <c r="DP53" s="5"/>
      <c r="DQ53" s="54"/>
      <c r="DR53" s="24" t="str">
        <f>IF(DP53&gt;0,WORKDAY(DM53,10),"-")</f>
        <v>-</v>
      </c>
      <c r="DS53" s="24" t="str">
        <f>IF(DP53&gt;0,WORKDAY(DN53,10),"-")</f>
        <v>-</v>
      </c>
      <c r="DT53" s="5"/>
      <c r="DU53" s="5"/>
      <c r="DV53" s="24" t="str">
        <f>IF(DU53&gt;0,WORKDAY(DR53,10),"-")</f>
        <v>-</v>
      </c>
      <c r="DW53" s="24" t="str">
        <f>IF(DU53&gt;0,WORKDAY(DS53,10),"-")</f>
        <v>-</v>
      </c>
      <c r="DX53" s="5"/>
      <c r="DY53" s="5"/>
      <c r="DZ53" s="54"/>
      <c r="EA53" s="24" t="str">
        <f>IF(DY53&gt;0,WORKDAY(DV53,10),"-")</f>
        <v>-</v>
      </c>
      <c r="EB53" s="24" t="str">
        <f>IF(DY53&gt;0,WORKDAY(DW53,10),"-")</f>
        <v>-</v>
      </c>
      <c r="EC53" s="5"/>
      <c r="ED53" s="5"/>
      <c r="EE53" s="24" t="str">
        <f>IF(ED53&gt;0,WORKDAY(EA53,10),"-")</f>
        <v>-</v>
      </c>
      <c r="EF53" s="24" t="str">
        <f>IF(ED53&gt;0,WORKDAY(EB53,10),"-")</f>
        <v>-</v>
      </c>
      <c r="EG53" s="5"/>
      <c r="EH53" s="5"/>
      <c r="EI53" s="54"/>
      <c r="EJ53" s="24" t="str">
        <f>IF(EH53&gt;0,WORKDAY(EE53,10),"-")</f>
        <v>-</v>
      </c>
      <c r="EK53" s="24" t="str">
        <f>IF(EH53&gt;0,WORKDAY(EF53,10),"-")</f>
        <v>-</v>
      </c>
      <c r="EL53" s="5"/>
      <c r="EM53" s="5"/>
      <c r="EN53" s="24" t="str">
        <f>IF(EM53&gt;0,WORKDAY(EJ53,10),"-")</f>
        <v>-</v>
      </c>
      <c r="EO53" s="24" t="str">
        <f>IF(EM53&gt;0,WORKDAY(EK53,10),"-")</f>
        <v>-</v>
      </c>
      <c r="EP53" s="5"/>
      <c r="EQ53" s="5"/>
      <c r="ER53" s="54"/>
      <c r="ES53" s="54"/>
      <c r="ET53" s="54"/>
      <c r="EU53" s="54"/>
      <c r="EV53" s="54"/>
      <c r="EW53" s="24"/>
      <c r="EX53" s="24"/>
      <c r="EY53" s="167"/>
      <c r="EZ53" s="167"/>
      <c r="FA53" s="193"/>
      <c r="FB53" s="24">
        <v>44251</v>
      </c>
      <c r="FC53" s="24">
        <f ca="1">IF(BK53&gt;0,IF(DC53&gt;0,WORKDAY(DB53,20),IF(CT53&gt;0,WORKDAY(CS53,30),IF(CO53&gt;0,WORKDAY(CN53,40),FB53))),"-")</f>
        <v>44251</v>
      </c>
      <c r="FD53" s="167"/>
      <c r="FE53" s="167"/>
      <c r="FF53" s="24" t="str">
        <f>IF(FE53&gt;0,WORKDAY(FB53,10),"-")</f>
        <v>-</v>
      </c>
      <c r="FG53" s="24" t="str">
        <f>IF(FE53&gt;0,WORKDAY(FC53,10),"-")</f>
        <v>-</v>
      </c>
      <c r="FH53" s="5"/>
      <c r="FI53" s="5"/>
      <c r="FJ53" s="34"/>
      <c r="FK53" s="24">
        <f t="shared" si="45"/>
        <v>44279</v>
      </c>
      <c r="FL53" s="24">
        <f t="shared" si="36"/>
        <v>44279</v>
      </c>
      <c r="FM53" s="5"/>
      <c r="FN53" s="5"/>
      <c r="FO53" s="24" t="str">
        <f>IF(FN53&gt;0,WORKDAY(FK53,10),"-")</f>
        <v>-</v>
      </c>
      <c r="FP53" s="24" t="str">
        <f>IF(FN53&gt;0,WORKDAY(FL53,10),"-")</f>
        <v>-</v>
      </c>
      <c r="FQ53" s="5"/>
      <c r="FR53" s="5"/>
      <c r="FS53" s="54"/>
      <c r="FT53" s="24">
        <f t="shared" si="46"/>
        <v>44307</v>
      </c>
      <c r="FU53" s="24">
        <f t="shared" si="9"/>
        <v>44307</v>
      </c>
      <c r="FV53" s="5"/>
      <c r="FW53" s="5"/>
      <c r="FX53" s="24" t="str">
        <f>IF(FW53&gt;0,WORKDAY(FT53,10),"-")</f>
        <v>-</v>
      </c>
      <c r="FY53" s="24" t="str">
        <f>IF(FW53&gt;0,WORKDAY(FU53,10),"-")</f>
        <v>-</v>
      </c>
      <c r="FZ53" s="5"/>
      <c r="GA53" s="5"/>
      <c r="GB53" s="54"/>
      <c r="GC53" s="54"/>
      <c r="GD53" s="54"/>
      <c r="GE53" s="54"/>
      <c r="GF53" s="54"/>
      <c r="GG53" s="54"/>
      <c r="GH53" s="54"/>
      <c r="GI53" s="54"/>
      <c r="GJ53" s="54"/>
      <c r="GK53" s="54"/>
      <c r="GL53" s="54"/>
      <c r="GM53" s="54"/>
      <c r="GN53" s="54"/>
      <c r="GO53" s="54"/>
      <c r="GP53" s="54"/>
      <c r="GQ53" s="54"/>
      <c r="GR53" s="54"/>
      <c r="GS53" s="54"/>
      <c r="GT53" s="54"/>
      <c r="GU53" s="54"/>
      <c r="GV53" s="54"/>
      <c r="GW53" s="54"/>
      <c r="GX53" s="54"/>
      <c r="GY53" s="54"/>
      <c r="GZ53" s="193"/>
      <c r="HA53" s="54"/>
      <c r="HB53" s="54"/>
      <c r="HC53" s="54"/>
      <c r="HD53" s="34">
        <f t="shared" ca="1" si="10"/>
        <v>1</v>
      </c>
      <c r="HE53" s="25">
        <f t="shared" ca="1" si="11"/>
        <v>6.8389057750759875E-4</v>
      </c>
      <c r="HF53" s="25">
        <f t="shared" ca="1" si="12"/>
        <v>1.5197568389057751E-3</v>
      </c>
      <c r="HG53" s="25">
        <f t="shared" ca="1" si="13"/>
        <v>9.0543259557344079E-4</v>
      </c>
      <c r="HH53" s="25">
        <f t="shared" ca="1" si="14"/>
        <v>2.012072434607646E-3</v>
      </c>
      <c r="HI53" s="25"/>
      <c r="HJ53" s="25"/>
      <c r="HK53" s="5"/>
      <c r="HL53" s="24">
        <f t="shared" ca="1" si="0"/>
        <v>44243</v>
      </c>
      <c r="HM53" s="6"/>
      <c r="HO53" s="204" t="str">
        <f t="shared" si="17"/>
        <v>ожидание A1</v>
      </c>
      <c r="HP53" s="204" t="str">
        <f t="shared" si="18"/>
        <v>не выгружено 00</v>
      </c>
      <c r="HQ53" s="182" t="str">
        <f t="shared" si="19"/>
        <v>выгружено A1</v>
      </c>
      <c r="HR53" s="182" t="str">
        <f t="shared" si="20"/>
        <v>ожидание A1</v>
      </c>
      <c r="HS53" s="182" t="b">
        <f t="shared" si="21"/>
        <v>0</v>
      </c>
      <c r="HT53" s="182" t="str">
        <f t="shared" si="22"/>
        <v>ожидание замечаний</v>
      </c>
      <c r="HU53" s="182" t="str">
        <f t="shared" si="23"/>
        <v>0055-P2-GA1-CPC-TRM-00650</v>
      </c>
      <c r="HV53" s="191">
        <f t="shared" si="24"/>
        <v>44243</v>
      </c>
      <c r="HW53" s="184" t="str">
        <f t="shared" si="25"/>
        <v>ожидание A1</v>
      </c>
      <c r="HX53" s="191" t="str">
        <f t="shared" si="26"/>
        <v>ожидание A1</v>
      </c>
      <c r="HY53" s="183"/>
      <c r="HZ53" s="182" t="str">
        <f t="shared" si="27"/>
        <v>выгружено</v>
      </c>
      <c r="IA53" s="182" t="str">
        <f t="shared" si="28"/>
        <v>A1</v>
      </c>
      <c r="IB53" s="182" t="str">
        <f t="shared" si="29"/>
        <v>ожидание замечаний к ревизии</v>
      </c>
      <c r="IC53" s="182" t="str">
        <f t="shared" si="30"/>
        <v>A1</v>
      </c>
      <c r="ID53" s="182" t="str">
        <f t="shared" si="31"/>
        <v>A1</v>
      </c>
      <c r="IE53" s="185" t="str">
        <f t="shared" si="32"/>
        <v>1</v>
      </c>
      <c r="IF53" s="135" t="s">
        <v>705</v>
      </c>
      <c r="IG53" s="181">
        <v>1</v>
      </c>
    </row>
    <row r="54" spans="1:289" s="57" customFormat="1" ht="57" hidden="1" customHeight="1">
      <c r="A54" s="6"/>
      <c r="B54" s="19" t="s">
        <v>156</v>
      </c>
      <c r="C54" s="19" t="s">
        <v>157</v>
      </c>
      <c r="D54" s="5"/>
      <c r="E54" s="5"/>
      <c r="F54" s="5"/>
      <c r="G54" s="5"/>
      <c r="H54" s="5" t="s">
        <v>727</v>
      </c>
      <c r="I54" s="5" t="s">
        <v>736</v>
      </c>
      <c r="J54" s="5"/>
      <c r="K54" s="5"/>
      <c r="L54" s="5"/>
      <c r="M54" s="5"/>
      <c r="N54" s="5"/>
      <c r="O54" s="5"/>
      <c r="P54" s="5" t="s">
        <v>745</v>
      </c>
      <c r="Q54" s="5" t="s">
        <v>747</v>
      </c>
      <c r="R54" s="5" t="s">
        <v>206</v>
      </c>
      <c r="S54" s="5" t="s">
        <v>360</v>
      </c>
      <c r="T54" s="5" t="s">
        <v>361</v>
      </c>
      <c r="U54" s="5" t="s">
        <v>158</v>
      </c>
      <c r="V54" s="5"/>
      <c r="W54" s="5" t="str">
        <f>CONCATENATE(X54,"-",Y54,"-",Z54,AA54,,AB54,"-",AC54)</f>
        <v>5-30-JDMCU-0003</v>
      </c>
      <c r="X54" s="19" t="s">
        <v>755</v>
      </c>
      <c r="Y54" s="19">
        <v>30</v>
      </c>
      <c r="Z54" s="19" t="s">
        <v>302</v>
      </c>
      <c r="AA54" s="19" t="s">
        <v>305</v>
      </c>
      <c r="AB54" s="19" t="s">
        <v>355</v>
      </c>
      <c r="AC54" s="19" t="s">
        <v>193</v>
      </c>
      <c r="AD54" s="5"/>
      <c r="AE54" s="19">
        <v>4</v>
      </c>
      <c r="AF54" s="19" t="s">
        <v>180</v>
      </c>
      <c r="AG54" s="19" t="s">
        <v>166</v>
      </c>
      <c r="AH54" s="19">
        <v>537</v>
      </c>
      <c r="AI54" s="19" t="s">
        <v>223</v>
      </c>
      <c r="AJ54" s="5"/>
      <c r="AK54" s="5"/>
      <c r="AL54" s="5" t="s">
        <v>120</v>
      </c>
      <c r="AM54" s="5"/>
      <c r="AN54" s="5" t="s">
        <v>546</v>
      </c>
      <c r="AO54" s="5" t="str">
        <f>CONCATENATE("0055-",B54,"-",C54,"-","4",".",AE54,".",AF54,".",AG54,".",AH54,"-",AL54,".",AN54,"-",AI54)</f>
        <v>0055-CPC-GA1-4.4.3.30.537-ATH1.JH-0007</v>
      </c>
      <c r="AP54" s="5" t="str">
        <f>CONCATENATE("0055-",B54,"-",C54,"-","4",".",AE54,".",AF54,".",AG54,".",AH54,"-",AL54,"-",AN54,"-",AI54,"_",BD54,"_",U54)</f>
        <v>0055-CPC-GA1-4.4.3.30.537-ATH1-JH-0007_-_ER</v>
      </c>
      <c r="AQ54" s="13" t="s">
        <v>323</v>
      </c>
      <c r="AR54" s="13" t="s">
        <v>395</v>
      </c>
      <c r="AS54" s="13" t="s">
        <v>500</v>
      </c>
      <c r="AT54" s="13" t="s">
        <v>499</v>
      </c>
      <c r="AU54" s="13" t="s">
        <v>286</v>
      </c>
      <c r="AV54" s="13" t="s">
        <v>287</v>
      </c>
      <c r="AW54" s="13" t="str">
        <f>CONCATENATE(AQ54," ",AS54,CHAR(10),W54,CHAR(10),AU54)</f>
        <v>DCS Marshalling Cabinet for IS and NON-IS channels
5-30-JDMCU-0003
Passport</v>
      </c>
      <c r="AX54" s="13" t="str">
        <f>CONCATENATE(AR54," ",AT54,CHAR(10),W54,CHAR(10),AV54)</f>
        <v>Шкаф кроссовый РСУ, аналоговые и дискретные сигналы, искробезопасный и неискробезопасный
5-30-JDMCU-0003
Паспорт</v>
      </c>
      <c r="AY54" s="5"/>
      <c r="AZ54" s="5" t="s">
        <v>490</v>
      </c>
      <c r="BA54" s="5" t="s">
        <v>489</v>
      </c>
      <c r="BB54" s="5" t="str">
        <f>IF(FW54&gt;0,"02",IF(FN54&gt;0,"01",IF(FE54&gt;0,"00",IF(EM54&gt;0,"G1",IF(ED54&gt;0,"F1",IF(DU54&gt;0,"E1",IF(DL54&gt;0,"D1",IF(DC54&gt;0,"C1",IF(CT54&gt;0,"B1",IF(BM54&gt;0,"A1","-"))))))))))</f>
        <v>-</v>
      </c>
      <c r="BC54" s="167" t="str">
        <f t="shared" si="38"/>
        <v>-</v>
      </c>
      <c r="BD54" s="5" t="str">
        <f t="shared" si="34"/>
        <v>-</v>
      </c>
      <c r="BE54" s="5"/>
      <c r="BF54" s="5"/>
      <c r="BG54" s="12"/>
      <c r="BH54" s="5"/>
      <c r="BI54" s="5"/>
      <c r="BJ54" s="54">
        <f>FB54-(28+15)</f>
        <v>44227</v>
      </c>
      <c r="BK54" s="54">
        <f ca="1">IF(BM54&gt;0,BL54,IF(BJ54&lt;TODAY(),WORKDAY(TODAY(),10),BJ54))</f>
        <v>44294</v>
      </c>
      <c r="BL54" s="54"/>
      <c r="BM54" s="5"/>
      <c r="BN54" s="167"/>
      <c r="BO54" s="167"/>
      <c r="BP54" s="167"/>
      <c r="BQ54" s="167"/>
      <c r="BR54" s="157"/>
      <c r="BS54" s="157"/>
      <c r="BT54" s="157"/>
      <c r="BU54" s="157"/>
      <c r="BV54" s="157"/>
      <c r="BW54" s="147"/>
      <c r="BX54" s="147"/>
      <c r="BY54" s="147"/>
      <c r="BZ54" s="147"/>
      <c r="CA54" s="147"/>
      <c r="CB54" s="125"/>
      <c r="CC54" s="125"/>
      <c r="CD54" s="125"/>
      <c r="CE54" s="125"/>
      <c r="CF54" s="125"/>
      <c r="CG54" s="125"/>
      <c r="CH54" s="125"/>
      <c r="CI54" s="125"/>
      <c r="CJ54" s="125"/>
      <c r="CK54" s="125"/>
      <c r="CL54" s="24">
        <f>WORKDAY(BJ54,20)</f>
        <v>44253</v>
      </c>
      <c r="CM54" s="24" t="str">
        <f>IF(BM54&gt;0,WORKDAY(BK54,10),"-")</f>
        <v>-</v>
      </c>
      <c r="CN54" s="54"/>
      <c r="CO54" s="117"/>
      <c r="CP54" s="34">
        <v>3</v>
      </c>
      <c r="CQ54" s="24">
        <f>WORKDAY(CL54,10)</f>
        <v>44267</v>
      </c>
      <c r="CR54" s="24" t="str">
        <f>IF(CO54&gt;0,WORKDAY(CM54,10),"-")</f>
        <v>-</v>
      </c>
      <c r="CS54" s="54"/>
      <c r="CT54" s="5"/>
      <c r="CU54" s="24" t="str">
        <f>IF(CT54&gt;0,WORKDAY(CQ54,10),"-")</f>
        <v>-</v>
      </c>
      <c r="CV54" s="24" t="str">
        <f>IF(CT54&gt;0,WORKDAY(CR54,10),"-")</f>
        <v>-</v>
      </c>
      <c r="CW54" s="54"/>
      <c r="CX54" s="5"/>
      <c r="CY54" s="34"/>
      <c r="CZ54" s="24" t="str">
        <f>IF(CX54&gt;0,WORKDAY(CU54,10),"-")</f>
        <v>-</v>
      </c>
      <c r="DA54" s="24" t="str">
        <f>IF(CX54&gt;0,WORKDAY(CV54,10),"-")</f>
        <v>-</v>
      </c>
      <c r="DB54" s="24"/>
      <c r="DC54" s="5"/>
      <c r="DD54" s="24" t="str">
        <f>IF(DC54&gt;0,WORKDAY(CZ54,10),"-")</f>
        <v>-</v>
      </c>
      <c r="DE54" s="24" t="str">
        <f>IF(DC54&gt;0,WORKDAY(DA54,10),"-")</f>
        <v>-</v>
      </c>
      <c r="DF54" s="5"/>
      <c r="DG54" s="5"/>
      <c r="DH54" s="54"/>
      <c r="DI54" s="24" t="str">
        <f>IF(DG54&gt;0,WORKDAY(DD54,10),"-")</f>
        <v>-</v>
      </c>
      <c r="DJ54" s="24" t="str">
        <f>IF(DG54&gt;0,WORKDAY(DE54,10),"-")</f>
        <v>-</v>
      </c>
      <c r="DK54" s="5"/>
      <c r="DL54" s="5"/>
      <c r="DM54" s="24" t="str">
        <f>IF(DL54&gt;0,WORKDAY(DI54,10),"-")</f>
        <v>-</v>
      </c>
      <c r="DN54" s="24" t="str">
        <f>IF(DL54&gt;0,WORKDAY(DJ54,10),"-")</f>
        <v>-</v>
      </c>
      <c r="DO54" s="5"/>
      <c r="DP54" s="5"/>
      <c r="DQ54" s="54"/>
      <c r="DR54" s="24" t="str">
        <f>IF(DP54&gt;0,WORKDAY(DM54,10),"-")</f>
        <v>-</v>
      </c>
      <c r="DS54" s="24" t="str">
        <f>IF(DP54&gt;0,WORKDAY(DN54,10),"-")</f>
        <v>-</v>
      </c>
      <c r="DT54" s="5"/>
      <c r="DU54" s="5"/>
      <c r="DV54" s="24" t="str">
        <f>IF(DU54&gt;0,WORKDAY(DR54,10),"-")</f>
        <v>-</v>
      </c>
      <c r="DW54" s="24" t="str">
        <f>IF(DU54&gt;0,WORKDAY(DS54,10),"-")</f>
        <v>-</v>
      </c>
      <c r="DX54" s="5"/>
      <c r="DY54" s="5"/>
      <c r="DZ54" s="54"/>
      <c r="EA54" s="24" t="str">
        <f>IF(DY54&gt;0,WORKDAY(DV54,10),"-")</f>
        <v>-</v>
      </c>
      <c r="EB54" s="24" t="str">
        <f>IF(DY54&gt;0,WORKDAY(DW54,10),"-")</f>
        <v>-</v>
      </c>
      <c r="EC54" s="5"/>
      <c r="ED54" s="5"/>
      <c r="EE54" s="24" t="str">
        <f>IF(ED54&gt;0,WORKDAY(EA54,10),"-")</f>
        <v>-</v>
      </c>
      <c r="EF54" s="24" t="str">
        <f>IF(ED54&gt;0,WORKDAY(EB54,10),"-")</f>
        <v>-</v>
      </c>
      <c r="EG54" s="5"/>
      <c r="EH54" s="5"/>
      <c r="EI54" s="54"/>
      <c r="EJ54" s="24" t="str">
        <f>IF(EH54&gt;0,WORKDAY(EE54,10),"-")</f>
        <v>-</v>
      </c>
      <c r="EK54" s="24" t="str">
        <f>IF(EH54&gt;0,WORKDAY(EF54,10),"-")</f>
        <v>-</v>
      </c>
      <c r="EL54" s="5"/>
      <c r="EM54" s="5"/>
      <c r="EN54" s="24" t="str">
        <f>IF(EM54&gt;0,WORKDAY(EJ54,10),"-")</f>
        <v>-</v>
      </c>
      <c r="EO54" s="24" t="str">
        <f>IF(EM54&gt;0,WORKDAY(EK54,10),"-")</f>
        <v>-</v>
      </c>
      <c r="EP54" s="5"/>
      <c r="EQ54" s="5"/>
      <c r="ER54" s="54"/>
      <c r="ES54" s="54"/>
      <c r="ET54" s="54"/>
      <c r="EU54" s="54"/>
      <c r="EV54" s="54"/>
      <c r="EW54" s="24"/>
      <c r="EX54" s="24"/>
      <c r="EY54" s="167"/>
      <c r="EZ54" s="167"/>
      <c r="FA54" s="193"/>
      <c r="FB54" s="24">
        <v>44270</v>
      </c>
      <c r="FC54" s="24">
        <f ca="1">IF(BK54&gt;0,IF(DC54&gt;0,WORKDAY(DB54,20),IF(CT54&gt;0,WORKDAY(CS54,30),IF(CO54&gt;0,WORKDAY(CN54,40),FB54))),"-")</f>
        <v>44270</v>
      </c>
      <c r="FD54" s="167"/>
      <c r="FE54" s="167"/>
      <c r="FF54" s="24" t="str">
        <f>IF(FE54&gt;0,WORKDAY(FB54,10),"-")</f>
        <v>-</v>
      </c>
      <c r="FG54" s="24" t="str">
        <f>IF(FE54&gt;0,WORKDAY(FC54,10),"-")</f>
        <v>-</v>
      </c>
      <c r="FH54" s="5"/>
      <c r="FI54" s="5"/>
      <c r="FJ54" s="34"/>
      <c r="FK54" s="24"/>
      <c r="FL54" s="24">
        <f t="shared" si="36"/>
        <v>0</v>
      </c>
      <c r="FM54" s="5"/>
      <c r="FN54" s="5"/>
      <c r="FO54" s="24" t="str">
        <f>IF(FN54&gt;0,WORKDAY(FK54,10),"-")</f>
        <v>-</v>
      </c>
      <c r="FP54" s="24" t="str">
        <f>IF(FN54&gt;0,WORKDAY(FL54,10),"-")</f>
        <v>-</v>
      </c>
      <c r="FQ54" s="5"/>
      <c r="FR54" s="5"/>
      <c r="FS54" s="54"/>
      <c r="FT54" s="24"/>
      <c r="FU54" s="24">
        <f t="shared" si="9"/>
        <v>0</v>
      </c>
      <c r="FV54" s="5"/>
      <c r="FW54" s="5"/>
      <c r="FX54" s="24" t="str">
        <f>IF(FW54&gt;0,WORKDAY(FT54,10),"-")</f>
        <v>-</v>
      </c>
      <c r="FY54" s="24" t="str">
        <f>IF(FW54&gt;0,WORKDAY(FU54,10),"-")</f>
        <v>-</v>
      </c>
      <c r="FZ54" s="5"/>
      <c r="GA54" s="5"/>
      <c r="GB54" s="54"/>
      <c r="GC54" s="54"/>
      <c r="GD54" s="54"/>
      <c r="GE54" s="54"/>
      <c r="GF54" s="54"/>
      <c r="GG54" s="54"/>
      <c r="GH54" s="54"/>
      <c r="GI54" s="54"/>
      <c r="GJ54" s="54"/>
      <c r="GK54" s="54"/>
      <c r="GL54" s="54"/>
      <c r="GM54" s="54"/>
      <c r="GN54" s="54"/>
      <c r="GO54" s="54"/>
      <c r="GP54" s="54"/>
      <c r="GQ54" s="54"/>
      <c r="GR54" s="54"/>
      <c r="GS54" s="54"/>
      <c r="GT54" s="54"/>
      <c r="GU54" s="54"/>
      <c r="GV54" s="54"/>
      <c r="GW54" s="54"/>
      <c r="GX54" s="54"/>
      <c r="GY54" s="54"/>
      <c r="GZ54" s="193"/>
      <c r="HA54" s="54"/>
      <c r="HB54" s="54"/>
      <c r="HC54" s="54"/>
      <c r="HD54" s="34">
        <f t="shared" ca="1" si="10"/>
        <v>1</v>
      </c>
      <c r="HE54" s="25">
        <f t="shared" si="11"/>
        <v>0</v>
      </c>
      <c r="HF54" s="25">
        <f t="shared" ca="1" si="12"/>
        <v>1.5197568389057751E-3</v>
      </c>
      <c r="HG54" s="25">
        <f t="shared" si="13"/>
        <v>0</v>
      </c>
      <c r="HH54" s="25">
        <f t="shared" ca="1" si="14"/>
        <v>2.012072434607646E-3</v>
      </c>
      <c r="HI54" s="25"/>
      <c r="HJ54" s="25"/>
      <c r="HK54" s="5"/>
      <c r="HL54" s="24" t="str">
        <f t="shared" ca="1" si="0"/>
        <v>-</v>
      </c>
      <c r="HM54" s="6"/>
      <c r="HO54" s="204" t="str">
        <f t="shared" si="17"/>
        <v>не выгружено A1</v>
      </c>
      <c r="HP54" s="204" t="str">
        <f t="shared" si="18"/>
        <v>не выгружено 00</v>
      </c>
      <c r="HQ54" s="182" t="str">
        <f t="shared" si="19"/>
        <v>не выгружено A1</v>
      </c>
      <c r="HR54" s="182" t="str">
        <f t="shared" si="20"/>
        <v>не выгружено A1</v>
      </c>
      <c r="HS54" s="182" t="b">
        <f t="shared" si="21"/>
        <v>0</v>
      </c>
      <c r="HT54" s="182" t="str">
        <f t="shared" si="22"/>
        <v>не выгружено A1</v>
      </c>
      <c r="HU54" s="182" t="str">
        <f t="shared" si="23"/>
        <v>не выгружено A1</v>
      </c>
      <c r="HV54" s="191" t="str">
        <f t="shared" si="24"/>
        <v>не выгружено A1</v>
      </c>
      <c r="HW54" s="184" t="str">
        <f t="shared" si="25"/>
        <v>не выгружено A1</v>
      </c>
      <c r="HX54" s="191" t="str">
        <f t="shared" si="26"/>
        <v>не выгружено A1</v>
      </c>
      <c r="HY54" s="183"/>
      <c r="HZ54" s="182" t="str">
        <f t="shared" si="27"/>
        <v>не выгружено</v>
      </c>
      <c r="IA54" s="182" t="str">
        <f t="shared" si="28"/>
        <v>A1</v>
      </c>
      <c r="IB54" s="182" t="str">
        <f t="shared" si="29"/>
        <v>не выгружено</v>
      </c>
      <c r="IC54" s="182" t="str">
        <f t="shared" si="30"/>
        <v>A1</v>
      </c>
      <c r="ID54" s="182" t="str">
        <f t="shared" si="31"/>
        <v>A1</v>
      </c>
      <c r="IE54" s="185" t="str">
        <f t="shared" si="32"/>
        <v>выгрузить A1</v>
      </c>
      <c r="IF54" s="135" t="s">
        <v>705</v>
      </c>
      <c r="IG54" s="181">
        <v>1</v>
      </c>
    </row>
    <row r="55" spans="1:289" s="87" customFormat="1" ht="15" hidden="1" customHeight="1">
      <c r="A55" s="17"/>
      <c r="B55" s="20"/>
      <c r="C55" s="20"/>
      <c r="D55" s="18"/>
      <c r="E55" s="18"/>
      <c r="F55" s="18"/>
      <c r="G55" s="18"/>
      <c r="H55" s="18"/>
      <c r="I55" s="18"/>
      <c r="J55" s="18"/>
      <c r="K55" s="18"/>
      <c r="L55" s="18"/>
      <c r="M55" s="18"/>
      <c r="N55" s="18"/>
      <c r="O55" s="18"/>
      <c r="P55" s="18"/>
      <c r="Q55" s="18"/>
      <c r="R55" s="18"/>
      <c r="S55" s="18"/>
      <c r="T55" s="18"/>
      <c r="U55" s="18"/>
      <c r="V55" s="18"/>
      <c r="W55" s="20"/>
      <c r="X55" s="20"/>
      <c r="Y55" s="20"/>
      <c r="Z55" s="20"/>
      <c r="AA55" s="20"/>
      <c r="AB55" s="20"/>
      <c r="AC55" s="20"/>
      <c r="AD55" s="18"/>
      <c r="AE55" s="20"/>
      <c r="AF55" s="20"/>
      <c r="AG55" s="20"/>
      <c r="AH55" s="20"/>
      <c r="AI55" s="20"/>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71"/>
      <c r="BO55" s="171"/>
      <c r="BP55" s="171"/>
      <c r="BQ55" s="171"/>
      <c r="BR55" s="161"/>
      <c r="BS55" s="161"/>
      <c r="BT55" s="161"/>
      <c r="BU55" s="161"/>
      <c r="BV55" s="161"/>
      <c r="BW55" s="151"/>
      <c r="BX55" s="151"/>
      <c r="BY55" s="151"/>
      <c r="BZ55" s="151"/>
      <c r="CA55" s="151"/>
      <c r="CB55" s="129"/>
      <c r="CC55" s="129"/>
      <c r="CD55" s="129"/>
      <c r="CE55" s="129"/>
      <c r="CF55" s="129"/>
      <c r="CG55" s="129"/>
      <c r="CH55" s="129"/>
      <c r="CI55" s="129"/>
      <c r="CJ55" s="129"/>
      <c r="CK55" s="129"/>
      <c r="CL55" s="18"/>
      <c r="CM55" s="18"/>
      <c r="CN55" s="18"/>
      <c r="CO55" s="118"/>
      <c r="CP55" s="48"/>
      <c r="CQ55" s="18"/>
      <c r="CR55" s="18"/>
      <c r="CS55" s="18"/>
      <c r="CT55" s="18"/>
      <c r="CU55" s="18"/>
      <c r="CV55" s="18"/>
      <c r="CW55" s="18"/>
      <c r="CX55" s="18"/>
      <c r="CY55" s="34"/>
      <c r="CZ55" s="18"/>
      <c r="DA55" s="18"/>
      <c r="DB55" s="18"/>
      <c r="DC55" s="18"/>
      <c r="DD55" s="18"/>
      <c r="DE55" s="18"/>
      <c r="DF55" s="18"/>
      <c r="DG55" s="18"/>
      <c r="DH55" s="45"/>
      <c r="DI55" s="18"/>
      <c r="DJ55" s="18"/>
      <c r="DK55" s="18"/>
      <c r="DL55" s="18"/>
      <c r="DM55" s="18"/>
      <c r="DN55" s="18"/>
      <c r="DO55" s="18"/>
      <c r="DP55" s="18"/>
      <c r="DQ55" s="45"/>
      <c r="DR55" s="18"/>
      <c r="DS55" s="18"/>
      <c r="DT55" s="18"/>
      <c r="DU55" s="18"/>
      <c r="DV55" s="18"/>
      <c r="DW55" s="18"/>
      <c r="DX55" s="18"/>
      <c r="DY55" s="18"/>
      <c r="DZ55" s="45"/>
      <c r="EA55" s="18"/>
      <c r="EB55" s="18"/>
      <c r="EC55" s="18"/>
      <c r="ED55" s="18"/>
      <c r="EE55" s="18"/>
      <c r="EF55" s="18"/>
      <c r="EG55" s="18"/>
      <c r="EH55" s="18"/>
      <c r="EI55" s="45"/>
      <c r="EJ55" s="18"/>
      <c r="EK55" s="18"/>
      <c r="EL55" s="18"/>
      <c r="EM55" s="18"/>
      <c r="EN55" s="18"/>
      <c r="EO55" s="18"/>
      <c r="EP55" s="18"/>
      <c r="EQ55" s="18"/>
      <c r="ER55" s="45"/>
      <c r="ES55" s="110"/>
      <c r="ET55" s="110"/>
      <c r="EU55" s="110"/>
      <c r="EV55" s="110"/>
      <c r="EW55" s="192"/>
      <c r="EX55" s="192"/>
      <c r="EY55" s="192"/>
      <c r="EZ55" s="192"/>
      <c r="FA55" s="199"/>
      <c r="FB55" s="18"/>
      <c r="FC55" s="18"/>
      <c r="FD55" s="18"/>
      <c r="FE55" s="18"/>
      <c r="FF55" s="18"/>
      <c r="FG55" s="18"/>
      <c r="FH55" s="18"/>
      <c r="FI55" s="18"/>
      <c r="FJ55" s="34"/>
      <c r="FK55" s="18"/>
      <c r="FL55" s="18"/>
      <c r="FM55" s="18"/>
      <c r="FN55" s="18"/>
      <c r="FO55" s="18"/>
      <c r="FP55" s="18"/>
      <c r="FQ55" s="18"/>
      <c r="FR55" s="18"/>
      <c r="FS55" s="45"/>
      <c r="FT55" s="18"/>
      <c r="FU55" s="18"/>
      <c r="FV55" s="18"/>
      <c r="FW55" s="18"/>
      <c r="FX55" s="18"/>
      <c r="FY55" s="18"/>
      <c r="FZ55" s="18"/>
      <c r="GA55" s="18"/>
      <c r="GB55" s="45"/>
      <c r="GC55" s="110"/>
      <c r="GD55" s="110"/>
      <c r="GE55" s="110"/>
      <c r="GF55" s="110"/>
      <c r="GG55" s="110"/>
      <c r="GH55" s="110"/>
      <c r="GI55" s="110"/>
      <c r="GJ55" s="110"/>
      <c r="GK55" s="110"/>
      <c r="GL55" s="110"/>
      <c r="GM55" s="110"/>
      <c r="GN55" s="110"/>
      <c r="GO55" s="110"/>
      <c r="GP55" s="110"/>
      <c r="GQ55" s="110"/>
      <c r="GR55" s="110"/>
      <c r="GS55" s="110"/>
      <c r="GT55" s="110"/>
      <c r="GU55" s="110"/>
      <c r="GV55" s="110"/>
      <c r="GW55" s="110"/>
      <c r="GX55" s="110"/>
      <c r="GY55" s="45"/>
      <c r="GZ55" s="199"/>
      <c r="HA55" s="110"/>
      <c r="HB55" s="110"/>
      <c r="HC55" s="110"/>
      <c r="HD55" s="34">
        <f t="shared" si="10"/>
        <v>0</v>
      </c>
      <c r="HE55" s="25">
        <f t="shared" si="11"/>
        <v>0</v>
      </c>
      <c r="HF55" s="25">
        <f t="shared" si="12"/>
        <v>0</v>
      </c>
      <c r="HG55" s="25">
        <f t="shared" si="13"/>
        <v>0</v>
      </c>
      <c r="HH55" s="25">
        <f t="shared" si="14"/>
        <v>0</v>
      </c>
      <c r="HI55" s="25"/>
      <c r="HJ55" s="18"/>
      <c r="HK55" s="18"/>
      <c r="HL55" s="24" t="str">
        <f t="shared" si="0"/>
        <v>-</v>
      </c>
      <c r="HM55" s="107"/>
      <c r="HN55" s="85"/>
      <c r="HO55" s="204" t="str">
        <f t="shared" si="17"/>
        <v>---/---</v>
      </c>
      <c r="HP55" s="204" t="str">
        <f t="shared" si="18"/>
        <v>---/---</v>
      </c>
      <c r="HQ55" s="182" t="str">
        <f t="shared" si="19"/>
        <v>---/---</v>
      </c>
      <c r="HR55" s="182" t="str">
        <f t="shared" si="20"/>
        <v>---/---</v>
      </c>
      <c r="HS55" s="182" t="b">
        <f t="shared" si="21"/>
        <v>0</v>
      </c>
      <c r="HT55" s="182" t="str">
        <f t="shared" si="22"/>
        <v>---/---</v>
      </c>
      <c r="HU55" s="182" t="str">
        <f t="shared" si="23"/>
        <v>---/---</v>
      </c>
      <c r="HV55" s="191" t="str">
        <f t="shared" si="24"/>
        <v>---/---</v>
      </c>
      <c r="HW55" s="184" t="str">
        <f t="shared" si="25"/>
        <v>---/---</v>
      </c>
      <c r="HX55" s="191" t="str">
        <f t="shared" si="26"/>
        <v>---/---</v>
      </c>
      <c r="HY55" s="183"/>
      <c r="HZ55" s="182" t="str">
        <f t="shared" si="27"/>
        <v>---/---</v>
      </c>
      <c r="IA55" s="182" t="str">
        <f t="shared" si="28"/>
        <v>---/---</v>
      </c>
      <c r="IB55" s="182" t="str">
        <f t="shared" si="29"/>
        <v>---/---</v>
      </c>
      <c r="IC55" s="182" t="str">
        <f t="shared" si="30"/>
        <v>---/---</v>
      </c>
      <c r="ID55" s="182" t="str">
        <f t="shared" si="31"/>
        <v>---/---</v>
      </c>
      <c r="IE55" s="185" t="str">
        <f t="shared" si="32"/>
        <v>---/---</v>
      </c>
      <c r="IF55" s="135" t="s">
        <v>717</v>
      </c>
      <c r="IG55" s="181">
        <v>1</v>
      </c>
      <c r="IH55" s="85"/>
      <c r="II55" s="85"/>
      <c r="IJ55" s="85"/>
      <c r="IK55" s="85"/>
      <c r="IL55" s="85"/>
      <c r="IM55" s="85"/>
      <c r="IN55" s="85"/>
      <c r="IO55" s="85"/>
      <c r="IP55" s="85"/>
      <c r="IQ55" s="85"/>
      <c r="IR55" s="85"/>
      <c r="IS55" s="85"/>
      <c r="IT55" s="85"/>
      <c r="IU55" s="85"/>
      <c r="IV55" s="85"/>
      <c r="IW55" s="85"/>
      <c r="IX55" s="85"/>
      <c r="IY55" s="85"/>
      <c r="IZ55" s="85"/>
      <c r="JA55" s="85"/>
      <c r="JB55" s="85"/>
      <c r="JC55" s="85"/>
      <c r="JD55" s="85"/>
      <c r="JE55" s="85"/>
      <c r="JF55" s="85"/>
      <c r="JG55" s="85"/>
      <c r="JH55" s="85"/>
      <c r="JI55" s="85"/>
      <c r="JJ55" s="85"/>
      <c r="JK55" s="85"/>
      <c r="JL55" s="85"/>
      <c r="JM55" s="85"/>
      <c r="JN55" s="85"/>
      <c r="JO55" s="85"/>
      <c r="JP55" s="85"/>
      <c r="JQ55" s="85"/>
      <c r="JR55" s="85"/>
      <c r="JS55" s="85"/>
      <c r="JT55" s="85"/>
      <c r="JU55" s="85"/>
      <c r="JV55" s="85"/>
      <c r="JW55" s="85"/>
      <c r="JX55" s="85"/>
      <c r="JY55" s="85"/>
      <c r="JZ55" s="85"/>
      <c r="KA55" s="85"/>
      <c r="KB55" s="85"/>
      <c r="KC55" s="85"/>
    </row>
    <row r="56" spans="1:289" s="57" customFormat="1" ht="57" hidden="1" customHeight="1">
      <c r="A56" s="6"/>
      <c r="B56" s="19" t="s">
        <v>156</v>
      </c>
      <c r="C56" s="19" t="s">
        <v>157</v>
      </c>
      <c r="D56" s="5"/>
      <c r="E56" s="5"/>
      <c r="F56" s="5"/>
      <c r="G56" s="5"/>
      <c r="H56" s="5" t="s">
        <v>727</v>
      </c>
      <c r="I56" s="5" t="s">
        <v>736</v>
      </c>
      <c r="J56" s="5"/>
      <c r="K56" s="5"/>
      <c r="L56" s="5"/>
      <c r="M56" s="5"/>
      <c r="N56" s="5"/>
      <c r="O56" s="5"/>
      <c r="P56" s="5" t="s">
        <v>745</v>
      </c>
      <c r="Q56" s="5" t="s">
        <v>747</v>
      </c>
      <c r="R56" s="5" t="s">
        <v>206</v>
      </c>
      <c r="S56" s="5" t="s">
        <v>360</v>
      </c>
      <c r="T56" s="5" t="s">
        <v>361</v>
      </c>
      <c r="U56" s="5" t="s">
        <v>158</v>
      </c>
      <c r="V56" s="5"/>
      <c r="W56" s="5" t="str">
        <f>CONCATENATE(X56,"-",Y56,"-",Z56,AA56,,AB56,"-",AC56)</f>
        <v>5-30-JDMCN-0001</v>
      </c>
      <c r="X56" s="19" t="s">
        <v>755</v>
      </c>
      <c r="Y56" s="19">
        <v>30</v>
      </c>
      <c r="Z56" s="19" t="s">
        <v>302</v>
      </c>
      <c r="AA56" s="19" t="s">
        <v>305</v>
      </c>
      <c r="AB56" s="19" t="s">
        <v>304</v>
      </c>
      <c r="AC56" s="19" t="s">
        <v>188</v>
      </c>
      <c r="AD56" s="5"/>
      <c r="AE56" s="19">
        <v>4</v>
      </c>
      <c r="AF56" s="19" t="s">
        <v>180</v>
      </c>
      <c r="AG56" s="19" t="s">
        <v>166</v>
      </c>
      <c r="AH56" s="19">
        <v>537</v>
      </c>
      <c r="AI56" s="19" t="s">
        <v>222</v>
      </c>
      <c r="AJ56" s="5"/>
      <c r="AK56" s="5"/>
      <c r="AL56" s="5" t="s">
        <v>120</v>
      </c>
      <c r="AM56" s="5"/>
      <c r="AN56" s="5" t="s">
        <v>167</v>
      </c>
      <c r="AO56" s="5" t="str">
        <f>CONCATENATE("0055-",B56,"-",C56,"-","4",".",AE56,".",AF56,".",AG56,".",AH56,"-",AL56,".",AN56,"-",AI56)</f>
        <v>0055-CPC-GA1-4.4.3.30.537-ATH1.RD-0006</v>
      </c>
      <c r="AP56" s="5" t="str">
        <f>CONCATENATE("0055-",B56,"-",C56,"-","4",".",AE56,".",AF56,".",AG56,".",AH56,"-",AL56,"-",AN56,"-",AI56,"_",BD56,"_",U56)</f>
        <v>0055-CPC-GA1-4.4.3.30.537-ATH1-RD-0006_A1_ER</v>
      </c>
      <c r="AQ56" s="13" t="s">
        <v>323</v>
      </c>
      <c r="AR56" s="13" t="s">
        <v>395</v>
      </c>
      <c r="AS56" s="13" t="s">
        <v>387</v>
      </c>
      <c r="AT56" s="13" t="s">
        <v>386</v>
      </c>
      <c r="AU56" s="13" t="s">
        <v>318</v>
      </c>
      <c r="AV56" s="13" t="s">
        <v>333</v>
      </c>
      <c r="AW56" s="13" t="str">
        <f>CONCATENATE(AQ56," ",AS56,CHAR(10),W56,CHAR(10),AU56)</f>
        <v>DCS Marshalling Cabinet for NON-IS channels 
5-30-JDMCN-0001
List of drawings</v>
      </c>
      <c r="AX56" s="13" t="str">
        <f>CONCATENATE(AR56," ",AT56,CHAR(10),W56,CHAR(10),AV56)</f>
        <v>Шкаф кроссовый РСУ, аналоговые и дискретные сигналы, неискробезопасный
5-30-JDMCN-0001
Ведомость документов</v>
      </c>
      <c r="AY56" s="5"/>
      <c r="AZ56" s="5" t="s">
        <v>490</v>
      </c>
      <c r="BA56" s="5" t="s">
        <v>489</v>
      </c>
      <c r="BB56" s="5" t="str">
        <f>IF(FW56&gt;0,"02",IF(FN56&gt;0,"01",IF(FE56&gt;0,"00",IF(EM56&gt;0,"G1",IF(ED56&gt;0,"F1",IF(DU56&gt;0,"E1",IF(DL56&gt;0,"D1",IF(DC56&gt;0,"C1",IF(CT56&gt;0,"B1",IF(BM56&gt;0,"A1","-"))))))))))</f>
        <v>A1</v>
      </c>
      <c r="BC56" s="167" t="str">
        <f t="shared" si="38"/>
        <v>IFR</v>
      </c>
      <c r="BD56" s="5" t="str">
        <f t="shared" si="34"/>
        <v>A1</v>
      </c>
      <c r="BE56" s="5"/>
      <c r="BF56" s="5"/>
      <c r="BG56" s="12"/>
      <c r="BH56" s="5"/>
      <c r="BI56" s="5"/>
      <c r="BJ56" s="54">
        <f>FB56-(28+15)</f>
        <v>44166</v>
      </c>
      <c r="BK56" s="54">
        <f ca="1">IF(BM56&gt;0,BL56,IF(BJ56&lt;TODAY(),WORKDAY(TODAY(),10),BJ56))</f>
        <v>44243</v>
      </c>
      <c r="BL56" s="193">
        <v>44243</v>
      </c>
      <c r="BM56" s="167" t="s">
        <v>775</v>
      </c>
      <c r="BN56" s="167"/>
      <c r="BO56" s="167"/>
      <c r="BP56" s="167"/>
      <c r="BQ56" s="167"/>
      <c r="BR56" s="157"/>
      <c r="BS56" s="157"/>
      <c r="BT56" s="157"/>
      <c r="BU56" s="157"/>
      <c r="BV56" s="157"/>
      <c r="BW56" s="147"/>
      <c r="BX56" s="147"/>
      <c r="BY56" s="147"/>
      <c r="BZ56" s="147"/>
      <c r="CA56" s="147"/>
      <c r="CB56" s="125"/>
      <c r="CC56" s="125"/>
      <c r="CD56" s="125"/>
      <c r="CE56" s="125"/>
      <c r="CF56" s="125"/>
      <c r="CG56" s="125"/>
      <c r="CH56" s="125"/>
      <c r="CI56" s="125"/>
      <c r="CJ56" s="125"/>
      <c r="CK56" s="125"/>
      <c r="CL56" s="24">
        <f>WORKDAY(BJ56,20)</f>
        <v>44194</v>
      </c>
      <c r="CM56" s="24">
        <f ca="1">IF(BM56&gt;0,WORKDAY(BK56,10),"-")</f>
        <v>44257</v>
      </c>
      <c r="CN56" s="54"/>
      <c r="CO56" s="117"/>
      <c r="CP56" s="34"/>
      <c r="CQ56" s="24">
        <f>WORKDAY(CL56,10)</f>
        <v>44208</v>
      </c>
      <c r="CR56" s="24" t="str">
        <f>IF(CO56&gt;0,WORKDAY(CM56,10),"-")</f>
        <v>-</v>
      </c>
      <c r="CS56" s="54"/>
      <c r="CT56" s="5"/>
      <c r="CU56" s="24" t="str">
        <f>IF(CT56&gt;0,WORKDAY(CQ56,10),"-")</f>
        <v>-</v>
      </c>
      <c r="CV56" s="24" t="str">
        <f>IF(CT56&gt;0,WORKDAY(CR56,10),"-")</f>
        <v>-</v>
      </c>
      <c r="CW56" s="54"/>
      <c r="CX56" s="5"/>
      <c r="CY56" s="34"/>
      <c r="CZ56" s="24" t="str">
        <f>IF(CX56&gt;0,WORKDAY(CU56,10),"-")</f>
        <v>-</v>
      </c>
      <c r="DA56" s="24" t="str">
        <f>IF(CX56&gt;0,WORKDAY(CV56,10),"-")</f>
        <v>-</v>
      </c>
      <c r="DB56" s="24"/>
      <c r="DC56" s="5"/>
      <c r="DD56" s="24" t="str">
        <f>IF(DC56&gt;0,WORKDAY(CZ56,10),"-")</f>
        <v>-</v>
      </c>
      <c r="DE56" s="24" t="str">
        <f>IF(DC56&gt;0,WORKDAY(DA56,10),"-")</f>
        <v>-</v>
      </c>
      <c r="DF56" s="5"/>
      <c r="DG56" s="5"/>
      <c r="DH56" s="54"/>
      <c r="DI56" s="24" t="str">
        <f>IF(DG56&gt;0,WORKDAY(DD56,10),"-")</f>
        <v>-</v>
      </c>
      <c r="DJ56" s="24" t="str">
        <f>IF(DG56&gt;0,WORKDAY(DE56,10),"-")</f>
        <v>-</v>
      </c>
      <c r="DK56" s="5"/>
      <c r="DL56" s="5"/>
      <c r="DM56" s="24" t="str">
        <f>IF(DL56&gt;0,WORKDAY(DI56,10),"-")</f>
        <v>-</v>
      </c>
      <c r="DN56" s="24" t="str">
        <f>IF(DL56&gt;0,WORKDAY(DJ56,10),"-")</f>
        <v>-</v>
      </c>
      <c r="DO56" s="5"/>
      <c r="DP56" s="5"/>
      <c r="DQ56" s="54"/>
      <c r="DR56" s="24" t="str">
        <f>IF(DP56&gt;0,WORKDAY(DM56,10),"-")</f>
        <v>-</v>
      </c>
      <c r="DS56" s="24" t="str">
        <f>IF(DP56&gt;0,WORKDAY(DN56,10),"-")</f>
        <v>-</v>
      </c>
      <c r="DT56" s="5"/>
      <c r="DU56" s="5"/>
      <c r="DV56" s="24" t="str">
        <f>IF(DU56&gt;0,WORKDAY(DR56,10),"-")</f>
        <v>-</v>
      </c>
      <c r="DW56" s="24" t="str">
        <f>IF(DU56&gt;0,WORKDAY(DS56,10),"-")</f>
        <v>-</v>
      </c>
      <c r="DX56" s="5"/>
      <c r="DY56" s="5"/>
      <c r="DZ56" s="54"/>
      <c r="EA56" s="24" t="str">
        <f>IF(DY56&gt;0,WORKDAY(DV56,10),"-")</f>
        <v>-</v>
      </c>
      <c r="EB56" s="24" t="str">
        <f>IF(DY56&gt;0,WORKDAY(DW56,10),"-")</f>
        <v>-</v>
      </c>
      <c r="EC56" s="5"/>
      <c r="ED56" s="5"/>
      <c r="EE56" s="24" t="str">
        <f>IF(ED56&gt;0,WORKDAY(EA56,10),"-")</f>
        <v>-</v>
      </c>
      <c r="EF56" s="24" t="str">
        <f>IF(ED56&gt;0,WORKDAY(EB56,10),"-")</f>
        <v>-</v>
      </c>
      <c r="EG56" s="5"/>
      <c r="EH56" s="5"/>
      <c r="EI56" s="54"/>
      <c r="EJ56" s="24" t="str">
        <f>IF(EH56&gt;0,WORKDAY(EE56,10),"-")</f>
        <v>-</v>
      </c>
      <c r="EK56" s="24" t="str">
        <f>IF(EH56&gt;0,WORKDAY(EF56,10),"-")</f>
        <v>-</v>
      </c>
      <c r="EL56" s="5"/>
      <c r="EM56" s="5"/>
      <c r="EN56" s="24" t="str">
        <f>IF(EM56&gt;0,WORKDAY(EJ56,10),"-")</f>
        <v>-</v>
      </c>
      <c r="EO56" s="24" t="str">
        <f>IF(EM56&gt;0,WORKDAY(EK56,10),"-")</f>
        <v>-</v>
      </c>
      <c r="EP56" s="5"/>
      <c r="EQ56" s="5"/>
      <c r="ER56" s="54"/>
      <c r="ES56" s="54"/>
      <c r="ET56" s="54"/>
      <c r="EU56" s="54"/>
      <c r="EV56" s="54"/>
      <c r="EW56" s="24"/>
      <c r="EX56" s="24"/>
      <c r="EY56" s="167"/>
      <c r="EZ56" s="167"/>
      <c r="FA56" s="193"/>
      <c r="FB56" s="24">
        <v>44209</v>
      </c>
      <c r="FC56" s="24">
        <f ca="1">IF(BK56&gt;0,IF(DC56&gt;0,WORKDAY(DB56,20),IF(CT56&gt;0,WORKDAY(CS56,30),IF(CO56&gt;0,WORKDAY(CN56,40),FB56))),"-")</f>
        <v>44209</v>
      </c>
      <c r="FD56" s="167"/>
      <c r="FE56" s="167"/>
      <c r="FF56" s="24" t="str">
        <f>IF(FE56&gt;0,WORKDAY(FB56,10),"-")</f>
        <v>-</v>
      </c>
      <c r="FG56" s="24" t="str">
        <f>IF(FE56&gt;0,WORKDAY(FC56,10),"-")</f>
        <v>-</v>
      </c>
      <c r="FH56" s="5"/>
      <c r="FI56" s="5"/>
      <c r="FJ56" s="34"/>
      <c r="FK56" s="24">
        <f t="shared" ref="FK56:FK59" si="47">WORKDAY(FB56,20)</f>
        <v>44237</v>
      </c>
      <c r="FL56" s="24">
        <f>FK56</f>
        <v>44237</v>
      </c>
      <c r="FM56" s="167"/>
      <c r="FN56" s="167"/>
      <c r="FO56" s="24" t="str">
        <f>IF(FN56&gt;0,WORKDAY(FK56,10),"-")</f>
        <v>-</v>
      </c>
      <c r="FP56" s="24" t="str">
        <f>IF(FN56&gt;0,WORKDAY(FL56,10),"-")</f>
        <v>-</v>
      </c>
      <c r="FQ56" s="5"/>
      <c r="FR56" s="5"/>
      <c r="FS56" s="54"/>
      <c r="FT56" s="24">
        <f t="shared" ref="FT56:FT59" si="48">WORKDAY(FK56,20)</f>
        <v>44265</v>
      </c>
      <c r="FU56" s="24">
        <f t="shared" si="9"/>
        <v>44265</v>
      </c>
      <c r="FV56" s="5"/>
      <c r="FW56" s="5"/>
      <c r="FX56" s="24" t="str">
        <f>IF(FW56&gt;0,WORKDAY(FT56,10),"-")</f>
        <v>-</v>
      </c>
      <c r="FY56" s="24" t="str">
        <f>IF(FW56&gt;0,WORKDAY(FU56,10),"-")</f>
        <v>-</v>
      </c>
      <c r="FZ56" s="5"/>
      <c r="GA56" s="5"/>
      <c r="GB56" s="54"/>
      <c r="GC56" s="54"/>
      <c r="GD56" s="54"/>
      <c r="GE56" s="54"/>
      <c r="GF56" s="54"/>
      <c r="GG56" s="54"/>
      <c r="GH56" s="54"/>
      <c r="GI56" s="54"/>
      <c r="GJ56" s="54"/>
      <c r="GK56" s="54"/>
      <c r="GL56" s="54"/>
      <c r="GM56" s="54"/>
      <c r="GN56" s="54"/>
      <c r="GO56" s="54"/>
      <c r="GP56" s="54"/>
      <c r="GQ56" s="54"/>
      <c r="GR56" s="54"/>
      <c r="GS56" s="54"/>
      <c r="GT56" s="54"/>
      <c r="GU56" s="54"/>
      <c r="GV56" s="54"/>
      <c r="GW56" s="54"/>
      <c r="GX56" s="54"/>
      <c r="GY56" s="54"/>
      <c r="GZ56" s="193"/>
      <c r="HA56" s="54"/>
      <c r="HB56" s="54"/>
      <c r="HC56" s="54"/>
      <c r="HD56" s="34">
        <f t="shared" ca="1" si="10"/>
        <v>1</v>
      </c>
      <c r="HE56" s="25">
        <f t="shared" ca="1" si="11"/>
        <v>6.8389057750759875E-4</v>
      </c>
      <c r="HF56" s="25">
        <f t="shared" ca="1" si="12"/>
        <v>1.5197568389057751E-3</v>
      </c>
      <c r="HG56" s="25">
        <f t="shared" ca="1" si="13"/>
        <v>9.0543259557344079E-4</v>
      </c>
      <c r="HH56" s="25">
        <f t="shared" ca="1" si="14"/>
        <v>2.012072434607646E-3</v>
      </c>
      <c r="HI56" s="25"/>
      <c r="HJ56" s="25"/>
      <c r="HK56" s="5"/>
      <c r="HL56" s="24">
        <f t="shared" ca="1" si="0"/>
        <v>44243</v>
      </c>
      <c r="HM56" s="107"/>
      <c r="HO56" s="204" t="str">
        <f t="shared" si="17"/>
        <v>ожидание A1</v>
      </c>
      <c r="HP56" s="204" t="str">
        <f t="shared" si="18"/>
        <v>не выгружено 00</v>
      </c>
      <c r="HQ56" s="182" t="str">
        <f t="shared" si="19"/>
        <v>выгружено A1</v>
      </c>
      <c r="HR56" s="182" t="str">
        <f t="shared" si="20"/>
        <v>ожидание A1</v>
      </c>
      <c r="HS56" s="182" t="b">
        <f t="shared" si="21"/>
        <v>0</v>
      </c>
      <c r="HT56" s="182" t="str">
        <f t="shared" si="22"/>
        <v>ожидание замечаний</v>
      </c>
      <c r="HU56" s="182" t="str">
        <f t="shared" si="23"/>
        <v>0055-P2-GA1-CPC-TRM-00650</v>
      </c>
      <c r="HV56" s="191">
        <f t="shared" si="24"/>
        <v>44243</v>
      </c>
      <c r="HW56" s="184" t="str">
        <f t="shared" si="25"/>
        <v>ожидание A1</v>
      </c>
      <c r="HX56" s="191" t="str">
        <f t="shared" si="26"/>
        <v>ожидание A1</v>
      </c>
      <c r="HY56" s="183"/>
      <c r="HZ56" s="182" t="str">
        <f t="shared" si="27"/>
        <v>выгружено</v>
      </c>
      <c r="IA56" s="182" t="str">
        <f t="shared" si="28"/>
        <v>A1</v>
      </c>
      <c r="IB56" s="182" t="str">
        <f t="shared" si="29"/>
        <v>ожидание замечаний к ревизии</v>
      </c>
      <c r="IC56" s="182" t="str">
        <f t="shared" si="30"/>
        <v>A1</v>
      </c>
      <c r="ID56" s="182" t="str">
        <f t="shared" si="31"/>
        <v>A1</v>
      </c>
      <c r="IE56" s="185" t="str">
        <f t="shared" si="32"/>
        <v>1</v>
      </c>
      <c r="IF56" s="135" t="s">
        <v>705</v>
      </c>
      <c r="IG56" s="181">
        <v>1</v>
      </c>
    </row>
    <row r="57" spans="1:289" s="57" customFormat="1" ht="57" hidden="1" customHeight="1">
      <c r="A57" s="6"/>
      <c r="B57" s="19" t="s">
        <v>156</v>
      </c>
      <c r="C57" s="19" t="s">
        <v>157</v>
      </c>
      <c r="D57" s="5"/>
      <c r="E57" s="5"/>
      <c r="F57" s="5"/>
      <c r="G57" s="5"/>
      <c r="H57" s="5" t="s">
        <v>727</v>
      </c>
      <c r="I57" s="5" t="s">
        <v>736</v>
      </c>
      <c r="J57" s="5"/>
      <c r="K57" s="5"/>
      <c r="L57" s="5"/>
      <c r="M57" s="5"/>
      <c r="N57" s="5"/>
      <c r="O57" s="5"/>
      <c r="P57" s="5" t="s">
        <v>745</v>
      </c>
      <c r="Q57" s="5" t="s">
        <v>747</v>
      </c>
      <c r="R57" s="5" t="s">
        <v>206</v>
      </c>
      <c r="S57" s="5" t="s">
        <v>360</v>
      </c>
      <c r="T57" s="5" t="s">
        <v>361</v>
      </c>
      <c r="U57" s="5" t="s">
        <v>158</v>
      </c>
      <c r="V57" s="5"/>
      <c r="W57" s="5" t="str">
        <f>CONCATENATE(X57,"-",Y57,"-",Z57,AA57,,AB57,"-",AC57)</f>
        <v>5-30-JDMCN-0001</v>
      </c>
      <c r="X57" s="19" t="s">
        <v>755</v>
      </c>
      <c r="Y57" s="19">
        <v>30</v>
      </c>
      <c r="Z57" s="19" t="s">
        <v>302</v>
      </c>
      <c r="AA57" s="19" t="s">
        <v>305</v>
      </c>
      <c r="AB57" s="19" t="s">
        <v>304</v>
      </c>
      <c r="AC57" s="19" t="s">
        <v>188</v>
      </c>
      <c r="AD57" s="5"/>
      <c r="AE57" s="19">
        <v>4</v>
      </c>
      <c r="AF57" s="19" t="s">
        <v>180</v>
      </c>
      <c r="AG57" s="19" t="s">
        <v>166</v>
      </c>
      <c r="AH57" s="19">
        <v>537</v>
      </c>
      <c r="AI57" s="19" t="s">
        <v>222</v>
      </c>
      <c r="AJ57" s="5"/>
      <c r="AK57" s="5"/>
      <c r="AL57" s="5" t="s">
        <v>120</v>
      </c>
      <c r="AM57" s="5"/>
      <c r="AN57" s="5" t="s">
        <v>168</v>
      </c>
      <c r="AO57" s="5" t="str">
        <f>CONCATENATE("0055-",B57,"-",C57,"-","4",".",AE57,".",AF57,".",AG57,".",AH57,"-",AL57,".",AN57,"-",AI57)</f>
        <v>0055-CPC-GA1-4.4.3.30.537-ATH1.SP-0006</v>
      </c>
      <c r="AP57" s="5" t="str">
        <f>CONCATENATE("0055-",B57,"-",C57,"-","4",".",AE57,".",AF57,".",AG57,".",AH57,"-",AL57,"-",AN57,"-",AI57,"_",BD57,"_",U57)</f>
        <v>0055-CPC-GA1-4.4.3.30.537-ATH1-SP-0006_A1_ER</v>
      </c>
      <c r="AQ57" s="13" t="s">
        <v>323</v>
      </c>
      <c r="AR57" s="13" t="s">
        <v>395</v>
      </c>
      <c r="AS57" s="13" t="s">
        <v>387</v>
      </c>
      <c r="AT57" s="13" t="s">
        <v>386</v>
      </c>
      <c r="AU57" s="13" t="s">
        <v>319</v>
      </c>
      <c r="AV57" s="13" t="s">
        <v>334</v>
      </c>
      <c r="AW57" s="13" t="str">
        <f>CONCATENATE(AQ57," ",AS57,CHAR(10),W57,CHAR(10),AU57)</f>
        <v>DCS Marshalling Cabinet for NON-IS channels 
5-30-JDMCN-0001
List of elements</v>
      </c>
      <c r="AX57" s="13" t="str">
        <f>CONCATENATE(AR57," ",AT57,CHAR(10),W57,CHAR(10),AV57)</f>
        <v>Шкаф кроссовый РСУ, аналоговые и дискретные сигналы, неискробезопасный
5-30-JDMCN-0001
Перечень элементов</v>
      </c>
      <c r="AY57" s="5"/>
      <c r="AZ57" s="5" t="s">
        <v>490</v>
      </c>
      <c r="BA57" s="5" t="s">
        <v>489</v>
      </c>
      <c r="BB57" s="5" t="str">
        <f>IF(FW57&gt;0,"02",IF(FN57&gt;0,"01",IF(FE57&gt;0,"00",IF(EM57&gt;0,"G1",IF(ED57&gt;0,"F1",IF(DU57&gt;0,"E1",IF(DL57&gt;0,"D1",IF(DC57&gt;0,"C1",IF(CT57&gt;0,"B1",IF(BM57&gt;0,"A1","-"))))))))))</f>
        <v>A1</v>
      </c>
      <c r="BC57" s="167" t="str">
        <f t="shared" si="38"/>
        <v>IFR</v>
      </c>
      <c r="BD57" s="5" t="str">
        <f t="shared" si="34"/>
        <v>A1</v>
      </c>
      <c r="BE57" s="5"/>
      <c r="BF57" s="5"/>
      <c r="BG57" s="12"/>
      <c r="BH57" s="5"/>
      <c r="BI57" s="5"/>
      <c r="BJ57" s="54">
        <f>FB57-(28+15)</f>
        <v>44166</v>
      </c>
      <c r="BK57" s="54">
        <f ca="1">IF(BM57&gt;0,BL57,IF(BJ57&lt;TODAY(),WORKDAY(TODAY(),10),BJ57))</f>
        <v>44243</v>
      </c>
      <c r="BL57" s="193">
        <v>44243</v>
      </c>
      <c r="BM57" s="167" t="s">
        <v>775</v>
      </c>
      <c r="BN57" s="167"/>
      <c r="BO57" s="167"/>
      <c r="BP57" s="167"/>
      <c r="BQ57" s="167"/>
      <c r="BR57" s="157"/>
      <c r="BS57" s="157"/>
      <c r="BT57" s="157"/>
      <c r="BU57" s="157"/>
      <c r="BV57" s="157"/>
      <c r="BW57" s="147"/>
      <c r="BX57" s="147"/>
      <c r="BY57" s="147"/>
      <c r="BZ57" s="147"/>
      <c r="CA57" s="147"/>
      <c r="CB57" s="125"/>
      <c r="CC57" s="125"/>
      <c r="CD57" s="125"/>
      <c r="CE57" s="125"/>
      <c r="CF57" s="125"/>
      <c r="CG57" s="125"/>
      <c r="CH57" s="125"/>
      <c r="CI57" s="125"/>
      <c r="CJ57" s="125"/>
      <c r="CK57" s="125"/>
      <c r="CL57" s="24">
        <f>WORKDAY(BJ57,20)</f>
        <v>44194</v>
      </c>
      <c r="CM57" s="24">
        <f ca="1">IF(BM57&gt;0,WORKDAY(BK57,10),"-")</f>
        <v>44257</v>
      </c>
      <c r="CN57" s="54"/>
      <c r="CO57" s="117"/>
      <c r="CP57" s="34"/>
      <c r="CQ57" s="24">
        <f>WORKDAY(CL57,10)</f>
        <v>44208</v>
      </c>
      <c r="CR57" s="24" t="str">
        <f>IF(CO57&gt;0,WORKDAY(CM57,10),"-")</f>
        <v>-</v>
      </c>
      <c r="CS57" s="54"/>
      <c r="CT57" s="5"/>
      <c r="CU57" s="24" t="str">
        <f>IF(CT57&gt;0,WORKDAY(CQ57,10),"-")</f>
        <v>-</v>
      </c>
      <c r="CV57" s="24" t="str">
        <f>IF(CT57&gt;0,WORKDAY(CR57,10),"-")</f>
        <v>-</v>
      </c>
      <c r="CW57" s="54"/>
      <c r="CX57" s="5"/>
      <c r="CY57" s="34"/>
      <c r="CZ57" s="24" t="str">
        <f>IF(CX57&gt;0,WORKDAY(CU57,10),"-")</f>
        <v>-</v>
      </c>
      <c r="DA57" s="24" t="str">
        <f>IF(CX57&gt;0,WORKDAY(CV57,10),"-")</f>
        <v>-</v>
      </c>
      <c r="DB57" s="24"/>
      <c r="DC57" s="5"/>
      <c r="DD57" s="24" t="str">
        <f>IF(DC57&gt;0,WORKDAY(CZ57,10),"-")</f>
        <v>-</v>
      </c>
      <c r="DE57" s="24" t="str">
        <f>IF(DC57&gt;0,WORKDAY(DA57,10),"-")</f>
        <v>-</v>
      </c>
      <c r="DF57" s="5"/>
      <c r="DG57" s="5"/>
      <c r="DH57" s="54"/>
      <c r="DI57" s="24" t="str">
        <f>IF(DG57&gt;0,WORKDAY(DD57,10),"-")</f>
        <v>-</v>
      </c>
      <c r="DJ57" s="24" t="str">
        <f>IF(DG57&gt;0,WORKDAY(DE57,10),"-")</f>
        <v>-</v>
      </c>
      <c r="DK57" s="5"/>
      <c r="DL57" s="5"/>
      <c r="DM57" s="24" t="str">
        <f>IF(DL57&gt;0,WORKDAY(DI57,10),"-")</f>
        <v>-</v>
      </c>
      <c r="DN57" s="24" t="str">
        <f>IF(DL57&gt;0,WORKDAY(DJ57,10),"-")</f>
        <v>-</v>
      </c>
      <c r="DO57" s="5"/>
      <c r="DP57" s="5"/>
      <c r="DQ57" s="54"/>
      <c r="DR57" s="24" t="str">
        <f>IF(DP57&gt;0,WORKDAY(DM57,10),"-")</f>
        <v>-</v>
      </c>
      <c r="DS57" s="24" t="str">
        <f>IF(DP57&gt;0,WORKDAY(DN57,10),"-")</f>
        <v>-</v>
      </c>
      <c r="DT57" s="5"/>
      <c r="DU57" s="5"/>
      <c r="DV57" s="24" t="str">
        <f>IF(DU57&gt;0,WORKDAY(DR57,10),"-")</f>
        <v>-</v>
      </c>
      <c r="DW57" s="24" t="str">
        <f>IF(DU57&gt;0,WORKDAY(DS57,10),"-")</f>
        <v>-</v>
      </c>
      <c r="DX57" s="5"/>
      <c r="DY57" s="5"/>
      <c r="DZ57" s="54"/>
      <c r="EA57" s="24" t="str">
        <f>IF(DY57&gt;0,WORKDAY(DV57,10),"-")</f>
        <v>-</v>
      </c>
      <c r="EB57" s="24" t="str">
        <f>IF(DY57&gt;0,WORKDAY(DW57,10),"-")</f>
        <v>-</v>
      </c>
      <c r="EC57" s="5"/>
      <c r="ED57" s="5"/>
      <c r="EE57" s="24" t="str">
        <f>IF(ED57&gt;0,WORKDAY(EA57,10),"-")</f>
        <v>-</v>
      </c>
      <c r="EF57" s="24" t="str">
        <f>IF(ED57&gt;0,WORKDAY(EB57,10),"-")</f>
        <v>-</v>
      </c>
      <c r="EG57" s="5"/>
      <c r="EH57" s="5"/>
      <c r="EI57" s="54"/>
      <c r="EJ57" s="24" t="str">
        <f>IF(EH57&gt;0,WORKDAY(EE57,10),"-")</f>
        <v>-</v>
      </c>
      <c r="EK57" s="24" t="str">
        <f>IF(EH57&gt;0,WORKDAY(EF57,10),"-")</f>
        <v>-</v>
      </c>
      <c r="EL57" s="5"/>
      <c r="EM57" s="5"/>
      <c r="EN57" s="24" t="str">
        <f>IF(EM57&gt;0,WORKDAY(EJ57,10),"-")</f>
        <v>-</v>
      </c>
      <c r="EO57" s="24" t="str">
        <f>IF(EM57&gt;0,WORKDAY(EK57,10),"-")</f>
        <v>-</v>
      </c>
      <c r="EP57" s="5"/>
      <c r="EQ57" s="5"/>
      <c r="ER57" s="54"/>
      <c r="ES57" s="54"/>
      <c r="ET57" s="54"/>
      <c r="EU57" s="54"/>
      <c r="EV57" s="54"/>
      <c r="EW57" s="24"/>
      <c r="EX57" s="24"/>
      <c r="EY57" s="167"/>
      <c r="EZ57" s="167"/>
      <c r="FA57" s="193"/>
      <c r="FB57" s="24">
        <v>44209</v>
      </c>
      <c r="FC57" s="24">
        <f ca="1">IF(BK57&gt;0,IF(DC57&gt;0,WORKDAY(DB57,20),IF(CT57&gt;0,WORKDAY(CS57,30),IF(CO57&gt;0,WORKDAY(CN57,40),FB57))),"-")</f>
        <v>44209</v>
      </c>
      <c r="FD57" s="167"/>
      <c r="FE57" s="167"/>
      <c r="FF57" s="24" t="str">
        <f>IF(FE57&gt;0,WORKDAY(FB57,10),"-")</f>
        <v>-</v>
      </c>
      <c r="FG57" s="24" t="str">
        <f>IF(FE57&gt;0,WORKDAY(FC57,10),"-")</f>
        <v>-</v>
      </c>
      <c r="FH57" s="5"/>
      <c r="FI57" s="5"/>
      <c r="FJ57" s="34"/>
      <c r="FK57" s="24">
        <f t="shared" si="47"/>
        <v>44237</v>
      </c>
      <c r="FL57" s="24">
        <f t="shared" si="36"/>
        <v>44237</v>
      </c>
      <c r="FM57" s="5"/>
      <c r="FN57" s="5"/>
      <c r="FO57" s="24" t="str">
        <f>IF(FN57&gt;0,WORKDAY(FK57,10),"-")</f>
        <v>-</v>
      </c>
      <c r="FP57" s="24" t="str">
        <f>IF(FN57&gt;0,WORKDAY(FL57,10),"-")</f>
        <v>-</v>
      </c>
      <c r="FQ57" s="5"/>
      <c r="FR57" s="5"/>
      <c r="FS57" s="54"/>
      <c r="FT57" s="24">
        <f t="shared" si="48"/>
        <v>44265</v>
      </c>
      <c r="FU57" s="24">
        <f t="shared" si="9"/>
        <v>44265</v>
      </c>
      <c r="FV57" s="5"/>
      <c r="FW57" s="5"/>
      <c r="FX57" s="24" t="str">
        <f>IF(FW57&gt;0,WORKDAY(FT57,10),"-")</f>
        <v>-</v>
      </c>
      <c r="FY57" s="24" t="str">
        <f>IF(FW57&gt;0,WORKDAY(FU57,10),"-")</f>
        <v>-</v>
      </c>
      <c r="FZ57" s="5"/>
      <c r="GA57" s="5"/>
      <c r="GB57" s="54"/>
      <c r="GC57" s="54"/>
      <c r="GD57" s="54"/>
      <c r="GE57" s="54"/>
      <c r="GF57" s="54"/>
      <c r="GG57" s="54"/>
      <c r="GH57" s="54"/>
      <c r="GI57" s="54"/>
      <c r="GJ57" s="54"/>
      <c r="GK57" s="54"/>
      <c r="GL57" s="54"/>
      <c r="GM57" s="54"/>
      <c r="GN57" s="54"/>
      <c r="GO57" s="54"/>
      <c r="GP57" s="54"/>
      <c r="GQ57" s="54"/>
      <c r="GR57" s="54"/>
      <c r="GS57" s="54"/>
      <c r="GT57" s="54"/>
      <c r="GU57" s="54"/>
      <c r="GV57" s="54"/>
      <c r="GW57" s="54"/>
      <c r="GX57" s="54"/>
      <c r="GY57" s="54"/>
      <c r="GZ57" s="193"/>
      <c r="HA57" s="54"/>
      <c r="HB57" s="54"/>
      <c r="HC57" s="54"/>
      <c r="HD57" s="34">
        <f t="shared" ca="1" si="10"/>
        <v>1</v>
      </c>
      <c r="HE57" s="25">
        <f t="shared" ca="1" si="11"/>
        <v>6.8389057750759875E-4</v>
      </c>
      <c r="HF57" s="25">
        <f t="shared" ca="1" si="12"/>
        <v>1.5197568389057751E-3</v>
      </c>
      <c r="HG57" s="25">
        <f t="shared" ca="1" si="13"/>
        <v>9.0543259557344079E-4</v>
      </c>
      <c r="HH57" s="25">
        <f t="shared" ca="1" si="14"/>
        <v>2.012072434607646E-3</v>
      </c>
      <c r="HI57" s="25"/>
      <c r="HJ57" s="25"/>
      <c r="HK57" s="5"/>
      <c r="HL57" s="24">
        <f t="shared" ca="1" si="0"/>
        <v>44243</v>
      </c>
      <c r="HM57" s="107"/>
      <c r="HO57" s="204" t="str">
        <f t="shared" si="17"/>
        <v>ожидание A1</v>
      </c>
      <c r="HP57" s="204" t="str">
        <f t="shared" si="18"/>
        <v>не выгружено 00</v>
      </c>
      <c r="HQ57" s="182" t="str">
        <f t="shared" si="19"/>
        <v>выгружено A1</v>
      </c>
      <c r="HR57" s="182" t="str">
        <f t="shared" si="20"/>
        <v>ожидание A1</v>
      </c>
      <c r="HS57" s="182" t="b">
        <f t="shared" si="21"/>
        <v>0</v>
      </c>
      <c r="HT57" s="182" t="str">
        <f t="shared" si="22"/>
        <v>ожидание замечаний</v>
      </c>
      <c r="HU57" s="182" t="str">
        <f t="shared" si="23"/>
        <v>0055-P2-GA1-CPC-TRM-00650</v>
      </c>
      <c r="HV57" s="191">
        <f t="shared" si="24"/>
        <v>44243</v>
      </c>
      <c r="HW57" s="184" t="str">
        <f t="shared" si="25"/>
        <v>ожидание A1</v>
      </c>
      <c r="HX57" s="191" t="str">
        <f t="shared" si="26"/>
        <v>ожидание A1</v>
      </c>
      <c r="HY57" s="183"/>
      <c r="HZ57" s="182" t="str">
        <f t="shared" si="27"/>
        <v>выгружено</v>
      </c>
      <c r="IA57" s="182" t="str">
        <f t="shared" si="28"/>
        <v>A1</v>
      </c>
      <c r="IB57" s="182" t="str">
        <f t="shared" si="29"/>
        <v>ожидание замечаний к ревизии</v>
      </c>
      <c r="IC57" s="182" t="str">
        <f t="shared" si="30"/>
        <v>A1</v>
      </c>
      <c r="ID57" s="182" t="str">
        <f t="shared" si="31"/>
        <v>A1</v>
      </c>
      <c r="IE57" s="185" t="str">
        <f t="shared" si="32"/>
        <v>1</v>
      </c>
      <c r="IF57" s="135" t="s">
        <v>705</v>
      </c>
      <c r="IG57" s="181">
        <v>1</v>
      </c>
    </row>
    <row r="58" spans="1:289" s="57" customFormat="1" ht="57" hidden="1" customHeight="1">
      <c r="A58" s="6"/>
      <c r="B58" s="19" t="s">
        <v>156</v>
      </c>
      <c r="C58" s="19" t="s">
        <v>157</v>
      </c>
      <c r="D58" s="5"/>
      <c r="E58" s="5"/>
      <c r="F58" s="5"/>
      <c r="G58" s="5"/>
      <c r="H58" s="5" t="s">
        <v>727</v>
      </c>
      <c r="I58" s="5" t="s">
        <v>736</v>
      </c>
      <c r="J58" s="5"/>
      <c r="K58" s="5"/>
      <c r="L58" s="5"/>
      <c r="M58" s="5"/>
      <c r="N58" s="5"/>
      <c r="O58" s="5"/>
      <c r="P58" s="5" t="s">
        <v>745</v>
      </c>
      <c r="Q58" s="5" t="s">
        <v>747</v>
      </c>
      <c r="R58" s="5" t="s">
        <v>206</v>
      </c>
      <c r="S58" s="5" t="s">
        <v>360</v>
      </c>
      <c r="T58" s="5" t="s">
        <v>361</v>
      </c>
      <c r="U58" s="5" t="s">
        <v>158</v>
      </c>
      <c r="V58" s="5"/>
      <c r="W58" s="5" t="str">
        <f>CONCATENATE(X58,"-",Y58,"-",Z58,AA58,,AB58,"-",AC58)</f>
        <v>5-30-JDMCN-0001</v>
      </c>
      <c r="X58" s="19" t="s">
        <v>755</v>
      </c>
      <c r="Y58" s="19">
        <v>30</v>
      </c>
      <c r="Z58" s="19" t="s">
        <v>302</v>
      </c>
      <c r="AA58" s="19" t="s">
        <v>305</v>
      </c>
      <c r="AB58" s="19" t="s">
        <v>304</v>
      </c>
      <c r="AC58" s="19" t="s">
        <v>188</v>
      </c>
      <c r="AD58" s="5"/>
      <c r="AE58" s="19">
        <v>4</v>
      </c>
      <c r="AF58" s="19" t="s">
        <v>180</v>
      </c>
      <c r="AG58" s="19" t="s">
        <v>166</v>
      </c>
      <c r="AH58" s="19">
        <v>537</v>
      </c>
      <c r="AI58" s="19" t="s">
        <v>222</v>
      </c>
      <c r="AJ58" s="5"/>
      <c r="AK58" s="5"/>
      <c r="AL58" s="5" t="s">
        <v>120</v>
      </c>
      <c r="AM58" s="5"/>
      <c r="AN58" s="5" t="s">
        <v>169</v>
      </c>
      <c r="AO58" s="5" t="str">
        <f>CONCATENATE("0055-",B58,"-",C58,"-","4",".",AE58,".",AF58,".",AG58,".",AH58,"-",AL58,".",AN58,"-",AI58)</f>
        <v>0055-CPC-GA1-4.4.3.30.537-ATH1.V0-0006</v>
      </c>
      <c r="AP58" s="5" t="str">
        <f>CONCATENATE("0055-",B58,"-",C58,"-","4",".",AE58,".",AF58,".",AG58,".",AH58,"-",AL58,"-",AN58,"-",AI58,"_",BD58,"_",U58)</f>
        <v>0055-CPC-GA1-4.4.3.30.537-ATH1-V0-0006_A1_ER</v>
      </c>
      <c r="AQ58" s="13" t="s">
        <v>323</v>
      </c>
      <c r="AR58" s="13" t="s">
        <v>395</v>
      </c>
      <c r="AS58" s="13" t="s">
        <v>387</v>
      </c>
      <c r="AT58" s="13" t="s">
        <v>386</v>
      </c>
      <c r="AU58" s="13" t="s">
        <v>320</v>
      </c>
      <c r="AV58" s="13" t="s">
        <v>335</v>
      </c>
      <c r="AW58" s="13" t="str">
        <f>CONCATENATE(AQ58," ",AS58,CHAR(10),W58,CHAR(10),AU58)</f>
        <v>DCS Marshalling Cabinet for NON-IS channels 
5-30-JDMCN-0001
General view drawings</v>
      </c>
      <c r="AX58" s="13" t="str">
        <f>CONCATENATE(AR58," ",AT58,CHAR(10),W58,CHAR(10),AV58)</f>
        <v>Шкаф кроссовый РСУ, аналоговые и дискретные сигналы, неискробезопасный
5-30-JDMCN-0001
Чертеж общего вида</v>
      </c>
      <c r="AY58" s="5"/>
      <c r="AZ58" s="5" t="s">
        <v>490</v>
      </c>
      <c r="BA58" s="5" t="s">
        <v>489</v>
      </c>
      <c r="BB58" s="5" t="str">
        <f>IF(FW58&gt;0,"02",IF(FN58&gt;0,"01",IF(FE58&gt;0,"00",IF(EM58&gt;0,"G1",IF(ED58&gt;0,"F1",IF(DU58&gt;0,"E1",IF(DL58&gt;0,"D1",IF(DC58&gt;0,"C1",IF(CT58&gt;0,"B1",IF(BM58&gt;0,"A1","-"))))))))))</f>
        <v>A1</v>
      </c>
      <c r="BC58" s="167" t="str">
        <f t="shared" si="38"/>
        <v>IFR</v>
      </c>
      <c r="BD58" s="5" t="str">
        <f t="shared" si="34"/>
        <v>A1</v>
      </c>
      <c r="BE58" s="5"/>
      <c r="BF58" s="5"/>
      <c r="BG58" s="12"/>
      <c r="BH58" s="5"/>
      <c r="BI58" s="5"/>
      <c r="BJ58" s="54">
        <f>FB58-(28+15)</f>
        <v>44166</v>
      </c>
      <c r="BK58" s="54">
        <f ca="1">IF(BM58&gt;0,BL58,IF(BJ58&lt;TODAY(),WORKDAY(TODAY(),10),BJ58))</f>
        <v>44243</v>
      </c>
      <c r="BL58" s="193">
        <v>44243</v>
      </c>
      <c r="BM58" s="167" t="s">
        <v>775</v>
      </c>
      <c r="BN58" s="167"/>
      <c r="BO58" s="167"/>
      <c r="BP58" s="167"/>
      <c r="BQ58" s="167"/>
      <c r="BR58" s="157"/>
      <c r="BS58" s="157"/>
      <c r="BT58" s="157"/>
      <c r="BU58" s="157"/>
      <c r="BV58" s="157"/>
      <c r="BW58" s="147"/>
      <c r="BX58" s="147"/>
      <c r="BY58" s="147"/>
      <c r="BZ58" s="147"/>
      <c r="CA58" s="147"/>
      <c r="CB58" s="125"/>
      <c r="CC58" s="125"/>
      <c r="CD58" s="125"/>
      <c r="CE58" s="125"/>
      <c r="CF58" s="125"/>
      <c r="CG58" s="125"/>
      <c r="CH58" s="125"/>
      <c r="CI58" s="125"/>
      <c r="CJ58" s="125"/>
      <c r="CK58" s="125"/>
      <c r="CL58" s="24">
        <f>WORKDAY(BJ58,20)</f>
        <v>44194</v>
      </c>
      <c r="CM58" s="24">
        <f ca="1">IF(BM58&gt;0,WORKDAY(BK58,10),"-")</f>
        <v>44257</v>
      </c>
      <c r="CN58" s="54"/>
      <c r="CO58" s="117"/>
      <c r="CP58" s="34"/>
      <c r="CQ58" s="24">
        <f>WORKDAY(CL58,10)</f>
        <v>44208</v>
      </c>
      <c r="CR58" s="24" t="str">
        <f>IF(CO58&gt;0,WORKDAY(CM58,10),"-")</f>
        <v>-</v>
      </c>
      <c r="CS58" s="54"/>
      <c r="CT58" s="5"/>
      <c r="CU58" s="24" t="str">
        <f>IF(CT58&gt;0,WORKDAY(CQ58,10),"-")</f>
        <v>-</v>
      </c>
      <c r="CV58" s="24" t="str">
        <f>IF(CT58&gt;0,WORKDAY(CR58,10),"-")</f>
        <v>-</v>
      </c>
      <c r="CW58" s="54"/>
      <c r="CX58" s="5"/>
      <c r="CY58" s="34"/>
      <c r="CZ58" s="24" t="str">
        <f>IF(CX58&gt;0,WORKDAY(CU58,10),"-")</f>
        <v>-</v>
      </c>
      <c r="DA58" s="24" t="str">
        <f>IF(CX58&gt;0,WORKDAY(CV58,10),"-")</f>
        <v>-</v>
      </c>
      <c r="DB58" s="24"/>
      <c r="DC58" s="5"/>
      <c r="DD58" s="24" t="str">
        <f>IF(DC58&gt;0,WORKDAY(CZ58,10),"-")</f>
        <v>-</v>
      </c>
      <c r="DE58" s="24" t="str">
        <f>IF(DC58&gt;0,WORKDAY(DA58,10),"-")</f>
        <v>-</v>
      </c>
      <c r="DF58" s="5"/>
      <c r="DG58" s="5"/>
      <c r="DH58" s="54"/>
      <c r="DI58" s="24" t="str">
        <f>IF(DG58&gt;0,WORKDAY(DD58,10),"-")</f>
        <v>-</v>
      </c>
      <c r="DJ58" s="24" t="str">
        <f>IF(DG58&gt;0,WORKDAY(DE58,10),"-")</f>
        <v>-</v>
      </c>
      <c r="DK58" s="5"/>
      <c r="DL58" s="5"/>
      <c r="DM58" s="24" t="str">
        <f>IF(DL58&gt;0,WORKDAY(DI58,10),"-")</f>
        <v>-</v>
      </c>
      <c r="DN58" s="24" t="str">
        <f>IF(DL58&gt;0,WORKDAY(DJ58,10),"-")</f>
        <v>-</v>
      </c>
      <c r="DO58" s="5"/>
      <c r="DP58" s="5"/>
      <c r="DQ58" s="54"/>
      <c r="DR58" s="24" t="str">
        <f>IF(DP58&gt;0,WORKDAY(DM58,10),"-")</f>
        <v>-</v>
      </c>
      <c r="DS58" s="24" t="str">
        <f>IF(DP58&gt;0,WORKDAY(DN58,10),"-")</f>
        <v>-</v>
      </c>
      <c r="DT58" s="5"/>
      <c r="DU58" s="5"/>
      <c r="DV58" s="24" t="str">
        <f>IF(DU58&gt;0,WORKDAY(DR58,10),"-")</f>
        <v>-</v>
      </c>
      <c r="DW58" s="24" t="str">
        <f>IF(DU58&gt;0,WORKDAY(DS58,10),"-")</f>
        <v>-</v>
      </c>
      <c r="DX58" s="5"/>
      <c r="DY58" s="5"/>
      <c r="DZ58" s="54"/>
      <c r="EA58" s="24" t="str">
        <f>IF(DY58&gt;0,WORKDAY(DV58,10),"-")</f>
        <v>-</v>
      </c>
      <c r="EB58" s="24" t="str">
        <f>IF(DY58&gt;0,WORKDAY(DW58,10),"-")</f>
        <v>-</v>
      </c>
      <c r="EC58" s="5"/>
      <c r="ED58" s="5"/>
      <c r="EE58" s="24" t="str">
        <f>IF(ED58&gt;0,WORKDAY(EA58,10),"-")</f>
        <v>-</v>
      </c>
      <c r="EF58" s="24" t="str">
        <f>IF(ED58&gt;0,WORKDAY(EB58,10),"-")</f>
        <v>-</v>
      </c>
      <c r="EG58" s="5"/>
      <c r="EH58" s="5"/>
      <c r="EI58" s="54"/>
      <c r="EJ58" s="24" t="str">
        <f>IF(EH58&gt;0,WORKDAY(EE58,10),"-")</f>
        <v>-</v>
      </c>
      <c r="EK58" s="24" t="str">
        <f>IF(EH58&gt;0,WORKDAY(EF58,10),"-")</f>
        <v>-</v>
      </c>
      <c r="EL58" s="5"/>
      <c r="EM58" s="5"/>
      <c r="EN58" s="24" t="str">
        <f>IF(EM58&gt;0,WORKDAY(EJ58,10),"-")</f>
        <v>-</v>
      </c>
      <c r="EO58" s="24" t="str">
        <f>IF(EM58&gt;0,WORKDAY(EK58,10),"-")</f>
        <v>-</v>
      </c>
      <c r="EP58" s="5"/>
      <c r="EQ58" s="5"/>
      <c r="ER58" s="54"/>
      <c r="ES58" s="54"/>
      <c r="ET58" s="54"/>
      <c r="EU58" s="54"/>
      <c r="EV58" s="54"/>
      <c r="EW58" s="24"/>
      <c r="EX58" s="24"/>
      <c r="EY58" s="167"/>
      <c r="EZ58" s="167"/>
      <c r="FA58" s="193"/>
      <c r="FB58" s="24">
        <v>44209</v>
      </c>
      <c r="FC58" s="24">
        <f ca="1">IF(BK58&gt;0,IF(DC58&gt;0,WORKDAY(DB58,20),IF(CT58&gt;0,WORKDAY(CS58,30),IF(CO58&gt;0,WORKDAY(CN58,40),FB58))),"-")</f>
        <v>44209</v>
      </c>
      <c r="FD58" s="167"/>
      <c r="FE58" s="167"/>
      <c r="FF58" s="24" t="str">
        <f>IF(FE58&gt;0,WORKDAY(FB58,10),"-")</f>
        <v>-</v>
      </c>
      <c r="FG58" s="24" t="str">
        <f>IF(FE58&gt;0,WORKDAY(FC58,10),"-")</f>
        <v>-</v>
      </c>
      <c r="FH58" s="5"/>
      <c r="FI58" s="5"/>
      <c r="FJ58" s="34"/>
      <c r="FK58" s="24">
        <f t="shared" si="47"/>
        <v>44237</v>
      </c>
      <c r="FL58" s="24">
        <f t="shared" si="36"/>
        <v>44237</v>
      </c>
      <c r="FM58" s="5"/>
      <c r="FN58" s="5"/>
      <c r="FO58" s="24" t="str">
        <f>IF(FN58&gt;0,WORKDAY(FK58,10),"-")</f>
        <v>-</v>
      </c>
      <c r="FP58" s="24" t="str">
        <f>IF(FN58&gt;0,WORKDAY(FL58,10),"-")</f>
        <v>-</v>
      </c>
      <c r="FQ58" s="5"/>
      <c r="FR58" s="5"/>
      <c r="FS58" s="54"/>
      <c r="FT58" s="24">
        <f t="shared" si="48"/>
        <v>44265</v>
      </c>
      <c r="FU58" s="24">
        <f t="shared" si="9"/>
        <v>44265</v>
      </c>
      <c r="FV58" s="5"/>
      <c r="FW58" s="5"/>
      <c r="FX58" s="24" t="str">
        <f>IF(FW58&gt;0,WORKDAY(FT58,10),"-")</f>
        <v>-</v>
      </c>
      <c r="FY58" s="24" t="str">
        <f>IF(FW58&gt;0,WORKDAY(FU58,10),"-")</f>
        <v>-</v>
      </c>
      <c r="FZ58" s="5"/>
      <c r="GA58" s="5"/>
      <c r="GB58" s="54"/>
      <c r="GC58" s="54"/>
      <c r="GD58" s="54"/>
      <c r="GE58" s="54"/>
      <c r="GF58" s="54"/>
      <c r="GG58" s="54"/>
      <c r="GH58" s="54"/>
      <c r="GI58" s="54"/>
      <c r="GJ58" s="54"/>
      <c r="GK58" s="54"/>
      <c r="GL58" s="54"/>
      <c r="GM58" s="54"/>
      <c r="GN58" s="54"/>
      <c r="GO58" s="54"/>
      <c r="GP58" s="54"/>
      <c r="GQ58" s="54"/>
      <c r="GR58" s="54"/>
      <c r="GS58" s="54"/>
      <c r="GT58" s="54"/>
      <c r="GU58" s="54"/>
      <c r="GV58" s="54"/>
      <c r="GW58" s="54"/>
      <c r="GX58" s="54"/>
      <c r="GY58" s="54"/>
      <c r="GZ58" s="193"/>
      <c r="HA58" s="54"/>
      <c r="HB58" s="54"/>
      <c r="HC58" s="54"/>
      <c r="HD58" s="34">
        <f t="shared" ca="1" si="10"/>
        <v>1</v>
      </c>
      <c r="HE58" s="25">
        <f t="shared" ca="1" si="11"/>
        <v>6.8389057750759875E-4</v>
      </c>
      <c r="HF58" s="25">
        <f t="shared" ca="1" si="12"/>
        <v>1.5197568389057751E-3</v>
      </c>
      <c r="HG58" s="25">
        <f t="shared" ca="1" si="13"/>
        <v>9.0543259557344079E-4</v>
      </c>
      <c r="HH58" s="25">
        <f t="shared" ca="1" si="14"/>
        <v>2.012072434607646E-3</v>
      </c>
      <c r="HI58" s="25"/>
      <c r="HJ58" s="25"/>
      <c r="HK58" s="5"/>
      <c r="HL58" s="24">
        <f t="shared" ca="1" si="0"/>
        <v>44243</v>
      </c>
      <c r="HM58" s="107"/>
      <c r="HO58" s="204" t="str">
        <f t="shared" si="17"/>
        <v>ожидание A1</v>
      </c>
      <c r="HP58" s="204" t="str">
        <f t="shared" si="18"/>
        <v>не выгружено 00</v>
      </c>
      <c r="HQ58" s="182" t="str">
        <f t="shared" si="19"/>
        <v>выгружено A1</v>
      </c>
      <c r="HR58" s="182" t="str">
        <f t="shared" si="20"/>
        <v>ожидание A1</v>
      </c>
      <c r="HS58" s="182" t="b">
        <f t="shared" si="21"/>
        <v>0</v>
      </c>
      <c r="HT58" s="182" t="str">
        <f t="shared" si="22"/>
        <v>ожидание замечаний</v>
      </c>
      <c r="HU58" s="182" t="str">
        <f t="shared" si="23"/>
        <v>0055-P2-GA1-CPC-TRM-00650</v>
      </c>
      <c r="HV58" s="191">
        <f t="shared" si="24"/>
        <v>44243</v>
      </c>
      <c r="HW58" s="184" t="str">
        <f t="shared" si="25"/>
        <v>ожидание A1</v>
      </c>
      <c r="HX58" s="191" t="str">
        <f t="shared" si="26"/>
        <v>ожидание A1</v>
      </c>
      <c r="HY58" s="183"/>
      <c r="HZ58" s="182" t="str">
        <f t="shared" si="27"/>
        <v>выгружено</v>
      </c>
      <c r="IA58" s="182" t="str">
        <f t="shared" si="28"/>
        <v>A1</v>
      </c>
      <c r="IB58" s="182" t="str">
        <f t="shared" si="29"/>
        <v>ожидание замечаний к ревизии</v>
      </c>
      <c r="IC58" s="182" t="str">
        <f t="shared" si="30"/>
        <v>A1</v>
      </c>
      <c r="ID58" s="182" t="str">
        <f t="shared" si="31"/>
        <v>A1</v>
      </c>
      <c r="IE58" s="185" t="str">
        <f t="shared" si="32"/>
        <v>1</v>
      </c>
      <c r="IF58" s="135" t="s">
        <v>705</v>
      </c>
      <c r="IG58" s="181">
        <v>1</v>
      </c>
    </row>
    <row r="59" spans="1:289" s="57" customFormat="1" ht="57" hidden="1" customHeight="1">
      <c r="A59" s="6"/>
      <c r="B59" s="19" t="s">
        <v>156</v>
      </c>
      <c r="C59" s="19" t="s">
        <v>157</v>
      </c>
      <c r="D59" s="5"/>
      <c r="E59" s="5"/>
      <c r="F59" s="5"/>
      <c r="G59" s="5"/>
      <c r="H59" s="5" t="s">
        <v>727</v>
      </c>
      <c r="I59" s="5" t="s">
        <v>736</v>
      </c>
      <c r="J59" s="5"/>
      <c r="K59" s="5"/>
      <c r="L59" s="5"/>
      <c r="M59" s="5"/>
      <c r="N59" s="5"/>
      <c r="O59" s="5"/>
      <c r="P59" s="5" t="s">
        <v>745</v>
      </c>
      <c r="Q59" s="5" t="s">
        <v>747</v>
      </c>
      <c r="R59" s="5" t="s">
        <v>206</v>
      </c>
      <c r="S59" s="5" t="s">
        <v>360</v>
      </c>
      <c r="T59" s="5" t="s">
        <v>361</v>
      </c>
      <c r="U59" s="5" t="s">
        <v>158</v>
      </c>
      <c r="V59" s="5"/>
      <c r="W59" s="5" t="str">
        <f>CONCATENATE(X59,"-",Y59,"-",Z59,AA59,,AB59,"-",AC59)</f>
        <v>5-30-JDMCN-0001</v>
      </c>
      <c r="X59" s="19" t="s">
        <v>755</v>
      </c>
      <c r="Y59" s="19">
        <v>30</v>
      </c>
      <c r="Z59" s="19" t="s">
        <v>302</v>
      </c>
      <c r="AA59" s="19" t="s">
        <v>305</v>
      </c>
      <c r="AB59" s="19" t="s">
        <v>304</v>
      </c>
      <c r="AC59" s="19" t="s">
        <v>188</v>
      </c>
      <c r="AD59" s="5"/>
      <c r="AE59" s="19">
        <v>4</v>
      </c>
      <c r="AF59" s="19" t="s">
        <v>180</v>
      </c>
      <c r="AG59" s="19" t="s">
        <v>166</v>
      </c>
      <c r="AH59" s="19">
        <v>537</v>
      </c>
      <c r="AI59" s="19" t="s">
        <v>222</v>
      </c>
      <c r="AJ59" s="5"/>
      <c r="AK59" s="5"/>
      <c r="AL59" s="5" t="s">
        <v>120</v>
      </c>
      <c r="AM59" s="5"/>
      <c r="AN59" s="5" t="s">
        <v>170</v>
      </c>
      <c r="AO59" s="5" t="str">
        <f>CONCATENATE("0055-",B59,"-",C59,"-","4",".",AE59,".",AF59,".",AG59,".",AH59,"-",AL59,".",AN59,"-",AI59)</f>
        <v>0055-CPC-GA1-4.4.3.30.537-ATH1.SB-0006</v>
      </c>
      <c r="AP59" s="5" t="str">
        <f>CONCATENATE("0055-",B59,"-",C59,"-","4",".",AE59,".",AF59,".",AG59,".",AH59,"-",AL59,"-",AN59,"-",AI59,"_",BD59,"_",U59)</f>
        <v>0055-CPC-GA1-4.4.3.30.537-ATH1-SB-0006_A1_ER</v>
      </c>
      <c r="AQ59" s="13" t="s">
        <v>323</v>
      </c>
      <c r="AR59" s="13" t="s">
        <v>395</v>
      </c>
      <c r="AS59" s="13" t="s">
        <v>387</v>
      </c>
      <c r="AT59" s="13" t="s">
        <v>386</v>
      </c>
      <c r="AU59" s="13" t="s">
        <v>321</v>
      </c>
      <c r="AV59" s="13" t="s">
        <v>336</v>
      </c>
      <c r="AW59" s="13" t="str">
        <f>CONCATENATE(AQ59," ",AS59,CHAR(10),W59,CHAR(10),AU59)</f>
        <v>DCS Marshalling Cabinet for NON-IS channels 
5-30-JDMCN-0001
Electrical circuits</v>
      </c>
      <c r="AX59" s="13" t="str">
        <f>CONCATENATE(AR59," ",AT59,CHAR(10),W59,CHAR(10),AV59)</f>
        <v>Шкаф кроссовый РСУ, аналоговые и дискретные сигналы, неискробезопасный
5-30-JDMCN-0001
Схема электрическая принципиальная</v>
      </c>
      <c r="AY59" s="5"/>
      <c r="AZ59" s="5" t="s">
        <v>490</v>
      </c>
      <c r="BA59" s="5" t="s">
        <v>489</v>
      </c>
      <c r="BB59" s="5" t="str">
        <f>IF(FW59&gt;0,"02",IF(FN59&gt;0,"01",IF(FE59&gt;0,"00",IF(EM59&gt;0,"G1",IF(ED59&gt;0,"F1",IF(DU59&gt;0,"E1",IF(DL59&gt;0,"D1",IF(DC59&gt;0,"C1",IF(CT59&gt;0,"B1",IF(BM59&gt;0,"A1","-"))))))))))</f>
        <v>A1</v>
      </c>
      <c r="BC59" s="167" t="str">
        <f t="shared" si="38"/>
        <v>IFR</v>
      </c>
      <c r="BD59" s="5" t="str">
        <f t="shared" si="34"/>
        <v>A1</v>
      </c>
      <c r="BE59" s="5"/>
      <c r="BF59" s="5"/>
      <c r="BG59" s="12"/>
      <c r="BH59" s="5"/>
      <c r="BI59" s="5"/>
      <c r="BJ59" s="54">
        <f>FB59-(28+15)</f>
        <v>44166</v>
      </c>
      <c r="BK59" s="54">
        <f ca="1">IF(BM59&gt;0,BL59,IF(BJ59&lt;TODAY(),WORKDAY(TODAY(),10),BJ59))</f>
        <v>44243</v>
      </c>
      <c r="BL59" s="193">
        <v>44243</v>
      </c>
      <c r="BM59" s="167" t="s">
        <v>775</v>
      </c>
      <c r="BN59" s="167"/>
      <c r="BO59" s="167"/>
      <c r="BP59" s="167"/>
      <c r="BQ59" s="167"/>
      <c r="BR59" s="157"/>
      <c r="BS59" s="157"/>
      <c r="BT59" s="157"/>
      <c r="BU59" s="157"/>
      <c r="BV59" s="157"/>
      <c r="BW59" s="147"/>
      <c r="BX59" s="147"/>
      <c r="BY59" s="147"/>
      <c r="BZ59" s="147"/>
      <c r="CA59" s="147"/>
      <c r="CB59" s="125"/>
      <c r="CC59" s="125"/>
      <c r="CD59" s="125"/>
      <c r="CE59" s="125"/>
      <c r="CF59" s="125"/>
      <c r="CG59" s="125"/>
      <c r="CH59" s="125"/>
      <c r="CI59" s="125"/>
      <c r="CJ59" s="125"/>
      <c r="CK59" s="125"/>
      <c r="CL59" s="24">
        <f>WORKDAY(BJ59,20)</f>
        <v>44194</v>
      </c>
      <c r="CM59" s="24">
        <f ca="1">IF(BM59&gt;0,WORKDAY(BK59,10),"-")</f>
        <v>44257</v>
      </c>
      <c r="CN59" s="54"/>
      <c r="CO59" s="117"/>
      <c r="CP59" s="34"/>
      <c r="CQ59" s="24">
        <f>WORKDAY(CL59,10)</f>
        <v>44208</v>
      </c>
      <c r="CR59" s="24" t="str">
        <f>IF(CO59&gt;0,WORKDAY(CM59,10),"-")</f>
        <v>-</v>
      </c>
      <c r="CS59" s="54"/>
      <c r="CT59" s="5"/>
      <c r="CU59" s="24" t="str">
        <f>IF(CT59&gt;0,WORKDAY(CQ59,10),"-")</f>
        <v>-</v>
      </c>
      <c r="CV59" s="24" t="str">
        <f>IF(CT59&gt;0,WORKDAY(CR59,10),"-")</f>
        <v>-</v>
      </c>
      <c r="CW59" s="54"/>
      <c r="CX59" s="5"/>
      <c r="CY59" s="34"/>
      <c r="CZ59" s="24" t="str">
        <f>IF(CX59&gt;0,WORKDAY(CU59,10),"-")</f>
        <v>-</v>
      </c>
      <c r="DA59" s="24" t="str">
        <f>IF(CX59&gt;0,WORKDAY(CV59,10),"-")</f>
        <v>-</v>
      </c>
      <c r="DB59" s="24"/>
      <c r="DC59" s="5"/>
      <c r="DD59" s="24" t="str">
        <f>IF(DC59&gt;0,WORKDAY(CZ59,10),"-")</f>
        <v>-</v>
      </c>
      <c r="DE59" s="24" t="str">
        <f>IF(DC59&gt;0,WORKDAY(DA59,10),"-")</f>
        <v>-</v>
      </c>
      <c r="DF59" s="5"/>
      <c r="DG59" s="5"/>
      <c r="DH59" s="54"/>
      <c r="DI59" s="24" t="str">
        <f>IF(DG59&gt;0,WORKDAY(DD59,10),"-")</f>
        <v>-</v>
      </c>
      <c r="DJ59" s="24" t="str">
        <f>IF(DG59&gt;0,WORKDAY(DE59,10),"-")</f>
        <v>-</v>
      </c>
      <c r="DK59" s="5"/>
      <c r="DL59" s="5"/>
      <c r="DM59" s="24" t="str">
        <f>IF(DL59&gt;0,WORKDAY(DI59,10),"-")</f>
        <v>-</v>
      </c>
      <c r="DN59" s="24" t="str">
        <f>IF(DL59&gt;0,WORKDAY(DJ59,10),"-")</f>
        <v>-</v>
      </c>
      <c r="DO59" s="5"/>
      <c r="DP59" s="5"/>
      <c r="DQ59" s="54"/>
      <c r="DR59" s="24" t="str">
        <f>IF(DP59&gt;0,WORKDAY(DM59,10),"-")</f>
        <v>-</v>
      </c>
      <c r="DS59" s="24" t="str">
        <f>IF(DP59&gt;0,WORKDAY(DN59,10),"-")</f>
        <v>-</v>
      </c>
      <c r="DT59" s="5"/>
      <c r="DU59" s="5"/>
      <c r="DV59" s="24" t="str">
        <f>IF(DU59&gt;0,WORKDAY(DR59,10),"-")</f>
        <v>-</v>
      </c>
      <c r="DW59" s="24" t="str">
        <f>IF(DU59&gt;0,WORKDAY(DS59,10),"-")</f>
        <v>-</v>
      </c>
      <c r="DX59" s="5"/>
      <c r="DY59" s="5"/>
      <c r="DZ59" s="54"/>
      <c r="EA59" s="24" t="str">
        <f>IF(DY59&gt;0,WORKDAY(DV59,10),"-")</f>
        <v>-</v>
      </c>
      <c r="EB59" s="24" t="str">
        <f>IF(DY59&gt;0,WORKDAY(DW59,10),"-")</f>
        <v>-</v>
      </c>
      <c r="EC59" s="5"/>
      <c r="ED59" s="5"/>
      <c r="EE59" s="24" t="str">
        <f>IF(ED59&gt;0,WORKDAY(EA59,10),"-")</f>
        <v>-</v>
      </c>
      <c r="EF59" s="24" t="str">
        <f>IF(ED59&gt;0,WORKDAY(EB59,10),"-")</f>
        <v>-</v>
      </c>
      <c r="EG59" s="5"/>
      <c r="EH59" s="5"/>
      <c r="EI59" s="54"/>
      <c r="EJ59" s="24" t="str">
        <f>IF(EH59&gt;0,WORKDAY(EE59,10),"-")</f>
        <v>-</v>
      </c>
      <c r="EK59" s="24" t="str">
        <f>IF(EH59&gt;0,WORKDAY(EF59,10),"-")</f>
        <v>-</v>
      </c>
      <c r="EL59" s="5"/>
      <c r="EM59" s="5"/>
      <c r="EN59" s="24" t="str">
        <f>IF(EM59&gt;0,WORKDAY(EJ59,10),"-")</f>
        <v>-</v>
      </c>
      <c r="EO59" s="24" t="str">
        <f>IF(EM59&gt;0,WORKDAY(EK59,10),"-")</f>
        <v>-</v>
      </c>
      <c r="EP59" s="5"/>
      <c r="EQ59" s="5"/>
      <c r="ER59" s="54"/>
      <c r="ES59" s="54"/>
      <c r="ET59" s="54"/>
      <c r="EU59" s="54"/>
      <c r="EV59" s="54"/>
      <c r="EW59" s="24"/>
      <c r="EX59" s="24"/>
      <c r="EY59" s="167"/>
      <c r="EZ59" s="167"/>
      <c r="FA59" s="193"/>
      <c r="FB59" s="24">
        <v>44209</v>
      </c>
      <c r="FC59" s="24">
        <f ca="1">IF(BK59&gt;0,IF(DC59&gt;0,WORKDAY(DB59,20),IF(CT59&gt;0,WORKDAY(CS59,30),IF(CO59&gt;0,WORKDAY(CN59,40),FB59))),"-")</f>
        <v>44209</v>
      </c>
      <c r="FD59" s="167"/>
      <c r="FE59" s="167"/>
      <c r="FF59" s="24" t="str">
        <f>IF(FE59&gt;0,WORKDAY(FB59,10),"-")</f>
        <v>-</v>
      </c>
      <c r="FG59" s="24" t="str">
        <f>IF(FE59&gt;0,WORKDAY(FC59,10),"-")</f>
        <v>-</v>
      </c>
      <c r="FH59" s="5"/>
      <c r="FI59" s="5"/>
      <c r="FJ59" s="34"/>
      <c r="FK59" s="24">
        <f t="shared" si="47"/>
        <v>44237</v>
      </c>
      <c r="FL59" s="24">
        <f t="shared" si="36"/>
        <v>44237</v>
      </c>
      <c r="FM59" s="5"/>
      <c r="FN59" s="5"/>
      <c r="FO59" s="24" t="str">
        <f>IF(FN59&gt;0,WORKDAY(FK59,10),"-")</f>
        <v>-</v>
      </c>
      <c r="FP59" s="24" t="str">
        <f>IF(FN59&gt;0,WORKDAY(FL59,10),"-")</f>
        <v>-</v>
      </c>
      <c r="FQ59" s="5"/>
      <c r="FR59" s="5"/>
      <c r="FS59" s="54"/>
      <c r="FT59" s="24">
        <f t="shared" si="48"/>
        <v>44265</v>
      </c>
      <c r="FU59" s="24">
        <f t="shared" si="9"/>
        <v>44265</v>
      </c>
      <c r="FV59" s="5"/>
      <c r="FW59" s="5"/>
      <c r="FX59" s="24" t="str">
        <f>IF(FW59&gt;0,WORKDAY(FT59,10),"-")</f>
        <v>-</v>
      </c>
      <c r="FY59" s="24" t="str">
        <f>IF(FW59&gt;0,WORKDAY(FU59,10),"-")</f>
        <v>-</v>
      </c>
      <c r="FZ59" s="5"/>
      <c r="GA59" s="5"/>
      <c r="GB59" s="54"/>
      <c r="GC59" s="54"/>
      <c r="GD59" s="54"/>
      <c r="GE59" s="54"/>
      <c r="GF59" s="54"/>
      <c r="GG59" s="54"/>
      <c r="GH59" s="54"/>
      <c r="GI59" s="54"/>
      <c r="GJ59" s="54"/>
      <c r="GK59" s="54"/>
      <c r="GL59" s="54"/>
      <c r="GM59" s="54"/>
      <c r="GN59" s="54"/>
      <c r="GO59" s="54"/>
      <c r="GP59" s="54"/>
      <c r="GQ59" s="54"/>
      <c r="GR59" s="54"/>
      <c r="GS59" s="54"/>
      <c r="GT59" s="54"/>
      <c r="GU59" s="54"/>
      <c r="GV59" s="54"/>
      <c r="GW59" s="54"/>
      <c r="GX59" s="54"/>
      <c r="GY59" s="54"/>
      <c r="GZ59" s="193"/>
      <c r="HA59" s="54"/>
      <c r="HB59" s="54"/>
      <c r="HC59" s="54"/>
      <c r="HD59" s="34">
        <f t="shared" ca="1" si="10"/>
        <v>1</v>
      </c>
      <c r="HE59" s="25">
        <f t="shared" ca="1" si="11"/>
        <v>6.8389057750759875E-4</v>
      </c>
      <c r="HF59" s="25">
        <f t="shared" ca="1" si="12"/>
        <v>1.5197568389057751E-3</v>
      </c>
      <c r="HG59" s="25">
        <f t="shared" ca="1" si="13"/>
        <v>9.0543259557344079E-4</v>
      </c>
      <c r="HH59" s="25">
        <f t="shared" ca="1" si="14"/>
        <v>2.012072434607646E-3</v>
      </c>
      <c r="HI59" s="25"/>
      <c r="HJ59" s="25"/>
      <c r="HK59" s="5"/>
      <c r="HL59" s="24">
        <f t="shared" ca="1" si="0"/>
        <v>44243</v>
      </c>
      <c r="HM59" s="107"/>
      <c r="HO59" s="204" t="str">
        <f t="shared" si="17"/>
        <v>ожидание A1</v>
      </c>
      <c r="HP59" s="204" t="str">
        <f t="shared" si="18"/>
        <v>не выгружено 00</v>
      </c>
      <c r="HQ59" s="182" t="str">
        <f t="shared" si="19"/>
        <v>выгружено A1</v>
      </c>
      <c r="HR59" s="182" t="str">
        <f t="shared" si="20"/>
        <v>ожидание A1</v>
      </c>
      <c r="HS59" s="182" t="b">
        <f t="shared" si="21"/>
        <v>0</v>
      </c>
      <c r="HT59" s="182" t="str">
        <f t="shared" si="22"/>
        <v>ожидание замечаний</v>
      </c>
      <c r="HU59" s="182" t="str">
        <f t="shared" si="23"/>
        <v>0055-P2-GA1-CPC-TRM-00650</v>
      </c>
      <c r="HV59" s="191">
        <f t="shared" si="24"/>
        <v>44243</v>
      </c>
      <c r="HW59" s="184" t="str">
        <f t="shared" si="25"/>
        <v>ожидание A1</v>
      </c>
      <c r="HX59" s="191" t="str">
        <f t="shared" si="26"/>
        <v>ожидание A1</v>
      </c>
      <c r="HY59" s="183"/>
      <c r="HZ59" s="182" t="str">
        <f t="shared" si="27"/>
        <v>выгружено</v>
      </c>
      <c r="IA59" s="182" t="str">
        <f t="shared" si="28"/>
        <v>A1</v>
      </c>
      <c r="IB59" s="182" t="str">
        <f t="shared" si="29"/>
        <v>ожидание замечаний к ревизии</v>
      </c>
      <c r="IC59" s="182" t="str">
        <f t="shared" si="30"/>
        <v>A1</v>
      </c>
      <c r="ID59" s="182" t="str">
        <f t="shared" si="31"/>
        <v>A1</v>
      </c>
      <c r="IE59" s="185" t="str">
        <f t="shared" si="32"/>
        <v>1</v>
      </c>
      <c r="IF59" s="135" t="s">
        <v>705</v>
      </c>
      <c r="IG59" s="181">
        <v>1</v>
      </c>
    </row>
    <row r="60" spans="1:289" s="57" customFormat="1" ht="57" hidden="1" customHeight="1">
      <c r="A60" s="6"/>
      <c r="B60" s="19" t="s">
        <v>156</v>
      </c>
      <c r="C60" s="19" t="s">
        <v>157</v>
      </c>
      <c r="D60" s="5"/>
      <c r="E60" s="5"/>
      <c r="F60" s="5"/>
      <c r="G60" s="5"/>
      <c r="H60" s="5" t="s">
        <v>727</v>
      </c>
      <c r="I60" s="5" t="s">
        <v>736</v>
      </c>
      <c r="J60" s="5"/>
      <c r="K60" s="5"/>
      <c r="L60" s="5"/>
      <c r="M60" s="5"/>
      <c r="N60" s="5"/>
      <c r="O60" s="5"/>
      <c r="P60" s="5" t="s">
        <v>745</v>
      </c>
      <c r="Q60" s="5" t="s">
        <v>747</v>
      </c>
      <c r="R60" s="5" t="s">
        <v>206</v>
      </c>
      <c r="S60" s="5" t="s">
        <v>360</v>
      </c>
      <c r="T60" s="5" t="s">
        <v>361</v>
      </c>
      <c r="U60" s="5" t="s">
        <v>158</v>
      </c>
      <c r="V60" s="5"/>
      <c r="W60" s="5" t="str">
        <f>CONCATENATE(X60,"-",Y60,"-",Z60,AA60,,AB60,"-",AC60)</f>
        <v>5-30-JDMCN-0001</v>
      </c>
      <c r="X60" s="19" t="s">
        <v>755</v>
      </c>
      <c r="Y60" s="19">
        <v>30</v>
      </c>
      <c r="Z60" s="19" t="s">
        <v>302</v>
      </c>
      <c r="AA60" s="19" t="s">
        <v>305</v>
      </c>
      <c r="AB60" s="19" t="s">
        <v>304</v>
      </c>
      <c r="AC60" s="19" t="s">
        <v>188</v>
      </c>
      <c r="AD60" s="5"/>
      <c r="AE60" s="19">
        <v>4</v>
      </c>
      <c r="AF60" s="19" t="s">
        <v>180</v>
      </c>
      <c r="AG60" s="19" t="s">
        <v>166</v>
      </c>
      <c r="AH60" s="19">
        <v>537</v>
      </c>
      <c r="AI60" s="19" t="s">
        <v>222</v>
      </c>
      <c r="AJ60" s="5"/>
      <c r="AK60" s="5"/>
      <c r="AL60" s="5" t="s">
        <v>120</v>
      </c>
      <c r="AM60" s="5"/>
      <c r="AN60" s="5" t="s">
        <v>546</v>
      </c>
      <c r="AO60" s="5" t="str">
        <f>CONCATENATE("0055-",B60,"-",C60,"-","4",".",AE60,".",AF60,".",AG60,".",AH60,"-",AL60,".",AN60,"-",AI60)</f>
        <v>0055-CPC-GA1-4.4.3.30.537-ATH1.JH-0006</v>
      </c>
      <c r="AP60" s="5" t="str">
        <f>CONCATENATE("0055-",B60,"-",C60,"-","4",".",AE60,".",AF60,".",AG60,".",AH60,"-",AL60,"-",AN60,"-",AI60,"_",BD60,"_",U60)</f>
        <v>0055-CPC-GA1-4.4.3.30.537-ATH1-JH-0006_-_ER</v>
      </c>
      <c r="AQ60" s="13" t="s">
        <v>323</v>
      </c>
      <c r="AR60" s="13" t="s">
        <v>395</v>
      </c>
      <c r="AS60" s="13" t="s">
        <v>387</v>
      </c>
      <c r="AT60" s="13" t="s">
        <v>386</v>
      </c>
      <c r="AU60" s="13" t="s">
        <v>286</v>
      </c>
      <c r="AV60" s="13" t="s">
        <v>287</v>
      </c>
      <c r="AW60" s="13" t="str">
        <f>CONCATENATE(AQ60," ",AS60,CHAR(10),W60,CHAR(10),AU60)</f>
        <v>DCS Marshalling Cabinet for NON-IS channels 
5-30-JDMCN-0001
Passport</v>
      </c>
      <c r="AX60" s="13" t="str">
        <f>CONCATENATE(AR60," ",AT60,CHAR(10),W60,CHAR(10),AV60)</f>
        <v>Шкаф кроссовый РСУ, аналоговые и дискретные сигналы, неискробезопасный
5-30-JDMCN-0001
Паспорт</v>
      </c>
      <c r="AY60" s="5"/>
      <c r="AZ60" s="5" t="s">
        <v>490</v>
      </c>
      <c r="BA60" s="5" t="s">
        <v>489</v>
      </c>
      <c r="BB60" s="5" t="str">
        <f>IF(FW60&gt;0,"02",IF(FN60&gt;0,"01",IF(FE60&gt;0,"00",IF(EM60&gt;0,"G1",IF(ED60&gt;0,"F1",IF(DU60&gt;0,"E1",IF(DL60&gt;0,"D1",IF(DC60&gt;0,"C1",IF(CT60&gt;0,"B1",IF(BM60&gt;0,"A1","-"))))))))))</f>
        <v>-</v>
      </c>
      <c r="BC60" s="167" t="str">
        <f t="shared" si="38"/>
        <v>-</v>
      </c>
      <c r="BD60" s="5" t="str">
        <f t="shared" si="34"/>
        <v>-</v>
      </c>
      <c r="BE60" s="5"/>
      <c r="BF60" s="5"/>
      <c r="BG60" s="12"/>
      <c r="BH60" s="5"/>
      <c r="BI60" s="5"/>
      <c r="BJ60" s="54">
        <f>FB60-(28+15)</f>
        <v>44227</v>
      </c>
      <c r="BK60" s="54">
        <f ca="1">IF(BM60&gt;0,BL60,IF(BJ60&lt;TODAY(),WORKDAY(TODAY(),10),BJ60))</f>
        <v>44294</v>
      </c>
      <c r="BL60" s="54"/>
      <c r="BM60" s="5"/>
      <c r="BN60" s="167"/>
      <c r="BO60" s="167"/>
      <c r="BP60" s="167"/>
      <c r="BQ60" s="167"/>
      <c r="BR60" s="157"/>
      <c r="BS60" s="157"/>
      <c r="BT60" s="157"/>
      <c r="BU60" s="157"/>
      <c r="BV60" s="157"/>
      <c r="BW60" s="147"/>
      <c r="BX60" s="147"/>
      <c r="BY60" s="147"/>
      <c r="BZ60" s="147"/>
      <c r="CA60" s="147"/>
      <c r="CB60" s="125"/>
      <c r="CC60" s="125"/>
      <c r="CD60" s="125"/>
      <c r="CE60" s="125"/>
      <c r="CF60" s="125"/>
      <c r="CG60" s="125"/>
      <c r="CH60" s="125"/>
      <c r="CI60" s="125"/>
      <c r="CJ60" s="125"/>
      <c r="CK60" s="125"/>
      <c r="CL60" s="24">
        <f>WORKDAY(BJ60,20)</f>
        <v>44253</v>
      </c>
      <c r="CM60" s="24" t="str">
        <f>IF(BM60&gt;0,WORKDAY(BK60,10),"-")</f>
        <v>-</v>
      </c>
      <c r="CN60" s="54"/>
      <c r="CO60" s="117"/>
      <c r="CP60" s="34"/>
      <c r="CQ60" s="24">
        <f>WORKDAY(CL60,10)</f>
        <v>44267</v>
      </c>
      <c r="CR60" s="24" t="str">
        <f>IF(CO60&gt;0,WORKDAY(CM60,10),"-")</f>
        <v>-</v>
      </c>
      <c r="CS60" s="54"/>
      <c r="CT60" s="5"/>
      <c r="CU60" s="24" t="str">
        <f>IF(CT60&gt;0,WORKDAY(CQ60,10),"-")</f>
        <v>-</v>
      </c>
      <c r="CV60" s="24" t="str">
        <f>IF(CT60&gt;0,WORKDAY(CR60,10),"-")</f>
        <v>-</v>
      </c>
      <c r="CW60" s="54"/>
      <c r="CX60" s="5"/>
      <c r="CY60" s="34"/>
      <c r="CZ60" s="24" t="str">
        <f>IF(CX60&gt;0,WORKDAY(CU60,10),"-")</f>
        <v>-</v>
      </c>
      <c r="DA60" s="24" t="str">
        <f>IF(CX60&gt;0,WORKDAY(CV60,10),"-")</f>
        <v>-</v>
      </c>
      <c r="DB60" s="24"/>
      <c r="DC60" s="5"/>
      <c r="DD60" s="24" t="str">
        <f>IF(DC60&gt;0,WORKDAY(CZ60,10),"-")</f>
        <v>-</v>
      </c>
      <c r="DE60" s="24" t="str">
        <f>IF(DC60&gt;0,WORKDAY(DA60,10),"-")</f>
        <v>-</v>
      </c>
      <c r="DF60" s="5"/>
      <c r="DG60" s="5"/>
      <c r="DH60" s="54"/>
      <c r="DI60" s="24" t="str">
        <f>IF(DG60&gt;0,WORKDAY(DD60,10),"-")</f>
        <v>-</v>
      </c>
      <c r="DJ60" s="24" t="str">
        <f>IF(DG60&gt;0,WORKDAY(DE60,10),"-")</f>
        <v>-</v>
      </c>
      <c r="DK60" s="5"/>
      <c r="DL60" s="5"/>
      <c r="DM60" s="24" t="str">
        <f>IF(DL60&gt;0,WORKDAY(DI60,10),"-")</f>
        <v>-</v>
      </c>
      <c r="DN60" s="24" t="str">
        <f>IF(DL60&gt;0,WORKDAY(DJ60,10),"-")</f>
        <v>-</v>
      </c>
      <c r="DO60" s="5"/>
      <c r="DP60" s="5"/>
      <c r="DQ60" s="54"/>
      <c r="DR60" s="24" t="str">
        <f>IF(DP60&gt;0,WORKDAY(DM60,10),"-")</f>
        <v>-</v>
      </c>
      <c r="DS60" s="24" t="str">
        <f>IF(DP60&gt;0,WORKDAY(DN60,10),"-")</f>
        <v>-</v>
      </c>
      <c r="DT60" s="5"/>
      <c r="DU60" s="5"/>
      <c r="DV60" s="24" t="str">
        <f>IF(DU60&gt;0,WORKDAY(DR60,10),"-")</f>
        <v>-</v>
      </c>
      <c r="DW60" s="24" t="str">
        <f>IF(DU60&gt;0,WORKDAY(DS60,10),"-")</f>
        <v>-</v>
      </c>
      <c r="DX60" s="5"/>
      <c r="DY60" s="5"/>
      <c r="DZ60" s="54"/>
      <c r="EA60" s="24" t="str">
        <f>IF(DY60&gt;0,WORKDAY(DV60,10),"-")</f>
        <v>-</v>
      </c>
      <c r="EB60" s="24" t="str">
        <f>IF(DY60&gt;0,WORKDAY(DW60,10),"-")</f>
        <v>-</v>
      </c>
      <c r="EC60" s="5"/>
      <c r="ED60" s="5"/>
      <c r="EE60" s="24" t="str">
        <f>IF(ED60&gt;0,WORKDAY(EA60,10),"-")</f>
        <v>-</v>
      </c>
      <c r="EF60" s="24" t="str">
        <f>IF(ED60&gt;0,WORKDAY(EB60,10),"-")</f>
        <v>-</v>
      </c>
      <c r="EG60" s="5"/>
      <c r="EH60" s="5"/>
      <c r="EI60" s="54"/>
      <c r="EJ60" s="24" t="str">
        <f>IF(EH60&gt;0,WORKDAY(EE60,10),"-")</f>
        <v>-</v>
      </c>
      <c r="EK60" s="24" t="str">
        <f>IF(EH60&gt;0,WORKDAY(EF60,10),"-")</f>
        <v>-</v>
      </c>
      <c r="EL60" s="5"/>
      <c r="EM60" s="5"/>
      <c r="EN60" s="24" t="str">
        <f>IF(EM60&gt;0,WORKDAY(EJ60,10),"-")</f>
        <v>-</v>
      </c>
      <c r="EO60" s="24" t="str">
        <f>IF(EM60&gt;0,WORKDAY(EK60,10),"-")</f>
        <v>-</v>
      </c>
      <c r="EP60" s="5"/>
      <c r="EQ60" s="5"/>
      <c r="ER60" s="54"/>
      <c r="ES60" s="54"/>
      <c r="ET60" s="54"/>
      <c r="EU60" s="54"/>
      <c r="EV60" s="54"/>
      <c r="EW60" s="24"/>
      <c r="EX60" s="24"/>
      <c r="EY60" s="167"/>
      <c r="EZ60" s="167"/>
      <c r="FA60" s="193"/>
      <c r="FB60" s="24">
        <v>44270</v>
      </c>
      <c r="FC60" s="24">
        <f ca="1">IF(BK60&gt;0,IF(DC60&gt;0,WORKDAY(DB60,20),IF(CT60&gt;0,WORKDAY(CS60,30),IF(CO60&gt;0,WORKDAY(CN60,40),FB60))),"-")</f>
        <v>44270</v>
      </c>
      <c r="FD60" s="167"/>
      <c r="FE60" s="167"/>
      <c r="FF60" s="24" t="str">
        <f>IF(FE60&gt;0,WORKDAY(FB60,10),"-")</f>
        <v>-</v>
      </c>
      <c r="FG60" s="24" t="str">
        <f>IF(FE60&gt;0,WORKDAY(FC60,10),"-")</f>
        <v>-</v>
      </c>
      <c r="FH60" s="5"/>
      <c r="FI60" s="5"/>
      <c r="FJ60" s="34"/>
      <c r="FK60" s="24"/>
      <c r="FL60" s="24">
        <f t="shared" si="36"/>
        <v>0</v>
      </c>
      <c r="FM60" s="5"/>
      <c r="FN60" s="5"/>
      <c r="FO60" s="24" t="str">
        <f>IF(FN60&gt;0,WORKDAY(FK60,10),"-")</f>
        <v>-</v>
      </c>
      <c r="FP60" s="24" t="str">
        <f>IF(FN60&gt;0,WORKDAY(FL60,10),"-")</f>
        <v>-</v>
      </c>
      <c r="FQ60" s="5"/>
      <c r="FR60" s="5"/>
      <c r="FS60" s="54"/>
      <c r="FT60" s="24"/>
      <c r="FU60" s="24">
        <f t="shared" si="9"/>
        <v>0</v>
      </c>
      <c r="FV60" s="5"/>
      <c r="FW60" s="5"/>
      <c r="FX60" s="24" t="str">
        <f>IF(FW60&gt;0,WORKDAY(FT60,10),"-")</f>
        <v>-</v>
      </c>
      <c r="FY60" s="24" t="str">
        <f>IF(FW60&gt;0,WORKDAY(FU60,10),"-")</f>
        <v>-</v>
      </c>
      <c r="FZ60" s="5"/>
      <c r="GA60" s="5"/>
      <c r="GB60" s="54"/>
      <c r="GC60" s="54"/>
      <c r="GD60" s="54"/>
      <c r="GE60" s="54"/>
      <c r="GF60" s="54"/>
      <c r="GG60" s="54"/>
      <c r="GH60" s="54"/>
      <c r="GI60" s="54"/>
      <c r="GJ60" s="54"/>
      <c r="GK60" s="54"/>
      <c r="GL60" s="54"/>
      <c r="GM60" s="54"/>
      <c r="GN60" s="54"/>
      <c r="GO60" s="54"/>
      <c r="GP60" s="54"/>
      <c r="GQ60" s="54"/>
      <c r="GR60" s="54"/>
      <c r="GS60" s="54"/>
      <c r="GT60" s="54"/>
      <c r="GU60" s="54"/>
      <c r="GV60" s="54"/>
      <c r="GW60" s="54"/>
      <c r="GX60" s="54"/>
      <c r="GY60" s="54"/>
      <c r="GZ60" s="193"/>
      <c r="HA60" s="54"/>
      <c r="HB60" s="54"/>
      <c r="HC60" s="54"/>
      <c r="HD60" s="34">
        <f t="shared" ca="1" si="10"/>
        <v>1</v>
      </c>
      <c r="HE60" s="25">
        <f t="shared" si="11"/>
        <v>0</v>
      </c>
      <c r="HF60" s="25">
        <f t="shared" ca="1" si="12"/>
        <v>1.5197568389057751E-3</v>
      </c>
      <c r="HG60" s="25">
        <f t="shared" si="13"/>
        <v>0</v>
      </c>
      <c r="HH60" s="25">
        <f t="shared" ca="1" si="14"/>
        <v>2.012072434607646E-3</v>
      </c>
      <c r="HI60" s="25"/>
      <c r="HJ60" s="25"/>
      <c r="HK60" s="5"/>
      <c r="HL60" s="24" t="str">
        <f t="shared" ca="1" si="0"/>
        <v>-</v>
      </c>
      <c r="HM60" s="107"/>
      <c r="HO60" s="204" t="str">
        <f t="shared" si="17"/>
        <v>не выгружено A1</v>
      </c>
      <c r="HP60" s="204" t="str">
        <f t="shared" si="18"/>
        <v>не выгружено 00</v>
      </c>
      <c r="HQ60" s="182" t="str">
        <f t="shared" si="19"/>
        <v>не выгружено A1</v>
      </c>
      <c r="HR60" s="182" t="str">
        <f t="shared" si="20"/>
        <v>не выгружено A1</v>
      </c>
      <c r="HS60" s="182" t="b">
        <f t="shared" si="21"/>
        <v>0</v>
      </c>
      <c r="HT60" s="182" t="str">
        <f t="shared" si="22"/>
        <v>не выгружено A1</v>
      </c>
      <c r="HU60" s="182" t="str">
        <f t="shared" si="23"/>
        <v>не выгружено A1</v>
      </c>
      <c r="HV60" s="191" t="str">
        <f t="shared" si="24"/>
        <v>не выгружено A1</v>
      </c>
      <c r="HW60" s="184" t="str">
        <f t="shared" si="25"/>
        <v>не выгружено A1</v>
      </c>
      <c r="HX60" s="191" t="str">
        <f t="shared" si="26"/>
        <v>не выгружено A1</v>
      </c>
      <c r="HY60" s="183"/>
      <c r="HZ60" s="182" t="str">
        <f t="shared" si="27"/>
        <v>не выгружено</v>
      </c>
      <c r="IA60" s="182" t="str">
        <f t="shared" si="28"/>
        <v>A1</v>
      </c>
      <c r="IB60" s="182" t="str">
        <f t="shared" si="29"/>
        <v>не выгружено</v>
      </c>
      <c r="IC60" s="182" t="str">
        <f t="shared" si="30"/>
        <v>A1</v>
      </c>
      <c r="ID60" s="182" t="str">
        <f t="shared" si="31"/>
        <v>A1</v>
      </c>
      <c r="IE60" s="185" t="str">
        <f t="shared" si="32"/>
        <v>выгрузить A1</v>
      </c>
      <c r="IF60" s="135" t="s">
        <v>705</v>
      </c>
      <c r="IG60" s="181">
        <v>1</v>
      </c>
    </row>
    <row r="61" spans="1:289" s="87" customFormat="1" ht="15" hidden="1" customHeight="1">
      <c r="A61" s="17"/>
      <c r="B61" s="20"/>
      <c r="C61" s="20"/>
      <c r="D61" s="18"/>
      <c r="E61" s="18"/>
      <c r="F61" s="18"/>
      <c r="G61" s="18"/>
      <c r="H61" s="18"/>
      <c r="I61" s="18"/>
      <c r="J61" s="18"/>
      <c r="K61" s="18"/>
      <c r="L61" s="18"/>
      <c r="M61" s="18"/>
      <c r="N61" s="18"/>
      <c r="O61" s="18"/>
      <c r="P61" s="18"/>
      <c r="Q61" s="18"/>
      <c r="R61" s="18"/>
      <c r="S61" s="18"/>
      <c r="T61" s="18"/>
      <c r="U61" s="18"/>
      <c r="V61" s="18"/>
      <c r="W61" s="20"/>
      <c r="X61" s="20"/>
      <c r="Y61" s="20"/>
      <c r="Z61" s="20"/>
      <c r="AA61" s="20"/>
      <c r="AB61" s="20"/>
      <c r="AC61" s="20"/>
      <c r="AD61" s="18"/>
      <c r="AE61" s="20"/>
      <c r="AF61" s="20"/>
      <c r="AG61" s="20"/>
      <c r="AH61" s="20"/>
      <c r="AI61" s="20"/>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71"/>
      <c r="BO61" s="171"/>
      <c r="BP61" s="171"/>
      <c r="BQ61" s="171"/>
      <c r="BR61" s="161"/>
      <c r="BS61" s="161"/>
      <c r="BT61" s="161"/>
      <c r="BU61" s="161"/>
      <c r="BV61" s="161"/>
      <c r="BW61" s="151"/>
      <c r="BX61" s="151"/>
      <c r="BY61" s="151"/>
      <c r="BZ61" s="151"/>
      <c r="CA61" s="151"/>
      <c r="CB61" s="129"/>
      <c r="CC61" s="129"/>
      <c r="CD61" s="129"/>
      <c r="CE61" s="129"/>
      <c r="CF61" s="129"/>
      <c r="CG61" s="129"/>
      <c r="CH61" s="129"/>
      <c r="CI61" s="129"/>
      <c r="CJ61" s="129"/>
      <c r="CK61" s="129"/>
      <c r="CL61" s="18"/>
      <c r="CM61" s="18"/>
      <c r="CN61" s="18"/>
      <c r="CO61" s="118"/>
      <c r="CP61" s="48"/>
      <c r="CQ61" s="18"/>
      <c r="CR61" s="18"/>
      <c r="CS61" s="18"/>
      <c r="CT61" s="18"/>
      <c r="CU61" s="18"/>
      <c r="CV61" s="18"/>
      <c r="CW61" s="18"/>
      <c r="CX61" s="18"/>
      <c r="CY61" s="34"/>
      <c r="CZ61" s="18"/>
      <c r="DA61" s="18"/>
      <c r="DB61" s="18"/>
      <c r="DC61" s="18"/>
      <c r="DD61" s="18"/>
      <c r="DE61" s="18"/>
      <c r="DF61" s="18"/>
      <c r="DG61" s="18"/>
      <c r="DH61" s="45"/>
      <c r="DI61" s="18"/>
      <c r="DJ61" s="18"/>
      <c r="DK61" s="18"/>
      <c r="DL61" s="18"/>
      <c r="DM61" s="18"/>
      <c r="DN61" s="18"/>
      <c r="DO61" s="18"/>
      <c r="DP61" s="18"/>
      <c r="DQ61" s="45"/>
      <c r="DR61" s="18"/>
      <c r="DS61" s="18"/>
      <c r="DT61" s="18"/>
      <c r="DU61" s="18"/>
      <c r="DV61" s="18"/>
      <c r="DW61" s="18"/>
      <c r="DX61" s="18"/>
      <c r="DY61" s="18"/>
      <c r="DZ61" s="45"/>
      <c r="EA61" s="18"/>
      <c r="EB61" s="18"/>
      <c r="EC61" s="18"/>
      <c r="ED61" s="18"/>
      <c r="EE61" s="18"/>
      <c r="EF61" s="18"/>
      <c r="EG61" s="18"/>
      <c r="EH61" s="18"/>
      <c r="EI61" s="45"/>
      <c r="EJ61" s="18"/>
      <c r="EK61" s="18"/>
      <c r="EL61" s="18"/>
      <c r="EM61" s="18"/>
      <c r="EN61" s="18"/>
      <c r="EO61" s="18"/>
      <c r="EP61" s="18"/>
      <c r="EQ61" s="18"/>
      <c r="ER61" s="45"/>
      <c r="ES61" s="110"/>
      <c r="ET61" s="110"/>
      <c r="EU61" s="110"/>
      <c r="EV61" s="110"/>
      <c r="EW61" s="192"/>
      <c r="EX61" s="192"/>
      <c r="EY61" s="192"/>
      <c r="EZ61" s="192"/>
      <c r="FA61" s="199"/>
      <c r="FB61" s="18"/>
      <c r="FC61" s="18"/>
      <c r="FD61" s="18"/>
      <c r="FE61" s="18"/>
      <c r="FF61" s="18"/>
      <c r="FG61" s="18"/>
      <c r="FH61" s="18"/>
      <c r="FI61" s="18"/>
      <c r="FJ61" s="34"/>
      <c r="FK61" s="18"/>
      <c r="FL61" s="18"/>
      <c r="FM61" s="18"/>
      <c r="FN61" s="18"/>
      <c r="FO61" s="18"/>
      <c r="FP61" s="18"/>
      <c r="FQ61" s="18"/>
      <c r="FR61" s="18"/>
      <c r="FS61" s="45"/>
      <c r="FT61" s="18"/>
      <c r="FU61" s="18"/>
      <c r="FV61" s="18"/>
      <c r="FW61" s="18"/>
      <c r="FX61" s="18"/>
      <c r="FY61" s="18"/>
      <c r="FZ61" s="18"/>
      <c r="GA61" s="18"/>
      <c r="GB61" s="45"/>
      <c r="GC61" s="110"/>
      <c r="GD61" s="110"/>
      <c r="GE61" s="110"/>
      <c r="GF61" s="110"/>
      <c r="GG61" s="110"/>
      <c r="GH61" s="110"/>
      <c r="GI61" s="110"/>
      <c r="GJ61" s="110"/>
      <c r="GK61" s="110"/>
      <c r="GL61" s="110"/>
      <c r="GM61" s="110"/>
      <c r="GN61" s="110"/>
      <c r="GO61" s="110"/>
      <c r="GP61" s="110"/>
      <c r="GQ61" s="110"/>
      <c r="GR61" s="110"/>
      <c r="GS61" s="110"/>
      <c r="GT61" s="110"/>
      <c r="GU61" s="110"/>
      <c r="GV61" s="110"/>
      <c r="GW61" s="110"/>
      <c r="GX61" s="110"/>
      <c r="GY61" s="45"/>
      <c r="GZ61" s="199"/>
      <c r="HA61" s="110"/>
      <c r="HB61" s="110"/>
      <c r="HC61" s="110"/>
      <c r="HD61" s="34">
        <f t="shared" si="10"/>
        <v>0</v>
      </c>
      <c r="HE61" s="25">
        <f t="shared" si="11"/>
        <v>0</v>
      </c>
      <c r="HF61" s="25">
        <f t="shared" si="12"/>
        <v>0</v>
      </c>
      <c r="HG61" s="25">
        <f t="shared" si="13"/>
        <v>0</v>
      </c>
      <c r="HH61" s="25">
        <f t="shared" si="14"/>
        <v>0</v>
      </c>
      <c r="HI61" s="25"/>
      <c r="HJ61" s="18"/>
      <c r="HK61" s="18"/>
      <c r="HL61" s="24" t="str">
        <f t="shared" si="0"/>
        <v>-</v>
      </c>
      <c r="HM61" s="107"/>
      <c r="HN61" s="85"/>
      <c r="HO61" s="204" t="str">
        <f t="shared" si="17"/>
        <v>---/---</v>
      </c>
      <c r="HP61" s="204" t="str">
        <f t="shared" si="18"/>
        <v>---/---</v>
      </c>
      <c r="HQ61" s="182" t="str">
        <f t="shared" si="19"/>
        <v>---/---</v>
      </c>
      <c r="HR61" s="182" t="str">
        <f t="shared" si="20"/>
        <v>---/---</v>
      </c>
      <c r="HS61" s="182" t="b">
        <f t="shared" si="21"/>
        <v>0</v>
      </c>
      <c r="HT61" s="182" t="str">
        <f t="shared" si="22"/>
        <v>---/---</v>
      </c>
      <c r="HU61" s="182" t="str">
        <f t="shared" si="23"/>
        <v>---/---</v>
      </c>
      <c r="HV61" s="191" t="str">
        <f t="shared" si="24"/>
        <v>---/---</v>
      </c>
      <c r="HW61" s="184" t="str">
        <f t="shared" si="25"/>
        <v>---/---</v>
      </c>
      <c r="HX61" s="191" t="str">
        <f t="shared" si="26"/>
        <v>---/---</v>
      </c>
      <c r="HY61" s="183"/>
      <c r="HZ61" s="182" t="str">
        <f t="shared" si="27"/>
        <v>---/---</v>
      </c>
      <c r="IA61" s="182" t="str">
        <f t="shared" si="28"/>
        <v>---/---</v>
      </c>
      <c r="IB61" s="182" t="str">
        <f t="shared" si="29"/>
        <v>---/---</v>
      </c>
      <c r="IC61" s="182" t="str">
        <f t="shared" si="30"/>
        <v>---/---</v>
      </c>
      <c r="ID61" s="182" t="str">
        <f t="shared" si="31"/>
        <v>---/---</v>
      </c>
      <c r="IE61" s="185" t="str">
        <f t="shared" si="32"/>
        <v>---/---</v>
      </c>
      <c r="IF61" s="135" t="s">
        <v>717</v>
      </c>
      <c r="IG61" s="181">
        <v>1</v>
      </c>
      <c r="IH61" s="85"/>
      <c r="II61" s="85"/>
      <c r="IJ61" s="85"/>
      <c r="IK61" s="85"/>
      <c r="IL61" s="85"/>
      <c r="IM61" s="85"/>
      <c r="IN61" s="85"/>
      <c r="IO61" s="85"/>
      <c r="IP61" s="85"/>
      <c r="IQ61" s="85"/>
      <c r="IR61" s="85"/>
      <c r="IS61" s="85"/>
      <c r="IT61" s="85"/>
      <c r="IU61" s="85"/>
      <c r="IV61" s="85"/>
      <c r="IW61" s="85"/>
      <c r="IX61" s="85"/>
      <c r="IY61" s="85"/>
      <c r="IZ61" s="85"/>
      <c r="JA61" s="85"/>
      <c r="JB61" s="85"/>
      <c r="JC61" s="85"/>
      <c r="JD61" s="85"/>
      <c r="JE61" s="85"/>
      <c r="JF61" s="85"/>
      <c r="JG61" s="85"/>
      <c r="JH61" s="85"/>
      <c r="JI61" s="85"/>
      <c r="JJ61" s="85"/>
      <c r="JK61" s="85"/>
      <c r="JL61" s="85"/>
      <c r="JM61" s="85"/>
      <c r="JN61" s="85"/>
      <c r="JO61" s="85"/>
      <c r="JP61" s="85"/>
      <c r="JQ61" s="85"/>
      <c r="JR61" s="85"/>
      <c r="JS61" s="85"/>
      <c r="JT61" s="85"/>
      <c r="JU61" s="85"/>
      <c r="JV61" s="85"/>
      <c r="JW61" s="85"/>
      <c r="JX61" s="85"/>
      <c r="JY61" s="85"/>
      <c r="JZ61" s="85"/>
      <c r="KA61" s="85"/>
      <c r="KB61" s="85"/>
      <c r="KC61" s="85"/>
    </row>
    <row r="62" spans="1:289" s="57" customFormat="1" ht="42.75" hidden="1" customHeight="1">
      <c r="A62" s="6"/>
      <c r="B62" s="19" t="s">
        <v>156</v>
      </c>
      <c r="C62" s="19" t="s">
        <v>157</v>
      </c>
      <c r="D62" s="5"/>
      <c r="E62" s="5"/>
      <c r="F62" s="5"/>
      <c r="G62" s="5"/>
      <c r="H62" s="5" t="s">
        <v>727</v>
      </c>
      <c r="I62" s="5" t="s">
        <v>736</v>
      </c>
      <c r="J62" s="5"/>
      <c r="K62" s="5"/>
      <c r="L62" s="5"/>
      <c r="M62" s="5"/>
      <c r="N62" s="5"/>
      <c r="O62" s="5"/>
      <c r="P62" s="5" t="s">
        <v>745</v>
      </c>
      <c r="Q62" s="5" t="s">
        <v>747</v>
      </c>
      <c r="R62" s="5" t="s">
        <v>206</v>
      </c>
      <c r="S62" s="5" t="s">
        <v>360</v>
      </c>
      <c r="T62" s="5" t="s">
        <v>361</v>
      </c>
      <c r="U62" s="5" t="s">
        <v>158</v>
      </c>
      <c r="V62" s="5"/>
      <c r="W62" s="5" t="str">
        <f>CONCATENATE(X62,"-",Y62,"-",Z62,AA62,,AB62,"-",AC62)</f>
        <v>5-30-JDNC-0001</v>
      </c>
      <c r="X62" s="19" t="s">
        <v>755</v>
      </c>
      <c r="Y62" s="19">
        <v>30</v>
      </c>
      <c r="Z62" s="19" t="s">
        <v>302</v>
      </c>
      <c r="AA62" s="19" t="s">
        <v>307</v>
      </c>
      <c r="AB62" s="19"/>
      <c r="AC62" s="19" t="s">
        <v>188</v>
      </c>
      <c r="AD62" s="5"/>
      <c r="AE62" s="19">
        <v>4</v>
      </c>
      <c r="AF62" s="19" t="s">
        <v>180</v>
      </c>
      <c r="AG62" s="19" t="s">
        <v>166</v>
      </c>
      <c r="AH62" s="19">
        <v>537</v>
      </c>
      <c r="AI62" s="19" t="s">
        <v>228</v>
      </c>
      <c r="AJ62" s="5"/>
      <c r="AK62" s="5"/>
      <c r="AL62" s="5" t="s">
        <v>120</v>
      </c>
      <c r="AM62" s="5"/>
      <c r="AN62" s="5" t="s">
        <v>167</v>
      </c>
      <c r="AO62" s="5" t="str">
        <f>CONCATENATE("0055-",B62,"-",C62,"-","4",".",AE62,".",AF62,".",AG62,".",AH62,"-",AL62,".",AN62,"-",AI62)</f>
        <v>0055-CPC-GA1-4.4.3.30.537-ATH1.RD-0008</v>
      </c>
      <c r="AP62" s="5" t="str">
        <f>CONCATENATE("0055-",B62,"-",C62,"-","4",".",AE62,".",AF62,".",AG62,".",AH62,"-",AL62,"-",AN62,"-",AI62,"_",BD62,"_",U62)</f>
        <v>0055-CPC-GA1-4.4.3.30.537-ATH1-RD-0008_A1_ER</v>
      </c>
      <c r="AQ62" s="13" t="s">
        <v>388</v>
      </c>
      <c r="AR62" s="13" t="s">
        <v>394</v>
      </c>
      <c r="AS62" s="13"/>
      <c r="AT62" s="13"/>
      <c r="AU62" s="13" t="s">
        <v>318</v>
      </c>
      <c r="AV62" s="13" t="s">
        <v>333</v>
      </c>
      <c r="AW62" s="13" t="str">
        <f>CONCATENATE(AQ62," ",AS62,CHAR(10),W62,CHAR(10),AU62)</f>
        <v>DCS Network Cabinet 
5-30-JDNC-0001
List of drawings</v>
      </c>
      <c r="AX62" s="13" t="str">
        <f>CONCATENATE(AR62," ",AT62,CHAR(10),W62,CHAR(10),AV62)</f>
        <v>Шкаф коммуникационный РСУ 
5-30-JDNC-0001
Ведомость документов</v>
      </c>
      <c r="AY62" s="5"/>
      <c r="AZ62" s="5" t="s">
        <v>490</v>
      </c>
      <c r="BA62" s="5" t="s">
        <v>481</v>
      </c>
      <c r="BB62" s="5" t="str">
        <f>IF(FW62&gt;0,"02",IF(FN62&gt;0,"01",IF(FE62&gt;0,"00",IF(EM62&gt;0,"G1",IF(ED62&gt;0,"F1",IF(DU62&gt;0,"E1",IF(DL62&gt;0,"D1",IF(DC62&gt;0,"C1",IF(CT62&gt;0,"B1",IF(BM62&gt;0,"A1","-"))))))))))</f>
        <v>A1</v>
      </c>
      <c r="BC62" s="167" t="str">
        <f t="shared" si="38"/>
        <v>IFR</v>
      </c>
      <c r="BD62" s="5" t="str">
        <f t="shared" si="34"/>
        <v>A1</v>
      </c>
      <c r="BE62" s="5"/>
      <c r="BF62" s="5"/>
      <c r="BG62" s="12"/>
      <c r="BH62" s="5"/>
      <c r="BI62" s="5"/>
      <c r="BJ62" s="54">
        <f>FB62-(28+15)</f>
        <v>44166</v>
      </c>
      <c r="BK62" s="54">
        <f ca="1">IF(BM62&gt;0,BL62,IF(BJ62&lt;TODAY(),WORKDAY(TODAY(),10),BJ62))</f>
        <v>44243</v>
      </c>
      <c r="BL62" s="193">
        <v>44243</v>
      </c>
      <c r="BM62" s="167" t="s">
        <v>775</v>
      </c>
      <c r="BN62" s="167"/>
      <c r="BO62" s="167"/>
      <c r="BP62" s="167"/>
      <c r="BQ62" s="167"/>
      <c r="BR62" s="157"/>
      <c r="BS62" s="157"/>
      <c r="BT62" s="157"/>
      <c r="BU62" s="157"/>
      <c r="BV62" s="157"/>
      <c r="BW62" s="147"/>
      <c r="BX62" s="147"/>
      <c r="BY62" s="147"/>
      <c r="BZ62" s="147"/>
      <c r="CA62" s="147"/>
      <c r="CB62" s="125"/>
      <c r="CC62" s="125"/>
      <c r="CD62" s="125"/>
      <c r="CE62" s="125"/>
      <c r="CF62" s="125"/>
      <c r="CG62" s="125"/>
      <c r="CH62" s="125"/>
      <c r="CI62" s="125"/>
      <c r="CJ62" s="125"/>
      <c r="CK62" s="125"/>
      <c r="CL62" s="24">
        <f>WORKDAY(BJ62,20)</f>
        <v>44194</v>
      </c>
      <c r="CM62" s="24">
        <f ca="1">IF(BM62&gt;0,WORKDAY(BK62,10),"-")</f>
        <v>44257</v>
      </c>
      <c r="CN62" s="54"/>
      <c r="CO62" s="117"/>
      <c r="CP62" s="34"/>
      <c r="CQ62" s="24">
        <f>WORKDAY(CL62,10)</f>
        <v>44208</v>
      </c>
      <c r="CR62" s="24" t="str">
        <f>IF(CO62&gt;0,WORKDAY(CM62,10),"-")</f>
        <v>-</v>
      </c>
      <c r="CS62" s="54"/>
      <c r="CT62" s="5"/>
      <c r="CU62" s="24" t="str">
        <f>IF(CT62&gt;0,WORKDAY(CQ62,10),"-")</f>
        <v>-</v>
      </c>
      <c r="CV62" s="24" t="str">
        <f>IF(CT62&gt;0,WORKDAY(CR62,10),"-")</f>
        <v>-</v>
      </c>
      <c r="CW62" s="54"/>
      <c r="CX62" s="5"/>
      <c r="CY62" s="34"/>
      <c r="CZ62" s="24" t="str">
        <f>IF(CX62&gt;0,WORKDAY(CU62,10),"-")</f>
        <v>-</v>
      </c>
      <c r="DA62" s="24" t="str">
        <f>IF(CX62&gt;0,WORKDAY(CV62,10),"-")</f>
        <v>-</v>
      </c>
      <c r="DB62" s="24"/>
      <c r="DC62" s="5"/>
      <c r="DD62" s="24" t="str">
        <f>IF(DC62&gt;0,WORKDAY(CZ62,10),"-")</f>
        <v>-</v>
      </c>
      <c r="DE62" s="24" t="str">
        <f>IF(DC62&gt;0,WORKDAY(DA62,10),"-")</f>
        <v>-</v>
      </c>
      <c r="DF62" s="5"/>
      <c r="DG62" s="5"/>
      <c r="DH62" s="54"/>
      <c r="DI62" s="24" t="str">
        <f>IF(DG62&gt;0,WORKDAY(DD62,10),"-")</f>
        <v>-</v>
      </c>
      <c r="DJ62" s="24" t="str">
        <f>IF(DG62&gt;0,WORKDAY(DE62,10),"-")</f>
        <v>-</v>
      </c>
      <c r="DK62" s="5"/>
      <c r="DL62" s="5"/>
      <c r="DM62" s="24" t="str">
        <f>IF(DL62&gt;0,WORKDAY(DI62,10),"-")</f>
        <v>-</v>
      </c>
      <c r="DN62" s="24" t="str">
        <f>IF(DL62&gt;0,WORKDAY(DJ62,10),"-")</f>
        <v>-</v>
      </c>
      <c r="DO62" s="5"/>
      <c r="DP62" s="5"/>
      <c r="DQ62" s="54"/>
      <c r="DR62" s="24" t="str">
        <f>IF(DP62&gt;0,WORKDAY(DM62,10),"-")</f>
        <v>-</v>
      </c>
      <c r="DS62" s="24" t="str">
        <f>IF(DP62&gt;0,WORKDAY(DN62,10),"-")</f>
        <v>-</v>
      </c>
      <c r="DT62" s="5"/>
      <c r="DU62" s="5"/>
      <c r="DV62" s="24" t="str">
        <f>IF(DU62&gt;0,WORKDAY(DR62,10),"-")</f>
        <v>-</v>
      </c>
      <c r="DW62" s="24" t="str">
        <f>IF(DU62&gt;0,WORKDAY(DS62,10),"-")</f>
        <v>-</v>
      </c>
      <c r="DX62" s="5"/>
      <c r="DY62" s="5"/>
      <c r="DZ62" s="54"/>
      <c r="EA62" s="24" t="str">
        <f>IF(DY62&gt;0,WORKDAY(DV62,10),"-")</f>
        <v>-</v>
      </c>
      <c r="EB62" s="24" t="str">
        <f>IF(DY62&gt;0,WORKDAY(DW62,10),"-")</f>
        <v>-</v>
      </c>
      <c r="EC62" s="5"/>
      <c r="ED62" s="5"/>
      <c r="EE62" s="24" t="str">
        <f>IF(ED62&gt;0,WORKDAY(EA62,10),"-")</f>
        <v>-</v>
      </c>
      <c r="EF62" s="24" t="str">
        <f>IF(ED62&gt;0,WORKDAY(EB62,10),"-")</f>
        <v>-</v>
      </c>
      <c r="EG62" s="5"/>
      <c r="EH62" s="5"/>
      <c r="EI62" s="54"/>
      <c r="EJ62" s="24" t="str">
        <f>IF(EH62&gt;0,WORKDAY(EE62,10),"-")</f>
        <v>-</v>
      </c>
      <c r="EK62" s="24" t="str">
        <f>IF(EH62&gt;0,WORKDAY(EF62,10),"-")</f>
        <v>-</v>
      </c>
      <c r="EL62" s="5"/>
      <c r="EM62" s="5"/>
      <c r="EN62" s="24" t="str">
        <f>IF(EM62&gt;0,WORKDAY(EJ62,10),"-")</f>
        <v>-</v>
      </c>
      <c r="EO62" s="24" t="str">
        <f>IF(EM62&gt;0,WORKDAY(EK62,10),"-")</f>
        <v>-</v>
      </c>
      <c r="EP62" s="5"/>
      <c r="EQ62" s="5"/>
      <c r="ER62" s="54"/>
      <c r="ES62" s="54"/>
      <c r="ET62" s="54"/>
      <c r="EU62" s="54"/>
      <c r="EV62" s="54"/>
      <c r="EW62" s="24"/>
      <c r="EX62" s="24"/>
      <c r="EY62" s="167"/>
      <c r="EZ62" s="167"/>
      <c r="FA62" s="193"/>
      <c r="FB62" s="24">
        <v>44209</v>
      </c>
      <c r="FC62" s="24">
        <f ca="1">IF(BK62&gt;0,IF(DC62&gt;0,WORKDAY(DB62,20),IF(CT62&gt;0,WORKDAY(CS62,30),IF(CO62&gt;0,WORKDAY(CN62,40),FB62))),"-")</f>
        <v>44209</v>
      </c>
      <c r="FD62" s="167"/>
      <c r="FE62" s="167"/>
      <c r="FF62" s="24" t="str">
        <f>IF(FE62&gt;0,WORKDAY(FB62,10),"-")</f>
        <v>-</v>
      </c>
      <c r="FG62" s="24" t="str">
        <f>IF(FE62&gt;0,WORKDAY(FC62,10),"-")</f>
        <v>-</v>
      </c>
      <c r="FH62" s="5"/>
      <c r="FI62" s="5"/>
      <c r="FJ62" s="34"/>
      <c r="FK62" s="24">
        <f t="shared" ref="FK62:FK65" si="49">WORKDAY(FB62,20)</f>
        <v>44237</v>
      </c>
      <c r="FL62" s="24">
        <f>FK62</f>
        <v>44237</v>
      </c>
      <c r="FM62" s="167"/>
      <c r="FN62" s="167"/>
      <c r="FO62" s="24" t="str">
        <f>IF(FN62&gt;0,WORKDAY(FK62,10),"-")</f>
        <v>-</v>
      </c>
      <c r="FP62" s="24" t="str">
        <f>IF(FN62&gt;0,WORKDAY(FL62,10),"-")</f>
        <v>-</v>
      </c>
      <c r="FQ62" s="5"/>
      <c r="FR62" s="5"/>
      <c r="FS62" s="54"/>
      <c r="FT62" s="24">
        <f t="shared" ref="FT62:FT65" si="50">WORKDAY(FK62,20)</f>
        <v>44265</v>
      </c>
      <c r="FU62" s="24">
        <f t="shared" si="9"/>
        <v>44265</v>
      </c>
      <c r="FV62" s="5"/>
      <c r="FW62" s="5"/>
      <c r="FX62" s="24" t="str">
        <f>IF(FW62&gt;0,WORKDAY(FT62,10),"-")</f>
        <v>-</v>
      </c>
      <c r="FY62" s="24" t="str">
        <f>IF(FW62&gt;0,WORKDAY(FU62,10),"-")</f>
        <v>-</v>
      </c>
      <c r="FZ62" s="5"/>
      <c r="GA62" s="5"/>
      <c r="GB62" s="54"/>
      <c r="GC62" s="54"/>
      <c r="GD62" s="54"/>
      <c r="GE62" s="54"/>
      <c r="GF62" s="54"/>
      <c r="GG62" s="54"/>
      <c r="GH62" s="54"/>
      <c r="GI62" s="54"/>
      <c r="GJ62" s="54"/>
      <c r="GK62" s="54"/>
      <c r="GL62" s="54"/>
      <c r="GM62" s="54"/>
      <c r="GN62" s="54"/>
      <c r="GO62" s="54"/>
      <c r="GP62" s="54"/>
      <c r="GQ62" s="54"/>
      <c r="GR62" s="54"/>
      <c r="GS62" s="54"/>
      <c r="GT62" s="54"/>
      <c r="GU62" s="54"/>
      <c r="GV62" s="54"/>
      <c r="GW62" s="54"/>
      <c r="GX62" s="54"/>
      <c r="GY62" s="54"/>
      <c r="GZ62" s="193"/>
      <c r="HA62" s="54"/>
      <c r="HB62" s="54"/>
      <c r="HC62" s="54"/>
      <c r="HD62" s="34">
        <f t="shared" ca="1" si="10"/>
        <v>1</v>
      </c>
      <c r="HE62" s="25">
        <f t="shared" ca="1" si="11"/>
        <v>6.8389057750759875E-4</v>
      </c>
      <c r="HF62" s="25">
        <f t="shared" ca="1" si="12"/>
        <v>1.5197568389057751E-3</v>
      </c>
      <c r="HG62" s="25">
        <f t="shared" ca="1" si="13"/>
        <v>9.0543259557344079E-4</v>
      </c>
      <c r="HH62" s="25">
        <f t="shared" ca="1" si="14"/>
        <v>2.012072434607646E-3</v>
      </c>
      <c r="HI62" s="25"/>
      <c r="HJ62" s="25"/>
      <c r="HK62" s="5"/>
      <c r="HL62" s="24">
        <f t="shared" ca="1" si="0"/>
        <v>44243</v>
      </c>
      <c r="HM62" s="107"/>
      <c r="HN62" s="85"/>
      <c r="HO62" s="204" t="str">
        <f t="shared" si="17"/>
        <v>ожидание A1</v>
      </c>
      <c r="HP62" s="204" t="str">
        <f t="shared" si="18"/>
        <v>не выгружено 00</v>
      </c>
      <c r="HQ62" s="182" t="str">
        <f t="shared" si="19"/>
        <v>выгружено A1</v>
      </c>
      <c r="HR62" s="182" t="str">
        <f t="shared" si="20"/>
        <v>ожидание A1</v>
      </c>
      <c r="HS62" s="182" t="b">
        <f t="shared" si="21"/>
        <v>0</v>
      </c>
      <c r="HT62" s="182" t="str">
        <f t="shared" si="22"/>
        <v>ожидание замечаний</v>
      </c>
      <c r="HU62" s="182" t="str">
        <f t="shared" si="23"/>
        <v>0055-P2-GA1-CPC-TRM-00650</v>
      </c>
      <c r="HV62" s="191">
        <f t="shared" si="24"/>
        <v>44243</v>
      </c>
      <c r="HW62" s="184" t="str">
        <f t="shared" si="25"/>
        <v>ожидание A1</v>
      </c>
      <c r="HX62" s="191" t="str">
        <f t="shared" si="26"/>
        <v>ожидание A1</v>
      </c>
      <c r="HY62" s="183"/>
      <c r="HZ62" s="182" t="str">
        <f t="shared" si="27"/>
        <v>выгружено</v>
      </c>
      <c r="IA62" s="182" t="str">
        <f t="shared" si="28"/>
        <v>A1</v>
      </c>
      <c r="IB62" s="182" t="str">
        <f t="shared" si="29"/>
        <v>ожидание замечаний к ревизии</v>
      </c>
      <c r="IC62" s="182" t="str">
        <f t="shared" si="30"/>
        <v>A1</v>
      </c>
      <c r="ID62" s="182" t="str">
        <f t="shared" si="31"/>
        <v>A1</v>
      </c>
      <c r="IE62" s="185" t="str">
        <f t="shared" si="32"/>
        <v>1</v>
      </c>
      <c r="IF62" s="135" t="s">
        <v>705</v>
      </c>
      <c r="IG62" s="181">
        <v>1</v>
      </c>
      <c r="IH62" s="85"/>
      <c r="II62" s="85"/>
      <c r="IJ62" s="85"/>
      <c r="IK62" s="85"/>
      <c r="IL62" s="85"/>
      <c r="IM62" s="85"/>
      <c r="IN62" s="85"/>
      <c r="IO62" s="85"/>
      <c r="IP62" s="85"/>
      <c r="IQ62" s="85"/>
      <c r="IR62" s="85"/>
      <c r="IS62" s="85"/>
      <c r="IT62" s="85"/>
      <c r="IU62" s="85"/>
      <c r="IV62" s="85"/>
      <c r="IW62" s="85"/>
      <c r="IX62" s="85"/>
      <c r="IY62" s="85"/>
      <c r="IZ62" s="85"/>
      <c r="JA62" s="85"/>
      <c r="JB62" s="85"/>
      <c r="JC62" s="85"/>
      <c r="JD62" s="85"/>
      <c r="JE62" s="85"/>
      <c r="JF62" s="85"/>
      <c r="JG62" s="85"/>
      <c r="JH62" s="85"/>
      <c r="JI62" s="85"/>
      <c r="JJ62" s="85"/>
      <c r="JK62" s="85"/>
      <c r="JL62" s="85"/>
      <c r="JM62" s="85"/>
      <c r="JN62" s="85"/>
      <c r="JO62" s="85"/>
      <c r="JP62" s="85"/>
      <c r="JQ62" s="85"/>
      <c r="JR62" s="85"/>
      <c r="JS62" s="85"/>
      <c r="JT62" s="85"/>
      <c r="JU62" s="85"/>
      <c r="JV62" s="85"/>
      <c r="JW62" s="85"/>
      <c r="JX62" s="85"/>
      <c r="JY62" s="85"/>
      <c r="JZ62" s="85"/>
      <c r="KA62" s="85"/>
      <c r="KB62" s="85"/>
      <c r="KC62" s="85"/>
    </row>
    <row r="63" spans="1:289" s="57" customFormat="1" ht="42.75" hidden="1" customHeight="1">
      <c r="A63" s="6"/>
      <c r="B63" s="19" t="s">
        <v>156</v>
      </c>
      <c r="C63" s="19" t="s">
        <v>157</v>
      </c>
      <c r="D63" s="5"/>
      <c r="E63" s="5"/>
      <c r="F63" s="5"/>
      <c r="G63" s="5"/>
      <c r="H63" s="5" t="s">
        <v>727</v>
      </c>
      <c r="I63" s="5" t="s">
        <v>736</v>
      </c>
      <c r="J63" s="5"/>
      <c r="K63" s="5"/>
      <c r="L63" s="5"/>
      <c r="M63" s="5"/>
      <c r="N63" s="5"/>
      <c r="O63" s="5"/>
      <c r="P63" s="5" t="s">
        <v>745</v>
      </c>
      <c r="Q63" s="5" t="s">
        <v>747</v>
      </c>
      <c r="R63" s="5" t="s">
        <v>206</v>
      </c>
      <c r="S63" s="5" t="s">
        <v>360</v>
      </c>
      <c r="T63" s="5" t="s">
        <v>361</v>
      </c>
      <c r="U63" s="5" t="s">
        <v>158</v>
      </c>
      <c r="V63" s="5"/>
      <c r="W63" s="5" t="str">
        <f>CONCATENATE(X63,"-",Y63,"-",Z63,AA63,,AB63,"-",AC63)</f>
        <v>5-30-JDNC-0001</v>
      </c>
      <c r="X63" s="19" t="s">
        <v>755</v>
      </c>
      <c r="Y63" s="19">
        <v>30</v>
      </c>
      <c r="Z63" s="19" t="s">
        <v>302</v>
      </c>
      <c r="AA63" s="19" t="s">
        <v>307</v>
      </c>
      <c r="AB63" s="19"/>
      <c r="AC63" s="19" t="s">
        <v>188</v>
      </c>
      <c r="AD63" s="5"/>
      <c r="AE63" s="19">
        <v>4</v>
      </c>
      <c r="AF63" s="19" t="s">
        <v>180</v>
      </c>
      <c r="AG63" s="19" t="s">
        <v>166</v>
      </c>
      <c r="AH63" s="19">
        <v>537</v>
      </c>
      <c r="AI63" s="19" t="s">
        <v>228</v>
      </c>
      <c r="AJ63" s="5"/>
      <c r="AK63" s="5"/>
      <c r="AL63" s="5" t="s">
        <v>120</v>
      </c>
      <c r="AM63" s="5"/>
      <c r="AN63" s="5" t="s">
        <v>168</v>
      </c>
      <c r="AO63" s="5" t="str">
        <f>CONCATENATE("0055-",B63,"-",C63,"-","4",".",AE63,".",AF63,".",AG63,".",AH63,"-",AL63,".",AN63,"-",AI63)</f>
        <v>0055-CPC-GA1-4.4.3.30.537-ATH1.SP-0008</v>
      </c>
      <c r="AP63" s="5" t="str">
        <f>CONCATENATE("0055-",B63,"-",C63,"-","4",".",AE63,".",AF63,".",AG63,".",AH63,"-",AL63,"-",AN63,"-",AI63,"_",BD63,"_",U63)</f>
        <v>0055-CPC-GA1-4.4.3.30.537-ATH1-SP-0008_A1_ER</v>
      </c>
      <c r="AQ63" s="13" t="s">
        <v>388</v>
      </c>
      <c r="AR63" s="13" t="s">
        <v>394</v>
      </c>
      <c r="AS63" s="13"/>
      <c r="AT63" s="13"/>
      <c r="AU63" s="13" t="s">
        <v>319</v>
      </c>
      <c r="AV63" s="13" t="s">
        <v>334</v>
      </c>
      <c r="AW63" s="13" t="str">
        <f>CONCATENATE(AQ63," ",AS63,CHAR(10),W63,CHAR(10),AU63)</f>
        <v>DCS Network Cabinet 
5-30-JDNC-0001
List of elements</v>
      </c>
      <c r="AX63" s="13" t="str">
        <f>CONCATENATE(AR63," ",AT63,CHAR(10),W63,CHAR(10),AV63)</f>
        <v>Шкаф коммуникационный РСУ 
5-30-JDNC-0001
Перечень элементов</v>
      </c>
      <c r="AY63" s="5"/>
      <c r="AZ63" s="5" t="s">
        <v>490</v>
      </c>
      <c r="BA63" s="5" t="s">
        <v>481</v>
      </c>
      <c r="BB63" s="5" t="str">
        <f>IF(FW63&gt;0,"02",IF(FN63&gt;0,"01",IF(FE63&gt;0,"00",IF(EM63&gt;0,"G1",IF(ED63&gt;0,"F1",IF(DU63&gt;0,"E1",IF(DL63&gt;0,"D1",IF(DC63&gt;0,"C1",IF(CT63&gt;0,"B1",IF(BM63&gt;0,"A1","-"))))))))))</f>
        <v>A1</v>
      </c>
      <c r="BC63" s="167" t="str">
        <f t="shared" si="38"/>
        <v>IFR</v>
      </c>
      <c r="BD63" s="5" t="str">
        <f t="shared" si="34"/>
        <v>A1</v>
      </c>
      <c r="BE63" s="5"/>
      <c r="BF63" s="5"/>
      <c r="BG63" s="12"/>
      <c r="BH63" s="5"/>
      <c r="BI63" s="5"/>
      <c r="BJ63" s="54">
        <f>FB63-(28+15)</f>
        <v>44166</v>
      </c>
      <c r="BK63" s="54">
        <f ca="1">IF(BM63&gt;0,BL63,IF(BJ63&lt;TODAY(),WORKDAY(TODAY(),10),BJ63))</f>
        <v>44243</v>
      </c>
      <c r="BL63" s="193">
        <v>44243</v>
      </c>
      <c r="BM63" s="167" t="s">
        <v>775</v>
      </c>
      <c r="BN63" s="167"/>
      <c r="BO63" s="167"/>
      <c r="BP63" s="167"/>
      <c r="BQ63" s="167"/>
      <c r="BR63" s="157"/>
      <c r="BS63" s="157"/>
      <c r="BT63" s="157"/>
      <c r="BU63" s="157"/>
      <c r="BV63" s="157"/>
      <c r="BW63" s="147"/>
      <c r="BX63" s="147"/>
      <c r="BY63" s="147"/>
      <c r="BZ63" s="147"/>
      <c r="CA63" s="147"/>
      <c r="CB63" s="125"/>
      <c r="CC63" s="125"/>
      <c r="CD63" s="125"/>
      <c r="CE63" s="125"/>
      <c r="CF63" s="125"/>
      <c r="CG63" s="125"/>
      <c r="CH63" s="125"/>
      <c r="CI63" s="125"/>
      <c r="CJ63" s="125"/>
      <c r="CK63" s="125"/>
      <c r="CL63" s="24">
        <f>WORKDAY(BJ63,20)</f>
        <v>44194</v>
      </c>
      <c r="CM63" s="24">
        <f ca="1">IF(BM63&gt;0,WORKDAY(BK63,10),"-")</f>
        <v>44257</v>
      </c>
      <c r="CN63" s="54"/>
      <c r="CO63" s="117"/>
      <c r="CP63" s="34"/>
      <c r="CQ63" s="24">
        <f>WORKDAY(CL63,10)</f>
        <v>44208</v>
      </c>
      <c r="CR63" s="24" t="str">
        <f>IF(CO63&gt;0,WORKDAY(CM63,10),"-")</f>
        <v>-</v>
      </c>
      <c r="CS63" s="54"/>
      <c r="CT63" s="5"/>
      <c r="CU63" s="24" t="str">
        <f>IF(CT63&gt;0,WORKDAY(CQ63,10),"-")</f>
        <v>-</v>
      </c>
      <c r="CV63" s="24" t="str">
        <f>IF(CT63&gt;0,WORKDAY(CR63,10),"-")</f>
        <v>-</v>
      </c>
      <c r="CW63" s="54"/>
      <c r="CX63" s="5"/>
      <c r="CY63" s="34"/>
      <c r="CZ63" s="24" t="str">
        <f>IF(CX63&gt;0,WORKDAY(CU63,10),"-")</f>
        <v>-</v>
      </c>
      <c r="DA63" s="24" t="str">
        <f>IF(CX63&gt;0,WORKDAY(CV63,10),"-")</f>
        <v>-</v>
      </c>
      <c r="DB63" s="24"/>
      <c r="DC63" s="5"/>
      <c r="DD63" s="24" t="str">
        <f>IF(DC63&gt;0,WORKDAY(CZ63,10),"-")</f>
        <v>-</v>
      </c>
      <c r="DE63" s="24" t="str">
        <f>IF(DC63&gt;0,WORKDAY(DA63,10),"-")</f>
        <v>-</v>
      </c>
      <c r="DF63" s="5"/>
      <c r="DG63" s="5"/>
      <c r="DH63" s="54"/>
      <c r="DI63" s="24" t="str">
        <f>IF(DG63&gt;0,WORKDAY(DD63,10),"-")</f>
        <v>-</v>
      </c>
      <c r="DJ63" s="24" t="str">
        <f>IF(DG63&gt;0,WORKDAY(DE63,10),"-")</f>
        <v>-</v>
      </c>
      <c r="DK63" s="5"/>
      <c r="DL63" s="5"/>
      <c r="DM63" s="24" t="str">
        <f>IF(DL63&gt;0,WORKDAY(DI63,10),"-")</f>
        <v>-</v>
      </c>
      <c r="DN63" s="24" t="str">
        <f>IF(DL63&gt;0,WORKDAY(DJ63,10),"-")</f>
        <v>-</v>
      </c>
      <c r="DO63" s="5"/>
      <c r="DP63" s="5"/>
      <c r="DQ63" s="54"/>
      <c r="DR63" s="24" t="str">
        <f>IF(DP63&gt;0,WORKDAY(DM63,10),"-")</f>
        <v>-</v>
      </c>
      <c r="DS63" s="24" t="str">
        <f>IF(DP63&gt;0,WORKDAY(DN63,10),"-")</f>
        <v>-</v>
      </c>
      <c r="DT63" s="5"/>
      <c r="DU63" s="5"/>
      <c r="DV63" s="24" t="str">
        <f>IF(DU63&gt;0,WORKDAY(DR63,10),"-")</f>
        <v>-</v>
      </c>
      <c r="DW63" s="24" t="str">
        <f>IF(DU63&gt;0,WORKDAY(DS63,10),"-")</f>
        <v>-</v>
      </c>
      <c r="DX63" s="5"/>
      <c r="DY63" s="5"/>
      <c r="DZ63" s="54"/>
      <c r="EA63" s="24" t="str">
        <f>IF(DY63&gt;0,WORKDAY(DV63,10),"-")</f>
        <v>-</v>
      </c>
      <c r="EB63" s="24" t="str">
        <f>IF(DY63&gt;0,WORKDAY(DW63,10),"-")</f>
        <v>-</v>
      </c>
      <c r="EC63" s="5"/>
      <c r="ED63" s="5"/>
      <c r="EE63" s="24" t="str">
        <f>IF(ED63&gt;0,WORKDAY(EA63,10),"-")</f>
        <v>-</v>
      </c>
      <c r="EF63" s="24" t="str">
        <f>IF(ED63&gt;0,WORKDAY(EB63,10),"-")</f>
        <v>-</v>
      </c>
      <c r="EG63" s="5"/>
      <c r="EH63" s="5"/>
      <c r="EI63" s="54"/>
      <c r="EJ63" s="24" t="str">
        <f>IF(EH63&gt;0,WORKDAY(EE63,10),"-")</f>
        <v>-</v>
      </c>
      <c r="EK63" s="24" t="str">
        <f>IF(EH63&gt;0,WORKDAY(EF63,10),"-")</f>
        <v>-</v>
      </c>
      <c r="EL63" s="5"/>
      <c r="EM63" s="5"/>
      <c r="EN63" s="24" t="str">
        <f>IF(EM63&gt;0,WORKDAY(EJ63,10),"-")</f>
        <v>-</v>
      </c>
      <c r="EO63" s="24" t="str">
        <f>IF(EM63&gt;0,WORKDAY(EK63,10),"-")</f>
        <v>-</v>
      </c>
      <c r="EP63" s="5"/>
      <c r="EQ63" s="5"/>
      <c r="ER63" s="54"/>
      <c r="ES63" s="54"/>
      <c r="ET63" s="54"/>
      <c r="EU63" s="54"/>
      <c r="EV63" s="54"/>
      <c r="EW63" s="24"/>
      <c r="EX63" s="24"/>
      <c r="EY63" s="167"/>
      <c r="EZ63" s="167"/>
      <c r="FA63" s="193"/>
      <c r="FB63" s="24">
        <v>44209</v>
      </c>
      <c r="FC63" s="24">
        <f ca="1">IF(BK63&gt;0,IF(DC63&gt;0,WORKDAY(DB63,20),IF(CT63&gt;0,WORKDAY(CS63,30),IF(CO63&gt;0,WORKDAY(CN63,40),FB63))),"-")</f>
        <v>44209</v>
      </c>
      <c r="FD63" s="167"/>
      <c r="FE63" s="167"/>
      <c r="FF63" s="24" t="str">
        <f>IF(FE63&gt;0,WORKDAY(FB63,10),"-")</f>
        <v>-</v>
      </c>
      <c r="FG63" s="24" t="str">
        <f>IF(FE63&gt;0,WORKDAY(FC63,10),"-")</f>
        <v>-</v>
      </c>
      <c r="FH63" s="5"/>
      <c r="FI63" s="5"/>
      <c r="FJ63" s="34"/>
      <c r="FK63" s="24">
        <f t="shared" si="49"/>
        <v>44237</v>
      </c>
      <c r="FL63" s="24">
        <f t="shared" si="36"/>
        <v>44237</v>
      </c>
      <c r="FM63" s="5"/>
      <c r="FN63" s="5"/>
      <c r="FO63" s="24" t="str">
        <f>IF(FN63&gt;0,WORKDAY(FK63,10),"-")</f>
        <v>-</v>
      </c>
      <c r="FP63" s="24" t="str">
        <f>IF(FN63&gt;0,WORKDAY(FL63,10),"-")</f>
        <v>-</v>
      </c>
      <c r="FQ63" s="5"/>
      <c r="FR63" s="5"/>
      <c r="FS63" s="54"/>
      <c r="FT63" s="24">
        <f t="shared" si="50"/>
        <v>44265</v>
      </c>
      <c r="FU63" s="24">
        <f t="shared" si="9"/>
        <v>44265</v>
      </c>
      <c r="FV63" s="5"/>
      <c r="FW63" s="5"/>
      <c r="FX63" s="24" t="str">
        <f>IF(FW63&gt;0,WORKDAY(FT63,10),"-")</f>
        <v>-</v>
      </c>
      <c r="FY63" s="24" t="str">
        <f>IF(FW63&gt;0,WORKDAY(FU63,10),"-")</f>
        <v>-</v>
      </c>
      <c r="FZ63" s="5"/>
      <c r="GA63" s="5"/>
      <c r="GB63" s="54"/>
      <c r="GC63" s="54"/>
      <c r="GD63" s="54"/>
      <c r="GE63" s="54"/>
      <c r="GF63" s="54"/>
      <c r="GG63" s="54"/>
      <c r="GH63" s="54"/>
      <c r="GI63" s="54"/>
      <c r="GJ63" s="54"/>
      <c r="GK63" s="54"/>
      <c r="GL63" s="54"/>
      <c r="GM63" s="54"/>
      <c r="GN63" s="54"/>
      <c r="GO63" s="54"/>
      <c r="GP63" s="54"/>
      <c r="GQ63" s="54"/>
      <c r="GR63" s="54"/>
      <c r="GS63" s="54"/>
      <c r="GT63" s="54"/>
      <c r="GU63" s="54"/>
      <c r="GV63" s="54"/>
      <c r="GW63" s="54"/>
      <c r="GX63" s="54"/>
      <c r="GY63" s="54"/>
      <c r="GZ63" s="193"/>
      <c r="HA63" s="54"/>
      <c r="HB63" s="54"/>
      <c r="HC63" s="54"/>
      <c r="HD63" s="34">
        <f t="shared" ca="1" si="10"/>
        <v>1</v>
      </c>
      <c r="HE63" s="25">
        <f t="shared" ca="1" si="11"/>
        <v>6.8389057750759875E-4</v>
      </c>
      <c r="HF63" s="25">
        <f t="shared" ca="1" si="12"/>
        <v>1.5197568389057751E-3</v>
      </c>
      <c r="HG63" s="25">
        <f t="shared" ca="1" si="13"/>
        <v>9.0543259557344079E-4</v>
      </c>
      <c r="HH63" s="25">
        <f t="shared" ca="1" si="14"/>
        <v>2.012072434607646E-3</v>
      </c>
      <c r="HI63" s="25"/>
      <c r="HJ63" s="25"/>
      <c r="HK63" s="5"/>
      <c r="HL63" s="24">
        <f t="shared" ca="1" si="0"/>
        <v>44243</v>
      </c>
      <c r="HM63" s="107"/>
      <c r="HN63" s="85"/>
      <c r="HO63" s="204" t="str">
        <f t="shared" si="17"/>
        <v>ожидание A1</v>
      </c>
      <c r="HP63" s="204" t="str">
        <f t="shared" si="18"/>
        <v>не выгружено 00</v>
      </c>
      <c r="HQ63" s="182" t="str">
        <f t="shared" si="19"/>
        <v>выгружено A1</v>
      </c>
      <c r="HR63" s="182" t="str">
        <f t="shared" si="20"/>
        <v>ожидание A1</v>
      </c>
      <c r="HS63" s="182" t="b">
        <f t="shared" si="21"/>
        <v>0</v>
      </c>
      <c r="HT63" s="182" t="str">
        <f t="shared" si="22"/>
        <v>ожидание замечаний</v>
      </c>
      <c r="HU63" s="182" t="str">
        <f t="shared" si="23"/>
        <v>0055-P2-GA1-CPC-TRM-00650</v>
      </c>
      <c r="HV63" s="191">
        <f t="shared" si="24"/>
        <v>44243</v>
      </c>
      <c r="HW63" s="184" t="str">
        <f t="shared" si="25"/>
        <v>ожидание A1</v>
      </c>
      <c r="HX63" s="191" t="str">
        <f t="shared" si="26"/>
        <v>ожидание A1</v>
      </c>
      <c r="HY63" s="183"/>
      <c r="HZ63" s="182" t="str">
        <f t="shared" si="27"/>
        <v>выгружено</v>
      </c>
      <c r="IA63" s="182" t="str">
        <f t="shared" si="28"/>
        <v>A1</v>
      </c>
      <c r="IB63" s="182" t="str">
        <f t="shared" si="29"/>
        <v>ожидание замечаний к ревизии</v>
      </c>
      <c r="IC63" s="182" t="str">
        <f t="shared" si="30"/>
        <v>A1</v>
      </c>
      <c r="ID63" s="182" t="str">
        <f t="shared" si="31"/>
        <v>A1</v>
      </c>
      <c r="IE63" s="185" t="str">
        <f t="shared" si="32"/>
        <v>1</v>
      </c>
      <c r="IF63" s="135" t="s">
        <v>705</v>
      </c>
      <c r="IG63" s="181">
        <v>1</v>
      </c>
      <c r="IH63" s="85"/>
      <c r="II63" s="85"/>
      <c r="IJ63" s="85"/>
      <c r="IK63" s="85"/>
      <c r="IL63" s="85"/>
      <c r="IM63" s="85"/>
      <c r="IN63" s="85"/>
      <c r="IO63" s="85"/>
      <c r="IP63" s="85"/>
      <c r="IQ63" s="85"/>
      <c r="IR63" s="85"/>
      <c r="IS63" s="85"/>
      <c r="IT63" s="85"/>
      <c r="IU63" s="85"/>
      <c r="IV63" s="85"/>
      <c r="IW63" s="85"/>
      <c r="IX63" s="85"/>
      <c r="IY63" s="85"/>
      <c r="IZ63" s="85"/>
      <c r="JA63" s="85"/>
      <c r="JB63" s="85"/>
      <c r="JC63" s="85"/>
      <c r="JD63" s="85"/>
      <c r="JE63" s="85"/>
      <c r="JF63" s="85"/>
      <c r="JG63" s="85"/>
      <c r="JH63" s="85"/>
      <c r="JI63" s="85"/>
      <c r="JJ63" s="85"/>
      <c r="JK63" s="85"/>
      <c r="JL63" s="85"/>
      <c r="JM63" s="85"/>
      <c r="JN63" s="85"/>
      <c r="JO63" s="85"/>
      <c r="JP63" s="85"/>
      <c r="JQ63" s="85"/>
      <c r="JR63" s="85"/>
      <c r="JS63" s="85"/>
      <c r="JT63" s="85"/>
      <c r="JU63" s="85"/>
      <c r="JV63" s="85"/>
      <c r="JW63" s="85"/>
      <c r="JX63" s="85"/>
      <c r="JY63" s="85"/>
      <c r="JZ63" s="85"/>
      <c r="KA63" s="85"/>
      <c r="KB63" s="85"/>
      <c r="KC63" s="85"/>
    </row>
    <row r="64" spans="1:289" s="57" customFormat="1" ht="42.75" hidden="1" customHeight="1">
      <c r="A64" s="6"/>
      <c r="B64" s="19" t="s">
        <v>156</v>
      </c>
      <c r="C64" s="19" t="s">
        <v>157</v>
      </c>
      <c r="D64" s="5"/>
      <c r="E64" s="5"/>
      <c r="F64" s="5"/>
      <c r="G64" s="5"/>
      <c r="H64" s="5" t="s">
        <v>727</v>
      </c>
      <c r="I64" s="5" t="s">
        <v>736</v>
      </c>
      <c r="J64" s="5"/>
      <c r="K64" s="5"/>
      <c r="L64" s="5"/>
      <c r="M64" s="5"/>
      <c r="N64" s="5"/>
      <c r="O64" s="5"/>
      <c r="P64" s="5" t="s">
        <v>745</v>
      </c>
      <c r="Q64" s="5" t="s">
        <v>747</v>
      </c>
      <c r="R64" s="5" t="s">
        <v>206</v>
      </c>
      <c r="S64" s="5" t="s">
        <v>360</v>
      </c>
      <c r="T64" s="5" t="s">
        <v>361</v>
      </c>
      <c r="U64" s="5" t="s">
        <v>158</v>
      </c>
      <c r="V64" s="5"/>
      <c r="W64" s="5" t="str">
        <f>CONCATENATE(X64,"-",Y64,"-",Z64,AA64,,AB64,"-",AC64)</f>
        <v>5-30-JDNC-0001</v>
      </c>
      <c r="X64" s="19" t="s">
        <v>755</v>
      </c>
      <c r="Y64" s="19">
        <v>30</v>
      </c>
      <c r="Z64" s="19" t="s">
        <v>302</v>
      </c>
      <c r="AA64" s="19" t="s">
        <v>307</v>
      </c>
      <c r="AB64" s="19"/>
      <c r="AC64" s="19" t="s">
        <v>188</v>
      </c>
      <c r="AD64" s="5"/>
      <c r="AE64" s="19">
        <v>4</v>
      </c>
      <c r="AF64" s="19" t="s">
        <v>180</v>
      </c>
      <c r="AG64" s="19" t="s">
        <v>166</v>
      </c>
      <c r="AH64" s="19">
        <v>537</v>
      </c>
      <c r="AI64" s="19" t="s">
        <v>228</v>
      </c>
      <c r="AJ64" s="5"/>
      <c r="AK64" s="5"/>
      <c r="AL64" s="5" t="s">
        <v>120</v>
      </c>
      <c r="AM64" s="5"/>
      <c r="AN64" s="5" t="s">
        <v>169</v>
      </c>
      <c r="AO64" s="5" t="str">
        <f>CONCATENATE("0055-",B64,"-",C64,"-","4",".",AE64,".",AF64,".",AG64,".",AH64,"-",AL64,".",AN64,"-",AI64)</f>
        <v>0055-CPC-GA1-4.4.3.30.537-ATH1.V0-0008</v>
      </c>
      <c r="AP64" s="5" t="str">
        <f>CONCATENATE("0055-",B64,"-",C64,"-","4",".",AE64,".",AF64,".",AG64,".",AH64,"-",AL64,"-",AN64,"-",AI64,"_",BD64,"_",U64)</f>
        <v>0055-CPC-GA1-4.4.3.30.537-ATH1-V0-0008_A1_ER</v>
      </c>
      <c r="AQ64" s="13" t="s">
        <v>388</v>
      </c>
      <c r="AR64" s="13" t="s">
        <v>394</v>
      </c>
      <c r="AS64" s="13"/>
      <c r="AT64" s="13"/>
      <c r="AU64" s="13" t="s">
        <v>320</v>
      </c>
      <c r="AV64" s="13" t="s">
        <v>335</v>
      </c>
      <c r="AW64" s="13" t="str">
        <f>CONCATENATE(AQ64," ",AS64,CHAR(10),W64,CHAR(10),AU64)</f>
        <v>DCS Network Cabinet 
5-30-JDNC-0001
General view drawings</v>
      </c>
      <c r="AX64" s="13" t="str">
        <f>CONCATENATE(AR64," ",AT64,CHAR(10),W64,CHAR(10),AV64)</f>
        <v>Шкаф коммуникационный РСУ 
5-30-JDNC-0001
Чертеж общего вида</v>
      </c>
      <c r="AY64" s="5"/>
      <c r="AZ64" s="5" t="s">
        <v>490</v>
      </c>
      <c r="BA64" s="5" t="s">
        <v>481</v>
      </c>
      <c r="BB64" s="5" t="str">
        <f>IF(FW64&gt;0,"02",IF(FN64&gt;0,"01",IF(FE64&gt;0,"00",IF(EM64&gt;0,"G1",IF(ED64&gt;0,"F1",IF(DU64&gt;0,"E1",IF(DL64&gt;0,"D1",IF(DC64&gt;0,"C1",IF(CT64&gt;0,"B1",IF(BM64&gt;0,"A1","-"))))))))))</f>
        <v>A1</v>
      </c>
      <c r="BC64" s="167" t="str">
        <f t="shared" si="38"/>
        <v>IFR</v>
      </c>
      <c r="BD64" s="5" t="str">
        <f t="shared" si="34"/>
        <v>A1</v>
      </c>
      <c r="BE64" s="5"/>
      <c r="BF64" s="5"/>
      <c r="BG64" s="12"/>
      <c r="BH64" s="5"/>
      <c r="BI64" s="5"/>
      <c r="BJ64" s="54">
        <f>FB64-(28+15)</f>
        <v>44166</v>
      </c>
      <c r="BK64" s="54">
        <f ca="1">IF(BM64&gt;0,BL64,IF(BJ64&lt;TODAY(),WORKDAY(TODAY(),10),BJ64))</f>
        <v>44243</v>
      </c>
      <c r="BL64" s="193">
        <v>44243</v>
      </c>
      <c r="BM64" s="167" t="s">
        <v>775</v>
      </c>
      <c r="BN64" s="167"/>
      <c r="BO64" s="167"/>
      <c r="BP64" s="167"/>
      <c r="BQ64" s="167"/>
      <c r="BR64" s="157"/>
      <c r="BS64" s="157"/>
      <c r="BT64" s="157"/>
      <c r="BU64" s="157"/>
      <c r="BV64" s="157"/>
      <c r="BW64" s="147"/>
      <c r="BX64" s="147"/>
      <c r="BY64" s="147"/>
      <c r="BZ64" s="147"/>
      <c r="CA64" s="147"/>
      <c r="CB64" s="125"/>
      <c r="CC64" s="125"/>
      <c r="CD64" s="125"/>
      <c r="CE64" s="125"/>
      <c r="CF64" s="125"/>
      <c r="CG64" s="125"/>
      <c r="CH64" s="125"/>
      <c r="CI64" s="125"/>
      <c r="CJ64" s="125"/>
      <c r="CK64" s="125"/>
      <c r="CL64" s="24">
        <f>WORKDAY(BJ64,20)</f>
        <v>44194</v>
      </c>
      <c r="CM64" s="24">
        <f ca="1">IF(BM64&gt;0,WORKDAY(BK64,10),"-")</f>
        <v>44257</v>
      </c>
      <c r="CN64" s="54"/>
      <c r="CO64" s="117"/>
      <c r="CP64" s="34"/>
      <c r="CQ64" s="24">
        <f>WORKDAY(CL64,10)</f>
        <v>44208</v>
      </c>
      <c r="CR64" s="24" t="str">
        <f>IF(CO64&gt;0,WORKDAY(CM64,10),"-")</f>
        <v>-</v>
      </c>
      <c r="CS64" s="54"/>
      <c r="CT64" s="5"/>
      <c r="CU64" s="24" t="str">
        <f>IF(CT64&gt;0,WORKDAY(CQ64,10),"-")</f>
        <v>-</v>
      </c>
      <c r="CV64" s="24" t="str">
        <f>IF(CT64&gt;0,WORKDAY(CR64,10),"-")</f>
        <v>-</v>
      </c>
      <c r="CW64" s="54"/>
      <c r="CX64" s="5"/>
      <c r="CY64" s="34"/>
      <c r="CZ64" s="24" t="str">
        <f>IF(CX64&gt;0,WORKDAY(CU64,10),"-")</f>
        <v>-</v>
      </c>
      <c r="DA64" s="24" t="str">
        <f>IF(CX64&gt;0,WORKDAY(CV64,10),"-")</f>
        <v>-</v>
      </c>
      <c r="DB64" s="24"/>
      <c r="DC64" s="5"/>
      <c r="DD64" s="24" t="str">
        <f>IF(DC64&gt;0,WORKDAY(CZ64,10),"-")</f>
        <v>-</v>
      </c>
      <c r="DE64" s="24" t="str">
        <f>IF(DC64&gt;0,WORKDAY(DA64,10),"-")</f>
        <v>-</v>
      </c>
      <c r="DF64" s="5"/>
      <c r="DG64" s="5"/>
      <c r="DH64" s="54"/>
      <c r="DI64" s="24" t="str">
        <f>IF(DG64&gt;0,WORKDAY(DD64,10),"-")</f>
        <v>-</v>
      </c>
      <c r="DJ64" s="24" t="str">
        <f>IF(DG64&gt;0,WORKDAY(DE64,10),"-")</f>
        <v>-</v>
      </c>
      <c r="DK64" s="5"/>
      <c r="DL64" s="5"/>
      <c r="DM64" s="24" t="str">
        <f>IF(DL64&gt;0,WORKDAY(DI64,10),"-")</f>
        <v>-</v>
      </c>
      <c r="DN64" s="24" t="str">
        <f>IF(DL64&gt;0,WORKDAY(DJ64,10),"-")</f>
        <v>-</v>
      </c>
      <c r="DO64" s="5"/>
      <c r="DP64" s="5"/>
      <c r="DQ64" s="54"/>
      <c r="DR64" s="24" t="str">
        <f>IF(DP64&gt;0,WORKDAY(DM64,10),"-")</f>
        <v>-</v>
      </c>
      <c r="DS64" s="24" t="str">
        <f>IF(DP64&gt;0,WORKDAY(DN64,10),"-")</f>
        <v>-</v>
      </c>
      <c r="DT64" s="5"/>
      <c r="DU64" s="5"/>
      <c r="DV64" s="24" t="str">
        <f>IF(DU64&gt;0,WORKDAY(DR64,10),"-")</f>
        <v>-</v>
      </c>
      <c r="DW64" s="24" t="str">
        <f>IF(DU64&gt;0,WORKDAY(DS64,10),"-")</f>
        <v>-</v>
      </c>
      <c r="DX64" s="5"/>
      <c r="DY64" s="5"/>
      <c r="DZ64" s="54"/>
      <c r="EA64" s="24" t="str">
        <f>IF(DY64&gt;0,WORKDAY(DV64,10),"-")</f>
        <v>-</v>
      </c>
      <c r="EB64" s="24" t="str">
        <f>IF(DY64&gt;0,WORKDAY(DW64,10),"-")</f>
        <v>-</v>
      </c>
      <c r="EC64" s="5"/>
      <c r="ED64" s="5"/>
      <c r="EE64" s="24" t="str">
        <f>IF(ED64&gt;0,WORKDAY(EA64,10),"-")</f>
        <v>-</v>
      </c>
      <c r="EF64" s="24" t="str">
        <f>IF(ED64&gt;0,WORKDAY(EB64,10),"-")</f>
        <v>-</v>
      </c>
      <c r="EG64" s="5"/>
      <c r="EH64" s="5"/>
      <c r="EI64" s="54"/>
      <c r="EJ64" s="24" t="str">
        <f>IF(EH64&gt;0,WORKDAY(EE64,10),"-")</f>
        <v>-</v>
      </c>
      <c r="EK64" s="24" t="str">
        <f>IF(EH64&gt;0,WORKDAY(EF64,10),"-")</f>
        <v>-</v>
      </c>
      <c r="EL64" s="5"/>
      <c r="EM64" s="5"/>
      <c r="EN64" s="24" t="str">
        <f>IF(EM64&gt;0,WORKDAY(EJ64,10),"-")</f>
        <v>-</v>
      </c>
      <c r="EO64" s="24" t="str">
        <f>IF(EM64&gt;0,WORKDAY(EK64,10),"-")</f>
        <v>-</v>
      </c>
      <c r="EP64" s="5"/>
      <c r="EQ64" s="5"/>
      <c r="ER64" s="54"/>
      <c r="ES64" s="54"/>
      <c r="ET64" s="54"/>
      <c r="EU64" s="54"/>
      <c r="EV64" s="54"/>
      <c r="EW64" s="24"/>
      <c r="EX64" s="24"/>
      <c r="EY64" s="167"/>
      <c r="EZ64" s="167"/>
      <c r="FA64" s="193"/>
      <c r="FB64" s="24">
        <v>44209</v>
      </c>
      <c r="FC64" s="24">
        <f ca="1">IF(BK64&gt;0,IF(DC64&gt;0,WORKDAY(DB64,20),IF(CT64&gt;0,WORKDAY(CS64,30),IF(CO64&gt;0,WORKDAY(CN64,40),FB64))),"-")</f>
        <v>44209</v>
      </c>
      <c r="FD64" s="167"/>
      <c r="FE64" s="167"/>
      <c r="FF64" s="24" t="str">
        <f>IF(FE64&gt;0,WORKDAY(FB64,10),"-")</f>
        <v>-</v>
      </c>
      <c r="FG64" s="24" t="str">
        <f>IF(FE64&gt;0,WORKDAY(FC64,10),"-")</f>
        <v>-</v>
      </c>
      <c r="FH64" s="5"/>
      <c r="FI64" s="5"/>
      <c r="FJ64" s="34"/>
      <c r="FK64" s="24">
        <f t="shared" si="49"/>
        <v>44237</v>
      </c>
      <c r="FL64" s="24">
        <f t="shared" si="36"/>
        <v>44237</v>
      </c>
      <c r="FM64" s="5"/>
      <c r="FN64" s="5"/>
      <c r="FO64" s="24" t="str">
        <f>IF(FN64&gt;0,WORKDAY(FK64,10),"-")</f>
        <v>-</v>
      </c>
      <c r="FP64" s="24" t="str">
        <f>IF(FN64&gt;0,WORKDAY(FL64,10),"-")</f>
        <v>-</v>
      </c>
      <c r="FQ64" s="5"/>
      <c r="FR64" s="5"/>
      <c r="FS64" s="54"/>
      <c r="FT64" s="24">
        <f t="shared" si="50"/>
        <v>44265</v>
      </c>
      <c r="FU64" s="24">
        <f t="shared" si="9"/>
        <v>44265</v>
      </c>
      <c r="FV64" s="5"/>
      <c r="FW64" s="5"/>
      <c r="FX64" s="24" t="str">
        <f>IF(FW64&gt;0,WORKDAY(FT64,10),"-")</f>
        <v>-</v>
      </c>
      <c r="FY64" s="24" t="str">
        <f>IF(FW64&gt;0,WORKDAY(FU64,10),"-")</f>
        <v>-</v>
      </c>
      <c r="FZ64" s="5"/>
      <c r="GA64" s="5"/>
      <c r="GB64" s="54"/>
      <c r="GC64" s="54"/>
      <c r="GD64" s="54"/>
      <c r="GE64" s="54"/>
      <c r="GF64" s="54"/>
      <c r="GG64" s="54"/>
      <c r="GH64" s="54"/>
      <c r="GI64" s="54"/>
      <c r="GJ64" s="54"/>
      <c r="GK64" s="54"/>
      <c r="GL64" s="54"/>
      <c r="GM64" s="54"/>
      <c r="GN64" s="54"/>
      <c r="GO64" s="54"/>
      <c r="GP64" s="54"/>
      <c r="GQ64" s="54"/>
      <c r="GR64" s="54"/>
      <c r="GS64" s="54"/>
      <c r="GT64" s="54"/>
      <c r="GU64" s="54"/>
      <c r="GV64" s="54"/>
      <c r="GW64" s="54"/>
      <c r="GX64" s="54"/>
      <c r="GY64" s="54"/>
      <c r="GZ64" s="193"/>
      <c r="HA64" s="54"/>
      <c r="HB64" s="54"/>
      <c r="HC64" s="54"/>
      <c r="HD64" s="34">
        <f t="shared" ca="1" si="10"/>
        <v>1</v>
      </c>
      <c r="HE64" s="25">
        <f t="shared" ca="1" si="11"/>
        <v>6.8389057750759875E-4</v>
      </c>
      <c r="HF64" s="25">
        <f t="shared" ca="1" si="12"/>
        <v>1.5197568389057751E-3</v>
      </c>
      <c r="HG64" s="25">
        <f t="shared" ca="1" si="13"/>
        <v>9.0543259557344079E-4</v>
      </c>
      <c r="HH64" s="25">
        <f t="shared" ca="1" si="14"/>
        <v>2.012072434607646E-3</v>
      </c>
      <c r="HI64" s="25"/>
      <c r="HJ64" s="25"/>
      <c r="HK64" s="5"/>
      <c r="HL64" s="24">
        <f t="shared" ca="1" si="0"/>
        <v>44243</v>
      </c>
      <c r="HM64" s="107"/>
      <c r="HN64" s="85"/>
      <c r="HO64" s="204" t="str">
        <f t="shared" si="17"/>
        <v>ожидание A1</v>
      </c>
      <c r="HP64" s="204" t="str">
        <f t="shared" si="18"/>
        <v>не выгружено 00</v>
      </c>
      <c r="HQ64" s="182" t="str">
        <f t="shared" si="19"/>
        <v>выгружено A1</v>
      </c>
      <c r="HR64" s="182" t="str">
        <f t="shared" si="20"/>
        <v>ожидание A1</v>
      </c>
      <c r="HS64" s="182" t="b">
        <f t="shared" si="21"/>
        <v>0</v>
      </c>
      <c r="HT64" s="182" t="str">
        <f t="shared" si="22"/>
        <v>ожидание замечаний</v>
      </c>
      <c r="HU64" s="182" t="str">
        <f t="shared" si="23"/>
        <v>0055-P2-GA1-CPC-TRM-00650</v>
      </c>
      <c r="HV64" s="191">
        <f t="shared" si="24"/>
        <v>44243</v>
      </c>
      <c r="HW64" s="184" t="str">
        <f t="shared" si="25"/>
        <v>ожидание A1</v>
      </c>
      <c r="HX64" s="191" t="str">
        <f t="shared" si="26"/>
        <v>ожидание A1</v>
      </c>
      <c r="HY64" s="183"/>
      <c r="HZ64" s="182" t="str">
        <f t="shared" si="27"/>
        <v>выгружено</v>
      </c>
      <c r="IA64" s="182" t="str">
        <f t="shared" si="28"/>
        <v>A1</v>
      </c>
      <c r="IB64" s="182" t="str">
        <f t="shared" si="29"/>
        <v>ожидание замечаний к ревизии</v>
      </c>
      <c r="IC64" s="182" t="str">
        <f t="shared" si="30"/>
        <v>A1</v>
      </c>
      <c r="ID64" s="182" t="str">
        <f t="shared" si="31"/>
        <v>A1</v>
      </c>
      <c r="IE64" s="185" t="str">
        <f t="shared" si="32"/>
        <v>1</v>
      </c>
      <c r="IF64" s="135" t="s">
        <v>705</v>
      </c>
      <c r="IG64" s="181">
        <v>1</v>
      </c>
      <c r="IH64" s="85"/>
      <c r="II64" s="85"/>
      <c r="IJ64" s="85"/>
      <c r="IK64" s="85"/>
      <c r="IL64" s="85"/>
      <c r="IM64" s="85"/>
      <c r="IN64" s="85"/>
      <c r="IO64" s="85"/>
      <c r="IP64" s="85"/>
      <c r="IQ64" s="85"/>
      <c r="IR64" s="85"/>
      <c r="IS64" s="85"/>
      <c r="IT64" s="85"/>
      <c r="IU64" s="85"/>
      <c r="IV64" s="85"/>
      <c r="IW64" s="85"/>
      <c r="IX64" s="85"/>
      <c r="IY64" s="85"/>
      <c r="IZ64" s="85"/>
      <c r="JA64" s="85"/>
      <c r="JB64" s="85"/>
      <c r="JC64" s="85"/>
      <c r="JD64" s="85"/>
      <c r="JE64" s="85"/>
      <c r="JF64" s="85"/>
      <c r="JG64" s="85"/>
      <c r="JH64" s="85"/>
      <c r="JI64" s="85"/>
      <c r="JJ64" s="85"/>
      <c r="JK64" s="85"/>
      <c r="JL64" s="85"/>
      <c r="JM64" s="85"/>
      <c r="JN64" s="85"/>
      <c r="JO64" s="85"/>
      <c r="JP64" s="85"/>
      <c r="JQ64" s="85"/>
      <c r="JR64" s="85"/>
      <c r="JS64" s="85"/>
      <c r="JT64" s="85"/>
      <c r="JU64" s="85"/>
      <c r="JV64" s="85"/>
      <c r="JW64" s="85"/>
      <c r="JX64" s="85"/>
      <c r="JY64" s="85"/>
      <c r="JZ64" s="85"/>
      <c r="KA64" s="85"/>
      <c r="KB64" s="85"/>
      <c r="KC64" s="85"/>
    </row>
    <row r="65" spans="1:289" s="57" customFormat="1" ht="42.75" hidden="1" customHeight="1">
      <c r="A65" s="6"/>
      <c r="B65" s="19" t="s">
        <v>156</v>
      </c>
      <c r="C65" s="19" t="s">
        <v>157</v>
      </c>
      <c r="D65" s="5"/>
      <c r="E65" s="5"/>
      <c r="F65" s="5"/>
      <c r="G65" s="5"/>
      <c r="H65" s="5" t="s">
        <v>727</v>
      </c>
      <c r="I65" s="5" t="s">
        <v>736</v>
      </c>
      <c r="J65" s="5"/>
      <c r="K65" s="5"/>
      <c r="L65" s="5"/>
      <c r="M65" s="5"/>
      <c r="N65" s="5"/>
      <c r="O65" s="5"/>
      <c r="P65" s="5" t="s">
        <v>745</v>
      </c>
      <c r="Q65" s="5" t="s">
        <v>747</v>
      </c>
      <c r="R65" s="5" t="s">
        <v>206</v>
      </c>
      <c r="S65" s="5" t="s">
        <v>360</v>
      </c>
      <c r="T65" s="5" t="s">
        <v>361</v>
      </c>
      <c r="U65" s="5" t="s">
        <v>158</v>
      </c>
      <c r="V65" s="5"/>
      <c r="W65" s="5" t="str">
        <f>CONCATENATE(X65,"-",Y65,"-",Z65,AA65,,AB65,"-",AC65)</f>
        <v>5-30-JDNC-0001</v>
      </c>
      <c r="X65" s="19" t="s">
        <v>755</v>
      </c>
      <c r="Y65" s="19">
        <v>30</v>
      </c>
      <c r="Z65" s="19" t="s">
        <v>302</v>
      </c>
      <c r="AA65" s="19" t="s">
        <v>307</v>
      </c>
      <c r="AB65" s="19"/>
      <c r="AC65" s="19" t="s">
        <v>188</v>
      </c>
      <c r="AD65" s="5"/>
      <c r="AE65" s="19">
        <v>4</v>
      </c>
      <c r="AF65" s="19" t="s">
        <v>180</v>
      </c>
      <c r="AG65" s="19" t="s">
        <v>166</v>
      </c>
      <c r="AH65" s="19">
        <v>537</v>
      </c>
      <c r="AI65" s="19" t="s">
        <v>228</v>
      </c>
      <c r="AJ65" s="5"/>
      <c r="AK65" s="5"/>
      <c r="AL65" s="5" t="s">
        <v>120</v>
      </c>
      <c r="AM65" s="5"/>
      <c r="AN65" s="5" t="s">
        <v>170</v>
      </c>
      <c r="AO65" s="5" t="str">
        <f>CONCATENATE("0055-",B65,"-",C65,"-","4",".",AE65,".",AF65,".",AG65,".",AH65,"-",AL65,".",AN65,"-",AI65)</f>
        <v>0055-CPC-GA1-4.4.3.30.537-ATH1.SB-0008</v>
      </c>
      <c r="AP65" s="5" t="str">
        <f>CONCATENATE("0055-",B65,"-",C65,"-","4",".",AE65,".",AF65,".",AG65,".",AH65,"-",AL65,"-",AN65,"-",AI65,"_",BD65,"_",U65)</f>
        <v>0055-CPC-GA1-4.4.3.30.537-ATH1-SB-0008_A1_ER</v>
      </c>
      <c r="AQ65" s="13" t="s">
        <v>388</v>
      </c>
      <c r="AR65" s="13" t="s">
        <v>394</v>
      </c>
      <c r="AS65" s="13"/>
      <c r="AT65" s="13"/>
      <c r="AU65" s="13" t="s">
        <v>321</v>
      </c>
      <c r="AV65" s="13" t="s">
        <v>336</v>
      </c>
      <c r="AW65" s="13" t="str">
        <f>CONCATENATE(AQ65," ",AS65,CHAR(10),W65,CHAR(10),AU65)</f>
        <v>DCS Network Cabinet 
5-30-JDNC-0001
Electrical circuits</v>
      </c>
      <c r="AX65" s="13" t="str">
        <f>CONCATENATE(AR65," ",AT65,CHAR(10),W65,CHAR(10),AV65)</f>
        <v>Шкаф коммуникационный РСУ 
5-30-JDNC-0001
Схема электрическая принципиальная</v>
      </c>
      <c r="AY65" s="5"/>
      <c r="AZ65" s="5" t="s">
        <v>490</v>
      </c>
      <c r="BA65" s="5" t="s">
        <v>481</v>
      </c>
      <c r="BB65" s="5" t="str">
        <f>IF(FW65&gt;0,"02",IF(FN65&gt;0,"01",IF(FE65&gt;0,"00",IF(EM65&gt;0,"G1",IF(ED65&gt;0,"F1",IF(DU65&gt;0,"E1",IF(DL65&gt;0,"D1",IF(DC65&gt;0,"C1",IF(CT65&gt;0,"B1",IF(BM65&gt;0,"A1","-"))))))))))</f>
        <v>A1</v>
      </c>
      <c r="BC65" s="167" t="str">
        <f t="shared" si="38"/>
        <v>IFR</v>
      </c>
      <c r="BD65" s="5" t="str">
        <f t="shared" si="34"/>
        <v>A1</v>
      </c>
      <c r="BE65" s="5"/>
      <c r="BF65" s="5"/>
      <c r="BG65" s="12"/>
      <c r="BH65" s="5"/>
      <c r="BI65" s="5"/>
      <c r="BJ65" s="54">
        <f>FB65-(28+15)</f>
        <v>44166</v>
      </c>
      <c r="BK65" s="54">
        <f ca="1">IF(BM65&gt;0,BL65,IF(BJ65&lt;TODAY(),WORKDAY(TODAY(),10),BJ65))</f>
        <v>44243</v>
      </c>
      <c r="BL65" s="193">
        <v>44243</v>
      </c>
      <c r="BM65" s="167" t="s">
        <v>775</v>
      </c>
      <c r="BN65" s="167"/>
      <c r="BO65" s="167"/>
      <c r="BP65" s="167"/>
      <c r="BQ65" s="167"/>
      <c r="BR65" s="157"/>
      <c r="BS65" s="157"/>
      <c r="BT65" s="157"/>
      <c r="BU65" s="157"/>
      <c r="BV65" s="157"/>
      <c r="BW65" s="147"/>
      <c r="BX65" s="147"/>
      <c r="BY65" s="147"/>
      <c r="BZ65" s="147"/>
      <c r="CA65" s="147"/>
      <c r="CB65" s="125"/>
      <c r="CC65" s="125"/>
      <c r="CD65" s="125"/>
      <c r="CE65" s="125"/>
      <c r="CF65" s="125"/>
      <c r="CG65" s="125"/>
      <c r="CH65" s="125"/>
      <c r="CI65" s="125"/>
      <c r="CJ65" s="125"/>
      <c r="CK65" s="125"/>
      <c r="CL65" s="24">
        <f>WORKDAY(BJ65,20)</f>
        <v>44194</v>
      </c>
      <c r="CM65" s="24">
        <f ca="1">IF(BM65&gt;0,WORKDAY(BK65,10),"-")</f>
        <v>44257</v>
      </c>
      <c r="CN65" s="54"/>
      <c r="CO65" s="117"/>
      <c r="CP65" s="34"/>
      <c r="CQ65" s="24">
        <f>WORKDAY(CL65,10)</f>
        <v>44208</v>
      </c>
      <c r="CR65" s="24" t="str">
        <f>IF(CO65&gt;0,WORKDAY(CM65,10),"-")</f>
        <v>-</v>
      </c>
      <c r="CS65" s="54"/>
      <c r="CT65" s="5"/>
      <c r="CU65" s="24" t="str">
        <f>IF(CT65&gt;0,WORKDAY(CQ65,10),"-")</f>
        <v>-</v>
      </c>
      <c r="CV65" s="24" t="str">
        <f>IF(CT65&gt;0,WORKDAY(CR65,10),"-")</f>
        <v>-</v>
      </c>
      <c r="CW65" s="54"/>
      <c r="CX65" s="5"/>
      <c r="CY65" s="34"/>
      <c r="CZ65" s="24" t="str">
        <f>IF(CX65&gt;0,WORKDAY(CU65,10),"-")</f>
        <v>-</v>
      </c>
      <c r="DA65" s="24" t="str">
        <f>IF(CX65&gt;0,WORKDAY(CV65,10),"-")</f>
        <v>-</v>
      </c>
      <c r="DB65" s="24"/>
      <c r="DC65" s="5"/>
      <c r="DD65" s="24" t="str">
        <f>IF(DC65&gt;0,WORKDAY(CZ65,10),"-")</f>
        <v>-</v>
      </c>
      <c r="DE65" s="24" t="str">
        <f>IF(DC65&gt;0,WORKDAY(DA65,10),"-")</f>
        <v>-</v>
      </c>
      <c r="DF65" s="5"/>
      <c r="DG65" s="5"/>
      <c r="DH65" s="54"/>
      <c r="DI65" s="24" t="str">
        <f>IF(DG65&gt;0,WORKDAY(DD65,10),"-")</f>
        <v>-</v>
      </c>
      <c r="DJ65" s="24" t="str">
        <f>IF(DG65&gt;0,WORKDAY(DE65,10),"-")</f>
        <v>-</v>
      </c>
      <c r="DK65" s="5"/>
      <c r="DL65" s="5"/>
      <c r="DM65" s="24" t="str">
        <f>IF(DL65&gt;0,WORKDAY(DI65,10),"-")</f>
        <v>-</v>
      </c>
      <c r="DN65" s="24" t="str">
        <f>IF(DL65&gt;0,WORKDAY(DJ65,10),"-")</f>
        <v>-</v>
      </c>
      <c r="DO65" s="5"/>
      <c r="DP65" s="5"/>
      <c r="DQ65" s="54"/>
      <c r="DR65" s="24" t="str">
        <f>IF(DP65&gt;0,WORKDAY(DM65,10),"-")</f>
        <v>-</v>
      </c>
      <c r="DS65" s="24" t="str">
        <f>IF(DP65&gt;0,WORKDAY(DN65,10),"-")</f>
        <v>-</v>
      </c>
      <c r="DT65" s="5"/>
      <c r="DU65" s="5"/>
      <c r="DV65" s="24" t="str">
        <f>IF(DU65&gt;0,WORKDAY(DR65,10),"-")</f>
        <v>-</v>
      </c>
      <c r="DW65" s="24" t="str">
        <f>IF(DU65&gt;0,WORKDAY(DS65,10),"-")</f>
        <v>-</v>
      </c>
      <c r="DX65" s="5"/>
      <c r="DY65" s="5"/>
      <c r="DZ65" s="54"/>
      <c r="EA65" s="24" t="str">
        <f>IF(DY65&gt;0,WORKDAY(DV65,10),"-")</f>
        <v>-</v>
      </c>
      <c r="EB65" s="24" t="str">
        <f>IF(DY65&gt;0,WORKDAY(DW65,10),"-")</f>
        <v>-</v>
      </c>
      <c r="EC65" s="5"/>
      <c r="ED65" s="5"/>
      <c r="EE65" s="24" t="str">
        <f>IF(ED65&gt;0,WORKDAY(EA65,10),"-")</f>
        <v>-</v>
      </c>
      <c r="EF65" s="24" t="str">
        <f>IF(ED65&gt;0,WORKDAY(EB65,10),"-")</f>
        <v>-</v>
      </c>
      <c r="EG65" s="5"/>
      <c r="EH65" s="5"/>
      <c r="EI65" s="54"/>
      <c r="EJ65" s="24" t="str">
        <f>IF(EH65&gt;0,WORKDAY(EE65,10),"-")</f>
        <v>-</v>
      </c>
      <c r="EK65" s="24" t="str">
        <f>IF(EH65&gt;0,WORKDAY(EF65,10),"-")</f>
        <v>-</v>
      </c>
      <c r="EL65" s="5"/>
      <c r="EM65" s="5"/>
      <c r="EN65" s="24" t="str">
        <f>IF(EM65&gt;0,WORKDAY(EJ65,10),"-")</f>
        <v>-</v>
      </c>
      <c r="EO65" s="24" t="str">
        <f>IF(EM65&gt;0,WORKDAY(EK65,10),"-")</f>
        <v>-</v>
      </c>
      <c r="EP65" s="5"/>
      <c r="EQ65" s="5"/>
      <c r="ER65" s="54"/>
      <c r="ES65" s="54"/>
      <c r="ET65" s="54"/>
      <c r="EU65" s="54"/>
      <c r="EV65" s="54"/>
      <c r="EW65" s="24"/>
      <c r="EX65" s="24"/>
      <c r="EY65" s="167"/>
      <c r="EZ65" s="167"/>
      <c r="FA65" s="193"/>
      <c r="FB65" s="24">
        <v>44209</v>
      </c>
      <c r="FC65" s="24">
        <f ca="1">IF(BK65&gt;0,IF(DC65&gt;0,WORKDAY(DB65,20),IF(CT65&gt;0,WORKDAY(CS65,30),IF(CO65&gt;0,WORKDAY(CN65,40),FB65))),"-")</f>
        <v>44209</v>
      </c>
      <c r="FD65" s="167"/>
      <c r="FE65" s="167"/>
      <c r="FF65" s="24" t="str">
        <f>IF(FE65&gt;0,WORKDAY(FB65,10),"-")</f>
        <v>-</v>
      </c>
      <c r="FG65" s="24" t="str">
        <f>IF(FE65&gt;0,WORKDAY(FC65,10),"-")</f>
        <v>-</v>
      </c>
      <c r="FH65" s="5"/>
      <c r="FI65" s="5"/>
      <c r="FJ65" s="34"/>
      <c r="FK65" s="24">
        <f t="shared" si="49"/>
        <v>44237</v>
      </c>
      <c r="FL65" s="24">
        <f t="shared" si="36"/>
        <v>44237</v>
      </c>
      <c r="FM65" s="5"/>
      <c r="FN65" s="5"/>
      <c r="FO65" s="24" t="str">
        <f>IF(FN65&gt;0,WORKDAY(FK65,10),"-")</f>
        <v>-</v>
      </c>
      <c r="FP65" s="24" t="str">
        <f>IF(FN65&gt;0,WORKDAY(FL65,10),"-")</f>
        <v>-</v>
      </c>
      <c r="FQ65" s="5"/>
      <c r="FR65" s="5"/>
      <c r="FS65" s="54"/>
      <c r="FT65" s="24">
        <f t="shared" si="50"/>
        <v>44265</v>
      </c>
      <c r="FU65" s="24">
        <f t="shared" si="9"/>
        <v>44265</v>
      </c>
      <c r="FV65" s="5"/>
      <c r="FW65" s="5"/>
      <c r="FX65" s="24" t="str">
        <f>IF(FW65&gt;0,WORKDAY(FT65,10),"-")</f>
        <v>-</v>
      </c>
      <c r="FY65" s="24" t="str">
        <f>IF(FW65&gt;0,WORKDAY(FU65,10),"-")</f>
        <v>-</v>
      </c>
      <c r="FZ65" s="5"/>
      <c r="GA65" s="5"/>
      <c r="GB65" s="54"/>
      <c r="GC65" s="54"/>
      <c r="GD65" s="54"/>
      <c r="GE65" s="54"/>
      <c r="GF65" s="54"/>
      <c r="GG65" s="54"/>
      <c r="GH65" s="54"/>
      <c r="GI65" s="54"/>
      <c r="GJ65" s="54"/>
      <c r="GK65" s="54"/>
      <c r="GL65" s="54"/>
      <c r="GM65" s="54"/>
      <c r="GN65" s="54"/>
      <c r="GO65" s="54"/>
      <c r="GP65" s="54"/>
      <c r="GQ65" s="54"/>
      <c r="GR65" s="54"/>
      <c r="GS65" s="54"/>
      <c r="GT65" s="54"/>
      <c r="GU65" s="54"/>
      <c r="GV65" s="54"/>
      <c r="GW65" s="54"/>
      <c r="GX65" s="54"/>
      <c r="GY65" s="54"/>
      <c r="GZ65" s="193"/>
      <c r="HA65" s="54"/>
      <c r="HB65" s="54"/>
      <c r="HC65" s="54"/>
      <c r="HD65" s="34">
        <f t="shared" ca="1" si="10"/>
        <v>1</v>
      </c>
      <c r="HE65" s="25">
        <f t="shared" ca="1" si="11"/>
        <v>6.8389057750759875E-4</v>
      </c>
      <c r="HF65" s="25">
        <f t="shared" ca="1" si="12"/>
        <v>1.5197568389057751E-3</v>
      </c>
      <c r="HG65" s="25">
        <f t="shared" ca="1" si="13"/>
        <v>9.0543259557344079E-4</v>
      </c>
      <c r="HH65" s="25">
        <f t="shared" ca="1" si="14"/>
        <v>2.012072434607646E-3</v>
      </c>
      <c r="HI65" s="25"/>
      <c r="HJ65" s="25"/>
      <c r="HK65" s="5"/>
      <c r="HL65" s="24">
        <f t="shared" ca="1" si="0"/>
        <v>44243</v>
      </c>
      <c r="HM65" s="107"/>
      <c r="HN65" s="85"/>
      <c r="HO65" s="204" t="str">
        <f t="shared" si="17"/>
        <v>ожидание A1</v>
      </c>
      <c r="HP65" s="204" t="str">
        <f t="shared" si="18"/>
        <v>не выгружено 00</v>
      </c>
      <c r="HQ65" s="182" t="str">
        <f t="shared" si="19"/>
        <v>выгружено A1</v>
      </c>
      <c r="HR65" s="182" t="str">
        <f t="shared" si="20"/>
        <v>ожидание A1</v>
      </c>
      <c r="HS65" s="182" t="b">
        <f t="shared" si="21"/>
        <v>0</v>
      </c>
      <c r="HT65" s="182" t="str">
        <f t="shared" si="22"/>
        <v>ожидание замечаний</v>
      </c>
      <c r="HU65" s="182" t="str">
        <f t="shared" si="23"/>
        <v>0055-P2-GA1-CPC-TRM-00650</v>
      </c>
      <c r="HV65" s="191">
        <f t="shared" si="24"/>
        <v>44243</v>
      </c>
      <c r="HW65" s="184" t="str">
        <f t="shared" si="25"/>
        <v>ожидание A1</v>
      </c>
      <c r="HX65" s="191" t="str">
        <f t="shared" si="26"/>
        <v>ожидание A1</v>
      </c>
      <c r="HY65" s="183"/>
      <c r="HZ65" s="182" t="str">
        <f t="shared" si="27"/>
        <v>выгружено</v>
      </c>
      <c r="IA65" s="182" t="str">
        <f t="shared" si="28"/>
        <v>A1</v>
      </c>
      <c r="IB65" s="182" t="str">
        <f t="shared" si="29"/>
        <v>ожидание замечаний к ревизии</v>
      </c>
      <c r="IC65" s="182" t="str">
        <f t="shared" si="30"/>
        <v>A1</v>
      </c>
      <c r="ID65" s="182" t="str">
        <f t="shared" si="31"/>
        <v>A1</v>
      </c>
      <c r="IE65" s="185" t="str">
        <f t="shared" si="32"/>
        <v>1</v>
      </c>
      <c r="IF65" s="135" t="s">
        <v>705</v>
      </c>
      <c r="IG65" s="181">
        <v>1</v>
      </c>
      <c r="IH65" s="85"/>
      <c r="II65" s="85"/>
      <c r="IJ65" s="85"/>
      <c r="IK65" s="85"/>
      <c r="IL65" s="85"/>
      <c r="IM65" s="85"/>
      <c r="IN65" s="85"/>
      <c r="IO65" s="85"/>
      <c r="IP65" s="85"/>
      <c r="IQ65" s="85"/>
      <c r="IR65" s="85"/>
      <c r="IS65" s="85"/>
      <c r="IT65" s="85"/>
      <c r="IU65" s="85"/>
      <c r="IV65" s="85"/>
      <c r="IW65" s="85"/>
      <c r="IX65" s="85"/>
      <c r="IY65" s="85"/>
      <c r="IZ65" s="85"/>
      <c r="JA65" s="85"/>
      <c r="JB65" s="85"/>
      <c r="JC65" s="85"/>
      <c r="JD65" s="85"/>
      <c r="JE65" s="85"/>
      <c r="JF65" s="85"/>
      <c r="JG65" s="85"/>
      <c r="JH65" s="85"/>
      <c r="JI65" s="85"/>
      <c r="JJ65" s="85"/>
      <c r="JK65" s="85"/>
      <c r="JL65" s="85"/>
      <c r="JM65" s="85"/>
      <c r="JN65" s="85"/>
      <c r="JO65" s="85"/>
      <c r="JP65" s="85"/>
      <c r="JQ65" s="85"/>
      <c r="JR65" s="85"/>
      <c r="JS65" s="85"/>
      <c r="JT65" s="85"/>
      <c r="JU65" s="85"/>
      <c r="JV65" s="85"/>
      <c r="JW65" s="85"/>
      <c r="JX65" s="85"/>
      <c r="JY65" s="85"/>
      <c r="JZ65" s="85"/>
      <c r="KA65" s="85"/>
      <c r="KB65" s="85"/>
      <c r="KC65" s="85"/>
    </row>
    <row r="66" spans="1:289" s="57" customFormat="1" ht="42.75" hidden="1" customHeight="1">
      <c r="A66" s="6"/>
      <c r="B66" s="19" t="s">
        <v>156</v>
      </c>
      <c r="C66" s="19" t="s">
        <v>157</v>
      </c>
      <c r="D66" s="5"/>
      <c r="E66" s="5"/>
      <c r="F66" s="5"/>
      <c r="G66" s="5"/>
      <c r="H66" s="5" t="s">
        <v>727</v>
      </c>
      <c r="I66" s="5" t="s">
        <v>736</v>
      </c>
      <c r="J66" s="5"/>
      <c r="K66" s="5"/>
      <c r="L66" s="5"/>
      <c r="M66" s="5"/>
      <c r="N66" s="5"/>
      <c r="O66" s="5"/>
      <c r="P66" s="5" t="s">
        <v>745</v>
      </c>
      <c r="Q66" s="5" t="s">
        <v>747</v>
      </c>
      <c r="R66" s="5" t="s">
        <v>206</v>
      </c>
      <c r="S66" s="5" t="s">
        <v>360</v>
      </c>
      <c r="T66" s="5" t="s">
        <v>361</v>
      </c>
      <c r="U66" s="5" t="s">
        <v>158</v>
      </c>
      <c r="V66" s="5"/>
      <c r="W66" s="5" t="str">
        <f>CONCATENATE(X66,"-",Y66,"-",Z66,AA66,,AB66,"-",AC66)</f>
        <v>5-30-JDNC-0001</v>
      </c>
      <c r="X66" s="19" t="s">
        <v>755</v>
      </c>
      <c r="Y66" s="19">
        <v>30</v>
      </c>
      <c r="Z66" s="19" t="s">
        <v>302</v>
      </c>
      <c r="AA66" s="19" t="s">
        <v>307</v>
      </c>
      <c r="AB66" s="19"/>
      <c r="AC66" s="19" t="s">
        <v>188</v>
      </c>
      <c r="AD66" s="5"/>
      <c r="AE66" s="19">
        <v>4</v>
      </c>
      <c r="AF66" s="19" t="s">
        <v>180</v>
      </c>
      <c r="AG66" s="19" t="s">
        <v>166</v>
      </c>
      <c r="AH66" s="19">
        <v>537</v>
      </c>
      <c r="AI66" s="19" t="s">
        <v>228</v>
      </c>
      <c r="AJ66" s="5"/>
      <c r="AK66" s="5"/>
      <c r="AL66" s="5" t="s">
        <v>120</v>
      </c>
      <c r="AM66" s="5"/>
      <c r="AN66" s="5" t="s">
        <v>546</v>
      </c>
      <c r="AO66" s="5" t="str">
        <f>CONCATENATE("0055-",B66,"-",C66,"-","4",".",AE66,".",AF66,".",AG66,".",AH66,"-",AL66,".",AN66,"-",AI66)</f>
        <v>0055-CPC-GA1-4.4.3.30.537-ATH1.JH-0008</v>
      </c>
      <c r="AP66" s="5" t="str">
        <f>CONCATENATE("0055-",B66,"-",C66,"-","4",".",AE66,".",AF66,".",AG66,".",AH66,"-",AL66,"-",AN66,"-",AI66,"_",BD66,"_",U66)</f>
        <v>0055-CPC-GA1-4.4.3.30.537-ATH1-JH-0008_-_ER</v>
      </c>
      <c r="AQ66" s="13" t="s">
        <v>388</v>
      </c>
      <c r="AR66" s="13" t="s">
        <v>394</v>
      </c>
      <c r="AS66" s="13"/>
      <c r="AT66" s="13"/>
      <c r="AU66" s="13" t="s">
        <v>286</v>
      </c>
      <c r="AV66" s="13" t="s">
        <v>287</v>
      </c>
      <c r="AW66" s="13" t="str">
        <f>CONCATENATE(AQ66," ",AS66,CHAR(10),W66,CHAR(10),AU66)</f>
        <v>DCS Network Cabinet 
5-30-JDNC-0001
Passport</v>
      </c>
      <c r="AX66" s="13" t="str">
        <f>CONCATENATE(AR66," ",AT66,CHAR(10),W66,CHAR(10),AV66)</f>
        <v>Шкаф коммуникационный РСУ 
5-30-JDNC-0001
Паспорт</v>
      </c>
      <c r="AY66" s="5"/>
      <c r="AZ66" s="5" t="s">
        <v>490</v>
      </c>
      <c r="BA66" s="5" t="s">
        <v>489</v>
      </c>
      <c r="BB66" s="5" t="str">
        <f>IF(FW66&gt;0,"02",IF(FN66&gt;0,"01",IF(FE66&gt;0,"00",IF(EM66&gt;0,"G1",IF(ED66&gt;0,"F1",IF(DU66&gt;0,"E1",IF(DL66&gt;0,"D1",IF(DC66&gt;0,"C1",IF(CT66&gt;0,"B1",IF(BM66&gt;0,"A1","-"))))))))))</f>
        <v>-</v>
      </c>
      <c r="BC66" s="167" t="str">
        <f t="shared" si="38"/>
        <v>-</v>
      </c>
      <c r="BD66" s="5" t="str">
        <f t="shared" si="34"/>
        <v>-</v>
      </c>
      <c r="BE66" s="5"/>
      <c r="BF66" s="5"/>
      <c r="BG66" s="12"/>
      <c r="BH66" s="5"/>
      <c r="BI66" s="5"/>
      <c r="BJ66" s="54">
        <f>FB66-(28+15)</f>
        <v>44227</v>
      </c>
      <c r="BK66" s="54">
        <f ca="1">IF(BM66&gt;0,BL66,IF(BJ66&lt;TODAY(),WORKDAY(TODAY(),10),BJ66))</f>
        <v>44294</v>
      </c>
      <c r="BL66" s="54"/>
      <c r="BM66" s="5"/>
      <c r="BN66" s="167"/>
      <c r="BO66" s="167"/>
      <c r="BP66" s="167"/>
      <c r="BQ66" s="167"/>
      <c r="BR66" s="157"/>
      <c r="BS66" s="157"/>
      <c r="BT66" s="157"/>
      <c r="BU66" s="157"/>
      <c r="BV66" s="157"/>
      <c r="BW66" s="147"/>
      <c r="BX66" s="147"/>
      <c r="BY66" s="147"/>
      <c r="BZ66" s="147"/>
      <c r="CA66" s="147"/>
      <c r="CB66" s="125"/>
      <c r="CC66" s="125"/>
      <c r="CD66" s="125"/>
      <c r="CE66" s="125"/>
      <c r="CF66" s="125"/>
      <c r="CG66" s="125"/>
      <c r="CH66" s="125"/>
      <c r="CI66" s="125"/>
      <c r="CJ66" s="125"/>
      <c r="CK66" s="125"/>
      <c r="CL66" s="24">
        <f>WORKDAY(BJ66,20)</f>
        <v>44253</v>
      </c>
      <c r="CM66" s="24" t="str">
        <f>IF(BM66&gt;0,WORKDAY(BK66,10),"-")</f>
        <v>-</v>
      </c>
      <c r="CN66" s="54"/>
      <c r="CO66" s="117"/>
      <c r="CP66" s="34"/>
      <c r="CQ66" s="24">
        <f>WORKDAY(CL66,10)</f>
        <v>44267</v>
      </c>
      <c r="CR66" s="24" t="str">
        <f>IF(CO66&gt;0,WORKDAY(CM66,10),"-")</f>
        <v>-</v>
      </c>
      <c r="CS66" s="54"/>
      <c r="CT66" s="5"/>
      <c r="CU66" s="24" t="str">
        <f>IF(CT66&gt;0,WORKDAY(CQ66,10),"-")</f>
        <v>-</v>
      </c>
      <c r="CV66" s="24" t="str">
        <f>IF(CT66&gt;0,WORKDAY(CR66,10),"-")</f>
        <v>-</v>
      </c>
      <c r="CW66" s="54"/>
      <c r="CX66" s="5"/>
      <c r="CY66" s="34"/>
      <c r="CZ66" s="24" t="str">
        <f>IF(CX66&gt;0,WORKDAY(CU66,10),"-")</f>
        <v>-</v>
      </c>
      <c r="DA66" s="24" t="str">
        <f>IF(CX66&gt;0,WORKDAY(CV66,10),"-")</f>
        <v>-</v>
      </c>
      <c r="DB66" s="24"/>
      <c r="DC66" s="5"/>
      <c r="DD66" s="24" t="str">
        <f>IF(DC66&gt;0,WORKDAY(CZ66,10),"-")</f>
        <v>-</v>
      </c>
      <c r="DE66" s="24" t="str">
        <f>IF(DC66&gt;0,WORKDAY(DA66,10),"-")</f>
        <v>-</v>
      </c>
      <c r="DF66" s="5"/>
      <c r="DG66" s="5"/>
      <c r="DH66" s="54"/>
      <c r="DI66" s="24" t="str">
        <f>IF(DG66&gt;0,WORKDAY(DD66,10),"-")</f>
        <v>-</v>
      </c>
      <c r="DJ66" s="24" t="str">
        <f>IF(DG66&gt;0,WORKDAY(DE66,10),"-")</f>
        <v>-</v>
      </c>
      <c r="DK66" s="5"/>
      <c r="DL66" s="5"/>
      <c r="DM66" s="24" t="str">
        <f>IF(DL66&gt;0,WORKDAY(DI66,10),"-")</f>
        <v>-</v>
      </c>
      <c r="DN66" s="24" t="str">
        <f>IF(DL66&gt;0,WORKDAY(DJ66,10),"-")</f>
        <v>-</v>
      </c>
      <c r="DO66" s="5"/>
      <c r="DP66" s="5"/>
      <c r="DQ66" s="54"/>
      <c r="DR66" s="24" t="str">
        <f>IF(DP66&gt;0,WORKDAY(DM66,10),"-")</f>
        <v>-</v>
      </c>
      <c r="DS66" s="24" t="str">
        <f>IF(DP66&gt;0,WORKDAY(DN66,10),"-")</f>
        <v>-</v>
      </c>
      <c r="DT66" s="5"/>
      <c r="DU66" s="5"/>
      <c r="DV66" s="24" t="str">
        <f>IF(DU66&gt;0,WORKDAY(DR66,10),"-")</f>
        <v>-</v>
      </c>
      <c r="DW66" s="24" t="str">
        <f>IF(DU66&gt;0,WORKDAY(DS66,10),"-")</f>
        <v>-</v>
      </c>
      <c r="DX66" s="5"/>
      <c r="DY66" s="5"/>
      <c r="DZ66" s="54"/>
      <c r="EA66" s="24" t="str">
        <f>IF(DY66&gt;0,WORKDAY(DV66,10),"-")</f>
        <v>-</v>
      </c>
      <c r="EB66" s="24" t="str">
        <f>IF(DY66&gt;0,WORKDAY(DW66,10),"-")</f>
        <v>-</v>
      </c>
      <c r="EC66" s="5"/>
      <c r="ED66" s="5"/>
      <c r="EE66" s="24" t="str">
        <f>IF(ED66&gt;0,WORKDAY(EA66,10),"-")</f>
        <v>-</v>
      </c>
      <c r="EF66" s="24" t="str">
        <f>IF(ED66&gt;0,WORKDAY(EB66,10),"-")</f>
        <v>-</v>
      </c>
      <c r="EG66" s="5"/>
      <c r="EH66" s="5"/>
      <c r="EI66" s="54"/>
      <c r="EJ66" s="24" t="str">
        <f>IF(EH66&gt;0,WORKDAY(EE66,10),"-")</f>
        <v>-</v>
      </c>
      <c r="EK66" s="24" t="str">
        <f>IF(EH66&gt;0,WORKDAY(EF66,10),"-")</f>
        <v>-</v>
      </c>
      <c r="EL66" s="5"/>
      <c r="EM66" s="5"/>
      <c r="EN66" s="24" t="str">
        <f>IF(EM66&gt;0,WORKDAY(EJ66,10),"-")</f>
        <v>-</v>
      </c>
      <c r="EO66" s="24" t="str">
        <f>IF(EM66&gt;0,WORKDAY(EK66,10),"-")</f>
        <v>-</v>
      </c>
      <c r="EP66" s="5"/>
      <c r="EQ66" s="5"/>
      <c r="ER66" s="54"/>
      <c r="ES66" s="54"/>
      <c r="ET66" s="54"/>
      <c r="EU66" s="54"/>
      <c r="EV66" s="54"/>
      <c r="EW66" s="24"/>
      <c r="EX66" s="24"/>
      <c r="EY66" s="167"/>
      <c r="EZ66" s="167"/>
      <c r="FA66" s="193"/>
      <c r="FB66" s="24">
        <v>44270</v>
      </c>
      <c r="FC66" s="24">
        <f ca="1">IF(BK66&gt;0,IF(DC66&gt;0,WORKDAY(DB66,20),IF(CT66&gt;0,WORKDAY(CS66,30),IF(CO66&gt;0,WORKDAY(CN66,40),FB66))),"-")</f>
        <v>44270</v>
      </c>
      <c r="FD66" s="167"/>
      <c r="FE66" s="167"/>
      <c r="FF66" s="24" t="str">
        <f>IF(FE66&gt;0,WORKDAY(FB66,10),"-")</f>
        <v>-</v>
      </c>
      <c r="FG66" s="24" t="str">
        <f>IF(FE66&gt;0,WORKDAY(FC66,10),"-")</f>
        <v>-</v>
      </c>
      <c r="FH66" s="5"/>
      <c r="FI66" s="5"/>
      <c r="FJ66" s="34"/>
      <c r="FK66" s="24"/>
      <c r="FL66" s="24">
        <f t="shared" si="36"/>
        <v>0</v>
      </c>
      <c r="FM66" s="5"/>
      <c r="FN66" s="5"/>
      <c r="FO66" s="24" t="str">
        <f>IF(FN66&gt;0,WORKDAY(FK66,10),"-")</f>
        <v>-</v>
      </c>
      <c r="FP66" s="24" t="str">
        <f>IF(FN66&gt;0,WORKDAY(FL66,10),"-")</f>
        <v>-</v>
      </c>
      <c r="FQ66" s="5"/>
      <c r="FR66" s="5"/>
      <c r="FS66" s="54"/>
      <c r="FT66" s="24"/>
      <c r="FU66" s="24">
        <f t="shared" si="9"/>
        <v>0</v>
      </c>
      <c r="FV66" s="5"/>
      <c r="FW66" s="5"/>
      <c r="FX66" s="24" t="str">
        <f>IF(FW66&gt;0,WORKDAY(FT66,10),"-")</f>
        <v>-</v>
      </c>
      <c r="FY66" s="24" t="str">
        <f>IF(FW66&gt;0,WORKDAY(FU66,10),"-")</f>
        <v>-</v>
      </c>
      <c r="FZ66" s="5"/>
      <c r="GA66" s="5"/>
      <c r="GB66" s="54"/>
      <c r="GC66" s="54"/>
      <c r="GD66" s="54"/>
      <c r="GE66" s="54"/>
      <c r="GF66" s="54"/>
      <c r="GG66" s="54"/>
      <c r="GH66" s="54"/>
      <c r="GI66" s="54"/>
      <c r="GJ66" s="54"/>
      <c r="GK66" s="54"/>
      <c r="GL66" s="54"/>
      <c r="GM66" s="54"/>
      <c r="GN66" s="54"/>
      <c r="GO66" s="54"/>
      <c r="GP66" s="54"/>
      <c r="GQ66" s="54"/>
      <c r="GR66" s="54"/>
      <c r="GS66" s="54"/>
      <c r="GT66" s="54"/>
      <c r="GU66" s="54"/>
      <c r="GV66" s="54"/>
      <c r="GW66" s="54"/>
      <c r="GX66" s="54"/>
      <c r="GY66" s="54"/>
      <c r="GZ66" s="193"/>
      <c r="HA66" s="54"/>
      <c r="HB66" s="54"/>
      <c r="HC66" s="54"/>
      <c r="HD66" s="34">
        <f t="shared" ca="1" si="10"/>
        <v>1</v>
      </c>
      <c r="HE66" s="25">
        <f t="shared" si="11"/>
        <v>0</v>
      </c>
      <c r="HF66" s="25">
        <f t="shared" ca="1" si="12"/>
        <v>1.5197568389057751E-3</v>
      </c>
      <c r="HG66" s="25">
        <f t="shared" si="13"/>
        <v>0</v>
      </c>
      <c r="HH66" s="25">
        <f t="shared" ca="1" si="14"/>
        <v>2.012072434607646E-3</v>
      </c>
      <c r="HI66" s="25"/>
      <c r="HJ66" s="25"/>
      <c r="HK66" s="5"/>
      <c r="HL66" s="24" t="str">
        <f t="shared" ca="1" si="0"/>
        <v>-</v>
      </c>
      <c r="HM66" s="107"/>
      <c r="HN66" s="85"/>
      <c r="HO66" s="204" t="str">
        <f t="shared" si="17"/>
        <v>не выгружено A1</v>
      </c>
      <c r="HP66" s="204" t="str">
        <f t="shared" si="18"/>
        <v>не выгружено 00</v>
      </c>
      <c r="HQ66" s="182" t="str">
        <f t="shared" si="19"/>
        <v>не выгружено A1</v>
      </c>
      <c r="HR66" s="182" t="str">
        <f t="shared" si="20"/>
        <v>не выгружено A1</v>
      </c>
      <c r="HS66" s="182" t="b">
        <f t="shared" si="21"/>
        <v>0</v>
      </c>
      <c r="HT66" s="182" t="str">
        <f t="shared" si="22"/>
        <v>не выгружено A1</v>
      </c>
      <c r="HU66" s="182" t="str">
        <f t="shared" si="23"/>
        <v>не выгружено A1</v>
      </c>
      <c r="HV66" s="191" t="str">
        <f t="shared" si="24"/>
        <v>не выгружено A1</v>
      </c>
      <c r="HW66" s="184" t="str">
        <f t="shared" si="25"/>
        <v>не выгружено A1</v>
      </c>
      <c r="HX66" s="191" t="str">
        <f t="shared" si="26"/>
        <v>не выгружено A1</v>
      </c>
      <c r="HY66" s="183"/>
      <c r="HZ66" s="182" t="str">
        <f t="shared" si="27"/>
        <v>не выгружено</v>
      </c>
      <c r="IA66" s="182" t="str">
        <f t="shared" si="28"/>
        <v>A1</v>
      </c>
      <c r="IB66" s="182" t="str">
        <f t="shared" si="29"/>
        <v>не выгружено</v>
      </c>
      <c r="IC66" s="182" t="str">
        <f t="shared" si="30"/>
        <v>A1</v>
      </c>
      <c r="ID66" s="182" t="str">
        <f t="shared" si="31"/>
        <v>A1</v>
      </c>
      <c r="IE66" s="185" t="str">
        <f t="shared" si="32"/>
        <v>выгрузить A1</v>
      </c>
      <c r="IF66" s="135" t="s">
        <v>705</v>
      </c>
      <c r="IG66" s="181">
        <v>1</v>
      </c>
      <c r="IH66" s="85"/>
      <c r="II66" s="85"/>
      <c r="IJ66" s="85"/>
      <c r="IK66" s="85"/>
      <c r="IL66" s="85"/>
      <c r="IM66" s="85"/>
      <c r="IN66" s="85"/>
      <c r="IO66" s="85"/>
      <c r="IP66" s="85"/>
      <c r="IQ66" s="85"/>
      <c r="IR66" s="85"/>
      <c r="IS66" s="85"/>
      <c r="IT66" s="85"/>
      <c r="IU66" s="85"/>
      <c r="IV66" s="85"/>
      <c r="IW66" s="85"/>
      <c r="IX66" s="85"/>
      <c r="IY66" s="85"/>
      <c r="IZ66" s="85"/>
      <c r="JA66" s="85"/>
      <c r="JB66" s="85"/>
      <c r="JC66" s="85"/>
      <c r="JD66" s="85"/>
      <c r="JE66" s="85"/>
      <c r="JF66" s="85"/>
      <c r="JG66" s="85"/>
      <c r="JH66" s="85"/>
      <c r="JI66" s="85"/>
      <c r="JJ66" s="85"/>
      <c r="JK66" s="85"/>
      <c r="JL66" s="85"/>
      <c r="JM66" s="85"/>
      <c r="JN66" s="85"/>
      <c r="JO66" s="85"/>
      <c r="JP66" s="85"/>
      <c r="JQ66" s="85"/>
      <c r="JR66" s="85"/>
      <c r="JS66" s="85"/>
      <c r="JT66" s="85"/>
      <c r="JU66" s="85"/>
      <c r="JV66" s="85"/>
      <c r="JW66" s="85"/>
      <c r="JX66" s="85"/>
      <c r="JY66" s="85"/>
      <c r="JZ66" s="85"/>
      <c r="KA66" s="85"/>
      <c r="KB66" s="85"/>
      <c r="KC66" s="85"/>
    </row>
    <row r="67" spans="1:289" s="87" customFormat="1" ht="15" hidden="1" customHeight="1">
      <c r="A67" s="17"/>
      <c r="B67" s="20"/>
      <c r="C67" s="20"/>
      <c r="D67" s="18"/>
      <c r="E67" s="18"/>
      <c r="F67" s="18"/>
      <c r="G67" s="18"/>
      <c r="H67" s="18"/>
      <c r="I67" s="18"/>
      <c r="J67" s="18"/>
      <c r="K67" s="18"/>
      <c r="L67" s="18"/>
      <c r="M67" s="18"/>
      <c r="N67" s="18"/>
      <c r="O67" s="18"/>
      <c r="P67" s="18"/>
      <c r="Q67" s="18"/>
      <c r="R67" s="18"/>
      <c r="S67" s="18"/>
      <c r="T67" s="18"/>
      <c r="U67" s="18"/>
      <c r="V67" s="18"/>
      <c r="W67" s="20"/>
      <c r="X67" s="20"/>
      <c r="Y67" s="20"/>
      <c r="Z67" s="20"/>
      <c r="AA67" s="20"/>
      <c r="AB67" s="20"/>
      <c r="AC67" s="20"/>
      <c r="AD67" s="18"/>
      <c r="AE67" s="20"/>
      <c r="AF67" s="20"/>
      <c r="AG67" s="20"/>
      <c r="AH67" s="20"/>
      <c r="AI67" s="20"/>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71"/>
      <c r="BO67" s="171"/>
      <c r="BP67" s="171"/>
      <c r="BQ67" s="171"/>
      <c r="BR67" s="161"/>
      <c r="BS67" s="161"/>
      <c r="BT67" s="161"/>
      <c r="BU67" s="161"/>
      <c r="BV67" s="161"/>
      <c r="BW67" s="151"/>
      <c r="BX67" s="151"/>
      <c r="BY67" s="151"/>
      <c r="BZ67" s="151"/>
      <c r="CA67" s="151"/>
      <c r="CB67" s="129"/>
      <c r="CC67" s="129"/>
      <c r="CD67" s="129"/>
      <c r="CE67" s="129"/>
      <c r="CF67" s="129"/>
      <c r="CG67" s="129"/>
      <c r="CH67" s="129"/>
      <c r="CI67" s="129"/>
      <c r="CJ67" s="129"/>
      <c r="CK67" s="129"/>
      <c r="CL67" s="18"/>
      <c r="CM67" s="18"/>
      <c r="CN67" s="18"/>
      <c r="CO67" s="118"/>
      <c r="CP67" s="48"/>
      <c r="CQ67" s="18"/>
      <c r="CR67" s="18"/>
      <c r="CS67" s="18"/>
      <c r="CT67" s="18"/>
      <c r="CU67" s="18"/>
      <c r="CV67" s="18"/>
      <c r="CW67" s="18"/>
      <c r="CX67" s="18"/>
      <c r="CY67" s="34"/>
      <c r="CZ67" s="18"/>
      <c r="DA67" s="18"/>
      <c r="DB67" s="18"/>
      <c r="DC67" s="18"/>
      <c r="DD67" s="18"/>
      <c r="DE67" s="18"/>
      <c r="DF67" s="18"/>
      <c r="DG67" s="18"/>
      <c r="DH67" s="45"/>
      <c r="DI67" s="18"/>
      <c r="DJ67" s="18"/>
      <c r="DK67" s="18"/>
      <c r="DL67" s="18"/>
      <c r="DM67" s="18"/>
      <c r="DN67" s="18"/>
      <c r="DO67" s="18"/>
      <c r="DP67" s="18"/>
      <c r="DQ67" s="45"/>
      <c r="DR67" s="18"/>
      <c r="DS67" s="18"/>
      <c r="DT67" s="18"/>
      <c r="DU67" s="18"/>
      <c r="DV67" s="18"/>
      <c r="DW67" s="18"/>
      <c r="DX67" s="18"/>
      <c r="DY67" s="18"/>
      <c r="DZ67" s="45"/>
      <c r="EA67" s="18"/>
      <c r="EB67" s="18"/>
      <c r="EC67" s="18"/>
      <c r="ED67" s="18"/>
      <c r="EE67" s="18"/>
      <c r="EF67" s="18"/>
      <c r="EG67" s="18"/>
      <c r="EH67" s="18"/>
      <c r="EI67" s="45"/>
      <c r="EJ67" s="18"/>
      <c r="EK67" s="18"/>
      <c r="EL67" s="18"/>
      <c r="EM67" s="18"/>
      <c r="EN67" s="18"/>
      <c r="EO67" s="18"/>
      <c r="EP67" s="18"/>
      <c r="EQ67" s="18"/>
      <c r="ER67" s="45"/>
      <c r="ES67" s="110"/>
      <c r="ET67" s="110"/>
      <c r="EU67" s="110"/>
      <c r="EV67" s="110"/>
      <c r="EW67" s="192"/>
      <c r="EX67" s="192"/>
      <c r="EY67" s="192"/>
      <c r="EZ67" s="192"/>
      <c r="FA67" s="199"/>
      <c r="FB67" s="18"/>
      <c r="FC67" s="18"/>
      <c r="FD67" s="18"/>
      <c r="FE67" s="18"/>
      <c r="FF67" s="18"/>
      <c r="FG67" s="18"/>
      <c r="FH67" s="18"/>
      <c r="FI67" s="18"/>
      <c r="FJ67" s="34"/>
      <c r="FK67" s="18"/>
      <c r="FL67" s="18"/>
      <c r="FM67" s="18"/>
      <c r="FN67" s="18"/>
      <c r="FO67" s="18"/>
      <c r="FP67" s="18"/>
      <c r="FQ67" s="18"/>
      <c r="FR67" s="18"/>
      <c r="FS67" s="45"/>
      <c r="FT67" s="18"/>
      <c r="FU67" s="18"/>
      <c r="FV67" s="18"/>
      <c r="FW67" s="18"/>
      <c r="FX67" s="18"/>
      <c r="FY67" s="18"/>
      <c r="FZ67" s="18"/>
      <c r="GA67" s="18"/>
      <c r="GB67" s="45"/>
      <c r="GC67" s="110"/>
      <c r="GD67" s="110"/>
      <c r="GE67" s="110"/>
      <c r="GF67" s="110"/>
      <c r="GG67" s="110"/>
      <c r="GH67" s="110"/>
      <c r="GI67" s="110"/>
      <c r="GJ67" s="110"/>
      <c r="GK67" s="110"/>
      <c r="GL67" s="110"/>
      <c r="GM67" s="110"/>
      <c r="GN67" s="110"/>
      <c r="GO67" s="110"/>
      <c r="GP67" s="110"/>
      <c r="GQ67" s="110"/>
      <c r="GR67" s="110"/>
      <c r="GS67" s="110"/>
      <c r="GT67" s="110"/>
      <c r="GU67" s="110"/>
      <c r="GV67" s="110"/>
      <c r="GW67" s="110"/>
      <c r="GX67" s="110"/>
      <c r="GY67" s="45"/>
      <c r="GZ67" s="199"/>
      <c r="HA67" s="110"/>
      <c r="HB67" s="110"/>
      <c r="HC67" s="110"/>
      <c r="HD67" s="34">
        <f t="shared" si="10"/>
        <v>0</v>
      </c>
      <c r="HE67" s="25">
        <f t="shared" si="11"/>
        <v>0</v>
      </c>
      <c r="HF67" s="25">
        <f t="shared" si="12"/>
        <v>0</v>
      </c>
      <c r="HG67" s="25">
        <f t="shared" si="13"/>
        <v>0</v>
      </c>
      <c r="HH67" s="25">
        <f t="shared" si="14"/>
        <v>0</v>
      </c>
      <c r="HI67" s="25"/>
      <c r="HJ67" s="18"/>
      <c r="HK67" s="18"/>
      <c r="HL67" s="24" t="str">
        <f t="shared" si="0"/>
        <v>-</v>
      </c>
      <c r="HM67" s="107"/>
      <c r="HN67" s="85"/>
      <c r="HO67" s="204" t="str">
        <f t="shared" si="17"/>
        <v>---/---</v>
      </c>
      <c r="HP67" s="204" t="str">
        <f t="shared" si="18"/>
        <v>---/---</v>
      </c>
      <c r="HQ67" s="182" t="str">
        <f t="shared" si="19"/>
        <v>---/---</v>
      </c>
      <c r="HR67" s="182" t="str">
        <f t="shared" si="20"/>
        <v>---/---</v>
      </c>
      <c r="HS67" s="182" t="b">
        <f t="shared" si="21"/>
        <v>0</v>
      </c>
      <c r="HT67" s="182" t="str">
        <f t="shared" si="22"/>
        <v>---/---</v>
      </c>
      <c r="HU67" s="182" t="str">
        <f t="shared" si="23"/>
        <v>---/---</v>
      </c>
      <c r="HV67" s="191" t="str">
        <f t="shared" si="24"/>
        <v>---/---</v>
      </c>
      <c r="HW67" s="184" t="str">
        <f t="shared" si="25"/>
        <v>---/---</v>
      </c>
      <c r="HX67" s="191" t="str">
        <f t="shared" si="26"/>
        <v>---/---</v>
      </c>
      <c r="HY67" s="183"/>
      <c r="HZ67" s="182" t="str">
        <f t="shared" si="27"/>
        <v>---/---</v>
      </c>
      <c r="IA67" s="182" t="str">
        <f t="shared" si="28"/>
        <v>---/---</v>
      </c>
      <c r="IB67" s="182" t="str">
        <f t="shared" si="29"/>
        <v>---/---</v>
      </c>
      <c r="IC67" s="182" t="str">
        <f t="shared" si="30"/>
        <v>---/---</v>
      </c>
      <c r="ID67" s="182" t="str">
        <f t="shared" si="31"/>
        <v>---/---</v>
      </c>
      <c r="IE67" s="185" t="str">
        <f t="shared" si="32"/>
        <v>---/---</v>
      </c>
      <c r="IF67" s="135" t="s">
        <v>717</v>
      </c>
      <c r="IG67" s="181">
        <v>1</v>
      </c>
      <c r="IH67" s="85"/>
      <c r="II67" s="85"/>
      <c r="IJ67" s="85"/>
      <c r="IK67" s="85"/>
      <c r="IL67" s="85"/>
      <c r="IM67" s="85"/>
      <c r="IN67" s="85"/>
      <c r="IO67" s="85"/>
      <c r="IP67" s="85"/>
      <c r="IQ67" s="85"/>
      <c r="IR67" s="85"/>
      <c r="IS67" s="85"/>
      <c r="IT67" s="85"/>
      <c r="IU67" s="85"/>
      <c r="IV67" s="85"/>
      <c r="IW67" s="85"/>
      <c r="IX67" s="85"/>
      <c r="IY67" s="85"/>
      <c r="IZ67" s="85"/>
      <c r="JA67" s="85"/>
      <c r="JB67" s="85"/>
      <c r="JC67" s="85"/>
      <c r="JD67" s="85"/>
      <c r="JE67" s="85"/>
      <c r="JF67" s="85"/>
      <c r="JG67" s="85"/>
      <c r="JH67" s="85"/>
      <c r="JI67" s="85"/>
      <c r="JJ67" s="85"/>
      <c r="JK67" s="85"/>
      <c r="JL67" s="85"/>
      <c r="JM67" s="85"/>
      <c r="JN67" s="85"/>
      <c r="JO67" s="85"/>
      <c r="JP67" s="85"/>
      <c r="JQ67" s="85"/>
      <c r="JR67" s="85"/>
      <c r="JS67" s="85"/>
      <c r="JT67" s="85"/>
      <c r="JU67" s="85"/>
      <c r="JV67" s="85"/>
      <c r="JW67" s="85"/>
      <c r="JX67" s="85"/>
      <c r="JY67" s="85"/>
      <c r="JZ67" s="85"/>
      <c r="KA67" s="85"/>
      <c r="KB67" s="85"/>
      <c r="KC67" s="85"/>
    </row>
    <row r="68" spans="1:289" s="57" customFormat="1" ht="42.75" hidden="1" customHeight="1">
      <c r="A68" s="6"/>
      <c r="B68" s="19" t="s">
        <v>156</v>
      </c>
      <c r="C68" s="19" t="s">
        <v>157</v>
      </c>
      <c r="D68" s="5"/>
      <c r="E68" s="5"/>
      <c r="F68" s="5"/>
      <c r="G68" s="5"/>
      <c r="H68" s="5" t="s">
        <v>727</v>
      </c>
      <c r="I68" s="5" t="s">
        <v>736</v>
      </c>
      <c r="J68" s="5"/>
      <c r="K68" s="5"/>
      <c r="L68" s="5"/>
      <c r="M68" s="5"/>
      <c r="N68" s="5"/>
      <c r="O68" s="5"/>
      <c r="P68" s="5" t="s">
        <v>745</v>
      </c>
      <c r="Q68" s="5" t="s">
        <v>747</v>
      </c>
      <c r="R68" s="5" t="s">
        <v>205</v>
      </c>
      <c r="S68" s="5" t="s">
        <v>360</v>
      </c>
      <c r="T68" s="5" t="s">
        <v>361</v>
      </c>
      <c r="U68" s="5" t="s">
        <v>158</v>
      </c>
      <c r="V68" s="5"/>
      <c r="W68" s="5" t="str">
        <f>CONCATENATE(X68,"-",Y68,"-",Z68,AA68,,AB68,"-",AC68)</f>
        <v>5-30-JUNC-0001</v>
      </c>
      <c r="X68" s="19" t="s">
        <v>755</v>
      </c>
      <c r="Y68" s="19">
        <v>30</v>
      </c>
      <c r="Z68" s="19" t="s">
        <v>501</v>
      </c>
      <c r="AA68" s="19" t="s">
        <v>307</v>
      </c>
      <c r="AB68" s="19"/>
      <c r="AC68" s="19" t="s">
        <v>188</v>
      </c>
      <c r="AD68" s="5"/>
      <c r="AE68" s="19">
        <v>4</v>
      </c>
      <c r="AF68" s="19" t="s">
        <v>180</v>
      </c>
      <c r="AG68" s="19" t="s">
        <v>166</v>
      </c>
      <c r="AH68" s="19">
        <v>537</v>
      </c>
      <c r="AI68" s="19" t="s">
        <v>242</v>
      </c>
      <c r="AJ68" s="5"/>
      <c r="AK68" s="5"/>
      <c r="AL68" s="5" t="s">
        <v>123</v>
      </c>
      <c r="AM68" s="5"/>
      <c r="AN68" s="5" t="s">
        <v>167</v>
      </c>
      <c r="AO68" s="5" t="str">
        <f>CONCATENATE("0055-",B68,"-",C68,"-","4",".",AE68,".",AF68,".",AG68,".",AH68,"-",AL68,".",AN68,"-",AI68)</f>
        <v>0055-CPC-GA1-4.4.3.30.537-ASK1.RD-0009</v>
      </c>
      <c r="AP68" s="5" t="str">
        <f>CONCATENATE("0055-",B68,"-",C68,"-","4",".",AE68,".",AF68,".",AG68,".",AH68,"-",AL68,"-",AN68,"-",AI68,"_",BD68,"_",U68)</f>
        <v>0055-CPC-GA1-4.4.3.30.537-ASK1-RD-0009_A1_ER</v>
      </c>
      <c r="AQ68" s="13" t="s">
        <v>538</v>
      </c>
      <c r="AR68" s="13" t="s">
        <v>527</v>
      </c>
      <c r="AS68" s="13"/>
      <c r="AT68" s="13"/>
      <c r="AU68" s="13" t="s">
        <v>318</v>
      </c>
      <c r="AV68" s="13" t="s">
        <v>333</v>
      </c>
      <c r="AW68" s="13" t="str">
        <f>CONCATENATE(AQ68," ",AS68,CHAR(10),W68,CHAR(10),AU68)</f>
        <v>Combined Network Cabinet 
5-30-JUNC-0001
List of drawings</v>
      </c>
      <c r="AX68" s="13" t="str">
        <f>CONCATENATE(AR68," ",AT68,CHAR(10),W68,CHAR(10),AV68)</f>
        <v>Шкаф коммуникационный комбинированный 
5-30-JUNC-0001
Ведомость документов</v>
      </c>
      <c r="AY68" s="5"/>
      <c r="AZ68" s="5" t="s">
        <v>490</v>
      </c>
      <c r="BA68" s="5" t="s">
        <v>489</v>
      </c>
      <c r="BB68" s="5" t="str">
        <f>IF(FW68&gt;0,"02",IF(FN68&gt;0,"01",IF(FE68&gt;0,"00",IF(EM68&gt;0,"G1",IF(ED68&gt;0,"F1",IF(DU68&gt;0,"E1",IF(DL68&gt;0,"D1",IF(DC68&gt;0,"C1",IF(CT68&gt;0,"B1",IF(BM68&gt;0,"A1","-"))))))))))</f>
        <v>A1</v>
      </c>
      <c r="BC68" s="167" t="str">
        <f t="shared" si="38"/>
        <v>IFR</v>
      </c>
      <c r="BD68" s="5" t="str">
        <f t="shared" si="34"/>
        <v>A1</v>
      </c>
      <c r="BE68" s="5"/>
      <c r="BF68" s="5"/>
      <c r="BG68" s="12"/>
      <c r="BH68" s="5"/>
      <c r="BI68" s="5"/>
      <c r="BJ68" s="54">
        <f>FB68-(28+15)</f>
        <v>44189</v>
      </c>
      <c r="BK68" s="54">
        <f ca="1">IF(BM68&gt;0,BL68,IF(BJ68&lt;TODAY(),WORKDAY(TODAY(),10),BJ68))</f>
        <v>44251</v>
      </c>
      <c r="BL68" s="193">
        <v>44251</v>
      </c>
      <c r="BM68" s="167" t="s">
        <v>787</v>
      </c>
      <c r="BN68" s="167"/>
      <c r="BO68" s="167"/>
      <c r="BP68" s="167"/>
      <c r="BQ68" s="167"/>
      <c r="BR68" s="157"/>
      <c r="BS68" s="157"/>
      <c r="BT68" s="157"/>
      <c r="BU68" s="157"/>
      <c r="BV68" s="157"/>
      <c r="BW68" s="147"/>
      <c r="BX68" s="147"/>
      <c r="BY68" s="147"/>
      <c r="BZ68" s="147"/>
      <c r="CA68" s="147"/>
      <c r="CB68" s="125"/>
      <c r="CC68" s="125"/>
      <c r="CD68" s="125"/>
      <c r="CE68" s="125"/>
      <c r="CF68" s="125"/>
      <c r="CG68" s="125"/>
      <c r="CH68" s="125"/>
      <c r="CI68" s="125"/>
      <c r="CJ68" s="125"/>
      <c r="CK68" s="125"/>
      <c r="CL68" s="24">
        <f>WORKDAY(BJ68,20)</f>
        <v>44217</v>
      </c>
      <c r="CM68" s="24">
        <f ca="1">IF(BM68&gt;0,WORKDAY(BK68,10),"-")</f>
        <v>44265</v>
      </c>
      <c r="CN68" s="54"/>
      <c r="CO68" s="117"/>
      <c r="CP68" s="34"/>
      <c r="CQ68" s="24">
        <f>WORKDAY(CL68,10)</f>
        <v>44231</v>
      </c>
      <c r="CR68" s="24" t="str">
        <f>IF(CO68&gt;0,WORKDAY(CM68,10),"-")</f>
        <v>-</v>
      </c>
      <c r="CS68" s="54"/>
      <c r="CT68" s="5"/>
      <c r="CU68" s="24" t="str">
        <f>IF(CT68&gt;0,WORKDAY(CQ68,10),"-")</f>
        <v>-</v>
      </c>
      <c r="CV68" s="24" t="str">
        <f>IF(CT68&gt;0,WORKDAY(CR68,10),"-")</f>
        <v>-</v>
      </c>
      <c r="CW68" s="54"/>
      <c r="CX68" s="5"/>
      <c r="CY68" s="34"/>
      <c r="CZ68" s="24" t="str">
        <f>IF(CX68&gt;0,WORKDAY(CU68,10),"-")</f>
        <v>-</v>
      </c>
      <c r="DA68" s="24" t="str">
        <f>IF(CX68&gt;0,WORKDAY(CV68,10),"-")</f>
        <v>-</v>
      </c>
      <c r="DB68" s="24"/>
      <c r="DC68" s="5"/>
      <c r="DD68" s="24" t="str">
        <f>IF(DC68&gt;0,WORKDAY(CZ68,10),"-")</f>
        <v>-</v>
      </c>
      <c r="DE68" s="24" t="str">
        <f>IF(DC68&gt;0,WORKDAY(DA68,10),"-")</f>
        <v>-</v>
      </c>
      <c r="DF68" s="5"/>
      <c r="DG68" s="5"/>
      <c r="DH68" s="54"/>
      <c r="DI68" s="24" t="str">
        <f>IF(DG68&gt;0,WORKDAY(DD68,10),"-")</f>
        <v>-</v>
      </c>
      <c r="DJ68" s="24" t="str">
        <f>IF(DG68&gt;0,WORKDAY(DE68,10),"-")</f>
        <v>-</v>
      </c>
      <c r="DK68" s="5"/>
      <c r="DL68" s="5"/>
      <c r="DM68" s="24" t="str">
        <f>IF(DL68&gt;0,WORKDAY(DI68,10),"-")</f>
        <v>-</v>
      </c>
      <c r="DN68" s="24" t="str">
        <f>IF(DL68&gt;0,WORKDAY(DJ68,10),"-")</f>
        <v>-</v>
      </c>
      <c r="DO68" s="5"/>
      <c r="DP68" s="5"/>
      <c r="DQ68" s="54"/>
      <c r="DR68" s="24" t="str">
        <f>IF(DP68&gt;0,WORKDAY(DM68,10),"-")</f>
        <v>-</v>
      </c>
      <c r="DS68" s="24" t="str">
        <f>IF(DP68&gt;0,WORKDAY(DN68,10),"-")</f>
        <v>-</v>
      </c>
      <c r="DT68" s="5"/>
      <c r="DU68" s="5"/>
      <c r="DV68" s="24" t="str">
        <f>IF(DU68&gt;0,WORKDAY(DR68,10),"-")</f>
        <v>-</v>
      </c>
      <c r="DW68" s="24" t="str">
        <f>IF(DU68&gt;0,WORKDAY(DS68,10),"-")</f>
        <v>-</v>
      </c>
      <c r="DX68" s="5"/>
      <c r="DY68" s="5"/>
      <c r="DZ68" s="54"/>
      <c r="EA68" s="24" t="str">
        <f>IF(DY68&gt;0,WORKDAY(DV68,10),"-")</f>
        <v>-</v>
      </c>
      <c r="EB68" s="24" t="str">
        <f>IF(DY68&gt;0,WORKDAY(DW68,10),"-")</f>
        <v>-</v>
      </c>
      <c r="EC68" s="5"/>
      <c r="ED68" s="5"/>
      <c r="EE68" s="24" t="str">
        <f>IF(ED68&gt;0,WORKDAY(EA68,10),"-")</f>
        <v>-</v>
      </c>
      <c r="EF68" s="24" t="str">
        <f>IF(ED68&gt;0,WORKDAY(EB68,10),"-")</f>
        <v>-</v>
      </c>
      <c r="EG68" s="5"/>
      <c r="EH68" s="5"/>
      <c r="EI68" s="54"/>
      <c r="EJ68" s="24" t="str">
        <f>IF(EH68&gt;0,WORKDAY(EE68,10),"-")</f>
        <v>-</v>
      </c>
      <c r="EK68" s="24" t="str">
        <f>IF(EH68&gt;0,WORKDAY(EF68,10),"-")</f>
        <v>-</v>
      </c>
      <c r="EL68" s="5"/>
      <c r="EM68" s="5"/>
      <c r="EN68" s="24" t="str">
        <f>IF(EM68&gt;0,WORKDAY(EJ68,10),"-")</f>
        <v>-</v>
      </c>
      <c r="EO68" s="24" t="str">
        <f>IF(EM68&gt;0,WORKDAY(EK68,10),"-")</f>
        <v>-</v>
      </c>
      <c r="EP68" s="5"/>
      <c r="EQ68" s="5"/>
      <c r="ER68" s="54"/>
      <c r="ES68" s="54"/>
      <c r="ET68" s="54"/>
      <c r="EU68" s="54"/>
      <c r="EV68" s="54"/>
      <c r="EW68" s="24"/>
      <c r="EX68" s="24"/>
      <c r="EY68" s="167"/>
      <c r="EZ68" s="167"/>
      <c r="FA68" s="193"/>
      <c r="FB68" s="214">
        <v>44232</v>
      </c>
      <c r="FC68" s="214">
        <f ca="1">IF(BK68&gt;0,IF(DC68&gt;0,WORKDAY(DB68,20),IF(CT68&gt;0,WORKDAY(CS68,30),IF(CO68&gt;0,WORKDAY(CN68,40),FB68))),"-")</f>
        <v>44232</v>
      </c>
      <c r="FD68" s="167"/>
      <c r="FE68" s="167"/>
      <c r="FF68" s="24" t="str">
        <f>IF(FE68&gt;0,WORKDAY(FB68,10),"-")</f>
        <v>-</v>
      </c>
      <c r="FG68" s="24" t="str">
        <f>IF(FE68&gt;0,WORKDAY(FC68,10),"-")</f>
        <v>-</v>
      </c>
      <c r="FH68" s="5"/>
      <c r="FI68" s="5"/>
      <c r="FJ68" s="34"/>
      <c r="FK68" s="24"/>
      <c r="FL68" s="24">
        <f>FK68</f>
        <v>0</v>
      </c>
      <c r="FM68" s="5"/>
      <c r="FN68" s="5"/>
      <c r="FO68" s="24" t="str">
        <f>IF(FN68&gt;0,WORKDAY(FK68,10),"-")</f>
        <v>-</v>
      </c>
      <c r="FP68" s="24" t="str">
        <f>IF(FN68&gt;0,WORKDAY(FL68,10),"-")</f>
        <v>-</v>
      </c>
      <c r="FQ68" s="5"/>
      <c r="FR68" s="5"/>
      <c r="FS68" s="54"/>
      <c r="FT68" s="24"/>
      <c r="FU68" s="24">
        <f t="shared" si="9"/>
        <v>0</v>
      </c>
      <c r="FV68" s="5"/>
      <c r="FW68" s="5"/>
      <c r="FX68" s="24" t="str">
        <f>IF(FW68&gt;0,WORKDAY(FT68,10),"-")</f>
        <v>-</v>
      </c>
      <c r="FY68" s="24" t="str">
        <f>IF(FW68&gt;0,WORKDAY(FU68,10),"-")</f>
        <v>-</v>
      </c>
      <c r="FZ68" s="5"/>
      <c r="GA68" s="5"/>
      <c r="GB68" s="54"/>
      <c r="GC68" s="54"/>
      <c r="GD68" s="54"/>
      <c r="GE68" s="54"/>
      <c r="GF68" s="54"/>
      <c r="GG68" s="54"/>
      <c r="GH68" s="54"/>
      <c r="GI68" s="54"/>
      <c r="GJ68" s="54"/>
      <c r="GK68" s="54"/>
      <c r="GL68" s="54"/>
      <c r="GM68" s="54"/>
      <c r="GN68" s="54"/>
      <c r="GO68" s="54"/>
      <c r="GP68" s="54"/>
      <c r="GQ68" s="54"/>
      <c r="GR68" s="54"/>
      <c r="GS68" s="54"/>
      <c r="GT68" s="54"/>
      <c r="GU68" s="54"/>
      <c r="GV68" s="54"/>
      <c r="GW68" s="54"/>
      <c r="GX68" s="54"/>
      <c r="GY68" s="54"/>
      <c r="GZ68" s="193"/>
      <c r="HA68" s="54"/>
      <c r="HB68" s="54"/>
      <c r="HC68" s="54"/>
      <c r="HD68" s="34">
        <f t="shared" ca="1" si="10"/>
        <v>1</v>
      </c>
      <c r="HE68" s="25">
        <f t="shared" ca="1" si="11"/>
        <v>6.8389057750759875E-4</v>
      </c>
      <c r="HF68" s="25">
        <f t="shared" ca="1" si="12"/>
        <v>1.5197568389057751E-3</v>
      </c>
      <c r="HG68" s="25">
        <f t="shared" ca="1" si="13"/>
        <v>9.0543259557344079E-4</v>
      </c>
      <c r="HH68" s="25">
        <f t="shared" ca="1" si="14"/>
        <v>2.012072434607646E-3</v>
      </c>
      <c r="HI68" s="25"/>
      <c r="HJ68" s="25"/>
      <c r="HK68" s="5"/>
      <c r="HL68" s="24">
        <f t="shared" ca="1" si="0"/>
        <v>44251</v>
      </c>
      <c r="HM68" s="107"/>
      <c r="HO68" s="204" t="str">
        <f t="shared" si="17"/>
        <v>ожидание A1</v>
      </c>
      <c r="HP68" s="204" t="str">
        <f t="shared" si="18"/>
        <v>не выгружено 00</v>
      </c>
      <c r="HQ68" s="182" t="str">
        <f t="shared" si="19"/>
        <v>выгружено A1</v>
      </c>
      <c r="HR68" s="182" t="str">
        <f t="shared" si="20"/>
        <v>ожидание A1</v>
      </c>
      <c r="HS68" s="182" t="b">
        <f t="shared" si="21"/>
        <v>0</v>
      </c>
      <c r="HT68" s="182" t="str">
        <f t="shared" si="22"/>
        <v>ожидание замечаний</v>
      </c>
      <c r="HU68" s="182" t="str">
        <f t="shared" si="23"/>
        <v>0055-P2-GA1-CPC-TRM-00664</v>
      </c>
      <c r="HV68" s="191">
        <f t="shared" si="24"/>
        <v>44251</v>
      </c>
      <c r="HW68" s="184" t="str">
        <f t="shared" si="25"/>
        <v>ожидание A1</v>
      </c>
      <c r="HX68" s="191" t="str">
        <f t="shared" si="26"/>
        <v>ожидание A1</v>
      </c>
      <c r="HY68" s="183"/>
      <c r="HZ68" s="182" t="str">
        <f t="shared" si="27"/>
        <v>выгружено</v>
      </c>
      <c r="IA68" s="182" t="str">
        <f t="shared" si="28"/>
        <v>A1</v>
      </c>
      <c r="IB68" s="182" t="str">
        <f t="shared" si="29"/>
        <v>ожидание замечаний к ревизии</v>
      </c>
      <c r="IC68" s="182" t="str">
        <f t="shared" si="30"/>
        <v>A1</v>
      </c>
      <c r="ID68" s="182" t="str">
        <f t="shared" si="31"/>
        <v>A1</v>
      </c>
      <c r="IE68" s="185" t="str">
        <f t="shared" si="32"/>
        <v>1</v>
      </c>
      <c r="IF68" s="135" t="s">
        <v>705</v>
      </c>
      <c r="IG68" s="181">
        <v>1</v>
      </c>
    </row>
    <row r="69" spans="1:289" s="57" customFormat="1" ht="42.75" hidden="1" customHeight="1">
      <c r="A69" s="6"/>
      <c r="B69" s="19" t="s">
        <v>156</v>
      </c>
      <c r="C69" s="19" t="s">
        <v>157</v>
      </c>
      <c r="D69" s="5"/>
      <c r="E69" s="5"/>
      <c r="F69" s="5"/>
      <c r="G69" s="5"/>
      <c r="H69" s="5" t="s">
        <v>727</v>
      </c>
      <c r="I69" s="5" t="s">
        <v>736</v>
      </c>
      <c r="J69" s="5"/>
      <c r="K69" s="5"/>
      <c r="L69" s="5"/>
      <c r="M69" s="5"/>
      <c r="N69" s="5"/>
      <c r="O69" s="5"/>
      <c r="P69" s="5" t="s">
        <v>745</v>
      </c>
      <c r="Q69" s="5" t="s">
        <v>747</v>
      </c>
      <c r="R69" s="5" t="s">
        <v>205</v>
      </c>
      <c r="S69" s="5" t="s">
        <v>360</v>
      </c>
      <c r="T69" s="5" t="s">
        <v>361</v>
      </c>
      <c r="U69" s="5" t="s">
        <v>158</v>
      </c>
      <c r="V69" s="5"/>
      <c r="W69" s="5" t="str">
        <f>CONCATENATE(X69,"-",Y69,"-",Z69,AA69,,AB69,"-",AC69)</f>
        <v>5-30-JUNC-0001</v>
      </c>
      <c r="X69" s="19" t="s">
        <v>755</v>
      </c>
      <c r="Y69" s="19">
        <v>30</v>
      </c>
      <c r="Z69" s="19" t="s">
        <v>501</v>
      </c>
      <c r="AA69" s="19" t="s">
        <v>307</v>
      </c>
      <c r="AB69" s="19"/>
      <c r="AC69" s="19" t="s">
        <v>188</v>
      </c>
      <c r="AD69" s="5"/>
      <c r="AE69" s="19">
        <v>4</v>
      </c>
      <c r="AF69" s="19" t="s">
        <v>180</v>
      </c>
      <c r="AG69" s="19" t="s">
        <v>166</v>
      </c>
      <c r="AH69" s="19">
        <v>537</v>
      </c>
      <c r="AI69" s="19" t="s">
        <v>242</v>
      </c>
      <c r="AJ69" s="5"/>
      <c r="AK69" s="5"/>
      <c r="AL69" s="5" t="s">
        <v>123</v>
      </c>
      <c r="AM69" s="5"/>
      <c r="AN69" s="5" t="s">
        <v>168</v>
      </c>
      <c r="AO69" s="5" t="str">
        <f>CONCATENATE("0055-",B69,"-",C69,"-","4",".",AE69,".",AF69,".",AG69,".",AH69,"-",AL69,".",AN69,"-",AI69)</f>
        <v>0055-CPC-GA1-4.4.3.30.537-ASK1.SP-0009</v>
      </c>
      <c r="AP69" s="5" t="str">
        <f>CONCATENATE("0055-",B69,"-",C69,"-","4",".",AE69,".",AF69,".",AG69,".",AH69,"-",AL69,"-",AN69,"-",AI69,"_",BD69,"_",U69)</f>
        <v>0055-CPC-GA1-4.4.3.30.537-ASK1-SP-0009_A1_ER</v>
      </c>
      <c r="AQ69" s="13" t="s">
        <v>538</v>
      </c>
      <c r="AR69" s="13" t="s">
        <v>527</v>
      </c>
      <c r="AS69" s="13"/>
      <c r="AT69" s="13"/>
      <c r="AU69" s="13" t="s">
        <v>319</v>
      </c>
      <c r="AV69" s="13" t="s">
        <v>334</v>
      </c>
      <c r="AW69" s="13" t="str">
        <f>CONCATENATE(AQ69," ",AS69,CHAR(10),W69,CHAR(10),AU69)</f>
        <v>Combined Network Cabinet 
5-30-JUNC-0001
List of elements</v>
      </c>
      <c r="AX69" s="13" t="str">
        <f>CONCATENATE(AR69," ",AT69,CHAR(10),W69,CHAR(10),AV69)</f>
        <v>Шкаф коммуникационный комбинированный 
5-30-JUNC-0001
Перечень элементов</v>
      </c>
      <c r="AY69" s="5"/>
      <c r="AZ69" s="5" t="s">
        <v>490</v>
      </c>
      <c r="BA69" s="167" t="s">
        <v>489</v>
      </c>
      <c r="BB69" s="5" t="str">
        <f>IF(FW69&gt;0,"02",IF(FN69&gt;0,"01",IF(FE69&gt;0,"00",IF(EM69&gt;0,"G1",IF(ED69&gt;0,"F1",IF(DU69&gt;0,"E1",IF(DL69&gt;0,"D1",IF(DC69&gt;0,"C1",IF(CT69&gt;0,"B1",IF(BM69&gt;0,"A1","-"))))))))))</f>
        <v>A1</v>
      </c>
      <c r="BC69" s="167" t="str">
        <f t="shared" si="38"/>
        <v>IFR</v>
      </c>
      <c r="BD69" s="5" t="str">
        <f t="shared" si="34"/>
        <v>A1</v>
      </c>
      <c r="BE69" s="5"/>
      <c r="BF69" s="5"/>
      <c r="BG69" s="12"/>
      <c r="BH69" s="5"/>
      <c r="BI69" s="5"/>
      <c r="BJ69" s="54">
        <f>FB69-(28+15)</f>
        <v>44189</v>
      </c>
      <c r="BK69" s="54">
        <f ca="1">IF(BM69&gt;0,BL69,IF(BJ69&lt;TODAY(),WORKDAY(TODAY(),10),BJ69))</f>
        <v>44251</v>
      </c>
      <c r="BL69" s="193">
        <v>44251</v>
      </c>
      <c r="BM69" s="167" t="s">
        <v>787</v>
      </c>
      <c r="BN69" s="167"/>
      <c r="BO69" s="167"/>
      <c r="BP69" s="167"/>
      <c r="BQ69" s="167"/>
      <c r="BR69" s="157"/>
      <c r="BS69" s="157"/>
      <c r="BT69" s="157"/>
      <c r="BU69" s="157"/>
      <c r="BV69" s="157"/>
      <c r="BW69" s="147"/>
      <c r="BX69" s="147"/>
      <c r="BY69" s="147"/>
      <c r="BZ69" s="147"/>
      <c r="CA69" s="147"/>
      <c r="CB69" s="125"/>
      <c r="CC69" s="125"/>
      <c r="CD69" s="125"/>
      <c r="CE69" s="125"/>
      <c r="CF69" s="125"/>
      <c r="CG69" s="125"/>
      <c r="CH69" s="125"/>
      <c r="CI69" s="125"/>
      <c r="CJ69" s="125"/>
      <c r="CK69" s="125"/>
      <c r="CL69" s="24">
        <f>WORKDAY(BJ69,20)</f>
        <v>44217</v>
      </c>
      <c r="CM69" s="24">
        <f ca="1">IF(BM69&gt;0,WORKDAY(BK69,10),"-")</f>
        <v>44265</v>
      </c>
      <c r="CN69" s="54"/>
      <c r="CO69" s="117"/>
      <c r="CP69" s="34"/>
      <c r="CQ69" s="24">
        <f>WORKDAY(CL69,10)</f>
        <v>44231</v>
      </c>
      <c r="CR69" s="24" t="str">
        <f>IF(CO69&gt;0,WORKDAY(CM69,10),"-")</f>
        <v>-</v>
      </c>
      <c r="CS69" s="54"/>
      <c r="CT69" s="5"/>
      <c r="CU69" s="24" t="str">
        <f>IF(CT69&gt;0,WORKDAY(CQ69,10),"-")</f>
        <v>-</v>
      </c>
      <c r="CV69" s="24" t="str">
        <f>IF(CT69&gt;0,WORKDAY(CR69,10),"-")</f>
        <v>-</v>
      </c>
      <c r="CW69" s="54"/>
      <c r="CX69" s="5"/>
      <c r="CY69" s="34"/>
      <c r="CZ69" s="24" t="str">
        <f>IF(CX69&gt;0,WORKDAY(CU69,10),"-")</f>
        <v>-</v>
      </c>
      <c r="DA69" s="24" t="str">
        <f>IF(CX69&gt;0,WORKDAY(CV69,10),"-")</f>
        <v>-</v>
      </c>
      <c r="DB69" s="24"/>
      <c r="DC69" s="5"/>
      <c r="DD69" s="24" t="str">
        <f>IF(DC69&gt;0,WORKDAY(CZ69,10),"-")</f>
        <v>-</v>
      </c>
      <c r="DE69" s="24" t="str">
        <f>IF(DC69&gt;0,WORKDAY(DA69,10),"-")</f>
        <v>-</v>
      </c>
      <c r="DF69" s="5"/>
      <c r="DG69" s="5"/>
      <c r="DH69" s="54"/>
      <c r="DI69" s="24" t="str">
        <f>IF(DG69&gt;0,WORKDAY(DD69,10),"-")</f>
        <v>-</v>
      </c>
      <c r="DJ69" s="24" t="str">
        <f>IF(DG69&gt;0,WORKDAY(DE69,10),"-")</f>
        <v>-</v>
      </c>
      <c r="DK69" s="5"/>
      <c r="DL69" s="5"/>
      <c r="DM69" s="24" t="str">
        <f>IF(DL69&gt;0,WORKDAY(DI69,10),"-")</f>
        <v>-</v>
      </c>
      <c r="DN69" s="24" t="str">
        <f>IF(DL69&gt;0,WORKDAY(DJ69,10),"-")</f>
        <v>-</v>
      </c>
      <c r="DO69" s="5"/>
      <c r="DP69" s="5"/>
      <c r="DQ69" s="54"/>
      <c r="DR69" s="24" t="str">
        <f>IF(DP69&gt;0,WORKDAY(DM69,10),"-")</f>
        <v>-</v>
      </c>
      <c r="DS69" s="24" t="str">
        <f>IF(DP69&gt;0,WORKDAY(DN69,10),"-")</f>
        <v>-</v>
      </c>
      <c r="DT69" s="5"/>
      <c r="DU69" s="5"/>
      <c r="DV69" s="24" t="str">
        <f>IF(DU69&gt;0,WORKDAY(DR69,10),"-")</f>
        <v>-</v>
      </c>
      <c r="DW69" s="24" t="str">
        <f>IF(DU69&gt;0,WORKDAY(DS69,10),"-")</f>
        <v>-</v>
      </c>
      <c r="DX69" s="5"/>
      <c r="DY69" s="5"/>
      <c r="DZ69" s="54"/>
      <c r="EA69" s="24" t="str">
        <f>IF(DY69&gt;0,WORKDAY(DV69,10),"-")</f>
        <v>-</v>
      </c>
      <c r="EB69" s="24" t="str">
        <f>IF(DY69&gt;0,WORKDAY(DW69,10),"-")</f>
        <v>-</v>
      </c>
      <c r="EC69" s="5"/>
      <c r="ED69" s="5"/>
      <c r="EE69" s="24" t="str">
        <f>IF(ED69&gt;0,WORKDAY(EA69,10),"-")</f>
        <v>-</v>
      </c>
      <c r="EF69" s="24" t="str">
        <f>IF(ED69&gt;0,WORKDAY(EB69,10),"-")</f>
        <v>-</v>
      </c>
      <c r="EG69" s="5"/>
      <c r="EH69" s="5"/>
      <c r="EI69" s="54"/>
      <c r="EJ69" s="24" t="str">
        <f>IF(EH69&gt;0,WORKDAY(EE69,10),"-")</f>
        <v>-</v>
      </c>
      <c r="EK69" s="24" t="str">
        <f>IF(EH69&gt;0,WORKDAY(EF69,10),"-")</f>
        <v>-</v>
      </c>
      <c r="EL69" s="5"/>
      <c r="EM69" s="5"/>
      <c r="EN69" s="24" t="str">
        <f>IF(EM69&gt;0,WORKDAY(EJ69,10),"-")</f>
        <v>-</v>
      </c>
      <c r="EO69" s="24" t="str">
        <f>IF(EM69&gt;0,WORKDAY(EK69,10),"-")</f>
        <v>-</v>
      </c>
      <c r="EP69" s="5"/>
      <c r="EQ69" s="5"/>
      <c r="ER69" s="54"/>
      <c r="ES69" s="54"/>
      <c r="ET69" s="54"/>
      <c r="EU69" s="54"/>
      <c r="EV69" s="54"/>
      <c r="EW69" s="24"/>
      <c r="EX69" s="24"/>
      <c r="EY69" s="167"/>
      <c r="EZ69" s="167"/>
      <c r="FA69" s="193"/>
      <c r="FB69" s="214">
        <v>44232</v>
      </c>
      <c r="FC69" s="214">
        <f ca="1">IF(BK69&gt;0,IF(DC69&gt;0,WORKDAY(DB69,20),IF(CT69&gt;0,WORKDAY(CS69,30),IF(CO69&gt;0,WORKDAY(CN69,40),FB69))),"-")</f>
        <v>44232</v>
      </c>
      <c r="FD69" s="167"/>
      <c r="FE69" s="167"/>
      <c r="FF69" s="24" t="str">
        <f>IF(FE69&gt;0,WORKDAY(FB69,10),"-")</f>
        <v>-</v>
      </c>
      <c r="FG69" s="24" t="str">
        <f>IF(FE69&gt;0,WORKDAY(FC69,10),"-")</f>
        <v>-</v>
      </c>
      <c r="FH69" s="5"/>
      <c r="FI69" s="5"/>
      <c r="FJ69" s="34"/>
      <c r="FK69" s="24"/>
      <c r="FL69" s="24">
        <f t="shared" si="36"/>
        <v>0</v>
      </c>
      <c r="FM69" s="5"/>
      <c r="FN69" s="5"/>
      <c r="FO69" s="24" t="str">
        <f>IF(FN69&gt;0,WORKDAY(FK69,10),"-")</f>
        <v>-</v>
      </c>
      <c r="FP69" s="24" t="str">
        <f>IF(FN69&gt;0,WORKDAY(FL69,10),"-")</f>
        <v>-</v>
      </c>
      <c r="FQ69" s="5"/>
      <c r="FR69" s="5"/>
      <c r="FS69" s="54"/>
      <c r="FT69" s="24"/>
      <c r="FU69" s="24">
        <f t="shared" si="9"/>
        <v>0</v>
      </c>
      <c r="FV69" s="5"/>
      <c r="FW69" s="5"/>
      <c r="FX69" s="24" t="str">
        <f>IF(FW69&gt;0,WORKDAY(FT69,10),"-")</f>
        <v>-</v>
      </c>
      <c r="FY69" s="24" t="str">
        <f>IF(FW69&gt;0,WORKDAY(FU69,10),"-")</f>
        <v>-</v>
      </c>
      <c r="FZ69" s="5"/>
      <c r="GA69" s="5"/>
      <c r="GB69" s="54"/>
      <c r="GC69" s="54"/>
      <c r="GD69" s="54"/>
      <c r="GE69" s="54"/>
      <c r="GF69" s="54"/>
      <c r="GG69" s="54"/>
      <c r="GH69" s="54"/>
      <c r="GI69" s="54"/>
      <c r="GJ69" s="54"/>
      <c r="GK69" s="54"/>
      <c r="GL69" s="54"/>
      <c r="GM69" s="54"/>
      <c r="GN69" s="54"/>
      <c r="GO69" s="54"/>
      <c r="GP69" s="54"/>
      <c r="GQ69" s="54"/>
      <c r="GR69" s="54"/>
      <c r="GS69" s="54"/>
      <c r="GT69" s="54"/>
      <c r="GU69" s="54"/>
      <c r="GV69" s="54"/>
      <c r="GW69" s="54"/>
      <c r="GX69" s="54"/>
      <c r="GY69" s="54"/>
      <c r="GZ69" s="193"/>
      <c r="HA69" s="54"/>
      <c r="HB69" s="54"/>
      <c r="HC69" s="54"/>
      <c r="HD69" s="34">
        <f t="shared" ca="1" si="10"/>
        <v>1</v>
      </c>
      <c r="HE69" s="25">
        <f t="shared" ca="1" si="11"/>
        <v>6.8389057750759875E-4</v>
      </c>
      <c r="HF69" s="25">
        <f t="shared" ca="1" si="12"/>
        <v>1.5197568389057751E-3</v>
      </c>
      <c r="HG69" s="25">
        <f t="shared" ca="1" si="13"/>
        <v>9.0543259557344079E-4</v>
      </c>
      <c r="HH69" s="25">
        <f t="shared" ca="1" si="14"/>
        <v>2.012072434607646E-3</v>
      </c>
      <c r="HI69" s="25"/>
      <c r="HJ69" s="25"/>
      <c r="HK69" s="5"/>
      <c r="HL69" s="24">
        <f t="shared" ca="1" si="0"/>
        <v>44251</v>
      </c>
      <c r="HM69" s="107"/>
      <c r="HO69" s="204" t="str">
        <f t="shared" si="17"/>
        <v>ожидание A1</v>
      </c>
      <c r="HP69" s="204" t="str">
        <f t="shared" si="18"/>
        <v>не выгружено 00</v>
      </c>
      <c r="HQ69" s="182" t="str">
        <f t="shared" si="19"/>
        <v>выгружено A1</v>
      </c>
      <c r="HR69" s="182" t="str">
        <f t="shared" si="20"/>
        <v>ожидание A1</v>
      </c>
      <c r="HS69" s="182" t="b">
        <f t="shared" si="21"/>
        <v>0</v>
      </c>
      <c r="HT69" s="182" t="str">
        <f t="shared" si="22"/>
        <v>ожидание замечаний</v>
      </c>
      <c r="HU69" s="182" t="str">
        <f t="shared" si="23"/>
        <v>0055-P2-GA1-CPC-TRM-00664</v>
      </c>
      <c r="HV69" s="191">
        <f t="shared" si="24"/>
        <v>44251</v>
      </c>
      <c r="HW69" s="184" t="str">
        <f t="shared" si="25"/>
        <v>ожидание A1</v>
      </c>
      <c r="HX69" s="191" t="str">
        <f t="shared" si="26"/>
        <v>ожидание A1</v>
      </c>
      <c r="HY69" s="183"/>
      <c r="HZ69" s="182" t="str">
        <f t="shared" si="27"/>
        <v>выгружено</v>
      </c>
      <c r="IA69" s="182" t="str">
        <f t="shared" si="28"/>
        <v>A1</v>
      </c>
      <c r="IB69" s="182" t="str">
        <f t="shared" si="29"/>
        <v>ожидание замечаний к ревизии</v>
      </c>
      <c r="IC69" s="182" t="str">
        <f t="shared" si="30"/>
        <v>A1</v>
      </c>
      <c r="ID69" s="182" t="str">
        <f t="shared" si="31"/>
        <v>A1</v>
      </c>
      <c r="IE69" s="185" t="str">
        <f t="shared" si="32"/>
        <v>1</v>
      </c>
      <c r="IF69" s="135" t="s">
        <v>705</v>
      </c>
      <c r="IG69" s="181">
        <v>1</v>
      </c>
    </row>
    <row r="70" spans="1:289" s="57" customFormat="1" ht="42.75" hidden="1" customHeight="1">
      <c r="A70" s="6"/>
      <c r="B70" s="19" t="s">
        <v>156</v>
      </c>
      <c r="C70" s="19" t="s">
        <v>157</v>
      </c>
      <c r="D70" s="5"/>
      <c r="E70" s="5"/>
      <c r="F70" s="5"/>
      <c r="G70" s="5"/>
      <c r="H70" s="5" t="s">
        <v>727</v>
      </c>
      <c r="I70" s="5" t="s">
        <v>736</v>
      </c>
      <c r="J70" s="5"/>
      <c r="K70" s="5"/>
      <c r="L70" s="5"/>
      <c r="M70" s="5"/>
      <c r="N70" s="5"/>
      <c r="O70" s="5"/>
      <c r="P70" s="5" t="s">
        <v>745</v>
      </c>
      <c r="Q70" s="5" t="s">
        <v>747</v>
      </c>
      <c r="R70" s="5" t="s">
        <v>205</v>
      </c>
      <c r="S70" s="5" t="s">
        <v>360</v>
      </c>
      <c r="T70" s="5" t="s">
        <v>361</v>
      </c>
      <c r="U70" s="5" t="s">
        <v>158</v>
      </c>
      <c r="V70" s="5"/>
      <c r="W70" s="5" t="str">
        <f>CONCATENATE(X70,"-",Y70,"-",Z70,AA70,,AB70,"-",AC70)</f>
        <v>5-30-JUNC-0001</v>
      </c>
      <c r="X70" s="19" t="s">
        <v>755</v>
      </c>
      <c r="Y70" s="19">
        <v>30</v>
      </c>
      <c r="Z70" s="19" t="s">
        <v>501</v>
      </c>
      <c r="AA70" s="19" t="s">
        <v>307</v>
      </c>
      <c r="AB70" s="19"/>
      <c r="AC70" s="19" t="s">
        <v>188</v>
      </c>
      <c r="AD70" s="5"/>
      <c r="AE70" s="19">
        <v>4</v>
      </c>
      <c r="AF70" s="19" t="s">
        <v>180</v>
      </c>
      <c r="AG70" s="19" t="s">
        <v>166</v>
      </c>
      <c r="AH70" s="19">
        <v>537</v>
      </c>
      <c r="AI70" s="19" t="s">
        <v>242</v>
      </c>
      <c r="AJ70" s="5"/>
      <c r="AK70" s="5"/>
      <c r="AL70" s="5" t="s">
        <v>123</v>
      </c>
      <c r="AM70" s="5"/>
      <c r="AN70" s="5" t="s">
        <v>169</v>
      </c>
      <c r="AO70" s="5" t="str">
        <f>CONCATENATE("0055-",B70,"-",C70,"-","4",".",AE70,".",AF70,".",AG70,".",AH70,"-",AL70,".",AN70,"-",AI70)</f>
        <v>0055-CPC-GA1-4.4.3.30.537-ASK1.V0-0009</v>
      </c>
      <c r="AP70" s="5" t="str">
        <f>CONCATENATE("0055-",B70,"-",C70,"-","4",".",AE70,".",AF70,".",AG70,".",AH70,"-",AL70,"-",AN70,"-",AI70,"_",BD70,"_",U70)</f>
        <v>0055-CPC-GA1-4.4.3.30.537-ASK1-V0-0009_A1_ER</v>
      </c>
      <c r="AQ70" s="13" t="s">
        <v>538</v>
      </c>
      <c r="AR70" s="13" t="s">
        <v>527</v>
      </c>
      <c r="AS70" s="13"/>
      <c r="AT70" s="13"/>
      <c r="AU70" s="13" t="s">
        <v>320</v>
      </c>
      <c r="AV70" s="13" t="s">
        <v>335</v>
      </c>
      <c r="AW70" s="13" t="str">
        <f>CONCATENATE(AQ70," ",AS70,CHAR(10),W70,CHAR(10),AU70)</f>
        <v>Combined Network Cabinet 
5-30-JUNC-0001
General view drawings</v>
      </c>
      <c r="AX70" s="13" t="str">
        <f>CONCATENATE(AR70," ",AT70,CHAR(10),W70,CHAR(10),AV70)</f>
        <v>Шкаф коммуникационный комбинированный 
5-30-JUNC-0001
Чертеж общего вида</v>
      </c>
      <c r="AY70" s="5"/>
      <c r="AZ70" s="5" t="s">
        <v>490</v>
      </c>
      <c r="BA70" s="167" t="s">
        <v>489</v>
      </c>
      <c r="BB70" s="5" t="str">
        <f>IF(FW70&gt;0,"02",IF(FN70&gt;0,"01",IF(FE70&gt;0,"00",IF(EM70&gt;0,"G1",IF(ED70&gt;0,"F1",IF(DU70&gt;0,"E1",IF(DL70&gt;0,"D1",IF(DC70&gt;0,"C1",IF(CT70&gt;0,"B1",IF(BM70&gt;0,"A1","-"))))))))))</f>
        <v>A1</v>
      </c>
      <c r="BC70" s="167" t="str">
        <f t="shared" si="38"/>
        <v>IFR</v>
      </c>
      <c r="BD70" s="5" t="str">
        <f t="shared" si="34"/>
        <v>A1</v>
      </c>
      <c r="BE70" s="5"/>
      <c r="BF70" s="5"/>
      <c r="BG70" s="12"/>
      <c r="BH70" s="5"/>
      <c r="BI70" s="5"/>
      <c r="BJ70" s="54">
        <f>FB70-(28+15)</f>
        <v>44189</v>
      </c>
      <c r="BK70" s="54">
        <f ca="1">IF(BM70&gt;0,BL70,IF(BJ70&lt;TODAY(),WORKDAY(TODAY(),10),BJ70))</f>
        <v>44251</v>
      </c>
      <c r="BL70" s="193">
        <v>44251</v>
      </c>
      <c r="BM70" s="167" t="s">
        <v>787</v>
      </c>
      <c r="BN70" s="167"/>
      <c r="BO70" s="167"/>
      <c r="BP70" s="167"/>
      <c r="BQ70" s="167"/>
      <c r="BR70" s="157"/>
      <c r="BS70" s="157"/>
      <c r="BT70" s="157"/>
      <c r="BU70" s="157"/>
      <c r="BV70" s="157"/>
      <c r="BW70" s="147"/>
      <c r="BX70" s="147"/>
      <c r="BY70" s="147"/>
      <c r="BZ70" s="147"/>
      <c r="CA70" s="147"/>
      <c r="CB70" s="125"/>
      <c r="CC70" s="125"/>
      <c r="CD70" s="125"/>
      <c r="CE70" s="125"/>
      <c r="CF70" s="125"/>
      <c r="CG70" s="125"/>
      <c r="CH70" s="125"/>
      <c r="CI70" s="125"/>
      <c r="CJ70" s="125"/>
      <c r="CK70" s="125"/>
      <c r="CL70" s="24">
        <f>WORKDAY(BJ70,20)</f>
        <v>44217</v>
      </c>
      <c r="CM70" s="24">
        <f ca="1">IF(BM70&gt;0,WORKDAY(BK70,10),"-")</f>
        <v>44265</v>
      </c>
      <c r="CN70" s="54"/>
      <c r="CO70" s="117"/>
      <c r="CP70" s="34"/>
      <c r="CQ70" s="24">
        <f>WORKDAY(CL70,10)</f>
        <v>44231</v>
      </c>
      <c r="CR70" s="24" t="str">
        <f>IF(CO70&gt;0,WORKDAY(CM70,10),"-")</f>
        <v>-</v>
      </c>
      <c r="CS70" s="54"/>
      <c r="CT70" s="5"/>
      <c r="CU70" s="24" t="str">
        <f>IF(CT70&gt;0,WORKDAY(CQ70,10),"-")</f>
        <v>-</v>
      </c>
      <c r="CV70" s="24" t="str">
        <f>IF(CT70&gt;0,WORKDAY(CR70,10),"-")</f>
        <v>-</v>
      </c>
      <c r="CW70" s="54"/>
      <c r="CX70" s="5"/>
      <c r="CY70" s="34"/>
      <c r="CZ70" s="24" t="str">
        <f>IF(CX70&gt;0,WORKDAY(CU70,10),"-")</f>
        <v>-</v>
      </c>
      <c r="DA70" s="24" t="str">
        <f>IF(CX70&gt;0,WORKDAY(CV70,10),"-")</f>
        <v>-</v>
      </c>
      <c r="DB70" s="24"/>
      <c r="DC70" s="5"/>
      <c r="DD70" s="24" t="str">
        <f>IF(DC70&gt;0,WORKDAY(CZ70,10),"-")</f>
        <v>-</v>
      </c>
      <c r="DE70" s="24" t="str">
        <f>IF(DC70&gt;0,WORKDAY(DA70,10),"-")</f>
        <v>-</v>
      </c>
      <c r="DF70" s="5"/>
      <c r="DG70" s="5"/>
      <c r="DH70" s="54"/>
      <c r="DI70" s="24" t="str">
        <f>IF(DG70&gt;0,WORKDAY(DD70,10),"-")</f>
        <v>-</v>
      </c>
      <c r="DJ70" s="24" t="str">
        <f>IF(DG70&gt;0,WORKDAY(DE70,10),"-")</f>
        <v>-</v>
      </c>
      <c r="DK70" s="5"/>
      <c r="DL70" s="5"/>
      <c r="DM70" s="24" t="str">
        <f>IF(DL70&gt;0,WORKDAY(DI70,10),"-")</f>
        <v>-</v>
      </c>
      <c r="DN70" s="24" t="str">
        <f>IF(DL70&gt;0,WORKDAY(DJ70,10),"-")</f>
        <v>-</v>
      </c>
      <c r="DO70" s="5"/>
      <c r="DP70" s="5"/>
      <c r="DQ70" s="54"/>
      <c r="DR70" s="24" t="str">
        <f>IF(DP70&gt;0,WORKDAY(DM70,10),"-")</f>
        <v>-</v>
      </c>
      <c r="DS70" s="24" t="str">
        <f>IF(DP70&gt;0,WORKDAY(DN70,10),"-")</f>
        <v>-</v>
      </c>
      <c r="DT70" s="5"/>
      <c r="DU70" s="5"/>
      <c r="DV70" s="24" t="str">
        <f>IF(DU70&gt;0,WORKDAY(DR70,10),"-")</f>
        <v>-</v>
      </c>
      <c r="DW70" s="24" t="str">
        <f>IF(DU70&gt;0,WORKDAY(DS70,10),"-")</f>
        <v>-</v>
      </c>
      <c r="DX70" s="5"/>
      <c r="DY70" s="5"/>
      <c r="DZ70" s="54"/>
      <c r="EA70" s="24" t="str">
        <f>IF(DY70&gt;0,WORKDAY(DV70,10),"-")</f>
        <v>-</v>
      </c>
      <c r="EB70" s="24" t="str">
        <f>IF(DY70&gt;0,WORKDAY(DW70,10),"-")</f>
        <v>-</v>
      </c>
      <c r="EC70" s="5"/>
      <c r="ED70" s="5"/>
      <c r="EE70" s="24" t="str">
        <f>IF(ED70&gt;0,WORKDAY(EA70,10),"-")</f>
        <v>-</v>
      </c>
      <c r="EF70" s="24" t="str">
        <f>IF(ED70&gt;0,WORKDAY(EB70,10),"-")</f>
        <v>-</v>
      </c>
      <c r="EG70" s="5"/>
      <c r="EH70" s="5"/>
      <c r="EI70" s="54"/>
      <c r="EJ70" s="24" t="str">
        <f>IF(EH70&gt;0,WORKDAY(EE70,10),"-")</f>
        <v>-</v>
      </c>
      <c r="EK70" s="24" t="str">
        <f>IF(EH70&gt;0,WORKDAY(EF70,10),"-")</f>
        <v>-</v>
      </c>
      <c r="EL70" s="5"/>
      <c r="EM70" s="5"/>
      <c r="EN70" s="24" t="str">
        <f>IF(EM70&gt;0,WORKDAY(EJ70,10),"-")</f>
        <v>-</v>
      </c>
      <c r="EO70" s="24" t="str">
        <f>IF(EM70&gt;0,WORKDAY(EK70,10),"-")</f>
        <v>-</v>
      </c>
      <c r="EP70" s="5"/>
      <c r="EQ70" s="5"/>
      <c r="ER70" s="54"/>
      <c r="ES70" s="54"/>
      <c r="ET70" s="54"/>
      <c r="EU70" s="54"/>
      <c r="EV70" s="54"/>
      <c r="EW70" s="24"/>
      <c r="EX70" s="24"/>
      <c r="EY70" s="167"/>
      <c r="EZ70" s="167"/>
      <c r="FA70" s="193"/>
      <c r="FB70" s="214">
        <v>44232</v>
      </c>
      <c r="FC70" s="214">
        <f ca="1">IF(BK70&gt;0,IF(DC70&gt;0,WORKDAY(DB70,20),IF(CT70&gt;0,WORKDAY(CS70,30),IF(CO70&gt;0,WORKDAY(CN70,40),FB70))),"-")</f>
        <v>44232</v>
      </c>
      <c r="FD70" s="167"/>
      <c r="FE70" s="167"/>
      <c r="FF70" s="24" t="str">
        <f>IF(FE70&gt;0,WORKDAY(FB70,10),"-")</f>
        <v>-</v>
      </c>
      <c r="FG70" s="24" t="str">
        <f>IF(FE70&gt;0,WORKDAY(FC70,10),"-")</f>
        <v>-</v>
      </c>
      <c r="FH70" s="5"/>
      <c r="FI70" s="5"/>
      <c r="FJ70" s="34"/>
      <c r="FK70" s="24"/>
      <c r="FL70" s="24">
        <f t="shared" si="36"/>
        <v>0</v>
      </c>
      <c r="FM70" s="5"/>
      <c r="FN70" s="5"/>
      <c r="FO70" s="24" t="str">
        <f>IF(FN70&gt;0,WORKDAY(FK70,10),"-")</f>
        <v>-</v>
      </c>
      <c r="FP70" s="24" t="str">
        <f>IF(FN70&gt;0,WORKDAY(FL70,10),"-")</f>
        <v>-</v>
      </c>
      <c r="FQ70" s="5"/>
      <c r="FR70" s="5"/>
      <c r="FS70" s="54"/>
      <c r="FT70" s="24"/>
      <c r="FU70" s="24">
        <f t="shared" si="9"/>
        <v>0</v>
      </c>
      <c r="FV70" s="5"/>
      <c r="FW70" s="5"/>
      <c r="FX70" s="24" t="str">
        <f>IF(FW70&gt;0,WORKDAY(FT70,10),"-")</f>
        <v>-</v>
      </c>
      <c r="FY70" s="24" t="str">
        <f>IF(FW70&gt;0,WORKDAY(FU70,10),"-")</f>
        <v>-</v>
      </c>
      <c r="FZ70" s="5"/>
      <c r="GA70" s="5"/>
      <c r="GB70" s="54"/>
      <c r="GC70" s="54"/>
      <c r="GD70" s="54"/>
      <c r="GE70" s="54"/>
      <c r="GF70" s="54"/>
      <c r="GG70" s="54"/>
      <c r="GH70" s="54"/>
      <c r="GI70" s="54"/>
      <c r="GJ70" s="54"/>
      <c r="GK70" s="54"/>
      <c r="GL70" s="54"/>
      <c r="GM70" s="54"/>
      <c r="GN70" s="54"/>
      <c r="GO70" s="54"/>
      <c r="GP70" s="54"/>
      <c r="GQ70" s="54"/>
      <c r="GR70" s="54"/>
      <c r="GS70" s="54"/>
      <c r="GT70" s="54"/>
      <c r="GU70" s="54"/>
      <c r="GV70" s="54"/>
      <c r="GW70" s="54"/>
      <c r="GX70" s="54"/>
      <c r="GY70" s="54"/>
      <c r="GZ70" s="193"/>
      <c r="HA70" s="54"/>
      <c r="HB70" s="54"/>
      <c r="HC70" s="54"/>
      <c r="HD70" s="34">
        <f t="shared" ca="1" si="10"/>
        <v>1</v>
      </c>
      <c r="HE70" s="25">
        <f t="shared" ca="1" si="11"/>
        <v>6.8389057750759875E-4</v>
      </c>
      <c r="HF70" s="25">
        <f t="shared" ca="1" si="12"/>
        <v>1.5197568389057751E-3</v>
      </c>
      <c r="HG70" s="25">
        <f t="shared" ca="1" si="13"/>
        <v>9.0543259557344079E-4</v>
      </c>
      <c r="HH70" s="25">
        <f t="shared" ca="1" si="14"/>
        <v>2.012072434607646E-3</v>
      </c>
      <c r="HI70" s="25"/>
      <c r="HJ70" s="25"/>
      <c r="HK70" s="5"/>
      <c r="HL70" s="24">
        <f t="shared" ca="1" si="0"/>
        <v>44251</v>
      </c>
      <c r="HM70" s="107"/>
      <c r="HO70" s="204" t="str">
        <f t="shared" si="17"/>
        <v>ожидание A1</v>
      </c>
      <c r="HP70" s="204" t="str">
        <f t="shared" si="18"/>
        <v>не выгружено 00</v>
      </c>
      <c r="HQ70" s="182" t="str">
        <f t="shared" si="19"/>
        <v>выгружено A1</v>
      </c>
      <c r="HR70" s="182" t="str">
        <f t="shared" si="20"/>
        <v>ожидание A1</v>
      </c>
      <c r="HS70" s="182" t="b">
        <f t="shared" si="21"/>
        <v>0</v>
      </c>
      <c r="HT70" s="182" t="str">
        <f t="shared" si="22"/>
        <v>ожидание замечаний</v>
      </c>
      <c r="HU70" s="182" t="str">
        <f t="shared" si="23"/>
        <v>0055-P2-GA1-CPC-TRM-00664</v>
      </c>
      <c r="HV70" s="191">
        <f t="shared" si="24"/>
        <v>44251</v>
      </c>
      <c r="HW70" s="184" t="str">
        <f t="shared" si="25"/>
        <v>ожидание A1</v>
      </c>
      <c r="HX70" s="191" t="str">
        <f t="shared" si="26"/>
        <v>ожидание A1</v>
      </c>
      <c r="HY70" s="183"/>
      <c r="HZ70" s="182" t="str">
        <f t="shared" si="27"/>
        <v>выгружено</v>
      </c>
      <c r="IA70" s="182" t="str">
        <f t="shared" si="28"/>
        <v>A1</v>
      </c>
      <c r="IB70" s="182" t="str">
        <f t="shared" si="29"/>
        <v>ожидание замечаний к ревизии</v>
      </c>
      <c r="IC70" s="182" t="str">
        <f t="shared" si="30"/>
        <v>A1</v>
      </c>
      <c r="ID70" s="182" t="str">
        <f t="shared" si="31"/>
        <v>A1</v>
      </c>
      <c r="IE70" s="185" t="str">
        <f t="shared" si="32"/>
        <v>1</v>
      </c>
      <c r="IF70" s="135" t="s">
        <v>705</v>
      </c>
      <c r="IG70" s="181">
        <v>1</v>
      </c>
    </row>
    <row r="71" spans="1:289" s="57" customFormat="1" ht="42.75" hidden="1" customHeight="1">
      <c r="A71" s="6"/>
      <c r="B71" s="19" t="s">
        <v>156</v>
      </c>
      <c r="C71" s="19" t="s">
        <v>157</v>
      </c>
      <c r="D71" s="5"/>
      <c r="E71" s="5"/>
      <c r="F71" s="5"/>
      <c r="G71" s="5"/>
      <c r="H71" s="5" t="s">
        <v>727</v>
      </c>
      <c r="I71" s="5" t="s">
        <v>736</v>
      </c>
      <c r="J71" s="5"/>
      <c r="K71" s="5"/>
      <c r="L71" s="5"/>
      <c r="M71" s="5"/>
      <c r="N71" s="5"/>
      <c r="O71" s="5"/>
      <c r="P71" s="5" t="s">
        <v>745</v>
      </c>
      <c r="Q71" s="5" t="s">
        <v>747</v>
      </c>
      <c r="R71" s="5" t="s">
        <v>205</v>
      </c>
      <c r="S71" s="5" t="s">
        <v>360</v>
      </c>
      <c r="T71" s="5" t="s">
        <v>361</v>
      </c>
      <c r="U71" s="5" t="s">
        <v>158</v>
      </c>
      <c r="V71" s="5"/>
      <c r="W71" s="5" t="str">
        <f>CONCATENATE(X71,"-",Y71,"-",Z71,AA71,,AB71,"-",AC71)</f>
        <v>5-30-JUNC-0001</v>
      </c>
      <c r="X71" s="19" t="s">
        <v>755</v>
      </c>
      <c r="Y71" s="19">
        <v>30</v>
      </c>
      <c r="Z71" s="19" t="s">
        <v>501</v>
      </c>
      <c r="AA71" s="19" t="s">
        <v>307</v>
      </c>
      <c r="AB71" s="19"/>
      <c r="AC71" s="19" t="s">
        <v>188</v>
      </c>
      <c r="AD71" s="5"/>
      <c r="AE71" s="19">
        <v>4</v>
      </c>
      <c r="AF71" s="19" t="s">
        <v>180</v>
      </c>
      <c r="AG71" s="19" t="s">
        <v>166</v>
      </c>
      <c r="AH71" s="19">
        <v>537</v>
      </c>
      <c r="AI71" s="19" t="s">
        <v>242</v>
      </c>
      <c r="AJ71" s="5"/>
      <c r="AK71" s="5"/>
      <c r="AL71" s="5" t="s">
        <v>123</v>
      </c>
      <c r="AM71" s="5"/>
      <c r="AN71" s="5" t="s">
        <v>170</v>
      </c>
      <c r="AO71" s="5" t="str">
        <f>CONCATENATE("0055-",B71,"-",C71,"-","4",".",AE71,".",AF71,".",AG71,".",AH71,"-",AL71,".",AN71,"-",AI71)</f>
        <v>0055-CPC-GA1-4.4.3.30.537-ASK1.SB-0009</v>
      </c>
      <c r="AP71" s="5" t="str">
        <f>CONCATENATE("0055-",B71,"-",C71,"-","4",".",AE71,".",AF71,".",AG71,".",AH71,"-",AL71,"-",AN71,"-",AI71,"_",BD71,"_",U71)</f>
        <v>0055-CPC-GA1-4.4.3.30.537-ASK1-SB-0009_A1_ER</v>
      </c>
      <c r="AQ71" s="13" t="s">
        <v>538</v>
      </c>
      <c r="AR71" s="13" t="s">
        <v>527</v>
      </c>
      <c r="AS71" s="13"/>
      <c r="AT71" s="13"/>
      <c r="AU71" s="13" t="s">
        <v>321</v>
      </c>
      <c r="AV71" s="13" t="s">
        <v>336</v>
      </c>
      <c r="AW71" s="13" t="str">
        <f>CONCATENATE(AQ71," ",AS71,CHAR(10),W71,CHAR(10),AU71)</f>
        <v>Combined Network Cabinet 
5-30-JUNC-0001
Electrical circuits</v>
      </c>
      <c r="AX71" s="13" t="str">
        <f>CONCATENATE(AR71," ",AT71,CHAR(10),W71,CHAR(10),AV71)</f>
        <v>Шкаф коммуникационный комбинированный 
5-30-JUNC-0001
Схема электрическая принципиальная</v>
      </c>
      <c r="AY71" s="5"/>
      <c r="AZ71" s="5" t="s">
        <v>490</v>
      </c>
      <c r="BA71" s="167" t="s">
        <v>489</v>
      </c>
      <c r="BB71" s="5" t="str">
        <f>IF(FW71&gt;0,"02",IF(FN71&gt;0,"01",IF(FE71&gt;0,"00",IF(EM71&gt;0,"G1",IF(ED71&gt;0,"F1",IF(DU71&gt;0,"E1",IF(DL71&gt;0,"D1",IF(DC71&gt;0,"C1",IF(CT71&gt;0,"B1",IF(BM71&gt;0,"A1","-"))))))))))</f>
        <v>A1</v>
      </c>
      <c r="BC71" s="167" t="str">
        <f t="shared" si="38"/>
        <v>IFR</v>
      </c>
      <c r="BD71" s="5" t="str">
        <f t="shared" si="34"/>
        <v>A1</v>
      </c>
      <c r="BE71" s="5"/>
      <c r="BF71" s="5"/>
      <c r="BG71" s="12"/>
      <c r="BH71" s="5"/>
      <c r="BI71" s="5"/>
      <c r="BJ71" s="54">
        <f>FB71-(28+15)</f>
        <v>44189</v>
      </c>
      <c r="BK71" s="54">
        <f ca="1">IF(BM71&gt;0,BL71,IF(BJ71&lt;TODAY(),WORKDAY(TODAY(),10),BJ71))</f>
        <v>44251</v>
      </c>
      <c r="BL71" s="193">
        <v>44251</v>
      </c>
      <c r="BM71" s="167" t="s">
        <v>787</v>
      </c>
      <c r="BN71" s="167"/>
      <c r="BO71" s="167"/>
      <c r="BP71" s="167"/>
      <c r="BQ71" s="167"/>
      <c r="BR71" s="157"/>
      <c r="BS71" s="157"/>
      <c r="BT71" s="157"/>
      <c r="BU71" s="157"/>
      <c r="BV71" s="157"/>
      <c r="BW71" s="147"/>
      <c r="BX71" s="147"/>
      <c r="BY71" s="147"/>
      <c r="BZ71" s="147"/>
      <c r="CA71" s="147"/>
      <c r="CB71" s="125"/>
      <c r="CC71" s="125"/>
      <c r="CD71" s="125"/>
      <c r="CE71" s="125"/>
      <c r="CF71" s="125"/>
      <c r="CG71" s="125"/>
      <c r="CH71" s="125"/>
      <c r="CI71" s="125"/>
      <c r="CJ71" s="125"/>
      <c r="CK71" s="125"/>
      <c r="CL71" s="24">
        <f>WORKDAY(BJ71,20)</f>
        <v>44217</v>
      </c>
      <c r="CM71" s="24">
        <f ca="1">IF(BM71&gt;0,WORKDAY(BK71,10),"-")</f>
        <v>44265</v>
      </c>
      <c r="CN71" s="54"/>
      <c r="CO71" s="117"/>
      <c r="CP71" s="34"/>
      <c r="CQ71" s="24">
        <f>WORKDAY(CL71,10)</f>
        <v>44231</v>
      </c>
      <c r="CR71" s="24" t="str">
        <f>IF(CO71&gt;0,WORKDAY(CM71,10),"-")</f>
        <v>-</v>
      </c>
      <c r="CS71" s="54"/>
      <c r="CT71" s="5"/>
      <c r="CU71" s="24" t="str">
        <f>IF(CT71&gt;0,WORKDAY(CQ71,10),"-")</f>
        <v>-</v>
      </c>
      <c r="CV71" s="24" t="str">
        <f>IF(CT71&gt;0,WORKDAY(CR71,10),"-")</f>
        <v>-</v>
      </c>
      <c r="CW71" s="54"/>
      <c r="CX71" s="5"/>
      <c r="CY71" s="34"/>
      <c r="CZ71" s="24" t="str">
        <f>IF(CX71&gt;0,WORKDAY(CU71,10),"-")</f>
        <v>-</v>
      </c>
      <c r="DA71" s="24" t="str">
        <f>IF(CX71&gt;0,WORKDAY(CV71,10),"-")</f>
        <v>-</v>
      </c>
      <c r="DB71" s="24"/>
      <c r="DC71" s="5"/>
      <c r="DD71" s="24" t="str">
        <f>IF(DC71&gt;0,WORKDAY(CZ71,10),"-")</f>
        <v>-</v>
      </c>
      <c r="DE71" s="24" t="str">
        <f>IF(DC71&gt;0,WORKDAY(DA71,10),"-")</f>
        <v>-</v>
      </c>
      <c r="DF71" s="5"/>
      <c r="DG71" s="5"/>
      <c r="DH71" s="54"/>
      <c r="DI71" s="24" t="str">
        <f>IF(DG71&gt;0,WORKDAY(DD71,10),"-")</f>
        <v>-</v>
      </c>
      <c r="DJ71" s="24" t="str">
        <f>IF(DG71&gt;0,WORKDAY(DE71,10),"-")</f>
        <v>-</v>
      </c>
      <c r="DK71" s="5"/>
      <c r="DL71" s="5"/>
      <c r="DM71" s="24" t="str">
        <f>IF(DL71&gt;0,WORKDAY(DI71,10),"-")</f>
        <v>-</v>
      </c>
      <c r="DN71" s="24" t="str">
        <f>IF(DL71&gt;0,WORKDAY(DJ71,10),"-")</f>
        <v>-</v>
      </c>
      <c r="DO71" s="5"/>
      <c r="DP71" s="5"/>
      <c r="DQ71" s="54"/>
      <c r="DR71" s="24" t="str">
        <f>IF(DP71&gt;0,WORKDAY(DM71,10),"-")</f>
        <v>-</v>
      </c>
      <c r="DS71" s="24" t="str">
        <f>IF(DP71&gt;0,WORKDAY(DN71,10),"-")</f>
        <v>-</v>
      </c>
      <c r="DT71" s="5"/>
      <c r="DU71" s="5"/>
      <c r="DV71" s="24" t="str">
        <f>IF(DU71&gt;0,WORKDAY(DR71,10),"-")</f>
        <v>-</v>
      </c>
      <c r="DW71" s="24" t="str">
        <f>IF(DU71&gt;0,WORKDAY(DS71,10),"-")</f>
        <v>-</v>
      </c>
      <c r="DX71" s="5"/>
      <c r="DY71" s="5"/>
      <c r="DZ71" s="54"/>
      <c r="EA71" s="24" t="str">
        <f>IF(DY71&gt;0,WORKDAY(DV71,10),"-")</f>
        <v>-</v>
      </c>
      <c r="EB71" s="24" t="str">
        <f>IF(DY71&gt;0,WORKDAY(DW71,10),"-")</f>
        <v>-</v>
      </c>
      <c r="EC71" s="5"/>
      <c r="ED71" s="5"/>
      <c r="EE71" s="24" t="str">
        <f>IF(ED71&gt;0,WORKDAY(EA71,10),"-")</f>
        <v>-</v>
      </c>
      <c r="EF71" s="24" t="str">
        <f>IF(ED71&gt;0,WORKDAY(EB71,10),"-")</f>
        <v>-</v>
      </c>
      <c r="EG71" s="5"/>
      <c r="EH71" s="5"/>
      <c r="EI71" s="54"/>
      <c r="EJ71" s="24" t="str">
        <f>IF(EH71&gt;0,WORKDAY(EE71,10),"-")</f>
        <v>-</v>
      </c>
      <c r="EK71" s="24" t="str">
        <f>IF(EH71&gt;0,WORKDAY(EF71,10),"-")</f>
        <v>-</v>
      </c>
      <c r="EL71" s="5"/>
      <c r="EM71" s="5"/>
      <c r="EN71" s="24" t="str">
        <f>IF(EM71&gt;0,WORKDAY(EJ71,10),"-")</f>
        <v>-</v>
      </c>
      <c r="EO71" s="24" t="str">
        <f>IF(EM71&gt;0,WORKDAY(EK71,10),"-")</f>
        <v>-</v>
      </c>
      <c r="EP71" s="5"/>
      <c r="EQ71" s="5"/>
      <c r="ER71" s="54"/>
      <c r="ES71" s="54"/>
      <c r="ET71" s="54"/>
      <c r="EU71" s="54"/>
      <c r="EV71" s="54"/>
      <c r="EW71" s="24"/>
      <c r="EX71" s="24"/>
      <c r="EY71" s="167"/>
      <c r="EZ71" s="167"/>
      <c r="FA71" s="193"/>
      <c r="FB71" s="214">
        <v>44232</v>
      </c>
      <c r="FC71" s="214">
        <f ca="1">IF(BK71&gt;0,IF(DC71&gt;0,WORKDAY(DB71,20),IF(CT71&gt;0,WORKDAY(CS71,30),IF(CO71&gt;0,WORKDAY(CN71,40),FB71))),"-")</f>
        <v>44232</v>
      </c>
      <c r="FD71" s="167"/>
      <c r="FE71" s="167"/>
      <c r="FF71" s="24" t="str">
        <f>IF(FE71&gt;0,WORKDAY(FB71,10),"-")</f>
        <v>-</v>
      </c>
      <c r="FG71" s="24" t="str">
        <f>IF(FE71&gt;0,WORKDAY(FC71,10),"-")</f>
        <v>-</v>
      </c>
      <c r="FH71" s="5"/>
      <c r="FI71" s="5"/>
      <c r="FJ71" s="34"/>
      <c r="FK71" s="24"/>
      <c r="FL71" s="24">
        <f t="shared" si="36"/>
        <v>0</v>
      </c>
      <c r="FM71" s="5"/>
      <c r="FN71" s="5"/>
      <c r="FO71" s="24" t="str">
        <f>IF(FN71&gt;0,WORKDAY(FK71,10),"-")</f>
        <v>-</v>
      </c>
      <c r="FP71" s="24" t="str">
        <f>IF(FN71&gt;0,WORKDAY(FL71,10),"-")</f>
        <v>-</v>
      </c>
      <c r="FQ71" s="5"/>
      <c r="FR71" s="5"/>
      <c r="FS71" s="54"/>
      <c r="FT71" s="24"/>
      <c r="FU71" s="24">
        <f t="shared" si="9"/>
        <v>0</v>
      </c>
      <c r="FV71" s="5"/>
      <c r="FW71" s="5"/>
      <c r="FX71" s="24" t="str">
        <f>IF(FW71&gt;0,WORKDAY(FT71,10),"-")</f>
        <v>-</v>
      </c>
      <c r="FY71" s="24" t="str">
        <f>IF(FW71&gt;0,WORKDAY(FU71,10),"-")</f>
        <v>-</v>
      </c>
      <c r="FZ71" s="5"/>
      <c r="GA71" s="5"/>
      <c r="GB71" s="54"/>
      <c r="GC71" s="54"/>
      <c r="GD71" s="54"/>
      <c r="GE71" s="54"/>
      <c r="GF71" s="54"/>
      <c r="GG71" s="54"/>
      <c r="GH71" s="54"/>
      <c r="GI71" s="54"/>
      <c r="GJ71" s="54"/>
      <c r="GK71" s="54"/>
      <c r="GL71" s="54"/>
      <c r="GM71" s="54"/>
      <c r="GN71" s="54"/>
      <c r="GO71" s="54"/>
      <c r="GP71" s="54"/>
      <c r="GQ71" s="54"/>
      <c r="GR71" s="54"/>
      <c r="GS71" s="54"/>
      <c r="GT71" s="54"/>
      <c r="GU71" s="54"/>
      <c r="GV71" s="54"/>
      <c r="GW71" s="54"/>
      <c r="GX71" s="54"/>
      <c r="GY71" s="54"/>
      <c r="GZ71" s="193"/>
      <c r="HA71" s="54"/>
      <c r="HB71" s="54"/>
      <c r="HC71" s="54"/>
      <c r="HD71" s="34">
        <f t="shared" ca="1" si="10"/>
        <v>1</v>
      </c>
      <c r="HE71" s="25">
        <f t="shared" ca="1" si="11"/>
        <v>6.8389057750759875E-4</v>
      </c>
      <c r="HF71" s="25">
        <f t="shared" ca="1" si="12"/>
        <v>1.5197568389057751E-3</v>
      </c>
      <c r="HG71" s="25">
        <f t="shared" ca="1" si="13"/>
        <v>9.0543259557344079E-4</v>
      </c>
      <c r="HH71" s="25">
        <f t="shared" ca="1" si="14"/>
        <v>2.012072434607646E-3</v>
      </c>
      <c r="HI71" s="25"/>
      <c r="HJ71" s="25"/>
      <c r="HK71" s="5"/>
      <c r="HL71" s="24">
        <f t="shared" ca="1" si="0"/>
        <v>44251</v>
      </c>
      <c r="HM71" s="107"/>
      <c r="HO71" s="204" t="str">
        <f t="shared" si="17"/>
        <v>ожидание A1</v>
      </c>
      <c r="HP71" s="204" t="str">
        <f t="shared" si="18"/>
        <v>не выгружено 00</v>
      </c>
      <c r="HQ71" s="182" t="str">
        <f t="shared" si="19"/>
        <v>выгружено A1</v>
      </c>
      <c r="HR71" s="182" t="str">
        <f t="shared" si="20"/>
        <v>ожидание A1</v>
      </c>
      <c r="HS71" s="182" t="b">
        <f t="shared" si="21"/>
        <v>0</v>
      </c>
      <c r="HT71" s="182" t="str">
        <f t="shared" si="22"/>
        <v>ожидание замечаний</v>
      </c>
      <c r="HU71" s="182" t="str">
        <f t="shared" si="23"/>
        <v>0055-P2-GA1-CPC-TRM-00664</v>
      </c>
      <c r="HV71" s="191">
        <f t="shared" si="24"/>
        <v>44251</v>
      </c>
      <c r="HW71" s="184" t="str">
        <f t="shared" si="25"/>
        <v>ожидание A1</v>
      </c>
      <c r="HX71" s="191" t="str">
        <f t="shared" si="26"/>
        <v>ожидание A1</v>
      </c>
      <c r="HY71" s="183"/>
      <c r="HZ71" s="182" t="str">
        <f t="shared" si="27"/>
        <v>выгружено</v>
      </c>
      <c r="IA71" s="182" t="str">
        <f t="shared" si="28"/>
        <v>A1</v>
      </c>
      <c r="IB71" s="182" t="str">
        <f t="shared" si="29"/>
        <v>ожидание замечаний к ревизии</v>
      </c>
      <c r="IC71" s="182" t="str">
        <f t="shared" si="30"/>
        <v>A1</v>
      </c>
      <c r="ID71" s="182" t="str">
        <f t="shared" si="31"/>
        <v>A1</v>
      </c>
      <c r="IE71" s="185" t="str">
        <f t="shared" si="32"/>
        <v>1</v>
      </c>
      <c r="IF71" s="135" t="s">
        <v>705</v>
      </c>
      <c r="IG71" s="181">
        <v>1</v>
      </c>
    </row>
    <row r="72" spans="1:289" s="57" customFormat="1" ht="42.75" hidden="1" customHeight="1">
      <c r="A72" s="6"/>
      <c r="B72" s="19" t="s">
        <v>156</v>
      </c>
      <c r="C72" s="19" t="s">
        <v>157</v>
      </c>
      <c r="D72" s="5"/>
      <c r="E72" s="5"/>
      <c r="F72" s="5"/>
      <c r="G72" s="5"/>
      <c r="H72" s="5" t="s">
        <v>727</v>
      </c>
      <c r="I72" s="5" t="s">
        <v>736</v>
      </c>
      <c r="J72" s="5"/>
      <c r="K72" s="5"/>
      <c r="L72" s="5"/>
      <c r="M72" s="5"/>
      <c r="N72" s="5"/>
      <c r="O72" s="5"/>
      <c r="P72" s="5" t="s">
        <v>745</v>
      </c>
      <c r="Q72" s="5" t="s">
        <v>747</v>
      </c>
      <c r="R72" s="5" t="s">
        <v>205</v>
      </c>
      <c r="S72" s="5" t="s">
        <v>360</v>
      </c>
      <c r="T72" s="5" t="s">
        <v>361</v>
      </c>
      <c r="U72" s="5" t="s">
        <v>158</v>
      </c>
      <c r="V72" s="5"/>
      <c r="W72" s="5" t="str">
        <f>CONCATENATE(X72,"-",Y72,"-",Z72,AA72,,AB72,"-",AC72)</f>
        <v>5-30-JUNC-0001</v>
      </c>
      <c r="X72" s="19" t="s">
        <v>755</v>
      </c>
      <c r="Y72" s="19">
        <v>30</v>
      </c>
      <c r="Z72" s="19" t="s">
        <v>501</v>
      </c>
      <c r="AA72" s="19" t="s">
        <v>307</v>
      </c>
      <c r="AB72" s="19"/>
      <c r="AC72" s="19" t="s">
        <v>188</v>
      </c>
      <c r="AD72" s="5"/>
      <c r="AE72" s="19">
        <v>4</v>
      </c>
      <c r="AF72" s="19" t="s">
        <v>180</v>
      </c>
      <c r="AG72" s="19" t="s">
        <v>166</v>
      </c>
      <c r="AH72" s="19">
        <v>537</v>
      </c>
      <c r="AI72" s="19" t="s">
        <v>242</v>
      </c>
      <c r="AJ72" s="5"/>
      <c r="AK72" s="5"/>
      <c r="AL72" s="5" t="s">
        <v>123</v>
      </c>
      <c r="AM72" s="5"/>
      <c r="AN72" s="5" t="s">
        <v>546</v>
      </c>
      <c r="AO72" s="5" t="str">
        <f>CONCATENATE("0055-",B72,"-",C72,"-","4",".",AE72,".",AF72,".",AG72,".",AH72,"-",AL72,".",AN72,"-",AI72)</f>
        <v>0055-CPC-GA1-4.4.3.30.537-ASK1.JH-0009</v>
      </c>
      <c r="AP72" s="5" t="str">
        <f>CONCATENATE("0055-",B72,"-",C72,"-","4",".",AE72,".",AF72,".",AG72,".",AH72,"-",AL72,"-",AN72,"-",AI72,"_",BD72,"_",U72)</f>
        <v>0055-CPC-GA1-4.4.3.30.537-ASK1-JH-0009_-_ER</v>
      </c>
      <c r="AQ72" s="13" t="s">
        <v>538</v>
      </c>
      <c r="AR72" s="13" t="s">
        <v>527</v>
      </c>
      <c r="AS72" s="13"/>
      <c r="AT72" s="13"/>
      <c r="AU72" s="13" t="s">
        <v>286</v>
      </c>
      <c r="AV72" s="13" t="s">
        <v>287</v>
      </c>
      <c r="AW72" s="13" t="str">
        <f>CONCATENATE(AQ72," ",AS72,CHAR(10),W72,CHAR(10),AU72)</f>
        <v>Combined Network Cabinet 
5-30-JUNC-0001
Passport</v>
      </c>
      <c r="AX72" s="13" t="str">
        <f>CONCATENATE(AR72," ",AT72,CHAR(10),W72,CHAR(10),AV72)</f>
        <v>Шкаф коммуникационный комбинированный 
5-30-JUNC-0001
Паспорт</v>
      </c>
      <c r="AY72" s="5"/>
      <c r="AZ72" s="5" t="s">
        <v>490</v>
      </c>
      <c r="BA72" s="5" t="s">
        <v>489</v>
      </c>
      <c r="BB72" s="5" t="str">
        <f>IF(FW72&gt;0,"02",IF(FN72&gt;0,"01",IF(FE72&gt;0,"00",IF(EM72&gt;0,"G1",IF(ED72&gt;0,"F1",IF(DU72&gt;0,"E1",IF(DL72&gt;0,"D1",IF(DC72&gt;0,"C1",IF(CT72&gt;0,"B1",IF(BM72&gt;0,"A1","-"))))))))))</f>
        <v>-</v>
      </c>
      <c r="BC72" s="167" t="str">
        <f t="shared" si="38"/>
        <v>-</v>
      </c>
      <c r="BD72" s="5" t="str">
        <f t="shared" si="34"/>
        <v>-</v>
      </c>
      <c r="BE72" s="5"/>
      <c r="BF72" s="5"/>
      <c r="BG72" s="12"/>
      <c r="BH72" s="5"/>
      <c r="BI72" s="5"/>
      <c r="BJ72" s="54">
        <f>FB72-(28+15)</f>
        <v>44227</v>
      </c>
      <c r="BK72" s="54">
        <f ca="1">IF(BM72&gt;0,BL72,IF(BJ72&lt;TODAY(),WORKDAY(TODAY(),10),BJ72))</f>
        <v>44294</v>
      </c>
      <c r="BL72" s="54"/>
      <c r="BM72" s="5"/>
      <c r="BN72" s="167"/>
      <c r="BO72" s="167"/>
      <c r="BP72" s="167"/>
      <c r="BQ72" s="167"/>
      <c r="BR72" s="157"/>
      <c r="BS72" s="157"/>
      <c r="BT72" s="157"/>
      <c r="BU72" s="157"/>
      <c r="BV72" s="157"/>
      <c r="BW72" s="147"/>
      <c r="BX72" s="147"/>
      <c r="BY72" s="147"/>
      <c r="BZ72" s="147"/>
      <c r="CA72" s="147"/>
      <c r="CB72" s="125"/>
      <c r="CC72" s="125"/>
      <c r="CD72" s="125"/>
      <c r="CE72" s="125"/>
      <c r="CF72" s="125"/>
      <c r="CG72" s="125"/>
      <c r="CH72" s="125"/>
      <c r="CI72" s="125"/>
      <c r="CJ72" s="125"/>
      <c r="CK72" s="125"/>
      <c r="CL72" s="24">
        <f>WORKDAY(BJ72,20)</f>
        <v>44253</v>
      </c>
      <c r="CM72" s="24" t="str">
        <f>IF(BM72&gt;0,WORKDAY(BK72,10),"-")</f>
        <v>-</v>
      </c>
      <c r="CN72" s="54"/>
      <c r="CO72" s="117"/>
      <c r="CP72" s="34">
        <v>3</v>
      </c>
      <c r="CQ72" s="24">
        <f>WORKDAY(CL72,10)</f>
        <v>44267</v>
      </c>
      <c r="CR72" s="24" t="str">
        <f>IF(CO72&gt;0,WORKDAY(CM72,10),"-")</f>
        <v>-</v>
      </c>
      <c r="CS72" s="54"/>
      <c r="CT72" s="5"/>
      <c r="CU72" s="24" t="str">
        <f>IF(CT72&gt;0,WORKDAY(CQ72,10),"-")</f>
        <v>-</v>
      </c>
      <c r="CV72" s="24" t="str">
        <f>IF(CT72&gt;0,WORKDAY(CR72,10),"-")</f>
        <v>-</v>
      </c>
      <c r="CW72" s="54"/>
      <c r="CX72" s="5"/>
      <c r="CY72" s="34"/>
      <c r="CZ72" s="24" t="str">
        <f>IF(CX72&gt;0,WORKDAY(CU72,10),"-")</f>
        <v>-</v>
      </c>
      <c r="DA72" s="24" t="str">
        <f>IF(CX72&gt;0,WORKDAY(CV72,10),"-")</f>
        <v>-</v>
      </c>
      <c r="DB72" s="24"/>
      <c r="DC72" s="5"/>
      <c r="DD72" s="24" t="str">
        <f>IF(DC72&gt;0,WORKDAY(CZ72,10),"-")</f>
        <v>-</v>
      </c>
      <c r="DE72" s="24" t="str">
        <f>IF(DC72&gt;0,WORKDAY(DA72,10),"-")</f>
        <v>-</v>
      </c>
      <c r="DF72" s="5"/>
      <c r="DG72" s="5"/>
      <c r="DH72" s="54"/>
      <c r="DI72" s="24" t="str">
        <f>IF(DG72&gt;0,WORKDAY(DD72,10),"-")</f>
        <v>-</v>
      </c>
      <c r="DJ72" s="24" t="str">
        <f>IF(DG72&gt;0,WORKDAY(DE72,10),"-")</f>
        <v>-</v>
      </c>
      <c r="DK72" s="5"/>
      <c r="DL72" s="5"/>
      <c r="DM72" s="24" t="str">
        <f>IF(DL72&gt;0,WORKDAY(DI72,10),"-")</f>
        <v>-</v>
      </c>
      <c r="DN72" s="24" t="str">
        <f>IF(DL72&gt;0,WORKDAY(DJ72,10),"-")</f>
        <v>-</v>
      </c>
      <c r="DO72" s="5"/>
      <c r="DP72" s="5"/>
      <c r="DQ72" s="54"/>
      <c r="DR72" s="24" t="str">
        <f>IF(DP72&gt;0,WORKDAY(DM72,10),"-")</f>
        <v>-</v>
      </c>
      <c r="DS72" s="24" t="str">
        <f>IF(DP72&gt;0,WORKDAY(DN72,10),"-")</f>
        <v>-</v>
      </c>
      <c r="DT72" s="5"/>
      <c r="DU72" s="5"/>
      <c r="DV72" s="24" t="str">
        <f>IF(DU72&gt;0,WORKDAY(DR72,10),"-")</f>
        <v>-</v>
      </c>
      <c r="DW72" s="24" t="str">
        <f>IF(DU72&gt;0,WORKDAY(DS72,10),"-")</f>
        <v>-</v>
      </c>
      <c r="DX72" s="5"/>
      <c r="DY72" s="5"/>
      <c r="DZ72" s="54"/>
      <c r="EA72" s="24" t="str">
        <f>IF(DY72&gt;0,WORKDAY(DV72,10),"-")</f>
        <v>-</v>
      </c>
      <c r="EB72" s="24" t="str">
        <f>IF(DY72&gt;0,WORKDAY(DW72,10),"-")</f>
        <v>-</v>
      </c>
      <c r="EC72" s="5"/>
      <c r="ED72" s="5"/>
      <c r="EE72" s="24" t="str">
        <f>IF(ED72&gt;0,WORKDAY(EA72,10),"-")</f>
        <v>-</v>
      </c>
      <c r="EF72" s="24" t="str">
        <f>IF(ED72&gt;0,WORKDAY(EB72,10),"-")</f>
        <v>-</v>
      </c>
      <c r="EG72" s="5"/>
      <c r="EH72" s="5"/>
      <c r="EI72" s="54"/>
      <c r="EJ72" s="24" t="str">
        <f>IF(EH72&gt;0,WORKDAY(EE72,10),"-")</f>
        <v>-</v>
      </c>
      <c r="EK72" s="24" t="str">
        <f>IF(EH72&gt;0,WORKDAY(EF72,10),"-")</f>
        <v>-</v>
      </c>
      <c r="EL72" s="5"/>
      <c r="EM72" s="5"/>
      <c r="EN72" s="24" t="str">
        <f>IF(EM72&gt;0,WORKDAY(EJ72,10),"-")</f>
        <v>-</v>
      </c>
      <c r="EO72" s="24" t="str">
        <f>IF(EM72&gt;0,WORKDAY(EK72,10),"-")</f>
        <v>-</v>
      </c>
      <c r="EP72" s="5"/>
      <c r="EQ72" s="5"/>
      <c r="ER72" s="54"/>
      <c r="ES72" s="54"/>
      <c r="ET72" s="54"/>
      <c r="EU72" s="54"/>
      <c r="EV72" s="54"/>
      <c r="EW72" s="24"/>
      <c r="EX72" s="24"/>
      <c r="EY72" s="167"/>
      <c r="EZ72" s="167"/>
      <c r="FA72" s="193"/>
      <c r="FB72" s="214">
        <v>44270</v>
      </c>
      <c r="FC72" s="214">
        <f ca="1">IF(BK72&gt;0,IF(DC72&gt;0,WORKDAY(DB72,20),IF(CT72&gt;0,WORKDAY(CS72,30),IF(CO72&gt;0,WORKDAY(CN72,40),FB72))),"-")</f>
        <v>44270</v>
      </c>
      <c r="FD72" s="167"/>
      <c r="FE72" s="5"/>
      <c r="FF72" s="24" t="str">
        <f>IF(FE72&gt;0,WORKDAY(FB72,10),"-")</f>
        <v>-</v>
      </c>
      <c r="FG72" s="24" t="str">
        <f>IF(FE72&gt;0,WORKDAY(FC72,10),"-")</f>
        <v>-</v>
      </c>
      <c r="FH72" s="167"/>
      <c r="FI72" s="167"/>
      <c r="FJ72" s="196">
        <v>1</v>
      </c>
      <c r="FK72" s="24"/>
      <c r="FL72" s="24">
        <f t="shared" si="36"/>
        <v>0</v>
      </c>
      <c r="FM72" s="5"/>
      <c r="FN72" s="5"/>
      <c r="FO72" s="24" t="str">
        <f>IF(FN72&gt;0,WORKDAY(FK72,10),"-")</f>
        <v>-</v>
      </c>
      <c r="FP72" s="24" t="str">
        <f>IF(FN72&gt;0,WORKDAY(FL72,10),"-")</f>
        <v>-</v>
      </c>
      <c r="FQ72" s="5"/>
      <c r="FR72" s="5"/>
      <c r="FS72" s="54"/>
      <c r="FT72" s="24"/>
      <c r="FU72" s="24">
        <f t="shared" si="9"/>
        <v>0</v>
      </c>
      <c r="FV72" s="5"/>
      <c r="FW72" s="5"/>
      <c r="FX72" s="24" t="str">
        <f>IF(FW72&gt;0,WORKDAY(FT72,10),"-")</f>
        <v>-</v>
      </c>
      <c r="FY72" s="24" t="str">
        <f>IF(FW72&gt;0,WORKDAY(FU72,10),"-")</f>
        <v>-</v>
      </c>
      <c r="FZ72" s="5"/>
      <c r="GA72" s="5"/>
      <c r="GB72" s="54"/>
      <c r="GC72" s="54"/>
      <c r="GD72" s="54"/>
      <c r="GE72" s="54"/>
      <c r="GF72" s="54"/>
      <c r="GG72" s="54"/>
      <c r="GH72" s="54"/>
      <c r="GI72" s="54"/>
      <c r="GJ72" s="54"/>
      <c r="GK72" s="54"/>
      <c r="GL72" s="54"/>
      <c r="GM72" s="54"/>
      <c r="GN72" s="54"/>
      <c r="GO72" s="54"/>
      <c r="GP72" s="54"/>
      <c r="GQ72" s="54"/>
      <c r="GR72" s="54"/>
      <c r="GS72" s="54"/>
      <c r="GT72" s="54"/>
      <c r="GU72" s="54"/>
      <c r="GV72" s="54"/>
      <c r="GW72" s="54"/>
      <c r="GX72" s="54"/>
      <c r="GY72" s="54"/>
      <c r="GZ72" s="193"/>
      <c r="HA72" s="54"/>
      <c r="HB72" s="54"/>
      <c r="HC72" s="54"/>
      <c r="HD72" s="34">
        <f t="shared" ca="1" si="10"/>
        <v>1</v>
      </c>
      <c r="HE72" s="25">
        <f t="shared" si="11"/>
        <v>0</v>
      </c>
      <c r="HF72" s="25">
        <f t="shared" ca="1" si="12"/>
        <v>1.5197568389057751E-3</v>
      </c>
      <c r="HG72" s="25">
        <f t="shared" si="13"/>
        <v>0</v>
      </c>
      <c r="HH72" s="25">
        <f t="shared" ca="1" si="14"/>
        <v>2.012072434607646E-3</v>
      </c>
      <c r="HI72" s="25"/>
      <c r="HJ72" s="25"/>
      <c r="HK72" s="5"/>
      <c r="HL72" s="24" t="str">
        <f t="shared" ca="1" si="0"/>
        <v>-</v>
      </c>
      <c r="HM72" s="107"/>
      <c r="HO72" s="204" t="str">
        <f t="shared" si="17"/>
        <v>не выгружено A1</v>
      </c>
      <c r="HP72" s="204" t="str">
        <f t="shared" si="18"/>
        <v>не выгружено 00</v>
      </c>
      <c r="HQ72" s="182" t="str">
        <f t="shared" si="19"/>
        <v>не выгружено A1</v>
      </c>
      <c r="HR72" s="182" t="str">
        <f t="shared" si="20"/>
        <v>не выгружено A1</v>
      </c>
      <c r="HS72" s="182" t="b">
        <f t="shared" si="21"/>
        <v>0</v>
      </c>
      <c r="HT72" s="182" t="str">
        <f t="shared" si="22"/>
        <v>не выгружено A1</v>
      </c>
      <c r="HU72" s="182" t="str">
        <f t="shared" si="23"/>
        <v>не выгружено A1</v>
      </c>
      <c r="HV72" s="191" t="str">
        <f t="shared" si="24"/>
        <v>не выгружено A1</v>
      </c>
      <c r="HW72" s="184" t="str">
        <f t="shared" si="25"/>
        <v>не выгружено A1</v>
      </c>
      <c r="HX72" s="191" t="str">
        <f t="shared" si="26"/>
        <v>не выгружено A1</v>
      </c>
      <c r="HY72" s="183"/>
      <c r="HZ72" s="182" t="str">
        <f t="shared" si="27"/>
        <v>не выгружено</v>
      </c>
      <c r="IA72" s="182" t="str">
        <f t="shared" si="28"/>
        <v>A1</v>
      </c>
      <c r="IB72" s="182" t="str">
        <f t="shared" si="29"/>
        <v>не выгружено</v>
      </c>
      <c r="IC72" s="182" t="str">
        <f t="shared" si="30"/>
        <v>A1</v>
      </c>
      <c r="ID72" s="182" t="str">
        <f t="shared" si="31"/>
        <v>A1</v>
      </c>
      <c r="IE72" s="185" t="str">
        <f t="shared" si="32"/>
        <v>выгрузить A1</v>
      </c>
      <c r="IF72" s="135" t="s">
        <v>705</v>
      </c>
      <c r="IG72" s="181">
        <v>1</v>
      </c>
    </row>
    <row r="73" spans="1:289" s="87" customFormat="1" ht="15" hidden="1" customHeight="1">
      <c r="A73" s="17"/>
      <c r="B73" s="20"/>
      <c r="C73" s="20"/>
      <c r="D73" s="18"/>
      <c r="E73" s="18"/>
      <c r="F73" s="18"/>
      <c r="G73" s="18"/>
      <c r="H73" s="18"/>
      <c r="I73" s="18"/>
      <c r="J73" s="18"/>
      <c r="K73" s="18"/>
      <c r="L73" s="18"/>
      <c r="M73" s="18"/>
      <c r="N73" s="18"/>
      <c r="O73" s="18"/>
      <c r="P73" s="18"/>
      <c r="Q73" s="18"/>
      <c r="R73" s="18"/>
      <c r="S73" s="18"/>
      <c r="T73" s="18"/>
      <c r="U73" s="18"/>
      <c r="V73" s="18"/>
      <c r="W73" s="20"/>
      <c r="X73" s="20"/>
      <c r="Y73" s="20"/>
      <c r="Z73" s="20"/>
      <c r="AA73" s="20"/>
      <c r="AB73" s="20"/>
      <c r="AC73" s="20"/>
      <c r="AD73" s="18"/>
      <c r="AE73" s="20"/>
      <c r="AF73" s="20"/>
      <c r="AG73" s="20"/>
      <c r="AH73" s="20"/>
      <c r="AI73" s="20"/>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71"/>
      <c r="BO73" s="171"/>
      <c r="BP73" s="171"/>
      <c r="BQ73" s="171"/>
      <c r="BR73" s="161"/>
      <c r="BS73" s="161"/>
      <c r="BT73" s="161"/>
      <c r="BU73" s="161"/>
      <c r="BV73" s="161"/>
      <c r="BW73" s="151"/>
      <c r="BX73" s="151"/>
      <c r="BY73" s="151"/>
      <c r="BZ73" s="151"/>
      <c r="CA73" s="151"/>
      <c r="CB73" s="129"/>
      <c r="CC73" s="129"/>
      <c r="CD73" s="129"/>
      <c r="CE73" s="129"/>
      <c r="CF73" s="129"/>
      <c r="CG73" s="129"/>
      <c r="CH73" s="129"/>
      <c r="CI73" s="129"/>
      <c r="CJ73" s="129"/>
      <c r="CK73" s="129"/>
      <c r="CL73" s="18"/>
      <c r="CM73" s="18"/>
      <c r="CN73" s="18"/>
      <c r="CO73" s="118"/>
      <c r="CP73" s="48"/>
      <c r="CQ73" s="18"/>
      <c r="CR73" s="18"/>
      <c r="CS73" s="18"/>
      <c r="CT73" s="18"/>
      <c r="CU73" s="18"/>
      <c r="CV73" s="18"/>
      <c r="CW73" s="18"/>
      <c r="CX73" s="18"/>
      <c r="CY73" s="34"/>
      <c r="CZ73" s="18"/>
      <c r="DA73" s="18"/>
      <c r="DB73" s="18"/>
      <c r="DC73" s="18"/>
      <c r="DD73" s="18"/>
      <c r="DE73" s="18"/>
      <c r="DF73" s="18"/>
      <c r="DG73" s="18"/>
      <c r="DH73" s="45"/>
      <c r="DI73" s="18"/>
      <c r="DJ73" s="18"/>
      <c r="DK73" s="18"/>
      <c r="DL73" s="18"/>
      <c r="DM73" s="18"/>
      <c r="DN73" s="18"/>
      <c r="DO73" s="18"/>
      <c r="DP73" s="18"/>
      <c r="DQ73" s="45"/>
      <c r="DR73" s="18"/>
      <c r="DS73" s="18"/>
      <c r="DT73" s="18"/>
      <c r="DU73" s="18"/>
      <c r="DV73" s="18"/>
      <c r="DW73" s="18"/>
      <c r="DX73" s="18"/>
      <c r="DY73" s="18"/>
      <c r="DZ73" s="45"/>
      <c r="EA73" s="18"/>
      <c r="EB73" s="18"/>
      <c r="EC73" s="18"/>
      <c r="ED73" s="18"/>
      <c r="EE73" s="18"/>
      <c r="EF73" s="18"/>
      <c r="EG73" s="18"/>
      <c r="EH73" s="18"/>
      <c r="EI73" s="45"/>
      <c r="EJ73" s="18"/>
      <c r="EK73" s="18"/>
      <c r="EL73" s="18"/>
      <c r="EM73" s="18"/>
      <c r="EN73" s="18"/>
      <c r="EO73" s="18"/>
      <c r="EP73" s="18"/>
      <c r="EQ73" s="18"/>
      <c r="ER73" s="45"/>
      <c r="ES73" s="110"/>
      <c r="ET73" s="110"/>
      <c r="EU73" s="110"/>
      <c r="EV73" s="110"/>
      <c r="EW73" s="192"/>
      <c r="EX73" s="192"/>
      <c r="EY73" s="192"/>
      <c r="EZ73" s="192"/>
      <c r="FA73" s="199"/>
      <c r="FB73" s="214"/>
      <c r="FC73" s="214"/>
      <c r="FD73" s="18"/>
      <c r="FE73" s="18"/>
      <c r="FF73" s="18"/>
      <c r="FG73" s="18"/>
      <c r="FH73" s="18"/>
      <c r="FI73" s="18"/>
      <c r="FJ73" s="34"/>
      <c r="FK73" s="18"/>
      <c r="FL73" s="18"/>
      <c r="FM73" s="18"/>
      <c r="FN73" s="18"/>
      <c r="FO73" s="18"/>
      <c r="FP73" s="18"/>
      <c r="FQ73" s="18"/>
      <c r="FR73" s="18"/>
      <c r="FS73" s="45"/>
      <c r="FT73" s="18"/>
      <c r="FU73" s="18"/>
      <c r="FV73" s="18"/>
      <c r="FW73" s="18"/>
      <c r="FX73" s="18"/>
      <c r="FY73" s="18"/>
      <c r="FZ73" s="18"/>
      <c r="GA73" s="18"/>
      <c r="GB73" s="45"/>
      <c r="GC73" s="110"/>
      <c r="GD73" s="110"/>
      <c r="GE73" s="110"/>
      <c r="GF73" s="110"/>
      <c r="GG73" s="110"/>
      <c r="GH73" s="110"/>
      <c r="GI73" s="110"/>
      <c r="GJ73" s="110"/>
      <c r="GK73" s="110"/>
      <c r="GL73" s="110"/>
      <c r="GM73" s="110"/>
      <c r="GN73" s="110"/>
      <c r="GO73" s="110"/>
      <c r="GP73" s="110"/>
      <c r="GQ73" s="110"/>
      <c r="GR73" s="110"/>
      <c r="GS73" s="110"/>
      <c r="GT73" s="110"/>
      <c r="GU73" s="110"/>
      <c r="GV73" s="110"/>
      <c r="GW73" s="110"/>
      <c r="GX73" s="110"/>
      <c r="GY73" s="45"/>
      <c r="GZ73" s="199"/>
      <c r="HA73" s="110"/>
      <c r="HB73" s="110"/>
      <c r="HC73" s="110"/>
      <c r="HD73" s="34">
        <f t="shared" si="10"/>
        <v>0</v>
      </c>
      <c r="HE73" s="25">
        <f t="shared" si="11"/>
        <v>0</v>
      </c>
      <c r="HF73" s="25">
        <f t="shared" si="12"/>
        <v>0</v>
      </c>
      <c r="HG73" s="25">
        <f t="shared" si="13"/>
        <v>0</v>
      </c>
      <c r="HH73" s="25">
        <f t="shared" si="14"/>
        <v>0</v>
      </c>
      <c r="HI73" s="25"/>
      <c r="HJ73" s="18"/>
      <c r="HK73" s="18"/>
      <c r="HL73" s="24" t="str">
        <f t="shared" si="0"/>
        <v>-</v>
      </c>
      <c r="HM73" s="107"/>
      <c r="HN73" s="85"/>
      <c r="HO73" s="204" t="str">
        <f t="shared" si="17"/>
        <v>---/---</v>
      </c>
      <c r="HP73" s="204" t="str">
        <f t="shared" si="18"/>
        <v>---/---</v>
      </c>
      <c r="HQ73" s="182" t="str">
        <f t="shared" si="19"/>
        <v>---/---</v>
      </c>
      <c r="HR73" s="182" t="str">
        <f t="shared" si="20"/>
        <v>---/---</v>
      </c>
      <c r="HS73" s="182" t="b">
        <f t="shared" si="21"/>
        <v>0</v>
      </c>
      <c r="HT73" s="182" t="str">
        <f t="shared" si="22"/>
        <v>---/---</v>
      </c>
      <c r="HU73" s="182" t="str">
        <f t="shared" si="23"/>
        <v>---/---</v>
      </c>
      <c r="HV73" s="191" t="str">
        <f t="shared" si="24"/>
        <v>---/---</v>
      </c>
      <c r="HW73" s="184" t="str">
        <f t="shared" si="25"/>
        <v>---/---</v>
      </c>
      <c r="HX73" s="191" t="str">
        <f t="shared" si="26"/>
        <v>---/---</v>
      </c>
      <c r="HY73" s="183"/>
      <c r="HZ73" s="182" t="str">
        <f t="shared" si="27"/>
        <v>---/---</v>
      </c>
      <c r="IA73" s="182" t="str">
        <f t="shared" si="28"/>
        <v>---/---</v>
      </c>
      <c r="IB73" s="182" t="str">
        <f t="shared" si="29"/>
        <v>---/---</v>
      </c>
      <c r="IC73" s="182" t="str">
        <f t="shared" si="30"/>
        <v>---/---</v>
      </c>
      <c r="ID73" s="182" t="str">
        <f t="shared" si="31"/>
        <v>---/---</v>
      </c>
      <c r="IE73" s="185" t="str">
        <f t="shared" si="32"/>
        <v>---/---</v>
      </c>
      <c r="IF73" s="135" t="s">
        <v>717</v>
      </c>
      <c r="IG73" s="181">
        <v>1</v>
      </c>
      <c r="IH73" s="85"/>
      <c r="II73" s="85"/>
      <c r="IJ73" s="85"/>
      <c r="IK73" s="85"/>
      <c r="IL73" s="85"/>
      <c r="IM73" s="85"/>
      <c r="IN73" s="85"/>
      <c r="IO73" s="85"/>
      <c r="IP73" s="85"/>
      <c r="IQ73" s="85"/>
      <c r="IR73" s="85"/>
      <c r="IS73" s="85"/>
      <c r="IT73" s="85"/>
      <c r="IU73" s="85"/>
      <c r="IV73" s="85"/>
      <c r="IW73" s="85"/>
      <c r="IX73" s="85"/>
      <c r="IY73" s="85"/>
      <c r="IZ73" s="85"/>
      <c r="JA73" s="85"/>
      <c r="JB73" s="85"/>
      <c r="JC73" s="85"/>
      <c r="JD73" s="85"/>
      <c r="JE73" s="85"/>
      <c r="JF73" s="85"/>
      <c r="JG73" s="85"/>
      <c r="JH73" s="85"/>
      <c r="JI73" s="85"/>
      <c r="JJ73" s="85"/>
      <c r="JK73" s="85"/>
      <c r="JL73" s="85"/>
      <c r="JM73" s="85"/>
      <c r="JN73" s="85"/>
      <c r="JO73" s="85"/>
      <c r="JP73" s="85"/>
      <c r="JQ73" s="85"/>
      <c r="JR73" s="85"/>
      <c r="JS73" s="85"/>
      <c r="JT73" s="85"/>
      <c r="JU73" s="85"/>
      <c r="JV73" s="85"/>
      <c r="JW73" s="85"/>
      <c r="JX73" s="85"/>
      <c r="JY73" s="85"/>
      <c r="JZ73" s="85"/>
      <c r="KA73" s="85"/>
      <c r="KB73" s="85"/>
      <c r="KC73" s="85"/>
    </row>
    <row r="74" spans="1:289" s="57" customFormat="1" ht="42.75" hidden="1" customHeight="1">
      <c r="A74" s="6"/>
      <c r="B74" s="19" t="s">
        <v>156</v>
      </c>
      <c r="C74" s="19" t="s">
        <v>157</v>
      </c>
      <c r="D74" s="5"/>
      <c r="E74" s="5"/>
      <c r="F74" s="5"/>
      <c r="G74" s="5"/>
      <c r="H74" s="5" t="s">
        <v>727</v>
      </c>
      <c r="I74" s="5" t="s">
        <v>736</v>
      </c>
      <c r="J74" s="5"/>
      <c r="K74" s="5"/>
      <c r="L74" s="5"/>
      <c r="M74" s="5"/>
      <c r="N74" s="5"/>
      <c r="O74" s="5"/>
      <c r="P74" s="5" t="s">
        <v>745</v>
      </c>
      <c r="Q74" s="5" t="s">
        <v>747</v>
      </c>
      <c r="R74" s="5" t="s">
        <v>205</v>
      </c>
      <c r="S74" s="5" t="s">
        <v>360</v>
      </c>
      <c r="T74" s="5" t="s">
        <v>361</v>
      </c>
      <c r="U74" s="5" t="s">
        <v>158</v>
      </c>
      <c r="V74" s="5"/>
      <c r="W74" s="5" t="str">
        <f>CONCATENATE(X74,"-",Y74,"-",Z74,AA74,,AB74,"-",AC74)</f>
        <v>5-30-JUNC-0002</v>
      </c>
      <c r="X74" s="19" t="s">
        <v>755</v>
      </c>
      <c r="Y74" s="19">
        <v>30</v>
      </c>
      <c r="Z74" s="19" t="s">
        <v>501</v>
      </c>
      <c r="AA74" s="19" t="s">
        <v>307</v>
      </c>
      <c r="AB74" s="19"/>
      <c r="AC74" s="19" t="s">
        <v>192</v>
      </c>
      <c r="AD74" s="5"/>
      <c r="AE74" s="19">
        <v>4</v>
      </c>
      <c r="AF74" s="19" t="s">
        <v>180</v>
      </c>
      <c r="AG74" s="19" t="s">
        <v>166</v>
      </c>
      <c r="AH74" s="19">
        <v>537</v>
      </c>
      <c r="AI74" s="19" t="s">
        <v>503</v>
      </c>
      <c r="AJ74" s="5"/>
      <c r="AK74" s="5"/>
      <c r="AL74" s="5" t="s">
        <v>123</v>
      </c>
      <c r="AM74" s="5"/>
      <c r="AN74" s="5" t="s">
        <v>167</v>
      </c>
      <c r="AO74" s="5" t="str">
        <f>CONCATENATE("0055-",B74,"-",C74,"-","4",".",AE74,".",AF74,".",AG74,".",AH74,"-",AL74,".",AN74,"-",AI74)</f>
        <v>0055-CPC-GA1-4.4.3.30.537-ASK1.RD-0010</v>
      </c>
      <c r="AP74" s="5" t="str">
        <f>CONCATENATE("0055-",B74,"-",C74,"-","4",".",AE74,".",AF74,".",AG74,".",AH74,"-",AL74,"-",AN74,"-",AI74,"_",BD74,"_",U74)</f>
        <v>0055-CPC-GA1-4.4.3.30.537-ASK1-RD-0010_A1_ER</v>
      </c>
      <c r="AQ74" s="13" t="s">
        <v>538</v>
      </c>
      <c r="AR74" s="13" t="s">
        <v>527</v>
      </c>
      <c r="AS74" s="13"/>
      <c r="AT74" s="13"/>
      <c r="AU74" s="13" t="s">
        <v>318</v>
      </c>
      <c r="AV74" s="13" t="s">
        <v>333</v>
      </c>
      <c r="AW74" s="13" t="str">
        <f>CONCATENATE(AQ74," ",AS74,CHAR(10),W74,CHAR(10),AU74)</f>
        <v>Combined Network Cabinet 
5-30-JUNC-0002
List of drawings</v>
      </c>
      <c r="AX74" s="13" t="str">
        <f>CONCATENATE(AR74," ",AT74,CHAR(10),W74,CHAR(10),AV74)</f>
        <v>Шкаф коммуникационный комбинированный 
5-30-JUNC-0002
Ведомость документов</v>
      </c>
      <c r="AY74" s="5"/>
      <c r="AZ74" s="5" t="s">
        <v>490</v>
      </c>
      <c r="BA74" s="167" t="s">
        <v>489</v>
      </c>
      <c r="BB74" s="5" t="str">
        <f>IF(FW74&gt;0,"02",IF(FN74&gt;0,"01",IF(FE74&gt;0,"00",IF(EM74&gt;0,"G1",IF(ED74&gt;0,"F1",IF(DU74&gt;0,"E1",IF(DL74&gt;0,"D1",IF(DC74&gt;0,"C1",IF(CT74&gt;0,"B1",IF(BM74&gt;0,"A1","-"))))))))))</f>
        <v>A1</v>
      </c>
      <c r="BC74" s="167" t="str">
        <f t="shared" si="38"/>
        <v>IFR</v>
      </c>
      <c r="BD74" s="5" t="str">
        <f t="shared" si="34"/>
        <v>A1</v>
      </c>
      <c r="BE74" s="5"/>
      <c r="BF74" s="5"/>
      <c r="BG74" s="12"/>
      <c r="BH74" s="5"/>
      <c r="BI74" s="5"/>
      <c r="BJ74" s="54">
        <f>FB74-(28+15)</f>
        <v>44189</v>
      </c>
      <c r="BK74" s="54">
        <f ca="1">IF(BM74&gt;0,BL74,IF(BJ74&lt;TODAY(),WORKDAY(TODAY(),10),BJ74))</f>
        <v>44251</v>
      </c>
      <c r="BL74" s="193">
        <v>44251</v>
      </c>
      <c r="BM74" s="167" t="s">
        <v>787</v>
      </c>
      <c r="BN74" s="167"/>
      <c r="BO74" s="167"/>
      <c r="BP74" s="167"/>
      <c r="BQ74" s="167"/>
      <c r="BR74" s="157"/>
      <c r="BS74" s="157"/>
      <c r="BT74" s="157"/>
      <c r="BU74" s="157"/>
      <c r="BV74" s="157"/>
      <c r="BW74" s="147"/>
      <c r="BX74" s="147"/>
      <c r="BY74" s="147"/>
      <c r="BZ74" s="147"/>
      <c r="CA74" s="147"/>
      <c r="CB74" s="125"/>
      <c r="CC74" s="125"/>
      <c r="CD74" s="125"/>
      <c r="CE74" s="125"/>
      <c r="CF74" s="125"/>
      <c r="CG74" s="125"/>
      <c r="CH74" s="125"/>
      <c r="CI74" s="125"/>
      <c r="CJ74" s="125"/>
      <c r="CK74" s="125"/>
      <c r="CL74" s="24">
        <f>WORKDAY(BJ74,20)</f>
        <v>44217</v>
      </c>
      <c r="CM74" s="24">
        <f ca="1">IF(BM74&gt;0,WORKDAY(BK74,10),"-")</f>
        <v>44265</v>
      </c>
      <c r="CN74" s="54"/>
      <c r="CO74" s="117"/>
      <c r="CP74" s="34"/>
      <c r="CQ74" s="24">
        <f>WORKDAY(CL74,10)</f>
        <v>44231</v>
      </c>
      <c r="CR74" s="24" t="str">
        <f>IF(CO74&gt;0,WORKDAY(CM74,10),"-")</f>
        <v>-</v>
      </c>
      <c r="CS74" s="54"/>
      <c r="CT74" s="5"/>
      <c r="CU74" s="24" t="str">
        <f>IF(CT74&gt;0,WORKDAY(CQ74,10),"-")</f>
        <v>-</v>
      </c>
      <c r="CV74" s="24" t="str">
        <f>IF(CT74&gt;0,WORKDAY(CR74,10),"-")</f>
        <v>-</v>
      </c>
      <c r="CW74" s="54"/>
      <c r="CX74" s="5"/>
      <c r="CY74" s="34"/>
      <c r="CZ74" s="24" t="str">
        <f>IF(CX74&gt;0,WORKDAY(CU74,10),"-")</f>
        <v>-</v>
      </c>
      <c r="DA74" s="24" t="str">
        <f>IF(CX74&gt;0,WORKDAY(CV74,10),"-")</f>
        <v>-</v>
      </c>
      <c r="DB74" s="24"/>
      <c r="DC74" s="5"/>
      <c r="DD74" s="24" t="str">
        <f>IF(DC74&gt;0,WORKDAY(CZ74,10),"-")</f>
        <v>-</v>
      </c>
      <c r="DE74" s="24" t="str">
        <f>IF(DC74&gt;0,WORKDAY(DA74,10),"-")</f>
        <v>-</v>
      </c>
      <c r="DF74" s="5"/>
      <c r="DG74" s="5"/>
      <c r="DH74" s="54"/>
      <c r="DI74" s="24" t="str">
        <f>IF(DG74&gt;0,WORKDAY(DD74,10),"-")</f>
        <v>-</v>
      </c>
      <c r="DJ74" s="24" t="str">
        <f>IF(DG74&gt;0,WORKDAY(DE74,10),"-")</f>
        <v>-</v>
      </c>
      <c r="DK74" s="5"/>
      <c r="DL74" s="5"/>
      <c r="DM74" s="24" t="str">
        <f>IF(DL74&gt;0,WORKDAY(DI74,10),"-")</f>
        <v>-</v>
      </c>
      <c r="DN74" s="24" t="str">
        <f>IF(DL74&gt;0,WORKDAY(DJ74,10),"-")</f>
        <v>-</v>
      </c>
      <c r="DO74" s="5"/>
      <c r="DP74" s="5"/>
      <c r="DQ74" s="54"/>
      <c r="DR74" s="24" t="str">
        <f>IF(DP74&gt;0,WORKDAY(DM74,10),"-")</f>
        <v>-</v>
      </c>
      <c r="DS74" s="24" t="str">
        <f>IF(DP74&gt;0,WORKDAY(DN74,10),"-")</f>
        <v>-</v>
      </c>
      <c r="DT74" s="5"/>
      <c r="DU74" s="5"/>
      <c r="DV74" s="24" t="str">
        <f>IF(DU74&gt;0,WORKDAY(DR74,10),"-")</f>
        <v>-</v>
      </c>
      <c r="DW74" s="24" t="str">
        <f>IF(DU74&gt;0,WORKDAY(DS74,10),"-")</f>
        <v>-</v>
      </c>
      <c r="DX74" s="5"/>
      <c r="DY74" s="5"/>
      <c r="DZ74" s="54"/>
      <c r="EA74" s="24" t="str">
        <f>IF(DY74&gt;0,WORKDAY(DV74,10),"-")</f>
        <v>-</v>
      </c>
      <c r="EB74" s="24" t="str">
        <f>IF(DY74&gt;0,WORKDAY(DW74,10),"-")</f>
        <v>-</v>
      </c>
      <c r="EC74" s="5"/>
      <c r="ED74" s="5"/>
      <c r="EE74" s="24" t="str">
        <f>IF(ED74&gt;0,WORKDAY(EA74,10),"-")</f>
        <v>-</v>
      </c>
      <c r="EF74" s="24" t="str">
        <f>IF(ED74&gt;0,WORKDAY(EB74,10),"-")</f>
        <v>-</v>
      </c>
      <c r="EG74" s="5"/>
      <c r="EH74" s="5"/>
      <c r="EI74" s="54"/>
      <c r="EJ74" s="24" t="str">
        <f>IF(EH74&gt;0,WORKDAY(EE74,10),"-")</f>
        <v>-</v>
      </c>
      <c r="EK74" s="24" t="str">
        <f>IF(EH74&gt;0,WORKDAY(EF74,10),"-")</f>
        <v>-</v>
      </c>
      <c r="EL74" s="5"/>
      <c r="EM74" s="5"/>
      <c r="EN74" s="24" t="str">
        <f>IF(EM74&gt;0,WORKDAY(EJ74,10),"-")</f>
        <v>-</v>
      </c>
      <c r="EO74" s="24" t="str">
        <f>IF(EM74&gt;0,WORKDAY(EK74,10),"-")</f>
        <v>-</v>
      </c>
      <c r="EP74" s="5"/>
      <c r="EQ74" s="5"/>
      <c r="ER74" s="54"/>
      <c r="ES74" s="54"/>
      <c r="ET74" s="54"/>
      <c r="EU74" s="54"/>
      <c r="EV74" s="54"/>
      <c r="EW74" s="24"/>
      <c r="EX74" s="24"/>
      <c r="EY74" s="167"/>
      <c r="EZ74" s="167"/>
      <c r="FA74" s="193"/>
      <c r="FB74" s="214">
        <v>44232</v>
      </c>
      <c r="FC74" s="214">
        <f ca="1">IF(BK74&gt;0,IF(DC74&gt;0,WORKDAY(DB74,20),IF(CT74&gt;0,WORKDAY(CS74,30),IF(CO74&gt;0,WORKDAY(CN74,40),FB74))),"-")</f>
        <v>44232</v>
      </c>
      <c r="FD74" s="167"/>
      <c r="FE74" s="167"/>
      <c r="FF74" s="24" t="str">
        <f>IF(FE74&gt;0,WORKDAY(FB74,10),"-")</f>
        <v>-</v>
      </c>
      <c r="FG74" s="24" t="str">
        <f>IF(FE74&gt;0,WORKDAY(FC74,10),"-")</f>
        <v>-</v>
      </c>
      <c r="FH74" s="5"/>
      <c r="FI74" s="5"/>
      <c r="FJ74" s="34"/>
      <c r="FK74" s="24"/>
      <c r="FL74" s="24">
        <f>FK74</f>
        <v>0</v>
      </c>
      <c r="FM74" s="167"/>
      <c r="FN74" s="5"/>
      <c r="FO74" s="24" t="str">
        <f>IF(FN74&gt;0,WORKDAY(FK74,10),"-")</f>
        <v>-</v>
      </c>
      <c r="FP74" s="24" t="str">
        <f>IF(FN74&gt;0,WORKDAY(FL74,10),"-")</f>
        <v>-</v>
      </c>
      <c r="FQ74" s="5"/>
      <c r="FR74" s="5"/>
      <c r="FS74" s="54"/>
      <c r="FT74" s="24"/>
      <c r="FU74" s="24">
        <f t="shared" si="9"/>
        <v>0</v>
      </c>
      <c r="FV74" s="5"/>
      <c r="FW74" s="5"/>
      <c r="FX74" s="24" t="str">
        <f>IF(FW74&gt;0,WORKDAY(FT74,10),"-")</f>
        <v>-</v>
      </c>
      <c r="FY74" s="24" t="str">
        <f>IF(FW74&gt;0,WORKDAY(FU74,10),"-")</f>
        <v>-</v>
      </c>
      <c r="FZ74" s="5"/>
      <c r="GA74" s="5"/>
      <c r="GB74" s="54"/>
      <c r="GC74" s="54"/>
      <c r="GD74" s="54"/>
      <c r="GE74" s="54"/>
      <c r="GF74" s="54"/>
      <c r="GG74" s="54"/>
      <c r="GH74" s="54"/>
      <c r="GI74" s="54"/>
      <c r="GJ74" s="54"/>
      <c r="GK74" s="54"/>
      <c r="GL74" s="54"/>
      <c r="GM74" s="54"/>
      <c r="GN74" s="54"/>
      <c r="GO74" s="54"/>
      <c r="GP74" s="54"/>
      <c r="GQ74" s="54"/>
      <c r="GR74" s="54"/>
      <c r="GS74" s="54"/>
      <c r="GT74" s="54"/>
      <c r="GU74" s="54"/>
      <c r="GV74" s="54"/>
      <c r="GW74" s="54"/>
      <c r="GX74" s="54"/>
      <c r="GY74" s="54"/>
      <c r="GZ74" s="193"/>
      <c r="HA74" s="54"/>
      <c r="HB74" s="54"/>
      <c r="HC74" s="54"/>
      <c r="HD74" s="34">
        <f t="shared" ca="1" si="10"/>
        <v>1</v>
      </c>
      <c r="HE74" s="25">
        <f t="shared" ca="1" si="11"/>
        <v>6.8389057750759875E-4</v>
      </c>
      <c r="HF74" s="25">
        <f t="shared" ca="1" si="12"/>
        <v>1.5197568389057751E-3</v>
      </c>
      <c r="HG74" s="25">
        <f t="shared" ca="1" si="13"/>
        <v>9.0543259557344079E-4</v>
      </c>
      <c r="HH74" s="25">
        <f t="shared" ca="1" si="14"/>
        <v>2.012072434607646E-3</v>
      </c>
      <c r="HI74" s="25"/>
      <c r="HJ74" s="25"/>
      <c r="HK74" s="5"/>
      <c r="HL74" s="24">
        <f t="shared" ca="1" si="0"/>
        <v>44251</v>
      </c>
      <c r="HM74" s="107"/>
      <c r="HO74" s="204" t="str">
        <f t="shared" si="17"/>
        <v>ожидание A1</v>
      </c>
      <c r="HP74" s="204" t="str">
        <f t="shared" si="18"/>
        <v>не выгружено 00</v>
      </c>
      <c r="HQ74" s="182" t="str">
        <f t="shared" si="19"/>
        <v>выгружено A1</v>
      </c>
      <c r="HR74" s="182" t="str">
        <f t="shared" si="20"/>
        <v>ожидание A1</v>
      </c>
      <c r="HS74" s="182" t="b">
        <f t="shared" si="21"/>
        <v>0</v>
      </c>
      <c r="HT74" s="182" t="str">
        <f t="shared" si="22"/>
        <v>ожидание замечаний</v>
      </c>
      <c r="HU74" s="182" t="str">
        <f t="shared" si="23"/>
        <v>0055-P2-GA1-CPC-TRM-00664</v>
      </c>
      <c r="HV74" s="191">
        <f t="shared" si="24"/>
        <v>44251</v>
      </c>
      <c r="HW74" s="184" t="str">
        <f t="shared" si="25"/>
        <v>ожидание A1</v>
      </c>
      <c r="HX74" s="191" t="str">
        <f t="shared" si="26"/>
        <v>ожидание A1</v>
      </c>
      <c r="HY74" s="183"/>
      <c r="HZ74" s="182" t="str">
        <f t="shared" si="27"/>
        <v>выгружено</v>
      </c>
      <c r="IA74" s="182" t="str">
        <f t="shared" si="28"/>
        <v>A1</v>
      </c>
      <c r="IB74" s="182" t="str">
        <f t="shared" si="29"/>
        <v>ожидание замечаний к ревизии</v>
      </c>
      <c r="IC74" s="182" t="str">
        <f t="shared" si="30"/>
        <v>A1</v>
      </c>
      <c r="ID74" s="182" t="str">
        <f t="shared" si="31"/>
        <v>A1</v>
      </c>
      <c r="IE74" s="185" t="str">
        <f t="shared" si="32"/>
        <v>1</v>
      </c>
      <c r="IF74" s="135" t="s">
        <v>705</v>
      </c>
      <c r="IG74" s="181">
        <v>1</v>
      </c>
    </row>
    <row r="75" spans="1:289" s="57" customFormat="1" ht="42.75" hidden="1" customHeight="1">
      <c r="A75" s="6"/>
      <c r="B75" s="19" t="s">
        <v>156</v>
      </c>
      <c r="C75" s="19" t="s">
        <v>157</v>
      </c>
      <c r="D75" s="5"/>
      <c r="E75" s="5"/>
      <c r="F75" s="5"/>
      <c r="G75" s="5"/>
      <c r="H75" s="5" t="s">
        <v>727</v>
      </c>
      <c r="I75" s="5" t="s">
        <v>736</v>
      </c>
      <c r="J75" s="5"/>
      <c r="K75" s="5"/>
      <c r="L75" s="5"/>
      <c r="M75" s="5"/>
      <c r="N75" s="5"/>
      <c r="O75" s="5"/>
      <c r="P75" s="5" t="s">
        <v>745</v>
      </c>
      <c r="Q75" s="5" t="s">
        <v>747</v>
      </c>
      <c r="R75" s="5" t="s">
        <v>205</v>
      </c>
      <c r="S75" s="5" t="s">
        <v>360</v>
      </c>
      <c r="T75" s="5" t="s">
        <v>361</v>
      </c>
      <c r="U75" s="5" t="s">
        <v>158</v>
      </c>
      <c r="V75" s="5"/>
      <c r="W75" s="5" t="str">
        <f>CONCATENATE(X75,"-",Y75,"-",Z75,AA75,,AB75,"-",AC75)</f>
        <v>5-30-JUNC-0002</v>
      </c>
      <c r="X75" s="19" t="s">
        <v>755</v>
      </c>
      <c r="Y75" s="19">
        <v>30</v>
      </c>
      <c r="Z75" s="19" t="s">
        <v>501</v>
      </c>
      <c r="AA75" s="19" t="s">
        <v>307</v>
      </c>
      <c r="AB75" s="19"/>
      <c r="AC75" s="19" t="s">
        <v>192</v>
      </c>
      <c r="AD75" s="5"/>
      <c r="AE75" s="19">
        <v>4</v>
      </c>
      <c r="AF75" s="19" t="s">
        <v>180</v>
      </c>
      <c r="AG75" s="19" t="s">
        <v>166</v>
      </c>
      <c r="AH75" s="19">
        <v>537</v>
      </c>
      <c r="AI75" s="19" t="s">
        <v>503</v>
      </c>
      <c r="AJ75" s="5"/>
      <c r="AK75" s="5"/>
      <c r="AL75" s="5" t="s">
        <v>123</v>
      </c>
      <c r="AM75" s="5"/>
      <c r="AN75" s="5" t="s">
        <v>168</v>
      </c>
      <c r="AO75" s="5" t="str">
        <f>CONCATENATE("0055-",B75,"-",C75,"-","4",".",AE75,".",AF75,".",AG75,".",AH75,"-",AL75,".",AN75,"-",AI75)</f>
        <v>0055-CPC-GA1-4.4.3.30.537-ASK1.SP-0010</v>
      </c>
      <c r="AP75" s="5" t="str">
        <f>CONCATENATE("0055-",B75,"-",C75,"-","4",".",AE75,".",AF75,".",AG75,".",AH75,"-",AL75,"-",AN75,"-",AI75,"_",BD75,"_",U75)</f>
        <v>0055-CPC-GA1-4.4.3.30.537-ASK1-SP-0010_A1_ER</v>
      </c>
      <c r="AQ75" s="13" t="s">
        <v>538</v>
      </c>
      <c r="AR75" s="13" t="s">
        <v>527</v>
      </c>
      <c r="AS75" s="13"/>
      <c r="AT75" s="13"/>
      <c r="AU75" s="13" t="s">
        <v>319</v>
      </c>
      <c r="AV75" s="13" t="s">
        <v>334</v>
      </c>
      <c r="AW75" s="13" t="str">
        <f>CONCATENATE(AQ75," ",AS75,CHAR(10),W75,CHAR(10),AU75)</f>
        <v>Combined Network Cabinet 
5-30-JUNC-0002
List of elements</v>
      </c>
      <c r="AX75" s="13" t="str">
        <f>CONCATENATE(AR75," ",AT75,CHAR(10),W75,CHAR(10),AV75)</f>
        <v>Шкаф коммуникационный комбинированный 
5-30-JUNC-0002
Перечень элементов</v>
      </c>
      <c r="AY75" s="5"/>
      <c r="AZ75" s="5" t="s">
        <v>490</v>
      </c>
      <c r="BA75" s="167" t="s">
        <v>489</v>
      </c>
      <c r="BB75" s="5" t="str">
        <f>IF(FW75&gt;0,"02",IF(FN75&gt;0,"01",IF(FE75&gt;0,"00",IF(EM75&gt;0,"G1",IF(ED75&gt;0,"F1",IF(DU75&gt;0,"E1",IF(DL75&gt;0,"D1",IF(DC75&gt;0,"C1",IF(CT75&gt;0,"B1",IF(BM75&gt;0,"A1","-"))))))))))</f>
        <v>A1</v>
      </c>
      <c r="BC75" s="167" t="str">
        <f t="shared" si="38"/>
        <v>IFR</v>
      </c>
      <c r="BD75" s="5" t="str">
        <f t="shared" si="34"/>
        <v>A1</v>
      </c>
      <c r="BE75" s="5"/>
      <c r="BF75" s="5"/>
      <c r="BG75" s="12"/>
      <c r="BH75" s="5"/>
      <c r="BI75" s="5"/>
      <c r="BJ75" s="54">
        <f>FB75-(28+15)</f>
        <v>44189</v>
      </c>
      <c r="BK75" s="54">
        <f ca="1">IF(BM75&gt;0,BL75,IF(BJ75&lt;TODAY(),WORKDAY(TODAY(),10),BJ75))</f>
        <v>44251</v>
      </c>
      <c r="BL75" s="193">
        <v>44251</v>
      </c>
      <c r="BM75" s="167" t="s">
        <v>787</v>
      </c>
      <c r="BN75" s="167"/>
      <c r="BO75" s="167"/>
      <c r="BP75" s="167"/>
      <c r="BQ75" s="167"/>
      <c r="BR75" s="157"/>
      <c r="BS75" s="157"/>
      <c r="BT75" s="157"/>
      <c r="BU75" s="157"/>
      <c r="BV75" s="157"/>
      <c r="BW75" s="147"/>
      <c r="BX75" s="147"/>
      <c r="BY75" s="147"/>
      <c r="BZ75" s="147"/>
      <c r="CA75" s="147"/>
      <c r="CB75" s="125"/>
      <c r="CC75" s="125"/>
      <c r="CD75" s="125"/>
      <c r="CE75" s="125"/>
      <c r="CF75" s="125"/>
      <c r="CG75" s="125"/>
      <c r="CH75" s="125"/>
      <c r="CI75" s="125"/>
      <c r="CJ75" s="125"/>
      <c r="CK75" s="125"/>
      <c r="CL75" s="24">
        <f>WORKDAY(BJ75,20)</f>
        <v>44217</v>
      </c>
      <c r="CM75" s="24">
        <f ca="1">IF(BM75&gt;0,WORKDAY(BK75,10),"-")</f>
        <v>44265</v>
      </c>
      <c r="CN75" s="54"/>
      <c r="CO75" s="117"/>
      <c r="CP75" s="34"/>
      <c r="CQ75" s="24">
        <f>WORKDAY(CL75,10)</f>
        <v>44231</v>
      </c>
      <c r="CR75" s="24" t="str">
        <f>IF(CO75&gt;0,WORKDAY(CM75,10),"-")</f>
        <v>-</v>
      </c>
      <c r="CS75" s="54"/>
      <c r="CT75" s="5"/>
      <c r="CU75" s="24" t="str">
        <f>IF(CT75&gt;0,WORKDAY(CQ75,10),"-")</f>
        <v>-</v>
      </c>
      <c r="CV75" s="24" t="str">
        <f>IF(CT75&gt;0,WORKDAY(CR75,10),"-")</f>
        <v>-</v>
      </c>
      <c r="CW75" s="54"/>
      <c r="CX75" s="5"/>
      <c r="CY75" s="34"/>
      <c r="CZ75" s="24" t="str">
        <f>IF(CX75&gt;0,WORKDAY(CU75,10),"-")</f>
        <v>-</v>
      </c>
      <c r="DA75" s="24" t="str">
        <f>IF(CX75&gt;0,WORKDAY(CV75,10),"-")</f>
        <v>-</v>
      </c>
      <c r="DB75" s="24"/>
      <c r="DC75" s="5"/>
      <c r="DD75" s="24" t="str">
        <f>IF(DC75&gt;0,WORKDAY(CZ75,10),"-")</f>
        <v>-</v>
      </c>
      <c r="DE75" s="24" t="str">
        <f>IF(DC75&gt;0,WORKDAY(DA75,10),"-")</f>
        <v>-</v>
      </c>
      <c r="DF75" s="5"/>
      <c r="DG75" s="5"/>
      <c r="DH75" s="54"/>
      <c r="DI75" s="24" t="str">
        <f>IF(DG75&gt;0,WORKDAY(DD75,10),"-")</f>
        <v>-</v>
      </c>
      <c r="DJ75" s="24" t="str">
        <f>IF(DG75&gt;0,WORKDAY(DE75,10),"-")</f>
        <v>-</v>
      </c>
      <c r="DK75" s="5"/>
      <c r="DL75" s="5"/>
      <c r="DM75" s="24" t="str">
        <f>IF(DL75&gt;0,WORKDAY(DI75,10),"-")</f>
        <v>-</v>
      </c>
      <c r="DN75" s="24" t="str">
        <f>IF(DL75&gt;0,WORKDAY(DJ75,10),"-")</f>
        <v>-</v>
      </c>
      <c r="DO75" s="5"/>
      <c r="DP75" s="5"/>
      <c r="DQ75" s="54"/>
      <c r="DR75" s="24" t="str">
        <f>IF(DP75&gt;0,WORKDAY(DM75,10),"-")</f>
        <v>-</v>
      </c>
      <c r="DS75" s="24" t="str">
        <f>IF(DP75&gt;0,WORKDAY(DN75,10),"-")</f>
        <v>-</v>
      </c>
      <c r="DT75" s="5"/>
      <c r="DU75" s="5"/>
      <c r="DV75" s="24" t="str">
        <f>IF(DU75&gt;0,WORKDAY(DR75,10),"-")</f>
        <v>-</v>
      </c>
      <c r="DW75" s="24" t="str">
        <f>IF(DU75&gt;0,WORKDAY(DS75,10),"-")</f>
        <v>-</v>
      </c>
      <c r="DX75" s="5"/>
      <c r="DY75" s="5"/>
      <c r="DZ75" s="54"/>
      <c r="EA75" s="24" t="str">
        <f>IF(DY75&gt;0,WORKDAY(DV75,10),"-")</f>
        <v>-</v>
      </c>
      <c r="EB75" s="24" t="str">
        <f>IF(DY75&gt;0,WORKDAY(DW75,10),"-")</f>
        <v>-</v>
      </c>
      <c r="EC75" s="5"/>
      <c r="ED75" s="5"/>
      <c r="EE75" s="24" t="str">
        <f>IF(ED75&gt;0,WORKDAY(EA75,10),"-")</f>
        <v>-</v>
      </c>
      <c r="EF75" s="24" t="str">
        <f>IF(ED75&gt;0,WORKDAY(EB75,10),"-")</f>
        <v>-</v>
      </c>
      <c r="EG75" s="5"/>
      <c r="EH75" s="5"/>
      <c r="EI75" s="54"/>
      <c r="EJ75" s="24" t="str">
        <f>IF(EH75&gt;0,WORKDAY(EE75,10),"-")</f>
        <v>-</v>
      </c>
      <c r="EK75" s="24" t="str">
        <f>IF(EH75&gt;0,WORKDAY(EF75,10),"-")</f>
        <v>-</v>
      </c>
      <c r="EL75" s="5"/>
      <c r="EM75" s="5"/>
      <c r="EN75" s="24" t="str">
        <f>IF(EM75&gt;0,WORKDAY(EJ75,10),"-")</f>
        <v>-</v>
      </c>
      <c r="EO75" s="24" t="str">
        <f>IF(EM75&gt;0,WORKDAY(EK75,10),"-")</f>
        <v>-</v>
      </c>
      <c r="EP75" s="5"/>
      <c r="EQ75" s="5"/>
      <c r="ER75" s="54"/>
      <c r="ES75" s="54"/>
      <c r="ET75" s="54"/>
      <c r="EU75" s="54"/>
      <c r="EV75" s="54"/>
      <c r="EW75" s="24"/>
      <c r="EX75" s="24"/>
      <c r="EY75" s="167"/>
      <c r="EZ75" s="167"/>
      <c r="FA75" s="193"/>
      <c r="FB75" s="214">
        <v>44232</v>
      </c>
      <c r="FC75" s="214">
        <f ca="1">IF(BK75&gt;0,IF(DC75&gt;0,WORKDAY(DB75,20),IF(CT75&gt;0,WORKDAY(CS75,30),IF(CO75&gt;0,WORKDAY(CN75,40),FB75))),"-")</f>
        <v>44232</v>
      </c>
      <c r="FD75" s="167"/>
      <c r="FE75" s="167"/>
      <c r="FF75" s="24" t="str">
        <f>IF(FE75&gt;0,WORKDAY(FB75,10),"-")</f>
        <v>-</v>
      </c>
      <c r="FG75" s="24" t="str">
        <f>IF(FE75&gt;0,WORKDAY(FC75,10),"-")</f>
        <v>-</v>
      </c>
      <c r="FH75" s="5"/>
      <c r="FI75" s="5"/>
      <c r="FJ75" s="34"/>
      <c r="FK75" s="24"/>
      <c r="FL75" s="24">
        <f t="shared" si="36"/>
        <v>0</v>
      </c>
      <c r="FM75" s="5"/>
      <c r="FN75" s="5"/>
      <c r="FO75" s="24" t="str">
        <f>IF(FN75&gt;0,WORKDAY(FK75,10),"-")</f>
        <v>-</v>
      </c>
      <c r="FP75" s="24" t="str">
        <f>IF(FN75&gt;0,WORKDAY(FL75,10),"-")</f>
        <v>-</v>
      </c>
      <c r="FQ75" s="5"/>
      <c r="FR75" s="5"/>
      <c r="FS75" s="54"/>
      <c r="FT75" s="24"/>
      <c r="FU75" s="24">
        <f t="shared" si="9"/>
        <v>0</v>
      </c>
      <c r="FV75" s="5"/>
      <c r="FW75" s="5"/>
      <c r="FX75" s="24" t="str">
        <f>IF(FW75&gt;0,WORKDAY(FT75,10),"-")</f>
        <v>-</v>
      </c>
      <c r="FY75" s="24" t="str">
        <f>IF(FW75&gt;0,WORKDAY(FU75,10),"-")</f>
        <v>-</v>
      </c>
      <c r="FZ75" s="5"/>
      <c r="GA75" s="5"/>
      <c r="GB75" s="54"/>
      <c r="GC75" s="54"/>
      <c r="GD75" s="54"/>
      <c r="GE75" s="54"/>
      <c r="GF75" s="54"/>
      <c r="GG75" s="54"/>
      <c r="GH75" s="54"/>
      <c r="GI75" s="54"/>
      <c r="GJ75" s="54"/>
      <c r="GK75" s="54"/>
      <c r="GL75" s="54"/>
      <c r="GM75" s="54"/>
      <c r="GN75" s="54"/>
      <c r="GO75" s="54"/>
      <c r="GP75" s="54"/>
      <c r="GQ75" s="54"/>
      <c r="GR75" s="54"/>
      <c r="GS75" s="54"/>
      <c r="GT75" s="54"/>
      <c r="GU75" s="54"/>
      <c r="GV75" s="54"/>
      <c r="GW75" s="54"/>
      <c r="GX75" s="54"/>
      <c r="GY75" s="54"/>
      <c r="GZ75" s="193"/>
      <c r="HA75" s="54"/>
      <c r="HB75" s="54"/>
      <c r="HC75" s="54"/>
      <c r="HD75" s="34">
        <f t="shared" ca="1" si="10"/>
        <v>1</v>
      </c>
      <c r="HE75" s="25">
        <f t="shared" ca="1" si="11"/>
        <v>6.8389057750759875E-4</v>
      </c>
      <c r="HF75" s="25">
        <f t="shared" ca="1" si="12"/>
        <v>1.5197568389057751E-3</v>
      </c>
      <c r="HG75" s="25">
        <f t="shared" ca="1" si="13"/>
        <v>9.0543259557344079E-4</v>
      </c>
      <c r="HH75" s="25">
        <f t="shared" ca="1" si="14"/>
        <v>2.012072434607646E-3</v>
      </c>
      <c r="HI75" s="25"/>
      <c r="HJ75" s="25"/>
      <c r="HK75" s="5"/>
      <c r="HL75" s="24">
        <f t="shared" ca="1" si="0"/>
        <v>44251</v>
      </c>
      <c r="HM75" s="107"/>
      <c r="HO75" s="204" t="str">
        <f t="shared" si="17"/>
        <v>ожидание A1</v>
      </c>
      <c r="HP75" s="204" t="str">
        <f t="shared" si="18"/>
        <v>не выгружено 00</v>
      </c>
      <c r="HQ75" s="182" t="str">
        <f t="shared" si="19"/>
        <v>выгружено A1</v>
      </c>
      <c r="HR75" s="182" t="str">
        <f t="shared" si="20"/>
        <v>ожидание A1</v>
      </c>
      <c r="HS75" s="182" t="b">
        <f t="shared" si="21"/>
        <v>0</v>
      </c>
      <c r="HT75" s="182" t="str">
        <f t="shared" si="22"/>
        <v>ожидание замечаний</v>
      </c>
      <c r="HU75" s="182" t="str">
        <f t="shared" si="23"/>
        <v>0055-P2-GA1-CPC-TRM-00664</v>
      </c>
      <c r="HV75" s="191">
        <f t="shared" si="24"/>
        <v>44251</v>
      </c>
      <c r="HW75" s="184" t="str">
        <f t="shared" si="25"/>
        <v>ожидание A1</v>
      </c>
      <c r="HX75" s="191" t="str">
        <f t="shared" si="26"/>
        <v>ожидание A1</v>
      </c>
      <c r="HY75" s="183"/>
      <c r="HZ75" s="182" t="str">
        <f t="shared" si="27"/>
        <v>выгружено</v>
      </c>
      <c r="IA75" s="182" t="str">
        <f t="shared" si="28"/>
        <v>A1</v>
      </c>
      <c r="IB75" s="182" t="str">
        <f t="shared" si="29"/>
        <v>ожидание замечаний к ревизии</v>
      </c>
      <c r="IC75" s="182" t="str">
        <f t="shared" si="30"/>
        <v>A1</v>
      </c>
      <c r="ID75" s="182" t="str">
        <f t="shared" si="31"/>
        <v>A1</v>
      </c>
      <c r="IE75" s="185" t="str">
        <f t="shared" si="32"/>
        <v>1</v>
      </c>
      <c r="IF75" s="135" t="s">
        <v>705</v>
      </c>
      <c r="IG75" s="181">
        <v>1</v>
      </c>
    </row>
    <row r="76" spans="1:289" s="57" customFormat="1" ht="42.75" hidden="1" customHeight="1">
      <c r="A76" s="6"/>
      <c r="B76" s="19" t="s">
        <v>156</v>
      </c>
      <c r="C76" s="19" t="s">
        <v>157</v>
      </c>
      <c r="D76" s="5"/>
      <c r="E76" s="5"/>
      <c r="F76" s="5"/>
      <c r="G76" s="5"/>
      <c r="H76" s="5" t="s">
        <v>727</v>
      </c>
      <c r="I76" s="5" t="s">
        <v>736</v>
      </c>
      <c r="J76" s="5"/>
      <c r="K76" s="5"/>
      <c r="L76" s="5"/>
      <c r="M76" s="5"/>
      <c r="N76" s="5"/>
      <c r="O76" s="5"/>
      <c r="P76" s="5" t="s">
        <v>745</v>
      </c>
      <c r="Q76" s="5" t="s">
        <v>747</v>
      </c>
      <c r="R76" s="5" t="s">
        <v>205</v>
      </c>
      <c r="S76" s="5" t="s">
        <v>360</v>
      </c>
      <c r="T76" s="5" t="s">
        <v>361</v>
      </c>
      <c r="U76" s="5" t="s">
        <v>158</v>
      </c>
      <c r="V76" s="5"/>
      <c r="W76" s="5" t="str">
        <f>CONCATENATE(X76,"-",Y76,"-",Z76,AA76,,AB76,"-",AC76)</f>
        <v>5-30-JUNC-0002</v>
      </c>
      <c r="X76" s="19" t="s">
        <v>755</v>
      </c>
      <c r="Y76" s="19">
        <v>30</v>
      </c>
      <c r="Z76" s="19" t="s">
        <v>501</v>
      </c>
      <c r="AA76" s="19" t="s">
        <v>307</v>
      </c>
      <c r="AB76" s="19"/>
      <c r="AC76" s="19" t="s">
        <v>192</v>
      </c>
      <c r="AD76" s="5"/>
      <c r="AE76" s="19">
        <v>4</v>
      </c>
      <c r="AF76" s="19" t="s">
        <v>180</v>
      </c>
      <c r="AG76" s="19" t="s">
        <v>166</v>
      </c>
      <c r="AH76" s="19">
        <v>537</v>
      </c>
      <c r="AI76" s="19" t="s">
        <v>503</v>
      </c>
      <c r="AJ76" s="5"/>
      <c r="AK76" s="5"/>
      <c r="AL76" s="5" t="s">
        <v>123</v>
      </c>
      <c r="AM76" s="5"/>
      <c r="AN76" s="5" t="s">
        <v>169</v>
      </c>
      <c r="AO76" s="5" t="str">
        <f>CONCATENATE("0055-",B76,"-",C76,"-","4",".",AE76,".",AF76,".",AG76,".",AH76,"-",AL76,".",AN76,"-",AI76)</f>
        <v>0055-CPC-GA1-4.4.3.30.537-ASK1.V0-0010</v>
      </c>
      <c r="AP76" s="5" t="str">
        <f>CONCATENATE("0055-",B76,"-",C76,"-","4",".",AE76,".",AF76,".",AG76,".",AH76,"-",AL76,"-",AN76,"-",AI76,"_",BD76,"_",U76)</f>
        <v>0055-CPC-GA1-4.4.3.30.537-ASK1-V0-0010_A1_ER</v>
      </c>
      <c r="AQ76" s="13" t="s">
        <v>538</v>
      </c>
      <c r="AR76" s="13" t="s">
        <v>527</v>
      </c>
      <c r="AS76" s="13"/>
      <c r="AT76" s="13"/>
      <c r="AU76" s="13" t="s">
        <v>320</v>
      </c>
      <c r="AV76" s="13" t="s">
        <v>335</v>
      </c>
      <c r="AW76" s="13" t="str">
        <f>CONCATENATE(AQ76," ",AS76,CHAR(10),W76,CHAR(10),AU76)</f>
        <v>Combined Network Cabinet 
5-30-JUNC-0002
General view drawings</v>
      </c>
      <c r="AX76" s="13" t="str">
        <f>CONCATENATE(AR76," ",AT76,CHAR(10),W76,CHAR(10),AV76)</f>
        <v>Шкаф коммуникационный комбинированный 
5-30-JUNC-0002
Чертеж общего вида</v>
      </c>
      <c r="AY76" s="5"/>
      <c r="AZ76" s="5" t="s">
        <v>490</v>
      </c>
      <c r="BA76" s="167" t="s">
        <v>489</v>
      </c>
      <c r="BB76" s="5" t="str">
        <f>IF(FW76&gt;0,"02",IF(FN76&gt;0,"01",IF(FE76&gt;0,"00",IF(EM76&gt;0,"G1",IF(ED76&gt;0,"F1",IF(DU76&gt;0,"E1",IF(DL76&gt;0,"D1",IF(DC76&gt;0,"C1",IF(CT76&gt;0,"B1",IF(BM76&gt;0,"A1","-"))))))))))</f>
        <v>A1</v>
      </c>
      <c r="BC76" s="167" t="str">
        <f t="shared" si="38"/>
        <v>IFR</v>
      </c>
      <c r="BD76" s="5" t="str">
        <f t="shared" si="34"/>
        <v>A1</v>
      </c>
      <c r="BE76" s="5"/>
      <c r="BF76" s="5"/>
      <c r="BG76" s="12"/>
      <c r="BH76" s="5"/>
      <c r="BI76" s="5"/>
      <c r="BJ76" s="54">
        <f>FB76-(28+15)</f>
        <v>44189</v>
      </c>
      <c r="BK76" s="54">
        <f ca="1">IF(BM76&gt;0,BL76,IF(BJ76&lt;TODAY(),WORKDAY(TODAY(),10),BJ76))</f>
        <v>44251</v>
      </c>
      <c r="BL76" s="193">
        <v>44251</v>
      </c>
      <c r="BM76" s="167" t="s">
        <v>787</v>
      </c>
      <c r="BN76" s="167"/>
      <c r="BO76" s="167"/>
      <c r="BP76" s="167"/>
      <c r="BQ76" s="167"/>
      <c r="BR76" s="157"/>
      <c r="BS76" s="157"/>
      <c r="BT76" s="157"/>
      <c r="BU76" s="157"/>
      <c r="BV76" s="157"/>
      <c r="BW76" s="147"/>
      <c r="BX76" s="147"/>
      <c r="BY76" s="147"/>
      <c r="BZ76" s="147"/>
      <c r="CA76" s="147"/>
      <c r="CB76" s="125"/>
      <c r="CC76" s="125"/>
      <c r="CD76" s="125"/>
      <c r="CE76" s="125"/>
      <c r="CF76" s="125"/>
      <c r="CG76" s="125"/>
      <c r="CH76" s="125"/>
      <c r="CI76" s="125"/>
      <c r="CJ76" s="125"/>
      <c r="CK76" s="125"/>
      <c r="CL76" s="24">
        <f>WORKDAY(BJ76,20)</f>
        <v>44217</v>
      </c>
      <c r="CM76" s="24">
        <f ca="1">IF(BM76&gt;0,WORKDAY(BK76,10),"-")</f>
        <v>44265</v>
      </c>
      <c r="CN76" s="54"/>
      <c r="CO76" s="117"/>
      <c r="CP76" s="34"/>
      <c r="CQ76" s="24">
        <f>WORKDAY(CL76,10)</f>
        <v>44231</v>
      </c>
      <c r="CR76" s="24" t="str">
        <f>IF(CO76&gt;0,WORKDAY(CM76,10),"-")</f>
        <v>-</v>
      </c>
      <c r="CS76" s="54"/>
      <c r="CT76" s="5"/>
      <c r="CU76" s="24" t="str">
        <f>IF(CT76&gt;0,WORKDAY(CQ76,10),"-")</f>
        <v>-</v>
      </c>
      <c r="CV76" s="24" t="str">
        <f>IF(CT76&gt;0,WORKDAY(CR76,10),"-")</f>
        <v>-</v>
      </c>
      <c r="CW76" s="54"/>
      <c r="CX76" s="5"/>
      <c r="CY76" s="34"/>
      <c r="CZ76" s="24" t="str">
        <f>IF(CX76&gt;0,WORKDAY(CU76,10),"-")</f>
        <v>-</v>
      </c>
      <c r="DA76" s="24" t="str">
        <f>IF(CX76&gt;0,WORKDAY(CV76,10),"-")</f>
        <v>-</v>
      </c>
      <c r="DB76" s="24"/>
      <c r="DC76" s="5"/>
      <c r="DD76" s="24" t="str">
        <f>IF(DC76&gt;0,WORKDAY(CZ76,10),"-")</f>
        <v>-</v>
      </c>
      <c r="DE76" s="24" t="str">
        <f>IF(DC76&gt;0,WORKDAY(DA76,10),"-")</f>
        <v>-</v>
      </c>
      <c r="DF76" s="5"/>
      <c r="DG76" s="5"/>
      <c r="DH76" s="54"/>
      <c r="DI76" s="24" t="str">
        <f>IF(DG76&gt;0,WORKDAY(DD76,10),"-")</f>
        <v>-</v>
      </c>
      <c r="DJ76" s="24" t="str">
        <f>IF(DG76&gt;0,WORKDAY(DE76,10),"-")</f>
        <v>-</v>
      </c>
      <c r="DK76" s="5"/>
      <c r="DL76" s="5"/>
      <c r="DM76" s="24" t="str">
        <f>IF(DL76&gt;0,WORKDAY(DI76,10),"-")</f>
        <v>-</v>
      </c>
      <c r="DN76" s="24" t="str">
        <f>IF(DL76&gt;0,WORKDAY(DJ76,10),"-")</f>
        <v>-</v>
      </c>
      <c r="DO76" s="5"/>
      <c r="DP76" s="5"/>
      <c r="DQ76" s="54"/>
      <c r="DR76" s="24" t="str">
        <f>IF(DP76&gt;0,WORKDAY(DM76,10),"-")</f>
        <v>-</v>
      </c>
      <c r="DS76" s="24" t="str">
        <f>IF(DP76&gt;0,WORKDAY(DN76,10),"-")</f>
        <v>-</v>
      </c>
      <c r="DT76" s="5"/>
      <c r="DU76" s="5"/>
      <c r="DV76" s="24" t="str">
        <f>IF(DU76&gt;0,WORKDAY(DR76,10),"-")</f>
        <v>-</v>
      </c>
      <c r="DW76" s="24" t="str">
        <f>IF(DU76&gt;0,WORKDAY(DS76,10),"-")</f>
        <v>-</v>
      </c>
      <c r="DX76" s="5"/>
      <c r="DY76" s="5"/>
      <c r="DZ76" s="54"/>
      <c r="EA76" s="24" t="str">
        <f>IF(DY76&gt;0,WORKDAY(DV76,10),"-")</f>
        <v>-</v>
      </c>
      <c r="EB76" s="24" t="str">
        <f>IF(DY76&gt;0,WORKDAY(DW76,10),"-")</f>
        <v>-</v>
      </c>
      <c r="EC76" s="5"/>
      <c r="ED76" s="5"/>
      <c r="EE76" s="24" t="str">
        <f>IF(ED76&gt;0,WORKDAY(EA76,10),"-")</f>
        <v>-</v>
      </c>
      <c r="EF76" s="24" t="str">
        <f>IF(ED76&gt;0,WORKDAY(EB76,10),"-")</f>
        <v>-</v>
      </c>
      <c r="EG76" s="5"/>
      <c r="EH76" s="5"/>
      <c r="EI76" s="54"/>
      <c r="EJ76" s="24" t="str">
        <f>IF(EH76&gt;0,WORKDAY(EE76,10),"-")</f>
        <v>-</v>
      </c>
      <c r="EK76" s="24" t="str">
        <f>IF(EH76&gt;0,WORKDAY(EF76,10),"-")</f>
        <v>-</v>
      </c>
      <c r="EL76" s="5"/>
      <c r="EM76" s="5"/>
      <c r="EN76" s="24" t="str">
        <f>IF(EM76&gt;0,WORKDAY(EJ76,10),"-")</f>
        <v>-</v>
      </c>
      <c r="EO76" s="24" t="str">
        <f>IF(EM76&gt;0,WORKDAY(EK76,10),"-")</f>
        <v>-</v>
      </c>
      <c r="EP76" s="5"/>
      <c r="EQ76" s="5"/>
      <c r="ER76" s="54"/>
      <c r="ES76" s="54"/>
      <c r="ET76" s="54"/>
      <c r="EU76" s="54"/>
      <c r="EV76" s="54"/>
      <c r="EW76" s="24"/>
      <c r="EX76" s="24"/>
      <c r="EY76" s="167"/>
      <c r="EZ76" s="167"/>
      <c r="FA76" s="193"/>
      <c r="FB76" s="214">
        <v>44232</v>
      </c>
      <c r="FC76" s="214">
        <f ca="1">IF(BK76&gt;0,IF(DC76&gt;0,WORKDAY(DB76,20),IF(CT76&gt;0,WORKDAY(CS76,30),IF(CO76&gt;0,WORKDAY(CN76,40),FB76))),"-")</f>
        <v>44232</v>
      </c>
      <c r="FD76" s="167"/>
      <c r="FE76" s="167"/>
      <c r="FF76" s="24" t="str">
        <f>IF(FE76&gt;0,WORKDAY(FB76,10),"-")</f>
        <v>-</v>
      </c>
      <c r="FG76" s="24" t="str">
        <f>IF(FE76&gt;0,WORKDAY(FC76,10),"-")</f>
        <v>-</v>
      </c>
      <c r="FH76" s="5"/>
      <c r="FI76" s="5"/>
      <c r="FJ76" s="34"/>
      <c r="FK76" s="24"/>
      <c r="FL76" s="24">
        <f t="shared" si="36"/>
        <v>0</v>
      </c>
      <c r="FM76" s="5"/>
      <c r="FN76" s="5"/>
      <c r="FO76" s="24" t="str">
        <f>IF(FN76&gt;0,WORKDAY(FK76,10),"-")</f>
        <v>-</v>
      </c>
      <c r="FP76" s="24" t="str">
        <f>IF(FN76&gt;0,WORKDAY(FL76,10),"-")</f>
        <v>-</v>
      </c>
      <c r="FQ76" s="5"/>
      <c r="FR76" s="5"/>
      <c r="FS76" s="54"/>
      <c r="FT76" s="24"/>
      <c r="FU76" s="24">
        <f t="shared" si="9"/>
        <v>0</v>
      </c>
      <c r="FV76" s="5"/>
      <c r="FW76" s="5"/>
      <c r="FX76" s="24" t="str">
        <f>IF(FW76&gt;0,WORKDAY(FT76,10),"-")</f>
        <v>-</v>
      </c>
      <c r="FY76" s="24" t="str">
        <f>IF(FW76&gt;0,WORKDAY(FU76,10),"-")</f>
        <v>-</v>
      </c>
      <c r="FZ76" s="5"/>
      <c r="GA76" s="5"/>
      <c r="GB76" s="54"/>
      <c r="GC76" s="54"/>
      <c r="GD76" s="54"/>
      <c r="GE76" s="54"/>
      <c r="GF76" s="54"/>
      <c r="GG76" s="54"/>
      <c r="GH76" s="54"/>
      <c r="GI76" s="54"/>
      <c r="GJ76" s="54"/>
      <c r="GK76" s="54"/>
      <c r="GL76" s="54"/>
      <c r="GM76" s="54"/>
      <c r="GN76" s="54"/>
      <c r="GO76" s="54"/>
      <c r="GP76" s="54"/>
      <c r="GQ76" s="54"/>
      <c r="GR76" s="54"/>
      <c r="GS76" s="54"/>
      <c r="GT76" s="54"/>
      <c r="GU76" s="54"/>
      <c r="GV76" s="54"/>
      <c r="GW76" s="54"/>
      <c r="GX76" s="54"/>
      <c r="GY76" s="54"/>
      <c r="GZ76" s="193"/>
      <c r="HA76" s="54"/>
      <c r="HB76" s="54"/>
      <c r="HC76" s="54"/>
      <c r="HD76" s="34">
        <f t="shared" ca="1" si="10"/>
        <v>1</v>
      </c>
      <c r="HE76" s="25">
        <f t="shared" ca="1" si="11"/>
        <v>6.8389057750759875E-4</v>
      </c>
      <c r="HF76" s="25">
        <f t="shared" ca="1" si="12"/>
        <v>1.5197568389057751E-3</v>
      </c>
      <c r="HG76" s="25">
        <f t="shared" ca="1" si="13"/>
        <v>9.0543259557344079E-4</v>
      </c>
      <c r="HH76" s="25">
        <f t="shared" ca="1" si="14"/>
        <v>2.012072434607646E-3</v>
      </c>
      <c r="HI76" s="25"/>
      <c r="HJ76" s="25"/>
      <c r="HK76" s="5"/>
      <c r="HL76" s="24">
        <f t="shared" ca="1" si="0"/>
        <v>44251</v>
      </c>
      <c r="HM76" s="107"/>
      <c r="HO76" s="204" t="str">
        <f t="shared" si="17"/>
        <v>ожидание A1</v>
      </c>
      <c r="HP76" s="204" t="str">
        <f t="shared" si="18"/>
        <v>не выгружено 00</v>
      </c>
      <c r="HQ76" s="182" t="str">
        <f t="shared" si="19"/>
        <v>выгружено A1</v>
      </c>
      <c r="HR76" s="182" t="str">
        <f t="shared" si="20"/>
        <v>ожидание A1</v>
      </c>
      <c r="HS76" s="182" t="b">
        <f t="shared" si="21"/>
        <v>0</v>
      </c>
      <c r="HT76" s="182" t="str">
        <f t="shared" si="22"/>
        <v>ожидание замечаний</v>
      </c>
      <c r="HU76" s="182" t="str">
        <f t="shared" si="23"/>
        <v>0055-P2-GA1-CPC-TRM-00664</v>
      </c>
      <c r="HV76" s="191">
        <f t="shared" si="24"/>
        <v>44251</v>
      </c>
      <c r="HW76" s="184" t="str">
        <f t="shared" si="25"/>
        <v>ожидание A1</v>
      </c>
      <c r="HX76" s="191" t="str">
        <f t="shared" si="26"/>
        <v>ожидание A1</v>
      </c>
      <c r="HY76" s="183"/>
      <c r="HZ76" s="182" t="str">
        <f t="shared" si="27"/>
        <v>выгружено</v>
      </c>
      <c r="IA76" s="182" t="str">
        <f t="shared" si="28"/>
        <v>A1</v>
      </c>
      <c r="IB76" s="182" t="str">
        <f t="shared" si="29"/>
        <v>ожидание замечаний к ревизии</v>
      </c>
      <c r="IC76" s="182" t="str">
        <f t="shared" si="30"/>
        <v>A1</v>
      </c>
      <c r="ID76" s="182" t="str">
        <f t="shared" si="31"/>
        <v>A1</v>
      </c>
      <c r="IE76" s="185" t="str">
        <f t="shared" si="32"/>
        <v>1</v>
      </c>
      <c r="IF76" s="135" t="s">
        <v>705</v>
      </c>
      <c r="IG76" s="181">
        <v>1</v>
      </c>
    </row>
    <row r="77" spans="1:289" s="57" customFormat="1" ht="42.75" hidden="1" customHeight="1">
      <c r="A77" s="6"/>
      <c r="B77" s="19" t="s">
        <v>156</v>
      </c>
      <c r="C77" s="19" t="s">
        <v>157</v>
      </c>
      <c r="D77" s="5"/>
      <c r="E77" s="5"/>
      <c r="F77" s="5"/>
      <c r="G77" s="5"/>
      <c r="H77" s="5" t="s">
        <v>727</v>
      </c>
      <c r="I77" s="5" t="s">
        <v>736</v>
      </c>
      <c r="J77" s="5"/>
      <c r="K77" s="5"/>
      <c r="L77" s="5"/>
      <c r="M77" s="5"/>
      <c r="N77" s="5"/>
      <c r="O77" s="5"/>
      <c r="P77" s="5" t="s">
        <v>745</v>
      </c>
      <c r="Q77" s="5" t="s">
        <v>747</v>
      </c>
      <c r="R77" s="5" t="s">
        <v>205</v>
      </c>
      <c r="S77" s="5" t="s">
        <v>360</v>
      </c>
      <c r="T77" s="5" t="s">
        <v>361</v>
      </c>
      <c r="U77" s="5" t="s">
        <v>158</v>
      </c>
      <c r="V77" s="5"/>
      <c r="W77" s="5" t="str">
        <f>CONCATENATE(X77,"-",Y77,"-",Z77,AA77,,AB77,"-",AC77)</f>
        <v>5-30-JUNC-0002</v>
      </c>
      <c r="X77" s="19" t="s">
        <v>755</v>
      </c>
      <c r="Y77" s="19">
        <v>30</v>
      </c>
      <c r="Z77" s="19" t="s">
        <v>501</v>
      </c>
      <c r="AA77" s="19" t="s">
        <v>307</v>
      </c>
      <c r="AB77" s="19"/>
      <c r="AC77" s="19" t="s">
        <v>192</v>
      </c>
      <c r="AD77" s="5"/>
      <c r="AE77" s="19">
        <v>4</v>
      </c>
      <c r="AF77" s="19" t="s">
        <v>180</v>
      </c>
      <c r="AG77" s="19" t="s">
        <v>166</v>
      </c>
      <c r="AH77" s="19">
        <v>537</v>
      </c>
      <c r="AI77" s="19" t="s">
        <v>503</v>
      </c>
      <c r="AJ77" s="5"/>
      <c r="AK77" s="5"/>
      <c r="AL77" s="5" t="s">
        <v>123</v>
      </c>
      <c r="AM77" s="5"/>
      <c r="AN77" s="5" t="s">
        <v>170</v>
      </c>
      <c r="AO77" s="5" t="str">
        <f>CONCATENATE("0055-",B77,"-",C77,"-","4",".",AE77,".",AF77,".",AG77,".",AH77,"-",AL77,".",AN77,"-",AI77)</f>
        <v>0055-CPC-GA1-4.4.3.30.537-ASK1.SB-0010</v>
      </c>
      <c r="AP77" s="5" t="str">
        <f>CONCATENATE("0055-",B77,"-",C77,"-","4",".",AE77,".",AF77,".",AG77,".",AH77,"-",AL77,"-",AN77,"-",AI77,"_",BD77,"_",U77)</f>
        <v>0055-CPC-GA1-4.4.3.30.537-ASK1-SB-0010_A1_ER</v>
      </c>
      <c r="AQ77" s="13" t="s">
        <v>538</v>
      </c>
      <c r="AR77" s="13" t="s">
        <v>527</v>
      </c>
      <c r="AS77" s="13"/>
      <c r="AT77" s="13"/>
      <c r="AU77" s="13" t="s">
        <v>321</v>
      </c>
      <c r="AV77" s="13" t="s">
        <v>336</v>
      </c>
      <c r="AW77" s="13" t="str">
        <f>CONCATENATE(AQ77," ",AS77,CHAR(10),W77,CHAR(10),AU77)</f>
        <v>Combined Network Cabinet 
5-30-JUNC-0002
Electrical circuits</v>
      </c>
      <c r="AX77" s="13" t="str">
        <f>CONCATENATE(AR77," ",AT77,CHAR(10),W77,CHAR(10),AV77)</f>
        <v>Шкаф коммуникационный комбинированный 
5-30-JUNC-0002
Схема электрическая принципиальная</v>
      </c>
      <c r="AY77" s="5"/>
      <c r="AZ77" s="5" t="s">
        <v>490</v>
      </c>
      <c r="BA77" s="167" t="s">
        <v>489</v>
      </c>
      <c r="BB77" s="5" t="str">
        <f>IF(FW77&gt;0,"02",IF(FN77&gt;0,"01",IF(FE77&gt;0,"00",IF(EM77&gt;0,"G1",IF(ED77&gt;0,"F1",IF(DU77&gt;0,"E1",IF(DL77&gt;0,"D1",IF(DC77&gt;0,"C1",IF(CT77&gt;0,"B1",IF(BM77&gt;0,"A1","-"))))))))))</f>
        <v>A1</v>
      </c>
      <c r="BC77" s="167" t="str">
        <f t="shared" si="38"/>
        <v>IFR</v>
      </c>
      <c r="BD77" s="5" t="str">
        <f t="shared" si="34"/>
        <v>A1</v>
      </c>
      <c r="BE77" s="5"/>
      <c r="BF77" s="5"/>
      <c r="BG77" s="12"/>
      <c r="BH77" s="5"/>
      <c r="BI77" s="5"/>
      <c r="BJ77" s="54">
        <f>FB77-(28+15)</f>
        <v>44189</v>
      </c>
      <c r="BK77" s="54">
        <f ca="1">IF(BM77&gt;0,BL77,IF(BJ77&lt;TODAY(),WORKDAY(TODAY(),10),BJ77))</f>
        <v>44251</v>
      </c>
      <c r="BL77" s="193">
        <v>44251</v>
      </c>
      <c r="BM77" s="167" t="s">
        <v>787</v>
      </c>
      <c r="BN77" s="167"/>
      <c r="BO77" s="167"/>
      <c r="BP77" s="167"/>
      <c r="BQ77" s="167"/>
      <c r="BR77" s="157"/>
      <c r="BS77" s="157"/>
      <c r="BT77" s="157"/>
      <c r="BU77" s="157"/>
      <c r="BV77" s="157"/>
      <c r="BW77" s="147"/>
      <c r="BX77" s="147"/>
      <c r="BY77" s="147"/>
      <c r="BZ77" s="147"/>
      <c r="CA77" s="147"/>
      <c r="CB77" s="125"/>
      <c r="CC77" s="125"/>
      <c r="CD77" s="125"/>
      <c r="CE77" s="125"/>
      <c r="CF77" s="125"/>
      <c r="CG77" s="125"/>
      <c r="CH77" s="125"/>
      <c r="CI77" s="125"/>
      <c r="CJ77" s="125"/>
      <c r="CK77" s="125"/>
      <c r="CL77" s="24">
        <f>WORKDAY(BJ77,20)</f>
        <v>44217</v>
      </c>
      <c r="CM77" s="24">
        <f ca="1">IF(BM77&gt;0,WORKDAY(BK77,10),"-")</f>
        <v>44265</v>
      </c>
      <c r="CN77" s="54"/>
      <c r="CO77" s="117"/>
      <c r="CP77" s="34"/>
      <c r="CQ77" s="24">
        <f>WORKDAY(CL77,10)</f>
        <v>44231</v>
      </c>
      <c r="CR77" s="24" t="str">
        <f>IF(CO77&gt;0,WORKDAY(CM77,10),"-")</f>
        <v>-</v>
      </c>
      <c r="CS77" s="54"/>
      <c r="CT77" s="5"/>
      <c r="CU77" s="24" t="str">
        <f>IF(CT77&gt;0,WORKDAY(CQ77,10),"-")</f>
        <v>-</v>
      </c>
      <c r="CV77" s="24" t="str">
        <f>IF(CT77&gt;0,WORKDAY(CR77,10),"-")</f>
        <v>-</v>
      </c>
      <c r="CW77" s="54"/>
      <c r="CX77" s="5"/>
      <c r="CY77" s="34"/>
      <c r="CZ77" s="24" t="str">
        <f>IF(CX77&gt;0,WORKDAY(CU77,10),"-")</f>
        <v>-</v>
      </c>
      <c r="DA77" s="24" t="str">
        <f>IF(CX77&gt;0,WORKDAY(CV77,10),"-")</f>
        <v>-</v>
      </c>
      <c r="DB77" s="24"/>
      <c r="DC77" s="5"/>
      <c r="DD77" s="24" t="str">
        <f>IF(DC77&gt;0,WORKDAY(CZ77,10),"-")</f>
        <v>-</v>
      </c>
      <c r="DE77" s="24" t="str">
        <f>IF(DC77&gt;0,WORKDAY(DA77,10),"-")</f>
        <v>-</v>
      </c>
      <c r="DF77" s="5"/>
      <c r="DG77" s="5"/>
      <c r="DH77" s="54"/>
      <c r="DI77" s="24" t="str">
        <f>IF(DG77&gt;0,WORKDAY(DD77,10),"-")</f>
        <v>-</v>
      </c>
      <c r="DJ77" s="24" t="str">
        <f>IF(DG77&gt;0,WORKDAY(DE77,10),"-")</f>
        <v>-</v>
      </c>
      <c r="DK77" s="5"/>
      <c r="DL77" s="5"/>
      <c r="DM77" s="24" t="str">
        <f>IF(DL77&gt;0,WORKDAY(DI77,10),"-")</f>
        <v>-</v>
      </c>
      <c r="DN77" s="24" t="str">
        <f>IF(DL77&gt;0,WORKDAY(DJ77,10),"-")</f>
        <v>-</v>
      </c>
      <c r="DO77" s="5"/>
      <c r="DP77" s="5"/>
      <c r="DQ77" s="54"/>
      <c r="DR77" s="24" t="str">
        <f>IF(DP77&gt;0,WORKDAY(DM77,10),"-")</f>
        <v>-</v>
      </c>
      <c r="DS77" s="24" t="str">
        <f>IF(DP77&gt;0,WORKDAY(DN77,10),"-")</f>
        <v>-</v>
      </c>
      <c r="DT77" s="5"/>
      <c r="DU77" s="5"/>
      <c r="DV77" s="24" t="str">
        <f>IF(DU77&gt;0,WORKDAY(DR77,10),"-")</f>
        <v>-</v>
      </c>
      <c r="DW77" s="24" t="str">
        <f>IF(DU77&gt;0,WORKDAY(DS77,10),"-")</f>
        <v>-</v>
      </c>
      <c r="DX77" s="5"/>
      <c r="DY77" s="5"/>
      <c r="DZ77" s="54"/>
      <c r="EA77" s="24" t="str">
        <f>IF(DY77&gt;0,WORKDAY(DV77,10),"-")</f>
        <v>-</v>
      </c>
      <c r="EB77" s="24" t="str">
        <f>IF(DY77&gt;0,WORKDAY(DW77,10),"-")</f>
        <v>-</v>
      </c>
      <c r="EC77" s="5"/>
      <c r="ED77" s="5"/>
      <c r="EE77" s="24" t="str">
        <f>IF(ED77&gt;0,WORKDAY(EA77,10),"-")</f>
        <v>-</v>
      </c>
      <c r="EF77" s="24" t="str">
        <f>IF(ED77&gt;0,WORKDAY(EB77,10),"-")</f>
        <v>-</v>
      </c>
      <c r="EG77" s="5"/>
      <c r="EH77" s="5"/>
      <c r="EI77" s="54"/>
      <c r="EJ77" s="24" t="str">
        <f>IF(EH77&gt;0,WORKDAY(EE77,10),"-")</f>
        <v>-</v>
      </c>
      <c r="EK77" s="24" t="str">
        <f>IF(EH77&gt;0,WORKDAY(EF77,10),"-")</f>
        <v>-</v>
      </c>
      <c r="EL77" s="5"/>
      <c r="EM77" s="5"/>
      <c r="EN77" s="24" t="str">
        <f>IF(EM77&gt;0,WORKDAY(EJ77,10),"-")</f>
        <v>-</v>
      </c>
      <c r="EO77" s="24" t="str">
        <f>IF(EM77&gt;0,WORKDAY(EK77,10),"-")</f>
        <v>-</v>
      </c>
      <c r="EP77" s="5"/>
      <c r="EQ77" s="5"/>
      <c r="ER77" s="54"/>
      <c r="ES77" s="54"/>
      <c r="ET77" s="54"/>
      <c r="EU77" s="54"/>
      <c r="EV77" s="54"/>
      <c r="EW77" s="24"/>
      <c r="EX77" s="24"/>
      <c r="EY77" s="167"/>
      <c r="EZ77" s="167"/>
      <c r="FA77" s="193"/>
      <c r="FB77" s="214">
        <v>44232</v>
      </c>
      <c r="FC77" s="214">
        <f ca="1">IF(BK77&gt;0,IF(DC77&gt;0,WORKDAY(DB77,20),IF(CT77&gt;0,WORKDAY(CS77,30),IF(CO77&gt;0,WORKDAY(CN77,40),FB77))),"-")</f>
        <v>44232</v>
      </c>
      <c r="FD77" s="167"/>
      <c r="FE77" s="167"/>
      <c r="FF77" s="24" t="str">
        <f>IF(FE77&gt;0,WORKDAY(FB77,10),"-")</f>
        <v>-</v>
      </c>
      <c r="FG77" s="24" t="str">
        <f>IF(FE77&gt;0,WORKDAY(FC77,10),"-")</f>
        <v>-</v>
      </c>
      <c r="FH77" s="5"/>
      <c r="FI77" s="5"/>
      <c r="FJ77" s="34"/>
      <c r="FK77" s="24"/>
      <c r="FL77" s="24">
        <f t="shared" si="36"/>
        <v>0</v>
      </c>
      <c r="FM77" s="5"/>
      <c r="FN77" s="5"/>
      <c r="FO77" s="24" t="str">
        <f>IF(FN77&gt;0,WORKDAY(FK77,10),"-")</f>
        <v>-</v>
      </c>
      <c r="FP77" s="24" t="str">
        <f>IF(FN77&gt;0,WORKDAY(FL77,10),"-")</f>
        <v>-</v>
      </c>
      <c r="FQ77" s="5"/>
      <c r="FR77" s="5"/>
      <c r="FS77" s="54"/>
      <c r="FT77" s="24"/>
      <c r="FU77" s="24">
        <f t="shared" si="9"/>
        <v>0</v>
      </c>
      <c r="FV77" s="5"/>
      <c r="FW77" s="5"/>
      <c r="FX77" s="24" t="str">
        <f>IF(FW77&gt;0,WORKDAY(FT77,10),"-")</f>
        <v>-</v>
      </c>
      <c r="FY77" s="24" t="str">
        <f>IF(FW77&gt;0,WORKDAY(FU77,10),"-")</f>
        <v>-</v>
      </c>
      <c r="FZ77" s="5"/>
      <c r="GA77" s="5"/>
      <c r="GB77" s="54"/>
      <c r="GC77" s="54"/>
      <c r="GD77" s="54"/>
      <c r="GE77" s="54"/>
      <c r="GF77" s="54"/>
      <c r="GG77" s="54"/>
      <c r="GH77" s="54"/>
      <c r="GI77" s="54"/>
      <c r="GJ77" s="54"/>
      <c r="GK77" s="54"/>
      <c r="GL77" s="54"/>
      <c r="GM77" s="54"/>
      <c r="GN77" s="54"/>
      <c r="GO77" s="54"/>
      <c r="GP77" s="54"/>
      <c r="GQ77" s="54"/>
      <c r="GR77" s="54"/>
      <c r="GS77" s="54"/>
      <c r="GT77" s="54"/>
      <c r="GU77" s="54"/>
      <c r="GV77" s="54"/>
      <c r="GW77" s="54"/>
      <c r="GX77" s="54"/>
      <c r="GY77" s="54"/>
      <c r="GZ77" s="193"/>
      <c r="HA77" s="54"/>
      <c r="HB77" s="54"/>
      <c r="HC77" s="54"/>
      <c r="HD77" s="34">
        <f t="shared" ca="1" si="10"/>
        <v>1</v>
      </c>
      <c r="HE77" s="25">
        <f t="shared" ca="1" si="11"/>
        <v>6.8389057750759875E-4</v>
      </c>
      <c r="HF77" s="25">
        <f t="shared" ca="1" si="12"/>
        <v>1.5197568389057751E-3</v>
      </c>
      <c r="HG77" s="25">
        <f t="shared" ca="1" si="13"/>
        <v>9.0543259557344079E-4</v>
      </c>
      <c r="HH77" s="25">
        <f t="shared" ca="1" si="14"/>
        <v>2.012072434607646E-3</v>
      </c>
      <c r="HI77" s="25"/>
      <c r="HJ77" s="25"/>
      <c r="HK77" s="5"/>
      <c r="HL77" s="24">
        <f t="shared" ca="1" si="0"/>
        <v>44251</v>
      </c>
      <c r="HM77" s="107"/>
      <c r="HO77" s="204" t="str">
        <f t="shared" si="17"/>
        <v>ожидание A1</v>
      </c>
      <c r="HP77" s="204" t="str">
        <f t="shared" si="18"/>
        <v>не выгружено 00</v>
      </c>
      <c r="HQ77" s="182" t="str">
        <f t="shared" si="19"/>
        <v>выгружено A1</v>
      </c>
      <c r="HR77" s="182" t="str">
        <f t="shared" si="20"/>
        <v>ожидание A1</v>
      </c>
      <c r="HS77" s="182" t="b">
        <f t="shared" si="21"/>
        <v>0</v>
      </c>
      <c r="HT77" s="182" t="str">
        <f t="shared" si="22"/>
        <v>ожидание замечаний</v>
      </c>
      <c r="HU77" s="182" t="str">
        <f t="shared" si="23"/>
        <v>0055-P2-GA1-CPC-TRM-00664</v>
      </c>
      <c r="HV77" s="191">
        <f t="shared" si="24"/>
        <v>44251</v>
      </c>
      <c r="HW77" s="184" t="str">
        <f t="shared" si="25"/>
        <v>ожидание A1</v>
      </c>
      <c r="HX77" s="191" t="str">
        <f t="shared" si="26"/>
        <v>ожидание A1</v>
      </c>
      <c r="HY77" s="183"/>
      <c r="HZ77" s="182" t="str">
        <f t="shared" si="27"/>
        <v>выгружено</v>
      </c>
      <c r="IA77" s="182" t="str">
        <f t="shared" si="28"/>
        <v>A1</v>
      </c>
      <c r="IB77" s="182" t="str">
        <f t="shared" si="29"/>
        <v>ожидание замечаний к ревизии</v>
      </c>
      <c r="IC77" s="182" t="str">
        <f t="shared" si="30"/>
        <v>A1</v>
      </c>
      <c r="ID77" s="182" t="str">
        <f t="shared" si="31"/>
        <v>A1</v>
      </c>
      <c r="IE77" s="185" t="str">
        <f t="shared" si="32"/>
        <v>1</v>
      </c>
      <c r="IF77" s="135" t="s">
        <v>705</v>
      </c>
      <c r="IG77" s="181">
        <v>1</v>
      </c>
    </row>
    <row r="78" spans="1:289" s="57" customFormat="1" ht="42.75" hidden="1" customHeight="1">
      <c r="A78" s="6"/>
      <c r="B78" s="19" t="s">
        <v>156</v>
      </c>
      <c r="C78" s="19" t="s">
        <v>157</v>
      </c>
      <c r="D78" s="5"/>
      <c r="E78" s="5"/>
      <c r="F78" s="5"/>
      <c r="G78" s="5"/>
      <c r="H78" s="5" t="s">
        <v>727</v>
      </c>
      <c r="I78" s="5" t="s">
        <v>736</v>
      </c>
      <c r="J78" s="5"/>
      <c r="K78" s="5"/>
      <c r="L78" s="5"/>
      <c r="M78" s="5"/>
      <c r="N78" s="5"/>
      <c r="O78" s="5"/>
      <c r="P78" s="5" t="s">
        <v>745</v>
      </c>
      <c r="Q78" s="5" t="s">
        <v>747</v>
      </c>
      <c r="R78" s="5" t="s">
        <v>205</v>
      </c>
      <c r="S78" s="5" t="s">
        <v>360</v>
      </c>
      <c r="T78" s="5" t="s">
        <v>361</v>
      </c>
      <c r="U78" s="5" t="s">
        <v>158</v>
      </c>
      <c r="V78" s="5"/>
      <c r="W78" s="5" t="str">
        <f>CONCATENATE(X78,"-",Y78,"-",Z78,AA78,,AB78,"-",AC78)</f>
        <v>5-30-JUNC-0002</v>
      </c>
      <c r="X78" s="19" t="s">
        <v>755</v>
      </c>
      <c r="Y78" s="19">
        <v>30</v>
      </c>
      <c r="Z78" s="19" t="s">
        <v>501</v>
      </c>
      <c r="AA78" s="19" t="s">
        <v>307</v>
      </c>
      <c r="AB78" s="19"/>
      <c r="AC78" s="19" t="s">
        <v>192</v>
      </c>
      <c r="AD78" s="5"/>
      <c r="AE78" s="19">
        <v>4</v>
      </c>
      <c r="AF78" s="19" t="s">
        <v>180</v>
      </c>
      <c r="AG78" s="19" t="s">
        <v>166</v>
      </c>
      <c r="AH78" s="19">
        <v>537</v>
      </c>
      <c r="AI78" s="19" t="s">
        <v>503</v>
      </c>
      <c r="AJ78" s="5"/>
      <c r="AK78" s="5"/>
      <c r="AL78" s="5" t="s">
        <v>123</v>
      </c>
      <c r="AM78" s="5"/>
      <c r="AN78" s="5" t="s">
        <v>546</v>
      </c>
      <c r="AO78" s="5" t="str">
        <f>CONCATENATE("0055-",B78,"-",C78,"-","4",".",AE78,".",AF78,".",AG78,".",AH78,"-",AL78,".",AN78,"-",AI78)</f>
        <v>0055-CPC-GA1-4.4.3.30.537-ASK1.JH-0010</v>
      </c>
      <c r="AP78" s="5" t="str">
        <f>CONCATENATE("0055-",B78,"-",C78,"-","4",".",AE78,".",AF78,".",AG78,".",AH78,"-",AL78,"-",AN78,"-",AI78,"_",BD78,"_",U78)</f>
        <v>0055-CPC-GA1-4.4.3.30.537-ASK1-JH-0010_-_ER</v>
      </c>
      <c r="AQ78" s="13" t="s">
        <v>538</v>
      </c>
      <c r="AR78" s="13" t="s">
        <v>527</v>
      </c>
      <c r="AS78" s="13"/>
      <c r="AT78" s="13"/>
      <c r="AU78" s="13" t="s">
        <v>286</v>
      </c>
      <c r="AV78" s="13" t="s">
        <v>287</v>
      </c>
      <c r="AW78" s="13" t="str">
        <f>CONCATENATE(AQ78," ",AS78,CHAR(10),W78,CHAR(10),AU78)</f>
        <v>Combined Network Cabinet 
5-30-JUNC-0002
Passport</v>
      </c>
      <c r="AX78" s="13" t="str">
        <f>CONCATENATE(AR78," ",AT78,CHAR(10),W78,CHAR(10),AV78)</f>
        <v>Шкаф коммуникационный комбинированный 
5-30-JUNC-0002
Паспорт</v>
      </c>
      <c r="AY78" s="5"/>
      <c r="AZ78" s="5" t="s">
        <v>490</v>
      </c>
      <c r="BA78" s="5" t="s">
        <v>489</v>
      </c>
      <c r="BB78" s="5" t="str">
        <f>IF(FW78&gt;0,"02",IF(FN78&gt;0,"01",IF(FE78&gt;0,"00",IF(EM78&gt;0,"G1",IF(ED78&gt;0,"F1",IF(DU78&gt;0,"E1",IF(DL78&gt;0,"D1",IF(DC78&gt;0,"C1",IF(CT78&gt;0,"B1",IF(BM78&gt;0,"A1","-"))))))))))</f>
        <v>-</v>
      </c>
      <c r="BC78" s="167" t="str">
        <f t="shared" si="38"/>
        <v>-</v>
      </c>
      <c r="BD78" s="5" t="str">
        <f t="shared" si="34"/>
        <v>-</v>
      </c>
      <c r="BE78" s="5"/>
      <c r="BF78" s="5"/>
      <c r="BG78" s="12"/>
      <c r="BH78" s="5"/>
      <c r="BI78" s="5"/>
      <c r="BJ78" s="54">
        <f>FB78-(28+15)</f>
        <v>44227</v>
      </c>
      <c r="BK78" s="54">
        <f ca="1">IF(BM78&gt;0,BL78,IF(BJ78&lt;TODAY(),WORKDAY(TODAY(),10),BJ78))</f>
        <v>44294</v>
      </c>
      <c r="BL78" s="54"/>
      <c r="BM78" s="5"/>
      <c r="BN78" s="167"/>
      <c r="BO78" s="167"/>
      <c r="BP78" s="167"/>
      <c r="BQ78" s="167"/>
      <c r="BR78" s="157"/>
      <c r="BS78" s="157"/>
      <c r="BT78" s="157"/>
      <c r="BU78" s="157"/>
      <c r="BV78" s="157"/>
      <c r="BW78" s="147"/>
      <c r="BX78" s="147"/>
      <c r="BY78" s="147"/>
      <c r="BZ78" s="147"/>
      <c r="CA78" s="147"/>
      <c r="CB78" s="125"/>
      <c r="CC78" s="125"/>
      <c r="CD78" s="125"/>
      <c r="CE78" s="125"/>
      <c r="CF78" s="125"/>
      <c r="CG78" s="125"/>
      <c r="CH78" s="125"/>
      <c r="CI78" s="125"/>
      <c r="CJ78" s="125"/>
      <c r="CK78" s="125"/>
      <c r="CL78" s="24">
        <f>WORKDAY(BJ78,20)</f>
        <v>44253</v>
      </c>
      <c r="CM78" s="24" t="str">
        <f>IF(BM78&gt;0,WORKDAY(BK78,10),"-")</f>
        <v>-</v>
      </c>
      <c r="CN78" s="54"/>
      <c r="CO78" s="117"/>
      <c r="CP78" s="34"/>
      <c r="CQ78" s="24">
        <f>WORKDAY(CL78,10)</f>
        <v>44267</v>
      </c>
      <c r="CR78" s="24" t="str">
        <f>IF(CO78&gt;0,WORKDAY(CM78,10),"-")</f>
        <v>-</v>
      </c>
      <c r="CS78" s="54"/>
      <c r="CT78" s="5"/>
      <c r="CU78" s="24" t="str">
        <f>IF(CT78&gt;0,WORKDAY(CQ78,10),"-")</f>
        <v>-</v>
      </c>
      <c r="CV78" s="24" t="str">
        <f>IF(CT78&gt;0,WORKDAY(CR78,10),"-")</f>
        <v>-</v>
      </c>
      <c r="CW78" s="54"/>
      <c r="CX78" s="5"/>
      <c r="CY78" s="34"/>
      <c r="CZ78" s="24" t="str">
        <f>IF(CX78&gt;0,WORKDAY(CU78,10),"-")</f>
        <v>-</v>
      </c>
      <c r="DA78" s="24" t="str">
        <f>IF(CX78&gt;0,WORKDAY(CV78,10),"-")</f>
        <v>-</v>
      </c>
      <c r="DB78" s="24"/>
      <c r="DC78" s="5"/>
      <c r="DD78" s="24" t="str">
        <f>IF(DC78&gt;0,WORKDAY(CZ78,10),"-")</f>
        <v>-</v>
      </c>
      <c r="DE78" s="24" t="str">
        <f>IF(DC78&gt;0,WORKDAY(DA78,10),"-")</f>
        <v>-</v>
      </c>
      <c r="DF78" s="5"/>
      <c r="DG78" s="5"/>
      <c r="DH78" s="54"/>
      <c r="DI78" s="24" t="str">
        <f>IF(DG78&gt;0,WORKDAY(DD78,10),"-")</f>
        <v>-</v>
      </c>
      <c r="DJ78" s="24" t="str">
        <f>IF(DG78&gt;0,WORKDAY(DE78,10),"-")</f>
        <v>-</v>
      </c>
      <c r="DK78" s="5"/>
      <c r="DL78" s="5"/>
      <c r="DM78" s="24" t="str">
        <f>IF(DL78&gt;0,WORKDAY(DI78,10),"-")</f>
        <v>-</v>
      </c>
      <c r="DN78" s="24" t="str">
        <f>IF(DL78&gt;0,WORKDAY(DJ78,10),"-")</f>
        <v>-</v>
      </c>
      <c r="DO78" s="5"/>
      <c r="DP78" s="5"/>
      <c r="DQ78" s="54"/>
      <c r="DR78" s="24" t="str">
        <f>IF(DP78&gt;0,WORKDAY(DM78,10),"-")</f>
        <v>-</v>
      </c>
      <c r="DS78" s="24" t="str">
        <f>IF(DP78&gt;0,WORKDAY(DN78,10),"-")</f>
        <v>-</v>
      </c>
      <c r="DT78" s="5"/>
      <c r="DU78" s="5"/>
      <c r="DV78" s="24" t="str">
        <f>IF(DU78&gt;0,WORKDAY(DR78,10),"-")</f>
        <v>-</v>
      </c>
      <c r="DW78" s="24" t="str">
        <f>IF(DU78&gt;0,WORKDAY(DS78,10),"-")</f>
        <v>-</v>
      </c>
      <c r="DX78" s="5"/>
      <c r="DY78" s="5"/>
      <c r="DZ78" s="54"/>
      <c r="EA78" s="24" t="str">
        <f>IF(DY78&gt;0,WORKDAY(DV78,10),"-")</f>
        <v>-</v>
      </c>
      <c r="EB78" s="24" t="str">
        <f>IF(DY78&gt;0,WORKDAY(DW78,10),"-")</f>
        <v>-</v>
      </c>
      <c r="EC78" s="5"/>
      <c r="ED78" s="5"/>
      <c r="EE78" s="24" t="str">
        <f>IF(ED78&gt;0,WORKDAY(EA78,10),"-")</f>
        <v>-</v>
      </c>
      <c r="EF78" s="24" t="str">
        <f>IF(ED78&gt;0,WORKDAY(EB78,10),"-")</f>
        <v>-</v>
      </c>
      <c r="EG78" s="5"/>
      <c r="EH78" s="5"/>
      <c r="EI78" s="54"/>
      <c r="EJ78" s="24" t="str">
        <f>IF(EH78&gt;0,WORKDAY(EE78,10),"-")</f>
        <v>-</v>
      </c>
      <c r="EK78" s="24" t="str">
        <f>IF(EH78&gt;0,WORKDAY(EF78,10),"-")</f>
        <v>-</v>
      </c>
      <c r="EL78" s="5"/>
      <c r="EM78" s="5"/>
      <c r="EN78" s="24" t="str">
        <f>IF(EM78&gt;0,WORKDAY(EJ78,10),"-")</f>
        <v>-</v>
      </c>
      <c r="EO78" s="24" t="str">
        <f>IF(EM78&gt;0,WORKDAY(EK78,10),"-")</f>
        <v>-</v>
      </c>
      <c r="EP78" s="5"/>
      <c r="EQ78" s="5"/>
      <c r="ER78" s="54"/>
      <c r="ES78" s="54"/>
      <c r="ET78" s="54"/>
      <c r="EU78" s="54"/>
      <c r="EV78" s="54"/>
      <c r="EW78" s="24"/>
      <c r="EX78" s="24"/>
      <c r="EY78" s="167"/>
      <c r="EZ78" s="167"/>
      <c r="FA78" s="193"/>
      <c r="FB78" s="214">
        <v>44270</v>
      </c>
      <c r="FC78" s="214">
        <f ca="1">IF(BK78&gt;0,IF(DC78&gt;0,WORKDAY(DB78,20),IF(CT78&gt;0,WORKDAY(CS78,30),IF(CO78&gt;0,WORKDAY(CN78,40),FB78))),"-")</f>
        <v>44270</v>
      </c>
      <c r="FD78" s="167"/>
      <c r="FE78" s="167"/>
      <c r="FF78" s="24" t="str">
        <f>IF(FE78&gt;0,WORKDAY(FB78,10),"-")</f>
        <v>-</v>
      </c>
      <c r="FG78" s="24" t="str">
        <f>IF(FE78&gt;0,WORKDAY(FC78,10),"-")</f>
        <v>-</v>
      </c>
      <c r="FH78" s="167"/>
      <c r="FI78" s="167"/>
      <c r="FJ78" s="196">
        <v>1</v>
      </c>
      <c r="FK78" s="24"/>
      <c r="FL78" s="24">
        <f t="shared" si="36"/>
        <v>0</v>
      </c>
      <c r="FM78" s="5"/>
      <c r="FN78" s="5"/>
      <c r="FO78" s="24" t="str">
        <f>IF(FN78&gt;0,WORKDAY(FK78,10),"-")</f>
        <v>-</v>
      </c>
      <c r="FP78" s="24" t="str">
        <f>IF(FN78&gt;0,WORKDAY(FL78,10),"-")</f>
        <v>-</v>
      </c>
      <c r="FQ78" s="5"/>
      <c r="FR78" s="5"/>
      <c r="FS78" s="54"/>
      <c r="FT78" s="24"/>
      <c r="FU78" s="24">
        <f t="shared" si="9"/>
        <v>0</v>
      </c>
      <c r="FV78" s="5"/>
      <c r="FW78" s="5"/>
      <c r="FX78" s="24" t="str">
        <f>IF(FW78&gt;0,WORKDAY(FT78,10),"-")</f>
        <v>-</v>
      </c>
      <c r="FY78" s="24" t="str">
        <f>IF(FW78&gt;0,WORKDAY(FU78,10),"-")</f>
        <v>-</v>
      </c>
      <c r="FZ78" s="5"/>
      <c r="GA78" s="5"/>
      <c r="GB78" s="54"/>
      <c r="GC78" s="54"/>
      <c r="GD78" s="54"/>
      <c r="GE78" s="54"/>
      <c r="GF78" s="54"/>
      <c r="GG78" s="54"/>
      <c r="GH78" s="54"/>
      <c r="GI78" s="54"/>
      <c r="GJ78" s="54"/>
      <c r="GK78" s="54"/>
      <c r="GL78" s="54"/>
      <c r="GM78" s="54"/>
      <c r="GN78" s="54"/>
      <c r="GO78" s="54"/>
      <c r="GP78" s="54"/>
      <c r="GQ78" s="54"/>
      <c r="GR78" s="54"/>
      <c r="GS78" s="54"/>
      <c r="GT78" s="54"/>
      <c r="GU78" s="54"/>
      <c r="GV78" s="54"/>
      <c r="GW78" s="54"/>
      <c r="GX78" s="54"/>
      <c r="GY78" s="54"/>
      <c r="GZ78" s="193"/>
      <c r="HA78" s="54"/>
      <c r="HB78" s="54"/>
      <c r="HC78" s="54"/>
      <c r="HD78" s="34">
        <f t="shared" ca="1" si="10"/>
        <v>1</v>
      </c>
      <c r="HE78" s="25">
        <f t="shared" si="11"/>
        <v>0</v>
      </c>
      <c r="HF78" s="25">
        <f t="shared" ca="1" si="12"/>
        <v>1.5197568389057751E-3</v>
      </c>
      <c r="HG78" s="25">
        <f t="shared" si="13"/>
        <v>0</v>
      </c>
      <c r="HH78" s="25">
        <f t="shared" ca="1" si="14"/>
        <v>2.012072434607646E-3</v>
      </c>
      <c r="HI78" s="25"/>
      <c r="HJ78" s="25"/>
      <c r="HK78" s="5"/>
      <c r="HL78" s="24" t="str">
        <f t="shared" ref="HL78:HL137" ca="1" si="51">IF(BK78&gt;0,IF(DC78&gt;0,DB78,IF(CT78&gt;0,CS78,IF(BM78&gt;0,BL78,"-"))),"-")</f>
        <v>-</v>
      </c>
      <c r="HM78" s="107"/>
      <c r="HO78" s="204" t="str">
        <f t="shared" si="17"/>
        <v>не выгружено A1</v>
      </c>
      <c r="HP78" s="204" t="str">
        <f t="shared" si="18"/>
        <v>не выгружено 00</v>
      </c>
      <c r="HQ78" s="182" t="str">
        <f t="shared" si="19"/>
        <v>не выгружено A1</v>
      </c>
      <c r="HR78" s="182" t="str">
        <f t="shared" si="20"/>
        <v>не выгружено A1</v>
      </c>
      <c r="HS78" s="182" t="b">
        <f t="shared" si="21"/>
        <v>0</v>
      </c>
      <c r="HT78" s="182" t="str">
        <f t="shared" si="22"/>
        <v>не выгружено A1</v>
      </c>
      <c r="HU78" s="182" t="str">
        <f t="shared" si="23"/>
        <v>не выгружено A1</v>
      </c>
      <c r="HV78" s="191" t="str">
        <f t="shared" si="24"/>
        <v>не выгружено A1</v>
      </c>
      <c r="HW78" s="184" t="str">
        <f t="shared" si="25"/>
        <v>не выгружено A1</v>
      </c>
      <c r="HX78" s="191" t="str">
        <f t="shared" si="26"/>
        <v>не выгружено A1</v>
      </c>
      <c r="HY78" s="183"/>
      <c r="HZ78" s="182" t="str">
        <f t="shared" si="27"/>
        <v>не выгружено</v>
      </c>
      <c r="IA78" s="182" t="str">
        <f t="shared" si="28"/>
        <v>A1</v>
      </c>
      <c r="IB78" s="182" t="str">
        <f t="shared" si="29"/>
        <v>не выгружено</v>
      </c>
      <c r="IC78" s="182" t="str">
        <f t="shared" si="30"/>
        <v>A1</v>
      </c>
      <c r="ID78" s="182" t="str">
        <f t="shared" si="31"/>
        <v>A1</v>
      </c>
      <c r="IE78" s="185" t="str">
        <f t="shared" si="32"/>
        <v>выгрузить A1</v>
      </c>
      <c r="IF78" s="135" t="s">
        <v>705</v>
      </c>
      <c r="IG78" s="181">
        <v>1</v>
      </c>
    </row>
    <row r="79" spans="1:289" s="87" customFormat="1" ht="15" hidden="1" customHeight="1">
      <c r="A79" s="17"/>
      <c r="B79" s="20"/>
      <c r="C79" s="20"/>
      <c r="D79" s="18"/>
      <c r="E79" s="18"/>
      <c r="F79" s="18"/>
      <c r="G79" s="18"/>
      <c r="H79" s="18"/>
      <c r="I79" s="18"/>
      <c r="J79" s="18"/>
      <c r="K79" s="18"/>
      <c r="L79" s="18"/>
      <c r="M79" s="18"/>
      <c r="N79" s="18"/>
      <c r="O79" s="18"/>
      <c r="P79" s="18"/>
      <c r="Q79" s="18"/>
      <c r="R79" s="18"/>
      <c r="S79" s="18"/>
      <c r="T79" s="18"/>
      <c r="U79" s="18"/>
      <c r="V79" s="18"/>
      <c r="W79" s="20"/>
      <c r="X79" s="20"/>
      <c r="Y79" s="20"/>
      <c r="Z79" s="20"/>
      <c r="AA79" s="20"/>
      <c r="AB79" s="20"/>
      <c r="AC79" s="20"/>
      <c r="AD79" s="18"/>
      <c r="AE79" s="20"/>
      <c r="AF79" s="20"/>
      <c r="AG79" s="20"/>
      <c r="AH79" s="20"/>
      <c r="AI79" s="20"/>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71"/>
      <c r="BO79" s="171"/>
      <c r="BP79" s="171"/>
      <c r="BQ79" s="171"/>
      <c r="BR79" s="161"/>
      <c r="BS79" s="161"/>
      <c r="BT79" s="161"/>
      <c r="BU79" s="161"/>
      <c r="BV79" s="161"/>
      <c r="BW79" s="151"/>
      <c r="BX79" s="151"/>
      <c r="BY79" s="151"/>
      <c r="BZ79" s="151"/>
      <c r="CA79" s="151"/>
      <c r="CB79" s="129"/>
      <c r="CC79" s="129"/>
      <c r="CD79" s="129"/>
      <c r="CE79" s="129"/>
      <c r="CF79" s="129"/>
      <c r="CG79" s="129"/>
      <c r="CH79" s="129"/>
      <c r="CI79" s="129"/>
      <c r="CJ79" s="129"/>
      <c r="CK79" s="129"/>
      <c r="CL79" s="18"/>
      <c r="CM79" s="18"/>
      <c r="CN79" s="18"/>
      <c r="CO79" s="118"/>
      <c r="CP79" s="48"/>
      <c r="CQ79" s="18"/>
      <c r="CR79" s="18"/>
      <c r="CS79" s="18"/>
      <c r="CT79" s="18"/>
      <c r="CU79" s="18"/>
      <c r="CV79" s="18"/>
      <c r="CW79" s="18"/>
      <c r="CX79" s="18"/>
      <c r="CY79" s="34"/>
      <c r="CZ79" s="18"/>
      <c r="DA79" s="18"/>
      <c r="DB79" s="18"/>
      <c r="DC79" s="18"/>
      <c r="DD79" s="18"/>
      <c r="DE79" s="18"/>
      <c r="DF79" s="18"/>
      <c r="DG79" s="18"/>
      <c r="DH79" s="45"/>
      <c r="DI79" s="18"/>
      <c r="DJ79" s="18"/>
      <c r="DK79" s="18"/>
      <c r="DL79" s="18"/>
      <c r="DM79" s="18"/>
      <c r="DN79" s="18"/>
      <c r="DO79" s="18"/>
      <c r="DP79" s="18"/>
      <c r="DQ79" s="45"/>
      <c r="DR79" s="18"/>
      <c r="DS79" s="18"/>
      <c r="DT79" s="18"/>
      <c r="DU79" s="18"/>
      <c r="DV79" s="18"/>
      <c r="DW79" s="18"/>
      <c r="DX79" s="18"/>
      <c r="DY79" s="18"/>
      <c r="DZ79" s="45"/>
      <c r="EA79" s="18"/>
      <c r="EB79" s="18"/>
      <c r="EC79" s="18"/>
      <c r="ED79" s="18"/>
      <c r="EE79" s="18"/>
      <c r="EF79" s="18"/>
      <c r="EG79" s="18"/>
      <c r="EH79" s="18"/>
      <c r="EI79" s="45"/>
      <c r="EJ79" s="18"/>
      <c r="EK79" s="18"/>
      <c r="EL79" s="18"/>
      <c r="EM79" s="18"/>
      <c r="EN79" s="18"/>
      <c r="EO79" s="18"/>
      <c r="EP79" s="18"/>
      <c r="EQ79" s="18"/>
      <c r="ER79" s="45"/>
      <c r="ES79" s="110"/>
      <c r="ET79" s="110"/>
      <c r="EU79" s="110"/>
      <c r="EV79" s="110"/>
      <c r="EW79" s="192"/>
      <c r="EX79" s="192"/>
      <c r="EY79" s="192"/>
      <c r="EZ79" s="192"/>
      <c r="FA79" s="199"/>
      <c r="FB79" s="214"/>
      <c r="FC79" s="214"/>
      <c r="FD79" s="18"/>
      <c r="FE79" s="18"/>
      <c r="FF79" s="18"/>
      <c r="FG79" s="18"/>
      <c r="FH79" s="18"/>
      <c r="FI79" s="18"/>
      <c r="FJ79" s="34"/>
      <c r="FK79" s="18"/>
      <c r="FL79" s="18"/>
      <c r="FM79" s="18"/>
      <c r="FN79" s="18"/>
      <c r="FO79" s="18"/>
      <c r="FP79" s="18"/>
      <c r="FQ79" s="18"/>
      <c r="FR79" s="18"/>
      <c r="FS79" s="45"/>
      <c r="FT79" s="18"/>
      <c r="FU79" s="18"/>
      <c r="FV79" s="18"/>
      <c r="FW79" s="18"/>
      <c r="FX79" s="18"/>
      <c r="FY79" s="18"/>
      <c r="FZ79" s="18"/>
      <c r="GA79" s="18"/>
      <c r="GB79" s="45"/>
      <c r="GC79" s="110"/>
      <c r="GD79" s="110"/>
      <c r="GE79" s="110"/>
      <c r="GF79" s="110"/>
      <c r="GG79" s="110"/>
      <c r="GH79" s="110"/>
      <c r="GI79" s="110"/>
      <c r="GJ79" s="110"/>
      <c r="GK79" s="110"/>
      <c r="GL79" s="110"/>
      <c r="GM79" s="110"/>
      <c r="GN79" s="110"/>
      <c r="GO79" s="110"/>
      <c r="GP79" s="110"/>
      <c r="GQ79" s="110"/>
      <c r="GR79" s="110"/>
      <c r="GS79" s="110"/>
      <c r="GT79" s="110"/>
      <c r="GU79" s="110"/>
      <c r="GV79" s="110"/>
      <c r="GW79" s="110"/>
      <c r="GX79" s="110"/>
      <c r="GY79" s="45"/>
      <c r="GZ79" s="199"/>
      <c r="HA79" s="110"/>
      <c r="HB79" s="110"/>
      <c r="HC79" s="110"/>
      <c r="HD79" s="34">
        <f t="shared" si="10"/>
        <v>0</v>
      </c>
      <c r="HE79" s="25">
        <f t="shared" si="11"/>
        <v>0</v>
      </c>
      <c r="HF79" s="25">
        <f t="shared" si="12"/>
        <v>0</v>
      </c>
      <c r="HG79" s="25">
        <f t="shared" si="13"/>
        <v>0</v>
      </c>
      <c r="HH79" s="25">
        <f t="shared" si="14"/>
        <v>0</v>
      </c>
      <c r="HI79" s="25"/>
      <c r="HJ79" s="18"/>
      <c r="HK79" s="18"/>
      <c r="HL79" s="24" t="str">
        <f t="shared" si="51"/>
        <v>-</v>
      </c>
      <c r="HM79" s="107"/>
      <c r="HN79" s="85"/>
      <c r="HO79" s="204" t="str">
        <f t="shared" si="17"/>
        <v>---/---</v>
      </c>
      <c r="HP79" s="204" t="str">
        <f t="shared" si="18"/>
        <v>---/---</v>
      </c>
      <c r="HQ79" s="182" t="str">
        <f t="shared" si="19"/>
        <v>---/---</v>
      </c>
      <c r="HR79" s="182" t="str">
        <f t="shared" si="20"/>
        <v>---/---</v>
      </c>
      <c r="HS79" s="182" t="b">
        <f t="shared" si="21"/>
        <v>0</v>
      </c>
      <c r="HT79" s="182" t="str">
        <f t="shared" si="22"/>
        <v>---/---</v>
      </c>
      <c r="HU79" s="182" t="str">
        <f t="shared" si="23"/>
        <v>---/---</v>
      </c>
      <c r="HV79" s="191" t="str">
        <f t="shared" si="24"/>
        <v>---/---</v>
      </c>
      <c r="HW79" s="184" t="str">
        <f t="shared" si="25"/>
        <v>---/---</v>
      </c>
      <c r="HX79" s="191" t="str">
        <f t="shared" si="26"/>
        <v>---/---</v>
      </c>
      <c r="HY79" s="183"/>
      <c r="HZ79" s="182" t="str">
        <f t="shared" si="27"/>
        <v>---/---</v>
      </c>
      <c r="IA79" s="182" t="str">
        <f t="shared" si="28"/>
        <v>---/---</v>
      </c>
      <c r="IB79" s="182" t="str">
        <f t="shared" si="29"/>
        <v>---/---</v>
      </c>
      <c r="IC79" s="182" t="str">
        <f t="shared" si="30"/>
        <v>---/---</v>
      </c>
      <c r="ID79" s="182" t="str">
        <f t="shared" si="31"/>
        <v>---/---</v>
      </c>
      <c r="IE79" s="185" t="str">
        <f t="shared" si="32"/>
        <v>---/---</v>
      </c>
      <c r="IF79" s="135" t="s">
        <v>717</v>
      </c>
      <c r="IG79" s="181">
        <v>1</v>
      </c>
      <c r="IH79" s="85"/>
      <c r="II79" s="85"/>
      <c r="IJ79" s="85"/>
      <c r="IK79" s="85"/>
      <c r="IL79" s="85"/>
      <c r="IM79" s="85"/>
      <c r="IN79" s="85"/>
      <c r="IO79" s="85"/>
      <c r="IP79" s="85"/>
      <c r="IQ79" s="85"/>
      <c r="IR79" s="85"/>
      <c r="IS79" s="85"/>
      <c r="IT79" s="85"/>
      <c r="IU79" s="85"/>
      <c r="IV79" s="85"/>
      <c r="IW79" s="85"/>
      <c r="IX79" s="85"/>
      <c r="IY79" s="85"/>
      <c r="IZ79" s="85"/>
      <c r="JA79" s="85"/>
      <c r="JB79" s="85"/>
      <c r="JC79" s="85"/>
      <c r="JD79" s="85"/>
      <c r="JE79" s="85"/>
      <c r="JF79" s="85"/>
      <c r="JG79" s="85"/>
      <c r="JH79" s="85"/>
      <c r="JI79" s="85"/>
      <c r="JJ79" s="85"/>
      <c r="JK79" s="85"/>
      <c r="JL79" s="85"/>
      <c r="JM79" s="85"/>
      <c r="JN79" s="85"/>
      <c r="JO79" s="85"/>
      <c r="JP79" s="85"/>
      <c r="JQ79" s="85"/>
      <c r="JR79" s="85"/>
      <c r="JS79" s="85"/>
      <c r="JT79" s="85"/>
      <c r="JU79" s="85"/>
      <c r="JV79" s="85"/>
      <c r="JW79" s="85"/>
      <c r="JX79" s="85"/>
      <c r="JY79" s="85"/>
      <c r="JZ79" s="85"/>
      <c r="KA79" s="85"/>
      <c r="KB79" s="85"/>
      <c r="KC79" s="85"/>
    </row>
    <row r="80" spans="1:289" s="57" customFormat="1" ht="42.75" hidden="1" customHeight="1">
      <c r="A80" s="6"/>
      <c r="B80" s="19" t="s">
        <v>156</v>
      </c>
      <c r="C80" s="19" t="s">
        <v>157</v>
      </c>
      <c r="D80" s="5"/>
      <c r="E80" s="5"/>
      <c r="F80" s="5"/>
      <c r="G80" s="5"/>
      <c r="H80" s="5" t="s">
        <v>727</v>
      </c>
      <c r="I80" s="5" t="s">
        <v>736</v>
      </c>
      <c r="J80" s="5"/>
      <c r="K80" s="5"/>
      <c r="L80" s="5"/>
      <c r="M80" s="5"/>
      <c r="N80" s="5"/>
      <c r="O80" s="5"/>
      <c r="P80" s="5" t="s">
        <v>745</v>
      </c>
      <c r="Q80" s="5" t="s">
        <v>747</v>
      </c>
      <c r="R80" s="5" t="s">
        <v>206</v>
      </c>
      <c r="S80" s="5" t="s">
        <v>360</v>
      </c>
      <c r="T80" s="5" t="s">
        <v>361</v>
      </c>
      <c r="U80" s="5" t="s">
        <v>158</v>
      </c>
      <c r="V80" s="5"/>
      <c r="W80" s="5" t="str">
        <f>CONCATENATE(X80,"-",Y80,"-",Z80,AA80,,AB80,"-",AC80)</f>
        <v>5-30-JDCD-0001</v>
      </c>
      <c r="X80" s="19" t="s">
        <v>755</v>
      </c>
      <c r="Y80" s="19">
        <v>30</v>
      </c>
      <c r="Z80" s="19" t="s">
        <v>302</v>
      </c>
      <c r="AA80" s="19" t="s">
        <v>308</v>
      </c>
      <c r="AB80" s="19"/>
      <c r="AC80" s="19" t="s">
        <v>188</v>
      </c>
      <c r="AD80" s="5"/>
      <c r="AE80" s="19">
        <v>4</v>
      </c>
      <c r="AF80" s="19" t="s">
        <v>180</v>
      </c>
      <c r="AG80" s="19" t="s">
        <v>166</v>
      </c>
      <c r="AH80" s="19">
        <v>537</v>
      </c>
      <c r="AI80" s="19" t="s">
        <v>503</v>
      </c>
      <c r="AJ80" s="5"/>
      <c r="AK80" s="5"/>
      <c r="AL80" s="5" t="s">
        <v>120</v>
      </c>
      <c r="AM80" s="5"/>
      <c r="AN80" s="5" t="s">
        <v>546</v>
      </c>
      <c r="AO80" s="5" t="str">
        <f>CONCATENATE("0055-",B80,"-",C80,"-","4",".",AE80,".",AF80,".",AG80,".",AH80,"-",AL80,".",AN80,"-",AI80)</f>
        <v>0055-CPC-GA1-4.4.3.30.537-ATH1.JH-0010</v>
      </c>
      <c r="AP80" s="5" t="str">
        <f>CONCATENATE("0055-",B80,"-",C80,"-","4",".",AE80,".",AF80,".",AG80,".",AH80,"-",AL80,"-",AN80,"-",AI80,"_",BD80,"_",U80)</f>
        <v>0055-CPC-GA1-4.4.3.30.537-ATH1-JH-0010_-_ER</v>
      </c>
      <c r="AQ80" s="13" t="s">
        <v>514</v>
      </c>
      <c r="AR80" s="13" t="s">
        <v>329</v>
      </c>
      <c r="AS80" s="13"/>
      <c r="AT80" s="13"/>
      <c r="AU80" s="13" t="s">
        <v>286</v>
      </c>
      <c r="AV80" s="13" t="s">
        <v>287</v>
      </c>
      <c r="AW80" s="228" t="str">
        <f>CONCATENATE(AQ80," ",AS80,CHAR(10),W80,CHAR(10),AU80)</f>
        <v>Backup AWS console 
5-30-JDCD-0001
Passport</v>
      </c>
      <c r="AX80" s="228" t="str">
        <f>CONCATENATE(AR80," ",AT80,CHAR(10),W80,CHAR(10),AV80)</f>
        <v>Резервный пульт оператора 
5-30-JDCD-0001
Паспорт</v>
      </c>
      <c r="AY80" s="5"/>
      <c r="AZ80" s="5" t="s">
        <v>490</v>
      </c>
      <c r="BA80" s="5" t="s">
        <v>489</v>
      </c>
      <c r="BB80" s="5" t="str">
        <f>IF(FW80&gt;0,"02",IF(FN80&gt;0,"01",IF(FE80&gt;0,"00",IF(EM80&gt;0,"G1",IF(ED80&gt;0,"F1",IF(DU80&gt;0,"E1",IF(DL80&gt;0,"D1",IF(DC80&gt;0,"C1",IF(CT80&gt;0,"B1",IF(BM80&gt;0,"A1","-"))))))))))</f>
        <v>-</v>
      </c>
      <c r="BC80" s="167" t="str">
        <f t="shared" ref="BC80" si="52">IF(OR(BB80="A1",BB80="B1",BB80="C1",BB80="D1",BB80="E1",BB80="F1",BB80="G1",BB80="H1"),"IFR",IF(OR(BB80="00",BB80="01",BB80="02",BB80="03",BB80="04",BB80="05"),"IFU","-"))</f>
        <v>-</v>
      </c>
      <c r="BD80" s="5" t="str">
        <f t="shared" si="34"/>
        <v>-</v>
      </c>
      <c r="BE80" s="5"/>
      <c r="BF80" s="5"/>
      <c r="BG80" s="12"/>
      <c r="BH80" s="5"/>
      <c r="BI80" s="5"/>
      <c r="BJ80" s="54">
        <f>FB80-(28+15)</f>
        <v>44227</v>
      </c>
      <c r="BK80" s="54">
        <f ca="1">IF(BM80&gt;0,BL80,IF(BJ80&lt;TODAY(),WORKDAY(TODAY(),10),BJ80))</f>
        <v>44294</v>
      </c>
      <c r="BL80" s="54"/>
      <c r="BM80" s="5"/>
      <c r="BN80" s="167"/>
      <c r="BO80" s="167"/>
      <c r="BP80" s="167"/>
      <c r="BQ80" s="167"/>
      <c r="BR80" s="157"/>
      <c r="BS80" s="157"/>
      <c r="BT80" s="157"/>
      <c r="BU80" s="157"/>
      <c r="BV80" s="157"/>
      <c r="BW80" s="147"/>
      <c r="BX80" s="147"/>
      <c r="BY80" s="147"/>
      <c r="BZ80" s="147"/>
      <c r="CA80" s="147"/>
      <c r="CB80" s="125"/>
      <c r="CC80" s="125"/>
      <c r="CD80" s="125"/>
      <c r="CE80" s="125"/>
      <c r="CF80" s="125"/>
      <c r="CG80" s="125"/>
      <c r="CH80" s="125"/>
      <c r="CI80" s="125"/>
      <c r="CJ80" s="125"/>
      <c r="CK80" s="125"/>
      <c r="CL80" s="24">
        <f>WORKDAY(BJ80,20)</f>
        <v>44253</v>
      </c>
      <c r="CM80" s="24" t="str">
        <f>IF(BM80&gt;0,WORKDAY(BK80,10),"-")</f>
        <v>-</v>
      </c>
      <c r="CN80" s="54"/>
      <c r="CO80" s="117"/>
      <c r="CP80" s="34">
        <v>3</v>
      </c>
      <c r="CQ80" s="24">
        <f>WORKDAY(CL80,10)</f>
        <v>44267</v>
      </c>
      <c r="CR80" s="24" t="str">
        <f>IF(CO80&gt;0,WORKDAY(CM80,10),"-")</f>
        <v>-</v>
      </c>
      <c r="CS80" s="54"/>
      <c r="CT80" s="5"/>
      <c r="CU80" s="24" t="str">
        <f>IF(CT80&gt;0,WORKDAY(CQ80,10),"-")</f>
        <v>-</v>
      </c>
      <c r="CV80" s="24" t="str">
        <f>IF(CT80&gt;0,WORKDAY(CR80,10),"-")</f>
        <v>-</v>
      </c>
      <c r="CW80" s="54"/>
      <c r="CX80" s="5"/>
      <c r="CY80" s="34"/>
      <c r="CZ80" s="24" t="str">
        <f>IF(CX80&gt;0,WORKDAY(CU80,10),"-")</f>
        <v>-</v>
      </c>
      <c r="DA80" s="24" t="str">
        <f>IF(CX80&gt;0,WORKDAY(CV80,10),"-")</f>
        <v>-</v>
      </c>
      <c r="DB80" s="24"/>
      <c r="DC80" s="5"/>
      <c r="DD80" s="24" t="str">
        <f>IF(DC80&gt;0,WORKDAY(CZ80,10),"-")</f>
        <v>-</v>
      </c>
      <c r="DE80" s="24" t="str">
        <f>IF(DC80&gt;0,WORKDAY(DA80,10),"-")</f>
        <v>-</v>
      </c>
      <c r="DF80" s="5"/>
      <c r="DG80" s="5"/>
      <c r="DH80" s="54"/>
      <c r="DI80" s="24" t="str">
        <f>IF(DG80&gt;0,WORKDAY(DD80,10),"-")</f>
        <v>-</v>
      </c>
      <c r="DJ80" s="24" t="str">
        <f>IF(DG80&gt;0,WORKDAY(DE80,10),"-")</f>
        <v>-</v>
      </c>
      <c r="DK80" s="5"/>
      <c r="DL80" s="5"/>
      <c r="DM80" s="24" t="str">
        <f>IF(DL80&gt;0,WORKDAY(DI80,10),"-")</f>
        <v>-</v>
      </c>
      <c r="DN80" s="24" t="str">
        <f>IF(DL80&gt;0,WORKDAY(DJ80,10),"-")</f>
        <v>-</v>
      </c>
      <c r="DO80" s="5"/>
      <c r="DP80" s="5"/>
      <c r="DQ80" s="54"/>
      <c r="DR80" s="24" t="str">
        <f>IF(DP80&gt;0,WORKDAY(DM80,10),"-")</f>
        <v>-</v>
      </c>
      <c r="DS80" s="24" t="str">
        <f>IF(DP80&gt;0,WORKDAY(DN80,10),"-")</f>
        <v>-</v>
      </c>
      <c r="DT80" s="5"/>
      <c r="DU80" s="5"/>
      <c r="DV80" s="24" t="str">
        <f>IF(DU80&gt;0,WORKDAY(DR80,10),"-")</f>
        <v>-</v>
      </c>
      <c r="DW80" s="24" t="str">
        <f>IF(DU80&gt;0,WORKDAY(DS80,10),"-")</f>
        <v>-</v>
      </c>
      <c r="DX80" s="5"/>
      <c r="DY80" s="5"/>
      <c r="DZ80" s="54"/>
      <c r="EA80" s="24" t="str">
        <f>IF(DY80&gt;0,WORKDAY(DV80,10),"-")</f>
        <v>-</v>
      </c>
      <c r="EB80" s="24" t="str">
        <f>IF(DY80&gt;0,WORKDAY(DW80,10),"-")</f>
        <v>-</v>
      </c>
      <c r="EC80" s="5"/>
      <c r="ED80" s="5"/>
      <c r="EE80" s="24" t="str">
        <f>IF(ED80&gt;0,WORKDAY(EA80,10),"-")</f>
        <v>-</v>
      </c>
      <c r="EF80" s="24" t="str">
        <f>IF(ED80&gt;0,WORKDAY(EB80,10),"-")</f>
        <v>-</v>
      </c>
      <c r="EG80" s="5"/>
      <c r="EH80" s="5"/>
      <c r="EI80" s="54"/>
      <c r="EJ80" s="24" t="str">
        <f>IF(EH80&gt;0,WORKDAY(EE80,10),"-")</f>
        <v>-</v>
      </c>
      <c r="EK80" s="24" t="str">
        <f>IF(EH80&gt;0,WORKDAY(EF80,10),"-")</f>
        <v>-</v>
      </c>
      <c r="EL80" s="5"/>
      <c r="EM80" s="5"/>
      <c r="EN80" s="24" t="str">
        <f>IF(EM80&gt;0,WORKDAY(EJ80,10),"-")</f>
        <v>-</v>
      </c>
      <c r="EO80" s="24" t="str">
        <f>IF(EM80&gt;0,WORKDAY(EK80,10),"-")</f>
        <v>-</v>
      </c>
      <c r="EP80" s="5"/>
      <c r="EQ80" s="5"/>
      <c r="ER80" s="54"/>
      <c r="ES80" s="54"/>
      <c r="ET80" s="54"/>
      <c r="EU80" s="54"/>
      <c r="EV80" s="54"/>
      <c r="EW80" s="24"/>
      <c r="EX80" s="24"/>
      <c r="EY80" s="167"/>
      <c r="EZ80" s="167"/>
      <c r="FA80" s="193"/>
      <c r="FB80" s="214">
        <v>44270</v>
      </c>
      <c r="FC80" s="214">
        <f ca="1">IF(BK80&gt;0,IF(DC80&gt;0,WORKDAY(DB80,20),IF(CT80&gt;0,WORKDAY(CS80,30),IF(CO80&gt;0,WORKDAY(CN80,40),FB80))),"-")</f>
        <v>44270</v>
      </c>
      <c r="FD80" s="5"/>
      <c r="FE80" s="5"/>
      <c r="FF80" s="24" t="str">
        <f>IF(FE80&gt;0,WORKDAY(FB80,10),"-")</f>
        <v>-</v>
      </c>
      <c r="FG80" s="24" t="str">
        <f>IF(FE80&gt;0,WORKDAY(FC80,10),"-")</f>
        <v>-</v>
      </c>
      <c r="FH80" s="5"/>
      <c r="FI80" s="5"/>
      <c r="FJ80" s="34"/>
      <c r="FK80" s="24"/>
      <c r="FL80" s="24">
        <f t="shared" si="36"/>
        <v>0</v>
      </c>
      <c r="FM80" s="5"/>
      <c r="FN80" s="5"/>
      <c r="FO80" s="24" t="str">
        <f>IF(FN80&gt;0,WORKDAY(FK80,10),"-")</f>
        <v>-</v>
      </c>
      <c r="FP80" s="24" t="str">
        <f>IF(FN80&gt;0,WORKDAY(FL80,10),"-")</f>
        <v>-</v>
      </c>
      <c r="FQ80" s="5"/>
      <c r="FR80" s="5"/>
      <c r="FS80" s="54"/>
      <c r="FT80" s="24"/>
      <c r="FU80" s="24">
        <f>FT80</f>
        <v>0</v>
      </c>
      <c r="FV80" s="5"/>
      <c r="FW80" s="5"/>
      <c r="FX80" s="24" t="str">
        <f>IF(FW80&gt;0,WORKDAY(FT80,10),"-")</f>
        <v>-</v>
      </c>
      <c r="FY80" s="24" t="str">
        <f>IF(FW80&gt;0,WORKDAY(FU80,10),"-")</f>
        <v>-</v>
      </c>
      <c r="FZ80" s="5"/>
      <c r="GA80" s="5"/>
      <c r="GB80" s="54"/>
      <c r="GC80" s="54"/>
      <c r="GD80" s="54"/>
      <c r="GE80" s="54"/>
      <c r="GF80" s="54"/>
      <c r="GG80" s="54"/>
      <c r="GH80" s="54"/>
      <c r="GI80" s="54"/>
      <c r="GJ80" s="54"/>
      <c r="GK80" s="54"/>
      <c r="GL80" s="54"/>
      <c r="GM80" s="54"/>
      <c r="GN80" s="54"/>
      <c r="GO80" s="54"/>
      <c r="GP80" s="54"/>
      <c r="GQ80" s="54"/>
      <c r="GR80" s="54"/>
      <c r="GS80" s="54"/>
      <c r="GT80" s="54"/>
      <c r="GU80" s="54"/>
      <c r="GV80" s="54"/>
      <c r="GW80" s="54"/>
      <c r="GX80" s="54"/>
      <c r="GY80" s="54"/>
      <c r="GZ80" s="193"/>
      <c r="HA80" s="54"/>
      <c r="HB80" s="54"/>
      <c r="HC80" s="54"/>
      <c r="HD80" s="34">
        <f t="shared" ref="HD80:HD143" ca="1" si="53">IF(AZ80="аннулирован / VOID",0,IF(BK80&gt;0,1,0))</f>
        <v>1</v>
      </c>
      <c r="HE80" s="25">
        <f t="shared" si="11"/>
        <v>0</v>
      </c>
      <c r="HF80" s="25">
        <f t="shared" ca="1" si="12"/>
        <v>1.5197568389057751E-3</v>
      </c>
      <c r="HG80" s="25">
        <f t="shared" si="13"/>
        <v>0</v>
      </c>
      <c r="HH80" s="25">
        <f t="shared" ca="1" si="14"/>
        <v>2.012072434607646E-3</v>
      </c>
      <c r="HI80" s="25"/>
      <c r="HJ80" s="25"/>
      <c r="HK80" s="5"/>
      <c r="HL80" s="24" t="str">
        <f t="shared" ca="1" si="51"/>
        <v>-</v>
      </c>
      <c r="HM80" s="107"/>
      <c r="HN80" s="85"/>
      <c r="HO80" s="204" t="str">
        <f t="shared" si="17"/>
        <v>не выгружено A1</v>
      </c>
      <c r="HP80" s="204" t="str">
        <f t="shared" si="18"/>
        <v>не выгружено 00</v>
      </c>
      <c r="HQ80" s="182" t="str">
        <f t="shared" si="19"/>
        <v>не выгружено A1</v>
      </c>
      <c r="HR80" s="182" t="str">
        <f t="shared" si="20"/>
        <v>не выгружено A1</v>
      </c>
      <c r="HS80" s="182" t="b">
        <f t="shared" si="21"/>
        <v>0</v>
      </c>
      <c r="HT80" s="182" t="str">
        <f t="shared" si="22"/>
        <v>не выгружено A1</v>
      </c>
      <c r="HU80" s="182" t="str">
        <f t="shared" si="23"/>
        <v>не выгружено A1</v>
      </c>
      <c r="HV80" s="191" t="str">
        <f t="shared" si="24"/>
        <v>не выгружено A1</v>
      </c>
      <c r="HW80" s="184" t="str">
        <f t="shared" si="25"/>
        <v>не выгружено A1</v>
      </c>
      <c r="HX80" s="191" t="str">
        <f t="shared" si="26"/>
        <v>не выгружено A1</v>
      </c>
      <c r="HY80" s="183"/>
      <c r="HZ80" s="182" t="str">
        <f t="shared" si="27"/>
        <v>не выгружено</v>
      </c>
      <c r="IA80" s="182" t="str">
        <f t="shared" si="28"/>
        <v>A1</v>
      </c>
      <c r="IB80" s="182" t="str">
        <f t="shared" si="29"/>
        <v>не выгружено</v>
      </c>
      <c r="IC80" s="182" t="str">
        <f t="shared" si="30"/>
        <v>A1</v>
      </c>
      <c r="ID80" s="182" t="str">
        <f t="shared" si="31"/>
        <v>A1</v>
      </c>
      <c r="IE80" s="185" t="str">
        <f t="shared" si="32"/>
        <v>выгрузить A1</v>
      </c>
      <c r="IF80" s="135" t="s">
        <v>705</v>
      </c>
      <c r="IG80" s="181">
        <v>1</v>
      </c>
      <c r="IH80" s="85"/>
      <c r="II80" s="85"/>
      <c r="IJ80" s="85"/>
      <c r="IK80" s="85"/>
      <c r="IL80" s="85"/>
      <c r="IM80" s="85"/>
      <c r="IN80" s="85"/>
      <c r="IO80" s="85"/>
      <c r="IP80" s="85"/>
      <c r="IQ80" s="85"/>
      <c r="IR80" s="85"/>
      <c r="IS80" s="85"/>
      <c r="IT80" s="85"/>
      <c r="IU80" s="85"/>
      <c r="IV80" s="85"/>
      <c r="IW80" s="85"/>
      <c r="IX80" s="85"/>
      <c r="IY80" s="85"/>
      <c r="IZ80" s="85"/>
      <c r="JA80" s="85"/>
      <c r="JB80" s="85"/>
      <c r="JC80" s="85"/>
      <c r="JD80" s="85"/>
      <c r="JE80" s="85"/>
      <c r="JF80" s="85"/>
      <c r="JG80" s="85"/>
      <c r="JH80" s="85"/>
      <c r="JI80" s="85"/>
      <c r="JJ80" s="85"/>
      <c r="JK80" s="85"/>
      <c r="JL80" s="85"/>
      <c r="JM80" s="85"/>
      <c r="JN80" s="85"/>
      <c r="JO80" s="85"/>
      <c r="JP80" s="85"/>
      <c r="JQ80" s="85"/>
      <c r="JR80" s="85"/>
      <c r="JS80" s="85"/>
      <c r="JT80" s="85"/>
      <c r="JU80" s="85"/>
      <c r="JV80" s="85"/>
      <c r="JW80" s="85"/>
      <c r="JX80" s="85"/>
      <c r="JY80" s="85"/>
      <c r="JZ80" s="85"/>
      <c r="KA80" s="85"/>
      <c r="KB80" s="85"/>
      <c r="KC80" s="85"/>
    </row>
    <row r="81" spans="1:289" s="87" customFormat="1" ht="15" hidden="1" customHeight="1">
      <c r="A81" s="17"/>
      <c r="B81" s="20"/>
      <c r="C81" s="20"/>
      <c r="D81" s="18"/>
      <c r="E81" s="18"/>
      <c r="F81" s="18"/>
      <c r="G81" s="18"/>
      <c r="H81" s="18"/>
      <c r="I81" s="18"/>
      <c r="J81" s="18"/>
      <c r="K81" s="18"/>
      <c r="L81" s="18"/>
      <c r="M81" s="18"/>
      <c r="N81" s="18"/>
      <c r="O81" s="18"/>
      <c r="P81" s="18"/>
      <c r="Q81" s="18"/>
      <c r="R81" s="18"/>
      <c r="S81" s="18"/>
      <c r="T81" s="18"/>
      <c r="U81" s="18"/>
      <c r="V81" s="18"/>
      <c r="W81" s="20"/>
      <c r="X81" s="20"/>
      <c r="Y81" s="20"/>
      <c r="Z81" s="20"/>
      <c r="AA81" s="20"/>
      <c r="AB81" s="20"/>
      <c r="AC81" s="20"/>
      <c r="AD81" s="18"/>
      <c r="AE81" s="20"/>
      <c r="AF81" s="20"/>
      <c r="AG81" s="20"/>
      <c r="AH81" s="20"/>
      <c r="AI81" s="20"/>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71"/>
      <c r="BO81" s="171"/>
      <c r="BP81" s="171"/>
      <c r="BQ81" s="171"/>
      <c r="BR81" s="161"/>
      <c r="BS81" s="161"/>
      <c r="BT81" s="161"/>
      <c r="BU81" s="161"/>
      <c r="BV81" s="161"/>
      <c r="BW81" s="151"/>
      <c r="BX81" s="151"/>
      <c r="BY81" s="151"/>
      <c r="BZ81" s="151"/>
      <c r="CA81" s="151"/>
      <c r="CB81" s="129"/>
      <c r="CC81" s="129"/>
      <c r="CD81" s="129"/>
      <c r="CE81" s="129"/>
      <c r="CF81" s="129"/>
      <c r="CG81" s="129"/>
      <c r="CH81" s="129"/>
      <c r="CI81" s="129"/>
      <c r="CJ81" s="129"/>
      <c r="CK81" s="129"/>
      <c r="CL81" s="18"/>
      <c r="CM81" s="18"/>
      <c r="CN81" s="18"/>
      <c r="CO81" s="118"/>
      <c r="CP81" s="48"/>
      <c r="CQ81" s="18"/>
      <c r="CR81" s="18"/>
      <c r="CS81" s="18"/>
      <c r="CT81" s="18"/>
      <c r="CU81" s="18"/>
      <c r="CV81" s="18"/>
      <c r="CW81" s="18"/>
      <c r="CX81" s="18"/>
      <c r="CY81" s="34"/>
      <c r="CZ81" s="18"/>
      <c r="DA81" s="18"/>
      <c r="DB81" s="18"/>
      <c r="DC81" s="18"/>
      <c r="DD81" s="18"/>
      <c r="DE81" s="18"/>
      <c r="DF81" s="18"/>
      <c r="DG81" s="18"/>
      <c r="DH81" s="45"/>
      <c r="DI81" s="18"/>
      <c r="DJ81" s="18"/>
      <c r="DK81" s="18"/>
      <c r="DL81" s="18"/>
      <c r="DM81" s="18"/>
      <c r="DN81" s="18"/>
      <c r="DO81" s="18"/>
      <c r="DP81" s="18"/>
      <c r="DQ81" s="45"/>
      <c r="DR81" s="18"/>
      <c r="DS81" s="18"/>
      <c r="DT81" s="18"/>
      <c r="DU81" s="18"/>
      <c r="DV81" s="18"/>
      <c r="DW81" s="18"/>
      <c r="DX81" s="18"/>
      <c r="DY81" s="18"/>
      <c r="DZ81" s="45"/>
      <c r="EA81" s="18"/>
      <c r="EB81" s="18"/>
      <c r="EC81" s="18"/>
      <c r="ED81" s="18"/>
      <c r="EE81" s="18"/>
      <c r="EF81" s="18"/>
      <c r="EG81" s="18"/>
      <c r="EH81" s="18"/>
      <c r="EI81" s="45"/>
      <c r="EJ81" s="18"/>
      <c r="EK81" s="18"/>
      <c r="EL81" s="18"/>
      <c r="EM81" s="18"/>
      <c r="EN81" s="18"/>
      <c r="EO81" s="18"/>
      <c r="EP81" s="18"/>
      <c r="EQ81" s="18"/>
      <c r="ER81" s="45"/>
      <c r="ES81" s="110"/>
      <c r="ET81" s="110"/>
      <c r="EU81" s="110"/>
      <c r="EV81" s="110"/>
      <c r="EW81" s="192"/>
      <c r="EX81" s="192"/>
      <c r="EY81" s="192"/>
      <c r="EZ81" s="192"/>
      <c r="FA81" s="199"/>
      <c r="FB81" s="214"/>
      <c r="FC81" s="214"/>
      <c r="FD81" s="18"/>
      <c r="FE81" s="18"/>
      <c r="FF81" s="18"/>
      <c r="FG81" s="18"/>
      <c r="FH81" s="18"/>
      <c r="FI81" s="18"/>
      <c r="FJ81" s="34"/>
      <c r="FK81" s="18"/>
      <c r="FL81" s="18"/>
      <c r="FM81" s="18"/>
      <c r="FN81" s="18"/>
      <c r="FO81" s="18"/>
      <c r="FP81" s="18"/>
      <c r="FQ81" s="18"/>
      <c r="FR81" s="18"/>
      <c r="FS81" s="45"/>
      <c r="FT81" s="18"/>
      <c r="FU81" s="18"/>
      <c r="FV81" s="18"/>
      <c r="FW81" s="18"/>
      <c r="FX81" s="18"/>
      <c r="FY81" s="18"/>
      <c r="FZ81" s="18"/>
      <c r="GA81" s="18"/>
      <c r="GB81" s="45"/>
      <c r="GC81" s="110"/>
      <c r="GD81" s="110"/>
      <c r="GE81" s="110"/>
      <c r="GF81" s="110"/>
      <c r="GG81" s="110"/>
      <c r="GH81" s="110"/>
      <c r="GI81" s="110"/>
      <c r="GJ81" s="110"/>
      <c r="GK81" s="110"/>
      <c r="GL81" s="110"/>
      <c r="GM81" s="110"/>
      <c r="GN81" s="110"/>
      <c r="GO81" s="110"/>
      <c r="GP81" s="110"/>
      <c r="GQ81" s="110"/>
      <c r="GR81" s="110"/>
      <c r="GS81" s="110"/>
      <c r="GT81" s="110"/>
      <c r="GU81" s="110"/>
      <c r="GV81" s="110"/>
      <c r="GW81" s="110"/>
      <c r="GX81" s="110"/>
      <c r="GY81" s="45"/>
      <c r="GZ81" s="199"/>
      <c r="HA81" s="110"/>
      <c r="HB81" s="110"/>
      <c r="HC81" s="110"/>
      <c r="HD81" s="34">
        <f t="shared" si="53"/>
        <v>0</v>
      </c>
      <c r="HE81" s="25">
        <f t="shared" si="11"/>
        <v>0</v>
      </c>
      <c r="HF81" s="25">
        <f t="shared" si="12"/>
        <v>0</v>
      </c>
      <c r="HG81" s="25">
        <f t="shared" si="13"/>
        <v>0</v>
      </c>
      <c r="HH81" s="25">
        <f t="shared" si="14"/>
        <v>0</v>
      </c>
      <c r="HI81" s="25"/>
      <c r="HJ81" s="18"/>
      <c r="HK81" s="18"/>
      <c r="HL81" s="24" t="str">
        <f t="shared" si="51"/>
        <v>-</v>
      </c>
      <c r="HM81" s="107"/>
      <c r="HN81" s="85"/>
      <c r="HO81" s="204" t="str">
        <f t="shared" ref="HO81:HO144" si="54">IF(AO81="","---/---",(IF(AZ81="аннулирован / VOID","аннулирован / VOID",(IF(EV81&gt;0,(IF(EZ81&gt;0,FA81,"ожидание H1")),(IF(EM81&gt;0,(IF(EQ81&gt;0,ER81,"ожидание G1")),(IF(ED81&gt;0,(IF(EH81&gt;0,EI81,"ожидание F1")),(IF(DU81&gt;0,(IF(DY81&gt;0,DZ81,"ожидание E1")),(IF(DL81&gt;0,(IF(DP81&gt;0,DQ81,"ожидание D1")),(IF(DC81&gt;0,(IF(DG81&gt;0,DH81,"ожидание C1")),(IF(CT81&gt;0,(IF(CX81&gt;0,CY81,"ожидание B1")),(IF(BM81&gt;0,(IF(CO81&gt;0,CP81,"ожидание A1")),"не выгружено A1")))))))))))))))))))</f>
        <v>---/---</v>
      </c>
      <c r="HP81" s="204" t="str">
        <f t="shared" ref="HP81:HP144" si="55">IF(AO81="","---/---",(IF(AZ81="аннулирован / VOID","аннулирован / VOID",(IF(GX81&gt;0,(IF(HB81&gt;0,HC81,"ожидание 05")),(IF(GO81&gt;0,(IF(GS81&gt;0,GT81,"ожидание 04")),(IF(GF81&gt;0,(IF(GJ81&gt;0,GK81,"ожидание 03")),(IF(FW81&gt;0,(IF(GA81&gt;0,GB81,"ожидание 02")),(IF(FN81&gt;0,(IF(FR81&gt;0,FS81,"ожидание 01")),(IF(FE81&gt;0,(IF(FI81&gt;0,FJ81,"ожидание 00")),"не выгружено 00")))))))))))))))</f>
        <v>---/---</v>
      </c>
      <c r="HQ81" s="182" t="str">
        <f t="shared" ref="HQ81:HQ144" si="56">IF(AO81="","---/---",(IF(AZ81="аннулирован / VOID","аннулирован / VOID",(IF(GX81&gt;0,("выгружено 05"),(IF(GO81&gt;0,("выгружено 04"),(IF(GF81&gt;0,("выгружено 03"),(IF(FW81&gt;0,("выгружено 02"),(IF(FN81&gt;0,("выгружено 01"),(IF(FE81&gt;0,("выгружено 00"),((IF(EV81&gt;0,("выгружено H1"),(IF(EM81&gt;0,("выгружено G1"),(IF(ED81&gt;0,("выгружено F1"),(IF(DU81&gt;0,("выгружено E1"),(IF(DL81&gt;0,("выгружено D1"),(IF(DC81&gt;0,("выгружено C1"),(IF(CT81&gt;0,("выгружено B1"),(IF(BM81&gt;0,("выгружено A1"),"не выгружено A1"))))))))))))))))))))))))))))))))</f>
        <v>---/---</v>
      </c>
      <c r="HR81" s="182" t="str">
        <f t="shared" ref="HR81:HR144" si="57">IF(AO81="","---/---",(IF(AZ81="аннулирован / VOID","аннулирован / VOID",(IF(GX81&gt;0,(IF(HB81&gt;0,HC81,"ожидание 05")),(IF(GO81&gt;0,(IF(GS81&gt;0,GT81,"ожидание 04")),(IF(GF81&gt;0,(IF(GJ81&gt;0,GK81,"ожидание 03")),(IF(FW81&gt;0,(IF(GA81&gt;0,GB81,"ожидание 02")),(IF(FN81&gt;0,(IF(FR81&gt;0,FS81,"ожидание 01")),(IF(FE81&gt;0,(IF(FI81&gt;0,FJ81,"ожидание 00")),((IF(EV81&gt;0,(IF(EZ81&gt;0,FA81,"ожидание H1")),(IF(EM81&gt;0,(IF(EQ81&gt;0,ER81,"ожидание G1")),(IF(ED81&gt;0,(IF(EH81&gt;0,EI81,"ожидание F1")),(IF(DU81&gt;0,(IF(DY81&gt;0,DZ81,"ожидание E1")),(IF(DL81&gt;0,(IF(DP81&gt;0,DQ81,"ожидание D1")),(IF(DC81&gt;0,(IF(DG81&gt;0,DH81,"ожидание C1")),(IF(CT81&gt;0,(IF(CX81&gt;0,CY81,"ожидание B1")),(IF(BM81&gt;0,(IF(CO81&gt;0,CP81,"ожидание A1")),"не выгружено A1"))))))))))))))))))))))))))))))))</f>
        <v>---/---</v>
      </c>
      <c r="HS81" s="182" t="b">
        <f t="shared" ref="HS81:HS144" si="58">IF((AND((OR((HQ81="выгружено 05"),(HQ81="выгружено 04"),(HQ81="выгружено 03"),(HQ81="выгружено 02"),(HQ81="выгружено 01"),(HQ81="выгружено 00"))),(OR(HR81=1,HR81=5)))),"Согласовано",IF((AND((OR((HQ81="выгружено 04"),(HQ81="выгружено 03"),(HQ81="выгружено 02"),(HQ81="выгружено 01"),(HQ81="выгружено 00"),(HQ81="выгружено H1"),(HQ81="выгружено G1"),(HQ81="выгружено F1"),(HQ81="выгружено E1"),(HQ81="выгружено D1"),(HQ81="выгружено C1"),(HQ81="выгружено B1"),(HQ81="выгружено A1"))),(OR(HR81=2,HR81=3)))),"Устранить замечания"))</f>
        <v>0</v>
      </c>
      <c r="HT81" s="182" t="str">
        <f t="shared" ref="HT81:HT144" si="59">IF(AO81="","---/---",(IF(AZ81="аннулирован / VOID","аннулирован / VOID",(IF((AND((OR((HQ81="выгружено 05"),(HQ81="выгружено 04"),(HQ81="выгружено 03"),(HQ81="выгружено 02"),(HQ81="выгружено 01"),(HQ81="выгружено 00"))),(OR(HR81=1,HR81=5)))),"Согласовано",IF((AND((OR((HQ81="выгружено 05"),(HQ81="выгружено 04"),(HQ81="выгружено 03"),(HQ81="выгружено 02"),(HQ81="выгружено 01"),(HQ81="выгружено 00"),(HQ81="выгружено H1"),(HQ81="выгружено G1"),(HQ81="выгружено F1"),(HQ81="выгружено E1"),(HQ81="выгружено D1"),(HQ81="выгружено C1"),(HQ81="выгружено B1"),(HQ81="выгружено A1"))),(OR(HR81=2,HR81=3)))),"Устранить замечания",IF((OR((HR81="ожидание 05"),(HR81="ожидание 04"),(HR81="ожидание 03"),(HR81="ожидание 02"),(HR81="ожидание 01"),(HR81="ожидание 00"),(HR81="ожидание H1"),(HR81="ожидание G1"),(HR81="ожидание F1"),(HR81="ожидание E1"),(HR81="ожидание D1"),(HR81="ожидание C1"),(HR81="ожидание B1"),(HR81="ожидание A1"))),"ожидание замечаний",IF((AND((OR((HQ81="выгружено 05"),(HQ81="выгружено 04"),(HQ81="выгружено 03"),(HQ81="выгружено 02"),(HQ81="выгружено 01"),(HQ81="выгружено 00"),(HQ81="выгружено H1"),(HQ81="выгружено G1"),(HQ81="выгружено F1"),(HQ81="выгружено E1"),(HQ81="выгружено D1"),(HQ81="выгружено C1"),(HQ81="выгружено B1"),(HQ81="выгружено A1"))),(OR(HR81=1,HR81=5)))),"Выпустить в 00",(IF(HQ81="не выгружено A1","не выгружено A1"))))))))))</f>
        <v>---/---</v>
      </c>
      <c r="HU81" s="182" t="str">
        <f t="shared" ref="HU81:HU144" si="60">IF(AO81="","---/---",(IF(AZ81="аннулирован / VOID","аннулирован / VOID",(IF(GX81&gt;0,GX81,(IF(GO81&gt;0,GO81,(IF(GF81&gt;0,GF81,(IF(FW81&gt;0,FW81,(IF(FN81&gt;0,FN81,(IF(FE81&gt;0,FE81,((IF(EV81&gt;0,EV81,(IF(EM81&gt;0,EM81,(IF(ED81&gt;0,ED81,(IF(DU81&gt;0,DU81,(IF(DL81&gt;0,DL81,(IF(DC81&gt;0,DC81,(IF(CT81&gt;0,CT81,(IF(BM81&gt;0,BM81,"не выгружено A1"))))))))))))))))))))))))))))))))</f>
        <v>---/---</v>
      </c>
      <c r="HV81" s="191" t="str">
        <f t="shared" ref="HV81:HV144" si="61">IF(AO81="","---/---",(IF(AZ81="аннулирован / VOID","аннулирован / VOID",(IF(GX81&gt;0,GW81,(IF(GO81&gt;0,GN81,(IF(GF81&gt;0,GE81,(IF(FW81&gt;0,FV81,(IF(FN81&gt;0,FM81,(IF(FE81&gt;0,FD81,((IF(EV81&gt;0,EU81,(IF(EM81&gt;0,EL81,(IF(ED81&gt;0,EC81,(IF(DU81&gt;0,DT81,(IF(DL81&gt;0,DK81,(IF(DC81&gt;0,DB81,(IF(CT81&gt;0,CS81,(IF(BM81&gt;0,BL81,"не выгружено A1"))))))))))))))))))))))))))))))))</f>
        <v>---/---</v>
      </c>
      <c r="HW81" s="184" t="str">
        <f t="shared" ref="HW81:HW144" si="62">IF(AO81="","---/---",(IF(AZ81="аннулирован / VOID","аннулирован / VOID",(IF(GX81&gt;0,(IF(HB81&gt;0,HB81,"ожидание 05")),(IF(GO81&gt;0,(IF(GS81&gt;0,GS81,"ожидание 04")),(IF(GF81&gt;0,(IF(GJ81&gt;0,GJ81,"ожидание 03")),(IF(FW81&gt;0,(IF(GA81&gt;0,GA81,"ожидание 02")),(IF(FN81&gt;0,(IF(FR81&gt;0,FR81,"ожидание 01")),(IF(FE81&gt;0,(IF(FI81&gt;0,FI81,"ожидание 00")),((IF(EV81&gt;0,(IF(EZ81&gt;0,EZ81,"ожидание H1")),(IF(EM81&gt;0,(IF(EQ81&gt;0,EQ81,"ожидание G1")),(IF(ED81&gt;0,(IF(EH81&gt;0,EH81,"ожидание F1")),(IF(DU81&gt;0,(IF(DY81&gt;0,DY81,"ожидание E1")),(IF(DL81&gt;0,(IF(DP81&gt;0,DP81,"ожидание D1")),(IF(DC81&gt;0,(IF(DG81&gt;0,DG81,"ожидание C1")),(IF(CT81&gt;0,(IF(CX81&gt;0,CX81,"ожидание B1")),(IF(BM81&gt;0,(IF(CO81&gt;0,CO81,"ожидание A1")),"не выгружено A1"))))))))))))))))))))))))))))))))</f>
        <v>---/---</v>
      </c>
      <c r="HX81" s="191" t="str">
        <f t="shared" ref="HX81:HX144" si="63">IF(AO81="","---/---",(IF(AZ81="аннулирован / VOID","аннулирован / VOID",(IF(GX81&gt;0,(IF(HB81&gt;0,HA81,"ожидание 05")),(IF(GO81&gt;0,(IF(GS81&gt;0,GR81,"ожидание 04")),(IF(GF81&gt;0,(IF(GJ81&gt;0,GI81,"ожидание 03")),(IF(FW81&gt;0,(IF(GA81&gt;0,FZ81,"ожидание 02")),(IF(FN81&gt;0,(IF(FR81&gt;0,FQ81,"ожидание 01")),(IF(FE81&gt;0,(IF(FI81&gt;0,FH81,"ожидание 00")),((IF(EV81&gt;0,(IF(EZ81&gt;0,EY81,"ожидание H1")),(IF(EM81&gt;0,(IF(EQ81&gt;0,EP81,"ожидание G1")),(IF(ED81&gt;0,(IF(EH81&gt;0,EG81,"ожидание F1")),(IF(DU81&gt;0,(IF(DY81&gt;0,DX81,"ожидание E1")),(IF(DL81&gt;0,(IF(DP81&gt;0,DO81,"ожидание D1")),(IF(DC81&gt;0,(IF(DG81&gt;0,DF81,"ожидание C1")),(IF(CT81&gt;0,(IF(CX81&gt;0,CW81,"ожидание B1")),(IF(BM81&gt;0,(IF(CO81&gt;0,CN81,"ожидание A1")),"не выгружено A1"))))))))))))))))))))))))))))))))</f>
        <v>---/---</v>
      </c>
      <c r="HY81" s="183"/>
      <c r="HZ81" s="182" t="str">
        <f t="shared" ref="HZ81:HZ144" si="64">IF(AO81="","---/---",(IF(AZ81="аннулирован / VOID","аннулирован / VOID",(IF(GX81&gt;0,("выгружено"),(IF(GO81&gt;0,("выгружено"),(IF(GF81&gt;0,("выгружено"),(IF(FW81&gt;0,("выгружено"),(IF(FN81&gt;0,("выгружено"),(IF(FE81&gt;0,("выгружено"),((IF(EV81&gt;0,("выгружено"),(IF(EM81&gt;0,("выгружено"),(IF(ED81&gt;0,("выгружено"),(IF(DU81&gt;0,("выгружено"),(IF(DL81&gt;0,("выгружено"),(IF(DC81&gt;0,("выгружено"),(IF(CT81&gt;0,("выгружено"),(IF(BM81&gt;0,("выгружено"),"не выгружено"))))))))))))))))))))))))))))))))</f>
        <v>---/---</v>
      </c>
      <c r="IA81" s="182" t="str">
        <f t="shared" ref="IA81:IA144" si="65">IF(AO81="","---/---",(IF(AZ81="аннулирован / VOID","аннулирован / VOID",(IF(GX81&gt;0,("05"),(IF(GO81&gt;0,("04"),(IF(GF81&gt;0,("03"),(IF(FW81&gt;0,("02"),(IF(FN81&gt;0,("01"),(IF(FE81&gt;0,("00"),((IF(EV81&gt;0,("H1"),(IF(EM81&gt;0,("G1"),(IF(ED81&gt;0,("F1"),(IF(DU81&gt;0,("E1"),(IF(DL81&gt;0,("D1"),(IF(DC81&gt;0,("C1"),(IF(CT81&gt;0,("B1"),(IF(BM81&gt;0,("A1"),"A1"))))))))))))))))))))))))))))))))</f>
        <v>---/---</v>
      </c>
      <c r="IB81" s="182" t="str">
        <f t="shared" ref="IB81:IB144" si="66">IF(AO81="","---/---",(IF(AZ81="аннулирован / VOID","аннулирован / VOID",(IF(GX81&gt;0,(IF(HB81&gt;0,HC81,"ожидание замечаний к ревизии")),(IF(GO81&gt;0,(IF(GS81&gt;0,GT81,"ожидание замечаний к ревизии")),(IF(GF81&gt;0,(IF(GJ81&gt;0,GK81,"ожидание замечаний к ревизии")),(IF(FW81&gt;0,(IF(GA81&gt;0,GB81,"ожидание замечаний к ревизии")),(IF(FN81&gt;0,(IF(FR81&gt;0,FS81,"ожидание замечаний к ревизии")),(IF(FE81&gt;0,(IF(FI81&gt;0,FJ81,"ожидание замечаний к ревизии")),((IF(EV81&gt;0,(IF(EZ81&gt;0,FA81,"ожидание замечаний к ревизии")),(IF(EM81&gt;0,(IF(EQ81&gt;0,ER81,"ожидание замечаний к ревизии")),(IF(ED81&gt;0,(IF(EH81&gt;0,EI81,"ожидание замечаний к ревизии")),(IF(DU81&gt;0,(IF(DY81&gt;0,DZ81,"ожидание замечаний к ревизии")),(IF(DL81&gt;0,(IF(DP81&gt;0,DQ81,"ожидание замечаний к ревизии")),(IF(DC81&gt;0,(IF(DG81&gt;0,DH81,"ожидание замечаний к ревизии")),(IF(CT81&gt;0,(IF(CX81&gt;0,CY81,"ожидание замечаний к ревизии")),(IF(BM81&gt;0,(IF(CO81&gt;0,CP81,"ожидание замечаний к ревизии")),"не выгружено"))))))))))))))))))))))))))))))))</f>
        <v>---/---</v>
      </c>
      <c r="IC81" s="182" t="str">
        <f t="shared" ref="IC81:IC144" si="67">IF(AO81="","---/---",(IF(AZ81="аннулирован / VOID","аннулирован / VOID",(IF(GX81&gt;0,(IF(HB81&gt;0,HC81,"05")),(IF(GO81&gt;0,(IF(GS81&gt;0,GT81,"04")),(IF(GF81&gt;0,(IF(GJ81&gt;0,GK81,"03")),(IF(FW81&gt;0,(IF(GA81&gt;0,GB81,"02")),(IF(FN81&gt;0,(IF(FR81&gt;0,FS81,"01")),(IF(FE81&gt;0,(IF(FI81&gt;0,FJ81,"00")),((IF(EV81&gt;0,(IF(EZ81&gt;0,FA81,"H1")),(IF(EM81&gt;0,(IF(EQ81&gt;0,ER81,"G1")),(IF(ED81&gt;0,(IF(EH81&gt;0,EI81,"F1")),(IF(DU81&gt;0,(IF(DY81&gt;0,DZ81,"E1")),(IF(DL81&gt;0,(IF(DP81&gt;0,DQ81,"D1")),(IF(DC81&gt;0,(IF(DG81&gt;0,DH81,"C1")),(IF(CT81&gt;0,(IF(CX81&gt;0,CY81,"B1")),(IF(BM81&gt;0,(IF(CO81&gt;0,CP81,"A1")),"A1"))))))))))))))))))))))))))))))))</f>
        <v>---/---</v>
      </c>
      <c r="ID81" s="182" t="str">
        <f t="shared" ref="ID81:ID144" si="68">IF(AO81="","---/---",(IF(AZ81="аннулирован / VOID","аннулирован / VOID",(IF(GX81&gt;0,(IF(HB81&gt;0,HC81,"05")),(IF(GO81&gt;0,(IF(GS81&gt;0,GT81,"04")),(IF(GF81&gt;0,(IF(GJ81&gt;0,GK81,"03")),(IF(FW81&gt;0,(IF(GA81&gt;0,GB81,"02")),(IF(FN81&gt;0,(IF(FR81&gt;0,FS81,"01")),(IF(FE81&gt;0,(IF(FI81&gt;0,FJ81,"00")),((IF(EV81&gt;0,(IF(EZ81&gt;0,FA81,"H1")),(IF(EM81&gt;0,(IF(EQ81&gt;0,ER81,"G1")),(IF(ED81&gt;0,(IF(EH81&gt;0,EI81,"F1")),(IF(DU81&gt;0,(IF(DY81&gt;0,DZ81,"E1")),(IF(DL81&gt;0,(IF(DP81&gt;0,DQ81,"D1")),(IF(DC81&gt;0,(IF(DG81&gt;0,DH81,"C1")),(IF(CT81&gt;0,(IF(CX81&gt;0,CY81,"B1")),(IF(BM81&gt;0,(IF(CO81&gt;0,CP81,"A1")),"A1"))))))))))))))))))))))))))))))))</f>
        <v>---/---</v>
      </c>
      <c r="IE81" s="185" t="str">
        <f t="shared" ref="IE81:IE144" si="69">IF(AO81="","---/---",(IF(AZ81="аннулирован / VOID","аннулирован / VOID",(IF(BM81&gt;0,"1","выгрузить A1")))))</f>
        <v>---/---</v>
      </c>
      <c r="IF81" s="135" t="s">
        <v>717</v>
      </c>
      <c r="IG81" s="181">
        <v>1</v>
      </c>
      <c r="IH81" s="85"/>
      <c r="II81" s="85"/>
      <c r="IJ81" s="85"/>
      <c r="IK81" s="85"/>
      <c r="IL81" s="85"/>
      <c r="IM81" s="85"/>
      <c r="IN81" s="85"/>
      <c r="IO81" s="85"/>
      <c r="IP81" s="85"/>
      <c r="IQ81" s="85"/>
      <c r="IR81" s="85"/>
      <c r="IS81" s="85"/>
      <c r="IT81" s="85"/>
      <c r="IU81" s="85"/>
      <c r="IV81" s="85"/>
      <c r="IW81" s="85"/>
      <c r="IX81" s="85"/>
      <c r="IY81" s="85"/>
      <c r="IZ81" s="85"/>
      <c r="JA81" s="85"/>
      <c r="JB81" s="85"/>
      <c r="JC81" s="85"/>
      <c r="JD81" s="85"/>
      <c r="JE81" s="85"/>
      <c r="JF81" s="85"/>
      <c r="JG81" s="85"/>
      <c r="JH81" s="85"/>
      <c r="JI81" s="85"/>
      <c r="JJ81" s="85"/>
      <c r="JK81" s="85"/>
      <c r="JL81" s="85"/>
      <c r="JM81" s="85"/>
      <c r="JN81" s="85"/>
      <c r="JO81" s="85"/>
      <c r="JP81" s="85"/>
      <c r="JQ81" s="85"/>
      <c r="JR81" s="85"/>
      <c r="JS81" s="85"/>
      <c r="JT81" s="85"/>
      <c r="JU81" s="85"/>
      <c r="JV81" s="85"/>
      <c r="JW81" s="85"/>
      <c r="JX81" s="85"/>
      <c r="JY81" s="85"/>
      <c r="JZ81" s="85"/>
      <c r="KA81" s="85"/>
      <c r="KB81" s="85"/>
      <c r="KC81" s="85"/>
    </row>
    <row r="82" spans="1:289" s="57" customFormat="1" ht="34.15" hidden="1" customHeight="1">
      <c r="A82" s="17"/>
      <c r="B82" s="20"/>
      <c r="C82" s="20"/>
      <c r="D82" s="18"/>
      <c r="E82" s="18"/>
      <c r="F82" s="18"/>
      <c r="G82" s="18"/>
      <c r="H82" s="18"/>
      <c r="I82" s="18"/>
      <c r="J82" s="18"/>
      <c r="K82" s="18"/>
      <c r="L82" s="18"/>
      <c r="M82" s="18"/>
      <c r="N82" s="18"/>
      <c r="O82" s="18"/>
      <c r="P82" s="18"/>
      <c r="Q82" s="18"/>
      <c r="R82" s="18"/>
      <c r="S82" s="18"/>
      <c r="T82" s="18"/>
      <c r="U82" s="18"/>
      <c r="V82" s="18"/>
      <c r="W82" s="20"/>
      <c r="X82" s="20"/>
      <c r="Y82" s="20"/>
      <c r="Z82" s="20"/>
      <c r="AA82" s="20"/>
      <c r="AB82" s="20"/>
      <c r="AC82" s="20"/>
      <c r="AD82" s="18"/>
      <c r="AE82" s="20"/>
      <c r="AF82" s="20"/>
      <c r="AG82" s="20"/>
      <c r="AH82" s="20"/>
      <c r="AI82" s="20"/>
      <c r="AJ82" s="18"/>
      <c r="AK82" s="18"/>
      <c r="AL82" s="18"/>
      <c r="AM82" s="18"/>
      <c r="AN82" s="18"/>
      <c r="AO82" s="18"/>
      <c r="AP82" s="18"/>
      <c r="AQ82" s="39" t="s">
        <v>550</v>
      </c>
      <c r="AR82" s="39" t="s">
        <v>551</v>
      </c>
      <c r="AS82" s="39"/>
      <c r="AT82" s="39"/>
      <c r="AU82" s="39" t="s">
        <v>552</v>
      </c>
      <c r="AV82" s="39" t="s">
        <v>553</v>
      </c>
      <c r="AW82" s="39" t="s">
        <v>552</v>
      </c>
      <c r="AX82" s="39" t="s">
        <v>553</v>
      </c>
      <c r="AY82" s="18"/>
      <c r="AZ82" s="18"/>
      <c r="BA82" s="18"/>
      <c r="BB82" s="18"/>
      <c r="BC82" s="18"/>
      <c r="BD82" s="18"/>
      <c r="BE82" s="18"/>
      <c r="BF82" s="18"/>
      <c r="BG82" s="18"/>
      <c r="BH82" s="18"/>
      <c r="BI82" s="18"/>
      <c r="BJ82" s="18"/>
      <c r="BK82" s="18"/>
      <c r="BL82" s="18"/>
      <c r="BM82" s="18"/>
      <c r="BN82" s="171"/>
      <c r="BO82" s="171"/>
      <c r="BP82" s="171"/>
      <c r="BQ82" s="171"/>
      <c r="BR82" s="161"/>
      <c r="BS82" s="161"/>
      <c r="BT82" s="161"/>
      <c r="BU82" s="161"/>
      <c r="BV82" s="161"/>
      <c r="BW82" s="151"/>
      <c r="BX82" s="151"/>
      <c r="BY82" s="151"/>
      <c r="BZ82" s="151"/>
      <c r="CA82" s="151"/>
      <c r="CB82" s="129"/>
      <c r="CC82" s="129"/>
      <c r="CD82" s="129"/>
      <c r="CE82" s="129"/>
      <c r="CF82" s="129"/>
      <c r="CG82" s="129"/>
      <c r="CH82" s="129"/>
      <c r="CI82" s="129"/>
      <c r="CJ82" s="129"/>
      <c r="CK82" s="129"/>
      <c r="CL82" s="18"/>
      <c r="CM82" s="18"/>
      <c r="CN82" s="18"/>
      <c r="CO82" s="118"/>
      <c r="CP82" s="48"/>
      <c r="CQ82" s="18"/>
      <c r="CR82" s="18"/>
      <c r="CS82" s="18"/>
      <c r="CT82" s="18"/>
      <c r="CU82" s="18"/>
      <c r="CV82" s="18"/>
      <c r="CW82" s="18"/>
      <c r="CX82" s="18"/>
      <c r="CY82" s="34"/>
      <c r="CZ82" s="18"/>
      <c r="DA82" s="18"/>
      <c r="DB82" s="18"/>
      <c r="DC82" s="18"/>
      <c r="DD82" s="18"/>
      <c r="DE82" s="18"/>
      <c r="DF82" s="18"/>
      <c r="DG82" s="18"/>
      <c r="DH82" s="45"/>
      <c r="DI82" s="18"/>
      <c r="DJ82" s="18"/>
      <c r="DK82" s="18"/>
      <c r="DL82" s="18"/>
      <c r="DM82" s="18"/>
      <c r="DN82" s="18"/>
      <c r="DO82" s="18"/>
      <c r="DP82" s="18"/>
      <c r="DQ82" s="45"/>
      <c r="DR82" s="18"/>
      <c r="DS82" s="18"/>
      <c r="DT82" s="18"/>
      <c r="DU82" s="18"/>
      <c r="DV82" s="18"/>
      <c r="DW82" s="18"/>
      <c r="DX82" s="18"/>
      <c r="DY82" s="18"/>
      <c r="DZ82" s="45"/>
      <c r="EA82" s="18"/>
      <c r="EB82" s="18"/>
      <c r="EC82" s="18"/>
      <c r="ED82" s="18"/>
      <c r="EE82" s="18"/>
      <c r="EF82" s="18"/>
      <c r="EG82" s="18"/>
      <c r="EH82" s="18"/>
      <c r="EI82" s="45"/>
      <c r="EJ82" s="18"/>
      <c r="EK82" s="18"/>
      <c r="EL82" s="18"/>
      <c r="EM82" s="18"/>
      <c r="EN82" s="18"/>
      <c r="EO82" s="18"/>
      <c r="EP82" s="18"/>
      <c r="EQ82" s="18"/>
      <c r="ER82" s="45"/>
      <c r="ES82" s="110"/>
      <c r="ET82" s="110"/>
      <c r="EU82" s="110"/>
      <c r="EV82" s="110"/>
      <c r="EW82" s="192"/>
      <c r="EX82" s="192"/>
      <c r="EY82" s="192"/>
      <c r="EZ82" s="192"/>
      <c r="FA82" s="199"/>
      <c r="FB82" s="214"/>
      <c r="FC82" s="214" t="str">
        <f t="shared" ref="FC82:FC87" si="70">IF(BK82&gt;0,IF(DC82&gt;0,WORKDAY(DB82,20),IF(CT82&gt;0,WORKDAY(CS82,30),IF(CO82&gt;0,WORKDAY(CN82,40),FB82))),"-")</f>
        <v>-</v>
      </c>
      <c r="FD82" s="18"/>
      <c r="FE82" s="18"/>
      <c r="FF82" s="18"/>
      <c r="FG82" s="18"/>
      <c r="FH82" s="18"/>
      <c r="FI82" s="18"/>
      <c r="FJ82" s="34"/>
      <c r="FK82" s="40"/>
      <c r="FL82" s="40"/>
      <c r="FM82" s="18"/>
      <c r="FN82" s="18"/>
      <c r="FO82" s="18"/>
      <c r="FP82" s="18"/>
      <c r="FQ82" s="18"/>
      <c r="FR82" s="18"/>
      <c r="FS82" s="45"/>
      <c r="FT82" s="40"/>
      <c r="FU82" s="40"/>
      <c r="FV82" s="18"/>
      <c r="FW82" s="18"/>
      <c r="FX82" s="18"/>
      <c r="FY82" s="18"/>
      <c r="FZ82" s="18"/>
      <c r="GA82" s="18"/>
      <c r="GB82" s="45"/>
      <c r="GC82" s="110"/>
      <c r="GD82" s="110"/>
      <c r="GE82" s="110"/>
      <c r="GF82" s="110"/>
      <c r="GG82" s="110"/>
      <c r="GH82" s="110"/>
      <c r="GI82" s="110"/>
      <c r="GJ82" s="110"/>
      <c r="GK82" s="110"/>
      <c r="GL82" s="110"/>
      <c r="GM82" s="110"/>
      <c r="GN82" s="110"/>
      <c r="GO82" s="110"/>
      <c r="GP82" s="110"/>
      <c r="GQ82" s="110"/>
      <c r="GR82" s="110"/>
      <c r="GS82" s="110"/>
      <c r="GT82" s="110"/>
      <c r="GU82" s="110"/>
      <c r="GV82" s="110"/>
      <c r="GW82" s="110"/>
      <c r="GX82" s="110"/>
      <c r="GY82" s="45"/>
      <c r="GZ82" s="199"/>
      <c r="HA82" s="110"/>
      <c r="HB82" s="110"/>
      <c r="HC82" s="110"/>
      <c r="HD82" s="34">
        <f t="shared" si="53"/>
        <v>0</v>
      </c>
      <c r="HE82" s="25">
        <f t="shared" si="11"/>
        <v>0</v>
      </c>
      <c r="HF82" s="41">
        <f t="shared" si="12"/>
        <v>0</v>
      </c>
      <c r="HG82" s="25">
        <f t="shared" si="13"/>
        <v>0</v>
      </c>
      <c r="HH82" s="25">
        <f t="shared" si="14"/>
        <v>0</v>
      </c>
      <c r="HI82" s="41"/>
      <c r="HJ82" s="18"/>
      <c r="HK82" s="18"/>
      <c r="HL82" s="40" t="str">
        <f t="shared" si="51"/>
        <v>-</v>
      </c>
      <c r="HM82" s="107"/>
      <c r="HN82" s="85"/>
      <c r="HO82" s="204" t="str">
        <f t="shared" si="54"/>
        <v>---/---</v>
      </c>
      <c r="HP82" s="204" t="str">
        <f t="shared" si="55"/>
        <v>---/---</v>
      </c>
      <c r="HQ82" s="182" t="str">
        <f t="shared" si="56"/>
        <v>---/---</v>
      </c>
      <c r="HR82" s="182" t="str">
        <f t="shared" si="57"/>
        <v>---/---</v>
      </c>
      <c r="HS82" s="182" t="b">
        <f t="shared" si="58"/>
        <v>0</v>
      </c>
      <c r="HT82" s="182" t="str">
        <f t="shared" si="59"/>
        <v>---/---</v>
      </c>
      <c r="HU82" s="182" t="str">
        <f t="shared" si="60"/>
        <v>---/---</v>
      </c>
      <c r="HV82" s="191" t="str">
        <f t="shared" si="61"/>
        <v>---/---</v>
      </c>
      <c r="HW82" s="184" t="str">
        <f t="shared" si="62"/>
        <v>---/---</v>
      </c>
      <c r="HX82" s="191" t="str">
        <f t="shared" si="63"/>
        <v>---/---</v>
      </c>
      <c r="HY82" s="183"/>
      <c r="HZ82" s="182" t="str">
        <f t="shared" si="64"/>
        <v>---/---</v>
      </c>
      <c r="IA82" s="182" t="str">
        <f t="shared" si="65"/>
        <v>---/---</v>
      </c>
      <c r="IB82" s="182" t="str">
        <f t="shared" si="66"/>
        <v>---/---</v>
      </c>
      <c r="IC82" s="182" t="str">
        <f t="shared" si="67"/>
        <v>---/---</v>
      </c>
      <c r="ID82" s="182" t="str">
        <f t="shared" si="68"/>
        <v>---/---</v>
      </c>
      <c r="IE82" s="185" t="str">
        <f t="shared" si="69"/>
        <v>---/---</v>
      </c>
      <c r="IF82" s="135" t="s">
        <v>717</v>
      </c>
      <c r="IG82" s="181">
        <v>1</v>
      </c>
      <c r="IH82" s="85"/>
      <c r="II82" s="85"/>
      <c r="IJ82" s="85"/>
      <c r="IK82" s="85"/>
      <c r="IL82" s="85"/>
      <c r="IM82" s="85"/>
      <c r="IN82" s="85"/>
      <c r="IO82" s="85"/>
      <c r="IP82" s="85"/>
      <c r="IQ82" s="85"/>
      <c r="IR82" s="85"/>
      <c r="IS82" s="85"/>
      <c r="IT82" s="85"/>
      <c r="IU82" s="85"/>
      <c r="IV82" s="85"/>
      <c r="IW82" s="85"/>
      <c r="IX82" s="85"/>
      <c r="IY82" s="85"/>
      <c r="IZ82" s="85"/>
      <c r="JA82" s="85"/>
      <c r="JB82" s="85"/>
      <c r="JC82" s="85"/>
      <c r="JD82" s="85"/>
      <c r="JE82" s="85"/>
      <c r="JF82" s="85"/>
      <c r="JG82" s="85"/>
      <c r="JH82" s="85"/>
      <c r="JI82" s="85"/>
      <c r="JJ82" s="85"/>
      <c r="JK82" s="85"/>
      <c r="JL82" s="85"/>
      <c r="JM82" s="85"/>
      <c r="JN82" s="85"/>
      <c r="JO82" s="85"/>
      <c r="JP82" s="85"/>
      <c r="JQ82" s="85"/>
      <c r="JR82" s="85"/>
      <c r="JS82" s="85"/>
      <c r="JT82" s="85"/>
      <c r="JU82" s="85"/>
      <c r="JV82" s="85"/>
      <c r="JW82" s="85"/>
      <c r="JX82" s="85"/>
      <c r="JY82" s="85"/>
      <c r="JZ82" s="85"/>
      <c r="KA82" s="85"/>
      <c r="KB82" s="85"/>
      <c r="KC82" s="85"/>
    </row>
    <row r="83" spans="1:289" s="57" customFormat="1" ht="42.75" hidden="1" customHeight="1">
      <c r="A83" s="42"/>
      <c r="B83" s="19" t="s">
        <v>156</v>
      </c>
      <c r="C83" s="19" t="s">
        <v>157</v>
      </c>
      <c r="D83" s="5"/>
      <c r="E83" s="5"/>
      <c r="F83" s="5"/>
      <c r="G83" s="5"/>
      <c r="H83" s="5" t="s">
        <v>727</v>
      </c>
      <c r="I83" s="5" t="s">
        <v>736</v>
      </c>
      <c r="J83" s="5"/>
      <c r="K83" s="5"/>
      <c r="L83" s="5"/>
      <c r="M83" s="5"/>
      <c r="N83" s="5"/>
      <c r="O83" s="5"/>
      <c r="P83" s="5" t="s">
        <v>745</v>
      </c>
      <c r="Q83" s="5" t="s">
        <v>747</v>
      </c>
      <c r="R83" s="5" t="s">
        <v>209</v>
      </c>
      <c r="S83" s="5" t="s">
        <v>362</v>
      </c>
      <c r="T83" s="5" t="s">
        <v>370</v>
      </c>
      <c r="U83" s="5" t="s">
        <v>158</v>
      </c>
      <c r="V83" s="5"/>
      <c r="W83" s="5" t="str">
        <f>CONCATENATE(X83,"-",Y83,"-",Z83,AA83,,AB83,"-",AC83)</f>
        <v>5-30-JSCC-0001</v>
      </c>
      <c r="X83" s="19" t="s">
        <v>755</v>
      </c>
      <c r="Y83" s="19">
        <v>30</v>
      </c>
      <c r="Z83" s="19" t="s">
        <v>309</v>
      </c>
      <c r="AA83" s="19" t="s">
        <v>303</v>
      </c>
      <c r="AB83" s="19"/>
      <c r="AC83" s="19" t="s">
        <v>188</v>
      </c>
      <c r="AD83" s="5"/>
      <c r="AE83" s="19">
        <v>4</v>
      </c>
      <c r="AF83" s="19" t="s">
        <v>180</v>
      </c>
      <c r="AG83" s="19" t="s">
        <v>166</v>
      </c>
      <c r="AH83" s="19">
        <v>537</v>
      </c>
      <c r="AI83" s="19" t="s">
        <v>188</v>
      </c>
      <c r="AJ83" s="5"/>
      <c r="AK83" s="5"/>
      <c r="AL83" s="5" t="s">
        <v>121</v>
      </c>
      <c r="AM83" s="5"/>
      <c r="AN83" s="5" t="s">
        <v>167</v>
      </c>
      <c r="AO83" s="5" t="str">
        <f>CONCATENATE("0055-",B83,"-",C83,"-","4",".",AE83,".",AF83,".",AG83,".",AH83,"-",AL83,".",AN83,"-",AI83)</f>
        <v>0055-CPC-GA1-4.4.3.30.537-ATH2.RD-0001</v>
      </c>
      <c r="AP83" s="5" t="str">
        <f>CONCATENATE("0055-",B83,"-",C83,"-","4",".",AE83,".",AF83,".",AG83,".",AH83,"-",AL83,"-",AN83,"-",AI83,"_",BD83,"_",U83)</f>
        <v>0055-CPC-GA1-4.4.3.30.537-ATH2-RD-0001_A1_ER</v>
      </c>
      <c r="AQ83" s="13" t="s">
        <v>390</v>
      </c>
      <c r="AR83" s="13" t="s">
        <v>396</v>
      </c>
      <c r="AS83" s="13"/>
      <c r="AT83" s="13"/>
      <c r="AU83" s="13" t="s">
        <v>318</v>
      </c>
      <c r="AV83" s="13" t="s">
        <v>333</v>
      </c>
      <c r="AW83" s="13" t="str">
        <f>CONCATENATE(AQ83," ",AS83,CHAR(10),W83,CHAR(10),AU83)</f>
        <v>SIS Control Cabinet 
5-30-JSCC-0001
List of drawings</v>
      </c>
      <c r="AX83" s="13" t="str">
        <f>CONCATENATE(AR83," ",AT83,CHAR(10),W83,CHAR(10),AV83)</f>
        <v>Шкаф системный ПАЗ 
5-30-JSCC-0001
Ведомость документов</v>
      </c>
      <c r="AY83" s="5"/>
      <c r="AZ83" s="5" t="s">
        <v>490</v>
      </c>
      <c r="BA83" s="5" t="s">
        <v>489</v>
      </c>
      <c r="BB83" s="5" t="str">
        <f>IF(FW83&gt;0,"02",IF(FN83&gt;0,"01",IF(FE83&gt;0,"00",IF(EM83&gt;0,"G1",IF(ED83&gt;0,"F1",IF(DU83&gt;0,"E1",IF(DL83&gt;0,"D1",IF(DC83&gt;0,"C1",IF(CT83&gt;0,"B1",IF(BM83&gt;0,"A1","-"))))))))))</f>
        <v>A1</v>
      </c>
      <c r="BC83" s="167" t="str">
        <f t="shared" ref="BC83:BC87" si="71">IF(OR(BB83="A1",BB83="B1",BB83="C1",BB83="D1",BB83="E1",BB83="F1",BB83="G1",BB83="H1"),"IFR",IF(OR(BB83="00",BB83="01",BB83="02",BB83="03",BB83="04",BB83="05"),"IFU","-"))</f>
        <v>IFR</v>
      </c>
      <c r="BD83" s="5" t="str">
        <f t="shared" ref="BD83:BD87" si="72">BB83</f>
        <v>A1</v>
      </c>
      <c r="BE83" s="5"/>
      <c r="BF83" s="5"/>
      <c r="BG83" s="12"/>
      <c r="BH83" s="5"/>
      <c r="BI83" s="5"/>
      <c r="BJ83" s="54">
        <f>FB83-(28+15)</f>
        <v>44173</v>
      </c>
      <c r="BK83" s="54">
        <f ca="1">IF(BM83&gt;0,BL83,IF(BJ83&lt;TODAY(),WORKDAY(TODAY(),10),BJ83))</f>
        <v>44250</v>
      </c>
      <c r="BL83" s="193">
        <v>44250</v>
      </c>
      <c r="BM83" s="167" t="s">
        <v>782</v>
      </c>
      <c r="BN83" s="167"/>
      <c r="BO83" s="167"/>
      <c r="BP83" s="167"/>
      <c r="BQ83" s="167"/>
      <c r="BR83" s="157"/>
      <c r="BS83" s="157"/>
      <c r="BT83" s="157"/>
      <c r="BU83" s="157"/>
      <c r="BV83" s="157"/>
      <c r="BW83" s="147"/>
      <c r="BX83" s="147"/>
      <c r="BY83" s="147"/>
      <c r="BZ83" s="147"/>
      <c r="CA83" s="147"/>
      <c r="CB83" s="125"/>
      <c r="CC83" s="125"/>
      <c r="CD83" s="125"/>
      <c r="CE83" s="125"/>
      <c r="CF83" s="125"/>
      <c r="CG83" s="125"/>
      <c r="CH83" s="125"/>
      <c r="CI83" s="125"/>
      <c r="CJ83" s="125"/>
      <c r="CK83" s="125"/>
      <c r="CL83" s="24">
        <f>WORKDAY(BJ83,20)</f>
        <v>44201</v>
      </c>
      <c r="CM83" s="24">
        <f ca="1">IF(BM83&gt;0,WORKDAY(BK83,10),"-")</f>
        <v>44264</v>
      </c>
      <c r="CN83" s="54"/>
      <c r="CO83" s="117"/>
      <c r="CP83" s="34"/>
      <c r="CQ83" s="24">
        <f>WORKDAY(CL83,10)</f>
        <v>44215</v>
      </c>
      <c r="CR83" s="24" t="str">
        <f>IF(CO83&gt;0,WORKDAY(CM83,10),"-")</f>
        <v>-</v>
      </c>
      <c r="CS83" s="54"/>
      <c r="CT83" s="5"/>
      <c r="CU83" s="24" t="str">
        <f>IF(CT83&gt;0,WORKDAY(CQ83,10),"-")</f>
        <v>-</v>
      </c>
      <c r="CV83" s="24" t="str">
        <f>IF(CT83&gt;0,WORKDAY(CR83,10),"-")</f>
        <v>-</v>
      </c>
      <c r="CW83" s="54"/>
      <c r="CX83" s="5"/>
      <c r="CY83" s="34"/>
      <c r="CZ83" s="24" t="str">
        <f>IF(CX83&gt;0,WORKDAY(CU83,10),"-")</f>
        <v>-</v>
      </c>
      <c r="DA83" s="24" t="str">
        <f>IF(CX83&gt;0,WORKDAY(CV83,10),"-")</f>
        <v>-</v>
      </c>
      <c r="DB83" s="24"/>
      <c r="DC83" s="5"/>
      <c r="DD83" s="24" t="str">
        <f>IF(DC83&gt;0,WORKDAY(CZ83,10),"-")</f>
        <v>-</v>
      </c>
      <c r="DE83" s="24" t="str">
        <f>IF(DC83&gt;0,WORKDAY(DA83,10),"-")</f>
        <v>-</v>
      </c>
      <c r="DF83" s="5"/>
      <c r="DG83" s="5"/>
      <c r="DH83" s="54"/>
      <c r="DI83" s="24" t="str">
        <f>IF(DG83&gt;0,WORKDAY(DD83,10),"-")</f>
        <v>-</v>
      </c>
      <c r="DJ83" s="24" t="str">
        <f>IF(DG83&gt;0,WORKDAY(DE83,10),"-")</f>
        <v>-</v>
      </c>
      <c r="DK83" s="5"/>
      <c r="DL83" s="5"/>
      <c r="DM83" s="24" t="str">
        <f>IF(DL83&gt;0,WORKDAY(DI83,10),"-")</f>
        <v>-</v>
      </c>
      <c r="DN83" s="24" t="str">
        <f>IF(DL83&gt;0,WORKDAY(DJ83,10),"-")</f>
        <v>-</v>
      </c>
      <c r="DO83" s="5"/>
      <c r="DP83" s="5"/>
      <c r="DQ83" s="54"/>
      <c r="DR83" s="24" t="str">
        <f>IF(DP83&gt;0,WORKDAY(DM83,10),"-")</f>
        <v>-</v>
      </c>
      <c r="DS83" s="24" t="str">
        <f>IF(DP83&gt;0,WORKDAY(DN83,10),"-")</f>
        <v>-</v>
      </c>
      <c r="DT83" s="5"/>
      <c r="DU83" s="5"/>
      <c r="DV83" s="24" t="str">
        <f>IF(DU83&gt;0,WORKDAY(DR83,10),"-")</f>
        <v>-</v>
      </c>
      <c r="DW83" s="24" t="str">
        <f>IF(DU83&gt;0,WORKDAY(DS83,10),"-")</f>
        <v>-</v>
      </c>
      <c r="DX83" s="5"/>
      <c r="DY83" s="5"/>
      <c r="DZ83" s="54"/>
      <c r="EA83" s="24" t="str">
        <f>IF(DY83&gt;0,WORKDAY(DV83,10),"-")</f>
        <v>-</v>
      </c>
      <c r="EB83" s="24" t="str">
        <f>IF(DY83&gt;0,WORKDAY(DW83,10),"-")</f>
        <v>-</v>
      </c>
      <c r="EC83" s="5"/>
      <c r="ED83" s="5"/>
      <c r="EE83" s="24" t="str">
        <f>IF(ED83&gt;0,WORKDAY(EA83,10),"-")</f>
        <v>-</v>
      </c>
      <c r="EF83" s="24" t="str">
        <f>IF(ED83&gt;0,WORKDAY(EB83,10),"-")</f>
        <v>-</v>
      </c>
      <c r="EG83" s="5"/>
      <c r="EH83" s="5"/>
      <c r="EI83" s="54"/>
      <c r="EJ83" s="24" t="str">
        <f>IF(EH83&gt;0,WORKDAY(EE83,10),"-")</f>
        <v>-</v>
      </c>
      <c r="EK83" s="24" t="str">
        <f>IF(EH83&gt;0,WORKDAY(EF83,10),"-")</f>
        <v>-</v>
      </c>
      <c r="EL83" s="5"/>
      <c r="EM83" s="5"/>
      <c r="EN83" s="24" t="str">
        <f>IF(EM83&gt;0,WORKDAY(EJ83,10),"-")</f>
        <v>-</v>
      </c>
      <c r="EO83" s="24" t="str">
        <f>IF(EM83&gt;0,WORKDAY(EK83,10),"-")</f>
        <v>-</v>
      </c>
      <c r="EP83" s="5"/>
      <c r="EQ83" s="5"/>
      <c r="ER83" s="54"/>
      <c r="ES83" s="54"/>
      <c r="ET83" s="54"/>
      <c r="EU83" s="54"/>
      <c r="EV83" s="54"/>
      <c r="EW83" s="24"/>
      <c r="EX83" s="24"/>
      <c r="EY83" s="167"/>
      <c r="EZ83" s="167"/>
      <c r="FA83" s="193"/>
      <c r="FB83" s="214">
        <v>44216</v>
      </c>
      <c r="FC83" s="214">
        <f t="shared" ca="1" si="70"/>
        <v>44216</v>
      </c>
      <c r="FD83" s="167"/>
      <c r="FE83" s="167"/>
      <c r="FF83" s="24" t="str">
        <f>IF(FE83&gt;0,WORKDAY(FB83,10),"-")</f>
        <v>-</v>
      </c>
      <c r="FG83" s="24" t="str">
        <f>IF(FE83&gt;0,WORKDAY(FC83,10),"-")</f>
        <v>-</v>
      </c>
      <c r="FH83" s="5"/>
      <c r="FI83" s="5"/>
      <c r="FJ83" s="34"/>
      <c r="FK83" s="24">
        <f t="shared" ref="FK83:FK86" si="73">WORKDAY(FB83,20)</f>
        <v>44244</v>
      </c>
      <c r="FL83" s="24">
        <f t="shared" ref="FL83:FL111" si="74">FK83</f>
        <v>44244</v>
      </c>
      <c r="FM83" s="167"/>
      <c r="FN83" s="167"/>
      <c r="FO83" s="24" t="str">
        <f>IF(FN83&gt;0,WORKDAY(FK83,10),"-")</f>
        <v>-</v>
      </c>
      <c r="FP83" s="24" t="str">
        <f>IF(FN83&gt;0,WORKDAY(FL83,10),"-")</f>
        <v>-</v>
      </c>
      <c r="FQ83" s="5"/>
      <c r="FR83" s="5"/>
      <c r="FS83" s="54"/>
      <c r="FT83" s="24">
        <f t="shared" ref="FT83:FT86" si="75">WORKDAY(FK83,20)</f>
        <v>44272</v>
      </c>
      <c r="FU83" s="24">
        <f>FT83</f>
        <v>44272</v>
      </c>
      <c r="FV83" s="5"/>
      <c r="FW83" s="5"/>
      <c r="FX83" s="24" t="str">
        <f>IF(FW83&gt;0,WORKDAY(FT83,10),"-")</f>
        <v>-</v>
      </c>
      <c r="FY83" s="24" t="str">
        <f>IF(FW83&gt;0,WORKDAY(FU83,10),"-")</f>
        <v>-</v>
      </c>
      <c r="FZ83" s="5"/>
      <c r="GA83" s="5"/>
      <c r="GB83" s="54"/>
      <c r="GC83" s="54"/>
      <c r="GD83" s="54"/>
      <c r="GE83" s="54"/>
      <c r="GF83" s="54"/>
      <c r="GG83" s="54"/>
      <c r="GH83" s="54"/>
      <c r="GI83" s="54"/>
      <c r="GJ83" s="54"/>
      <c r="GK83" s="54"/>
      <c r="GL83" s="54"/>
      <c r="GM83" s="54"/>
      <c r="GN83" s="54"/>
      <c r="GO83" s="54"/>
      <c r="GP83" s="54"/>
      <c r="GQ83" s="54"/>
      <c r="GR83" s="54"/>
      <c r="GS83" s="54"/>
      <c r="GT83" s="54"/>
      <c r="GU83" s="54"/>
      <c r="GV83" s="54"/>
      <c r="GW83" s="54"/>
      <c r="GX83" s="54"/>
      <c r="GY83" s="54"/>
      <c r="GZ83" s="193"/>
      <c r="HA83" s="54"/>
      <c r="HB83" s="54"/>
      <c r="HC83" s="54"/>
      <c r="HD83" s="34">
        <f t="shared" ca="1" si="53"/>
        <v>1</v>
      </c>
      <c r="HE83" s="25">
        <f t="shared" ca="1" si="11"/>
        <v>6.8389057750759875E-4</v>
      </c>
      <c r="HF83" s="25">
        <f t="shared" ca="1" si="12"/>
        <v>1.5197568389057751E-3</v>
      </c>
      <c r="HG83" s="25">
        <f t="shared" ca="1" si="13"/>
        <v>9.0543259557344079E-4</v>
      </c>
      <c r="HH83" s="25">
        <f t="shared" ca="1" si="14"/>
        <v>2.012072434607646E-3</v>
      </c>
      <c r="HI83" s="25"/>
      <c r="HJ83" s="25"/>
      <c r="HK83" s="5"/>
      <c r="HL83" s="24">
        <f t="shared" ca="1" si="51"/>
        <v>44250</v>
      </c>
      <c r="HM83" s="107"/>
      <c r="HN83" s="85"/>
      <c r="HO83" s="204" t="str">
        <f t="shared" si="54"/>
        <v>ожидание A1</v>
      </c>
      <c r="HP83" s="204" t="str">
        <f t="shared" si="55"/>
        <v>не выгружено 00</v>
      </c>
      <c r="HQ83" s="182" t="str">
        <f t="shared" si="56"/>
        <v>выгружено A1</v>
      </c>
      <c r="HR83" s="182" t="str">
        <f t="shared" si="57"/>
        <v>ожидание A1</v>
      </c>
      <c r="HS83" s="182" t="b">
        <f t="shared" si="58"/>
        <v>0</v>
      </c>
      <c r="HT83" s="182" t="str">
        <f t="shared" si="59"/>
        <v>ожидание замечаний</v>
      </c>
      <c r="HU83" s="182" t="str">
        <f t="shared" si="60"/>
        <v>0055-P2-GA1-CPC-TRM-00659</v>
      </c>
      <c r="HV83" s="191">
        <f t="shared" si="61"/>
        <v>44250</v>
      </c>
      <c r="HW83" s="184" t="str">
        <f t="shared" si="62"/>
        <v>ожидание A1</v>
      </c>
      <c r="HX83" s="191" t="str">
        <f t="shared" si="63"/>
        <v>ожидание A1</v>
      </c>
      <c r="HY83" s="183"/>
      <c r="HZ83" s="182" t="str">
        <f t="shared" si="64"/>
        <v>выгружено</v>
      </c>
      <c r="IA83" s="182" t="str">
        <f t="shared" si="65"/>
        <v>A1</v>
      </c>
      <c r="IB83" s="182" t="str">
        <f t="shared" si="66"/>
        <v>ожидание замечаний к ревизии</v>
      </c>
      <c r="IC83" s="182" t="str">
        <f t="shared" si="67"/>
        <v>A1</v>
      </c>
      <c r="ID83" s="182" t="str">
        <f t="shared" si="68"/>
        <v>A1</v>
      </c>
      <c r="IE83" s="185" t="str">
        <f t="shared" si="69"/>
        <v>1</v>
      </c>
      <c r="IF83" s="135" t="s">
        <v>705</v>
      </c>
      <c r="IG83" s="181">
        <v>1</v>
      </c>
      <c r="IH83" s="85"/>
      <c r="II83" s="85"/>
      <c r="IJ83" s="85"/>
      <c r="IK83" s="85"/>
      <c r="IL83" s="85"/>
      <c r="IM83" s="85"/>
      <c r="IN83" s="85"/>
      <c r="IO83" s="85"/>
      <c r="IP83" s="85"/>
      <c r="IQ83" s="85"/>
      <c r="IR83" s="85"/>
      <c r="IS83" s="85"/>
      <c r="IT83" s="85"/>
      <c r="IU83" s="85"/>
      <c r="IV83" s="85"/>
      <c r="IW83" s="85"/>
      <c r="IX83" s="85"/>
      <c r="IY83" s="85"/>
      <c r="IZ83" s="85"/>
      <c r="JA83" s="85"/>
      <c r="JB83" s="85"/>
      <c r="JC83" s="85"/>
      <c r="JD83" s="85"/>
      <c r="JE83" s="85"/>
      <c r="JF83" s="85"/>
      <c r="JG83" s="85"/>
      <c r="JH83" s="85"/>
      <c r="JI83" s="85"/>
      <c r="JJ83" s="85"/>
      <c r="JK83" s="85"/>
      <c r="JL83" s="85"/>
      <c r="JM83" s="85"/>
      <c r="JN83" s="85"/>
      <c r="JO83" s="85"/>
      <c r="JP83" s="85"/>
      <c r="JQ83" s="85"/>
      <c r="JR83" s="85"/>
      <c r="JS83" s="85"/>
      <c r="JT83" s="85"/>
      <c r="JU83" s="85"/>
      <c r="JV83" s="85"/>
      <c r="JW83" s="85"/>
      <c r="JX83" s="85"/>
      <c r="JY83" s="85"/>
      <c r="JZ83" s="85"/>
      <c r="KA83" s="85"/>
      <c r="KB83" s="85"/>
      <c r="KC83" s="85"/>
    </row>
    <row r="84" spans="1:289" s="57" customFormat="1" ht="42.75" hidden="1" customHeight="1">
      <c r="A84" s="42"/>
      <c r="B84" s="19" t="s">
        <v>156</v>
      </c>
      <c r="C84" s="19" t="s">
        <v>157</v>
      </c>
      <c r="D84" s="5"/>
      <c r="E84" s="5"/>
      <c r="F84" s="5"/>
      <c r="G84" s="5"/>
      <c r="H84" s="5" t="s">
        <v>727</v>
      </c>
      <c r="I84" s="5" t="s">
        <v>736</v>
      </c>
      <c r="J84" s="5"/>
      <c r="K84" s="5"/>
      <c r="L84" s="5"/>
      <c r="M84" s="5"/>
      <c r="N84" s="5"/>
      <c r="O84" s="5"/>
      <c r="P84" s="5" t="s">
        <v>745</v>
      </c>
      <c r="Q84" s="5" t="s">
        <v>747</v>
      </c>
      <c r="R84" s="5" t="s">
        <v>209</v>
      </c>
      <c r="S84" s="5" t="s">
        <v>362</v>
      </c>
      <c r="T84" s="5" t="s">
        <v>370</v>
      </c>
      <c r="U84" s="5" t="s">
        <v>158</v>
      </c>
      <c r="V84" s="5"/>
      <c r="W84" s="5" t="str">
        <f>CONCATENATE(X84,"-",Y84,"-",Z84,AA84,,AB84,"-",AC84)</f>
        <v>5-30-JSCC-0001</v>
      </c>
      <c r="X84" s="19" t="s">
        <v>755</v>
      </c>
      <c r="Y84" s="19">
        <v>30</v>
      </c>
      <c r="Z84" s="19" t="s">
        <v>309</v>
      </c>
      <c r="AA84" s="19" t="s">
        <v>303</v>
      </c>
      <c r="AB84" s="19"/>
      <c r="AC84" s="19" t="s">
        <v>188</v>
      </c>
      <c r="AD84" s="5"/>
      <c r="AE84" s="19">
        <v>4</v>
      </c>
      <c r="AF84" s="19" t="s">
        <v>180</v>
      </c>
      <c r="AG84" s="19" t="s">
        <v>166</v>
      </c>
      <c r="AH84" s="19">
        <v>537</v>
      </c>
      <c r="AI84" s="19" t="s">
        <v>188</v>
      </c>
      <c r="AJ84" s="5"/>
      <c r="AK84" s="5"/>
      <c r="AL84" s="5" t="s">
        <v>121</v>
      </c>
      <c r="AM84" s="5"/>
      <c r="AN84" s="5" t="s">
        <v>168</v>
      </c>
      <c r="AO84" s="5" t="str">
        <f>CONCATENATE("0055-",B84,"-",C84,"-","4",".",AE84,".",AF84,".",AG84,".",AH84,"-",AL84,".",AN84,"-",AI84)</f>
        <v>0055-CPC-GA1-4.4.3.30.537-ATH2.SP-0001</v>
      </c>
      <c r="AP84" s="5" t="str">
        <f>CONCATENATE("0055-",B84,"-",C84,"-","4",".",AE84,".",AF84,".",AG84,".",AH84,"-",AL84,"-",AN84,"-",AI84,"_",BD84,"_",U84)</f>
        <v>0055-CPC-GA1-4.4.3.30.537-ATH2-SP-0001_A1_ER</v>
      </c>
      <c r="AQ84" s="13" t="s">
        <v>390</v>
      </c>
      <c r="AR84" s="13" t="s">
        <v>396</v>
      </c>
      <c r="AS84" s="13"/>
      <c r="AT84" s="13"/>
      <c r="AU84" s="13" t="s">
        <v>319</v>
      </c>
      <c r="AV84" s="13" t="s">
        <v>334</v>
      </c>
      <c r="AW84" s="13" t="str">
        <f>CONCATENATE(AQ84," ",AS84,CHAR(10),W84,CHAR(10),AU84)</f>
        <v>SIS Control Cabinet 
5-30-JSCC-0001
List of elements</v>
      </c>
      <c r="AX84" s="13" t="str">
        <f>CONCATENATE(AR84," ",AT84,CHAR(10),W84,CHAR(10),AV84)</f>
        <v>Шкаф системный ПАЗ 
5-30-JSCC-0001
Перечень элементов</v>
      </c>
      <c r="AY84" s="5"/>
      <c r="AZ84" s="5" t="s">
        <v>490</v>
      </c>
      <c r="BA84" s="5" t="s">
        <v>489</v>
      </c>
      <c r="BB84" s="5" t="str">
        <f>IF(FW84&gt;0,"02",IF(FN84&gt;0,"01",IF(FE84&gt;0,"00",IF(EM84&gt;0,"G1",IF(ED84&gt;0,"F1",IF(DU84&gt;0,"E1",IF(DL84&gt;0,"D1",IF(DC84&gt;0,"C1",IF(CT84&gt;0,"B1",IF(BM84&gt;0,"A1","-"))))))))))</f>
        <v>A1</v>
      </c>
      <c r="BC84" s="167" t="str">
        <f t="shared" si="71"/>
        <v>IFR</v>
      </c>
      <c r="BD84" s="5" t="str">
        <f t="shared" si="72"/>
        <v>A1</v>
      </c>
      <c r="BE84" s="5"/>
      <c r="BF84" s="5"/>
      <c r="BG84" s="12"/>
      <c r="BH84" s="5"/>
      <c r="BI84" s="5"/>
      <c r="BJ84" s="54">
        <f>FB84-(28+15)</f>
        <v>44173</v>
      </c>
      <c r="BK84" s="54">
        <f ca="1">IF(BM84&gt;0,BL84,IF(BJ84&lt;TODAY(),WORKDAY(TODAY(),10),BJ84))</f>
        <v>44250</v>
      </c>
      <c r="BL84" s="193">
        <v>44250</v>
      </c>
      <c r="BM84" s="167" t="s">
        <v>782</v>
      </c>
      <c r="BN84" s="167"/>
      <c r="BO84" s="167"/>
      <c r="BP84" s="167"/>
      <c r="BQ84" s="167"/>
      <c r="BR84" s="157"/>
      <c r="BS84" s="157"/>
      <c r="BT84" s="157"/>
      <c r="BU84" s="157"/>
      <c r="BV84" s="157"/>
      <c r="BW84" s="147"/>
      <c r="BX84" s="147"/>
      <c r="BY84" s="147"/>
      <c r="BZ84" s="147"/>
      <c r="CA84" s="147"/>
      <c r="CB84" s="125"/>
      <c r="CC84" s="125"/>
      <c r="CD84" s="125"/>
      <c r="CE84" s="125"/>
      <c r="CF84" s="125"/>
      <c r="CG84" s="125"/>
      <c r="CH84" s="125"/>
      <c r="CI84" s="125"/>
      <c r="CJ84" s="125"/>
      <c r="CK84" s="125"/>
      <c r="CL84" s="24">
        <f>WORKDAY(BJ84,20)</f>
        <v>44201</v>
      </c>
      <c r="CM84" s="24">
        <f ca="1">IF(BM84&gt;0,WORKDAY(BK84,10),"-")</f>
        <v>44264</v>
      </c>
      <c r="CN84" s="54"/>
      <c r="CO84" s="117"/>
      <c r="CP84" s="34"/>
      <c r="CQ84" s="24">
        <f>WORKDAY(CL84,10)</f>
        <v>44215</v>
      </c>
      <c r="CR84" s="24" t="str">
        <f>IF(CO84&gt;0,WORKDAY(CM84,10),"-")</f>
        <v>-</v>
      </c>
      <c r="CS84" s="54"/>
      <c r="CT84" s="5"/>
      <c r="CU84" s="24" t="str">
        <f>IF(CT84&gt;0,WORKDAY(CQ84,10),"-")</f>
        <v>-</v>
      </c>
      <c r="CV84" s="24" t="str">
        <f>IF(CT84&gt;0,WORKDAY(CR84,10),"-")</f>
        <v>-</v>
      </c>
      <c r="CW84" s="54"/>
      <c r="CX84" s="5"/>
      <c r="CY84" s="34"/>
      <c r="CZ84" s="24" t="str">
        <f>IF(CX84&gt;0,WORKDAY(CU84,10),"-")</f>
        <v>-</v>
      </c>
      <c r="DA84" s="24" t="str">
        <f>IF(CX84&gt;0,WORKDAY(CV84,10),"-")</f>
        <v>-</v>
      </c>
      <c r="DB84" s="24"/>
      <c r="DC84" s="5"/>
      <c r="DD84" s="24" t="str">
        <f>IF(DC84&gt;0,WORKDAY(CZ84,10),"-")</f>
        <v>-</v>
      </c>
      <c r="DE84" s="24" t="str">
        <f>IF(DC84&gt;0,WORKDAY(DA84,10),"-")</f>
        <v>-</v>
      </c>
      <c r="DF84" s="5"/>
      <c r="DG84" s="5"/>
      <c r="DH84" s="54"/>
      <c r="DI84" s="24" t="str">
        <f>IF(DG84&gt;0,WORKDAY(DD84,10),"-")</f>
        <v>-</v>
      </c>
      <c r="DJ84" s="24" t="str">
        <f>IF(DG84&gt;0,WORKDAY(DE84,10),"-")</f>
        <v>-</v>
      </c>
      <c r="DK84" s="5"/>
      <c r="DL84" s="5"/>
      <c r="DM84" s="24" t="str">
        <f>IF(DL84&gt;0,WORKDAY(DI84,10),"-")</f>
        <v>-</v>
      </c>
      <c r="DN84" s="24" t="str">
        <f>IF(DL84&gt;0,WORKDAY(DJ84,10),"-")</f>
        <v>-</v>
      </c>
      <c r="DO84" s="5"/>
      <c r="DP84" s="5"/>
      <c r="DQ84" s="54"/>
      <c r="DR84" s="24" t="str">
        <f>IF(DP84&gt;0,WORKDAY(DM84,10),"-")</f>
        <v>-</v>
      </c>
      <c r="DS84" s="24" t="str">
        <f>IF(DP84&gt;0,WORKDAY(DN84,10),"-")</f>
        <v>-</v>
      </c>
      <c r="DT84" s="5"/>
      <c r="DU84" s="5"/>
      <c r="DV84" s="24" t="str">
        <f>IF(DU84&gt;0,WORKDAY(DR84,10),"-")</f>
        <v>-</v>
      </c>
      <c r="DW84" s="24" t="str">
        <f>IF(DU84&gt;0,WORKDAY(DS84,10),"-")</f>
        <v>-</v>
      </c>
      <c r="DX84" s="5"/>
      <c r="DY84" s="5"/>
      <c r="DZ84" s="54"/>
      <c r="EA84" s="24" t="str">
        <f>IF(DY84&gt;0,WORKDAY(DV84,10),"-")</f>
        <v>-</v>
      </c>
      <c r="EB84" s="24" t="str">
        <f>IF(DY84&gt;0,WORKDAY(DW84,10),"-")</f>
        <v>-</v>
      </c>
      <c r="EC84" s="5"/>
      <c r="ED84" s="5"/>
      <c r="EE84" s="24" t="str">
        <f>IF(ED84&gt;0,WORKDAY(EA84,10),"-")</f>
        <v>-</v>
      </c>
      <c r="EF84" s="24" t="str">
        <f>IF(ED84&gt;0,WORKDAY(EB84,10),"-")</f>
        <v>-</v>
      </c>
      <c r="EG84" s="5"/>
      <c r="EH84" s="5"/>
      <c r="EI84" s="54"/>
      <c r="EJ84" s="24" t="str">
        <f>IF(EH84&gt;0,WORKDAY(EE84,10),"-")</f>
        <v>-</v>
      </c>
      <c r="EK84" s="24" t="str">
        <f>IF(EH84&gt;0,WORKDAY(EF84,10),"-")</f>
        <v>-</v>
      </c>
      <c r="EL84" s="5"/>
      <c r="EM84" s="5"/>
      <c r="EN84" s="24" t="str">
        <f>IF(EM84&gt;0,WORKDAY(EJ84,10),"-")</f>
        <v>-</v>
      </c>
      <c r="EO84" s="24" t="str">
        <f>IF(EM84&gt;0,WORKDAY(EK84,10),"-")</f>
        <v>-</v>
      </c>
      <c r="EP84" s="5"/>
      <c r="EQ84" s="5"/>
      <c r="ER84" s="54"/>
      <c r="ES84" s="54"/>
      <c r="ET84" s="54"/>
      <c r="EU84" s="54"/>
      <c r="EV84" s="54"/>
      <c r="EW84" s="24"/>
      <c r="EX84" s="24"/>
      <c r="EY84" s="167"/>
      <c r="EZ84" s="167"/>
      <c r="FA84" s="193"/>
      <c r="FB84" s="214">
        <v>44216</v>
      </c>
      <c r="FC84" s="214">
        <f t="shared" ca="1" si="70"/>
        <v>44216</v>
      </c>
      <c r="FD84" s="167"/>
      <c r="FE84" s="167"/>
      <c r="FF84" s="24" t="str">
        <f>IF(FE84&gt;0,WORKDAY(FB84,10),"-")</f>
        <v>-</v>
      </c>
      <c r="FG84" s="24" t="str">
        <f>IF(FE84&gt;0,WORKDAY(FC84,10),"-")</f>
        <v>-</v>
      </c>
      <c r="FH84" s="5"/>
      <c r="FI84" s="5"/>
      <c r="FJ84" s="34"/>
      <c r="FK84" s="24">
        <f t="shared" si="73"/>
        <v>44244</v>
      </c>
      <c r="FL84" s="24">
        <f t="shared" si="74"/>
        <v>44244</v>
      </c>
      <c r="FM84" s="5"/>
      <c r="FN84" s="5"/>
      <c r="FO84" s="24" t="str">
        <f>IF(FN84&gt;0,WORKDAY(FK84,10),"-")</f>
        <v>-</v>
      </c>
      <c r="FP84" s="24" t="str">
        <f>IF(FN84&gt;0,WORKDAY(FL84,10),"-")</f>
        <v>-</v>
      </c>
      <c r="FQ84" s="5"/>
      <c r="FR84" s="5"/>
      <c r="FS84" s="54"/>
      <c r="FT84" s="24">
        <f t="shared" si="75"/>
        <v>44272</v>
      </c>
      <c r="FU84" s="24">
        <f>FT84</f>
        <v>44272</v>
      </c>
      <c r="FV84" s="5"/>
      <c r="FW84" s="5"/>
      <c r="FX84" s="24" t="str">
        <f>IF(FW84&gt;0,WORKDAY(FT84,10),"-")</f>
        <v>-</v>
      </c>
      <c r="FY84" s="24" t="str">
        <f>IF(FW84&gt;0,WORKDAY(FU84,10),"-")</f>
        <v>-</v>
      </c>
      <c r="FZ84" s="5"/>
      <c r="GA84" s="5"/>
      <c r="GB84" s="54"/>
      <c r="GC84" s="54"/>
      <c r="GD84" s="54"/>
      <c r="GE84" s="54"/>
      <c r="GF84" s="54"/>
      <c r="GG84" s="54"/>
      <c r="GH84" s="54"/>
      <c r="GI84" s="54"/>
      <c r="GJ84" s="54"/>
      <c r="GK84" s="54"/>
      <c r="GL84" s="54"/>
      <c r="GM84" s="54"/>
      <c r="GN84" s="54"/>
      <c r="GO84" s="54"/>
      <c r="GP84" s="54"/>
      <c r="GQ84" s="54"/>
      <c r="GR84" s="54"/>
      <c r="GS84" s="54"/>
      <c r="GT84" s="54"/>
      <c r="GU84" s="54"/>
      <c r="GV84" s="54"/>
      <c r="GW84" s="54"/>
      <c r="GX84" s="54"/>
      <c r="GY84" s="54"/>
      <c r="GZ84" s="193"/>
      <c r="HA84" s="54"/>
      <c r="HB84" s="54"/>
      <c r="HC84" s="54"/>
      <c r="HD84" s="34">
        <f t="shared" ca="1" si="53"/>
        <v>1</v>
      </c>
      <c r="HE84" s="25">
        <f t="shared" ref="HE84:HE147" ca="1" si="76">IF(FQ84&gt;43101,(HD84/$HD$877)*$FQ$13,IF(FM84&gt;43101,(HD84/$HD$877)*$FM$13,IF(FH84&gt;43101,(HD84/$HD$877)*$FH$13,IF(FD84&gt;43101,(HD84/$HD$877)*$FD$13,IF(EP84&gt;43101,(HD84/$HD$877)*$EP$13,IF(EL84&gt;43101,(HD84/$HD$877)*$EL$13,IF(FM84&gt;43101,(EG84/$HD$877)*$EG$13,IF(EC84&gt;43101,(HD84/$HD$877)*$EC$13,IF(DX84&gt;43101,(HD84/$HD$877)*$DX$13,IF(DT84&gt;43101,(HD84/$HD$877)*$DT$13,IF(DO84&gt;43101,(HD84/$HD$877)*$DO$13,IF(DK84&gt;43101,(HD84/$HD$877)*$DK$13,IF(DF84&gt;43101,(HD84/$HD$877)*$DF$13,IF(DB84&gt;43101,(HD84/$HD$877)*$DB$13,IF(CW84&gt;43101,(HD84/$HD$877)*$CW$13,IF(CS84&gt;43101,(HD84/$HD$877)*$CS$13,IF(CN84&gt;43101,(HD84/$HD$877)*$CN$13,IF(BL84&gt;43101,(HD84/$HD$877)*$BL$13,0))))))))))))))))))</f>
        <v>6.8389057750759875E-4</v>
      </c>
      <c r="HF84" s="25">
        <f t="shared" ref="HF84:HF147" ca="1" si="77">IF(BK84&gt;43101,HD84/$HD$877,0)</f>
        <v>1.5197568389057751E-3</v>
      </c>
      <c r="HG84" s="25">
        <f t="shared" ref="HG84:HG147" ca="1" si="78">IF(FQ84&gt;43101,(HD84/$HD$878)*$FQ$13,IF(FM84&gt;43101,(HD84/$HD$878)*$FM$13,IF(FH84&gt;43101,(HD84/$HD$878)*$FH$13,IF(FD84&gt;43101,(HD84/$HD$878)*$FD$13,IF(EP84&gt;43101,(HD84/$HD$878)*$EP$13,IF(EL84&gt;43101,(HD84/$HD$878)*$EL$13,IF(EG84&gt;43101,(HD84/$HD$878)*$EG$13,IF(EC84&gt;43101,(HD84/$HD$878)*$EC$13,IF(DX84&gt;43101,(HD84/$HD$878)*$DX$13,IF(DT84&gt;43101,(HD84/$HD$878)*$DT$13,IF(DO84&gt;43101,(HD84/$HD$878)*$DO$13,IF(DK84&gt;43101,(HD84/$HD$878)*$DK$13,IF(DF84&gt;43101,(HD84/$HD$878)*$DF$13,IF(DB84&gt;43101,(HD84/$HD$878)*$DB$13,IF(CW84&gt;43101,(HD84/$HD$878)*$CW$13,IF(CS84&gt;43101,(HD84/$HD$878)*$CS$13,IF(CN84&gt;43101,(HD84/$HD$878)*$CN$13,IF(BL84&gt;43101,(HD84/$HD$878)*$BL$13,0))))))))))))))))))</f>
        <v>9.0543259557344079E-4</v>
      </c>
      <c r="HH84" s="25">
        <f t="shared" ref="HH84:HH147" ca="1" si="79">IF(BK84&gt;43101,HD84/$HD$878,0)</f>
        <v>2.012072434607646E-3</v>
      </c>
      <c r="HI84" s="25"/>
      <c r="HJ84" s="25"/>
      <c r="HK84" s="5"/>
      <c r="HL84" s="24">
        <f t="shared" ca="1" si="51"/>
        <v>44250</v>
      </c>
      <c r="HM84" s="107"/>
      <c r="HN84" s="85"/>
      <c r="HO84" s="204" t="str">
        <f t="shared" si="54"/>
        <v>ожидание A1</v>
      </c>
      <c r="HP84" s="204" t="str">
        <f t="shared" si="55"/>
        <v>не выгружено 00</v>
      </c>
      <c r="HQ84" s="182" t="str">
        <f t="shared" si="56"/>
        <v>выгружено A1</v>
      </c>
      <c r="HR84" s="182" t="str">
        <f t="shared" si="57"/>
        <v>ожидание A1</v>
      </c>
      <c r="HS84" s="182" t="b">
        <f t="shared" si="58"/>
        <v>0</v>
      </c>
      <c r="HT84" s="182" t="str">
        <f t="shared" si="59"/>
        <v>ожидание замечаний</v>
      </c>
      <c r="HU84" s="182" t="str">
        <f t="shared" si="60"/>
        <v>0055-P2-GA1-CPC-TRM-00659</v>
      </c>
      <c r="HV84" s="191">
        <f t="shared" si="61"/>
        <v>44250</v>
      </c>
      <c r="HW84" s="184" t="str">
        <f t="shared" si="62"/>
        <v>ожидание A1</v>
      </c>
      <c r="HX84" s="191" t="str">
        <f t="shared" si="63"/>
        <v>ожидание A1</v>
      </c>
      <c r="HY84" s="183"/>
      <c r="HZ84" s="182" t="str">
        <f t="shared" si="64"/>
        <v>выгружено</v>
      </c>
      <c r="IA84" s="182" t="str">
        <f t="shared" si="65"/>
        <v>A1</v>
      </c>
      <c r="IB84" s="182" t="str">
        <f t="shared" si="66"/>
        <v>ожидание замечаний к ревизии</v>
      </c>
      <c r="IC84" s="182" t="str">
        <f t="shared" si="67"/>
        <v>A1</v>
      </c>
      <c r="ID84" s="182" t="str">
        <f t="shared" si="68"/>
        <v>A1</v>
      </c>
      <c r="IE84" s="185" t="str">
        <f t="shared" si="69"/>
        <v>1</v>
      </c>
      <c r="IF84" s="135" t="s">
        <v>705</v>
      </c>
      <c r="IG84" s="181">
        <v>1</v>
      </c>
      <c r="IH84" s="85"/>
      <c r="II84" s="85"/>
      <c r="IJ84" s="85"/>
      <c r="IK84" s="85"/>
      <c r="IL84" s="85"/>
      <c r="IM84" s="85"/>
      <c r="IN84" s="85"/>
      <c r="IO84" s="85"/>
      <c r="IP84" s="85"/>
      <c r="IQ84" s="85"/>
      <c r="IR84" s="85"/>
      <c r="IS84" s="85"/>
      <c r="IT84" s="85"/>
      <c r="IU84" s="85"/>
      <c r="IV84" s="85"/>
      <c r="IW84" s="85"/>
      <c r="IX84" s="85"/>
      <c r="IY84" s="85"/>
      <c r="IZ84" s="85"/>
      <c r="JA84" s="85"/>
      <c r="JB84" s="85"/>
      <c r="JC84" s="85"/>
      <c r="JD84" s="85"/>
      <c r="JE84" s="85"/>
      <c r="JF84" s="85"/>
      <c r="JG84" s="85"/>
      <c r="JH84" s="85"/>
      <c r="JI84" s="85"/>
      <c r="JJ84" s="85"/>
      <c r="JK84" s="85"/>
      <c r="JL84" s="85"/>
      <c r="JM84" s="85"/>
      <c r="JN84" s="85"/>
      <c r="JO84" s="85"/>
      <c r="JP84" s="85"/>
      <c r="JQ84" s="85"/>
      <c r="JR84" s="85"/>
      <c r="JS84" s="85"/>
      <c r="JT84" s="85"/>
      <c r="JU84" s="85"/>
      <c r="JV84" s="85"/>
      <c r="JW84" s="85"/>
      <c r="JX84" s="85"/>
      <c r="JY84" s="85"/>
      <c r="JZ84" s="85"/>
      <c r="KA84" s="85"/>
      <c r="KB84" s="85"/>
      <c r="KC84" s="85"/>
    </row>
    <row r="85" spans="1:289" s="57" customFormat="1" ht="42.75" hidden="1" customHeight="1">
      <c r="A85" s="42"/>
      <c r="B85" s="19" t="s">
        <v>156</v>
      </c>
      <c r="C85" s="19" t="s">
        <v>157</v>
      </c>
      <c r="D85" s="5"/>
      <c r="E85" s="5"/>
      <c r="F85" s="5"/>
      <c r="G85" s="5"/>
      <c r="H85" s="5" t="s">
        <v>727</v>
      </c>
      <c r="I85" s="5" t="s">
        <v>736</v>
      </c>
      <c r="J85" s="5"/>
      <c r="K85" s="5"/>
      <c r="L85" s="5"/>
      <c r="M85" s="5"/>
      <c r="N85" s="5"/>
      <c r="O85" s="5"/>
      <c r="P85" s="5" t="s">
        <v>745</v>
      </c>
      <c r="Q85" s="5" t="s">
        <v>747</v>
      </c>
      <c r="R85" s="5" t="s">
        <v>209</v>
      </c>
      <c r="S85" s="5" t="s">
        <v>362</v>
      </c>
      <c r="T85" s="5" t="s">
        <v>370</v>
      </c>
      <c r="U85" s="5" t="s">
        <v>158</v>
      </c>
      <c r="V85" s="5"/>
      <c r="W85" s="5" t="str">
        <f>CONCATENATE(X85,"-",Y85,"-",Z85,AA85,,AB85,"-",AC85)</f>
        <v>5-30-JSCC-0001</v>
      </c>
      <c r="X85" s="19" t="s">
        <v>755</v>
      </c>
      <c r="Y85" s="19">
        <v>30</v>
      </c>
      <c r="Z85" s="19" t="s">
        <v>309</v>
      </c>
      <c r="AA85" s="19" t="s">
        <v>303</v>
      </c>
      <c r="AB85" s="19"/>
      <c r="AC85" s="19" t="s">
        <v>188</v>
      </c>
      <c r="AD85" s="5"/>
      <c r="AE85" s="19">
        <v>4</v>
      </c>
      <c r="AF85" s="19" t="s">
        <v>180</v>
      </c>
      <c r="AG85" s="19" t="s">
        <v>166</v>
      </c>
      <c r="AH85" s="19">
        <v>537</v>
      </c>
      <c r="AI85" s="19" t="s">
        <v>188</v>
      </c>
      <c r="AJ85" s="5"/>
      <c r="AK85" s="5"/>
      <c r="AL85" s="5" t="s">
        <v>121</v>
      </c>
      <c r="AM85" s="5"/>
      <c r="AN85" s="5" t="s">
        <v>169</v>
      </c>
      <c r="AO85" s="5" t="str">
        <f>CONCATENATE("0055-",B85,"-",C85,"-","4",".",AE85,".",AF85,".",AG85,".",AH85,"-",AL85,".",AN85,"-",AI85)</f>
        <v>0055-CPC-GA1-4.4.3.30.537-ATH2.V0-0001</v>
      </c>
      <c r="AP85" s="5" t="str">
        <f>CONCATENATE("0055-",B85,"-",C85,"-","4",".",AE85,".",AF85,".",AG85,".",AH85,"-",AL85,"-",AN85,"-",AI85,"_",BD85,"_",U85)</f>
        <v>0055-CPC-GA1-4.4.3.30.537-ATH2-V0-0001_A1_ER</v>
      </c>
      <c r="AQ85" s="13" t="s">
        <v>390</v>
      </c>
      <c r="AR85" s="13" t="s">
        <v>396</v>
      </c>
      <c r="AS85" s="13"/>
      <c r="AT85" s="13"/>
      <c r="AU85" s="13" t="s">
        <v>320</v>
      </c>
      <c r="AV85" s="13" t="s">
        <v>335</v>
      </c>
      <c r="AW85" s="13" t="str">
        <f>CONCATENATE(AQ85," ",AS85,CHAR(10),W85,CHAR(10),AU85)</f>
        <v>SIS Control Cabinet 
5-30-JSCC-0001
General view drawings</v>
      </c>
      <c r="AX85" s="13" t="str">
        <f>CONCATENATE(AR85," ",AT85,CHAR(10),W85,CHAR(10),AV85)</f>
        <v>Шкаф системный ПАЗ 
5-30-JSCC-0001
Чертеж общего вида</v>
      </c>
      <c r="AY85" s="5"/>
      <c r="AZ85" s="5" t="s">
        <v>490</v>
      </c>
      <c r="BA85" s="5" t="s">
        <v>489</v>
      </c>
      <c r="BB85" s="5" t="str">
        <f>IF(FW85&gt;0,"02",IF(FN85&gt;0,"01",IF(FE85&gt;0,"00",IF(EM85&gt;0,"G1",IF(ED85&gt;0,"F1",IF(DU85&gt;0,"E1",IF(DL85&gt;0,"D1",IF(DC85&gt;0,"C1",IF(CT85&gt;0,"B1",IF(BM85&gt;0,"A1","-"))))))))))</f>
        <v>A1</v>
      </c>
      <c r="BC85" s="167" t="str">
        <f t="shared" si="71"/>
        <v>IFR</v>
      </c>
      <c r="BD85" s="5" t="str">
        <f t="shared" si="72"/>
        <v>A1</v>
      </c>
      <c r="BE85" s="5"/>
      <c r="BF85" s="5"/>
      <c r="BG85" s="12"/>
      <c r="BH85" s="5"/>
      <c r="BI85" s="5"/>
      <c r="BJ85" s="54">
        <f>FB85-(28+15)</f>
        <v>44173</v>
      </c>
      <c r="BK85" s="54">
        <f ca="1">IF(BM85&gt;0,BL85,IF(BJ85&lt;TODAY(),WORKDAY(TODAY(),10),BJ85))</f>
        <v>44250</v>
      </c>
      <c r="BL85" s="193">
        <v>44250</v>
      </c>
      <c r="BM85" s="167" t="s">
        <v>782</v>
      </c>
      <c r="BN85" s="167"/>
      <c r="BO85" s="167"/>
      <c r="BP85" s="167"/>
      <c r="BQ85" s="167"/>
      <c r="BR85" s="157"/>
      <c r="BS85" s="157"/>
      <c r="BT85" s="157"/>
      <c r="BU85" s="157"/>
      <c r="BV85" s="157"/>
      <c r="BW85" s="147"/>
      <c r="BX85" s="147"/>
      <c r="BY85" s="147"/>
      <c r="BZ85" s="147"/>
      <c r="CA85" s="147"/>
      <c r="CB85" s="125"/>
      <c r="CC85" s="125"/>
      <c r="CD85" s="125"/>
      <c r="CE85" s="125"/>
      <c r="CF85" s="125"/>
      <c r="CG85" s="125"/>
      <c r="CH85" s="125"/>
      <c r="CI85" s="125"/>
      <c r="CJ85" s="125"/>
      <c r="CK85" s="125"/>
      <c r="CL85" s="24">
        <f>WORKDAY(BJ85,20)</f>
        <v>44201</v>
      </c>
      <c r="CM85" s="24">
        <f ca="1">IF(BM85&gt;0,WORKDAY(BK85,10),"-")</f>
        <v>44264</v>
      </c>
      <c r="CN85" s="54"/>
      <c r="CO85" s="117"/>
      <c r="CP85" s="34"/>
      <c r="CQ85" s="24">
        <f>WORKDAY(CL85,10)</f>
        <v>44215</v>
      </c>
      <c r="CR85" s="24" t="str">
        <f>IF(CO85&gt;0,WORKDAY(CM85,10),"-")</f>
        <v>-</v>
      </c>
      <c r="CS85" s="54"/>
      <c r="CT85" s="5"/>
      <c r="CU85" s="24" t="str">
        <f>IF(CT85&gt;0,WORKDAY(CQ85,10),"-")</f>
        <v>-</v>
      </c>
      <c r="CV85" s="24" t="str">
        <f>IF(CT85&gt;0,WORKDAY(CR85,10),"-")</f>
        <v>-</v>
      </c>
      <c r="CW85" s="54"/>
      <c r="CX85" s="5"/>
      <c r="CY85" s="34"/>
      <c r="CZ85" s="24" t="str">
        <f>IF(CX85&gt;0,WORKDAY(CU85,10),"-")</f>
        <v>-</v>
      </c>
      <c r="DA85" s="24" t="str">
        <f>IF(CX85&gt;0,WORKDAY(CV85,10),"-")</f>
        <v>-</v>
      </c>
      <c r="DB85" s="24"/>
      <c r="DC85" s="5"/>
      <c r="DD85" s="24" t="str">
        <f>IF(DC85&gt;0,WORKDAY(CZ85,10),"-")</f>
        <v>-</v>
      </c>
      <c r="DE85" s="24" t="str">
        <f>IF(DC85&gt;0,WORKDAY(DA85,10),"-")</f>
        <v>-</v>
      </c>
      <c r="DF85" s="5"/>
      <c r="DG85" s="5"/>
      <c r="DH85" s="54"/>
      <c r="DI85" s="24" t="str">
        <f>IF(DG85&gt;0,WORKDAY(DD85,10),"-")</f>
        <v>-</v>
      </c>
      <c r="DJ85" s="24" t="str">
        <f>IF(DG85&gt;0,WORKDAY(DE85,10),"-")</f>
        <v>-</v>
      </c>
      <c r="DK85" s="5"/>
      <c r="DL85" s="5"/>
      <c r="DM85" s="24" t="str">
        <f>IF(DL85&gt;0,WORKDAY(DI85,10),"-")</f>
        <v>-</v>
      </c>
      <c r="DN85" s="24" t="str">
        <f>IF(DL85&gt;0,WORKDAY(DJ85,10),"-")</f>
        <v>-</v>
      </c>
      <c r="DO85" s="5"/>
      <c r="DP85" s="5"/>
      <c r="DQ85" s="54"/>
      <c r="DR85" s="24" t="str">
        <f>IF(DP85&gt;0,WORKDAY(DM85,10),"-")</f>
        <v>-</v>
      </c>
      <c r="DS85" s="24" t="str">
        <f>IF(DP85&gt;0,WORKDAY(DN85,10),"-")</f>
        <v>-</v>
      </c>
      <c r="DT85" s="5"/>
      <c r="DU85" s="5"/>
      <c r="DV85" s="24" t="str">
        <f>IF(DU85&gt;0,WORKDAY(DR85,10),"-")</f>
        <v>-</v>
      </c>
      <c r="DW85" s="24" t="str">
        <f>IF(DU85&gt;0,WORKDAY(DS85,10),"-")</f>
        <v>-</v>
      </c>
      <c r="DX85" s="5"/>
      <c r="DY85" s="5"/>
      <c r="DZ85" s="54"/>
      <c r="EA85" s="24" t="str">
        <f>IF(DY85&gt;0,WORKDAY(DV85,10),"-")</f>
        <v>-</v>
      </c>
      <c r="EB85" s="24" t="str">
        <f>IF(DY85&gt;0,WORKDAY(DW85,10),"-")</f>
        <v>-</v>
      </c>
      <c r="EC85" s="5"/>
      <c r="ED85" s="5"/>
      <c r="EE85" s="24" t="str">
        <f>IF(ED85&gt;0,WORKDAY(EA85,10),"-")</f>
        <v>-</v>
      </c>
      <c r="EF85" s="24" t="str">
        <f>IF(ED85&gt;0,WORKDAY(EB85,10),"-")</f>
        <v>-</v>
      </c>
      <c r="EG85" s="5"/>
      <c r="EH85" s="5"/>
      <c r="EI85" s="54"/>
      <c r="EJ85" s="24" t="str">
        <f>IF(EH85&gt;0,WORKDAY(EE85,10),"-")</f>
        <v>-</v>
      </c>
      <c r="EK85" s="24" t="str">
        <f>IF(EH85&gt;0,WORKDAY(EF85,10),"-")</f>
        <v>-</v>
      </c>
      <c r="EL85" s="5"/>
      <c r="EM85" s="5"/>
      <c r="EN85" s="24" t="str">
        <f>IF(EM85&gt;0,WORKDAY(EJ85,10),"-")</f>
        <v>-</v>
      </c>
      <c r="EO85" s="24" t="str">
        <f>IF(EM85&gt;0,WORKDAY(EK85,10),"-")</f>
        <v>-</v>
      </c>
      <c r="EP85" s="5"/>
      <c r="EQ85" s="5"/>
      <c r="ER85" s="54"/>
      <c r="ES85" s="54"/>
      <c r="ET85" s="54"/>
      <c r="EU85" s="54"/>
      <c r="EV85" s="54"/>
      <c r="EW85" s="24"/>
      <c r="EX85" s="24"/>
      <c r="EY85" s="167"/>
      <c r="EZ85" s="167"/>
      <c r="FA85" s="193"/>
      <c r="FB85" s="214">
        <v>44216</v>
      </c>
      <c r="FC85" s="214">
        <f t="shared" ca="1" si="70"/>
        <v>44216</v>
      </c>
      <c r="FD85" s="167"/>
      <c r="FE85" s="167"/>
      <c r="FF85" s="24" t="str">
        <f>IF(FE85&gt;0,WORKDAY(FB85,10),"-")</f>
        <v>-</v>
      </c>
      <c r="FG85" s="24" t="str">
        <f>IF(FE85&gt;0,WORKDAY(FC85,10),"-")</f>
        <v>-</v>
      </c>
      <c r="FH85" s="5"/>
      <c r="FI85" s="5"/>
      <c r="FJ85" s="34"/>
      <c r="FK85" s="24">
        <f t="shared" si="73"/>
        <v>44244</v>
      </c>
      <c r="FL85" s="24">
        <f t="shared" si="74"/>
        <v>44244</v>
      </c>
      <c r="FM85" s="5"/>
      <c r="FN85" s="5"/>
      <c r="FO85" s="24" t="str">
        <f>IF(FN85&gt;0,WORKDAY(FK85,10),"-")</f>
        <v>-</v>
      </c>
      <c r="FP85" s="24" t="str">
        <f>IF(FN85&gt;0,WORKDAY(FL85,10),"-")</f>
        <v>-</v>
      </c>
      <c r="FQ85" s="5"/>
      <c r="FR85" s="5"/>
      <c r="FS85" s="54"/>
      <c r="FT85" s="24">
        <f t="shared" si="75"/>
        <v>44272</v>
      </c>
      <c r="FU85" s="24">
        <f>FT85</f>
        <v>44272</v>
      </c>
      <c r="FV85" s="5"/>
      <c r="FW85" s="5"/>
      <c r="FX85" s="24" t="str">
        <f>IF(FW85&gt;0,WORKDAY(FT85,10),"-")</f>
        <v>-</v>
      </c>
      <c r="FY85" s="24" t="str">
        <f>IF(FW85&gt;0,WORKDAY(FU85,10),"-")</f>
        <v>-</v>
      </c>
      <c r="FZ85" s="5"/>
      <c r="GA85" s="5"/>
      <c r="GB85" s="54"/>
      <c r="GC85" s="54"/>
      <c r="GD85" s="54"/>
      <c r="GE85" s="54"/>
      <c r="GF85" s="54"/>
      <c r="GG85" s="54"/>
      <c r="GH85" s="54"/>
      <c r="GI85" s="54"/>
      <c r="GJ85" s="54"/>
      <c r="GK85" s="54"/>
      <c r="GL85" s="54"/>
      <c r="GM85" s="54"/>
      <c r="GN85" s="54"/>
      <c r="GO85" s="54"/>
      <c r="GP85" s="54"/>
      <c r="GQ85" s="54"/>
      <c r="GR85" s="54"/>
      <c r="GS85" s="54"/>
      <c r="GT85" s="54"/>
      <c r="GU85" s="54"/>
      <c r="GV85" s="54"/>
      <c r="GW85" s="54"/>
      <c r="GX85" s="54"/>
      <c r="GY85" s="54"/>
      <c r="GZ85" s="193"/>
      <c r="HA85" s="54"/>
      <c r="HB85" s="54"/>
      <c r="HC85" s="54"/>
      <c r="HD85" s="34">
        <f t="shared" ca="1" si="53"/>
        <v>1</v>
      </c>
      <c r="HE85" s="25">
        <f t="shared" ca="1" si="76"/>
        <v>6.8389057750759875E-4</v>
      </c>
      <c r="HF85" s="25">
        <f t="shared" ca="1" si="77"/>
        <v>1.5197568389057751E-3</v>
      </c>
      <c r="HG85" s="25">
        <f t="shared" ca="1" si="78"/>
        <v>9.0543259557344079E-4</v>
      </c>
      <c r="HH85" s="25">
        <f t="shared" ca="1" si="79"/>
        <v>2.012072434607646E-3</v>
      </c>
      <c r="HI85" s="25"/>
      <c r="HJ85" s="25"/>
      <c r="HK85" s="5"/>
      <c r="HL85" s="24">
        <f t="shared" ca="1" si="51"/>
        <v>44250</v>
      </c>
      <c r="HM85" s="107"/>
      <c r="HN85" s="85"/>
      <c r="HO85" s="204" t="str">
        <f t="shared" si="54"/>
        <v>ожидание A1</v>
      </c>
      <c r="HP85" s="204" t="str">
        <f t="shared" si="55"/>
        <v>не выгружено 00</v>
      </c>
      <c r="HQ85" s="182" t="str">
        <f t="shared" si="56"/>
        <v>выгружено A1</v>
      </c>
      <c r="HR85" s="182" t="str">
        <f t="shared" si="57"/>
        <v>ожидание A1</v>
      </c>
      <c r="HS85" s="182" t="b">
        <f t="shared" si="58"/>
        <v>0</v>
      </c>
      <c r="HT85" s="182" t="str">
        <f t="shared" si="59"/>
        <v>ожидание замечаний</v>
      </c>
      <c r="HU85" s="182" t="str">
        <f t="shared" si="60"/>
        <v>0055-P2-GA1-CPC-TRM-00659</v>
      </c>
      <c r="HV85" s="191">
        <f t="shared" si="61"/>
        <v>44250</v>
      </c>
      <c r="HW85" s="184" t="str">
        <f t="shared" si="62"/>
        <v>ожидание A1</v>
      </c>
      <c r="HX85" s="191" t="str">
        <f t="shared" si="63"/>
        <v>ожидание A1</v>
      </c>
      <c r="HY85" s="183"/>
      <c r="HZ85" s="182" t="str">
        <f t="shared" si="64"/>
        <v>выгружено</v>
      </c>
      <c r="IA85" s="182" t="str">
        <f t="shared" si="65"/>
        <v>A1</v>
      </c>
      <c r="IB85" s="182" t="str">
        <f t="shared" si="66"/>
        <v>ожидание замечаний к ревизии</v>
      </c>
      <c r="IC85" s="182" t="str">
        <f t="shared" si="67"/>
        <v>A1</v>
      </c>
      <c r="ID85" s="182" t="str">
        <f t="shared" si="68"/>
        <v>A1</v>
      </c>
      <c r="IE85" s="185" t="str">
        <f t="shared" si="69"/>
        <v>1</v>
      </c>
      <c r="IF85" s="135" t="s">
        <v>705</v>
      </c>
      <c r="IG85" s="181">
        <v>1</v>
      </c>
      <c r="IH85" s="85"/>
      <c r="II85" s="85"/>
      <c r="IJ85" s="85"/>
      <c r="IK85" s="85"/>
      <c r="IL85" s="85"/>
      <c r="IM85" s="85"/>
      <c r="IN85" s="85"/>
      <c r="IO85" s="85"/>
      <c r="IP85" s="85"/>
      <c r="IQ85" s="85"/>
      <c r="IR85" s="85"/>
      <c r="IS85" s="85"/>
      <c r="IT85" s="85"/>
      <c r="IU85" s="85"/>
      <c r="IV85" s="85"/>
      <c r="IW85" s="85"/>
      <c r="IX85" s="85"/>
      <c r="IY85" s="85"/>
      <c r="IZ85" s="85"/>
      <c r="JA85" s="85"/>
      <c r="JB85" s="85"/>
      <c r="JC85" s="85"/>
      <c r="JD85" s="85"/>
      <c r="JE85" s="85"/>
      <c r="JF85" s="85"/>
      <c r="JG85" s="85"/>
      <c r="JH85" s="85"/>
      <c r="JI85" s="85"/>
      <c r="JJ85" s="85"/>
      <c r="JK85" s="85"/>
      <c r="JL85" s="85"/>
      <c r="JM85" s="85"/>
      <c r="JN85" s="85"/>
      <c r="JO85" s="85"/>
      <c r="JP85" s="85"/>
      <c r="JQ85" s="85"/>
      <c r="JR85" s="85"/>
      <c r="JS85" s="85"/>
      <c r="JT85" s="85"/>
      <c r="JU85" s="85"/>
      <c r="JV85" s="85"/>
      <c r="JW85" s="85"/>
      <c r="JX85" s="85"/>
      <c r="JY85" s="85"/>
      <c r="JZ85" s="85"/>
      <c r="KA85" s="85"/>
      <c r="KB85" s="85"/>
      <c r="KC85" s="85"/>
    </row>
    <row r="86" spans="1:289" s="57" customFormat="1" ht="42.75" hidden="1" customHeight="1">
      <c r="A86" s="42"/>
      <c r="B86" s="19" t="s">
        <v>156</v>
      </c>
      <c r="C86" s="19" t="s">
        <v>157</v>
      </c>
      <c r="D86" s="5"/>
      <c r="E86" s="5"/>
      <c r="F86" s="5"/>
      <c r="G86" s="5"/>
      <c r="H86" s="5" t="s">
        <v>727</v>
      </c>
      <c r="I86" s="5" t="s">
        <v>736</v>
      </c>
      <c r="J86" s="5"/>
      <c r="K86" s="5"/>
      <c r="L86" s="5"/>
      <c r="M86" s="5"/>
      <c r="N86" s="5"/>
      <c r="O86" s="5"/>
      <c r="P86" s="5" t="s">
        <v>745</v>
      </c>
      <c r="Q86" s="5" t="s">
        <v>747</v>
      </c>
      <c r="R86" s="5" t="s">
        <v>209</v>
      </c>
      <c r="S86" s="5" t="s">
        <v>362</v>
      </c>
      <c r="T86" s="5" t="s">
        <v>370</v>
      </c>
      <c r="U86" s="5" t="s">
        <v>158</v>
      </c>
      <c r="V86" s="5"/>
      <c r="W86" s="5" t="str">
        <f>CONCATENATE(X86,"-",Y86,"-",Z86,AA86,,AB86,"-",AC86)</f>
        <v>5-30-JSCC-0001</v>
      </c>
      <c r="X86" s="19" t="s">
        <v>755</v>
      </c>
      <c r="Y86" s="19">
        <v>30</v>
      </c>
      <c r="Z86" s="19" t="s">
        <v>309</v>
      </c>
      <c r="AA86" s="19" t="s">
        <v>303</v>
      </c>
      <c r="AB86" s="19"/>
      <c r="AC86" s="19" t="s">
        <v>188</v>
      </c>
      <c r="AD86" s="5"/>
      <c r="AE86" s="19">
        <v>4</v>
      </c>
      <c r="AF86" s="19" t="s">
        <v>180</v>
      </c>
      <c r="AG86" s="19" t="s">
        <v>166</v>
      </c>
      <c r="AH86" s="19">
        <v>537</v>
      </c>
      <c r="AI86" s="19" t="s">
        <v>188</v>
      </c>
      <c r="AJ86" s="5"/>
      <c r="AK86" s="5"/>
      <c r="AL86" s="5" t="s">
        <v>121</v>
      </c>
      <c r="AM86" s="5"/>
      <c r="AN86" s="5" t="s">
        <v>170</v>
      </c>
      <c r="AO86" s="5" t="str">
        <f>CONCATENATE("0055-",B86,"-",C86,"-","4",".",AE86,".",AF86,".",AG86,".",AH86,"-",AL86,".",AN86,"-",AI86)</f>
        <v>0055-CPC-GA1-4.4.3.30.537-ATH2.SB-0001</v>
      </c>
      <c r="AP86" s="5" t="str">
        <f>CONCATENATE("0055-",B86,"-",C86,"-","4",".",AE86,".",AF86,".",AG86,".",AH86,"-",AL86,"-",AN86,"-",AI86,"_",BD86,"_",U86)</f>
        <v>0055-CPC-GA1-4.4.3.30.537-ATH2-SB-0001_A1_ER</v>
      </c>
      <c r="AQ86" s="13" t="s">
        <v>390</v>
      </c>
      <c r="AR86" s="13" t="s">
        <v>396</v>
      </c>
      <c r="AS86" s="13"/>
      <c r="AT86" s="13"/>
      <c r="AU86" s="13" t="s">
        <v>321</v>
      </c>
      <c r="AV86" s="13" t="s">
        <v>336</v>
      </c>
      <c r="AW86" s="13" t="str">
        <f>CONCATENATE(AQ86," ",AS86,CHAR(10),W86,CHAR(10),AU86)</f>
        <v>SIS Control Cabinet 
5-30-JSCC-0001
Electrical circuits</v>
      </c>
      <c r="AX86" s="13" t="str">
        <f>CONCATENATE(AR86," ",AT86,CHAR(10),W86,CHAR(10),AV86)</f>
        <v>Шкаф системный ПАЗ 
5-30-JSCC-0001
Схема электрическая принципиальная</v>
      </c>
      <c r="AY86" s="5"/>
      <c r="AZ86" s="5" t="s">
        <v>490</v>
      </c>
      <c r="BA86" s="5" t="s">
        <v>489</v>
      </c>
      <c r="BB86" s="5" t="str">
        <f>IF(FW86&gt;0,"02",IF(FN86&gt;0,"01",IF(FE86&gt;0,"00",IF(EM86&gt;0,"G1",IF(ED86&gt;0,"F1",IF(DU86&gt;0,"E1",IF(DL86&gt;0,"D1",IF(DC86&gt;0,"C1",IF(CT86&gt;0,"B1",IF(BM86&gt;0,"A1","-"))))))))))</f>
        <v>A1</v>
      </c>
      <c r="BC86" s="167" t="str">
        <f t="shared" si="71"/>
        <v>IFR</v>
      </c>
      <c r="BD86" s="5" t="str">
        <f t="shared" si="72"/>
        <v>A1</v>
      </c>
      <c r="BE86" s="5"/>
      <c r="BF86" s="5"/>
      <c r="BG86" s="12"/>
      <c r="BH86" s="5"/>
      <c r="BI86" s="5"/>
      <c r="BJ86" s="54">
        <f>FB86-(28+15)</f>
        <v>44173</v>
      </c>
      <c r="BK86" s="54">
        <f ca="1">IF(BM86&gt;0,BL86,IF(BJ86&lt;TODAY(),WORKDAY(TODAY(),10),BJ86))</f>
        <v>44250</v>
      </c>
      <c r="BL86" s="193">
        <v>44250</v>
      </c>
      <c r="BM86" s="167" t="s">
        <v>782</v>
      </c>
      <c r="BN86" s="167"/>
      <c r="BO86" s="167"/>
      <c r="BP86" s="167"/>
      <c r="BQ86" s="167"/>
      <c r="BR86" s="157"/>
      <c r="BS86" s="157"/>
      <c r="BT86" s="157"/>
      <c r="BU86" s="157"/>
      <c r="BV86" s="157"/>
      <c r="BW86" s="147"/>
      <c r="BX86" s="147"/>
      <c r="BY86" s="147"/>
      <c r="BZ86" s="147"/>
      <c r="CA86" s="147"/>
      <c r="CB86" s="125"/>
      <c r="CC86" s="125"/>
      <c r="CD86" s="125"/>
      <c r="CE86" s="125"/>
      <c r="CF86" s="125"/>
      <c r="CG86" s="125"/>
      <c r="CH86" s="125"/>
      <c r="CI86" s="125"/>
      <c r="CJ86" s="125"/>
      <c r="CK86" s="125"/>
      <c r="CL86" s="24">
        <f>WORKDAY(BJ86,20)</f>
        <v>44201</v>
      </c>
      <c r="CM86" s="24">
        <f ca="1">IF(BM86&gt;0,WORKDAY(BK86,10),"-")</f>
        <v>44264</v>
      </c>
      <c r="CN86" s="54"/>
      <c r="CO86" s="117"/>
      <c r="CP86" s="34"/>
      <c r="CQ86" s="24">
        <f>WORKDAY(CL86,10)</f>
        <v>44215</v>
      </c>
      <c r="CR86" s="24" t="str">
        <f>IF(CO86&gt;0,WORKDAY(CM86,10),"-")</f>
        <v>-</v>
      </c>
      <c r="CS86" s="54"/>
      <c r="CT86" s="5"/>
      <c r="CU86" s="24" t="str">
        <f>IF(CT86&gt;0,WORKDAY(CQ86,10),"-")</f>
        <v>-</v>
      </c>
      <c r="CV86" s="24" t="str">
        <f>IF(CT86&gt;0,WORKDAY(CR86,10),"-")</f>
        <v>-</v>
      </c>
      <c r="CW86" s="54"/>
      <c r="CX86" s="5"/>
      <c r="CY86" s="34"/>
      <c r="CZ86" s="24" t="str">
        <f>IF(CX86&gt;0,WORKDAY(CU86,10),"-")</f>
        <v>-</v>
      </c>
      <c r="DA86" s="24" t="str">
        <f>IF(CX86&gt;0,WORKDAY(CV86,10),"-")</f>
        <v>-</v>
      </c>
      <c r="DB86" s="24"/>
      <c r="DC86" s="5"/>
      <c r="DD86" s="24" t="str">
        <f>IF(DC86&gt;0,WORKDAY(CZ86,10),"-")</f>
        <v>-</v>
      </c>
      <c r="DE86" s="24" t="str">
        <f>IF(DC86&gt;0,WORKDAY(DA86,10),"-")</f>
        <v>-</v>
      </c>
      <c r="DF86" s="5"/>
      <c r="DG86" s="5"/>
      <c r="DH86" s="54"/>
      <c r="DI86" s="24" t="str">
        <f>IF(DG86&gt;0,WORKDAY(DD86,10),"-")</f>
        <v>-</v>
      </c>
      <c r="DJ86" s="24" t="str">
        <f>IF(DG86&gt;0,WORKDAY(DE86,10),"-")</f>
        <v>-</v>
      </c>
      <c r="DK86" s="5"/>
      <c r="DL86" s="5"/>
      <c r="DM86" s="24" t="str">
        <f>IF(DL86&gt;0,WORKDAY(DI86,10),"-")</f>
        <v>-</v>
      </c>
      <c r="DN86" s="24" t="str">
        <f>IF(DL86&gt;0,WORKDAY(DJ86,10),"-")</f>
        <v>-</v>
      </c>
      <c r="DO86" s="5"/>
      <c r="DP86" s="5"/>
      <c r="DQ86" s="54"/>
      <c r="DR86" s="24" t="str">
        <f>IF(DP86&gt;0,WORKDAY(DM86,10),"-")</f>
        <v>-</v>
      </c>
      <c r="DS86" s="24" t="str">
        <f>IF(DP86&gt;0,WORKDAY(DN86,10),"-")</f>
        <v>-</v>
      </c>
      <c r="DT86" s="5"/>
      <c r="DU86" s="5"/>
      <c r="DV86" s="24" t="str">
        <f>IF(DU86&gt;0,WORKDAY(DR86,10),"-")</f>
        <v>-</v>
      </c>
      <c r="DW86" s="24" t="str">
        <f>IF(DU86&gt;0,WORKDAY(DS86,10),"-")</f>
        <v>-</v>
      </c>
      <c r="DX86" s="5"/>
      <c r="DY86" s="5"/>
      <c r="DZ86" s="54"/>
      <c r="EA86" s="24" t="str">
        <f>IF(DY86&gt;0,WORKDAY(DV86,10),"-")</f>
        <v>-</v>
      </c>
      <c r="EB86" s="24" t="str">
        <f>IF(DY86&gt;0,WORKDAY(DW86,10),"-")</f>
        <v>-</v>
      </c>
      <c r="EC86" s="5"/>
      <c r="ED86" s="5"/>
      <c r="EE86" s="24" t="str">
        <f>IF(ED86&gt;0,WORKDAY(EA86,10),"-")</f>
        <v>-</v>
      </c>
      <c r="EF86" s="24" t="str">
        <f>IF(ED86&gt;0,WORKDAY(EB86,10),"-")</f>
        <v>-</v>
      </c>
      <c r="EG86" s="5"/>
      <c r="EH86" s="5"/>
      <c r="EI86" s="54"/>
      <c r="EJ86" s="24" t="str">
        <f>IF(EH86&gt;0,WORKDAY(EE86,10),"-")</f>
        <v>-</v>
      </c>
      <c r="EK86" s="24" t="str">
        <f>IF(EH86&gt;0,WORKDAY(EF86,10),"-")</f>
        <v>-</v>
      </c>
      <c r="EL86" s="5"/>
      <c r="EM86" s="5"/>
      <c r="EN86" s="24" t="str">
        <f>IF(EM86&gt;0,WORKDAY(EJ86,10),"-")</f>
        <v>-</v>
      </c>
      <c r="EO86" s="24" t="str">
        <f>IF(EM86&gt;0,WORKDAY(EK86,10),"-")</f>
        <v>-</v>
      </c>
      <c r="EP86" s="5"/>
      <c r="EQ86" s="5"/>
      <c r="ER86" s="54"/>
      <c r="ES86" s="54"/>
      <c r="ET86" s="54"/>
      <c r="EU86" s="54"/>
      <c r="EV86" s="54"/>
      <c r="EW86" s="24"/>
      <c r="EX86" s="24"/>
      <c r="EY86" s="167"/>
      <c r="EZ86" s="167"/>
      <c r="FA86" s="193"/>
      <c r="FB86" s="214">
        <v>44216</v>
      </c>
      <c r="FC86" s="214">
        <f t="shared" ca="1" si="70"/>
        <v>44216</v>
      </c>
      <c r="FD86" s="167"/>
      <c r="FE86" s="167"/>
      <c r="FF86" s="24" t="str">
        <f>IF(FE86&gt;0,WORKDAY(FB86,10),"-")</f>
        <v>-</v>
      </c>
      <c r="FG86" s="24" t="str">
        <f>IF(FE86&gt;0,WORKDAY(FC86,10),"-")</f>
        <v>-</v>
      </c>
      <c r="FH86" s="5"/>
      <c r="FI86" s="5"/>
      <c r="FJ86" s="34"/>
      <c r="FK86" s="24">
        <f t="shared" si="73"/>
        <v>44244</v>
      </c>
      <c r="FL86" s="24">
        <f t="shared" si="74"/>
        <v>44244</v>
      </c>
      <c r="FM86" s="5"/>
      <c r="FN86" s="5"/>
      <c r="FO86" s="24" t="str">
        <f>IF(FN86&gt;0,WORKDAY(FK86,10),"-")</f>
        <v>-</v>
      </c>
      <c r="FP86" s="24" t="str">
        <f>IF(FN86&gt;0,WORKDAY(FL86,10),"-")</f>
        <v>-</v>
      </c>
      <c r="FQ86" s="5"/>
      <c r="FR86" s="5"/>
      <c r="FS86" s="54"/>
      <c r="FT86" s="24">
        <f t="shared" si="75"/>
        <v>44272</v>
      </c>
      <c r="FU86" s="24">
        <f>FT86</f>
        <v>44272</v>
      </c>
      <c r="FV86" s="5"/>
      <c r="FW86" s="5"/>
      <c r="FX86" s="24" t="str">
        <f>IF(FW86&gt;0,WORKDAY(FT86,10),"-")</f>
        <v>-</v>
      </c>
      <c r="FY86" s="24" t="str">
        <f>IF(FW86&gt;0,WORKDAY(FU86,10),"-")</f>
        <v>-</v>
      </c>
      <c r="FZ86" s="5"/>
      <c r="GA86" s="5"/>
      <c r="GB86" s="54"/>
      <c r="GC86" s="54"/>
      <c r="GD86" s="54"/>
      <c r="GE86" s="54"/>
      <c r="GF86" s="54"/>
      <c r="GG86" s="54"/>
      <c r="GH86" s="54"/>
      <c r="GI86" s="54"/>
      <c r="GJ86" s="54"/>
      <c r="GK86" s="54"/>
      <c r="GL86" s="54"/>
      <c r="GM86" s="54"/>
      <c r="GN86" s="54"/>
      <c r="GO86" s="54"/>
      <c r="GP86" s="54"/>
      <c r="GQ86" s="54"/>
      <c r="GR86" s="54"/>
      <c r="GS86" s="54"/>
      <c r="GT86" s="54"/>
      <c r="GU86" s="54"/>
      <c r="GV86" s="54"/>
      <c r="GW86" s="54"/>
      <c r="GX86" s="54"/>
      <c r="GY86" s="54"/>
      <c r="GZ86" s="193"/>
      <c r="HA86" s="54"/>
      <c r="HB86" s="54"/>
      <c r="HC86" s="54"/>
      <c r="HD86" s="34">
        <f t="shared" ca="1" si="53"/>
        <v>1</v>
      </c>
      <c r="HE86" s="25">
        <f t="shared" ca="1" si="76"/>
        <v>6.8389057750759875E-4</v>
      </c>
      <c r="HF86" s="25">
        <f t="shared" ca="1" si="77"/>
        <v>1.5197568389057751E-3</v>
      </c>
      <c r="HG86" s="25">
        <f t="shared" ca="1" si="78"/>
        <v>9.0543259557344079E-4</v>
      </c>
      <c r="HH86" s="25">
        <f t="shared" ca="1" si="79"/>
        <v>2.012072434607646E-3</v>
      </c>
      <c r="HI86" s="25"/>
      <c r="HJ86" s="25"/>
      <c r="HK86" s="5"/>
      <c r="HL86" s="24">
        <f t="shared" ca="1" si="51"/>
        <v>44250</v>
      </c>
      <c r="HM86" s="107"/>
      <c r="HN86" s="85"/>
      <c r="HO86" s="204" t="str">
        <f t="shared" si="54"/>
        <v>ожидание A1</v>
      </c>
      <c r="HP86" s="204" t="str">
        <f t="shared" si="55"/>
        <v>не выгружено 00</v>
      </c>
      <c r="HQ86" s="182" t="str">
        <f t="shared" si="56"/>
        <v>выгружено A1</v>
      </c>
      <c r="HR86" s="182" t="str">
        <f t="shared" si="57"/>
        <v>ожидание A1</v>
      </c>
      <c r="HS86" s="182" t="b">
        <f t="shared" si="58"/>
        <v>0</v>
      </c>
      <c r="HT86" s="182" t="str">
        <f t="shared" si="59"/>
        <v>ожидание замечаний</v>
      </c>
      <c r="HU86" s="182" t="str">
        <f t="shared" si="60"/>
        <v>0055-P2-GA1-CPC-TRM-00659</v>
      </c>
      <c r="HV86" s="191">
        <f t="shared" si="61"/>
        <v>44250</v>
      </c>
      <c r="HW86" s="184" t="str">
        <f t="shared" si="62"/>
        <v>ожидание A1</v>
      </c>
      <c r="HX86" s="191" t="str">
        <f t="shared" si="63"/>
        <v>ожидание A1</v>
      </c>
      <c r="HY86" s="183"/>
      <c r="HZ86" s="182" t="str">
        <f t="shared" si="64"/>
        <v>выгружено</v>
      </c>
      <c r="IA86" s="182" t="str">
        <f t="shared" si="65"/>
        <v>A1</v>
      </c>
      <c r="IB86" s="182" t="str">
        <f t="shared" si="66"/>
        <v>ожидание замечаний к ревизии</v>
      </c>
      <c r="IC86" s="182" t="str">
        <f t="shared" si="67"/>
        <v>A1</v>
      </c>
      <c r="ID86" s="182" t="str">
        <f t="shared" si="68"/>
        <v>A1</v>
      </c>
      <c r="IE86" s="185" t="str">
        <f t="shared" si="69"/>
        <v>1</v>
      </c>
      <c r="IF86" s="135" t="s">
        <v>705</v>
      </c>
      <c r="IG86" s="181">
        <v>1</v>
      </c>
      <c r="IH86" s="85"/>
      <c r="II86" s="85"/>
      <c r="IJ86" s="85"/>
      <c r="IK86" s="85"/>
      <c r="IL86" s="85"/>
      <c r="IM86" s="85"/>
      <c r="IN86" s="85"/>
      <c r="IO86" s="85"/>
      <c r="IP86" s="85"/>
      <c r="IQ86" s="85"/>
      <c r="IR86" s="85"/>
      <c r="IS86" s="85"/>
      <c r="IT86" s="85"/>
      <c r="IU86" s="85"/>
      <c r="IV86" s="85"/>
      <c r="IW86" s="85"/>
      <c r="IX86" s="85"/>
      <c r="IY86" s="85"/>
      <c r="IZ86" s="85"/>
      <c r="JA86" s="85"/>
      <c r="JB86" s="85"/>
      <c r="JC86" s="85"/>
      <c r="JD86" s="85"/>
      <c r="JE86" s="85"/>
      <c r="JF86" s="85"/>
      <c r="JG86" s="85"/>
      <c r="JH86" s="85"/>
      <c r="JI86" s="85"/>
      <c r="JJ86" s="85"/>
      <c r="JK86" s="85"/>
      <c r="JL86" s="85"/>
      <c r="JM86" s="85"/>
      <c r="JN86" s="85"/>
      <c r="JO86" s="85"/>
      <c r="JP86" s="85"/>
      <c r="JQ86" s="85"/>
      <c r="JR86" s="85"/>
      <c r="JS86" s="85"/>
      <c r="JT86" s="85"/>
      <c r="JU86" s="85"/>
      <c r="JV86" s="85"/>
      <c r="JW86" s="85"/>
      <c r="JX86" s="85"/>
      <c r="JY86" s="85"/>
      <c r="JZ86" s="85"/>
      <c r="KA86" s="85"/>
      <c r="KB86" s="85"/>
      <c r="KC86" s="85"/>
    </row>
    <row r="87" spans="1:289" s="57" customFormat="1" ht="42.75" hidden="1" customHeight="1">
      <c r="A87" s="42"/>
      <c r="B87" s="19" t="s">
        <v>156</v>
      </c>
      <c r="C87" s="19" t="s">
        <v>157</v>
      </c>
      <c r="D87" s="5"/>
      <c r="E87" s="5"/>
      <c r="F87" s="5"/>
      <c r="G87" s="5"/>
      <c r="H87" s="5" t="s">
        <v>727</v>
      </c>
      <c r="I87" s="5" t="s">
        <v>736</v>
      </c>
      <c r="J87" s="5"/>
      <c r="K87" s="5"/>
      <c r="L87" s="5"/>
      <c r="M87" s="5"/>
      <c r="N87" s="5"/>
      <c r="O87" s="5"/>
      <c r="P87" s="5" t="s">
        <v>745</v>
      </c>
      <c r="Q87" s="5" t="s">
        <v>747</v>
      </c>
      <c r="R87" s="5" t="s">
        <v>209</v>
      </c>
      <c r="S87" s="5" t="s">
        <v>362</v>
      </c>
      <c r="T87" s="5" t="s">
        <v>370</v>
      </c>
      <c r="U87" s="5" t="s">
        <v>158</v>
      </c>
      <c r="V87" s="5"/>
      <c r="W87" s="5" t="str">
        <f>CONCATENATE(X87,"-",Y87,"-",Z87,AA87,,AB87,"-",AC87)</f>
        <v>5-30-JSCC-0001</v>
      </c>
      <c r="X87" s="19" t="s">
        <v>755</v>
      </c>
      <c r="Y87" s="19">
        <v>30</v>
      </c>
      <c r="Z87" s="19" t="s">
        <v>309</v>
      </c>
      <c r="AA87" s="19" t="s">
        <v>303</v>
      </c>
      <c r="AB87" s="19"/>
      <c r="AC87" s="19" t="s">
        <v>188</v>
      </c>
      <c r="AD87" s="5"/>
      <c r="AE87" s="19">
        <v>4</v>
      </c>
      <c r="AF87" s="19" t="s">
        <v>180</v>
      </c>
      <c r="AG87" s="19" t="s">
        <v>166</v>
      </c>
      <c r="AH87" s="19">
        <v>537</v>
      </c>
      <c r="AI87" s="19" t="s">
        <v>188</v>
      </c>
      <c r="AJ87" s="5"/>
      <c r="AK87" s="5"/>
      <c r="AL87" s="5" t="s">
        <v>121</v>
      </c>
      <c r="AM87" s="5"/>
      <c r="AN87" s="5" t="s">
        <v>546</v>
      </c>
      <c r="AO87" s="5" t="str">
        <f>CONCATENATE("0055-",B87,"-",C87,"-","4",".",AE87,".",AF87,".",AG87,".",AH87,"-",AL87,".",AN87,"-",AI87)</f>
        <v>0055-CPC-GA1-4.4.3.30.537-ATH2.JH-0001</v>
      </c>
      <c r="AP87" s="5" t="str">
        <f>CONCATENATE("0055-",B87,"-",C87,"-","4",".",AE87,".",AF87,".",AG87,".",AH87,"-",AL87,"-",AN87,"-",AI87,"_",BD87,"_",U87)</f>
        <v>0055-CPC-GA1-4.4.3.30.537-ATH2-JH-0001_-_ER</v>
      </c>
      <c r="AQ87" s="13" t="s">
        <v>390</v>
      </c>
      <c r="AR87" s="13" t="s">
        <v>396</v>
      </c>
      <c r="AS87" s="13"/>
      <c r="AT87" s="13"/>
      <c r="AU87" s="13" t="s">
        <v>286</v>
      </c>
      <c r="AV87" s="13" t="s">
        <v>287</v>
      </c>
      <c r="AW87" s="13" t="str">
        <f>CONCATENATE(AQ87," ",AS87,CHAR(10),W87,CHAR(10),AU87)</f>
        <v>SIS Control Cabinet 
5-30-JSCC-0001
Passport</v>
      </c>
      <c r="AX87" s="13" t="str">
        <f>CONCATENATE(AR87," ",AT87,CHAR(10),W87,CHAR(10),AV87)</f>
        <v>Шкаф системный ПАЗ 
5-30-JSCC-0001
Паспорт</v>
      </c>
      <c r="AY87" s="5"/>
      <c r="AZ87" s="5" t="s">
        <v>490</v>
      </c>
      <c r="BA87" s="5" t="s">
        <v>489</v>
      </c>
      <c r="BB87" s="5" t="str">
        <f>IF(FW87&gt;0,"02",IF(FN87&gt;0,"01",IF(FE87&gt;0,"00",IF(EM87&gt;0,"G1",IF(ED87&gt;0,"F1",IF(DU87&gt;0,"E1",IF(DL87&gt;0,"D1",IF(DC87&gt;0,"C1",IF(CT87&gt;0,"B1",IF(BM87&gt;0,"A1","-"))))))))))</f>
        <v>-</v>
      </c>
      <c r="BC87" s="167" t="str">
        <f t="shared" si="71"/>
        <v>-</v>
      </c>
      <c r="BD87" s="5" t="str">
        <f t="shared" si="72"/>
        <v>-</v>
      </c>
      <c r="BE87" s="5"/>
      <c r="BF87" s="5"/>
      <c r="BG87" s="12"/>
      <c r="BH87" s="5"/>
      <c r="BI87" s="5"/>
      <c r="BJ87" s="54">
        <f>FB87-(28+15)</f>
        <v>44227</v>
      </c>
      <c r="BK87" s="54">
        <f ca="1">IF(BM87&gt;0,BL87,IF(BJ87&lt;TODAY(),WORKDAY(TODAY(),10),BJ87))</f>
        <v>44294</v>
      </c>
      <c r="BL87" s="54"/>
      <c r="BM87" s="5"/>
      <c r="BN87" s="167"/>
      <c r="BO87" s="167"/>
      <c r="BP87" s="167"/>
      <c r="BQ87" s="167"/>
      <c r="BR87" s="157"/>
      <c r="BS87" s="157"/>
      <c r="BT87" s="157"/>
      <c r="BU87" s="157"/>
      <c r="BV87" s="157"/>
      <c r="BW87" s="147"/>
      <c r="BX87" s="147"/>
      <c r="BY87" s="147"/>
      <c r="BZ87" s="147"/>
      <c r="CA87" s="147"/>
      <c r="CB87" s="125"/>
      <c r="CC87" s="125"/>
      <c r="CD87" s="125"/>
      <c r="CE87" s="125"/>
      <c r="CF87" s="125"/>
      <c r="CG87" s="125"/>
      <c r="CH87" s="125"/>
      <c r="CI87" s="125"/>
      <c r="CJ87" s="125"/>
      <c r="CK87" s="125"/>
      <c r="CL87" s="24">
        <f>WORKDAY(BJ87,20)</f>
        <v>44253</v>
      </c>
      <c r="CM87" s="24" t="str">
        <f>IF(BM87&gt;0,WORKDAY(BK87,10),"-")</f>
        <v>-</v>
      </c>
      <c r="CN87" s="54"/>
      <c r="CO87" s="117"/>
      <c r="CP87" s="34"/>
      <c r="CQ87" s="24">
        <f>WORKDAY(CL87,10)</f>
        <v>44267</v>
      </c>
      <c r="CR87" s="24" t="str">
        <f>IF(CO87&gt;0,WORKDAY(CM87,10),"-")</f>
        <v>-</v>
      </c>
      <c r="CS87" s="54"/>
      <c r="CT87" s="5"/>
      <c r="CU87" s="24" t="str">
        <f>IF(CT87&gt;0,WORKDAY(CQ87,10),"-")</f>
        <v>-</v>
      </c>
      <c r="CV87" s="24" t="str">
        <f>IF(CT87&gt;0,WORKDAY(CR87,10),"-")</f>
        <v>-</v>
      </c>
      <c r="CW87" s="54"/>
      <c r="CX87" s="5"/>
      <c r="CY87" s="34"/>
      <c r="CZ87" s="24" t="str">
        <f>IF(CX87&gt;0,WORKDAY(CU87,10),"-")</f>
        <v>-</v>
      </c>
      <c r="DA87" s="24" t="str">
        <f>IF(CX87&gt;0,WORKDAY(CV87,10),"-")</f>
        <v>-</v>
      </c>
      <c r="DB87" s="24"/>
      <c r="DC87" s="5"/>
      <c r="DD87" s="24" t="str">
        <f>IF(DC87&gt;0,WORKDAY(CZ87,10),"-")</f>
        <v>-</v>
      </c>
      <c r="DE87" s="24" t="str">
        <f>IF(DC87&gt;0,WORKDAY(DA87,10),"-")</f>
        <v>-</v>
      </c>
      <c r="DF87" s="5"/>
      <c r="DG87" s="5"/>
      <c r="DH87" s="54"/>
      <c r="DI87" s="24" t="str">
        <f>IF(DG87&gt;0,WORKDAY(DD87,10),"-")</f>
        <v>-</v>
      </c>
      <c r="DJ87" s="24" t="str">
        <f>IF(DG87&gt;0,WORKDAY(DE87,10),"-")</f>
        <v>-</v>
      </c>
      <c r="DK87" s="5"/>
      <c r="DL87" s="5"/>
      <c r="DM87" s="24" t="str">
        <f>IF(DL87&gt;0,WORKDAY(DI87,10),"-")</f>
        <v>-</v>
      </c>
      <c r="DN87" s="24" t="str">
        <f>IF(DL87&gt;0,WORKDAY(DJ87,10),"-")</f>
        <v>-</v>
      </c>
      <c r="DO87" s="5"/>
      <c r="DP87" s="5"/>
      <c r="DQ87" s="54"/>
      <c r="DR87" s="24" t="str">
        <f>IF(DP87&gt;0,WORKDAY(DM87,10),"-")</f>
        <v>-</v>
      </c>
      <c r="DS87" s="24" t="str">
        <f>IF(DP87&gt;0,WORKDAY(DN87,10),"-")</f>
        <v>-</v>
      </c>
      <c r="DT87" s="5"/>
      <c r="DU87" s="5"/>
      <c r="DV87" s="24" t="str">
        <f>IF(DU87&gt;0,WORKDAY(DR87,10),"-")</f>
        <v>-</v>
      </c>
      <c r="DW87" s="24" t="str">
        <f>IF(DU87&gt;0,WORKDAY(DS87,10),"-")</f>
        <v>-</v>
      </c>
      <c r="DX87" s="5"/>
      <c r="DY87" s="5"/>
      <c r="DZ87" s="54"/>
      <c r="EA87" s="24" t="str">
        <f>IF(DY87&gt;0,WORKDAY(DV87,10),"-")</f>
        <v>-</v>
      </c>
      <c r="EB87" s="24" t="str">
        <f>IF(DY87&gt;0,WORKDAY(DW87,10),"-")</f>
        <v>-</v>
      </c>
      <c r="EC87" s="5"/>
      <c r="ED87" s="5"/>
      <c r="EE87" s="24" t="str">
        <f>IF(ED87&gt;0,WORKDAY(EA87,10),"-")</f>
        <v>-</v>
      </c>
      <c r="EF87" s="24" t="str">
        <f>IF(ED87&gt;0,WORKDAY(EB87,10),"-")</f>
        <v>-</v>
      </c>
      <c r="EG87" s="5"/>
      <c r="EH87" s="5"/>
      <c r="EI87" s="54"/>
      <c r="EJ87" s="24" t="str">
        <f>IF(EH87&gt;0,WORKDAY(EE87,10),"-")</f>
        <v>-</v>
      </c>
      <c r="EK87" s="24" t="str">
        <f>IF(EH87&gt;0,WORKDAY(EF87,10),"-")</f>
        <v>-</v>
      </c>
      <c r="EL87" s="5"/>
      <c r="EM87" s="5"/>
      <c r="EN87" s="24" t="str">
        <f>IF(EM87&gt;0,WORKDAY(EJ87,10),"-")</f>
        <v>-</v>
      </c>
      <c r="EO87" s="24" t="str">
        <f>IF(EM87&gt;0,WORKDAY(EK87,10),"-")</f>
        <v>-</v>
      </c>
      <c r="EP87" s="5"/>
      <c r="EQ87" s="5"/>
      <c r="ER87" s="54"/>
      <c r="ES87" s="54"/>
      <c r="ET87" s="54"/>
      <c r="EU87" s="54"/>
      <c r="EV87" s="54"/>
      <c r="EW87" s="24"/>
      <c r="EX87" s="24"/>
      <c r="EY87" s="167"/>
      <c r="EZ87" s="167"/>
      <c r="FA87" s="193"/>
      <c r="FB87" s="214">
        <v>44270</v>
      </c>
      <c r="FC87" s="214">
        <f t="shared" ca="1" si="70"/>
        <v>44270</v>
      </c>
      <c r="FD87" s="167"/>
      <c r="FE87" s="167"/>
      <c r="FF87" s="24" t="str">
        <f>IF(FE87&gt;0,WORKDAY(FB87,10),"-")</f>
        <v>-</v>
      </c>
      <c r="FG87" s="24" t="str">
        <f>IF(FE87&gt;0,WORKDAY(FC87,10),"-")</f>
        <v>-</v>
      </c>
      <c r="FH87" s="5"/>
      <c r="FI87" s="5"/>
      <c r="FJ87" s="34">
        <v>1</v>
      </c>
      <c r="FK87" s="24"/>
      <c r="FL87" s="24">
        <f t="shared" si="74"/>
        <v>0</v>
      </c>
      <c r="FM87" s="5"/>
      <c r="FN87" s="5"/>
      <c r="FO87" s="24" t="str">
        <f>IF(FN87&gt;0,WORKDAY(FK87,10),"-")</f>
        <v>-</v>
      </c>
      <c r="FP87" s="24" t="str">
        <f>IF(FN87&gt;0,WORKDAY(FL87,10),"-")</f>
        <v>-</v>
      </c>
      <c r="FQ87" s="5"/>
      <c r="FR87" s="5"/>
      <c r="FS87" s="54"/>
      <c r="FT87" s="24"/>
      <c r="FU87" s="24">
        <f>FT87</f>
        <v>0</v>
      </c>
      <c r="FV87" s="5"/>
      <c r="FW87" s="5"/>
      <c r="FX87" s="24" t="str">
        <f>IF(FW87&gt;0,WORKDAY(FT87,10),"-")</f>
        <v>-</v>
      </c>
      <c r="FY87" s="24" t="str">
        <f>IF(FW87&gt;0,WORKDAY(FU87,10),"-")</f>
        <v>-</v>
      </c>
      <c r="FZ87" s="5"/>
      <c r="GA87" s="5"/>
      <c r="GB87" s="54"/>
      <c r="GC87" s="54"/>
      <c r="GD87" s="54"/>
      <c r="GE87" s="54"/>
      <c r="GF87" s="54"/>
      <c r="GG87" s="54"/>
      <c r="GH87" s="54"/>
      <c r="GI87" s="54"/>
      <c r="GJ87" s="54"/>
      <c r="GK87" s="54"/>
      <c r="GL87" s="54"/>
      <c r="GM87" s="54"/>
      <c r="GN87" s="54"/>
      <c r="GO87" s="54"/>
      <c r="GP87" s="54"/>
      <c r="GQ87" s="54"/>
      <c r="GR87" s="54"/>
      <c r="GS87" s="54"/>
      <c r="GT87" s="54"/>
      <c r="GU87" s="54"/>
      <c r="GV87" s="54"/>
      <c r="GW87" s="54"/>
      <c r="GX87" s="54"/>
      <c r="GY87" s="54"/>
      <c r="GZ87" s="193"/>
      <c r="HA87" s="54"/>
      <c r="HB87" s="54"/>
      <c r="HC87" s="54"/>
      <c r="HD87" s="34">
        <f t="shared" ca="1" si="53"/>
        <v>1</v>
      </c>
      <c r="HE87" s="25">
        <f t="shared" si="76"/>
        <v>0</v>
      </c>
      <c r="HF87" s="25">
        <f t="shared" ca="1" si="77"/>
        <v>1.5197568389057751E-3</v>
      </c>
      <c r="HG87" s="25">
        <f t="shared" si="78"/>
        <v>0</v>
      </c>
      <c r="HH87" s="25">
        <f t="shared" ca="1" si="79"/>
        <v>2.012072434607646E-3</v>
      </c>
      <c r="HI87" s="25"/>
      <c r="HJ87" s="25"/>
      <c r="HK87" s="5"/>
      <c r="HL87" s="24" t="str">
        <f t="shared" ca="1" si="51"/>
        <v>-</v>
      </c>
      <c r="HM87" s="107"/>
      <c r="HN87" s="85"/>
      <c r="HO87" s="204" t="str">
        <f t="shared" si="54"/>
        <v>не выгружено A1</v>
      </c>
      <c r="HP87" s="204" t="str">
        <f t="shared" si="55"/>
        <v>не выгружено 00</v>
      </c>
      <c r="HQ87" s="182" t="str">
        <f t="shared" si="56"/>
        <v>не выгружено A1</v>
      </c>
      <c r="HR87" s="182" t="str">
        <f t="shared" si="57"/>
        <v>не выгружено A1</v>
      </c>
      <c r="HS87" s="182" t="b">
        <f t="shared" si="58"/>
        <v>0</v>
      </c>
      <c r="HT87" s="182" t="str">
        <f t="shared" si="59"/>
        <v>не выгружено A1</v>
      </c>
      <c r="HU87" s="182" t="str">
        <f t="shared" si="60"/>
        <v>не выгружено A1</v>
      </c>
      <c r="HV87" s="191" t="str">
        <f t="shared" si="61"/>
        <v>не выгружено A1</v>
      </c>
      <c r="HW87" s="184" t="str">
        <f t="shared" si="62"/>
        <v>не выгружено A1</v>
      </c>
      <c r="HX87" s="191" t="str">
        <f t="shared" si="63"/>
        <v>не выгружено A1</v>
      </c>
      <c r="HY87" s="183"/>
      <c r="HZ87" s="182" t="str">
        <f t="shared" si="64"/>
        <v>не выгружено</v>
      </c>
      <c r="IA87" s="182" t="str">
        <f t="shared" si="65"/>
        <v>A1</v>
      </c>
      <c r="IB87" s="182" t="str">
        <f t="shared" si="66"/>
        <v>не выгружено</v>
      </c>
      <c r="IC87" s="182" t="str">
        <f t="shared" si="67"/>
        <v>A1</v>
      </c>
      <c r="ID87" s="182" t="str">
        <f t="shared" si="68"/>
        <v>A1</v>
      </c>
      <c r="IE87" s="185" t="str">
        <f t="shared" si="69"/>
        <v>выгрузить A1</v>
      </c>
      <c r="IF87" s="135" t="s">
        <v>705</v>
      </c>
      <c r="IG87" s="181">
        <v>1</v>
      </c>
      <c r="IH87" s="85"/>
      <c r="II87" s="85"/>
      <c r="IJ87" s="85"/>
      <c r="IK87" s="85"/>
      <c r="IL87" s="85"/>
      <c r="IM87" s="85"/>
      <c r="IN87" s="85"/>
      <c r="IO87" s="85"/>
      <c r="IP87" s="85"/>
      <c r="IQ87" s="85"/>
      <c r="IR87" s="85"/>
      <c r="IS87" s="85"/>
      <c r="IT87" s="85"/>
      <c r="IU87" s="85"/>
      <c r="IV87" s="85"/>
      <c r="IW87" s="85"/>
      <c r="IX87" s="85"/>
      <c r="IY87" s="85"/>
      <c r="IZ87" s="85"/>
      <c r="JA87" s="85"/>
      <c r="JB87" s="85"/>
      <c r="JC87" s="85"/>
      <c r="JD87" s="85"/>
      <c r="JE87" s="85"/>
      <c r="JF87" s="85"/>
      <c r="JG87" s="85"/>
      <c r="JH87" s="85"/>
      <c r="JI87" s="85"/>
      <c r="JJ87" s="85"/>
      <c r="JK87" s="85"/>
      <c r="JL87" s="85"/>
      <c r="JM87" s="85"/>
      <c r="JN87" s="85"/>
      <c r="JO87" s="85"/>
      <c r="JP87" s="85"/>
      <c r="JQ87" s="85"/>
      <c r="JR87" s="85"/>
      <c r="JS87" s="85"/>
      <c r="JT87" s="85"/>
      <c r="JU87" s="85"/>
      <c r="JV87" s="85"/>
      <c r="JW87" s="85"/>
      <c r="JX87" s="85"/>
      <c r="JY87" s="85"/>
      <c r="JZ87" s="85"/>
      <c r="KA87" s="85"/>
      <c r="KB87" s="85"/>
      <c r="KC87" s="85"/>
    </row>
    <row r="88" spans="1:289" s="87" customFormat="1" ht="15" hidden="1" customHeight="1">
      <c r="A88" s="17"/>
      <c r="B88" s="20"/>
      <c r="C88" s="20"/>
      <c r="D88" s="18"/>
      <c r="E88" s="18"/>
      <c r="F88" s="18"/>
      <c r="G88" s="18"/>
      <c r="H88" s="18"/>
      <c r="I88" s="18"/>
      <c r="J88" s="18"/>
      <c r="K88" s="18"/>
      <c r="L88" s="18"/>
      <c r="M88" s="18"/>
      <c r="N88" s="18"/>
      <c r="O88" s="18"/>
      <c r="P88" s="18"/>
      <c r="Q88" s="18"/>
      <c r="R88" s="18"/>
      <c r="S88" s="18"/>
      <c r="T88" s="18"/>
      <c r="U88" s="18"/>
      <c r="V88" s="18"/>
      <c r="W88" s="20"/>
      <c r="X88" s="20"/>
      <c r="Y88" s="20"/>
      <c r="Z88" s="20"/>
      <c r="AA88" s="20"/>
      <c r="AB88" s="20"/>
      <c r="AC88" s="20"/>
      <c r="AD88" s="18"/>
      <c r="AE88" s="20"/>
      <c r="AF88" s="20"/>
      <c r="AG88" s="20"/>
      <c r="AH88" s="20"/>
      <c r="AI88" s="20"/>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71"/>
      <c r="BO88" s="171"/>
      <c r="BP88" s="171"/>
      <c r="BQ88" s="171"/>
      <c r="BR88" s="161"/>
      <c r="BS88" s="161"/>
      <c r="BT88" s="161"/>
      <c r="BU88" s="161"/>
      <c r="BV88" s="161"/>
      <c r="BW88" s="151"/>
      <c r="BX88" s="151"/>
      <c r="BY88" s="151"/>
      <c r="BZ88" s="151"/>
      <c r="CA88" s="151"/>
      <c r="CB88" s="129"/>
      <c r="CC88" s="129"/>
      <c r="CD88" s="129"/>
      <c r="CE88" s="129"/>
      <c r="CF88" s="129"/>
      <c r="CG88" s="129"/>
      <c r="CH88" s="129"/>
      <c r="CI88" s="129"/>
      <c r="CJ88" s="129"/>
      <c r="CK88" s="129"/>
      <c r="CL88" s="18"/>
      <c r="CM88" s="18"/>
      <c r="CN88" s="18"/>
      <c r="CO88" s="118"/>
      <c r="CP88" s="48"/>
      <c r="CQ88" s="18"/>
      <c r="CR88" s="18"/>
      <c r="CS88" s="18"/>
      <c r="CT88" s="18"/>
      <c r="CU88" s="18"/>
      <c r="CV88" s="18"/>
      <c r="CW88" s="18"/>
      <c r="CX88" s="18"/>
      <c r="CY88" s="34"/>
      <c r="CZ88" s="18"/>
      <c r="DA88" s="18"/>
      <c r="DB88" s="18"/>
      <c r="DC88" s="18"/>
      <c r="DD88" s="18"/>
      <c r="DE88" s="18"/>
      <c r="DF88" s="18"/>
      <c r="DG88" s="18"/>
      <c r="DH88" s="45"/>
      <c r="DI88" s="18"/>
      <c r="DJ88" s="18"/>
      <c r="DK88" s="18"/>
      <c r="DL88" s="18"/>
      <c r="DM88" s="18"/>
      <c r="DN88" s="18"/>
      <c r="DO88" s="18"/>
      <c r="DP88" s="18"/>
      <c r="DQ88" s="45"/>
      <c r="DR88" s="18"/>
      <c r="DS88" s="18"/>
      <c r="DT88" s="18"/>
      <c r="DU88" s="18"/>
      <c r="DV88" s="18"/>
      <c r="DW88" s="18"/>
      <c r="DX88" s="18"/>
      <c r="DY88" s="18"/>
      <c r="DZ88" s="45"/>
      <c r="EA88" s="18"/>
      <c r="EB88" s="18"/>
      <c r="EC88" s="18"/>
      <c r="ED88" s="18"/>
      <c r="EE88" s="18"/>
      <c r="EF88" s="18"/>
      <c r="EG88" s="18"/>
      <c r="EH88" s="18"/>
      <c r="EI88" s="45"/>
      <c r="EJ88" s="18"/>
      <c r="EK88" s="18"/>
      <c r="EL88" s="18"/>
      <c r="EM88" s="18"/>
      <c r="EN88" s="18"/>
      <c r="EO88" s="18"/>
      <c r="EP88" s="18"/>
      <c r="EQ88" s="18"/>
      <c r="ER88" s="45"/>
      <c r="ES88" s="110"/>
      <c r="ET88" s="110"/>
      <c r="EU88" s="110"/>
      <c r="EV88" s="110"/>
      <c r="EW88" s="192"/>
      <c r="EX88" s="192"/>
      <c r="EY88" s="192"/>
      <c r="EZ88" s="192"/>
      <c r="FA88" s="199"/>
      <c r="FB88" s="214"/>
      <c r="FC88" s="214"/>
      <c r="FD88" s="18"/>
      <c r="FE88" s="18"/>
      <c r="FF88" s="18"/>
      <c r="FG88" s="18"/>
      <c r="FH88" s="18"/>
      <c r="FI88" s="18"/>
      <c r="FJ88" s="34"/>
      <c r="FK88" s="18"/>
      <c r="FL88" s="18"/>
      <c r="FM88" s="18"/>
      <c r="FN88" s="18"/>
      <c r="FO88" s="18"/>
      <c r="FP88" s="18"/>
      <c r="FQ88" s="18"/>
      <c r="FR88" s="18"/>
      <c r="FS88" s="45"/>
      <c r="FT88" s="18"/>
      <c r="FU88" s="18"/>
      <c r="FV88" s="18"/>
      <c r="FW88" s="18"/>
      <c r="FX88" s="18"/>
      <c r="FY88" s="18"/>
      <c r="FZ88" s="18"/>
      <c r="GA88" s="18"/>
      <c r="GB88" s="45"/>
      <c r="GC88" s="110"/>
      <c r="GD88" s="110"/>
      <c r="GE88" s="110"/>
      <c r="GF88" s="110"/>
      <c r="GG88" s="110"/>
      <c r="GH88" s="110"/>
      <c r="GI88" s="110"/>
      <c r="GJ88" s="110"/>
      <c r="GK88" s="110"/>
      <c r="GL88" s="110"/>
      <c r="GM88" s="110"/>
      <c r="GN88" s="110"/>
      <c r="GO88" s="110"/>
      <c r="GP88" s="110"/>
      <c r="GQ88" s="110"/>
      <c r="GR88" s="110"/>
      <c r="GS88" s="110"/>
      <c r="GT88" s="110"/>
      <c r="GU88" s="110"/>
      <c r="GV88" s="110"/>
      <c r="GW88" s="110"/>
      <c r="GX88" s="110"/>
      <c r="GY88" s="45"/>
      <c r="GZ88" s="199"/>
      <c r="HA88" s="110"/>
      <c r="HB88" s="110"/>
      <c r="HC88" s="110"/>
      <c r="HD88" s="34">
        <f t="shared" si="53"/>
        <v>0</v>
      </c>
      <c r="HE88" s="25">
        <f t="shared" si="76"/>
        <v>0</v>
      </c>
      <c r="HF88" s="25">
        <f t="shared" si="77"/>
        <v>0</v>
      </c>
      <c r="HG88" s="25">
        <f t="shared" si="78"/>
        <v>0</v>
      </c>
      <c r="HH88" s="25">
        <f t="shared" si="79"/>
        <v>0</v>
      </c>
      <c r="HI88" s="25"/>
      <c r="HJ88" s="18"/>
      <c r="HK88" s="18"/>
      <c r="HL88" s="24" t="str">
        <f t="shared" si="51"/>
        <v>-</v>
      </c>
      <c r="HM88" s="107"/>
      <c r="HN88" s="85"/>
      <c r="HO88" s="204" t="str">
        <f t="shared" si="54"/>
        <v>---/---</v>
      </c>
      <c r="HP88" s="204" t="str">
        <f t="shared" si="55"/>
        <v>---/---</v>
      </c>
      <c r="HQ88" s="182" t="str">
        <f t="shared" si="56"/>
        <v>---/---</v>
      </c>
      <c r="HR88" s="182" t="str">
        <f t="shared" si="57"/>
        <v>---/---</v>
      </c>
      <c r="HS88" s="182" t="b">
        <f t="shared" si="58"/>
        <v>0</v>
      </c>
      <c r="HT88" s="182" t="str">
        <f t="shared" si="59"/>
        <v>---/---</v>
      </c>
      <c r="HU88" s="182" t="str">
        <f t="shared" si="60"/>
        <v>---/---</v>
      </c>
      <c r="HV88" s="191" t="str">
        <f t="shared" si="61"/>
        <v>---/---</v>
      </c>
      <c r="HW88" s="184" t="str">
        <f t="shared" si="62"/>
        <v>---/---</v>
      </c>
      <c r="HX88" s="191" t="str">
        <f t="shared" si="63"/>
        <v>---/---</v>
      </c>
      <c r="HY88" s="183"/>
      <c r="HZ88" s="182" t="str">
        <f t="shared" si="64"/>
        <v>---/---</v>
      </c>
      <c r="IA88" s="182" t="str">
        <f t="shared" si="65"/>
        <v>---/---</v>
      </c>
      <c r="IB88" s="182" t="str">
        <f t="shared" si="66"/>
        <v>---/---</v>
      </c>
      <c r="IC88" s="182" t="str">
        <f t="shared" si="67"/>
        <v>---/---</v>
      </c>
      <c r="ID88" s="182" t="str">
        <f t="shared" si="68"/>
        <v>---/---</v>
      </c>
      <c r="IE88" s="185" t="str">
        <f t="shared" si="69"/>
        <v>---/---</v>
      </c>
      <c r="IF88" s="135" t="s">
        <v>717</v>
      </c>
      <c r="IG88" s="181">
        <v>1</v>
      </c>
      <c r="IH88" s="85"/>
      <c r="II88" s="85"/>
      <c r="IJ88" s="85"/>
      <c r="IK88" s="85"/>
      <c r="IL88" s="85"/>
      <c r="IM88" s="85"/>
      <c r="IN88" s="85"/>
      <c r="IO88" s="85"/>
      <c r="IP88" s="85"/>
      <c r="IQ88" s="85"/>
      <c r="IR88" s="85"/>
      <c r="IS88" s="85"/>
      <c r="IT88" s="85"/>
      <c r="IU88" s="85"/>
      <c r="IV88" s="85"/>
      <c r="IW88" s="85"/>
      <c r="IX88" s="85"/>
      <c r="IY88" s="85"/>
      <c r="IZ88" s="85"/>
      <c r="JA88" s="85"/>
      <c r="JB88" s="85"/>
      <c r="JC88" s="85"/>
      <c r="JD88" s="85"/>
      <c r="JE88" s="85"/>
      <c r="JF88" s="85"/>
      <c r="JG88" s="85"/>
      <c r="JH88" s="85"/>
      <c r="JI88" s="85"/>
      <c r="JJ88" s="85"/>
      <c r="JK88" s="85"/>
      <c r="JL88" s="85"/>
      <c r="JM88" s="85"/>
      <c r="JN88" s="85"/>
      <c r="JO88" s="85"/>
      <c r="JP88" s="85"/>
      <c r="JQ88" s="85"/>
      <c r="JR88" s="85"/>
      <c r="JS88" s="85"/>
      <c r="JT88" s="85"/>
      <c r="JU88" s="85"/>
      <c r="JV88" s="85"/>
      <c r="JW88" s="85"/>
      <c r="JX88" s="85"/>
      <c r="JY88" s="85"/>
      <c r="JZ88" s="85"/>
      <c r="KA88" s="85"/>
      <c r="KB88" s="85"/>
      <c r="KC88" s="85"/>
    </row>
    <row r="89" spans="1:289" s="57" customFormat="1" ht="57" hidden="1" customHeight="1">
      <c r="A89" s="42"/>
      <c r="B89" s="19" t="s">
        <v>156</v>
      </c>
      <c r="C89" s="19" t="s">
        <v>157</v>
      </c>
      <c r="D89" s="5"/>
      <c r="E89" s="5"/>
      <c r="F89" s="5"/>
      <c r="G89" s="5"/>
      <c r="H89" s="5" t="s">
        <v>727</v>
      </c>
      <c r="I89" s="5" t="s">
        <v>736</v>
      </c>
      <c r="J89" s="5"/>
      <c r="K89" s="5"/>
      <c r="L89" s="5"/>
      <c r="M89" s="5"/>
      <c r="N89" s="5"/>
      <c r="O89" s="5"/>
      <c r="P89" s="5" t="s">
        <v>745</v>
      </c>
      <c r="Q89" s="5" t="s">
        <v>747</v>
      </c>
      <c r="R89" s="5" t="s">
        <v>209</v>
      </c>
      <c r="S89" s="5" t="s">
        <v>362</v>
      </c>
      <c r="T89" s="5" t="s">
        <v>370</v>
      </c>
      <c r="U89" s="5" t="s">
        <v>158</v>
      </c>
      <c r="V89" s="5"/>
      <c r="W89" s="5" t="str">
        <f>CONCATENATE(X89,"-",Y89,"-",Z89,AA89,,AB89,"-",AC89)</f>
        <v>5-30-JSMCI-0001</v>
      </c>
      <c r="X89" s="19" t="s">
        <v>755</v>
      </c>
      <c r="Y89" s="19">
        <v>30</v>
      </c>
      <c r="Z89" s="19" t="s">
        <v>309</v>
      </c>
      <c r="AA89" s="19" t="s">
        <v>305</v>
      </c>
      <c r="AB89" s="19" t="s">
        <v>306</v>
      </c>
      <c r="AC89" s="19" t="s">
        <v>188</v>
      </c>
      <c r="AD89" s="5"/>
      <c r="AE89" s="19">
        <v>4</v>
      </c>
      <c r="AF89" s="19" t="s">
        <v>180</v>
      </c>
      <c r="AG89" s="19" t="s">
        <v>166</v>
      </c>
      <c r="AH89" s="19">
        <v>537</v>
      </c>
      <c r="AI89" s="19" t="s">
        <v>192</v>
      </c>
      <c r="AJ89" s="5"/>
      <c r="AK89" s="5"/>
      <c r="AL89" s="5" t="s">
        <v>121</v>
      </c>
      <c r="AM89" s="5"/>
      <c r="AN89" s="5" t="s">
        <v>167</v>
      </c>
      <c r="AO89" s="5" t="str">
        <f>CONCATENATE("0055-",B89,"-",C89,"-","4",".",AE89,".",AF89,".",AG89,".",AH89,"-",AL89,".",AN89,"-",AI89)</f>
        <v>0055-CPC-GA1-4.4.3.30.537-ATH2.RD-0002</v>
      </c>
      <c r="AP89" s="5" t="str">
        <f>CONCATENATE("0055-",B89,"-",C89,"-","4",".",AE89,".",AF89,".",AG89,".",AH89,"-",AL89,"-",AN89,"-",AI89,"_",BD89,"_",U89)</f>
        <v>0055-CPC-GA1-4.4.3.30.537-ATH2-RD-0002_A1_ER</v>
      </c>
      <c r="AQ89" s="13" t="s">
        <v>324</v>
      </c>
      <c r="AR89" s="13" t="s">
        <v>397</v>
      </c>
      <c r="AS89" s="13" t="s">
        <v>377</v>
      </c>
      <c r="AT89" s="13" t="s">
        <v>378</v>
      </c>
      <c r="AU89" s="13" t="s">
        <v>318</v>
      </c>
      <c r="AV89" s="13" t="s">
        <v>333</v>
      </c>
      <c r="AW89" s="13" t="str">
        <f>CONCATENATE(AQ89," ",AS89,CHAR(10),W89,CHAR(10),AU89)</f>
        <v>SIS Marshalling Cabinet for IS channels 
5-30-JSMCI-0001
List of drawings</v>
      </c>
      <c r="AX89" s="13" t="str">
        <f>CONCATENATE(AR89," ",AT89,CHAR(10),W89,CHAR(10),AV89)</f>
        <v>Шкаф кроссовый ПАЗ, аналоговые и дискретные сигналы, искробезопасный
5-30-JSMCI-0001
Ведомость документов</v>
      </c>
      <c r="AY89" s="5"/>
      <c r="AZ89" s="5" t="s">
        <v>490</v>
      </c>
      <c r="BA89" s="5" t="s">
        <v>489</v>
      </c>
      <c r="BB89" s="5" t="str">
        <f>IF(FW89&gt;0,"02",IF(FN89&gt;0,"01",IF(FE89&gt;0,"00",IF(EM89&gt;0,"G1",IF(ED89&gt;0,"F1",IF(DU89&gt;0,"E1",IF(DL89&gt;0,"D1",IF(DC89&gt;0,"C1",IF(CT89&gt;0,"B1",IF(BM89&gt;0,"A1","-"))))))))))</f>
        <v>A1</v>
      </c>
      <c r="BC89" s="167" t="str">
        <f t="shared" ref="BC89:BC93" si="80">IF(OR(BB89="A1",BB89="B1",BB89="C1",BB89="D1",BB89="E1",BB89="F1",BB89="G1",BB89="H1"),"IFR",IF(OR(BB89="00",BB89="01",BB89="02",BB89="03",BB89="04",BB89="05"),"IFU","-"))</f>
        <v>IFR</v>
      </c>
      <c r="BD89" s="5" t="str">
        <f t="shared" ref="BD89:BD93" si="81">BB89</f>
        <v>A1</v>
      </c>
      <c r="BE89" s="5"/>
      <c r="BF89" s="5"/>
      <c r="BG89" s="12"/>
      <c r="BH89" s="5"/>
      <c r="BI89" s="5"/>
      <c r="BJ89" s="54">
        <f>FB89-(28+15)</f>
        <v>44173</v>
      </c>
      <c r="BK89" s="54">
        <f ca="1">IF(BM89&gt;0,BL89,IF(BJ89&lt;TODAY(),WORKDAY(TODAY(),10),BJ89))</f>
        <v>44250</v>
      </c>
      <c r="BL89" s="193">
        <v>44250</v>
      </c>
      <c r="BM89" s="167" t="s">
        <v>782</v>
      </c>
      <c r="BN89" s="167"/>
      <c r="BO89" s="167"/>
      <c r="BP89" s="167"/>
      <c r="BQ89" s="167"/>
      <c r="BR89" s="157"/>
      <c r="BS89" s="157"/>
      <c r="BT89" s="157"/>
      <c r="BU89" s="157"/>
      <c r="BV89" s="157"/>
      <c r="BW89" s="147"/>
      <c r="BX89" s="147"/>
      <c r="BY89" s="147"/>
      <c r="BZ89" s="147"/>
      <c r="CA89" s="147"/>
      <c r="CB89" s="125"/>
      <c r="CC89" s="125"/>
      <c r="CD89" s="125"/>
      <c r="CE89" s="125"/>
      <c r="CF89" s="125"/>
      <c r="CG89" s="125"/>
      <c r="CH89" s="125"/>
      <c r="CI89" s="125"/>
      <c r="CJ89" s="125"/>
      <c r="CK89" s="125"/>
      <c r="CL89" s="24">
        <f>WORKDAY(BJ89,20)</f>
        <v>44201</v>
      </c>
      <c r="CM89" s="24">
        <f ca="1">IF(BM89&gt;0,WORKDAY(BK89,10),"-")</f>
        <v>44264</v>
      </c>
      <c r="CN89" s="54"/>
      <c r="CO89" s="117"/>
      <c r="CP89" s="34"/>
      <c r="CQ89" s="24">
        <f>WORKDAY(CL89,10)</f>
        <v>44215</v>
      </c>
      <c r="CR89" s="24" t="str">
        <f>IF(CO89&gt;0,WORKDAY(CM89,10),"-")</f>
        <v>-</v>
      </c>
      <c r="CS89" s="54"/>
      <c r="CT89" s="5"/>
      <c r="CU89" s="24" t="str">
        <f>IF(CT89&gt;0,WORKDAY(CQ89,10),"-")</f>
        <v>-</v>
      </c>
      <c r="CV89" s="24" t="str">
        <f>IF(CT89&gt;0,WORKDAY(CR89,10),"-")</f>
        <v>-</v>
      </c>
      <c r="CW89" s="54"/>
      <c r="CX89" s="5"/>
      <c r="CY89" s="34"/>
      <c r="CZ89" s="24" t="str">
        <f>IF(CX89&gt;0,WORKDAY(CU89,10),"-")</f>
        <v>-</v>
      </c>
      <c r="DA89" s="24" t="str">
        <f>IF(CX89&gt;0,WORKDAY(CV89,10),"-")</f>
        <v>-</v>
      </c>
      <c r="DB89" s="24"/>
      <c r="DC89" s="5"/>
      <c r="DD89" s="24" t="str">
        <f>IF(DC89&gt;0,WORKDAY(CZ89,10),"-")</f>
        <v>-</v>
      </c>
      <c r="DE89" s="24" t="str">
        <f>IF(DC89&gt;0,WORKDAY(DA89,10),"-")</f>
        <v>-</v>
      </c>
      <c r="DF89" s="5"/>
      <c r="DG89" s="5"/>
      <c r="DH89" s="54"/>
      <c r="DI89" s="24" t="str">
        <f>IF(DG89&gt;0,WORKDAY(DD89,10),"-")</f>
        <v>-</v>
      </c>
      <c r="DJ89" s="24" t="str">
        <f>IF(DG89&gt;0,WORKDAY(DE89,10),"-")</f>
        <v>-</v>
      </c>
      <c r="DK89" s="5"/>
      <c r="DL89" s="5"/>
      <c r="DM89" s="24" t="str">
        <f>IF(DL89&gt;0,WORKDAY(DI89,10),"-")</f>
        <v>-</v>
      </c>
      <c r="DN89" s="24" t="str">
        <f>IF(DL89&gt;0,WORKDAY(DJ89,10),"-")</f>
        <v>-</v>
      </c>
      <c r="DO89" s="5"/>
      <c r="DP89" s="5"/>
      <c r="DQ89" s="54"/>
      <c r="DR89" s="24" t="str">
        <f>IF(DP89&gt;0,WORKDAY(DM89,10),"-")</f>
        <v>-</v>
      </c>
      <c r="DS89" s="24" t="str">
        <f>IF(DP89&gt;0,WORKDAY(DN89,10),"-")</f>
        <v>-</v>
      </c>
      <c r="DT89" s="5"/>
      <c r="DU89" s="5"/>
      <c r="DV89" s="24" t="str">
        <f>IF(DU89&gt;0,WORKDAY(DR89,10),"-")</f>
        <v>-</v>
      </c>
      <c r="DW89" s="24" t="str">
        <f>IF(DU89&gt;0,WORKDAY(DS89,10),"-")</f>
        <v>-</v>
      </c>
      <c r="DX89" s="5"/>
      <c r="DY89" s="5"/>
      <c r="DZ89" s="54"/>
      <c r="EA89" s="24" t="str">
        <f>IF(DY89&gt;0,WORKDAY(DV89,10),"-")</f>
        <v>-</v>
      </c>
      <c r="EB89" s="24" t="str">
        <f>IF(DY89&gt;0,WORKDAY(DW89,10),"-")</f>
        <v>-</v>
      </c>
      <c r="EC89" s="5"/>
      <c r="ED89" s="5"/>
      <c r="EE89" s="24" t="str">
        <f>IF(ED89&gt;0,WORKDAY(EA89,10),"-")</f>
        <v>-</v>
      </c>
      <c r="EF89" s="24" t="str">
        <f>IF(ED89&gt;0,WORKDAY(EB89,10),"-")</f>
        <v>-</v>
      </c>
      <c r="EG89" s="5"/>
      <c r="EH89" s="5"/>
      <c r="EI89" s="54"/>
      <c r="EJ89" s="24" t="str">
        <f>IF(EH89&gt;0,WORKDAY(EE89,10),"-")</f>
        <v>-</v>
      </c>
      <c r="EK89" s="24" t="str">
        <f>IF(EH89&gt;0,WORKDAY(EF89,10),"-")</f>
        <v>-</v>
      </c>
      <c r="EL89" s="5"/>
      <c r="EM89" s="5"/>
      <c r="EN89" s="24" t="str">
        <f>IF(EM89&gt;0,WORKDAY(EJ89,10),"-")</f>
        <v>-</v>
      </c>
      <c r="EO89" s="24" t="str">
        <f>IF(EM89&gt;0,WORKDAY(EK89,10),"-")</f>
        <v>-</v>
      </c>
      <c r="EP89" s="5"/>
      <c r="EQ89" s="5"/>
      <c r="ER89" s="54"/>
      <c r="ES89" s="54"/>
      <c r="ET89" s="54"/>
      <c r="EU89" s="54"/>
      <c r="EV89" s="54"/>
      <c r="EW89" s="24"/>
      <c r="EX89" s="24"/>
      <c r="EY89" s="167"/>
      <c r="EZ89" s="167"/>
      <c r="FA89" s="193"/>
      <c r="FB89" s="214">
        <v>44216</v>
      </c>
      <c r="FC89" s="214">
        <f ca="1">IF(BK89&gt;0,IF(DC89&gt;0,WORKDAY(DB89,20),IF(CT89&gt;0,WORKDAY(CS89,30),IF(CO89&gt;0,WORKDAY(CN89,40),FB89))),"-")</f>
        <v>44216</v>
      </c>
      <c r="FD89" s="167"/>
      <c r="FE89" s="167"/>
      <c r="FF89" s="24" t="str">
        <f>IF(FE89&gt;0,WORKDAY(FB89,10),"-")</f>
        <v>-</v>
      </c>
      <c r="FG89" s="24" t="str">
        <f>IF(FE89&gt;0,WORKDAY(FC89,10),"-")</f>
        <v>-</v>
      </c>
      <c r="FH89" s="5"/>
      <c r="FI89" s="5"/>
      <c r="FJ89" s="34"/>
      <c r="FK89" s="24">
        <f t="shared" ref="FK89:FK92" si="82">WORKDAY(FB89,20)</f>
        <v>44244</v>
      </c>
      <c r="FL89" s="24">
        <f t="shared" si="74"/>
        <v>44244</v>
      </c>
      <c r="FM89" s="167"/>
      <c r="FN89" s="167"/>
      <c r="FO89" s="24" t="str">
        <f>IF(FN89&gt;0,WORKDAY(FK89,10),"-")</f>
        <v>-</v>
      </c>
      <c r="FP89" s="24" t="str">
        <f>IF(FN89&gt;0,WORKDAY(FL89,10),"-")</f>
        <v>-</v>
      </c>
      <c r="FQ89" s="5"/>
      <c r="FR89" s="5"/>
      <c r="FS89" s="54"/>
      <c r="FT89" s="24">
        <f t="shared" ref="FT89:FT92" si="83">WORKDAY(FK89,20)</f>
        <v>44272</v>
      </c>
      <c r="FU89" s="24">
        <f>FT89</f>
        <v>44272</v>
      </c>
      <c r="FV89" s="5"/>
      <c r="FW89" s="5"/>
      <c r="FX89" s="24" t="str">
        <f>IF(FW89&gt;0,WORKDAY(FT89,10),"-")</f>
        <v>-</v>
      </c>
      <c r="FY89" s="24" t="str">
        <f>IF(FW89&gt;0,WORKDAY(FU89,10),"-")</f>
        <v>-</v>
      </c>
      <c r="FZ89" s="5"/>
      <c r="GA89" s="5"/>
      <c r="GB89" s="54"/>
      <c r="GC89" s="54"/>
      <c r="GD89" s="54"/>
      <c r="GE89" s="54"/>
      <c r="GF89" s="54"/>
      <c r="GG89" s="54"/>
      <c r="GH89" s="54"/>
      <c r="GI89" s="54"/>
      <c r="GJ89" s="54"/>
      <c r="GK89" s="54"/>
      <c r="GL89" s="54"/>
      <c r="GM89" s="54"/>
      <c r="GN89" s="54"/>
      <c r="GO89" s="54"/>
      <c r="GP89" s="54"/>
      <c r="GQ89" s="54"/>
      <c r="GR89" s="54"/>
      <c r="GS89" s="54"/>
      <c r="GT89" s="54"/>
      <c r="GU89" s="54"/>
      <c r="GV89" s="54"/>
      <c r="GW89" s="54"/>
      <c r="GX89" s="54"/>
      <c r="GY89" s="54"/>
      <c r="GZ89" s="193"/>
      <c r="HA89" s="54"/>
      <c r="HB89" s="54"/>
      <c r="HC89" s="54"/>
      <c r="HD89" s="34">
        <f t="shared" ca="1" si="53"/>
        <v>1</v>
      </c>
      <c r="HE89" s="25">
        <f t="shared" ca="1" si="76"/>
        <v>6.8389057750759875E-4</v>
      </c>
      <c r="HF89" s="25">
        <f t="shared" ca="1" si="77"/>
        <v>1.5197568389057751E-3</v>
      </c>
      <c r="HG89" s="25">
        <f t="shared" ca="1" si="78"/>
        <v>9.0543259557344079E-4</v>
      </c>
      <c r="HH89" s="25">
        <f t="shared" ca="1" si="79"/>
        <v>2.012072434607646E-3</v>
      </c>
      <c r="HI89" s="25"/>
      <c r="HJ89" s="25"/>
      <c r="HK89" s="5"/>
      <c r="HL89" s="24">
        <f t="shared" ca="1" si="51"/>
        <v>44250</v>
      </c>
      <c r="HM89" s="107"/>
      <c r="HN89" s="85"/>
      <c r="HO89" s="204" t="str">
        <f t="shared" si="54"/>
        <v>ожидание A1</v>
      </c>
      <c r="HP89" s="204" t="str">
        <f t="shared" si="55"/>
        <v>не выгружено 00</v>
      </c>
      <c r="HQ89" s="182" t="str">
        <f t="shared" si="56"/>
        <v>выгружено A1</v>
      </c>
      <c r="HR89" s="182" t="str">
        <f t="shared" si="57"/>
        <v>ожидание A1</v>
      </c>
      <c r="HS89" s="182" t="b">
        <f t="shared" si="58"/>
        <v>0</v>
      </c>
      <c r="HT89" s="182" t="str">
        <f t="shared" si="59"/>
        <v>ожидание замечаний</v>
      </c>
      <c r="HU89" s="182" t="str">
        <f t="shared" si="60"/>
        <v>0055-P2-GA1-CPC-TRM-00659</v>
      </c>
      <c r="HV89" s="191">
        <f t="shared" si="61"/>
        <v>44250</v>
      </c>
      <c r="HW89" s="184" t="str">
        <f t="shared" si="62"/>
        <v>ожидание A1</v>
      </c>
      <c r="HX89" s="191" t="str">
        <f t="shared" si="63"/>
        <v>ожидание A1</v>
      </c>
      <c r="HY89" s="183"/>
      <c r="HZ89" s="182" t="str">
        <f t="shared" si="64"/>
        <v>выгружено</v>
      </c>
      <c r="IA89" s="182" t="str">
        <f t="shared" si="65"/>
        <v>A1</v>
      </c>
      <c r="IB89" s="182" t="str">
        <f t="shared" si="66"/>
        <v>ожидание замечаний к ревизии</v>
      </c>
      <c r="IC89" s="182" t="str">
        <f t="shared" si="67"/>
        <v>A1</v>
      </c>
      <c r="ID89" s="182" t="str">
        <f t="shared" si="68"/>
        <v>A1</v>
      </c>
      <c r="IE89" s="185" t="str">
        <f t="shared" si="69"/>
        <v>1</v>
      </c>
      <c r="IF89" s="135" t="s">
        <v>705</v>
      </c>
      <c r="IG89" s="181">
        <v>1</v>
      </c>
      <c r="IH89" s="85"/>
      <c r="II89" s="85"/>
      <c r="IJ89" s="85"/>
      <c r="IK89" s="85"/>
      <c r="IL89" s="85"/>
      <c r="IM89" s="85"/>
      <c r="IN89" s="85"/>
      <c r="IO89" s="85"/>
      <c r="IP89" s="85"/>
      <c r="IQ89" s="85"/>
      <c r="IR89" s="85"/>
      <c r="IS89" s="85"/>
      <c r="IT89" s="85"/>
      <c r="IU89" s="85"/>
      <c r="IV89" s="85"/>
      <c r="IW89" s="85"/>
      <c r="IX89" s="85"/>
      <c r="IY89" s="85"/>
      <c r="IZ89" s="85"/>
      <c r="JA89" s="85"/>
      <c r="JB89" s="85"/>
      <c r="JC89" s="85"/>
      <c r="JD89" s="85"/>
      <c r="JE89" s="85"/>
      <c r="JF89" s="85"/>
      <c r="JG89" s="85"/>
      <c r="JH89" s="85"/>
      <c r="JI89" s="85"/>
      <c r="JJ89" s="85"/>
      <c r="JK89" s="85"/>
      <c r="JL89" s="85"/>
      <c r="JM89" s="85"/>
      <c r="JN89" s="85"/>
      <c r="JO89" s="85"/>
      <c r="JP89" s="85"/>
      <c r="JQ89" s="85"/>
      <c r="JR89" s="85"/>
      <c r="JS89" s="85"/>
      <c r="JT89" s="85"/>
      <c r="JU89" s="85"/>
      <c r="JV89" s="85"/>
      <c r="JW89" s="85"/>
      <c r="JX89" s="85"/>
      <c r="JY89" s="85"/>
      <c r="JZ89" s="85"/>
      <c r="KA89" s="85"/>
      <c r="KB89" s="85"/>
      <c r="KC89" s="85"/>
    </row>
    <row r="90" spans="1:289" s="57" customFormat="1" ht="57" hidden="1" customHeight="1">
      <c r="A90" s="42"/>
      <c r="B90" s="19" t="s">
        <v>156</v>
      </c>
      <c r="C90" s="19" t="s">
        <v>157</v>
      </c>
      <c r="D90" s="5"/>
      <c r="E90" s="5"/>
      <c r="F90" s="5"/>
      <c r="G90" s="5"/>
      <c r="H90" s="5" t="s">
        <v>727</v>
      </c>
      <c r="I90" s="5" t="s">
        <v>736</v>
      </c>
      <c r="J90" s="5"/>
      <c r="K90" s="5"/>
      <c r="L90" s="5"/>
      <c r="M90" s="5"/>
      <c r="N90" s="5"/>
      <c r="O90" s="5"/>
      <c r="P90" s="5" t="s">
        <v>745</v>
      </c>
      <c r="Q90" s="5" t="s">
        <v>747</v>
      </c>
      <c r="R90" s="5" t="s">
        <v>209</v>
      </c>
      <c r="S90" s="5" t="s">
        <v>362</v>
      </c>
      <c r="T90" s="5" t="s">
        <v>370</v>
      </c>
      <c r="U90" s="5" t="s">
        <v>158</v>
      </c>
      <c r="V90" s="5"/>
      <c r="W90" s="5" t="str">
        <f>CONCATENATE(X90,"-",Y90,"-",Z90,AA90,,AB90,"-",AC90)</f>
        <v>5-30-JSMCI-0001</v>
      </c>
      <c r="X90" s="19" t="s">
        <v>755</v>
      </c>
      <c r="Y90" s="19">
        <v>30</v>
      </c>
      <c r="Z90" s="19" t="s">
        <v>309</v>
      </c>
      <c r="AA90" s="19" t="s">
        <v>305</v>
      </c>
      <c r="AB90" s="19" t="s">
        <v>306</v>
      </c>
      <c r="AC90" s="19" t="s">
        <v>188</v>
      </c>
      <c r="AD90" s="5"/>
      <c r="AE90" s="19">
        <v>4</v>
      </c>
      <c r="AF90" s="19" t="s">
        <v>180</v>
      </c>
      <c r="AG90" s="19" t="s">
        <v>166</v>
      </c>
      <c r="AH90" s="19">
        <v>537</v>
      </c>
      <c r="AI90" s="19" t="s">
        <v>192</v>
      </c>
      <c r="AJ90" s="5"/>
      <c r="AK90" s="5"/>
      <c r="AL90" s="5" t="s">
        <v>121</v>
      </c>
      <c r="AM90" s="5"/>
      <c r="AN90" s="5" t="s">
        <v>168</v>
      </c>
      <c r="AO90" s="5" t="str">
        <f>CONCATENATE("0055-",B90,"-",C90,"-","4",".",AE90,".",AF90,".",AG90,".",AH90,"-",AL90,".",AN90,"-",AI90)</f>
        <v>0055-CPC-GA1-4.4.3.30.537-ATH2.SP-0002</v>
      </c>
      <c r="AP90" s="5" t="str">
        <f>CONCATENATE("0055-",B90,"-",C90,"-","4",".",AE90,".",AF90,".",AG90,".",AH90,"-",AL90,"-",AN90,"-",AI90,"_",BD90,"_",U90)</f>
        <v>0055-CPC-GA1-4.4.3.30.537-ATH2-SP-0002_A1_ER</v>
      </c>
      <c r="AQ90" s="13" t="s">
        <v>324</v>
      </c>
      <c r="AR90" s="13" t="s">
        <v>397</v>
      </c>
      <c r="AS90" s="13" t="s">
        <v>377</v>
      </c>
      <c r="AT90" s="13" t="s">
        <v>378</v>
      </c>
      <c r="AU90" s="13" t="s">
        <v>319</v>
      </c>
      <c r="AV90" s="13" t="s">
        <v>334</v>
      </c>
      <c r="AW90" s="13" t="str">
        <f>CONCATENATE(AQ90," ",AS90,CHAR(10),W90,CHAR(10),AU90)</f>
        <v>SIS Marshalling Cabinet for IS channels 
5-30-JSMCI-0001
List of elements</v>
      </c>
      <c r="AX90" s="13" t="str">
        <f>CONCATENATE(AR90," ",AT90,CHAR(10),W90,CHAR(10),AV90)</f>
        <v>Шкаф кроссовый ПАЗ, аналоговые и дискретные сигналы, искробезопасный
5-30-JSMCI-0001
Перечень элементов</v>
      </c>
      <c r="AY90" s="5"/>
      <c r="AZ90" s="5" t="s">
        <v>490</v>
      </c>
      <c r="BA90" s="5" t="s">
        <v>489</v>
      </c>
      <c r="BB90" s="5" t="str">
        <f>IF(FW90&gt;0,"02",IF(FN90&gt;0,"01",IF(FE90&gt;0,"00",IF(EM90&gt;0,"G1",IF(ED90&gt;0,"F1",IF(DU90&gt;0,"E1",IF(DL90&gt;0,"D1",IF(DC90&gt;0,"C1",IF(CT90&gt;0,"B1",IF(BM90&gt;0,"A1","-"))))))))))</f>
        <v>A1</v>
      </c>
      <c r="BC90" s="167" t="str">
        <f t="shared" si="80"/>
        <v>IFR</v>
      </c>
      <c r="BD90" s="5" t="str">
        <f t="shared" si="81"/>
        <v>A1</v>
      </c>
      <c r="BE90" s="5"/>
      <c r="BF90" s="5"/>
      <c r="BG90" s="12"/>
      <c r="BH90" s="5"/>
      <c r="BI90" s="5"/>
      <c r="BJ90" s="54">
        <f>FB90-(28+15)</f>
        <v>44173</v>
      </c>
      <c r="BK90" s="54">
        <f ca="1">IF(BM90&gt;0,BL90,IF(BJ90&lt;TODAY(),WORKDAY(TODAY(),10),BJ90))</f>
        <v>44250</v>
      </c>
      <c r="BL90" s="193">
        <v>44250</v>
      </c>
      <c r="BM90" s="167" t="s">
        <v>782</v>
      </c>
      <c r="BN90" s="167"/>
      <c r="BO90" s="167"/>
      <c r="BP90" s="167"/>
      <c r="BQ90" s="167"/>
      <c r="BR90" s="157"/>
      <c r="BS90" s="157"/>
      <c r="BT90" s="157"/>
      <c r="BU90" s="157"/>
      <c r="BV90" s="157"/>
      <c r="BW90" s="147"/>
      <c r="BX90" s="147"/>
      <c r="BY90" s="147"/>
      <c r="BZ90" s="147"/>
      <c r="CA90" s="147"/>
      <c r="CB90" s="125"/>
      <c r="CC90" s="125"/>
      <c r="CD90" s="125"/>
      <c r="CE90" s="125"/>
      <c r="CF90" s="125"/>
      <c r="CG90" s="125"/>
      <c r="CH90" s="125"/>
      <c r="CI90" s="125"/>
      <c r="CJ90" s="125"/>
      <c r="CK90" s="125"/>
      <c r="CL90" s="24">
        <f>WORKDAY(BJ90,20)</f>
        <v>44201</v>
      </c>
      <c r="CM90" s="24">
        <f ca="1">IF(BM90&gt;0,WORKDAY(BK90,10),"-")</f>
        <v>44264</v>
      </c>
      <c r="CN90" s="54"/>
      <c r="CO90" s="117"/>
      <c r="CP90" s="34"/>
      <c r="CQ90" s="24">
        <f>WORKDAY(CL90,10)</f>
        <v>44215</v>
      </c>
      <c r="CR90" s="24" t="str">
        <f>IF(CO90&gt;0,WORKDAY(CM90,10),"-")</f>
        <v>-</v>
      </c>
      <c r="CS90" s="54"/>
      <c r="CT90" s="5"/>
      <c r="CU90" s="24" t="str">
        <f>IF(CT90&gt;0,WORKDAY(CQ90,10),"-")</f>
        <v>-</v>
      </c>
      <c r="CV90" s="24" t="str">
        <f>IF(CT90&gt;0,WORKDAY(CR90,10),"-")</f>
        <v>-</v>
      </c>
      <c r="CW90" s="54"/>
      <c r="CX90" s="5"/>
      <c r="CY90" s="34"/>
      <c r="CZ90" s="24" t="str">
        <f>IF(CX90&gt;0,WORKDAY(CU90,10),"-")</f>
        <v>-</v>
      </c>
      <c r="DA90" s="24" t="str">
        <f>IF(CX90&gt;0,WORKDAY(CV90,10),"-")</f>
        <v>-</v>
      </c>
      <c r="DB90" s="24"/>
      <c r="DC90" s="5"/>
      <c r="DD90" s="24" t="str">
        <f>IF(DC90&gt;0,WORKDAY(CZ90,10),"-")</f>
        <v>-</v>
      </c>
      <c r="DE90" s="24" t="str">
        <f>IF(DC90&gt;0,WORKDAY(DA90,10),"-")</f>
        <v>-</v>
      </c>
      <c r="DF90" s="5"/>
      <c r="DG90" s="5"/>
      <c r="DH90" s="54"/>
      <c r="DI90" s="24" t="str">
        <f>IF(DG90&gt;0,WORKDAY(DD90,10),"-")</f>
        <v>-</v>
      </c>
      <c r="DJ90" s="24" t="str">
        <f>IF(DG90&gt;0,WORKDAY(DE90,10),"-")</f>
        <v>-</v>
      </c>
      <c r="DK90" s="5"/>
      <c r="DL90" s="5"/>
      <c r="DM90" s="24" t="str">
        <f>IF(DL90&gt;0,WORKDAY(DI90,10),"-")</f>
        <v>-</v>
      </c>
      <c r="DN90" s="24" t="str">
        <f>IF(DL90&gt;0,WORKDAY(DJ90,10),"-")</f>
        <v>-</v>
      </c>
      <c r="DO90" s="5"/>
      <c r="DP90" s="5"/>
      <c r="DQ90" s="54"/>
      <c r="DR90" s="24" t="str">
        <f>IF(DP90&gt;0,WORKDAY(DM90,10),"-")</f>
        <v>-</v>
      </c>
      <c r="DS90" s="24" t="str">
        <f>IF(DP90&gt;0,WORKDAY(DN90,10),"-")</f>
        <v>-</v>
      </c>
      <c r="DT90" s="5"/>
      <c r="DU90" s="5"/>
      <c r="DV90" s="24" t="str">
        <f>IF(DU90&gt;0,WORKDAY(DR90,10),"-")</f>
        <v>-</v>
      </c>
      <c r="DW90" s="24" t="str">
        <f>IF(DU90&gt;0,WORKDAY(DS90,10),"-")</f>
        <v>-</v>
      </c>
      <c r="DX90" s="5"/>
      <c r="DY90" s="5"/>
      <c r="DZ90" s="54"/>
      <c r="EA90" s="24" t="str">
        <f>IF(DY90&gt;0,WORKDAY(DV90,10),"-")</f>
        <v>-</v>
      </c>
      <c r="EB90" s="24" t="str">
        <f>IF(DY90&gt;0,WORKDAY(DW90,10),"-")</f>
        <v>-</v>
      </c>
      <c r="EC90" s="5"/>
      <c r="ED90" s="5"/>
      <c r="EE90" s="24" t="str">
        <f>IF(ED90&gt;0,WORKDAY(EA90,10),"-")</f>
        <v>-</v>
      </c>
      <c r="EF90" s="24" t="str">
        <f>IF(ED90&gt;0,WORKDAY(EB90,10),"-")</f>
        <v>-</v>
      </c>
      <c r="EG90" s="5"/>
      <c r="EH90" s="5"/>
      <c r="EI90" s="54"/>
      <c r="EJ90" s="24" t="str">
        <f>IF(EH90&gt;0,WORKDAY(EE90,10),"-")</f>
        <v>-</v>
      </c>
      <c r="EK90" s="24" t="str">
        <f>IF(EH90&gt;0,WORKDAY(EF90,10),"-")</f>
        <v>-</v>
      </c>
      <c r="EL90" s="5"/>
      <c r="EM90" s="5"/>
      <c r="EN90" s="24" t="str">
        <f>IF(EM90&gt;0,WORKDAY(EJ90,10),"-")</f>
        <v>-</v>
      </c>
      <c r="EO90" s="24" t="str">
        <f>IF(EM90&gt;0,WORKDAY(EK90,10),"-")</f>
        <v>-</v>
      </c>
      <c r="EP90" s="5"/>
      <c r="EQ90" s="5"/>
      <c r="ER90" s="54"/>
      <c r="ES90" s="54"/>
      <c r="ET90" s="54"/>
      <c r="EU90" s="54"/>
      <c r="EV90" s="54"/>
      <c r="EW90" s="24"/>
      <c r="EX90" s="24"/>
      <c r="EY90" s="167"/>
      <c r="EZ90" s="167"/>
      <c r="FA90" s="193"/>
      <c r="FB90" s="214">
        <v>44216</v>
      </c>
      <c r="FC90" s="214">
        <f ca="1">IF(BK90&gt;0,IF(DC90&gt;0,WORKDAY(DB90,20),IF(CT90&gt;0,WORKDAY(CS90,30),IF(CO90&gt;0,WORKDAY(CN90,40),FB90))),"-")</f>
        <v>44216</v>
      </c>
      <c r="FD90" s="167"/>
      <c r="FE90" s="167"/>
      <c r="FF90" s="24" t="str">
        <f>IF(FE90&gt;0,WORKDAY(FB90,10),"-")</f>
        <v>-</v>
      </c>
      <c r="FG90" s="24" t="str">
        <f>IF(FE90&gt;0,WORKDAY(FC90,10),"-")</f>
        <v>-</v>
      </c>
      <c r="FH90" s="5"/>
      <c r="FI90" s="5"/>
      <c r="FJ90" s="34"/>
      <c r="FK90" s="24">
        <f t="shared" si="82"/>
        <v>44244</v>
      </c>
      <c r="FL90" s="24">
        <f t="shared" si="74"/>
        <v>44244</v>
      </c>
      <c r="FM90" s="5"/>
      <c r="FN90" s="167"/>
      <c r="FO90" s="24" t="str">
        <f>IF(FN90&gt;0,WORKDAY(FK90,10),"-")</f>
        <v>-</v>
      </c>
      <c r="FP90" s="24" t="str">
        <f>IF(FN90&gt;0,WORKDAY(FL90,10),"-")</f>
        <v>-</v>
      </c>
      <c r="FQ90" s="5"/>
      <c r="FR90" s="5"/>
      <c r="FS90" s="54"/>
      <c r="FT90" s="24">
        <f t="shared" si="83"/>
        <v>44272</v>
      </c>
      <c r="FU90" s="24">
        <f>FT90</f>
        <v>44272</v>
      </c>
      <c r="FV90" s="5"/>
      <c r="FW90" s="5"/>
      <c r="FX90" s="24" t="str">
        <f>IF(FW90&gt;0,WORKDAY(FT90,10),"-")</f>
        <v>-</v>
      </c>
      <c r="FY90" s="24" t="str">
        <f>IF(FW90&gt;0,WORKDAY(FU90,10),"-")</f>
        <v>-</v>
      </c>
      <c r="FZ90" s="5"/>
      <c r="GA90" s="5"/>
      <c r="GB90" s="54"/>
      <c r="GC90" s="54"/>
      <c r="GD90" s="54"/>
      <c r="GE90" s="54"/>
      <c r="GF90" s="54"/>
      <c r="GG90" s="54"/>
      <c r="GH90" s="54"/>
      <c r="GI90" s="54"/>
      <c r="GJ90" s="54"/>
      <c r="GK90" s="54"/>
      <c r="GL90" s="54"/>
      <c r="GM90" s="54"/>
      <c r="GN90" s="54"/>
      <c r="GO90" s="54"/>
      <c r="GP90" s="54"/>
      <c r="GQ90" s="54"/>
      <c r="GR90" s="54"/>
      <c r="GS90" s="54"/>
      <c r="GT90" s="54"/>
      <c r="GU90" s="54"/>
      <c r="GV90" s="54"/>
      <c r="GW90" s="54"/>
      <c r="GX90" s="54"/>
      <c r="GY90" s="54"/>
      <c r="GZ90" s="193"/>
      <c r="HA90" s="54"/>
      <c r="HB90" s="54"/>
      <c r="HC90" s="54"/>
      <c r="HD90" s="34">
        <f t="shared" ca="1" si="53"/>
        <v>1</v>
      </c>
      <c r="HE90" s="25">
        <f t="shared" ca="1" si="76"/>
        <v>6.8389057750759875E-4</v>
      </c>
      <c r="HF90" s="25">
        <f t="shared" ca="1" si="77"/>
        <v>1.5197568389057751E-3</v>
      </c>
      <c r="HG90" s="25">
        <f t="shared" ca="1" si="78"/>
        <v>9.0543259557344079E-4</v>
      </c>
      <c r="HH90" s="25">
        <f t="shared" ca="1" si="79"/>
        <v>2.012072434607646E-3</v>
      </c>
      <c r="HI90" s="25"/>
      <c r="HJ90" s="25"/>
      <c r="HK90" s="5"/>
      <c r="HL90" s="24">
        <f t="shared" ca="1" si="51"/>
        <v>44250</v>
      </c>
      <c r="HM90" s="107"/>
      <c r="HN90" s="85"/>
      <c r="HO90" s="204" t="str">
        <f t="shared" si="54"/>
        <v>ожидание A1</v>
      </c>
      <c r="HP90" s="204" t="str">
        <f t="shared" si="55"/>
        <v>не выгружено 00</v>
      </c>
      <c r="HQ90" s="182" t="str">
        <f t="shared" si="56"/>
        <v>выгружено A1</v>
      </c>
      <c r="HR90" s="182" t="str">
        <f t="shared" si="57"/>
        <v>ожидание A1</v>
      </c>
      <c r="HS90" s="182" t="b">
        <f t="shared" si="58"/>
        <v>0</v>
      </c>
      <c r="HT90" s="182" t="str">
        <f t="shared" si="59"/>
        <v>ожидание замечаний</v>
      </c>
      <c r="HU90" s="182" t="str">
        <f t="shared" si="60"/>
        <v>0055-P2-GA1-CPC-TRM-00659</v>
      </c>
      <c r="HV90" s="191">
        <f t="shared" si="61"/>
        <v>44250</v>
      </c>
      <c r="HW90" s="184" t="str">
        <f t="shared" si="62"/>
        <v>ожидание A1</v>
      </c>
      <c r="HX90" s="191" t="str">
        <f t="shared" si="63"/>
        <v>ожидание A1</v>
      </c>
      <c r="HY90" s="183"/>
      <c r="HZ90" s="182" t="str">
        <f t="shared" si="64"/>
        <v>выгружено</v>
      </c>
      <c r="IA90" s="182" t="str">
        <f t="shared" si="65"/>
        <v>A1</v>
      </c>
      <c r="IB90" s="182" t="str">
        <f t="shared" si="66"/>
        <v>ожидание замечаний к ревизии</v>
      </c>
      <c r="IC90" s="182" t="str">
        <f t="shared" si="67"/>
        <v>A1</v>
      </c>
      <c r="ID90" s="182" t="str">
        <f t="shared" si="68"/>
        <v>A1</v>
      </c>
      <c r="IE90" s="185" t="str">
        <f t="shared" si="69"/>
        <v>1</v>
      </c>
      <c r="IF90" s="135" t="s">
        <v>705</v>
      </c>
      <c r="IG90" s="181">
        <v>1</v>
      </c>
      <c r="IH90" s="85"/>
      <c r="II90" s="85"/>
      <c r="IJ90" s="85"/>
      <c r="IK90" s="85"/>
      <c r="IL90" s="85"/>
      <c r="IM90" s="85"/>
      <c r="IN90" s="85"/>
      <c r="IO90" s="85"/>
      <c r="IP90" s="85"/>
      <c r="IQ90" s="85"/>
      <c r="IR90" s="85"/>
      <c r="IS90" s="85"/>
      <c r="IT90" s="85"/>
      <c r="IU90" s="85"/>
      <c r="IV90" s="85"/>
      <c r="IW90" s="85"/>
      <c r="IX90" s="85"/>
      <c r="IY90" s="85"/>
      <c r="IZ90" s="85"/>
      <c r="JA90" s="85"/>
      <c r="JB90" s="85"/>
      <c r="JC90" s="85"/>
      <c r="JD90" s="85"/>
      <c r="JE90" s="85"/>
      <c r="JF90" s="85"/>
      <c r="JG90" s="85"/>
      <c r="JH90" s="85"/>
      <c r="JI90" s="85"/>
      <c r="JJ90" s="85"/>
      <c r="JK90" s="85"/>
      <c r="JL90" s="85"/>
      <c r="JM90" s="85"/>
      <c r="JN90" s="85"/>
      <c r="JO90" s="85"/>
      <c r="JP90" s="85"/>
      <c r="JQ90" s="85"/>
      <c r="JR90" s="85"/>
      <c r="JS90" s="85"/>
      <c r="JT90" s="85"/>
      <c r="JU90" s="85"/>
      <c r="JV90" s="85"/>
      <c r="JW90" s="85"/>
      <c r="JX90" s="85"/>
      <c r="JY90" s="85"/>
      <c r="JZ90" s="85"/>
      <c r="KA90" s="85"/>
      <c r="KB90" s="85"/>
      <c r="KC90" s="85"/>
    </row>
    <row r="91" spans="1:289" s="57" customFormat="1" ht="57" hidden="1" customHeight="1">
      <c r="A91" s="42"/>
      <c r="B91" s="19" t="s">
        <v>156</v>
      </c>
      <c r="C91" s="19" t="s">
        <v>157</v>
      </c>
      <c r="D91" s="5"/>
      <c r="E91" s="5"/>
      <c r="F91" s="5"/>
      <c r="G91" s="5"/>
      <c r="H91" s="5" t="s">
        <v>727</v>
      </c>
      <c r="I91" s="5" t="s">
        <v>736</v>
      </c>
      <c r="J91" s="5"/>
      <c r="K91" s="5"/>
      <c r="L91" s="5"/>
      <c r="M91" s="5"/>
      <c r="N91" s="5"/>
      <c r="O91" s="5"/>
      <c r="P91" s="5" t="s">
        <v>745</v>
      </c>
      <c r="Q91" s="5" t="s">
        <v>747</v>
      </c>
      <c r="R91" s="5" t="s">
        <v>209</v>
      </c>
      <c r="S91" s="5" t="s">
        <v>362</v>
      </c>
      <c r="T91" s="5" t="s">
        <v>370</v>
      </c>
      <c r="U91" s="5" t="s">
        <v>158</v>
      </c>
      <c r="V91" s="5"/>
      <c r="W91" s="5" t="str">
        <f>CONCATENATE(X91,"-",Y91,"-",Z91,AA91,,AB91,"-",AC91)</f>
        <v>5-30-JSMCI-0001</v>
      </c>
      <c r="X91" s="19" t="s">
        <v>755</v>
      </c>
      <c r="Y91" s="19">
        <v>30</v>
      </c>
      <c r="Z91" s="19" t="s">
        <v>309</v>
      </c>
      <c r="AA91" s="19" t="s">
        <v>305</v>
      </c>
      <c r="AB91" s="19" t="s">
        <v>306</v>
      </c>
      <c r="AC91" s="19" t="s">
        <v>188</v>
      </c>
      <c r="AD91" s="5"/>
      <c r="AE91" s="19">
        <v>4</v>
      </c>
      <c r="AF91" s="19" t="s">
        <v>180</v>
      </c>
      <c r="AG91" s="19" t="s">
        <v>166</v>
      </c>
      <c r="AH91" s="19">
        <v>537</v>
      </c>
      <c r="AI91" s="19" t="s">
        <v>192</v>
      </c>
      <c r="AJ91" s="5"/>
      <c r="AK91" s="5"/>
      <c r="AL91" s="5" t="s">
        <v>121</v>
      </c>
      <c r="AM91" s="5"/>
      <c r="AN91" s="5" t="s">
        <v>169</v>
      </c>
      <c r="AO91" s="5" t="str">
        <f>CONCATENATE("0055-",B91,"-",C91,"-","4",".",AE91,".",AF91,".",AG91,".",AH91,"-",AL91,".",AN91,"-",AI91)</f>
        <v>0055-CPC-GA1-4.4.3.30.537-ATH2.V0-0002</v>
      </c>
      <c r="AP91" s="5" t="str">
        <f>CONCATENATE("0055-",B91,"-",C91,"-","4",".",AE91,".",AF91,".",AG91,".",AH91,"-",AL91,"-",AN91,"-",AI91,"_",BD91,"_",U91)</f>
        <v>0055-CPC-GA1-4.4.3.30.537-ATH2-V0-0002_A1_ER</v>
      </c>
      <c r="AQ91" s="13" t="s">
        <v>324</v>
      </c>
      <c r="AR91" s="13" t="s">
        <v>397</v>
      </c>
      <c r="AS91" s="13" t="s">
        <v>377</v>
      </c>
      <c r="AT91" s="13" t="s">
        <v>378</v>
      </c>
      <c r="AU91" s="13" t="s">
        <v>320</v>
      </c>
      <c r="AV91" s="13" t="s">
        <v>335</v>
      </c>
      <c r="AW91" s="13" t="str">
        <f>CONCATENATE(AQ91," ",AS91,CHAR(10),W91,CHAR(10),AU91)</f>
        <v>SIS Marshalling Cabinet for IS channels 
5-30-JSMCI-0001
General view drawings</v>
      </c>
      <c r="AX91" s="13" t="str">
        <f>CONCATENATE(AR91," ",AT91,CHAR(10),W91,CHAR(10),AV91)</f>
        <v>Шкаф кроссовый ПАЗ, аналоговые и дискретные сигналы, искробезопасный
5-30-JSMCI-0001
Чертеж общего вида</v>
      </c>
      <c r="AY91" s="5"/>
      <c r="AZ91" s="5" t="s">
        <v>490</v>
      </c>
      <c r="BA91" s="5" t="s">
        <v>489</v>
      </c>
      <c r="BB91" s="5" t="str">
        <f>IF(FW91&gt;0,"02",IF(FN91&gt;0,"01",IF(FE91&gt;0,"00",IF(EM91&gt;0,"G1",IF(ED91&gt;0,"F1",IF(DU91&gt;0,"E1",IF(DL91&gt;0,"D1",IF(DC91&gt;0,"C1",IF(CT91&gt;0,"B1",IF(BM91&gt;0,"A1","-"))))))))))</f>
        <v>A1</v>
      </c>
      <c r="BC91" s="167" t="str">
        <f t="shared" si="80"/>
        <v>IFR</v>
      </c>
      <c r="BD91" s="5" t="str">
        <f t="shared" si="81"/>
        <v>A1</v>
      </c>
      <c r="BE91" s="5"/>
      <c r="BF91" s="5"/>
      <c r="BG91" s="12"/>
      <c r="BH91" s="5"/>
      <c r="BI91" s="5"/>
      <c r="BJ91" s="54">
        <f>FB91-(28+15)</f>
        <v>44173</v>
      </c>
      <c r="BK91" s="54">
        <f ca="1">IF(BM91&gt;0,BL91,IF(BJ91&lt;TODAY(),WORKDAY(TODAY(),10),BJ91))</f>
        <v>44250</v>
      </c>
      <c r="BL91" s="193">
        <v>44250</v>
      </c>
      <c r="BM91" s="167" t="s">
        <v>782</v>
      </c>
      <c r="BN91" s="167"/>
      <c r="BO91" s="167"/>
      <c r="BP91" s="167"/>
      <c r="BQ91" s="167"/>
      <c r="BR91" s="157"/>
      <c r="BS91" s="157"/>
      <c r="BT91" s="157"/>
      <c r="BU91" s="157"/>
      <c r="BV91" s="157"/>
      <c r="BW91" s="147"/>
      <c r="BX91" s="147"/>
      <c r="BY91" s="147"/>
      <c r="BZ91" s="147"/>
      <c r="CA91" s="147"/>
      <c r="CB91" s="125"/>
      <c r="CC91" s="125"/>
      <c r="CD91" s="125"/>
      <c r="CE91" s="125"/>
      <c r="CF91" s="125"/>
      <c r="CG91" s="125"/>
      <c r="CH91" s="125"/>
      <c r="CI91" s="125"/>
      <c r="CJ91" s="125"/>
      <c r="CK91" s="125"/>
      <c r="CL91" s="24">
        <f>WORKDAY(BJ91,20)</f>
        <v>44201</v>
      </c>
      <c r="CM91" s="24">
        <f ca="1">IF(BM91&gt;0,WORKDAY(BK91,10),"-")</f>
        <v>44264</v>
      </c>
      <c r="CN91" s="54"/>
      <c r="CO91" s="117"/>
      <c r="CP91" s="34"/>
      <c r="CQ91" s="24">
        <f>WORKDAY(CL91,10)</f>
        <v>44215</v>
      </c>
      <c r="CR91" s="24" t="str">
        <f>IF(CO91&gt;0,WORKDAY(CM91,10),"-")</f>
        <v>-</v>
      </c>
      <c r="CS91" s="54"/>
      <c r="CT91" s="5"/>
      <c r="CU91" s="24" t="str">
        <f>IF(CT91&gt;0,WORKDAY(CQ91,10),"-")</f>
        <v>-</v>
      </c>
      <c r="CV91" s="24" t="str">
        <f>IF(CT91&gt;0,WORKDAY(CR91,10),"-")</f>
        <v>-</v>
      </c>
      <c r="CW91" s="54"/>
      <c r="CX91" s="5"/>
      <c r="CY91" s="34"/>
      <c r="CZ91" s="24" t="str">
        <f>IF(CX91&gt;0,WORKDAY(CU91,10),"-")</f>
        <v>-</v>
      </c>
      <c r="DA91" s="24" t="str">
        <f>IF(CX91&gt;0,WORKDAY(CV91,10),"-")</f>
        <v>-</v>
      </c>
      <c r="DB91" s="24"/>
      <c r="DC91" s="5"/>
      <c r="DD91" s="24" t="str">
        <f>IF(DC91&gt;0,WORKDAY(CZ91,10),"-")</f>
        <v>-</v>
      </c>
      <c r="DE91" s="24" t="str">
        <f>IF(DC91&gt;0,WORKDAY(DA91,10),"-")</f>
        <v>-</v>
      </c>
      <c r="DF91" s="5"/>
      <c r="DG91" s="5"/>
      <c r="DH91" s="54"/>
      <c r="DI91" s="24" t="str">
        <f>IF(DG91&gt;0,WORKDAY(DD91,10),"-")</f>
        <v>-</v>
      </c>
      <c r="DJ91" s="24" t="str">
        <f>IF(DG91&gt;0,WORKDAY(DE91,10),"-")</f>
        <v>-</v>
      </c>
      <c r="DK91" s="5"/>
      <c r="DL91" s="5"/>
      <c r="DM91" s="24" t="str">
        <f>IF(DL91&gt;0,WORKDAY(DI91,10),"-")</f>
        <v>-</v>
      </c>
      <c r="DN91" s="24" t="str">
        <f>IF(DL91&gt;0,WORKDAY(DJ91,10),"-")</f>
        <v>-</v>
      </c>
      <c r="DO91" s="5"/>
      <c r="DP91" s="5"/>
      <c r="DQ91" s="54"/>
      <c r="DR91" s="24" t="str">
        <f>IF(DP91&gt;0,WORKDAY(DM91,10),"-")</f>
        <v>-</v>
      </c>
      <c r="DS91" s="24" t="str">
        <f>IF(DP91&gt;0,WORKDAY(DN91,10),"-")</f>
        <v>-</v>
      </c>
      <c r="DT91" s="5"/>
      <c r="DU91" s="5"/>
      <c r="DV91" s="24" t="str">
        <f>IF(DU91&gt;0,WORKDAY(DR91,10),"-")</f>
        <v>-</v>
      </c>
      <c r="DW91" s="24" t="str">
        <f>IF(DU91&gt;0,WORKDAY(DS91,10),"-")</f>
        <v>-</v>
      </c>
      <c r="DX91" s="5"/>
      <c r="DY91" s="5"/>
      <c r="DZ91" s="54"/>
      <c r="EA91" s="24" t="str">
        <f>IF(DY91&gt;0,WORKDAY(DV91,10),"-")</f>
        <v>-</v>
      </c>
      <c r="EB91" s="24" t="str">
        <f>IF(DY91&gt;0,WORKDAY(DW91,10),"-")</f>
        <v>-</v>
      </c>
      <c r="EC91" s="5"/>
      <c r="ED91" s="5"/>
      <c r="EE91" s="24" t="str">
        <f>IF(ED91&gt;0,WORKDAY(EA91,10),"-")</f>
        <v>-</v>
      </c>
      <c r="EF91" s="24" t="str">
        <f>IF(ED91&gt;0,WORKDAY(EB91,10),"-")</f>
        <v>-</v>
      </c>
      <c r="EG91" s="5"/>
      <c r="EH91" s="5"/>
      <c r="EI91" s="54"/>
      <c r="EJ91" s="24" t="str">
        <f>IF(EH91&gt;0,WORKDAY(EE91,10),"-")</f>
        <v>-</v>
      </c>
      <c r="EK91" s="24" t="str">
        <f>IF(EH91&gt;0,WORKDAY(EF91,10),"-")</f>
        <v>-</v>
      </c>
      <c r="EL91" s="5"/>
      <c r="EM91" s="5"/>
      <c r="EN91" s="24" t="str">
        <f>IF(EM91&gt;0,WORKDAY(EJ91,10),"-")</f>
        <v>-</v>
      </c>
      <c r="EO91" s="24" t="str">
        <f>IF(EM91&gt;0,WORKDAY(EK91,10),"-")</f>
        <v>-</v>
      </c>
      <c r="EP91" s="5"/>
      <c r="EQ91" s="5"/>
      <c r="ER91" s="54"/>
      <c r="ES91" s="54"/>
      <c r="ET91" s="54"/>
      <c r="EU91" s="54"/>
      <c r="EV91" s="54"/>
      <c r="EW91" s="24"/>
      <c r="EX91" s="24"/>
      <c r="EY91" s="167"/>
      <c r="EZ91" s="167"/>
      <c r="FA91" s="193"/>
      <c r="FB91" s="214">
        <v>44216</v>
      </c>
      <c r="FC91" s="214">
        <f ca="1">IF(BK91&gt;0,IF(DC91&gt;0,WORKDAY(DB91,20),IF(CT91&gt;0,WORKDAY(CS91,30),IF(CO91&gt;0,WORKDAY(CN91,40),FB91))),"-")</f>
        <v>44216</v>
      </c>
      <c r="FD91" s="167"/>
      <c r="FE91" s="167"/>
      <c r="FF91" s="24" t="str">
        <f>IF(FE91&gt;0,WORKDAY(FB91,10),"-")</f>
        <v>-</v>
      </c>
      <c r="FG91" s="24" t="str">
        <f>IF(FE91&gt;0,WORKDAY(FC91,10),"-")</f>
        <v>-</v>
      </c>
      <c r="FH91" s="5"/>
      <c r="FI91" s="5"/>
      <c r="FJ91" s="34"/>
      <c r="FK91" s="24">
        <f t="shared" si="82"/>
        <v>44244</v>
      </c>
      <c r="FL91" s="24">
        <f t="shared" si="74"/>
        <v>44244</v>
      </c>
      <c r="FM91" s="5"/>
      <c r="FN91" s="167"/>
      <c r="FO91" s="24" t="str">
        <f>IF(FN91&gt;0,WORKDAY(FK91,10),"-")</f>
        <v>-</v>
      </c>
      <c r="FP91" s="24" t="str">
        <f>IF(FN91&gt;0,WORKDAY(FL91,10),"-")</f>
        <v>-</v>
      </c>
      <c r="FQ91" s="5"/>
      <c r="FR91" s="5"/>
      <c r="FS91" s="54"/>
      <c r="FT91" s="24">
        <f t="shared" si="83"/>
        <v>44272</v>
      </c>
      <c r="FU91" s="24">
        <f>FT91</f>
        <v>44272</v>
      </c>
      <c r="FV91" s="5"/>
      <c r="FW91" s="5"/>
      <c r="FX91" s="24" t="str">
        <f>IF(FW91&gt;0,WORKDAY(FT91,10),"-")</f>
        <v>-</v>
      </c>
      <c r="FY91" s="24" t="str">
        <f>IF(FW91&gt;0,WORKDAY(FU91,10),"-")</f>
        <v>-</v>
      </c>
      <c r="FZ91" s="5"/>
      <c r="GA91" s="5"/>
      <c r="GB91" s="54"/>
      <c r="GC91" s="54"/>
      <c r="GD91" s="54"/>
      <c r="GE91" s="54"/>
      <c r="GF91" s="54"/>
      <c r="GG91" s="54"/>
      <c r="GH91" s="54"/>
      <c r="GI91" s="54"/>
      <c r="GJ91" s="54"/>
      <c r="GK91" s="54"/>
      <c r="GL91" s="54"/>
      <c r="GM91" s="54"/>
      <c r="GN91" s="54"/>
      <c r="GO91" s="54"/>
      <c r="GP91" s="54"/>
      <c r="GQ91" s="54"/>
      <c r="GR91" s="54"/>
      <c r="GS91" s="54"/>
      <c r="GT91" s="54"/>
      <c r="GU91" s="54"/>
      <c r="GV91" s="54"/>
      <c r="GW91" s="54"/>
      <c r="GX91" s="54"/>
      <c r="GY91" s="54"/>
      <c r="GZ91" s="193"/>
      <c r="HA91" s="54"/>
      <c r="HB91" s="54"/>
      <c r="HC91" s="54"/>
      <c r="HD91" s="34">
        <f t="shared" ca="1" si="53"/>
        <v>1</v>
      </c>
      <c r="HE91" s="25">
        <f t="shared" ca="1" si="76"/>
        <v>6.8389057750759875E-4</v>
      </c>
      <c r="HF91" s="25">
        <f t="shared" ca="1" si="77"/>
        <v>1.5197568389057751E-3</v>
      </c>
      <c r="HG91" s="25">
        <f t="shared" ca="1" si="78"/>
        <v>9.0543259557344079E-4</v>
      </c>
      <c r="HH91" s="25">
        <f t="shared" ca="1" si="79"/>
        <v>2.012072434607646E-3</v>
      </c>
      <c r="HI91" s="25"/>
      <c r="HJ91" s="25"/>
      <c r="HK91" s="5"/>
      <c r="HL91" s="24">
        <f t="shared" ca="1" si="51"/>
        <v>44250</v>
      </c>
      <c r="HM91" s="107"/>
      <c r="HN91" s="85"/>
      <c r="HO91" s="204" t="str">
        <f t="shared" si="54"/>
        <v>ожидание A1</v>
      </c>
      <c r="HP91" s="204" t="str">
        <f t="shared" si="55"/>
        <v>не выгружено 00</v>
      </c>
      <c r="HQ91" s="182" t="str">
        <f t="shared" si="56"/>
        <v>выгружено A1</v>
      </c>
      <c r="HR91" s="182" t="str">
        <f t="shared" si="57"/>
        <v>ожидание A1</v>
      </c>
      <c r="HS91" s="182" t="b">
        <f t="shared" si="58"/>
        <v>0</v>
      </c>
      <c r="HT91" s="182" t="str">
        <f t="shared" si="59"/>
        <v>ожидание замечаний</v>
      </c>
      <c r="HU91" s="182" t="str">
        <f t="shared" si="60"/>
        <v>0055-P2-GA1-CPC-TRM-00659</v>
      </c>
      <c r="HV91" s="191">
        <f t="shared" si="61"/>
        <v>44250</v>
      </c>
      <c r="HW91" s="184" t="str">
        <f t="shared" si="62"/>
        <v>ожидание A1</v>
      </c>
      <c r="HX91" s="191" t="str">
        <f t="shared" si="63"/>
        <v>ожидание A1</v>
      </c>
      <c r="HY91" s="183"/>
      <c r="HZ91" s="182" t="str">
        <f t="shared" si="64"/>
        <v>выгружено</v>
      </c>
      <c r="IA91" s="182" t="str">
        <f t="shared" si="65"/>
        <v>A1</v>
      </c>
      <c r="IB91" s="182" t="str">
        <f t="shared" si="66"/>
        <v>ожидание замечаний к ревизии</v>
      </c>
      <c r="IC91" s="182" t="str">
        <f t="shared" si="67"/>
        <v>A1</v>
      </c>
      <c r="ID91" s="182" t="str">
        <f t="shared" si="68"/>
        <v>A1</v>
      </c>
      <c r="IE91" s="185" t="str">
        <f t="shared" si="69"/>
        <v>1</v>
      </c>
      <c r="IF91" s="135" t="s">
        <v>705</v>
      </c>
      <c r="IG91" s="181">
        <v>1</v>
      </c>
      <c r="IH91" s="85"/>
      <c r="II91" s="85"/>
      <c r="IJ91" s="85"/>
      <c r="IK91" s="85"/>
      <c r="IL91" s="85"/>
      <c r="IM91" s="85"/>
      <c r="IN91" s="85"/>
      <c r="IO91" s="85"/>
      <c r="IP91" s="85"/>
      <c r="IQ91" s="85"/>
      <c r="IR91" s="85"/>
      <c r="IS91" s="85"/>
      <c r="IT91" s="85"/>
      <c r="IU91" s="85"/>
      <c r="IV91" s="85"/>
      <c r="IW91" s="85"/>
      <c r="IX91" s="85"/>
      <c r="IY91" s="85"/>
      <c r="IZ91" s="85"/>
      <c r="JA91" s="85"/>
      <c r="JB91" s="85"/>
      <c r="JC91" s="85"/>
      <c r="JD91" s="85"/>
      <c r="JE91" s="85"/>
      <c r="JF91" s="85"/>
      <c r="JG91" s="85"/>
      <c r="JH91" s="85"/>
      <c r="JI91" s="85"/>
      <c r="JJ91" s="85"/>
      <c r="JK91" s="85"/>
      <c r="JL91" s="85"/>
      <c r="JM91" s="85"/>
      <c r="JN91" s="85"/>
      <c r="JO91" s="85"/>
      <c r="JP91" s="85"/>
      <c r="JQ91" s="85"/>
      <c r="JR91" s="85"/>
      <c r="JS91" s="85"/>
      <c r="JT91" s="85"/>
      <c r="JU91" s="85"/>
      <c r="JV91" s="85"/>
      <c r="JW91" s="85"/>
      <c r="JX91" s="85"/>
      <c r="JY91" s="85"/>
      <c r="JZ91" s="85"/>
      <c r="KA91" s="85"/>
      <c r="KB91" s="85"/>
      <c r="KC91" s="85"/>
    </row>
    <row r="92" spans="1:289" s="57" customFormat="1" ht="57" hidden="1" customHeight="1">
      <c r="A92" s="42"/>
      <c r="B92" s="19" t="s">
        <v>156</v>
      </c>
      <c r="C92" s="19" t="s">
        <v>157</v>
      </c>
      <c r="D92" s="5"/>
      <c r="E92" s="5"/>
      <c r="F92" s="5"/>
      <c r="G92" s="5"/>
      <c r="H92" s="5" t="s">
        <v>727</v>
      </c>
      <c r="I92" s="5" t="s">
        <v>736</v>
      </c>
      <c r="J92" s="5"/>
      <c r="K92" s="5"/>
      <c r="L92" s="5"/>
      <c r="M92" s="5"/>
      <c r="N92" s="5"/>
      <c r="O92" s="5"/>
      <c r="P92" s="5" t="s">
        <v>745</v>
      </c>
      <c r="Q92" s="5" t="s">
        <v>747</v>
      </c>
      <c r="R92" s="5" t="s">
        <v>209</v>
      </c>
      <c r="S92" s="5" t="s">
        <v>362</v>
      </c>
      <c r="T92" s="5" t="s">
        <v>370</v>
      </c>
      <c r="U92" s="5" t="s">
        <v>158</v>
      </c>
      <c r="V92" s="5"/>
      <c r="W92" s="5" t="str">
        <f>CONCATENATE(X92,"-",Y92,"-",Z92,AA92,,AB92,"-",AC92)</f>
        <v>5-30-JSMCI-0001</v>
      </c>
      <c r="X92" s="19" t="s">
        <v>755</v>
      </c>
      <c r="Y92" s="19">
        <v>30</v>
      </c>
      <c r="Z92" s="19" t="s">
        <v>309</v>
      </c>
      <c r="AA92" s="19" t="s">
        <v>305</v>
      </c>
      <c r="AB92" s="19" t="s">
        <v>306</v>
      </c>
      <c r="AC92" s="19" t="s">
        <v>188</v>
      </c>
      <c r="AD92" s="5"/>
      <c r="AE92" s="19">
        <v>4</v>
      </c>
      <c r="AF92" s="19" t="s">
        <v>180</v>
      </c>
      <c r="AG92" s="19" t="s">
        <v>166</v>
      </c>
      <c r="AH92" s="19">
        <v>537</v>
      </c>
      <c r="AI92" s="19" t="s">
        <v>192</v>
      </c>
      <c r="AJ92" s="5"/>
      <c r="AK92" s="5"/>
      <c r="AL92" s="5" t="s">
        <v>121</v>
      </c>
      <c r="AM92" s="5"/>
      <c r="AN92" s="5" t="s">
        <v>170</v>
      </c>
      <c r="AO92" s="5" t="str">
        <f>CONCATENATE("0055-",B92,"-",C92,"-","4",".",AE92,".",AF92,".",AG92,".",AH92,"-",AL92,".",AN92,"-",AI92)</f>
        <v>0055-CPC-GA1-4.4.3.30.537-ATH2.SB-0002</v>
      </c>
      <c r="AP92" s="5" t="str">
        <f>CONCATENATE("0055-",B92,"-",C92,"-","4",".",AE92,".",AF92,".",AG92,".",AH92,"-",AL92,"-",AN92,"-",AI92,"_",BD92,"_",U92)</f>
        <v>0055-CPC-GA1-4.4.3.30.537-ATH2-SB-0002_A1_ER</v>
      </c>
      <c r="AQ92" s="13" t="s">
        <v>324</v>
      </c>
      <c r="AR92" s="13" t="s">
        <v>397</v>
      </c>
      <c r="AS92" s="13" t="s">
        <v>377</v>
      </c>
      <c r="AT92" s="13" t="s">
        <v>378</v>
      </c>
      <c r="AU92" s="13" t="s">
        <v>321</v>
      </c>
      <c r="AV92" s="13" t="s">
        <v>336</v>
      </c>
      <c r="AW92" s="13" t="str">
        <f>CONCATENATE(AQ92," ",AS92,CHAR(10),W92,CHAR(10),AU92)</f>
        <v>SIS Marshalling Cabinet for IS channels 
5-30-JSMCI-0001
Electrical circuits</v>
      </c>
      <c r="AX92" s="13" t="str">
        <f>CONCATENATE(AR92," ",AT92,CHAR(10),W92,CHAR(10),AV92)</f>
        <v>Шкаф кроссовый ПАЗ, аналоговые и дискретные сигналы, искробезопасный
5-30-JSMCI-0001
Схема электрическая принципиальная</v>
      </c>
      <c r="AY92" s="5"/>
      <c r="AZ92" s="5" t="s">
        <v>490</v>
      </c>
      <c r="BA92" s="5" t="s">
        <v>489</v>
      </c>
      <c r="BB92" s="5" t="str">
        <f>IF(FW92&gt;0,"02",IF(FN92&gt;0,"01",IF(FE92&gt;0,"00",IF(EM92&gt;0,"G1",IF(ED92&gt;0,"F1",IF(DU92&gt;0,"E1",IF(DL92&gt;0,"D1",IF(DC92&gt;0,"C1",IF(CT92&gt;0,"B1",IF(BM92&gt;0,"A1","-"))))))))))</f>
        <v>A1</v>
      </c>
      <c r="BC92" s="167" t="str">
        <f t="shared" si="80"/>
        <v>IFR</v>
      </c>
      <c r="BD92" s="5" t="str">
        <f t="shared" si="81"/>
        <v>A1</v>
      </c>
      <c r="BE92" s="5"/>
      <c r="BF92" s="5"/>
      <c r="BG92" s="12"/>
      <c r="BH92" s="5"/>
      <c r="BI92" s="5"/>
      <c r="BJ92" s="54">
        <f>FB92-(28+15)</f>
        <v>44173</v>
      </c>
      <c r="BK92" s="54">
        <f ca="1">IF(BM92&gt;0,BL92,IF(BJ92&lt;TODAY(),WORKDAY(TODAY(),10),BJ92))</f>
        <v>44250</v>
      </c>
      <c r="BL92" s="193">
        <v>44250</v>
      </c>
      <c r="BM92" s="167" t="s">
        <v>782</v>
      </c>
      <c r="BN92" s="167"/>
      <c r="BO92" s="167"/>
      <c r="BP92" s="167"/>
      <c r="BQ92" s="167"/>
      <c r="BR92" s="157"/>
      <c r="BS92" s="157"/>
      <c r="BT92" s="157"/>
      <c r="BU92" s="157"/>
      <c r="BV92" s="157"/>
      <c r="BW92" s="147"/>
      <c r="BX92" s="147"/>
      <c r="BY92" s="147"/>
      <c r="BZ92" s="147"/>
      <c r="CA92" s="147"/>
      <c r="CB92" s="125"/>
      <c r="CC92" s="125"/>
      <c r="CD92" s="125"/>
      <c r="CE92" s="125"/>
      <c r="CF92" s="125"/>
      <c r="CG92" s="125"/>
      <c r="CH92" s="125"/>
      <c r="CI92" s="125"/>
      <c r="CJ92" s="125"/>
      <c r="CK92" s="125"/>
      <c r="CL92" s="24">
        <f>WORKDAY(BJ92,20)</f>
        <v>44201</v>
      </c>
      <c r="CM92" s="24">
        <f ca="1">IF(BM92&gt;0,WORKDAY(BK92,10),"-")</f>
        <v>44264</v>
      </c>
      <c r="CN92" s="54"/>
      <c r="CO92" s="117"/>
      <c r="CP92" s="34"/>
      <c r="CQ92" s="24">
        <f>WORKDAY(CL92,10)</f>
        <v>44215</v>
      </c>
      <c r="CR92" s="24" t="str">
        <f>IF(CO92&gt;0,WORKDAY(CM92,10),"-")</f>
        <v>-</v>
      </c>
      <c r="CS92" s="54"/>
      <c r="CT92" s="5"/>
      <c r="CU92" s="24" t="str">
        <f>IF(CT92&gt;0,WORKDAY(CQ92,10),"-")</f>
        <v>-</v>
      </c>
      <c r="CV92" s="24" t="str">
        <f>IF(CT92&gt;0,WORKDAY(CR92,10),"-")</f>
        <v>-</v>
      </c>
      <c r="CW92" s="54"/>
      <c r="CX92" s="5"/>
      <c r="CY92" s="34"/>
      <c r="CZ92" s="24" t="str">
        <f>IF(CX92&gt;0,WORKDAY(CU92,10),"-")</f>
        <v>-</v>
      </c>
      <c r="DA92" s="24" t="str">
        <f>IF(CX92&gt;0,WORKDAY(CV92,10),"-")</f>
        <v>-</v>
      </c>
      <c r="DB92" s="24"/>
      <c r="DC92" s="5"/>
      <c r="DD92" s="24" t="str">
        <f>IF(DC92&gt;0,WORKDAY(CZ92,10),"-")</f>
        <v>-</v>
      </c>
      <c r="DE92" s="24" t="str">
        <f>IF(DC92&gt;0,WORKDAY(DA92,10),"-")</f>
        <v>-</v>
      </c>
      <c r="DF92" s="5"/>
      <c r="DG92" s="5"/>
      <c r="DH92" s="54"/>
      <c r="DI92" s="24" t="str">
        <f>IF(DG92&gt;0,WORKDAY(DD92,10),"-")</f>
        <v>-</v>
      </c>
      <c r="DJ92" s="24" t="str">
        <f>IF(DG92&gt;0,WORKDAY(DE92,10),"-")</f>
        <v>-</v>
      </c>
      <c r="DK92" s="5"/>
      <c r="DL92" s="5"/>
      <c r="DM92" s="24" t="str">
        <f>IF(DL92&gt;0,WORKDAY(DI92,10),"-")</f>
        <v>-</v>
      </c>
      <c r="DN92" s="24" t="str">
        <f>IF(DL92&gt;0,WORKDAY(DJ92,10),"-")</f>
        <v>-</v>
      </c>
      <c r="DO92" s="5"/>
      <c r="DP92" s="5"/>
      <c r="DQ92" s="54"/>
      <c r="DR92" s="24" t="str">
        <f>IF(DP92&gt;0,WORKDAY(DM92,10),"-")</f>
        <v>-</v>
      </c>
      <c r="DS92" s="24" t="str">
        <f>IF(DP92&gt;0,WORKDAY(DN92,10),"-")</f>
        <v>-</v>
      </c>
      <c r="DT92" s="5"/>
      <c r="DU92" s="5"/>
      <c r="DV92" s="24" t="str">
        <f>IF(DU92&gt;0,WORKDAY(DR92,10),"-")</f>
        <v>-</v>
      </c>
      <c r="DW92" s="24" t="str">
        <f>IF(DU92&gt;0,WORKDAY(DS92,10),"-")</f>
        <v>-</v>
      </c>
      <c r="DX92" s="5"/>
      <c r="DY92" s="5"/>
      <c r="DZ92" s="54"/>
      <c r="EA92" s="24" t="str">
        <f>IF(DY92&gt;0,WORKDAY(DV92,10),"-")</f>
        <v>-</v>
      </c>
      <c r="EB92" s="24" t="str">
        <f>IF(DY92&gt;0,WORKDAY(DW92,10),"-")</f>
        <v>-</v>
      </c>
      <c r="EC92" s="5"/>
      <c r="ED92" s="5"/>
      <c r="EE92" s="24" t="str">
        <f>IF(ED92&gt;0,WORKDAY(EA92,10),"-")</f>
        <v>-</v>
      </c>
      <c r="EF92" s="24" t="str">
        <f>IF(ED92&gt;0,WORKDAY(EB92,10),"-")</f>
        <v>-</v>
      </c>
      <c r="EG92" s="5"/>
      <c r="EH92" s="5"/>
      <c r="EI92" s="54"/>
      <c r="EJ92" s="24" t="str">
        <f>IF(EH92&gt;0,WORKDAY(EE92,10),"-")</f>
        <v>-</v>
      </c>
      <c r="EK92" s="24" t="str">
        <f>IF(EH92&gt;0,WORKDAY(EF92,10),"-")</f>
        <v>-</v>
      </c>
      <c r="EL92" s="5"/>
      <c r="EM92" s="5"/>
      <c r="EN92" s="24" t="str">
        <f>IF(EM92&gt;0,WORKDAY(EJ92,10),"-")</f>
        <v>-</v>
      </c>
      <c r="EO92" s="24" t="str">
        <f>IF(EM92&gt;0,WORKDAY(EK92,10),"-")</f>
        <v>-</v>
      </c>
      <c r="EP92" s="5"/>
      <c r="EQ92" s="5"/>
      <c r="ER92" s="54"/>
      <c r="ES92" s="54"/>
      <c r="ET92" s="54"/>
      <c r="EU92" s="54"/>
      <c r="EV92" s="54"/>
      <c r="EW92" s="24"/>
      <c r="EX92" s="24"/>
      <c r="EY92" s="167"/>
      <c r="EZ92" s="167"/>
      <c r="FA92" s="193"/>
      <c r="FB92" s="214">
        <v>44216</v>
      </c>
      <c r="FC92" s="214">
        <f ca="1">IF(BK92&gt;0,IF(DC92&gt;0,WORKDAY(DB92,20),IF(CT92&gt;0,WORKDAY(CS92,30),IF(CO92&gt;0,WORKDAY(CN92,40),FB92))),"-")</f>
        <v>44216</v>
      </c>
      <c r="FD92" s="167"/>
      <c r="FE92" s="167"/>
      <c r="FF92" s="24" t="str">
        <f>IF(FE92&gt;0,WORKDAY(FB92,10),"-")</f>
        <v>-</v>
      </c>
      <c r="FG92" s="24" t="str">
        <f>IF(FE92&gt;0,WORKDAY(FC92,10),"-")</f>
        <v>-</v>
      </c>
      <c r="FH92" s="5"/>
      <c r="FI92" s="5"/>
      <c r="FJ92" s="34"/>
      <c r="FK92" s="24">
        <f t="shared" si="82"/>
        <v>44244</v>
      </c>
      <c r="FL92" s="24">
        <f t="shared" si="74"/>
        <v>44244</v>
      </c>
      <c r="FM92" s="5"/>
      <c r="FN92" s="167"/>
      <c r="FO92" s="24" t="str">
        <f>IF(FN92&gt;0,WORKDAY(FK92,10),"-")</f>
        <v>-</v>
      </c>
      <c r="FP92" s="24" t="str">
        <f>IF(FN92&gt;0,WORKDAY(FL92,10),"-")</f>
        <v>-</v>
      </c>
      <c r="FQ92" s="5"/>
      <c r="FR92" s="5"/>
      <c r="FS92" s="54"/>
      <c r="FT92" s="24">
        <f t="shared" si="83"/>
        <v>44272</v>
      </c>
      <c r="FU92" s="24">
        <f>FT92</f>
        <v>44272</v>
      </c>
      <c r="FV92" s="5"/>
      <c r="FW92" s="5"/>
      <c r="FX92" s="24" t="str">
        <f>IF(FW92&gt;0,WORKDAY(FT92,10),"-")</f>
        <v>-</v>
      </c>
      <c r="FY92" s="24" t="str">
        <f>IF(FW92&gt;0,WORKDAY(FU92,10),"-")</f>
        <v>-</v>
      </c>
      <c r="FZ92" s="5"/>
      <c r="GA92" s="5"/>
      <c r="GB92" s="54"/>
      <c r="GC92" s="54"/>
      <c r="GD92" s="54"/>
      <c r="GE92" s="54"/>
      <c r="GF92" s="54"/>
      <c r="GG92" s="54"/>
      <c r="GH92" s="54"/>
      <c r="GI92" s="54"/>
      <c r="GJ92" s="54"/>
      <c r="GK92" s="54"/>
      <c r="GL92" s="54"/>
      <c r="GM92" s="54"/>
      <c r="GN92" s="54"/>
      <c r="GO92" s="54"/>
      <c r="GP92" s="54"/>
      <c r="GQ92" s="54"/>
      <c r="GR92" s="54"/>
      <c r="GS92" s="54"/>
      <c r="GT92" s="54"/>
      <c r="GU92" s="54"/>
      <c r="GV92" s="54"/>
      <c r="GW92" s="54"/>
      <c r="GX92" s="54"/>
      <c r="GY92" s="54"/>
      <c r="GZ92" s="193"/>
      <c r="HA92" s="54"/>
      <c r="HB92" s="54"/>
      <c r="HC92" s="54"/>
      <c r="HD92" s="34">
        <f t="shared" ca="1" si="53"/>
        <v>1</v>
      </c>
      <c r="HE92" s="25">
        <f t="shared" ca="1" si="76"/>
        <v>6.8389057750759875E-4</v>
      </c>
      <c r="HF92" s="25">
        <f t="shared" ca="1" si="77"/>
        <v>1.5197568389057751E-3</v>
      </c>
      <c r="HG92" s="25">
        <f t="shared" ca="1" si="78"/>
        <v>9.0543259557344079E-4</v>
      </c>
      <c r="HH92" s="25">
        <f t="shared" ca="1" si="79"/>
        <v>2.012072434607646E-3</v>
      </c>
      <c r="HI92" s="25"/>
      <c r="HJ92" s="25"/>
      <c r="HK92" s="5"/>
      <c r="HL92" s="24">
        <f t="shared" ca="1" si="51"/>
        <v>44250</v>
      </c>
      <c r="HM92" s="107"/>
      <c r="HN92" s="85"/>
      <c r="HO92" s="204" t="str">
        <f t="shared" si="54"/>
        <v>ожидание A1</v>
      </c>
      <c r="HP92" s="204" t="str">
        <f t="shared" si="55"/>
        <v>не выгружено 00</v>
      </c>
      <c r="HQ92" s="182" t="str">
        <f t="shared" si="56"/>
        <v>выгружено A1</v>
      </c>
      <c r="HR92" s="182" t="str">
        <f t="shared" si="57"/>
        <v>ожидание A1</v>
      </c>
      <c r="HS92" s="182" t="b">
        <f t="shared" si="58"/>
        <v>0</v>
      </c>
      <c r="HT92" s="182" t="str">
        <f t="shared" si="59"/>
        <v>ожидание замечаний</v>
      </c>
      <c r="HU92" s="182" t="str">
        <f t="shared" si="60"/>
        <v>0055-P2-GA1-CPC-TRM-00659</v>
      </c>
      <c r="HV92" s="191">
        <f t="shared" si="61"/>
        <v>44250</v>
      </c>
      <c r="HW92" s="184" t="str">
        <f t="shared" si="62"/>
        <v>ожидание A1</v>
      </c>
      <c r="HX92" s="191" t="str">
        <f t="shared" si="63"/>
        <v>ожидание A1</v>
      </c>
      <c r="HY92" s="183"/>
      <c r="HZ92" s="182" t="str">
        <f t="shared" si="64"/>
        <v>выгружено</v>
      </c>
      <c r="IA92" s="182" t="str">
        <f t="shared" si="65"/>
        <v>A1</v>
      </c>
      <c r="IB92" s="182" t="str">
        <f t="shared" si="66"/>
        <v>ожидание замечаний к ревизии</v>
      </c>
      <c r="IC92" s="182" t="str">
        <f t="shared" si="67"/>
        <v>A1</v>
      </c>
      <c r="ID92" s="182" t="str">
        <f t="shared" si="68"/>
        <v>A1</v>
      </c>
      <c r="IE92" s="185" t="str">
        <f t="shared" si="69"/>
        <v>1</v>
      </c>
      <c r="IF92" s="135" t="s">
        <v>705</v>
      </c>
      <c r="IG92" s="181">
        <v>1</v>
      </c>
      <c r="IH92" s="85"/>
      <c r="II92" s="85"/>
      <c r="IJ92" s="85"/>
      <c r="IK92" s="85"/>
      <c r="IL92" s="85"/>
      <c r="IM92" s="85"/>
      <c r="IN92" s="85"/>
      <c r="IO92" s="85"/>
      <c r="IP92" s="85"/>
      <c r="IQ92" s="85"/>
      <c r="IR92" s="85"/>
      <c r="IS92" s="85"/>
      <c r="IT92" s="85"/>
      <c r="IU92" s="85"/>
      <c r="IV92" s="85"/>
      <c r="IW92" s="85"/>
      <c r="IX92" s="85"/>
      <c r="IY92" s="85"/>
      <c r="IZ92" s="85"/>
      <c r="JA92" s="85"/>
      <c r="JB92" s="85"/>
      <c r="JC92" s="85"/>
      <c r="JD92" s="85"/>
      <c r="JE92" s="85"/>
      <c r="JF92" s="85"/>
      <c r="JG92" s="85"/>
      <c r="JH92" s="85"/>
      <c r="JI92" s="85"/>
      <c r="JJ92" s="85"/>
      <c r="JK92" s="85"/>
      <c r="JL92" s="85"/>
      <c r="JM92" s="85"/>
      <c r="JN92" s="85"/>
      <c r="JO92" s="85"/>
      <c r="JP92" s="85"/>
      <c r="JQ92" s="85"/>
      <c r="JR92" s="85"/>
      <c r="JS92" s="85"/>
      <c r="JT92" s="85"/>
      <c r="JU92" s="85"/>
      <c r="JV92" s="85"/>
      <c r="JW92" s="85"/>
      <c r="JX92" s="85"/>
      <c r="JY92" s="85"/>
      <c r="JZ92" s="85"/>
      <c r="KA92" s="85"/>
      <c r="KB92" s="85"/>
      <c r="KC92" s="85"/>
    </row>
    <row r="93" spans="1:289" s="57" customFormat="1" ht="57" hidden="1" customHeight="1">
      <c r="A93" s="42"/>
      <c r="B93" s="19" t="s">
        <v>156</v>
      </c>
      <c r="C93" s="19" t="s">
        <v>157</v>
      </c>
      <c r="D93" s="5"/>
      <c r="E93" s="5"/>
      <c r="F93" s="5"/>
      <c r="G93" s="5"/>
      <c r="H93" s="5" t="s">
        <v>727</v>
      </c>
      <c r="I93" s="5" t="s">
        <v>736</v>
      </c>
      <c r="J93" s="5"/>
      <c r="K93" s="5"/>
      <c r="L93" s="5"/>
      <c r="M93" s="5"/>
      <c r="N93" s="5"/>
      <c r="O93" s="5"/>
      <c r="P93" s="5" t="s">
        <v>745</v>
      </c>
      <c r="Q93" s="5" t="s">
        <v>747</v>
      </c>
      <c r="R93" s="5" t="s">
        <v>209</v>
      </c>
      <c r="S93" s="5" t="s">
        <v>362</v>
      </c>
      <c r="T93" s="5" t="s">
        <v>370</v>
      </c>
      <c r="U93" s="5" t="s">
        <v>158</v>
      </c>
      <c r="V93" s="5"/>
      <c r="W93" s="5" t="str">
        <f>CONCATENATE(X93,"-",Y93,"-",Z93,AA93,,AB93,"-",AC93)</f>
        <v>5-30-JSMCI-0001</v>
      </c>
      <c r="X93" s="19" t="s">
        <v>755</v>
      </c>
      <c r="Y93" s="19">
        <v>30</v>
      </c>
      <c r="Z93" s="19" t="s">
        <v>309</v>
      </c>
      <c r="AA93" s="19" t="s">
        <v>305</v>
      </c>
      <c r="AB93" s="19" t="s">
        <v>306</v>
      </c>
      <c r="AC93" s="19" t="s">
        <v>188</v>
      </c>
      <c r="AD93" s="5"/>
      <c r="AE93" s="19">
        <v>4</v>
      </c>
      <c r="AF93" s="19" t="s">
        <v>180</v>
      </c>
      <c r="AG93" s="19" t="s">
        <v>166</v>
      </c>
      <c r="AH93" s="19">
        <v>537</v>
      </c>
      <c r="AI93" s="19" t="s">
        <v>192</v>
      </c>
      <c r="AJ93" s="5"/>
      <c r="AK93" s="5"/>
      <c r="AL93" s="5" t="s">
        <v>121</v>
      </c>
      <c r="AM93" s="5"/>
      <c r="AN93" s="5" t="s">
        <v>546</v>
      </c>
      <c r="AO93" s="5" t="str">
        <f>CONCATENATE("0055-",B93,"-",C93,"-","4",".",AE93,".",AF93,".",AG93,".",AH93,"-",AL93,".",AN93,"-",AI93)</f>
        <v>0055-CPC-GA1-4.4.3.30.537-ATH2.JH-0002</v>
      </c>
      <c r="AP93" s="5" t="str">
        <f>CONCATENATE("0055-",B93,"-",C93,"-","4",".",AE93,".",AF93,".",AG93,".",AH93,"-",AL93,"-",AN93,"-",AI93,"_",BD93,"_",U93)</f>
        <v>0055-CPC-GA1-4.4.3.30.537-ATH2-JH-0002_-_ER</v>
      </c>
      <c r="AQ93" s="13" t="s">
        <v>324</v>
      </c>
      <c r="AR93" s="13" t="s">
        <v>397</v>
      </c>
      <c r="AS93" s="13" t="s">
        <v>377</v>
      </c>
      <c r="AT93" s="13" t="s">
        <v>378</v>
      </c>
      <c r="AU93" s="13" t="s">
        <v>286</v>
      </c>
      <c r="AV93" s="13" t="s">
        <v>287</v>
      </c>
      <c r="AW93" s="13" t="str">
        <f>CONCATENATE(AQ93," ",AS93,CHAR(10),W93,CHAR(10),AU93)</f>
        <v>SIS Marshalling Cabinet for IS channels 
5-30-JSMCI-0001
Passport</v>
      </c>
      <c r="AX93" s="13" t="str">
        <f>CONCATENATE(AR93," ",AT93,CHAR(10),W93,CHAR(10),AV93)</f>
        <v>Шкаф кроссовый ПАЗ, аналоговые и дискретные сигналы, искробезопасный
5-30-JSMCI-0001
Паспорт</v>
      </c>
      <c r="AY93" s="5"/>
      <c r="AZ93" s="5" t="s">
        <v>490</v>
      </c>
      <c r="BA93" s="5" t="s">
        <v>489</v>
      </c>
      <c r="BB93" s="5" t="str">
        <f>IF(FW93&gt;0,"02",IF(FN93&gt;0,"01",IF(FE93&gt;0,"00",IF(EM93&gt;0,"G1",IF(ED93&gt;0,"F1",IF(DU93&gt;0,"E1",IF(DL93&gt;0,"D1",IF(DC93&gt;0,"C1",IF(CT93&gt;0,"B1",IF(BM93&gt;0,"A1","-"))))))))))</f>
        <v>-</v>
      </c>
      <c r="BC93" s="167" t="str">
        <f t="shared" si="80"/>
        <v>-</v>
      </c>
      <c r="BD93" s="5" t="str">
        <f t="shared" si="81"/>
        <v>-</v>
      </c>
      <c r="BE93" s="5"/>
      <c r="BF93" s="5"/>
      <c r="BG93" s="12"/>
      <c r="BH93" s="5"/>
      <c r="BI93" s="5"/>
      <c r="BJ93" s="54">
        <f>FB93-(28+15)</f>
        <v>44227</v>
      </c>
      <c r="BK93" s="54">
        <f ca="1">IF(BM93&gt;0,BL93,IF(BJ93&lt;TODAY(),WORKDAY(TODAY(),10),BJ93))</f>
        <v>44294</v>
      </c>
      <c r="BL93" s="54"/>
      <c r="BM93" s="5"/>
      <c r="BN93" s="167"/>
      <c r="BO93" s="167"/>
      <c r="BP93" s="167"/>
      <c r="BQ93" s="167"/>
      <c r="BR93" s="157"/>
      <c r="BS93" s="157"/>
      <c r="BT93" s="157"/>
      <c r="BU93" s="157"/>
      <c r="BV93" s="157"/>
      <c r="BW93" s="147"/>
      <c r="BX93" s="147"/>
      <c r="BY93" s="147"/>
      <c r="BZ93" s="147"/>
      <c r="CA93" s="147"/>
      <c r="CB93" s="125"/>
      <c r="CC93" s="125"/>
      <c r="CD93" s="125"/>
      <c r="CE93" s="125"/>
      <c r="CF93" s="125"/>
      <c r="CG93" s="125"/>
      <c r="CH93" s="125"/>
      <c r="CI93" s="125"/>
      <c r="CJ93" s="125"/>
      <c r="CK93" s="125"/>
      <c r="CL93" s="24">
        <f>WORKDAY(BJ93,20)</f>
        <v>44253</v>
      </c>
      <c r="CM93" s="24" t="str">
        <f>IF(BM93&gt;0,WORKDAY(BK93,10),"-")</f>
        <v>-</v>
      </c>
      <c r="CN93" s="54"/>
      <c r="CO93" s="117"/>
      <c r="CP93" s="34"/>
      <c r="CQ93" s="24">
        <f>WORKDAY(CL93,10)</f>
        <v>44267</v>
      </c>
      <c r="CR93" s="24" t="str">
        <f>IF(CO93&gt;0,WORKDAY(CM93,10),"-")</f>
        <v>-</v>
      </c>
      <c r="CS93" s="54"/>
      <c r="CT93" s="5"/>
      <c r="CU93" s="24" t="str">
        <f>IF(CT93&gt;0,WORKDAY(CQ93,10),"-")</f>
        <v>-</v>
      </c>
      <c r="CV93" s="24" t="str">
        <f>IF(CT93&gt;0,WORKDAY(CR93,10),"-")</f>
        <v>-</v>
      </c>
      <c r="CW93" s="54"/>
      <c r="CX93" s="5"/>
      <c r="CY93" s="34"/>
      <c r="CZ93" s="24" t="str">
        <f>IF(CX93&gt;0,WORKDAY(CU93,10),"-")</f>
        <v>-</v>
      </c>
      <c r="DA93" s="24" t="str">
        <f>IF(CX93&gt;0,WORKDAY(CV93,10),"-")</f>
        <v>-</v>
      </c>
      <c r="DB93" s="24"/>
      <c r="DC93" s="5"/>
      <c r="DD93" s="24" t="str">
        <f>IF(DC93&gt;0,WORKDAY(CZ93,10),"-")</f>
        <v>-</v>
      </c>
      <c r="DE93" s="24" t="str">
        <f>IF(DC93&gt;0,WORKDAY(DA93,10),"-")</f>
        <v>-</v>
      </c>
      <c r="DF93" s="5"/>
      <c r="DG93" s="5"/>
      <c r="DH93" s="54"/>
      <c r="DI93" s="24" t="str">
        <f>IF(DG93&gt;0,WORKDAY(DD93,10),"-")</f>
        <v>-</v>
      </c>
      <c r="DJ93" s="24" t="str">
        <f>IF(DG93&gt;0,WORKDAY(DE93,10),"-")</f>
        <v>-</v>
      </c>
      <c r="DK93" s="5"/>
      <c r="DL93" s="5"/>
      <c r="DM93" s="24" t="str">
        <f>IF(DL93&gt;0,WORKDAY(DI93,10),"-")</f>
        <v>-</v>
      </c>
      <c r="DN93" s="24" t="str">
        <f>IF(DL93&gt;0,WORKDAY(DJ93,10),"-")</f>
        <v>-</v>
      </c>
      <c r="DO93" s="5"/>
      <c r="DP93" s="5"/>
      <c r="DQ93" s="54"/>
      <c r="DR93" s="24" t="str">
        <f>IF(DP93&gt;0,WORKDAY(DM93,10),"-")</f>
        <v>-</v>
      </c>
      <c r="DS93" s="24" t="str">
        <f>IF(DP93&gt;0,WORKDAY(DN93,10),"-")</f>
        <v>-</v>
      </c>
      <c r="DT93" s="5"/>
      <c r="DU93" s="5"/>
      <c r="DV93" s="24" t="str">
        <f>IF(DU93&gt;0,WORKDAY(DR93,10),"-")</f>
        <v>-</v>
      </c>
      <c r="DW93" s="24" t="str">
        <f>IF(DU93&gt;0,WORKDAY(DS93,10),"-")</f>
        <v>-</v>
      </c>
      <c r="DX93" s="5"/>
      <c r="DY93" s="5"/>
      <c r="DZ93" s="54"/>
      <c r="EA93" s="24" t="str">
        <f>IF(DY93&gt;0,WORKDAY(DV93,10),"-")</f>
        <v>-</v>
      </c>
      <c r="EB93" s="24" t="str">
        <f>IF(DY93&gt;0,WORKDAY(DW93,10),"-")</f>
        <v>-</v>
      </c>
      <c r="EC93" s="5"/>
      <c r="ED93" s="5"/>
      <c r="EE93" s="24" t="str">
        <f>IF(ED93&gt;0,WORKDAY(EA93,10),"-")</f>
        <v>-</v>
      </c>
      <c r="EF93" s="24" t="str">
        <f>IF(ED93&gt;0,WORKDAY(EB93,10),"-")</f>
        <v>-</v>
      </c>
      <c r="EG93" s="5"/>
      <c r="EH93" s="5"/>
      <c r="EI93" s="54"/>
      <c r="EJ93" s="24" t="str">
        <f>IF(EH93&gt;0,WORKDAY(EE93,10),"-")</f>
        <v>-</v>
      </c>
      <c r="EK93" s="24" t="str">
        <f>IF(EH93&gt;0,WORKDAY(EF93,10),"-")</f>
        <v>-</v>
      </c>
      <c r="EL93" s="5"/>
      <c r="EM93" s="5"/>
      <c r="EN93" s="24" t="str">
        <f>IF(EM93&gt;0,WORKDAY(EJ93,10),"-")</f>
        <v>-</v>
      </c>
      <c r="EO93" s="24" t="str">
        <f>IF(EM93&gt;0,WORKDAY(EK93,10),"-")</f>
        <v>-</v>
      </c>
      <c r="EP93" s="5"/>
      <c r="EQ93" s="5"/>
      <c r="ER93" s="54"/>
      <c r="ES93" s="54"/>
      <c r="ET93" s="54"/>
      <c r="EU93" s="54"/>
      <c r="EV93" s="54"/>
      <c r="EW93" s="24"/>
      <c r="EX93" s="24"/>
      <c r="EY93" s="167"/>
      <c r="EZ93" s="167"/>
      <c r="FA93" s="193"/>
      <c r="FB93" s="214">
        <v>44270</v>
      </c>
      <c r="FC93" s="214">
        <f ca="1">IF(BK93&gt;0,IF(DC93&gt;0,WORKDAY(DB93,20),IF(CT93&gt;0,WORKDAY(CS93,30),IF(CO93&gt;0,WORKDAY(CN93,40),FB93))),"-")</f>
        <v>44270</v>
      </c>
      <c r="FD93" s="167"/>
      <c r="FE93" s="167"/>
      <c r="FF93" s="24" t="str">
        <f>IF(FE93&gt;0,WORKDAY(FB93,10),"-")</f>
        <v>-</v>
      </c>
      <c r="FG93" s="24" t="str">
        <f>IF(FE93&gt;0,WORKDAY(FC93,10),"-")</f>
        <v>-</v>
      </c>
      <c r="FH93" s="167"/>
      <c r="FI93" s="167"/>
      <c r="FJ93" s="196">
        <v>1</v>
      </c>
      <c r="FK93" s="24"/>
      <c r="FL93" s="24">
        <f t="shared" si="74"/>
        <v>0</v>
      </c>
      <c r="FM93" s="5"/>
      <c r="FN93" s="5"/>
      <c r="FO93" s="24" t="str">
        <f>IF(FN93&gt;0,WORKDAY(FK93,10),"-")</f>
        <v>-</v>
      </c>
      <c r="FP93" s="24" t="str">
        <f>IF(FN93&gt;0,WORKDAY(FL93,10),"-")</f>
        <v>-</v>
      </c>
      <c r="FQ93" s="5"/>
      <c r="FR93" s="5"/>
      <c r="FS93" s="54"/>
      <c r="FT93" s="24"/>
      <c r="FU93" s="24">
        <f>FT93</f>
        <v>0</v>
      </c>
      <c r="FV93" s="5"/>
      <c r="FW93" s="5"/>
      <c r="FX93" s="24" t="str">
        <f>IF(FW93&gt;0,WORKDAY(FT93,10),"-")</f>
        <v>-</v>
      </c>
      <c r="FY93" s="24" t="str">
        <f>IF(FW93&gt;0,WORKDAY(FU93,10),"-")</f>
        <v>-</v>
      </c>
      <c r="FZ93" s="5"/>
      <c r="GA93" s="5"/>
      <c r="GB93" s="54"/>
      <c r="GC93" s="54"/>
      <c r="GD93" s="54"/>
      <c r="GE93" s="54"/>
      <c r="GF93" s="54"/>
      <c r="GG93" s="54"/>
      <c r="GH93" s="54"/>
      <c r="GI93" s="54"/>
      <c r="GJ93" s="54"/>
      <c r="GK93" s="54"/>
      <c r="GL93" s="54"/>
      <c r="GM93" s="54"/>
      <c r="GN93" s="54"/>
      <c r="GO93" s="54"/>
      <c r="GP93" s="54"/>
      <c r="GQ93" s="54"/>
      <c r="GR93" s="54"/>
      <c r="GS93" s="54"/>
      <c r="GT93" s="54"/>
      <c r="GU93" s="54"/>
      <c r="GV93" s="54"/>
      <c r="GW93" s="54"/>
      <c r="GX93" s="54"/>
      <c r="GY93" s="54"/>
      <c r="GZ93" s="193"/>
      <c r="HA93" s="54"/>
      <c r="HB93" s="54"/>
      <c r="HC93" s="54"/>
      <c r="HD93" s="34">
        <f t="shared" ca="1" si="53"/>
        <v>1</v>
      </c>
      <c r="HE93" s="25">
        <f t="shared" si="76"/>
        <v>0</v>
      </c>
      <c r="HF93" s="25">
        <f t="shared" ca="1" si="77"/>
        <v>1.5197568389057751E-3</v>
      </c>
      <c r="HG93" s="25">
        <f t="shared" si="78"/>
        <v>0</v>
      </c>
      <c r="HH93" s="25">
        <f t="shared" ca="1" si="79"/>
        <v>2.012072434607646E-3</v>
      </c>
      <c r="HI93" s="25"/>
      <c r="HJ93" s="25"/>
      <c r="HK93" s="5"/>
      <c r="HL93" s="24" t="str">
        <f t="shared" ca="1" si="51"/>
        <v>-</v>
      </c>
      <c r="HM93" s="107"/>
      <c r="HN93" s="85"/>
      <c r="HO93" s="204" t="str">
        <f t="shared" si="54"/>
        <v>не выгружено A1</v>
      </c>
      <c r="HP93" s="204" t="str">
        <f t="shared" si="55"/>
        <v>не выгружено 00</v>
      </c>
      <c r="HQ93" s="182" t="str">
        <f t="shared" si="56"/>
        <v>не выгружено A1</v>
      </c>
      <c r="HR93" s="182" t="str">
        <f t="shared" si="57"/>
        <v>не выгружено A1</v>
      </c>
      <c r="HS93" s="182" t="b">
        <f t="shared" si="58"/>
        <v>0</v>
      </c>
      <c r="HT93" s="182" t="str">
        <f t="shared" si="59"/>
        <v>не выгружено A1</v>
      </c>
      <c r="HU93" s="182" t="str">
        <f t="shared" si="60"/>
        <v>не выгружено A1</v>
      </c>
      <c r="HV93" s="191" t="str">
        <f t="shared" si="61"/>
        <v>не выгружено A1</v>
      </c>
      <c r="HW93" s="184" t="str">
        <f t="shared" si="62"/>
        <v>не выгружено A1</v>
      </c>
      <c r="HX93" s="191" t="str">
        <f t="shared" si="63"/>
        <v>не выгружено A1</v>
      </c>
      <c r="HY93" s="183"/>
      <c r="HZ93" s="182" t="str">
        <f t="shared" si="64"/>
        <v>не выгружено</v>
      </c>
      <c r="IA93" s="182" t="str">
        <f t="shared" si="65"/>
        <v>A1</v>
      </c>
      <c r="IB93" s="182" t="str">
        <f t="shared" si="66"/>
        <v>не выгружено</v>
      </c>
      <c r="IC93" s="182" t="str">
        <f t="shared" si="67"/>
        <v>A1</v>
      </c>
      <c r="ID93" s="182" t="str">
        <f t="shared" si="68"/>
        <v>A1</v>
      </c>
      <c r="IE93" s="185" t="str">
        <f t="shared" si="69"/>
        <v>выгрузить A1</v>
      </c>
      <c r="IF93" s="135" t="s">
        <v>705</v>
      </c>
      <c r="IG93" s="181">
        <v>1</v>
      </c>
      <c r="IH93" s="85"/>
      <c r="II93" s="85"/>
      <c r="IJ93" s="85"/>
      <c r="IK93" s="85"/>
      <c r="IL93" s="85"/>
      <c r="IM93" s="85"/>
      <c r="IN93" s="85"/>
      <c r="IO93" s="85"/>
      <c r="IP93" s="85"/>
      <c r="IQ93" s="85"/>
      <c r="IR93" s="85"/>
      <c r="IS93" s="85"/>
      <c r="IT93" s="85"/>
      <c r="IU93" s="85"/>
      <c r="IV93" s="85"/>
      <c r="IW93" s="85"/>
      <c r="IX93" s="85"/>
      <c r="IY93" s="85"/>
      <c r="IZ93" s="85"/>
      <c r="JA93" s="85"/>
      <c r="JB93" s="85"/>
      <c r="JC93" s="85"/>
      <c r="JD93" s="85"/>
      <c r="JE93" s="85"/>
      <c r="JF93" s="85"/>
      <c r="JG93" s="85"/>
      <c r="JH93" s="85"/>
      <c r="JI93" s="85"/>
      <c r="JJ93" s="85"/>
      <c r="JK93" s="85"/>
      <c r="JL93" s="85"/>
      <c r="JM93" s="85"/>
      <c r="JN93" s="85"/>
      <c r="JO93" s="85"/>
      <c r="JP93" s="85"/>
      <c r="JQ93" s="85"/>
      <c r="JR93" s="85"/>
      <c r="JS93" s="85"/>
      <c r="JT93" s="85"/>
      <c r="JU93" s="85"/>
      <c r="JV93" s="85"/>
      <c r="JW93" s="85"/>
      <c r="JX93" s="85"/>
      <c r="JY93" s="85"/>
      <c r="JZ93" s="85"/>
      <c r="KA93" s="85"/>
      <c r="KB93" s="85"/>
      <c r="KC93" s="85"/>
    </row>
    <row r="94" spans="1:289" s="87" customFormat="1" ht="15" hidden="1" customHeight="1">
      <c r="A94" s="17"/>
      <c r="B94" s="20"/>
      <c r="C94" s="20"/>
      <c r="D94" s="18"/>
      <c r="E94" s="18"/>
      <c r="F94" s="18"/>
      <c r="G94" s="18"/>
      <c r="H94" s="18"/>
      <c r="I94" s="18"/>
      <c r="J94" s="18"/>
      <c r="K94" s="18"/>
      <c r="L94" s="18"/>
      <c r="M94" s="18"/>
      <c r="N94" s="18"/>
      <c r="O94" s="18"/>
      <c r="P94" s="18"/>
      <c r="Q94" s="18"/>
      <c r="R94" s="18"/>
      <c r="S94" s="18"/>
      <c r="T94" s="18"/>
      <c r="U94" s="18"/>
      <c r="V94" s="18"/>
      <c r="W94" s="20"/>
      <c r="X94" s="20"/>
      <c r="Y94" s="20"/>
      <c r="Z94" s="20"/>
      <c r="AA94" s="20"/>
      <c r="AB94" s="20"/>
      <c r="AC94" s="20"/>
      <c r="AD94" s="18"/>
      <c r="AE94" s="20"/>
      <c r="AF94" s="20"/>
      <c r="AG94" s="20"/>
      <c r="AH94" s="20"/>
      <c r="AI94" s="20"/>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71"/>
      <c r="BO94" s="171"/>
      <c r="BP94" s="171"/>
      <c r="BQ94" s="171"/>
      <c r="BR94" s="161"/>
      <c r="BS94" s="161"/>
      <c r="BT94" s="161"/>
      <c r="BU94" s="161"/>
      <c r="BV94" s="161"/>
      <c r="BW94" s="151"/>
      <c r="BX94" s="151"/>
      <c r="BY94" s="151"/>
      <c r="BZ94" s="151"/>
      <c r="CA94" s="151"/>
      <c r="CB94" s="129"/>
      <c r="CC94" s="129"/>
      <c r="CD94" s="129"/>
      <c r="CE94" s="129"/>
      <c r="CF94" s="129"/>
      <c r="CG94" s="129"/>
      <c r="CH94" s="129"/>
      <c r="CI94" s="129"/>
      <c r="CJ94" s="129"/>
      <c r="CK94" s="129"/>
      <c r="CL94" s="18"/>
      <c r="CM94" s="18"/>
      <c r="CN94" s="18"/>
      <c r="CO94" s="118"/>
      <c r="CP94" s="48"/>
      <c r="CQ94" s="18"/>
      <c r="CR94" s="18"/>
      <c r="CS94" s="18"/>
      <c r="CT94" s="18"/>
      <c r="CU94" s="18"/>
      <c r="CV94" s="18"/>
      <c r="CW94" s="18"/>
      <c r="CX94" s="18"/>
      <c r="CY94" s="34"/>
      <c r="CZ94" s="18"/>
      <c r="DA94" s="18"/>
      <c r="DB94" s="18"/>
      <c r="DC94" s="18"/>
      <c r="DD94" s="18"/>
      <c r="DE94" s="18"/>
      <c r="DF94" s="18"/>
      <c r="DG94" s="18"/>
      <c r="DH94" s="45"/>
      <c r="DI94" s="18"/>
      <c r="DJ94" s="18"/>
      <c r="DK94" s="18"/>
      <c r="DL94" s="18"/>
      <c r="DM94" s="18"/>
      <c r="DN94" s="18"/>
      <c r="DO94" s="18"/>
      <c r="DP94" s="18"/>
      <c r="DQ94" s="45"/>
      <c r="DR94" s="18"/>
      <c r="DS94" s="18"/>
      <c r="DT94" s="18"/>
      <c r="DU94" s="18"/>
      <c r="DV94" s="18"/>
      <c r="DW94" s="18"/>
      <c r="DX94" s="18"/>
      <c r="DY94" s="18"/>
      <c r="DZ94" s="45"/>
      <c r="EA94" s="18"/>
      <c r="EB94" s="18"/>
      <c r="EC94" s="18"/>
      <c r="ED94" s="18"/>
      <c r="EE94" s="18"/>
      <c r="EF94" s="18"/>
      <c r="EG94" s="18"/>
      <c r="EH94" s="18"/>
      <c r="EI94" s="45"/>
      <c r="EJ94" s="18"/>
      <c r="EK94" s="18"/>
      <c r="EL94" s="18"/>
      <c r="EM94" s="18"/>
      <c r="EN94" s="18"/>
      <c r="EO94" s="18"/>
      <c r="EP94" s="18"/>
      <c r="EQ94" s="18"/>
      <c r="ER94" s="45"/>
      <c r="ES94" s="110"/>
      <c r="ET94" s="110"/>
      <c r="EU94" s="110"/>
      <c r="EV94" s="110"/>
      <c r="EW94" s="192"/>
      <c r="EX94" s="192"/>
      <c r="EY94" s="192"/>
      <c r="EZ94" s="192"/>
      <c r="FA94" s="199"/>
      <c r="FB94" s="214"/>
      <c r="FC94" s="214"/>
      <c r="FD94" s="18"/>
      <c r="FE94" s="18"/>
      <c r="FF94" s="18"/>
      <c r="FG94" s="18"/>
      <c r="FH94" s="18"/>
      <c r="FI94" s="18"/>
      <c r="FJ94" s="34"/>
      <c r="FK94" s="18"/>
      <c r="FL94" s="18"/>
      <c r="FM94" s="18"/>
      <c r="FN94" s="18"/>
      <c r="FO94" s="18"/>
      <c r="FP94" s="18"/>
      <c r="FQ94" s="18"/>
      <c r="FR94" s="18"/>
      <c r="FS94" s="45"/>
      <c r="FT94" s="18"/>
      <c r="FU94" s="18"/>
      <c r="FV94" s="18"/>
      <c r="FW94" s="18"/>
      <c r="FX94" s="18"/>
      <c r="FY94" s="18"/>
      <c r="FZ94" s="18"/>
      <c r="GA94" s="18"/>
      <c r="GB94" s="45"/>
      <c r="GC94" s="110"/>
      <c r="GD94" s="110"/>
      <c r="GE94" s="110"/>
      <c r="GF94" s="110"/>
      <c r="GG94" s="110"/>
      <c r="GH94" s="110"/>
      <c r="GI94" s="110"/>
      <c r="GJ94" s="110"/>
      <c r="GK94" s="110"/>
      <c r="GL94" s="110"/>
      <c r="GM94" s="110"/>
      <c r="GN94" s="110"/>
      <c r="GO94" s="110"/>
      <c r="GP94" s="110"/>
      <c r="GQ94" s="110"/>
      <c r="GR94" s="110"/>
      <c r="GS94" s="110"/>
      <c r="GT94" s="110"/>
      <c r="GU94" s="110"/>
      <c r="GV94" s="110"/>
      <c r="GW94" s="110"/>
      <c r="GX94" s="110"/>
      <c r="GY94" s="45"/>
      <c r="GZ94" s="199"/>
      <c r="HA94" s="110"/>
      <c r="HB94" s="110"/>
      <c r="HC94" s="110"/>
      <c r="HD94" s="34">
        <f t="shared" si="53"/>
        <v>0</v>
      </c>
      <c r="HE94" s="25">
        <f t="shared" si="76"/>
        <v>0</v>
      </c>
      <c r="HF94" s="25">
        <f t="shared" si="77"/>
        <v>0</v>
      </c>
      <c r="HG94" s="25">
        <f t="shared" si="78"/>
        <v>0</v>
      </c>
      <c r="HH94" s="25">
        <f t="shared" si="79"/>
        <v>0</v>
      </c>
      <c r="HI94" s="25"/>
      <c r="HJ94" s="18"/>
      <c r="HK94" s="18"/>
      <c r="HL94" s="24" t="str">
        <f t="shared" si="51"/>
        <v>-</v>
      </c>
      <c r="HM94" s="107"/>
      <c r="HN94" s="85"/>
      <c r="HO94" s="204" t="str">
        <f t="shared" si="54"/>
        <v>---/---</v>
      </c>
      <c r="HP94" s="204" t="str">
        <f t="shared" si="55"/>
        <v>---/---</v>
      </c>
      <c r="HQ94" s="182" t="str">
        <f t="shared" si="56"/>
        <v>---/---</v>
      </c>
      <c r="HR94" s="182" t="str">
        <f t="shared" si="57"/>
        <v>---/---</v>
      </c>
      <c r="HS94" s="182" t="b">
        <f t="shared" si="58"/>
        <v>0</v>
      </c>
      <c r="HT94" s="182" t="str">
        <f t="shared" si="59"/>
        <v>---/---</v>
      </c>
      <c r="HU94" s="182" t="str">
        <f t="shared" si="60"/>
        <v>---/---</v>
      </c>
      <c r="HV94" s="191" t="str">
        <f t="shared" si="61"/>
        <v>---/---</v>
      </c>
      <c r="HW94" s="184" t="str">
        <f t="shared" si="62"/>
        <v>---/---</v>
      </c>
      <c r="HX94" s="191" t="str">
        <f t="shared" si="63"/>
        <v>---/---</v>
      </c>
      <c r="HY94" s="183"/>
      <c r="HZ94" s="182" t="str">
        <f t="shared" si="64"/>
        <v>---/---</v>
      </c>
      <c r="IA94" s="182" t="str">
        <f t="shared" si="65"/>
        <v>---/---</v>
      </c>
      <c r="IB94" s="182" t="str">
        <f t="shared" si="66"/>
        <v>---/---</v>
      </c>
      <c r="IC94" s="182" t="str">
        <f t="shared" si="67"/>
        <v>---/---</v>
      </c>
      <c r="ID94" s="182" t="str">
        <f t="shared" si="68"/>
        <v>---/---</v>
      </c>
      <c r="IE94" s="185" t="str">
        <f t="shared" si="69"/>
        <v>---/---</v>
      </c>
      <c r="IF94" s="135" t="s">
        <v>717</v>
      </c>
      <c r="IG94" s="181">
        <v>1</v>
      </c>
      <c r="IH94" s="85"/>
      <c r="II94" s="85"/>
      <c r="IJ94" s="85"/>
      <c r="IK94" s="85"/>
      <c r="IL94" s="85"/>
      <c r="IM94" s="85"/>
      <c r="IN94" s="85"/>
      <c r="IO94" s="85"/>
      <c r="IP94" s="85"/>
      <c r="IQ94" s="85"/>
      <c r="IR94" s="85"/>
      <c r="IS94" s="85"/>
      <c r="IT94" s="85"/>
      <c r="IU94" s="85"/>
      <c r="IV94" s="85"/>
      <c r="IW94" s="85"/>
      <c r="IX94" s="85"/>
      <c r="IY94" s="85"/>
      <c r="IZ94" s="85"/>
      <c r="JA94" s="85"/>
      <c r="JB94" s="85"/>
      <c r="JC94" s="85"/>
      <c r="JD94" s="85"/>
      <c r="JE94" s="85"/>
      <c r="JF94" s="85"/>
      <c r="JG94" s="85"/>
      <c r="JH94" s="85"/>
      <c r="JI94" s="85"/>
      <c r="JJ94" s="85"/>
      <c r="JK94" s="85"/>
      <c r="JL94" s="85"/>
      <c r="JM94" s="85"/>
      <c r="JN94" s="85"/>
      <c r="JO94" s="85"/>
      <c r="JP94" s="85"/>
      <c r="JQ94" s="85"/>
      <c r="JR94" s="85"/>
      <c r="JS94" s="85"/>
      <c r="JT94" s="85"/>
      <c r="JU94" s="85"/>
      <c r="JV94" s="85"/>
      <c r="JW94" s="85"/>
      <c r="JX94" s="85"/>
      <c r="JY94" s="85"/>
      <c r="JZ94" s="85"/>
      <c r="KA94" s="85"/>
      <c r="KB94" s="85"/>
      <c r="KC94" s="85"/>
    </row>
    <row r="95" spans="1:289" s="57" customFormat="1" ht="57" hidden="1" customHeight="1">
      <c r="A95" s="42"/>
      <c r="B95" s="19" t="s">
        <v>156</v>
      </c>
      <c r="C95" s="19" t="s">
        <v>157</v>
      </c>
      <c r="D95" s="5"/>
      <c r="E95" s="5"/>
      <c r="F95" s="5"/>
      <c r="G95" s="5"/>
      <c r="H95" s="5" t="s">
        <v>727</v>
      </c>
      <c r="I95" s="5" t="s">
        <v>736</v>
      </c>
      <c r="J95" s="5"/>
      <c r="K95" s="5"/>
      <c r="L95" s="5"/>
      <c r="M95" s="5"/>
      <c r="N95" s="5"/>
      <c r="O95" s="5"/>
      <c r="P95" s="5" t="s">
        <v>745</v>
      </c>
      <c r="Q95" s="5" t="s">
        <v>747</v>
      </c>
      <c r="R95" s="5" t="s">
        <v>209</v>
      </c>
      <c r="S95" s="5" t="s">
        <v>362</v>
      </c>
      <c r="T95" s="5" t="s">
        <v>370</v>
      </c>
      <c r="U95" s="5" t="s">
        <v>158</v>
      </c>
      <c r="V95" s="5"/>
      <c r="W95" s="5" t="str">
        <f>CONCATENATE(X95,"-",Y95,"-",Z95,AA95,,AB95,"-",AC95)</f>
        <v>5-30-JSMCN-0001</v>
      </c>
      <c r="X95" s="19" t="s">
        <v>755</v>
      </c>
      <c r="Y95" s="19">
        <v>30</v>
      </c>
      <c r="Z95" s="19" t="s">
        <v>309</v>
      </c>
      <c r="AA95" s="19" t="s">
        <v>305</v>
      </c>
      <c r="AB95" s="19" t="s">
        <v>304</v>
      </c>
      <c r="AC95" s="19" t="s">
        <v>188</v>
      </c>
      <c r="AD95" s="5"/>
      <c r="AE95" s="19">
        <v>4</v>
      </c>
      <c r="AF95" s="19" t="s">
        <v>180</v>
      </c>
      <c r="AG95" s="19" t="s">
        <v>166</v>
      </c>
      <c r="AH95" s="19">
        <v>537</v>
      </c>
      <c r="AI95" s="19" t="s">
        <v>193</v>
      </c>
      <c r="AJ95" s="5"/>
      <c r="AK95" s="5"/>
      <c r="AL95" s="5" t="s">
        <v>121</v>
      </c>
      <c r="AM95" s="5"/>
      <c r="AN95" s="5" t="s">
        <v>167</v>
      </c>
      <c r="AO95" s="5" t="str">
        <f>CONCATENATE("0055-",B95,"-",C95,"-","4",".",AE95,".",AF95,".",AG95,".",AH95,"-",AL95,".",AN95,"-",AI95)</f>
        <v>0055-CPC-GA1-4.4.3.30.537-ATH2.RD-0003</v>
      </c>
      <c r="AP95" s="5" t="str">
        <f>CONCATENATE("0055-",B95,"-",C95,"-","4",".",AE95,".",AF95,".",AG95,".",AH95,"-",AL95,"-",AN95,"-",AI95,"_",BD95,"_",U95)</f>
        <v>0055-CPC-GA1-4.4.3.30.537-ATH2-RD-0003_A1_ER</v>
      </c>
      <c r="AQ95" s="13" t="s">
        <v>324</v>
      </c>
      <c r="AR95" s="13" t="s">
        <v>397</v>
      </c>
      <c r="AS95" s="13" t="s">
        <v>387</v>
      </c>
      <c r="AT95" s="13" t="s">
        <v>386</v>
      </c>
      <c r="AU95" s="13" t="s">
        <v>318</v>
      </c>
      <c r="AV95" s="13" t="s">
        <v>333</v>
      </c>
      <c r="AW95" s="13" t="str">
        <f>CONCATENATE(AQ95," ",AS95,CHAR(10),W95,CHAR(10),AU95)</f>
        <v>SIS Marshalling Cabinet for NON-IS channels 
5-30-JSMCN-0001
List of drawings</v>
      </c>
      <c r="AX95" s="13" t="str">
        <f>CONCATENATE(AR95," ",AT95,CHAR(10),W95,CHAR(10),AV95)</f>
        <v>Шкаф кроссовый ПАЗ, аналоговые и дискретные сигналы, неискробезопасный
5-30-JSMCN-0001
Ведомость документов</v>
      </c>
      <c r="AY95" s="5"/>
      <c r="AZ95" s="5" t="s">
        <v>490</v>
      </c>
      <c r="BA95" s="5" t="s">
        <v>489</v>
      </c>
      <c r="BB95" s="5" t="str">
        <f>IF(FW95&gt;0,"02",IF(FN95&gt;0,"01",IF(FE95&gt;0,"00",IF(EM95&gt;0,"G1",IF(ED95&gt;0,"F1",IF(DU95&gt;0,"E1",IF(DL95&gt;0,"D1",IF(DC95&gt;0,"C1",IF(CT95&gt;0,"B1",IF(BM95&gt;0,"A1","-"))))))))))</f>
        <v>A1</v>
      </c>
      <c r="BC95" s="167" t="str">
        <f t="shared" ref="BC95:BC99" si="84">IF(OR(BB95="A1",BB95="B1",BB95="C1",BB95="D1",BB95="E1",BB95="F1",BB95="G1",BB95="H1"),"IFR",IF(OR(BB95="00",BB95="01",BB95="02",BB95="03",BB95="04",BB95="05"),"IFU","-"))</f>
        <v>IFR</v>
      </c>
      <c r="BD95" s="5" t="str">
        <f t="shared" ref="BD95:BD99" si="85">BB95</f>
        <v>A1</v>
      </c>
      <c r="BE95" s="5"/>
      <c r="BF95" s="5"/>
      <c r="BG95" s="12"/>
      <c r="BH95" s="5"/>
      <c r="BI95" s="5"/>
      <c r="BJ95" s="54">
        <f>FB95-(28+15)</f>
        <v>44173</v>
      </c>
      <c r="BK95" s="54">
        <f ca="1">IF(BM95&gt;0,BL95,IF(BJ95&lt;TODAY(),WORKDAY(TODAY(),10),BJ95))</f>
        <v>44250</v>
      </c>
      <c r="BL95" s="193">
        <v>44250</v>
      </c>
      <c r="BM95" s="167" t="s">
        <v>782</v>
      </c>
      <c r="BN95" s="167"/>
      <c r="BO95" s="167"/>
      <c r="BP95" s="167"/>
      <c r="BQ95" s="167"/>
      <c r="BR95" s="157"/>
      <c r="BS95" s="157"/>
      <c r="BT95" s="157"/>
      <c r="BU95" s="157"/>
      <c r="BV95" s="157"/>
      <c r="BW95" s="147"/>
      <c r="BX95" s="147"/>
      <c r="BY95" s="147"/>
      <c r="BZ95" s="147"/>
      <c r="CA95" s="147"/>
      <c r="CB95" s="125"/>
      <c r="CC95" s="125"/>
      <c r="CD95" s="125"/>
      <c r="CE95" s="125"/>
      <c r="CF95" s="125"/>
      <c r="CG95" s="125"/>
      <c r="CH95" s="125"/>
      <c r="CI95" s="125"/>
      <c r="CJ95" s="125"/>
      <c r="CK95" s="125"/>
      <c r="CL95" s="24">
        <f>WORKDAY(BJ95,20)</f>
        <v>44201</v>
      </c>
      <c r="CM95" s="24">
        <f ca="1">IF(BM95&gt;0,WORKDAY(BK95,10),"-")</f>
        <v>44264</v>
      </c>
      <c r="CN95" s="54"/>
      <c r="CO95" s="117"/>
      <c r="CP95" s="34"/>
      <c r="CQ95" s="24">
        <f>WORKDAY(CL95,10)</f>
        <v>44215</v>
      </c>
      <c r="CR95" s="24" t="str">
        <f>IF(CO95&gt;0,WORKDAY(CM95,10),"-")</f>
        <v>-</v>
      </c>
      <c r="CS95" s="54"/>
      <c r="CT95" s="5"/>
      <c r="CU95" s="24" t="str">
        <f>IF(CT95&gt;0,WORKDAY(CQ95,10),"-")</f>
        <v>-</v>
      </c>
      <c r="CV95" s="24" t="str">
        <f>IF(CT95&gt;0,WORKDAY(CR95,10),"-")</f>
        <v>-</v>
      </c>
      <c r="CW95" s="54"/>
      <c r="CX95" s="5"/>
      <c r="CY95" s="34"/>
      <c r="CZ95" s="24" t="str">
        <f>IF(CX95&gt;0,WORKDAY(CU95,10),"-")</f>
        <v>-</v>
      </c>
      <c r="DA95" s="24" t="str">
        <f>IF(CX95&gt;0,WORKDAY(CV95,10),"-")</f>
        <v>-</v>
      </c>
      <c r="DB95" s="24"/>
      <c r="DC95" s="5"/>
      <c r="DD95" s="24" t="str">
        <f>IF(DC95&gt;0,WORKDAY(CZ95,10),"-")</f>
        <v>-</v>
      </c>
      <c r="DE95" s="24" t="str">
        <f>IF(DC95&gt;0,WORKDAY(DA95,10),"-")</f>
        <v>-</v>
      </c>
      <c r="DF95" s="5"/>
      <c r="DG95" s="5"/>
      <c r="DH95" s="54"/>
      <c r="DI95" s="24" t="str">
        <f>IF(DG95&gt;0,WORKDAY(DD95,10),"-")</f>
        <v>-</v>
      </c>
      <c r="DJ95" s="24" t="str">
        <f>IF(DG95&gt;0,WORKDAY(DE95,10),"-")</f>
        <v>-</v>
      </c>
      <c r="DK95" s="5"/>
      <c r="DL95" s="5"/>
      <c r="DM95" s="24" t="str">
        <f>IF(DL95&gt;0,WORKDAY(DI95,10),"-")</f>
        <v>-</v>
      </c>
      <c r="DN95" s="24" t="str">
        <f>IF(DL95&gt;0,WORKDAY(DJ95,10),"-")</f>
        <v>-</v>
      </c>
      <c r="DO95" s="5"/>
      <c r="DP95" s="5"/>
      <c r="DQ95" s="54"/>
      <c r="DR95" s="24" t="str">
        <f>IF(DP95&gt;0,WORKDAY(DM95,10),"-")</f>
        <v>-</v>
      </c>
      <c r="DS95" s="24" t="str">
        <f>IF(DP95&gt;0,WORKDAY(DN95,10),"-")</f>
        <v>-</v>
      </c>
      <c r="DT95" s="5"/>
      <c r="DU95" s="5"/>
      <c r="DV95" s="24" t="str">
        <f>IF(DU95&gt;0,WORKDAY(DR95,10),"-")</f>
        <v>-</v>
      </c>
      <c r="DW95" s="24" t="str">
        <f>IF(DU95&gt;0,WORKDAY(DS95,10),"-")</f>
        <v>-</v>
      </c>
      <c r="DX95" s="5"/>
      <c r="DY95" s="5"/>
      <c r="DZ95" s="54"/>
      <c r="EA95" s="24" t="str">
        <f>IF(DY95&gt;0,WORKDAY(DV95,10),"-")</f>
        <v>-</v>
      </c>
      <c r="EB95" s="24" t="str">
        <f>IF(DY95&gt;0,WORKDAY(DW95,10),"-")</f>
        <v>-</v>
      </c>
      <c r="EC95" s="5"/>
      <c r="ED95" s="5"/>
      <c r="EE95" s="24" t="str">
        <f>IF(ED95&gt;0,WORKDAY(EA95,10),"-")</f>
        <v>-</v>
      </c>
      <c r="EF95" s="24" t="str">
        <f>IF(ED95&gt;0,WORKDAY(EB95,10),"-")</f>
        <v>-</v>
      </c>
      <c r="EG95" s="5"/>
      <c r="EH95" s="5"/>
      <c r="EI95" s="54"/>
      <c r="EJ95" s="24" t="str">
        <f>IF(EH95&gt;0,WORKDAY(EE95,10),"-")</f>
        <v>-</v>
      </c>
      <c r="EK95" s="24" t="str">
        <f>IF(EH95&gt;0,WORKDAY(EF95,10),"-")</f>
        <v>-</v>
      </c>
      <c r="EL95" s="5"/>
      <c r="EM95" s="5"/>
      <c r="EN95" s="24" t="str">
        <f>IF(EM95&gt;0,WORKDAY(EJ95,10),"-")</f>
        <v>-</v>
      </c>
      <c r="EO95" s="24" t="str">
        <f>IF(EM95&gt;0,WORKDAY(EK95,10),"-")</f>
        <v>-</v>
      </c>
      <c r="EP95" s="5"/>
      <c r="EQ95" s="5"/>
      <c r="ER95" s="54"/>
      <c r="ES95" s="54"/>
      <c r="ET95" s="54"/>
      <c r="EU95" s="54"/>
      <c r="EV95" s="54"/>
      <c r="EW95" s="24"/>
      <c r="EX95" s="24"/>
      <c r="EY95" s="167"/>
      <c r="EZ95" s="167"/>
      <c r="FA95" s="193"/>
      <c r="FB95" s="214">
        <v>44216</v>
      </c>
      <c r="FC95" s="214">
        <f ca="1">IF(BK95&gt;0,IF(DC95&gt;0,WORKDAY(DB95,20),IF(CT95&gt;0,WORKDAY(CS95,30),IF(CO95&gt;0,WORKDAY(CN95,40),FB95))),"-")</f>
        <v>44216</v>
      </c>
      <c r="FD95" s="167"/>
      <c r="FE95" s="167"/>
      <c r="FF95" s="24" t="str">
        <f>IF(FE95&gt;0,WORKDAY(FB95,10),"-")</f>
        <v>-</v>
      </c>
      <c r="FG95" s="24" t="str">
        <f>IF(FE95&gt;0,WORKDAY(FC95,10),"-")</f>
        <v>-</v>
      </c>
      <c r="FH95" s="5"/>
      <c r="FI95" s="5"/>
      <c r="FJ95" s="34"/>
      <c r="FK95" s="24">
        <f t="shared" ref="FK95:FK98" si="86">WORKDAY(FB95,20)</f>
        <v>44244</v>
      </c>
      <c r="FL95" s="24">
        <f t="shared" si="74"/>
        <v>44244</v>
      </c>
      <c r="FM95" s="167"/>
      <c r="FN95" s="167"/>
      <c r="FO95" s="24" t="str">
        <f>IF(FN95&gt;0,WORKDAY(FK95,10),"-")</f>
        <v>-</v>
      </c>
      <c r="FP95" s="24" t="str">
        <f>IF(FN95&gt;0,WORKDAY(FL95,10),"-")</f>
        <v>-</v>
      </c>
      <c r="FQ95" s="5"/>
      <c r="FR95" s="5"/>
      <c r="FS95" s="54"/>
      <c r="FT95" s="24">
        <f t="shared" ref="FT95:FT99" si="87">WORKDAY(FK95,20)</f>
        <v>44272</v>
      </c>
      <c r="FU95" s="24">
        <f>FT95</f>
        <v>44272</v>
      </c>
      <c r="FV95" s="5"/>
      <c r="FW95" s="5"/>
      <c r="FX95" s="24" t="str">
        <f>IF(FW95&gt;0,WORKDAY(FT95,10),"-")</f>
        <v>-</v>
      </c>
      <c r="FY95" s="24" t="str">
        <f>IF(FW95&gt;0,WORKDAY(FU95,10),"-")</f>
        <v>-</v>
      </c>
      <c r="FZ95" s="5"/>
      <c r="GA95" s="5"/>
      <c r="GB95" s="54"/>
      <c r="GC95" s="54"/>
      <c r="GD95" s="54"/>
      <c r="GE95" s="54"/>
      <c r="GF95" s="54"/>
      <c r="GG95" s="54"/>
      <c r="GH95" s="54"/>
      <c r="GI95" s="54"/>
      <c r="GJ95" s="54"/>
      <c r="GK95" s="54"/>
      <c r="GL95" s="54"/>
      <c r="GM95" s="54"/>
      <c r="GN95" s="54"/>
      <c r="GO95" s="54"/>
      <c r="GP95" s="54"/>
      <c r="GQ95" s="54"/>
      <c r="GR95" s="54"/>
      <c r="GS95" s="54"/>
      <c r="GT95" s="54"/>
      <c r="GU95" s="54"/>
      <c r="GV95" s="54"/>
      <c r="GW95" s="54"/>
      <c r="GX95" s="54"/>
      <c r="GY95" s="54"/>
      <c r="GZ95" s="193"/>
      <c r="HA95" s="54"/>
      <c r="HB95" s="54"/>
      <c r="HC95" s="54"/>
      <c r="HD95" s="34">
        <f t="shared" ca="1" si="53"/>
        <v>1</v>
      </c>
      <c r="HE95" s="25">
        <f t="shared" ca="1" si="76"/>
        <v>6.8389057750759875E-4</v>
      </c>
      <c r="HF95" s="25">
        <f t="shared" ca="1" si="77"/>
        <v>1.5197568389057751E-3</v>
      </c>
      <c r="HG95" s="25">
        <f t="shared" ca="1" si="78"/>
        <v>9.0543259557344079E-4</v>
      </c>
      <c r="HH95" s="25">
        <f t="shared" ca="1" si="79"/>
        <v>2.012072434607646E-3</v>
      </c>
      <c r="HI95" s="25"/>
      <c r="HJ95" s="25"/>
      <c r="HK95" s="5"/>
      <c r="HL95" s="24">
        <f t="shared" ca="1" si="51"/>
        <v>44250</v>
      </c>
      <c r="HM95" s="107"/>
      <c r="HN95" s="85"/>
      <c r="HO95" s="204" t="str">
        <f t="shared" si="54"/>
        <v>ожидание A1</v>
      </c>
      <c r="HP95" s="204" t="str">
        <f t="shared" si="55"/>
        <v>не выгружено 00</v>
      </c>
      <c r="HQ95" s="182" t="str">
        <f t="shared" si="56"/>
        <v>выгружено A1</v>
      </c>
      <c r="HR95" s="182" t="str">
        <f t="shared" si="57"/>
        <v>ожидание A1</v>
      </c>
      <c r="HS95" s="182" t="b">
        <f t="shared" si="58"/>
        <v>0</v>
      </c>
      <c r="HT95" s="182" t="str">
        <f t="shared" si="59"/>
        <v>ожидание замечаний</v>
      </c>
      <c r="HU95" s="182" t="str">
        <f t="shared" si="60"/>
        <v>0055-P2-GA1-CPC-TRM-00659</v>
      </c>
      <c r="HV95" s="191">
        <f t="shared" si="61"/>
        <v>44250</v>
      </c>
      <c r="HW95" s="184" t="str">
        <f t="shared" si="62"/>
        <v>ожидание A1</v>
      </c>
      <c r="HX95" s="191" t="str">
        <f t="shared" si="63"/>
        <v>ожидание A1</v>
      </c>
      <c r="HY95" s="183"/>
      <c r="HZ95" s="182" t="str">
        <f t="shared" si="64"/>
        <v>выгружено</v>
      </c>
      <c r="IA95" s="182" t="str">
        <f t="shared" si="65"/>
        <v>A1</v>
      </c>
      <c r="IB95" s="182" t="str">
        <f t="shared" si="66"/>
        <v>ожидание замечаний к ревизии</v>
      </c>
      <c r="IC95" s="182" t="str">
        <f t="shared" si="67"/>
        <v>A1</v>
      </c>
      <c r="ID95" s="182" t="str">
        <f t="shared" si="68"/>
        <v>A1</v>
      </c>
      <c r="IE95" s="185" t="str">
        <f t="shared" si="69"/>
        <v>1</v>
      </c>
      <c r="IF95" s="135" t="s">
        <v>705</v>
      </c>
      <c r="IG95" s="181">
        <v>1</v>
      </c>
      <c r="IH95" s="85"/>
      <c r="II95" s="85"/>
      <c r="IJ95" s="85"/>
      <c r="IK95" s="85"/>
      <c r="IL95" s="85"/>
      <c r="IM95" s="85"/>
      <c r="IN95" s="85"/>
      <c r="IO95" s="85"/>
      <c r="IP95" s="85"/>
      <c r="IQ95" s="85"/>
      <c r="IR95" s="85"/>
      <c r="IS95" s="85"/>
      <c r="IT95" s="85"/>
      <c r="IU95" s="85"/>
      <c r="IV95" s="85"/>
      <c r="IW95" s="85"/>
      <c r="IX95" s="85"/>
      <c r="IY95" s="85"/>
      <c r="IZ95" s="85"/>
      <c r="JA95" s="85"/>
      <c r="JB95" s="85"/>
      <c r="JC95" s="85"/>
      <c r="JD95" s="85"/>
      <c r="JE95" s="85"/>
      <c r="JF95" s="85"/>
      <c r="JG95" s="85"/>
      <c r="JH95" s="85"/>
      <c r="JI95" s="85"/>
      <c r="JJ95" s="85"/>
      <c r="JK95" s="85"/>
      <c r="JL95" s="85"/>
      <c r="JM95" s="85"/>
      <c r="JN95" s="85"/>
      <c r="JO95" s="85"/>
      <c r="JP95" s="85"/>
      <c r="JQ95" s="85"/>
      <c r="JR95" s="85"/>
      <c r="JS95" s="85"/>
      <c r="JT95" s="85"/>
      <c r="JU95" s="85"/>
      <c r="JV95" s="85"/>
      <c r="JW95" s="85"/>
      <c r="JX95" s="85"/>
      <c r="JY95" s="85"/>
      <c r="JZ95" s="85"/>
      <c r="KA95" s="85"/>
      <c r="KB95" s="85"/>
      <c r="KC95" s="85"/>
    </row>
    <row r="96" spans="1:289" s="57" customFormat="1" ht="57" hidden="1" customHeight="1">
      <c r="A96" s="42"/>
      <c r="B96" s="19" t="s">
        <v>156</v>
      </c>
      <c r="C96" s="19" t="s">
        <v>157</v>
      </c>
      <c r="D96" s="5"/>
      <c r="E96" s="5"/>
      <c r="F96" s="5"/>
      <c r="G96" s="5"/>
      <c r="H96" s="5" t="s">
        <v>727</v>
      </c>
      <c r="I96" s="5" t="s">
        <v>736</v>
      </c>
      <c r="J96" s="5"/>
      <c r="K96" s="5"/>
      <c r="L96" s="5"/>
      <c r="M96" s="5"/>
      <c r="N96" s="5"/>
      <c r="O96" s="5"/>
      <c r="P96" s="5" t="s">
        <v>745</v>
      </c>
      <c r="Q96" s="5" t="s">
        <v>747</v>
      </c>
      <c r="R96" s="5" t="s">
        <v>209</v>
      </c>
      <c r="S96" s="5" t="s">
        <v>362</v>
      </c>
      <c r="T96" s="5" t="s">
        <v>370</v>
      </c>
      <c r="U96" s="5" t="s">
        <v>158</v>
      </c>
      <c r="V96" s="5"/>
      <c r="W96" s="5" t="str">
        <f>CONCATENATE(X96,"-",Y96,"-",Z96,AA96,,AB96,"-",AC96)</f>
        <v>5-30-JSMCN-0001</v>
      </c>
      <c r="X96" s="19" t="s">
        <v>755</v>
      </c>
      <c r="Y96" s="19">
        <v>30</v>
      </c>
      <c r="Z96" s="19" t="s">
        <v>309</v>
      </c>
      <c r="AA96" s="19" t="s">
        <v>305</v>
      </c>
      <c r="AB96" s="19" t="s">
        <v>304</v>
      </c>
      <c r="AC96" s="19" t="s">
        <v>188</v>
      </c>
      <c r="AD96" s="5"/>
      <c r="AE96" s="19">
        <v>4</v>
      </c>
      <c r="AF96" s="19" t="s">
        <v>180</v>
      </c>
      <c r="AG96" s="19" t="s">
        <v>166</v>
      </c>
      <c r="AH96" s="19">
        <v>537</v>
      </c>
      <c r="AI96" s="19" t="s">
        <v>193</v>
      </c>
      <c r="AJ96" s="5"/>
      <c r="AK96" s="5"/>
      <c r="AL96" s="5" t="s">
        <v>121</v>
      </c>
      <c r="AM96" s="5"/>
      <c r="AN96" s="5" t="s">
        <v>168</v>
      </c>
      <c r="AO96" s="5" t="str">
        <f>CONCATENATE("0055-",B96,"-",C96,"-","4",".",AE96,".",AF96,".",AG96,".",AH96,"-",AL96,".",AN96,"-",AI96)</f>
        <v>0055-CPC-GA1-4.4.3.30.537-ATH2.SP-0003</v>
      </c>
      <c r="AP96" s="5" t="str">
        <f>CONCATENATE("0055-",B96,"-",C96,"-","4",".",AE96,".",AF96,".",AG96,".",AH96,"-",AL96,"-",AN96,"-",AI96,"_",BD96,"_",U96)</f>
        <v>0055-CPC-GA1-4.4.3.30.537-ATH2-SP-0003_A1_ER</v>
      </c>
      <c r="AQ96" s="13" t="s">
        <v>324</v>
      </c>
      <c r="AR96" s="13" t="s">
        <v>397</v>
      </c>
      <c r="AS96" s="13" t="s">
        <v>387</v>
      </c>
      <c r="AT96" s="13" t="s">
        <v>386</v>
      </c>
      <c r="AU96" s="13" t="s">
        <v>319</v>
      </c>
      <c r="AV96" s="13" t="s">
        <v>334</v>
      </c>
      <c r="AW96" s="13" t="str">
        <f>CONCATENATE(AQ96," ",AS96,CHAR(10),W96,CHAR(10),AU96)</f>
        <v>SIS Marshalling Cabinet for NON-IS channels 
5-30-JSMCN-0001
List of elements</v>
      </c>
      <c r="AX96" s="13" t="str">
        <f>CONCATENATE(AR96," ",AT96,CHAR(10),W96,CHAR(10),AV96)</f>
        <v>Шкаф кроссовый ПАЗ, аналоговые и дискретные сигналы, неискробезопасный
5-30-JSMCN-0001
Перечень элементов</v>
      </c>
      <c r="AY96" s="5"/>
      <c r="AZ96" s="5" t="s">
        <v>490</v>
      </c>
      <c r="BA96" s="5" t="s">
        <v>489</v>
      </c>
      <c r="BB96" s="5" t="str">
        <f>IF(FW96&gt;0,"02",IF(FN96&gt;0,"01",IF(FE96&gt;0,"00",IF(EM96&gt;0,"G1",IF(ED96&gt;0,"F1",IF(DU96&gt;0,"E1",IF(DL96&gt;0,"D1",IF(DC96&gt;0,"C1",IF(CT96&gt;0,"B1",IF(BM96&gt;0,"A1","-"))))))))))</f>
        <v>A1</v>
      </c>
      <c r="BC96" s="167" t="str">
        <f t="shared" si="84"/>
        <v>IFR</v>
      </c>
      <c r="BD96" s="5" t="str">
        <f t="shared" si="85"/>
        <v>A1</v>
      </c>
      <c r="BE96" s="5"/>
      <c r="BF96" s="5"/>
      <c r="BG96" s="12"/>
      <c r="BH96" s="5"/>
      <c r="BI96" s="5"/>
      <c r="BJ96" s="54">
        <f>FB96-(28+15)</f>
        <v>44173</v>
      </c>
      <c r="BK96" s="54">
        <f ca="1">IF(BM96&gt;0,BL96,IF(BJ96&lt;TODAY(),WORKDAY(TODAY(),10),BJ96))</f>
        <v>44250</v>
      </c>
      <c r="BL96" s="193">
        <v>44250</v>
      </c>
      <c r="BM96" s="167" t="s">
        <v>782</v>
      </c>
      <c r="BN96" s="167"/>
      <c r="BO96" s="167"/>
      <c r="BP96" s="167"/>
      <c r="BQ96" s="167"/>
      <c r="BR96" s="157"/>
      <c r="BS96" s="157"/>
      <c r="BT96" s="157"/>
      <c r="BU96" s="157"/>
      <c r="BV96" s="157"/>
      <c r="BW96" s="147"/>
      <c r="BX96" s="147"/>
      <c r="BY96" s="147"/>
      <c r="BZ96" s="147"/>
      <c r="CA96" s="147"/>
      <c r="CB96" s="125"/>
      <c r="CC96" s="125"/>
      <c r="CD96" s="125"/>
      <c r="CE96" s="125"/>
      <c r="CF96" s="125"/>
      <c r="CG96" s="125"/>
      <c r="CH96" s="125"/>
      <c r="CI96" s="125"/>
      <c r="CJ96" s="125"/>
      <c r="CK96" s="125"/>
      <c r="CL96" s="24">
        <f>WORKDAY(BJ96,20)</f>
        <v>44201</v>
      </c>
      <c r="CM96" s="24">
        <f ca="1">IF(BM96&gt;0,WORKDAY(BK96,10),"-")</f>
        <v>44264</v>
      </c>
      <c r="CN96" s="54"/>
      <c r="CO96" s="117"/>
      <c r="CP96" s="34"/>
      <c r="CQ96" s="24">
        <f>WORKDAY(CL96,10)</f>
        <v>44215</v>
      </c>
      <c r="CR96" s="24" t="str">
        <f>IF(CO96&gt;0,WORKDAY(CM96,10),"-")</f>
        <v>-</v>
      </c>
      <c r="CS96" s="54"/>
      <c r="CT96" s="5"/>
      <c r="CU96" s="24" t="str">
        <f>IF(CT96&gt;0,WORKDAY(CQ96,10),"-")</f>
        <v>-</v>
      </c>
      <c r="CV96" s="24" t="str">
        <f>IF(CT96&gt;0,WORKDAY(CR96,10),"-")</f>
        <v>-</v>
      </c>
      <c r="CW96" s="54"/>
      <c r="CX96" s="5"/>
      <c r="CY96" s="34"/>
      <c r="CZ96" s="24" t="str">
        <f>IF(CX96&gt;0,WORKDAY(CU96,10),"-")</f>
        <v>-</v>
      </c>
      <c r="DA96" s="24" t="str">
        <f>IF(CX96&gt;0,WORKDAY(CV96,10),"-")</f>
        <v>-</v>
      </c>
      <c r="DB96" s="24"/>
      <c r="DC96" s="5"/>
      <c r="DD96" s="24" t="str">
        <f>IF(DC96&gt;0,WORKDAY(CZ96,10),"-")</f>
        <v>-</v>
      </c>
      <c r="DE96" s="24" t="str">
        <f>IF(DC96&gt;0,WORKDAY(DA96,10),"-")</f>
        <v>-</v>
      </c>
      <c r="DF96" s="5"/>
      <c r="DG96" s="5"/>
      <c r="DH96" s="54"/>
      <c r="DI96" s="24" t="str">
        <f>IF(DG96&gt;0,WORKDAY(DD96,10),"-")</f>
        <v>-</v>
      </c>
      <c r="DJ96" s="24" t="str">
        <f>IF(DG96&gt;0,WORKDAY(DE96,10),"-")</f>
        <v>-</v>
      </c>
      <c r="DK96" s="5"/>
      <c r="DL96" s="5"/>
      <c r="DM96" s="24" t="str">
        <f>IF(DL96&gt;0,WORKDAY(DI96,10),"-")</f>
        <v>-</v>
      </c>
      <c r="DN96" s="24" t="str">
        <f>IF(DL96&gt;0,WORKDAY(DJ96,10),"-")</f>
        <v>-</v>
      </c>
      <c r="DO96" s="5"/>
      <c r="DP96" s="5"/>
      <c r="DQ96" s="54"/>
      <c r="DR96" s="24" t="str">
        <f>IF(DP96&gt;0,WORKDAY(DM96,10),"-")</f>
        <v>-</v>
      </c>
      <c r="DS96" s="24" t="str">
        <f>IF(DP96&gt;0,WORKDAY(DN96,10),"-")</f>
        <v>-</v>
      </c>
      <c r="DT96" s="5"/>
      <c r="DU96" s="5"/>
      <c r="DV96" s="24" t="str">
        <f>IF(DU96&gt;0,WORKDAY(DR96,10),"-")</f>
        <v>-</v>
      </c>
      <c r="DW96" s="24" t="str">
        <f>IF(DU96&gt;0,WORKDAY(DS96,10),"-")</f>
        <v>-</v>
      </c>
      <c r="DX96" s="5"/>
      <c r="DY96" s="5"/>
      <c r="DZ96" s="54"/>
      <c r="EA96" s="24" t="str">
        <f>IF(DY96&gt;0,WORKDAY(DV96,10),"-")</f>
        <v>-</v>
      </c>
      <c r="EB96" s="24" t="str">
        <f>IF(DY96&gt;0,WORKDAY(DW96,10),"-")</f>
        <v>-</v>
      </c>
      <c r="EC96" s="5"/>
      <c r="ED96" s="5"/>
      <c r="EE96" s="24" t="str">
        <f>IF(ED96&gt;0,WORKDAY(EA96,10),"-")</f>
        <v>-</v>
      </c>
      <c r="EF96" s="24" t="str">
        <f>IF(ED96&gt;0,WORKDAY(EB96,10),"-")</f>
        <v>-</v>
      </c>
      <c r="EG96" s="5"/>
      <c r="EH96" s="5"/>
      <c r="EI96" s="54"/>
      <c r="EJ96" s="24" t="str">
        <f>IF(EH96&gt;0,WORKDAY(EE96,10),"-")</f>
        <v>-</v>
      </c>
      <c r="EK96" s="24" t="str">
        <f>IF(EH96&gt;0,WORKDAY(EF96,10),"-")</f>
        <v>-</v>
      </c>
      <c r="EL96" s="5"/>
      <c r="EM96" s="5"/>
      <c r="EN96" s="24" t="str">
        <f>IF(EM96&gt;0,WORKDAY(EJ96,10),"-")</f>
        <v>-</v>
      </c>
      <c r="EO96" s="24" t="str">
        <f>IF(EM96&gt;0,WORKDAY(EK96,10),"-")</f>
        <v>-</v>
      </c>
      <c r="EP96" s="5"/>
      <c r="EQ96" s="5"/>
      <c r="ER96" s="54"/>
      <c r="ES96" s="54"/>
      <c r="ET96" s="54"/>
      <c r="EU96" s="54"/>
      <c r="EV96" s="54"/>
      <c r="EW96" s="24"/>
      <c r="EX96" s="24"/>
      <c r="EY96" s="167"/>
      <c r="EZ96" s="167"/>
      <c r="FA96" s="193"/>
      <c r="FB96" s="214">
        <v>44216</v>
      </c>
      <c r="FC96" s="214">
        <f ca="1">IF(BK96&gt;0,IF(DC96&gt;0,WORKDAY(DB96,20),IF(CT96&gt;0,WORKDAY(CS96,30),IF(CO96&gt;0,WORKDAY(CN96,40),FB96))),"-")</f>
        <v>44216</v>
      </c>
      <c r="FD96" s="167"/>
      <c r="FE96" s="167"/>
      <c r="FF96" s="24" t="str">
        <f>IF(FE96&gt;0,WORKDAY(FB96,10),"-")</f>
        <v>-</v>
      </c>
      <c r="FG96" s="24" t="str">
        <f>IF(FE96&gt;0,WORKDAY(FC96,10),"-")</f>
        <v>-</v>
      </c>
      <c r="FH96" s="5"/>
      <c r="FI96" s="5"/>
      <c r="FJ96" s="34"/>
      <c r="FK96" s="24">
        <f t="shared" si="86"/>
        <v>44244</v>
      </c>
      <c r="FL96" s="24">
        <f t="shared" si="74"/>
        <v>44244</v>
      </c>
      <c r="FM96" s="5"/>
      <c r="FN96" s="167"/>
      <c r="FO96" s="24" t="str">
        <f>IF(FN96&gt;0,WORKDAY(FK96,10),"-")</f>
        <v>-</v>
      </c>
      <c r="FP96" s="24" t="str">
        <f>IF(FN96&gt;0,WORKDAY(FL96,10),"-")</f>
        <v>-</v>
      </c>
      <c r="FQ96" s="5"/>
      <c r="FR96" s="5"/>
      <c r="FS96" s="54"/>
      <c r="FT96" s="24">
        <f t="shared" si="87"/>
        <v>44272</v>
      </c>
      <c r="FU96" s="24">
        <f>FT96</f>
        <v>44272</v>
      </c>
      <c r="FV96" s="5"/>
      <c r="FW96" s="5"/>
      <c r="FX96" s="24" t="str">
        <f>IF(FW96&gt;0,WORKDAY(FT96,10),"-")</f>
        <v>-</v>
      </c>
      <c r="FY96" s="24" t="str">
        <f>IF(FW96&gt;0,WORKDAY(FU96,10),"-")</f>
        <v>-</v>
      </c>
      <c r="FZ96" s="5"/>
      <c r="GA96" s="5"/>
      <c r="GB96" s="54"/>
      <c r="GC96" s="54"/>
      <c r="GD96" s="54"/>
      <c r="GE96" s="54"/>
      <c r="GF96" s="54"/>
      <c r="GG96" s="54"/>
      <c r="GH96" s="54"/>
      <c r="GI96" s="54"/>
      <c r="GJ96" s="54"/>
      <c r="GK96" s="54"/>
      <c r="GL96" s="54"/>
      <c r="GM96" s="54"/>
      <c r="GN96" s="54"/>
      <c r="GO96" s="54"/>
      <c r="GP96" s="54"/>
      <c r="GQ96" s="54"/>
      <c r="GR96" s="54"/>
      <c r="GS96" s="54"/>
      <c r="GT96" s="54"/>
      <c r="GU96" s="54"/>
      <c r="GV96" s="54"/>
      <c r="GW96" s="54"/>
      <c r="GX96" s="54"/>
      <c r="GY96" s="54"/>
      <c r="GZ96" s="193"/>
      <c r="HA96" s="54"/>
      <c r="HB96" s="54"/>
      <c r="HC96" s="54"/>
      <c r="HD96" s="34">
        <f t="shared" ca="1" si="53"/>
        <v>1</v>
      </c>
      <c r="HE96" s="25">
        <f t="shared" ca="1" si="76"/>
        <v>6.8389057750759875E-4</v>
      </c>
      <c r="HF96" s="25">
        <f t="shared" ca="1" si="77"/>
        <v>1.5197568389057751E-3</v>
      </c>
      <c r="HG96" s="25">
        <f t="shared" ca="1" si="78"/>
        <v>9.0543259557344079E-4</v>
      </c>
      <c r="HH96" s="25">
        <f t="shared" ca="1" si="79"/>
        <v>2.012072434607646E-3</v>
      </c>
      <c r="HI96" s="25"/>
      <c r="HJ96" s="25"/>
      <c r="HK96" s="5"/>
      <c r="HL96" s="24">
        <f t="shared" ca="1" si="51"/>
        <v>44250</v>
      </c>
      <c r="HM96" s="107"/>
      <c r="HN96" s="85"/>
      <c r="HO96" s="204" t="str">
        <f t="shared" si="54"/>
        <v>ожидание A1</v>
      </c>
      <c r="HP96" s="204" t="str">
        <f t="shared" si="55"/>
        <v>не выгружено 00</v>
      </c>
      <c r="HQ96" s="182" t="str">
        <f t="shared" si="56"/>
        <v>выгружено A1</v>
      </c>
      <c r="HR96" s="182" t="str">
        <f t="shared" si="57"/>
        <v>ожидание A1</v>
      </c>
      <c r="HS96" s="182" t="b">
        <f t="shared" si="58"/>
        <v>0</v>
      </c>
      <c r="HT96" s="182" t="str">
        <f t="shared" si="59"/>
        <v>ожидание замечаний</v>
      </c>
      <c r="HU96" s="182" t="str">
        <f t="shared" si="60"/>
        <v>0055-P2-GA1-CPC-TRM-00659</v>
      </c>
      <c r="HV96" s="191">
        <f t="shared" si="61"/>
        <v>44250</v>
      </c>
      <c r="HW96" s="184" t="str">
        <f t="shared" si="62"/>
        <v>ожидание A1</v>
      </c>
      <c r="HX96" s="191" t="str">
        <f t="shared" si="63"/>
        <v>ожидание A1</v>
      </c>
      <c r="HY96" s="183"/>
      <c r="HZ96" s="182" t="str">
        <f t="shared" si="64"/>
        <v>выгружено</v>
      </c>
      <c r="IA96" s="182" t="str">
        <f t="shared" si="65"/>
        <v>A1</v>
      </c>
      <c r="IB96" s="182" t="str">
        <f t="shared" si="66"/>
        <v>ожидание замечаний к ревизии</v>
      </c>
      <c r="IC96" s="182" t="str">
        <f t="shared" si="67"/>
        <v>A1</v>
      </c>
      <c r="ID96" s="182" t="str">
        <f t="shared" si="68"/>
        <v>A1</v>
      </c>
      <c r="IE96" s="185" t="str">
        <f t="shared" si="69"/>
        <v>1</v>
      </c>
      <c r="IF96" s="135" t="s">
        <v>705</v>
      </c>
      <c r="IG96" s="181">
        <v>1</v>
      </c>
      <c r="IH96" s="85"/>
      <c r="II96" s="85"/>
      <c r="IJ96" s="85"/>
      <c r="IK96" s="85"/>
      <c r="IL96" s="85"/>
      <c r="IM96" s="85"/>
      <c r="IN96" s="85"/>
      <c r="IO96" s="85"/>
      <c r="IP96" s="85"/>
      <c r="IQ96" s="85"/>
      <c r="IR96" s="85"/>
      <c r="IS96" s="85"/>
      <c r="IT96" s="85"/>
      <c r="IU96" s="85"/>
      <c r="IV96" s="85"/>
      <c r="IW96" s="85"/>
      <c r="IX96" s="85"/>
      <c r="IY96" s="85"/>
      <c r="IZ96" s="85"/>
      <c r="JA96" s="85"/>
      <c r="JB96" s="85"/>
      <c r="JC96" s="85"/>
      <c r="JD96" s="85"/>
      <c r="JE96" s="85"/>
      <c r="JF96" s="85"/>
      <c r="JG96" s="85"/>
      <c r="JH96" s="85"/>
      <c r="JI96" s="85"/>
      <c r="JJ96" s="85"/>
      <c r="JK96" s="85"/>
      <c r="JL96" s="85"/>
      <c r="JM96" s="85"/>
      <c r="JN96" s="85"/>
      <c r="JO96" s="85"/>
      <c r="JP96" s="85"/>
      <c r="JQ96" s="85"/>
      <c r="JR96" s="85"/>
      <c r="JS96" s="85"/>
      <c r="JT96" s="85"/>
      <c r="JU96" s="85"/>
      <c r="JV96" s="85"/>
      <c r="JW96" s="85"/>
      <c r="JX96" s="85"/>
      <c r="JY96" s="85"/>
      <c r="JZ96" s="85"/>
      <c r="KA96" s="85"/>
      <c r="KB96" s="85"/>
      <c r="KC96" s="85"/>
    </row>
    <row r="97" spans="1:289" s="57" customFormat="1" ht="57" hidden="1" customHeight="1">
      <c r="A97" s="42"/>
      <c r="B97" s="19" t="s">
        <v>156</v>
      </c>
      <c r="C97" s="19" t="s">
        <v>157</v>
      </c>
      <c r="D97" s="5"/>
      <c r="E97" s="5"/>
      <c r="F97" s="5"/>
      <c r="G97" s="5"/>
      <c r="H97" s="5" t="s">
        <v>727</v>
      </c>
      <c r="I97" s="5" t="s">
        <v>736</v>
      </c>
      <c r="J97" s="5"/>
      <c r="K97" s="5"/>
      <c r="L97" s="5"/>
      <c r="M97" s="5"/>
      <c r="N97" s="5"/>
      <c r="O97" s="5"/>
      <c r="P97" s="5" t="s">
        <v>745</v>
      </c>
      <c r="Q97" s="5" t="s">
        <v>747</v>
      </c>
      <c r="R97" s="5" t="s">
        <v>209</v>
      </c>
      <c r="S97" s="5" t="s">
        <v>362</v>
      </c>
      <c r="T97" s="5" t="s">
        <v>370</v>
      </c>
      <c r="U97" s="5" t="s">
        <v>158</v>
      </c>
      <c r="V97" s="5"/>
      <c r="W97" s="5" t="str">
        <f>CONCATENATE(X97,"-",Y97,"-",Z97,AA97,,AB97,"-",AC97)</f>
        <v>5-30-JSMCN-0001</v>
      </c>
      <c r="X97" s="19" t="s">
        <v>755</v>
      </c>
      <c r="Y97" s="19">
        <v>30</v>
      </c>
      <c r="Z97" s="19" t="s">
        <v>309</v>
      </c>
      <c r="AA97" s="19" t="s">
        <v>305</v>
      </c>
      <c r="AB97" s="19" t="s">
        <v>304</v>
      </c>
      <c r="AC97" s="19" t="s">
        <v>188</v>
      </c>
      <c r="AD97" s="5"/>
      <c r="AE97" s="19">
        <v>4</v>
      </c>
      <c r="AF97" s="19" t="s">
        <v>180</v>
      </c>
      <c r="AG97" s="19" t="s">
        <v>166</v>
      </c>
      <c r="AH97" s="19">
        <v>537</v>
      </c>
      <c r="AI97" s="19" t="s">
        <v>193</v>
      </c>
      <c r="AJ97" s="5"/>
      <c r="AK97" s="5"/>
      <c r="AL97" s="5" t="s">
        <v>121</v>
      </c>
      <c r="AM97" s="5"/>
      <c r="AN97" s="5" t="s">
        <v>169</v>
      </c>
      <c r="AO97" s="5" t="str">
        <f>CONCATENATE("0055-",B97,"-",C97,"-","4",".",AE97,".",AF97,".",AG97,".",AH97,"-",AL97,".",AN97,"-",AI97)</f>
        <v>0055-CPC-GA1-4.4.3.30.537-ATH2.V0-0003</v>
      </c>
      <c r="AP97" s="5" t="str">
        <f>CONCATENATE("0055-",B97,"-",C97,"-","4",".",AE97,".",AF97,".",AG97,".",AH97,"-",AL97,"-",AN97,"-",AI97,"_",BD97,"_",U97)</f>
        <v>0055-CPC-GA1-4.4.3.30.537-ATH2-V0-0003_A1_ER</v>
      </c>
      <c r="AQ97" s="13" t="s">
        <v>324</v>
      </c>
      <c r="AR97" s="13" t="s">
        <v>397</v>
      </c>
      <c r="AS97" s="13" t="s">
        <v>387</v>
      </c>
      <c r="AT97" s="13" t="s">
        <v>386</v>
      </c>
      <c r="AU97" s="13" t="s">
        <v>320</v>
      </c>
      <c r="AV97" s="13" t="s">
        <v>335</v>
      </c>
      <c r="AW97" s="13" t="str">
        <f>CONCATENATE(AQ97," ",AS97,CHAR(10),W97,CHAR(10),AU97)</f>
        <v>SIS Marshalling Cabinet for NON-IS channels 
5-30-JSMCN-0001
General view drawings</v>
      </c>
      <c r="AX97" s="13" t="str">
        <f>CONCATENATE(AR97," ",AT97,CHAR(10),W97,CHAR(10),AV97)</f>
        <v>Шкаф кроссовый ПАЗ, аналоговые и дискретные сигналы, неискробезопасный
5-30-JSMCN-0001
Чертеж общего вида</v>
      </c>
      <c r="AY97" s="5"/>
      <c r="AZ97" s="5" t="s">
        <v>490</v>
      </c>
      <c r="BA97" s="5" t="s">
        <v>489</v>
      </c>
      <c r="BB97" s="5" t="str">
        <f>IF(FW97&gt;0,"02",IF(FN97&gt;0,"01",IF(FE97&gt;0,"00",IF(EM97&gt;0,"G1",IF(ED97&gt;0,"F1",IF(DU97&gt;0,"E1",IF(DL97&gt;0,"D1",IF(DC97&gt;0,"C1",IF(CT97&gt;0,"B1",IF(BM97&gt;0,"A1","-"))))))))))</f>
        <v>A1</v>
      </c>
      <c r="BC97" s="167" t="str">
        <f t="shared" si="84"/>
        <v>IFR</v>
      </c>
      <c r="BD97" s="5" t="str">
        <f t="shared" si="85"/>
        <v>A1</v>
      </c>
      <c r="BE97" s="5"/>
      <c r="BF97" s="5"/>
      <c r="BG97" s="12"/>
      <c r="BH97" s="5"/>
      <c r="BI97" s="5"/>
      <c r="BJ97" s="54">
        <f>FB97-(28+15)</f>
        <v>44173</v>
      </c>
      <c r="BK97" s="54">
        <f ca="1">IF(BM97&gt;0,BL97,IF(BJ97&lt;TODAY(),WORKDAY(TODAY(),10),BJ97))</f>
        <v>44250</v>
      </c>
      <c r="BL97" s="193">
        <v>44250</v>
      </c>
      <c r="BM97" s="167" t="s">
        <v>782</v>
      </c>
      <c r="BN97" s="167"/>
      <c r="BO97" s="167"/>
      <c r="BP97" s="167"/>
      <c r="BQ97" s="167"/>
      <c r="BR97" s="157"/>
      <c r="BS97" s="157"/>
      <c r="BT97" s="157"/>
      <c r="BU97" s="157"/>
      <c r="BV97" s="157"/>
      <c r="BW97" s="147"/>
      <c r="BX97" s="147"/>
      <c r="BY97" s="147"/>
      <c r="BZ97" s="147"/>
      <c r="CA97" s="147"/>
      <c r="CB97" s="125"/>
      <c r="CC97" s="125"/>
      <c r="CD97" s="125"/>
      <c r="CE97" s="125"/>
      <c r="CF97" s="125"/>
      <c r="CG97" s="125"/>
      <c r="CH97" s="125"/>
      <c r="CI97" s="125"/>
      <c r="CJ97" s="125"/>
      <c r="CK97" s="125"/>
      <c r="CL97" s="24">
        <f>WORKDAY(BJ97,20)</f>
        <v>44201</v>
      </c>
      <c r="CM97" s="24">
        <f ca="1">IF(BM97&gt;0,WORKDAY(BK97,10),"-")</f>
        <v>44264</v>
      </c>
      <c r="CN97" s="54"/>
      <c r="CO97" s="117"/>
      <c r="CP97" s="34"/>
      <c r="CQ97" s="24">
        <f>WORKDAY(CL97,10)</f>
        <v>44215</v>
      </c>
      <c r="CR97" s="24" t="str">
        <f>IF(CO97&gt;0,WORKDAY(CM97,10),"-")</f>
        <v>-</v>
      </c>
      <c r="CS97" s="54"/>
      <c r="CT97" s="5"/>
      <c r="CU97" s="24" t="str">
        <f>IF(CT97&gt;0,WORKDAY(CQ97,10),"-")</f>
        <v>-</v>
      </c>
      <c r="CV97" s="24" t="str">
        <f>IF(CT97&gt;0,WORKDAY(CR97,10),"-")</f>
        <v>-</v>
      </c>
      <c r="CW97" s="54"/>
      <c r="CX97" s="5"/>
      <c r="CY97" s="34"/>
      <c r="CZ97" s="24" t="str">
        <f>IF(CX97&gt;0,WORKDAY(CU97,10),"-")</f>
        <v>-</v>
      </c>
      <c r="DA97" s="24" t="str">
        <f>IF(CX97&gt;0,WORKDAY(CV97,10),"-")</f>
        <v>-</v>
      </c>
      <c r="DB97" s="24"/>
      <c r="DC97" s="5"/>
      <c r="DD97" s="24" t="str">
        <f>IF(DC97&gt;0,WORKDAY(CZ97,10),"-")</f>
        <v>-</v>
      </c>
      <c r="DE97" s="24" t="str">
        <f>IF(DC97&gt;0,WORKDAY(DA97,10),"-")</f>
        <v>-</v>
      </c>
      <c r="DF97" s="5"/>
      <c r="DG97" s="5"/>
      <c r="DH97" s="54"/>
      <c r="DI97" s="24" t="str">
        <f>IF(DG97&gt;0,WORKDAY(DD97,10),"-")</f>
        <v>-</v>
      </c>
      <c r="DJ97" s="24" t="str">
        <f>IF(DG97&gt;0,WORKDAY(DE97,10),"-")</f>
        <v>-</v>
      </c>
      <c r="DK97" s="5"/>
      <c r="DL97" s="5"/>
      <c r="DM97" s="24" t="str">
        <f>IF(DL97&gt;0,WORKDAY(DI97,10),"-")</f>
        <v>-</v>
      </c>
      <c r="DN97" s="24" t="str">
        <f>IF(DL97&gt;0,WORKDAY(DJ97,10),"-")</f>
        <v>-</v>
      </c>
      <c r="DO97" s="5"/>
      <c r="DP97" s="5"/>
      <c r="DQ97" s="54"/>
      <c r="DR97" s="24" t="str">
        <f>IF(DP97&gt;0,WORKDAY(DM97,10),"-")</f>
        <v>-</v>
      </c>
      <c r="DS97" s="24" t="str">
        <f>IF(DP97&gt;0,WORKDAY(DN97,10),"-")</f>
        <v>-</v>
      </c>
      <c r="DT97" s="5"/>
      <c r="DU97" s="5"/>
      <c r="DV97" s="24" t="str">
        <f>IF(DU97&gt;0,WORKDAY(DR97,10),"-")</f>
        <v>-</v>
      </c>
      <c r="DW97" s="24" t="str">
        <f>IF(DU97&gt;0,WORKDAY(DS97,10),"-")</f>
        <v>-</v>
      </c>
      <c r="DX97" s="5"/>
      <c r="DY97" s="5"/>
      <c r="DZ97" s="54"/>
      <c r="EA97" s="24" t="str">
        <f>IF(DY97&gt;0,WORKDAY(DV97,10),"-")</f>
        <v>-</v>
      </c>
      <c r="EB97" s="24" t="str">
        <f>IF(DY97&gt;0,WORKDAY(DW97,10),"-")</f>
        <v>-</v>
      </c>
      <c r="EC97" s="5"/>
      <c r="ED97" s="5"/>
      <c r="EE97" s="24" t="str">
        <f>IF(ED97&gt;0,WORKDAY(EA97,10),"-")</f>
        <v>-</v>
      </c>
      <c r="EF97" s="24" t="str">
        <f>IF(ED97&gt;0,WORKDAY(EB97,10),"-")</f>
        <v>-</v>
      </c>
      <c r="EG97" s="5"/>
      <c r="EH97" s="5"/>
      <c r="EI97" s="54"/>
      <c r="EJ97" s="24" t="str">
        <f>IF(EH97&gt;0,WORKDAY(EE97,10),"-")</f>
        <v>-</v>
      </c>
      <c r="EK97" s="24" t="str">
        <f>IF(EH97&gt;0,WORKDAY(EF97,10),"-")</f>
        <v>-</v>
      </c>
      <c r="EL97" s="5"/>
      <c r="EM97" s="5"/>
      <c r="EN97" s="24" t="str">
        <f>IF(EM97&gt;0,WORKDAY(EJ97,10),"-")</f>
        <v>-</v>
      </c>
      <c r="EO97" s="24" t="str">
        <f>IF(EM97&gt;0,WORKDAY(EK97,10),"-")</f>
        <v>-</v>
      </c>
      <c r="EP97" s="5"/>
      <c r="EQ97" s="5"/>
      <c r="ER97" s="54"/>
      <c r="ES97" s="54"/>
      <c r="ET97" s="54"/>
      <c r="EU97" s="54"/>
      <c r="EV97" s="54"/>
      <c r="EW97" s="24"/>
      <c r="EX97" s="24"/>
      <c r="EY97" s="167"/>
      <c r="EZ97" s="167"/>
      <c r="FA97" s="193"/>
      <c r="FB97" s="214">
        <v>44216</v>
      </c>
      <c r="FC97" s="214">
        <f ca="1">IF(BK97&gt;0,IF(DC97&gt;0,WORKDAY(DB97,20),IF(CT97&gt;0,WORKDAY(CS97,30),IF(CO97&gt;0,WORKDAY(CN97,40),FB97))),"-")</f>
        <v>44216</v>
      </c>
      <c r="FD97" s="167"/>
      <c r="FE97" s="167"/>
      <c r="FF97" s="24" t="str">
        <f>IF(FE97&gt;0,WORKDAY(FB97,10),"-")</f>
        <v>-</v>
      </c>
      <c r="FG97" s="24" t="str">
        <f>IF(FE97&gt;0,WORKDAY(FC97,10),"-")</f>
        <v>-</v>
      </c>
      <c r="FH97" s="5"/>
      <c r="FI97" s="5"/>
      <c r="FJ97" s="34"/>
      <c r="FK97" s="24">
        <f t="shared" si="86"/>
        <v>44244</v>
      </c>
      <c r="FL97" s="24">
        <f t="shared" si="74"/>
        <v>44244</v>
      </c>
      <c r="FM97" s="5"/>
      <c r="FN97" s="167"/>
      <c r="FO97" s="24" t="str">
        <f>IF(FN97&gt;0,WORKDAY(FK97,10),"-")</f>
        <v>-</v>
      </c>
      <c r="FP97" s="24" t="str">
        <f>IF(FN97&gt;0,WORKDAY(FL97,10),"-")</f>
        <v>-</v>
      </c>
      <c r="FQ97" s="5"/>
      <c r="FR97" s="5"/>
      <c r="FS97" s="54"/>
      <c r="FT97" s="24">
        <f t="shared" si="87"/>
        <v>44272</v>
      </c>
      <c r="FU97" s="24">
        <f>FT97</f>
        <v>44272</v>
      </c>
      <c r="FV97" s="5"/>
      <c r="FW97" s="5"/>
      <c r="FX97" s="24" t="str">
        <f>IF(FW97&gt;0,WORKDAY(FT97,10),"-")</f>
        <v>-</v>
      </c>
      <c r="FY97" s="24" t="str">
        <f>IF(FW97&gt;0,WORKDAY(FU97,10),"-")</f>
        <v>-</v>
      </c>
      <c r="FZ97" s="5"/>
      <c r="GA97" s="5"/>
      <c r="GB97" s="54"/>
      <c r="GC97" s="54"/>
      <c r="GD97" s="54"/>
      <c r="GE97" s="54"/>
      <c r="GF97" s="54"/>
      <c r="GG97" s="54"/>
      <c r="GH97" s="54"/>
      <c r="GI97" s="54"/>
      <c r="GJ97" s="54"/>
      <c r="GK97" s="54"/>
      <c r="GL97" s="54"/>
      <c r="GM97" s="54"/>
      <c r="GN97" s="54"/>
      <c r="GO97" s="54"/>
      <c r="GP97" s="54"/>
      <c r="GQ97" s="54"/>
      <c r="GR97" s="54"/>
      <c r="GS97" s="54"/>
      <c r="GT97" s="54"/>
      <c r="GU97" s="54"/>
      <c r="GV97" s="54"/>
      <c r="GW97" s="54"/>
      <c r="GX97" s="54"/>
      <c r="GY97" s="54"/>
      <c r="GZ97" s="193"/>
      <c r="HA97" s="54"/>
      <c r="HB97" s="54"/>
      <c r="HC97" s="54"/>
      <c r="HD97" s="34">
        <f t="shared" ca="1" si="53"/>
        <v>1</v>
      </c>
      <c r="HE97" s="25">
        <f t="shared" ca="1" si="76"/>
        <v>6.8389057750759875E-4</v>
      </c>
      <c r="HF97" s="25">
        <f t="shared" ca="1" si="77"/>
        <v>1.5197568389057751E-3</v>
      </c>
      <c r="HG97" s="25">
        <f t="shared" ca="1" si="78"/>
        <v>9.0543259557344079E-4</v>
      </c>
      <c r="HH97" s="25">
        <f t="shared" ca="1" si="79"/>
        <v>2.012072434607646E-3</v>
      </c>
      <c r="HI97" s="25"/>
      <c r="HJ97" s="25"/>
      <c r="HK97" s="5"/>
      <c r="HL97" s="24">
        <f t="shared" ca="1" si="51"/>
        <v>44250</v>
      </c>
      <c r="HM97" s="107"/>
      <c r="HN97" s="85"/>
      <c r="HO97" s="204" t="str">
        <f t="shared" si="54"/>
        <v>ожидание A1</v>
      </c>
      <c r="HP97" s="204" t="str">
        <f t="shared" si="55"/>
        <v>не выгружено 00</v>
      </c>
      <c r="HQ97" s="182" t="str">
        <f t="shared" si="56"/>
        <v>выгружено A1</v>
      </c>
      <c r="HR97" s="182" t="str">
        <f t="shared" si="57"/>
        <v>ожидание A1</v>
      </c>
      <c r="HS97" s="182" t="b">
        <f t="shared" si="58"/>
        <v>0</v>
      </c>
      <c r="HT97" s="182" t="str">
        <f t="shared" si="59"/>
        <v>ожидание замечаний</v>
      </c>
      <c r="HU97" s="182" t="str">
        <f t="shared" si="60"/>
        <v>0055-P2-GA1-CPC-TRM-00659</v>
      </c>
      <c r="HV97" s="191">
        <f t="shared" si="61"/>
        <v>44250</v>
      </c>
      <c r="HW97" s="184" t="str">
        <f t="shared" si="62"/>
        <v>ожидание A1</v>
      </c>
      <c r="HX97" s="191" t="str">
        <f t="shared" si="63"/>
        <v>ожидание A1</v>
      </c>
      <c r="HY97" s="183"/>
      <c r="HZ97" s="182" t="str">
        <f t="shared" si="64"/>
        <v>выгружено</v>
      </c>
      <c r="IA97" s="182" t="str">
        <f t="shared" si="65"/>
        <v>A1</v>
      </c>
      <c r="IB97" s="182" t="str">
        <f t="shared" si="66"/>
        <v>ожидание замечаний к ревизии</v>
      </c>
      <c r="IC97" s="182" t="str">
        <f t="shared" si="67"/>
        <v>A1</v>
      </c>
      <c r="ID97" s="182" t="str">
        <f t="shared" si="68"/>
        <v>A1</v>
      </c>
      <c r="IE97" s="185" t="str">
        <f t="shared" si="69"/>
        <v>1</v>
      </c>
      <c r="IF97" s="135" t="s">
        <v>705</v>
      </c>
      <c r="IG97" s="181">
        <v>1</v>
      </c>
      <c r="IH97" s="85"/>
      <c r="II97" s="85"/>
      <c r="IJ97" s="85"/>
      <c r="IK97" s="85"/>
      <c r="IL97" s="85"/>
      <c r="IM97" s="85"/>
      <c r="IN97" s="85"/>
      <c r="IO97" s="85"/>
      <c r="IP97" s="85"/>
      <c r="IQ97" s="85"/>
      <c r="IR97" s="85"/>
      <c r="IS97" s="85"/>
      <c r="IT97" s="85"/>
      <c r="IU97" s="85"/>
      <c r="IV97" s="85"/>
      <c r="IW97" s="85"/>
      <c r="IX97" s="85"/>
      <c r="IY97" s="85"/>
      <c r="IZ97" s="85"/>
      <c r="JA97" s="85"/>
      <c r="JB97" s="85"/>
      <c r="JC97" s="85"/>
      <c r="JD97" s="85"/>
      <c r="JE97" s="85"/>
      <c r="JF97" s="85"/>
      <c r="JG97" s="85"/>
      <c r="JH97" s="85"/>
      <c r="JI97" s="85"/>
      <c r="JJ97" s="85"/>
      <c r="JK97" s="85"/>
      <c r="JL97" s="85"/>
      <c r="JM97" s="85"/>
      <c r="JN97" s="85"/>
      <c r="JO97" s="85"/>
      <c r="JP97" s="85"/>
      <c r="JQ97" s="85"/>
      <c r="JR97" s="85"/>
      <c r="JS97" s="85"/>
      <c r="JT97" s="85"/>
      <c r="JU97" s="85"/>
      <c r="JV97" s="85"/>
      <c r="JW97" s="85"/>
      <c r="JX97" s="85"/>
      <c r="JY97" s="85"/>
      <c r="JZ97" s="85"/>
      <c r="KA97" s="85"/>
      <c r="KB97" s="85"/>
      <c r="KC97" s="85"/>
    </row>
    <row r="98" spans="1:289" s="57" customFormat="1" ht="57" hidden="1" customHeight="1">
      <c r="A98" s="42"/>
      <c r="B98" s="19" t="s">
        <v>156</v>
      </c>
      <c r="C98" s="19" t="s">
        <v>157</v>
      </c>
      <c r="D98" s="5"/>
      <c r="E98" s="5"/>
      <c r="F98" s="5"/>
      <c r="G98" s="5"/>
      <c r="H98" s="5" t="s">
        <v>727</v>
      </c>
      <c r="I98" s="5" t="s">
        <v>736</v>
      </c>
      <c r="J98" s="5"/>
      <c r="K98" s="5"/>
      <c r="L98" s="5"/>
      <c r="M98" s="5"/>
      <c r="N98" s="5"/>
      <c r="O98" s="5"/>
      <c r="P98" s="5" t="s">
        <v>745</v>
      </c>
      <c r="Q98" s="5" t="s">
        <v>747</v>
      </c>
      <c r="R98" s="5" t="s">
        <v>209</v>
      </c>
      <c r="S98" s="5" t="s">
        <v>362</v>
      </c>
      <c r="T98" s="5" t="s">
        <v>370</v>
      </c>
      <c r="U98" s="5" t="s">
        <v>158</v>
      </c>
      <c r="V98" s="5"/>
      <c r="W98" s="5" t="str">
        <f>CONCATENATE(X98,"-",Y98,"-",Z98,AA98,,AB98,"-",AC98)</f>
        <v>5-30-JSMCN-0001</v>
      </c>
      <c r="X98" s="19" t="s">
        <v>755</v>
      </c>
      <c r="Y98" s="19">
        <v>30</v>
      </c>
      <c r="Z98" s="19" t="s">
        <v>309</v>
      </c>
      <c r="AA98" s="19" t="s">
        <v>305</v>
      </c>
      <c r="AB98" s="19" t="s">
        <v>304</v>
      </c>
      <c r="AC98" s="19" t="s">
        <v>188</v>
      </c>
      <c r="AD98" s="5"/>
      <c r="AE98" s="19">
        <v>4</v>
      </c>
      <c r="AF98" s="19" t="s">
        <v>180</v>
      </c>
      <c r="AG98" s="19" t="s">
        <v>166</v>
      </c>
      <c r="AH98" s="19">
        <v>537</v>
      </c>
      <c r="AI98" s="19" t="s">
        <v>193</v>
      </c>
      <c r="AJ98" s="5"/>
      <c r="AK98" s="5"/>
      <c r="AL98" s="5" t="s">
        <v>121</v>
      </c>
      <c r="AM98" s="5"/>
      <c r="AN98" s="5" t="s">
        <v>170</v>
      </c>
      <c r="AO98" s="5" t="str">
        <f>CONCATENATE("0055-",B98,"-",C98,"-","4",".",AE98,".",AF98,".",AG98,".",AH98,"-",AL98,".",AN98,"-",AI98)</f>
        <v>0055-CPC-GA1-4.4.3.30.537-ATH2.SB-0003</v>
      </c>
      <c r="AP98" s="5" t="str">
        <f>CONCATENATE("0055-",B98,"-",C98,"-","4",".",AE98,".",AF98,".",AG98,".",AH98,"-",AL98,"-",AN98,"-",AI98,"_",BD98,"_",U98)</f>
        <v>0055-CPC-GA1-4.4.3.30.537-ATH2-SB-0003_A1_ER</v>
      </c>
      <c r="AQ98" s="13" t="s">
        <v>324</v>
      </c>
      <c r="AR98" s="13" t="s">
        <v>397</v>
      </c>
      <c r="AS98" s="13" t="s">
        <v>387</v>
      </c>
      <c r="AT98" s="13" t="s">
        <v>386</v>
      </c>
      <c r="AU98" s="13" t="s">
        <v>321</v>
      </c>
      <c r="AV98" s="13" t="s">
        <v>336</v>
      </c>
      <c r="AW98" s="13" t="str">
        <f>CONCATENATE(AQ98," ",AS98,CHAR(10),W98,CHAR(10),AU98)</f>
        <v>SIS Marshalling Cabinet for NON-IS channels 
5-30-JSMCN-0001
Electrical circuits</v>
      </c>
      <c r="AX98" s="13" t="str">
        <f>CONCATENATE(AR98," ",AT98,CHAR(10),W98,CHAR(10),AV98)</f>
        <v>Шкаф кроссовый ПАЗ, аналоговые и дискретные сигналы, неискробезопасный
5-30-JSMCN-0001
Схема электрическая принципиальная</v>
      </c>
      <c r="AY98" s="5"/>
      <c r="AZ98" s="5" t="s">
        <v>490</v>
      </c>
      <c r="BA98" s="5" t="s">
        <v>489</v>
      </c>
      <c r="BB98" s="5" t="str">
        <f>IF(FW98&gt;0,"02",IF(FN98&gt;0,"01",IF(FE98&gt;0,"00",IF(EM98&gt;0,"G1",IF(ED98&gt;0,"F1",IF(DU98&gt;0,"E1",IF(DL98&gt;0,"D1",IF(DC98&gt;0,"C1",IF(CT98&gt;0,"B1",IF(BM98&gt;0,"A1","-"))))))))))</f>
        <v>A1</v>
      </c>
      <c r="BC98" s="167" t="str">
        <f t="shared" si="84"/>
        <v>IFR</v>
      </c>
      <c r="BD98" s="5" t="str">
        <f t="shared" si="85"/>
        <v>A1</v>
      </c>
      <c r="BE98" s="5"/>
      <c r="BF98" s="5"/>
      <c r="BG98" s="12"/>
      <c r="BH98" s="5"/>
      <c r="BI98" s="5"/>
      <c r="BJ98" s="54">
        <f>FB98-(28+15)</f>
        <v>44173</v>
      </c>
      <c r="BK98" s="54">
        <f ca="1">IF(BM98&gt;0,BL98,IF(BJ98&lt;TODAY(),WORKDAY(TODAY(),10),BJ98))</f>
        <v>44250</v>
      </c>
      <c r="BL98" s="193">
        <v>44250</v>
      </c>
      <c r="BM98" s="167" t="s">
        <v>782</v>
      </c>
      <c r="BN98" s="167"/>
      <c r="BO98" s="167"/>
      <c r="BP98" s="167"/>
      <c r="BQ98" s="167"/>
      <c r="BR98" s="157"/>
      <c r="BS98" s="157"/>
      <c r="BT98" s="157"/>
      <c r="BU98" s="157"/>
      <c r="BV98" s="157"/>
      <c r="BW98" s="147"/>
      <c r="BX98" s="147"/>
      <c r="BY98" s="147"/>
      <c r="BZ98" s="147"/>
      <c r="CA98" s="147"/>
      <c r="CB98" s="125"/>
      <c r="CC98" s="125"/>
      <c r="CD98" s="125"/>
      <c r="CE98" s="125"/>
      <c r="CF98" s="125"/>
      <c r="CG98" s="125"/>
      <c r="CH98" s="125"/>
      <c r="CI98" s="125"/>
      <c r="CJ98" s="125"/>
      <c r="CK98" s="125"/>
      <c r="CL98" s="24">
        <f>WORKDAY(BJ98,20)</f>
        <v>44201</v>
      </c>
      <c r="CM98" s="24">
        <f ca="1">IF(BM98&gt;0,WORKDAY(BK98,10),"-")</f>
        <v>44264</v>
      </c>
      <c r="CN98" s="54"/>
      <c r="CO98" s="117"/>
      <c r="CP98" s="34"/>
      <c r="CQ98" s="24">
        <f>WORKDAY(CL98,10)</f>
        <v>44215</v>
      </c>
      <c r="CR98" s="24" t="str">
        <f>IF(CO98&gt;0,WORKDAY(CM98,10),"-")</f>
        <v>-</v>
      </c>
      <c r="CS98" s="54"/>
      <c r="CT98" s="5"/>
      <c r="CU98" s="24" t="str">
        <f>IF(CT98&gt;0,WORKDAY(CQ98,10),"-")</f>
        <v>-</v>
      </c>
      <c r="CV98" s="24" t="str">
        <f>IF(CT98&gt;0,WORKDAY(CR98,10),"-")</f>
        <v>-</v>
      </c>
      <c r="CW98" s="54"/>
      <c r="CX98" s="5"/>
      <c r="CY98" s="34"/>
      <c r="CZ98" s="24" t="str">
        <f>IF(CX98&gt;0,WORKDAY(CU98,10),"-")</f>
        <v>-</v>
      </c>
      <c r="DA98" s="24" t="str">
        <f>IF(CX98&gt;0,WORKDAY(CV98,10),"-")</f>
        <v>-</v>
      </c>
      <c r="DB98" s="24"/>
      <c r="DC98" s="5"/>
      <c r="DD98" s="24" t="str">
        <f>IF(DC98&gt;0,WORKDAY(CZ98,10),"-")</f>
        <v>-</v>
      </c>
      <c r="DE98" s="24" t="str">
        <f>IF(DC98&gt;0,WORKDAY(DA98,10),"-")</f>
        <v>-</v>
      </c>
      <c r="DF98" s="5"/>
      <c r="DG98" s="5"/>
      <c r="DH98" s="54"/>
      <c r="DI98" s="24" t="str">
        <f>IF(DG98&gt;0,WORKDAY(DD98,10),"-")</f>
        <v>-</v>
      </c>
      <c r="DJ98" s="24" t="str">
        <f>IF(DG98&gt;0,WORKDAY(DE98,10),"-")</f>
        <v>-</v>
      </c>
      <c r="DK98" s="5"/>
      <c r="DL98" s="5"/>
      <c r="DM98" s="24" t="str">
        <f>IF(DL98&gt;0,WORKDAY(DI98,10),"-")</f>
        <v>-</v>
      </c>
      <c r="DN98" s="24" t="str">
        <f>IF(DL98&gt;0,WORKDAY(DJ98,10),"-")</f>
        <v>-</v>
      </c>
      <c r="DO98" s="5"/>
      <c r="DP98" s="5"/>
      <c r="DQ98" s="54"/>
      <c r="DR98" s="24" t="str">
        <f>IF(DP98&gt;0,WORKDAY(DM98,10),"-")</f>
        <v>-</v>
      </c>
      <c r="DS98" s="24" t="str">
        <f>IF(DP98&gt;0,WORKDAY(DN98,10),"-")</f>
        <v>-</v>
      </c>
      <c r="DT98" s="5"/>
      <c r="DU98" s="5"/>
      <c r="DV98" s="24" t="str">
        <f>IF(DU98&gt;0,WORKDAY(DR98,10),"-")</f>
        <v>-</v>
      </c>
      <c r="DW98" s="24" t="str">
        <f>IF(DU98&gt;0,WORKDAY(DS98,10),"-")</f>
        <v>-</v>
      </c>
      <c r="DX98" s="5"/>
      <c r="DY98" s="5"/>
      <c r="DZ98" s="54"/>
      <c r="EA98" s="24" t="str">
        <f>IF(DY98&gt;0,WORKDAY(DV98,10),"-")</f>
        <v>-</v>
      </c>
      <c r="EB98" s="24" t="str">
        <f>IF(DY98&gt;0,WORKDAY(DW98,10),"-")</f>
        <v>-</v>
      </c>
      <c r="EC98" s="5"/>
      <c r="ED98" s="5"/>
      <c r="EE98" s="24" t="str">
        <f>IF(ED98&gt;0,WORKDAY(EA98,10),"-")</f>
        <v>-</v>
      </c>
      <c r="EF98" s="24" t="str">
        <f>IF(ED98&gt;0,WORKDAY(EB98,10),"-")</f>
        <v>-</v>
      </c>
      <c r="EG98" s="5"/>
      <c r="EH98" s="5"/>
      <c r="EI98" s="54"/>
      <c r="EJ98" s="24" t="str">
        <f>IF(EH98&gt;0,WORKDAY(EE98,10),"-")</f>
        <v>-</v>
      </c>
      <c r="EK98" s="24" t="str">
        <f>IF(EH98&gt;0,WORKDAY(EF98,10),"-")</f>
        <v>-</v>
      </c>
      <c r="EL98" s="5"/>
      <c r="EM98" s="5"/>
      <c r="EN98" s="24" t="str">
        <f>IF(EM98&gt;0,WORKDAY(EJ98,10),"-")</f>
        <v>-</v>
      </c>
      <c r="EO98" s="24" t="str">
        <f>IF(EM98&gt;0,WORKDAY(EK98,10),"-")</f>
        <v>-</v>
      </c>
      <c r="EP98" s="5"/>
      <c r="EQ98" s="5"/>
      <c r="ER98" s="54"/>
      <c r="ES98" s="54"/>
      <c r="ET98" s="54"/>
      <c r="EU98" s="54"/>
      <c r="EV98" s="54"/>
      <c r="EW98" s="24"/>
      <c r="EX98" s="24"/>
      <c r="EY98" s="167"/>
      <c r="EZ98" s="167"/>
      <c r="FA98" s="193"/>
      <c r="FB98" s="214">
        <v>44216</v>
      </c>
      <c r="FC98" s="214">
        <f ca="1">IF(BK98&gt;0,IF(DC98&gt;0,WORKDAY(DB98,20),IF(CT98&gt;0,WORKDAY(CS98,30),IF(CO98&gt;0,WORKDAY(CN98,40),FB98))),"-")</f>
        <v>44216</v>
      </c>
      <c r="FD98" s="167"/>
      <c r="FE98" s="167"/>
      <c r="FF98" s="24" t="str">
        <f>IF(FE98&gt;0,WORKDAY(FB98,10),"-")</f>
        <v>-</v>
      </c>
      <c r="FG98" s="24" t="str">
        <f>IF(FE98&gt;0,WORKDAY(FC98,10),"-")</f>
        <v>-</v>
      </c>
      <c r="FH98" s="5"/>
      <c r="FI98" s="5"/>
      <c r="FJ98" s="34"/>
      <c r="FK98" s="24">
        <f t="shared" si="86"/>
        <v>44244</v>
      </c>
      <c r="FL98" s="24">
        <f t="shared" si="74"/>
        <v>44244</v>
      </c>
      <c r="FM98" s="5"/>
      <c r="FN98" s="167"/>
      <c r="FO98" s="24" t="str">
        <f>IF(FN98&gt;0,WORKDAY(FK98,10),"-")</f>
        <v>-</v>
      </c>
      <c r="FP98" s="24" t="str">
        <f>IF(FN98&gt;0,WORKDAY(FL98,10),"-")</f>
        <v>-</v>
      </c>
      <c r="FQ98" s="5"/>
      <c r="FR98" s="5"/>
      <c r="FS98" s="54"/>
      <c r="FT98" s="24">
        <f t="shared" si="87"/>
        <v>44272</v>
      </c>
      <c r="FU98" s="24">
        <f>FT98</f>
        <v>44272</v>
      </c>
      <c r="FV98" s="5"/>
      <c r="FW98" s="5"/>
      <c r="FX98" s="24" t="str">
        <f>IF(FW98&gt;0,WORKDAY(FT98,10),"-")</f>
        <v>-</v>
      </c>
      <c r="FY98" s="24" t="str">
        <f>IF(FW98&gt;0,WORKDAY(FU98,10),"-")</f>
        <v>-</v>
      </c>
      <c r="FZ98" s="5"/>
      <c r="GA98" s="5"/>
      <c r="GB98" s="54"/>
      <c r="GC98" s="54"/>
      <c r="GD98" s="54"/>
      <c r="GE98" s="54"/>
      <c r="GF98" s="54"/>
      <c r="GG98" s="54"/>
      <c r="GH98" s="54"/>
      <c r="GI98" s="54"/>
      <c r="GJ98" s="54"/>
      <c r="GK98" s="54"/>
      <c r="GL98" s="54"/>
      <c r="GM98" s="54"/>
      <c r="GN98" s="54"/>
      <c r="GO98" s="54"/>
      <c r="GP98" s="54"/>
      <c r="GQ98" s="54"/>
      <c r="GR98" s="54"/>
      <c r="GS98" s="54"/>
      <c r="GT98" s="54"/>
      <c r="GU98" s="54"/>
      <c r="GV98" s="54"/>
      <c r="GW98" s="54"/>
      <c r="GX98" s="54"/>
      <c r="GY98" s="54"/>
      <c r="GZ98" s="193"/>
      <c r="HA98" s="54"/>
      <c r="HB98" s="54"/>
      <c r="HC98" s="54"/>
      <c r="HD98" s="34">
        <f t="shared" ca="1" si="53"/>
        <v>1</v>
      </c>
      <c r="HE98" s="25">
        <f t="shared" ca="1" si="76"/>
        <v>6.8389057750759875E-4</v>
      </c>
      <c r="HF98" s="25">
        <f t="shared" ca="1" si="77"/>
        <v>1.5197568389057751E-3</v>
      </c>
      <c r="HG98" s="25">
        <f t="shared" ca="1" si="78"/>
        <v>9.0543259557344079E-4</v>
      </c>
      <c r="HH98" s="25">
        <f t="shared" ca="1" si="79"/>
        <v>2.012072434607646E-3</v>
      </c>
      <c r="HI98" s="25"/>
      <c r="HJ98" s="25"/>
      <c r="HK98" s="5"/>
      <c r="HL98" s="24">
        <f t="shared" ca="1" si="51"/>
        <v>44250</v>
      </c>
      <c r="HM98" s="107"/>
      <c r="HN98" s="85"/>
      <c r="HO98" s="204" t="str">
        <f t="shared" si="54"/>
        <v>ожидание A1</v>
      </c>
      <c r="HP98" s="204" t="str">
        <f t="shared" si="55"/>
        <v>не выгружено 00</v>
      </c>
      <c r="HQ98" s="182" t="str">
        <f t="shared" si="56"/>
        <v>выгружено A1</v>
      </c>
      <c r="HR98" s="182" t="str">
        <f t="shared" si="57"/>
        <v>ожидание A1</v>
      </c>
      <c r="HS98" s="182" t="b">
        <f t="shared" si="58"/>
        <v>0</v>
      </c>
      <c r="HT98" s="182" t="str">
        <f t="shared" si="59"/>
        <v>ожидание замечаний</v>
      </c>
      <c r="HU98" s="182" t="str">
        <f t="shared" si="60"/>
        <v>0055-P2-GA1-CPC-TRM-00659</v>
      </c>
      <c r="HV98" s="191">
        <f t="shared" si="61"/>
        <v>44250</v>
      </c>
      <c r="HW98" s="184" t="str">
        <f t="shared" si="62"/>
        <v>ожидание A1</v>
      </c>
      <c r="HX98" s="191" t="str">
        <f t="shared" si="63"/>
        <v>ожидание A1</v>
      </c>
      <c r="HY98" s="183"/>
      <c r="HZ98" s="182" t="str">
        <f t="shared" si="64"/>
        <v>выгружено</v>
      </c>
      <c r="IA98" s="182" t="str">
        <f t="shared" si="65"/>
        <v>A1</v>
      </c>
      <c r="IB98" s="182" t="str">
        <f t="shared" si="66"/>
        <v>ожидание замечаний к ревизии</v>
      </c>
      <c r="IC98" s="182" t="str">
        <f t="shared" si="67"/>
        <v>A1</v>
      </c>
      <c r="ID98" s="182" t="str">
        <f t="shared" si="68"/>
        <v>A1</v>
      </c>
      <c r="IE98" s="185" t="str">
        <f t="shared" si="69"/>
        <v>1</v>
      </c>
      <c r="IF98" s="135" t="s">
        <v>705</v>
      </c>
      <c r="IG98" s="181">
        <v>1</v>
      </c>
      <c r="IH98" s="85"/>
      <c r="II98" s="85"/>
      <c r="IJ98" s="85"/>
      <c r="IK98" s="85"/>
      <c r="IL98" s="85"/>
      <c r="IM98" s="85"/>
      <c r="IN98" s="85"/>
      <c r="IO98" s="85"/>
      <c r="IP98" s="85"/>
      <c r="IQ98" s="85"/>
      <c r="IR98" s="85"/>
      <c r="IS98" s="85"/>
      <c r="IT98" s="85"/>
      <c r="IU98" s="85"/>
      <c r="IV98" s="85"/>
      <c r="IW98" s="85"/>
      <c r="IX98" s="85"/>
      <c r="IY98" s="85"/>
      <c r="IZ98" s="85"/>
      <c r="JA98" s="85"/>
      <c r="JB98" s="85"/>
      <c r="JC98" s="85"/>
      <c r="JD98" s="85"/>
      <c r="JE98" s="85"/>
      <c r="JF98" s="85"/>
      <c r="JG98" s="85"/>
      <c r="JH98" s="85"/>
      <c r="JI98" s="85"/>
      <c r="JJ98" s="85"/>
      <c r="JK98" s="85"/>
      <c r="JL98" s="85"/>
      <c r="JM98" s="85"/>
      <c r="JN98" s="85"/>
      <c r="JO98" s="85"/>
      <c r="JP98" s="85"/>
      <c r="JQ98" s="85"/>
      <c r="JR98" s="85"/>
      <c r="JS98" s="85"/>
      <c r="JT98" s="85"/>
      <c r="JU98" s="85"/>
      <c r="JV98" s="85"/>
      <c r="JW98" s="85"/>
      <c r="JX98" s="85"/>
      <c r="JY98" s="85"/>
      <c r="JZ98" s="85"/>
      <c r="KA98" s="85"/>
      <c r="KB98" s="85"/>
      <c r="KC98" s="85"/>
    </row>
    <row r="99" spans="1:289" s="57" customFormat="1" ht="57" hidden="1" customHeight="1">
      <c r="A99" s="42"/>
      <c r="B99" s="19" t="s">
        <v>156</v>
      </c>
      <c r="C99" s="19" t="s">
        <v>157</v>
      </c>
      <c r="D99" s="5"/>
      <c r="E99" s="5"/>
      <c r="F99" s="5"/>
      <c r="G99" s="5"/>
      <c r="H99" s="5" t="s">
        <v>727</v>
      </c>
      <c r="I99" s="5" t="s">
        <v>736</v>
      </c>
      <c r="J99" s="5"/>
      <c r="K99" s="5"/>
      <c r="L99" s="5"/>
      <c r="M99" s="5"/>
      <c r="N99" s="5"/>
      <c r="O99" s="5"/>
      <c r="P99" s="5" t="s">
        <v>745</v>
      </c>
      <c r="Q99" s="5" t="s">
        <v>747</v>
      </c>
      <c r="R99" s="5" t="s">
        <v>209</v>
      </c>
      <c r="S99" s="5" t="s">
        <v>362</v>
      </c>
      <c r="T99" s="5" t="s">
        <v>370</v>
      </c>
      <c r="U99" s="5" t="s">
        <v>158</v>
      </c>
      <c r="V99" s="5"/>
      <c r="W99" s="5" t="str">
        <f>CONCATENATE(X99,"-",Y99,"-",Z99,AA99,,AB99,"-",AC99)</f>
        <v>5-30-JSMCN-0001</v>
      </c>
      <c r="X99" s="19" t="s">
        <v>755</v>
      </c>
      <c r="Y99" s="19">
        <v>30</v>
      </c>
      <c r="Z99" s="19" t="s">
        <v>309</v>
      </c>
      <c r="AA99" s="19" t="s">
        <v>305</v>
      </c>
      <c r="AB99" s="19" t="s">
        <v>304</v>
      </c>
      <c r="AC99" s="19" t="s">
        <v>188</v>
      </c>
      <c r="AD99" s="5"/>
      <c r="AE99" s="19">
        <v>4</v>
      </c>
      <c r="AF99" s="19" t="s">
        <v>180</v>
      </c>
      <c r="AG99" s="19" t="s">
        <v>166</v>
      </c>
      <c r="AH99" s="19">
        <v>537</v>
      </c>
      <c r="AI99" s="19" t="s">
        <v>193</v>
      </c>
      <c r="AJ99" s="5"/>
      <c r="AK99" s="5"/>
      <c r="AL99" s="5" t="s">
        <v>121</v>
      </c>
      <c r="AM99" s="5"/>
      <c r="AN99" s="5" t="s">
        <v>546</v>
      </c>
      <c r="AO99" s="5" t="str">
        <f>CONCATENATE("0055-",B99,"-",C99,"-","4",".",AE99,".",AF99,".",AG99,".",AH99,"-",AL99,".",AN99,"-",AI99)</f>
        <v>0055-CPC-GA1-4.4.3.30.537-ATH2.JH-0003</v>
      </c>
      <c r="AP99" s="5" t="str">
        <f>CONCATENATE("0055-",B99,"-",C99,"-","4",".",AE99,".",AF99,".",AG99,".",AH99,"-",AL99,"-",AN99,"-",AI99,"_",BD99,"_",U99)</f>
        <v>0055-CPC-GA1-4.4.3.30.537-ATH2-JH-0003_-_ER</v>
      </c>
      <c r="AQ99" s="13" t="s">
        <v>324</v>
      </c>
      <c r="AR99" s="13" t="s">
        <v>397</v>
      </c>
      <c r="AS99" s="13" t="s">
        <v>387</v>
      </c>
      <c r="AT99" s="13" t="s">
        <v>386</v>
      </c>
      <c r="AU99" s="13" t="s">
        <v>286</v>
      </c>
      <c r="AV99" s="13" t="s">
        <v>287</v>
      </c>
      <c r="AW99" s="13" t="str">
        <f>CONCATENATE(AQ99," ",AS99,CHAR(10),W99,CHAR(10),AU99)</f>
        <v>SIS Marshalling Cabinet for NON-IS channels 
5-30-JSMCN-0001
Passport</v>
      </c>
      <c r="AX99" s="13" t="str">
        <f>CONCATENATE(AR99," ",AT99,CHAR(10),W99,CHAR(10),AV99)</f>
        <v>Шкаф кроссовый ПАЗ, аналоговые и дискретные сигналы, неискробезопасный
5-30-JSMCN-0001
Паспорт</v>
      </c>
      <c r="AY99" s="5"/>
      <c r="AZ99" s="5" t="s">
        <v>490</v>
      </c>
      <c r="BA99" s="5" t="s">
        <v>489</v>
      </c>
      <c r="BB99" s="5" t="str">
        <f>IF(FW99&gt;0,"02",IF(FN99&gt;0,"01",IF(FE99&gt;0,"00",IF(EM99&gt;0,"G1",IF(ED99&gt;0,"F1",IF(DU99&gt;0,"E1",IF(DL99&gt;0,"D1",IF(DC99&gt;0,"C1",IF(CT99&gt;0,"B1",IF(BM99&gt;0,"A1","-"))))))))))</f>
        <v>-</v>
      </c>
      <c r="BC99" s="167" t="str">
        <f t="shared" si="84"/>
        <v>-</v>
      </c>
      <c r="BD99" s="5" t="str">
        <f t="shared" si="85"/>
        <v>-</v>
      </c>
      <c r="BE99" s="5"/>
      <c r="BF99" s="5"/>
      <c r="BG99" s="12"/>
      <c r="BH99" s="5"/>
      <c r="BI99" s="5"/>
      <c r="BJ99" s="54">
        <f>FB99-(28+15)</f>
        <v>44227</v>
      </c>
      <c r="BK99" s="54">
        <f ca="1">IF(BM99&gt;0,BL99,IF(BJ99&lt;TODAY(),WORKDAY(TODAY(),10),BJ99))</f>
        <v>44294</v>
      </c>
      <c r="BL99" s="54"/>
      <c r="BM99" s="5"/>
      <c r="BN99" s="167"/>
      <c r="BO99" s="167"/>
      <c r="BP99" s="167"/>
      <c r="BQ99" s="167"/>
      <c r="BR99" s="157"/>
      <c r="BS99" s="157"/>
      <c r="BT99" s="157"/>
      <c r="BU99" s="157"/>
      <c r="BV99" s="157"/>
      <c r="BW99" s="147"/>
      <c r="BX99" s="147"/>
      <c r="BY99" s="147"/>
      <c r="BZ99" s="147"/>
      <c r="CA99" s="147"/>
      <c r="CB99" s="125"/>
      <c r="CC99" s="125"/>
      <c r="CD99" s="125"/>
      <c r="CE99" s="125"/>
      <c r="CF99" s="125"/>
      <c r="CG99" s="125"/>
      <c r="CH99" s="125"/>
      <c r="CI99" s="125"/>
      <c r="CJ99" s="125"/>
      <c r="CK99" s="125"/>
      <c r="CL99" s="24">
        <f>WORKDAY(BJ99,20)</f>
        <v>44253</v>
      </c>
      <c r="CM99" s="24" t="str">
        <f>IF(BM99&gt;0,WORKDAY(BK99,10),"-")</f>
        <v>-</v>
      </c>
      <c r="CN99" s="54"/>
      <c r="CO99" s="117"/>
      <c r="CP99" s="34"/>
      <c r="CQ99" s="24">
        <f>WORKDAY(CL99,10)</f>
        <v>44267</v>
      </c>
      <c r="CR99" s="24" t="str">
        <f>IF(CO99&gt;0,WORKDAY(CM99,10),"-")</f>
        <v>-</v>
      </c>
      <c r="CS99" s="54"/>
      <c r="CT99" s="5"/>
      <c r="CU99" s="24" t="str">
        <f>IF(CT99&gt;0,WORKDAY(CQ99,10),"-")</f>
        <v>-</v>
      </c>
      <c r="CV99" s="24" t="str">
        <f>IF(CT99&gt;0,WORKDAY(CR99,10),"-")</f>
        <v>-</v>
      </c>
      <c r="CW99" s="54"/>
      <c r="CX99" s="5"/>
      <c r="CY99" s="34"/>
      <c r="CZ99" s="24" t="str">
        <f>IF(CX99&gt;0,WORKDAY(CU99,10),"-")</f>
        <v>-</v>
      </c>
      <c r="DA99" s="24" t="str">
        <f>IF(CX99&gt;0,WORKDAY(CV99,10),"-")</f>
        <v>-</v>
      </c>
      <c r="DB99" s="24"/>
      <c r="DC99" s="5"/>
      <c r="DD99" s="24" t="str">
        <f>IF(DC99&gt;0,WORKDAY(CZ99,10),"-")</f>
        <v>-</v>
      </c>
      <c r="DE99" s="24" t="str">
        <f>IF(DC99&gt;0,WORKDAY(DA99,10),"-")</f>
        <v>-</v>
      </c>
      <c r="DF99" s="5"/>
      <c r="DG99" s="5"/>
      <c r="DH99" s="54"/>
      <c r="DI99" s="24" t="str">
        <f>IF(DG99&gt;0,WORKDAY(DD99,10),"-")</f>
        <v>-</v>
      </c>
      <c r="DJ99" s="24" t="str">
        <f>IF(DG99&gt;0,WORKDAY(DE99,10),"-")</f>
        <v>-</v>
      </c>
      <c r="DK99" s="5"/>
      <c r="DL99" s="5"/>
      <c r="DM99" s="24" t="str">
        <f>IF(DL99&gt;0,WORKDAY(DI99,10),"-")</f>
        <v>-</v>
      </c>
      <c r="DN99" s="24" t="str">
        <f>IF(DL99&gt;0,WORKDAY(DJ99,10),"-")</f>
        <v>-</v>
      </c>
      <c r="DO99" s="5"/>
      <c r="DP99" s="5"/>
      <c r="DQ99" s="54"/>
      <c r="DR99" s="24" t="str">
        <f>IF(DP99&gt;0,WORKDAY(DM99,10),"-")</f>
        <v>-</v>
      </c>
      <c r="DS99" s="24" t="str">
        <f>IF(DP99&gt;0,WORKDAY(DN99,10),"-")</f>
        <v>-</v>
      </c>
      <c r="DT99" s="5"/>
      <c r="DU99" s="5"/>
      <c r="DV99" s="24" t="str">
        <f>IF(DU99&gt;0,WORKDAY(DR99,10),"-")</f>
        <v>-</v>
      </c>
      <c r="DW99" s="24" t="str">
        <f>IF(DU99&gt;0,WORKDAY(DS99,10),"-")</f>
        <v>-</v>
      </c>
      <c r="DX99" s="5"/>
      <c r="DY99" s="5"/>
      <c r="DZ99" s="54"/>
      <c r="EA99" s="24" t="str">
        <f>IF(DY99&gt;0,WORKDAY(DV99,10),"-")</f>
        <v>-</v>
      </c>
      <c r="EB99" s="24" t="str">
        <f>IF(DY99&gt;0,WORKDAY(DW99,10),"-")</f>
        <v>-</v>
      </c>
      <c r="EC99" s="5"/>
      <c r="ED99" s="5"/>
      <c r="EE99" s="24" t="str">
        <f>IF(ED99&gt;0,WORKDAY(EA99,10),"-")</f>
        <v>-</v>
      </c>
      <c r="EF99" s="24" t="str">
        <f>IF(ED99&gt;0,WORKDAY(EB99,10),"-")</f>
        <v>-</v>
      </c>
      <c r="EG99" s="5"/>
      <c r="EH99" s="5"/>
      <c r="EI99" s="54"/>
      <c r="EJ99" s="24" t="str">
        <f>IF(EH99&gt;0,WORKDAY(EE99,10),"-")</f>
        <v>-</v>
      </c>
      <c r="EK99" s="24" t="str">
        <f>IF(EH99&gt;0,WORKDAY(EF99,10),"-")</f>
        <v>-</v>
      </c>
      <c r="EL99" s="5"/>
      <c r="EM99" s="5"/>
      <c r="EN99" s="24" t="str">
        <f>IF(EM99&gt;0,WORKDAY(EJ99,10),"-")</f>
        <v>-</v>
      </c>
      <c r="EO99" s="24" t="str">
        <f>IF(EM99&gt;0,WORKDAY(EK99,10),"-")</f>
        <v>-</v>
      </c>
      <c r="EP99" s="5"/>
      <c r="EQ99" s="5"/>
      <c r="ER99" s="54"/>
      <c r="ES99" s="54"/>
      <c r="ET99" s="54"/>
      <c r="EU99" s="54"/>
      <c r="EV99" s="54"/>
      <c r="EW99" s="24"/>
      <c r="EX99" s="24"/>
      <c r="EY99" s="167"/>
      <c r="EZ99" s="167"/>
      <c r="FA99" s="193"/>
      <c r="FB99" s="214">
        <v>44270</v>
      </c>
      <c r="FC99" s="214">
        <f ca="1">IF(BK99&gt;0,IF(DC99&gt;0,WORKDAY(DB99,20),IF(CT99&gt;0,WORKDAY(CS99,30),IF(CO99&gt;0,WORKDAY(CN99,40),FB99))),"-")</f>
        <v>44270</v>
      </c>
      <c r="FD99" s="167"/>
      <c r="FE99" s="167"/>
      <c r="FF99" s="24" t="str">
        <f>IF(FE99&gt;0,WORKDAY(FB99,10),"-")</f>
        <v>-</v>
      </c>
      <c r="FG99" s="24" t="str">
        <f>IF(FE99&gt;0,WORKDAY(FC99,10),"-")</f>
        <v>-</v>
      </c>
      <c r="FH99" s="167"/>
      <c r="FI99" s="167"/>
      <c r="FJ99" s="196">
        <v>1</v>
      </c>
      <c r="FK99" s="24">
        <f>WORKDAY(FB99,20)</f>
        <v>44298</v>
      </c>
      <c r="FL99" s="24">
        <f t="shared" si="74"/>
        <v>44298</v>
      </c>
      <c r="FM99" s="5"/>
      <c r="FN99" s="5"/>
      <c r="FO99" s="24" t="str">
        <f>IF(FN99&gt;0,WORKDAY(FK99,10),"-")</f>
        <v>-</v>
      </c>
      <c r="FP99" s="24" t="str">
        <f>IF(FN99&gt;0,WORKDAY(FL99,10),"-")</f>
        <v>-</v>
      </c>
      <c r="FQ99" s="5"/>
      <c r="FR99" s="5"/>
      <c r="FS99" s="54"/>
      <c r="FT99" s="24">
        <f t="shared" si="87"/>
        <v>44326</v>
      </c>
      <c r="FU99" s="24">
        <f>FT99</f>
        <v>44326</v>
      </c>
      <c r="FV99" s="5"/>
      <c r="FW99" s="5"/>
      <c r="FX99" s="24" t="str">
        <f>IF(FW99&gt;0,WORKDAY(FT99,10),"-")</f>
        <v>-</v>
      </c>
      <c r="FY99" s="24" t="str">
        <f>IF(FW99&gt;0,WORKDAY(FU99,10),"-")</f>
        <v>-</v>
      </c>
      <c r="FZ99" s="5"/>
      <c r="GA99" s="5"/>
      <c r="GB99" s="54"/>
      <c r="GC99" s="54"/>
      <c r="GD99" s="54"/>
      <c r="GE99" s="54"/>
      <c r="GF99" s="54"/>
      <c r="GG99" s="54"/>
      <c r="GH99" s="54"/>
      <c r="GI99" s="54"/>
      <c r="GJ99" s="54"/>
      <c r="GK99" s="54"/>
      <c r="GL99" s="54"/>
      <c r="GM99" s="54"/>
      <c r="GN99" s="54"/>
      <c r="GO99" s="54"/>
      <c r="GP99" s="54"/>
      <c r="GQ99" s="54"/>
      <c r="GR99" s="54"/>
      <c r="GS99" s="54"/>
      <c r="GT99" s="54"/>
      <c r="GU99" s="54"/>
      <c r="GV99" s="54"/>
      <c r="GW99" s="54"/>
      <c r="GX99" s="54"/>
      <c r="GY99" s="54"/>
      <c r="GZ99" s="193"/>
      <c r="HA99" s="54"/>
      <c r="HB99" s="54"/>
      <c r="HC99" s="54"/>
      <c r="HD99" s="34">
        <f t="shared" ca="1" si="53"/>
        <v>1</v>
      </c>
      <c r="HE99" s="25">
        <f t="shared" si="76"/>
        <v>0</v>
      </c>
      <c r="HF99" s="25">
        <f t="shared" ca="1" si="77"/>
        <v>1.5197568389057751E-3</v>
      </c>
      <c r="HG99" s="25">
        <f t="shared" si="78"/>
        <v>0</v>
      </c>
      <c r="HH99" s="25">
        <f t="shared" ca="1" si="79"/>
        <v>2.012072434607646E-3</v>
      </c>
      <c r="HI99" s="25"/>
      <c r="HJ99" s="25"/>
      <c r="HK99" s="5"/>
      <c r="HL99" s="24" t="str">
        <f t="shared" ca="1" si="51"/>
        <v>-</v>
      </c>
      <c r="HM99" s="107"/>
      <c r="HN99" s="85"/>
      <c r="HO99" s="204" t="str">
        <f t="shared" si="54"/>
        <v>не выгружено A1</v>
      </c>
      <c r="HP99" s="204" t="str">
        <f t="shared" si="55"/>
        <v>не выгружено 00</v>
      </c>
      <c r="HQ99" s="182" t="str">
        <f t="shared" si="56"/>
        <v>не выгружено A1</v>
      </c>
      <c r="HR99" s="182" t="str">
        <f t="shared" si="57"/>
        <v>не выгружено A1</v>
      </c>
      <c r="HS99" s="182" t="b">
        <f t="shared" si="58"/>
        <v>0</v>
      </c>
      <c r="HT99" s="182" t="str">
        <f t="shared" si="59"/>
        <v>не выгружено A1</v>
      </c>
      <c r="HU99" s="182" t="str">
        <f t="shared" si="60"/>
        <v>не выгружено A1</v>
      </c>
      <c r="HV99" s="191" t="str">
        <f t="shared" si="61"/>
        <v>не выгружено A1</v>
      </c>
      <c r="HW99" s="184" t="str">
        <f t="shared" si="62"/>
        <v>не выгружено A1</v>
      </c>
      <c r="HX99" s="191" t="str">
        <f t="shared" si="63"/>
        <v>не выгружено A1</v>
      </c>
      <c r="HY99" s="183"/>
      <c r="HZ99" s="182" t="str">
        <f t="shared" si="64"/>
        <v>не выгружено</v>
      </c>
      <c r="IA99" s="182" t="str">
        <f t="shared" si="65"/>
        <v>A1</v>
      </c>
      <c r="IB99" s="182" t="str">
        <f t="shared" si="66"/>
        <v>не выгружено</v>
      </c>
      <c r="IC99" s="182" t="str">
        <f t="shared" si="67"/>
        <v>A1</v>
      </c>
      <c r="ID99" s="182" t="str">
        <f t="shared" si="68"/>
        <v>A1</v>
      </c>
      <c r="IE99" s="185" t="str">
        <f t="shared" si="69"/>
        <v>выгрузить A1</v>
      </c>
      <c r="IF99" s="135" t="s">
        <v>705</v>
      </c>
      <c r="IG99" s="181">
        <v>1</v>
      </c>
      <c r="IH99" s="85"/>
      <c r="II99" s="85"/>
      <c r="IJ99" s="85"/>
      <c r="IK99" s="85"/>
      <c r="IL99" s="85"/>
      <c r="IM99" s="85"/>
      <c r="IN99" s="85"/>
      <c r="IO99" s="85"/>
      <c r="IP99" s="85"/>
      <c r="IQ99" s="85"/>
      <c r="IR99" s="85"/>
      <c r="IS99" s="85"/>
      <c r="IT99" s="85"/>
      <c r="IU99" s="85"/>
      <c r="IV99" s="85"/>
      <c r="IW99" s="85"/>
      <c r="IX99" s="85"/>
      <c r="IY99" s="85"/>
      <c r="IZ99" s="85"/>
      <c r="JA99" s="85"/>
      <c r="JB99" s="85"/>
      <c r="JC99" s="85"/>
      <c r="JD99" s="85"/>
      <c r="JE99" s="85"/>
      <c r="JF99" s="85"/>
      <c r="JG99" s="85"/>
      <c r="JH99" s="85"/>
      <c r="JI99" s="85"/>
      <c r="JJ99" s="85"/>
      <c r="JK99" s="85"/>
      <c r="JL99" s="85"/>
      <c r="JM99" s="85"/>
      <c r="JN99" s="85"/>
      <c r="JO99" s="85"/>
      <c r="JP99" s="85"/>
      <c r="JQ99" s="85"/>
      <c r="JR99" s="85"/>
      <c r="JS99" s="85"/>
      <c r="JT99" s="85"/>
      <c r="JU99" s="85"/>
      <c r="JV99" s="85"/>
      <c r="JW99" s="85"/>
      <c r="JX99" s="85"/>
      <c r="JY99" s="85"/>
      <c r="JZ99" s="85"/>
      <c r="KA99" s="85"/>
      <c r="KB99" s="85"/>
      <c r="KC99" s="85"/>
    </row>
    <row r="100" spans="1:289" s="87" customFormat="1" ht="15" hidden="1" customHeight="1">
      <c r="A100" s="17"/>
      <c r="B100" s="20"/>
      <c r="C100" s="20"/>
      <c r="D100" s="18"/>
      <c r="E100" s="18"/>
      <c r="F100" s="18"/>
      <c r="G100" s="18"/>
      <c r="H100" s="18"/>
      <c r="I100" s="18"/>
      <c r="J100" s="18"/>
      <c r="K100" s="18"/>
      <c r="L100" s="18"/>
      <c r="M100" s="18"/>
      <c r="N100" s="18"/>
      <c r="O100" s="18"/>
      <c r="P100" s="18"/>
      <c r="Q100" s="18"/>
      <c r="R100" s="18"/>
      <c r="S100" s="18"/>
      <c r="T100" s="18"/>
      <c r="U100" s="18"/>
      <c r="V100" s="18"/>
      <c r="W100" s="20"/>
      <c r="X100" s="20"/>
      <c r="Y100" s="20"/>
      <c r="Z100" s="20"/>
      <c r="AA100" s="20"/>
      <c r="AB100" s="20"/>
      <c r="AC100" s="20"/>
      <c r="AD100" s="18"/>
      <c r="AE100" s="20"/>
      <c r="AF100" s="20"/>
      <c r="AG100" s="20"/>
      <c r="AH100" s="20"/>
      <c r="AI100" s="20"/>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71"/>
      <c r="BO100" s="171"/>
      <c r="BP100" s="171"/>
      <c r="BQ100" s="171"/>
      <c r="BR100" s="161"/>
      <c r="BS100" s="161"/>
      <c r="BT100" s="161"/>
      <c r="BU100" s="161"/>
      <c r="BV100" s="161"/>
      <c r="BW100" s="151"/>
      <c r="BX100" s="151"/>
      <c r="BY100" s="151"/>
      <c r="BZ100" s="151"/>
      <c r="CA100" s="151"/>
      <c r="CB100" s="129"/>
      <c r="CC100" s="129"/>
      <c r="CD100" s="129"/>
      <c r="CE100" s="129"/>
      <c r="CF100" s="129"/>
      <c r="CG100" s="129"/>
      <c r="CH100" s="129"/>
      <c r="CI100" s="129"/>
      <c r="CJ100" s="129"/>
      <c r="CK100" s="129"/>
      <c r="CL100" s="18"/>
      <c r="CM100" s="18"/>
      <c r="CN100" s="18"/>
      <c r="CO100" s="118"/>
      <c r="CP100" s="48"/>
      <c r="CQ100" s="18"/>
      <c r="CR100" s="18"/>
      <c r="CS100" s="18"/>
      <c r="CT100" s="18"/>
      <c r="CU100" s="18"/>
      <c r="CV100" s="18"/>
      <c r="CW100" s="18"/>
      <c r="CX100" s="18"/>
      <c r="CY100" s="34"/>
      <c r="CZ100" s="18"/>
      <c r="DA100" s="18"/>
      <c r="DB100" s="18"/>
      <c r="DC100" s="18"/>
      <c r="DD100" s="18"/>
      <c r="DE100" s="18"/>
      <c r="DF100" s="18"/>
      <c r="DG100" s="18"/>
      <c r="DH100" s="45"/>
      <c r="DI100" s="18"/>
      <c r="DJ100" s="18"/>
      <c r="DK100" s="18"/>
      <c r="DL100" s="18"/>
      <c r="DM100" s="18"/>
      <c r="DN100" s="18"/>
      <c r="DO100" s="18"/>
      <c r="DP100" s="18"/>
      <c r="DQ100" s="45"/>
      <c r="DR100" s="18"/>
      <c r="DS100" s="18"/>
      <c r="DT100" s="18"/>
      <c r="DU100" s="18"/>
      <c r="DV100" s="18"/>
      <c r="DW100" s="18"/>
      <c r="DX100" s="18"/>
      <c r="DY100" s="18"/>
      <c r="DZ100" s="45"/>
      <c r="EA100" s="18"/>
      <c r="EB100" s="18"/>
      <c r="EC100" s="18"/>
      <c r="ED100" s="18"/>
      <c r="EE100" s="18"/>
      <c r="EF100" s="18"/>
      <c r="EG100" s="18"/>
      <c r="EH100" s="18"/>
      <c r="EI100" s="45"/>
      <c r="EJ100" s="18"/>
      <c r="EK100" s="18"/>
      <c r="EL100" s="18"/>
      <c r="EM100" s="18"/>
      <c r="EN100" s="18"/>
      <c r="EO100" s="18"/>
      <c r="EP100" s="18"/>
      <c r="EQ100" s="18"/>
      <c r="ER100" s="45"/>
      <c r="ES100" s="110"/>
      <c r="ET100" s="110"/>
      <c r="EU100" s="110"/>
      <c r="EV100" s="110"/>
      <c r="EW100" s="192"/>
      <c r="EX100" s="192"/>
      <c r="EY100" s="192"/>
      <c r="EZ100" s="192"/>
      <c r="FA100" s="199"/>
      <c r="FB100" s="214"/>
      <c r="FC100" s="214"/>
      <c r="FD100" s="18"/>
      <c r="FE100" s="18"/>
      <c r="FF100" s="18"/>
      <c r="FG100" s="18"/>
      <c r="FH100" s="18"/>
      <c r="FI100" s="18"/>
      <c r="FJ100" s="34"/>
      <c r="FK100" s="18"/>
      <c r="FL100" s="18"/>
      <c r="FM100" s="18"/>
      <c r="FN100" s="18"/>
      <c r="FO100" s="18"/>
      <c r="FP100" s="18"/>
      <c r="FQ100" s="18"/>
      <c r="FR100" s="18"/>
      <c r="FS100" s="45"/>
      <c r="FT100" s="18"/>
      <c r="FU100" s="18"/>
      <c r="FV100" s="18"/>
      <c r="FW100" s="18"/>
      <c r="FX100" s="18"/>
      <c r="FY100" s="18"/>
      <c r="FZ100" s="18"/>
      <c r="GA100" s="18"/>
      <c r="GB100" s="45"/>
      <c r="GC100" s="110"/>
      <c r="GD100" s="110"/>
      <c r="GE100" s="110"/>
      <c r="GF100" s="110"/>
      <c r="GG100" s="110"/>
      <c r="GH100" s="110"/>
      <c r="GI100" s="110"/>
      <c r="GJ100" s="110"/>
      <c r="GK100" s="110"/>
      <c r="GL100" s="110"/>
      <c r="GM100" s="110"/>
      <c r="GN100" s="110"/>
      <c r="GO100" s="110"/>
      <c r="GP100" s="110"/>
      <c r="GQ100" s="110"/>
      <c r="GR100" s="110"/>
      <c r="GS100" s="110"/>
      <c r="GT100" s="110"/>
      <c r="GU100" s="110"/>
      <c r="GV100" s="110"/>
      <c r="GW100" s="110"/>
      <c r="GX100" s="110"/>
      <c r="GY100" s="45"/>
      <c r="GZ100" s="199"/>
      <c r="HA100" s="110"/>
      <c r="HB100" s="110"/>
      <c r="HC100" s="110"/>
      <c r="HD100" s="34">
        <f t="shared" si="53"/>
        <v>0</v>
      </c>
      <c r="HE100" s="25">
        <f t="shared" si="76"/>
        <v>0</v>
      </c>
      <c r="HF100" s="25">
        <f t="shared" si="77"/>
        <v>0</v>
      </c>
      <c r="HG100" s="25">
        <f t="shared" si="78"/>
        <v>0</v>
      </c>
      <c r="HH100" s="25">
        <f t="shared" si="79"/>
        <v>0</v>
      </c>
      <c r="HI100" s="25"/>
      <c r="HJ100" s="18"/>
      <c r="HK100" s="18"/>
      <c r="HL100" s="24" t="str">
        <f t="shared" si="51"/>
        <v>-</v>
      </c>
      <c r="HM100" s="107"/>
      <c r="HN100" s="85"/>
      <c r="HO100" s="204" t="str">
        <f t="shared" si="54"/>
        <v>---/---</v>
      </c>
      <c r="HP100" s="204" t="str">
        <f t="shared" si="55"/>
        <v>---/---</v>
      </c>
      <c r="HQ100" s="182" t="str">
        <f t="shared" si="56"/>
        <v>---/---</v>
      </c>
      <c r="HR100" s="182" t="str">
        <f t="shared" si="57"/>
        <v>---/---</v>
      </c>
      <c r="HS100" s="182" t="b">
        <f t="shared" si="58"/>
        <v>0</v>
      </c>
      <c r="HT100" s="182" t="str">
        <f t="shared" si="59"/>
        <v>---/---</v>
      </c>
      <c r="HU100" s="182" t="str">
        <f t="shared" si="60"/>
        <v>---/---</v>
      </c>
      <c r="HV100" s="191" t="str">
        <f t="shared" si="61"/>
        <v>---/---</v>
      </c>
      <c r="HW100" s="184" t="str">
        <f t="shared" si="62"/>
        <v>---/---</v>
      </c>
      <c r="HX100" s="191" t="str">
        <f t="shared" si="63"/>
        <v>---/---</v>
      </c>
      <c r="HY100" s="183"/>
      <c r="HZ100" s="182" t="str">
        <f t="shared" si="64"/>
        <v>---/---</v>
      </c>
      <c r="IA100" s="182" t="str">
        <f t="shared" si="65"/>
        <v>---/---</v>
      </c>
      <c r="IB100" s="182" t="str">
        <f t="shared" si="66"/>
        <v>---/---</v>
      </c>
      <c r="IC100" s="182" t="str">
        <f t="shared" si="67"/>
        <v>---/---</v>
      </c>
      <c r="ID100" s="182" t="str">
        <f t="shared" si="68"/>
        <v>---/---</v>
      </c>
      <c r="IE100" s="185" t="str">
        <f t="shared" si="69"/>
        <v>---/---</v>
      </c>
      <c r="IF100" s="135" t="s">
        <v>717</v>
      </c>
      <c r="IG100" s="181">
        <v>1</v>
      </c>
      <c r="IH100" s="85"/>
      <c r="II100" s="85"/>
      <c r="IJ100" s="85"/>
      <c r="IK100" s="85"/>
      <c r="IL100" s="85"/>
      <c r="IM100" s="85"/>
      <c r="IN100" s="85"/>
      <c r="IO100" s="85"/>
      <c r="IP100" s="85"/>
      <c r="IQ100" s="85"/>
      <c r="IR100" s="85"/>
      <c r="IS100" s="85"/>
      <c r="IT100" s="85"/>
      <c r="IU100" s="85"/>
      <c r="IV100" s="85"/>
      <c r="IW100" s="85"/>
      <c r="IX100" s="85"/>
      <c r="IY100" s="85"/>
      <c r="IZ100" s="85"/>
      <c r="JA100" s="85"/>
      <c r="JB100" s="85"/>
      <c r="JC100" s="85"/>
      <c r="JD100" s="85"/>
      <c r="JE100" s="85"/>
      <c r="JF100" s="85"/>
      <c r="JG100" s="85"/>
      <c r="JH100" s="85"/>
      <c r="JI100" s="85"/>
      <c r="JJ100" s="85"/>
      <c r="JK100" s="85"/>
      <c r="JL100" s="85"/>
      <c r="JM100" s="85"/>
      <c r="JN100" s="85"/>
      <c r="JO100" s="85"/>
      <c r="JP100" s="85"/>
      <c r="JQ100" s="85"/>
      <c r="JR100" s="85"/>
      <c r="JS100" s="85"/>
      <c r="JT100" s="85"/>
      <c r="JU100" s="85"/>
      <c r="JV100" s="85"/>
      <c r="JW100" s="85"/>
      <c r="JX100" s="85"/>
      <c r="JY100" s="85"/>
      <c r="JZ100" s="85"/>
      <c r="KA100" s="85"/>
      <c r="KB100" s="85"/>
      <c r="KC100" s="85"/>
    </row>
    <row r="101" spans="1:289" s="57" customFormat="1" ht="57" hidden="1" customHeight="1">
      <c r="A101" s="42"/>
      <c r="B101" s="19" t="s">
        <v>156</v>
      </c>
      <c r="C101" s="19" t="s">
        <v>157</v>
      </c>
      <c r="D101" s="5"/>
      <c r="E101" s="5"/>
      <c r="F101" s="5"/>
      <c r="G101" s="5"/>
      <c r="H101" s="5" t="s">
        <v>727</v>
      </c>
      <c r="I101" s="5" t="s">
        <v>736</v>
      </c>
      <c r="J101" s="5"/>
      <c r="K101" s="5"/>
      <c r="L101" s="5"/>
      <c r="M101" s="5"/>
      <c r="N101" s="5"/>
      <c r="O101" s="5"/>
      <c r="P101" s="5" t="s">
        <v>745</v>
      </c>
      <c r="Q101" s="5" t="s">
        <v>747</v>
      </c>
      <c r="R101" s="5" t="s">
        <v>209</v>
      </c>
      <c r="S101" s="5" t="s">
        <v>362</v>
      </c>
      <c r="T101" s="5" t="s">
        <v>370</v>
      </c>
      <c r="U101" s="5" t="s">
        <v>158</v>
      </c>
      <c r="V101" s="5"/>
      <c r="W101" s="5" t="str">
        <f>CONCATENATE(X101,"-",Y101,"-",Z101,AA101,,AB101,"-",AC101)</f>
        <v>5-30-JSMCN-0002</v>
      </c>
      <c r="X101" s="19" t="s">
        <v>755</v>
      </c>
      <c r="Y101" s="19">
        <v>30</v>
      </c>
      <c r="Z101" s="19" t="s">
        <v>309</v>
      </c>
      <c r="AA101" s="19" t="s">
        <v>305</v>
      </c>
      <c r="AB101" s="19" t="s">
        <v>304</v>
      </c>
      <c r="AC101" s="19" t="s">
        <v>192</v>
      </c>
      <c r="AD101" s="5"/>
      <c r="AE101" s="19">
        <v>4</v>
      </c>
      <c r="AF101" s="19" t="s">
        <v>180</v>
      </c>
      <c r="AG101" s="19" t="s">
        <v>166</v>
      </c>
      <c r="AH101" s="19">
        <v>537</v>
      </c>
      <c r="AI101" s="19" t="s">
        <v>220</v>
      </c>
      <c r="AJ101" s="5"/>
      <c r="AK101" s="5"/>
      <c r="AL101" s="5" t="s">
        <v>121</v>
      </c>
      <c r="AM101" s="5"/>
      <c r="AN101" s="5" t="s">
        <v>167</v>
      </c>
      <c r="AO101" s="5" t="str">
        <f>CONCATENATE("0055-",B101,"-",C101,"-","4",".",AE101,".",AF101,".",AG101,".",AH101,"-",AL101,".",AN101,"-",AI101)</f>
        <v>0055-CPC-GA1-4.4.3.30.537-ATH2.RD-0004</v>
      </c>
      <c r="AP101" s="5" t="str">
        <f>CONCATENATE("0055-",B101,"-",C101,"-","4",".",AE101,".",AF101,".",AG101,".",AH101,"-",AL101,"-",AN101,"-",AI101,"_",BD101,"_",U101)</f>
        <v>0055-CPC-GA1-4.4.3.30.537-ATH2-RD-0004_A1_ER</v>
      </c>
      <c r="AQ101" s="13" t="s">
        <v>324</v>
      </c>
      <c r="AR101" s="13" t="s">
        <v>397</v>
      </c>
      <c r="AS101" s="13" t="s">
        <v>387</v>
      </c>
      <c r="AT101" s="13" t="s">
        <v>386</v>
      </c>
      <c r="AU101" s="13" t="s">
        <v>318</v>
      </c>
      <c r="AV101" s="13" t="s">
        <v>333</v>
      </c>
      <c r="AW101" s="13" t="str">
        <f>CONCATENATE(AQ101," ",AS101,CHAR(10),W101,CHAR(10),AU101)</f>
        <v>SIS Marshalling Cabinet for NON-IS channels 
5-30-JSMCN-0002
List of drawings</v>
      </c>
      <c r="AX101" s="13" t="str">
        <f>CONCATENATE(AR101," ",AT101,CHAR(10),W101,CHAR(10),AV101)</f>
        <v>Шкаф кроссовый ПАЗ, аналоговые и дискретные сигналы, неискробезопасный
5-30-JSMCN-0002
Ведомость документов</v>
      </c>
      <c r="AY101" s="5"/>
      <c r="AZ101" s="5" t="s">
        <v>490</v>
      </c>
      <c r="BA101" s="5" t="s">
        <v>489</v>
      </c>
      <c r="BB101" s="5" t="str">
        <f>IF(FW101&gt;0,"02",IF(FN101&gt;0,"01",IF(FE101&gt;0,"00",IF(EM101&gt;0,"G1",IF(ED101&gt;0,"F1",IF(DU101&gt;0,"E1",IF(DL101&gt;0,"D1",IF(DC101&gt;0,"C1",IF(CT101&gt;0,"B1",IF(BM101&gt;0,"A1","-"))))))))))</f>
        <v>A1</v>
      </c>
      <c r="BC101" s="167" t="str">
        <f t="shared" ref="BC101:BC135" si="88">IF(OR(BB101="A1",BB101="B1",BB101="C1",BB101="D1",BB101="E1",BB101="F1",BB101="G1",BB101="H1"),"IFR",IF(OR(BB101="00",BB101="01",BB101="02",BB101="03",BB101="04",BB101="05"),"IFU","-"))</f>
        <v>IFR</v>
      </c>
      <c r="BD101" s="5" t="str">
        <f t="shared" ref="BD101:BD105" si="89">BB101</f>
        <v>A1</v>
      </c>
      <c r="BE101" s="5"/>
      <c r="BF101" s="5"/>
      <c r="BG101" s="12"/>
      <c r="BH101" s="5"/>
      <c r="BI101" s="5"/>
      <c r="BJ101" s="54">
        <f>FB101-(28+15)</f>
        <v>44173</v>
      </c>
      <c r="BK101" s="54">
        <f ca="1">IF(BM101&gt;0,BL101,IF(BJ101&lt;TODAY(),WORKDAY(TODAY(),10),BJ101))</f>
        <v>44250</v>
      </c>
      <c r="BL101" s="193">
        <v>44250</v>
      </c>
      <c r="BM101" s="167" t="s">
        <v>782</v>
      </c>
      <c r="BN101" s="167"/>
      <c r="BO101" s="167"/>
      <c r="BP101" s="167"/>
      <c r="BQ101" s="167"/>
      <c r="BR101" s="157"/>
      <c r="BS101" s="157"/>
      <c r="BT101" s="157"/>
      <c r="BU101" s="157"/>
      <c r="BV101" s="157"/>
      <c r="BW101" s="147"/>
      <c r="BX101" s="147"/>
      <c r="BY101" s="147"/>
      <c r="BZ101" s="147"/>
      <c r="CA101" s="147"/>
      <c r="CB101" s="125"/>
      <c r="CC101" s="125"/>
      <c r="CD101" s="125"/>
      <c r="CE101" s="125"/>
      <c r="CF101" s="125"/>
      <c r="CG101" s="125"/>
      <c r="CH101" s="125"/>
      <c r="CI101" s="125"/>
      <c r="CJ101" s="125"/>
      <c r="CK101" s="125"/>
      <c r="CL101" s="24">
        <f>WORKDAY(BJ101,20)</f>
        <v>44201</v>
      </c>
      <c r="CM101" s="24">
        <f ca="1">IF(BM101&gt;0,WORKDAY(BK101,10),"-")</f>
        <v>44264</v>
      </c>
      <c r="CN101" s="54"/>
      <c r="CO101" s="117"/>
      <c r="CP101" s="34"/>
      <c r="CQ101" s="24">
        <f>WORKDAY(CL101,10)</f>
        <v>44215</v>
      </c>
      <c r="CR101" s="24" t="str">
        <f>IF(CO101&gt;0,WORKDAY(CM101,10),"-")</f>
        <v>-</v>
      </c>
      <c r="CS101" s="54"/>
      <c r="CT101" s="5"/>
      <c r="CU101" s="24" t="str">
        <f>IF(CT101&gt;0,WORKDAY(CQ101,10),"-")</f>
        <v>-</v>
      </c>
      <c r="CV101" s="24" t="str">
        <f>IF(CT101&gt;0,WORKDAY(CR101,10),"-")</f>
        <v>-</v>
      </c>
      <c r="CW101" s="54"/>
      <c r="CX101" s="5"/>
      <c r="CY101" s="34"/>
      <c r="CZ101" s="24" t="str">
        <f>IF(CX101&gt;0,WORKDAY(CU101,10),"-")</f>
        <v>-</v>
      </c>
      <c r="DA101" s="24" t="str">
        <f>IF(CX101&gt;0,WORKDAY(CV101,10),"-")</f>
        <v>-</v>
      </c>
      <c r="DB101" s="24"/>
      <c r="DC101" s="5"/>
      <c r="DD101" s="24" t="str">
        <f>IF(DC101&gt;0,WORKDAY(CZ101,10),"-")</f>
        <v>-</v>
      </c>
      <c r="DE101" s="24" t="str">
        <f>IF(DC101&gt;0,WORKDAY(DA101,10),"-")</f>
        <v>-</v>
      </c>
      <c r="DF101" s="5"/>
      <c r="DG101" s="5"/>
      <c r="DH101" s="54"/>
      <c r="DI101" s="24" t="str">
        <f>IF(DG101&gt;0,WORKDAY(DD101,10),"-")</f>
        <v>-</v>
      </c>
      <c r="DJ101" s="24" t="str">
        <f>IF(DG101&gt;0,WORKDAY(DE101,10),"-")</f>
        <v>-</v>
      </c>
      <c r="DK101" s="5"/>
      <c r="DL101" s="5"/>
      <c r="DM101" s="24" t="str">
        <f>IF(DL101&gt;0,WORKDAY(DI101,10),"-")</f>
        <v>-</v>
      </c>
      <c r="DN101" s="24" t="str">
        <f>IF(DL101&gt;0,WORKDAY(DJ101,10),"-")</f>
        <v>-</v>
      </c>
      <c r="DO101" s="5"/>
      <c r="DP101" s="5"/>
      <c r="DQ101" s="54"/>
      <c r="DR101" s="24" t="str">
        <f>IF(DP101&gt;0,WORKDAY(DM101,10),"-")</f>
        <v>-</v>
      </c>
      <c r="DS101" s="24" t="str">
        <f>IF(DP101&gt;0,WORKDAY(DN101,10),"-")</f>
        <v>-</v>
      </c>
      <c r="DT101" s="5"/>
      <c r="DU101" s="5"/>
      <c r="DV101" s="24" t="str">
        <f>IF(DU101&gt;0,WORKDAY(DR101,10),"-")</f>
        <v>-</v>
      </c>
      <c r="DW101" s="24" t="str">
        <f>IF(DU101&gt;0,WORKDAY(DS101,10),"-")</f>
        <v>-</v>
      </c>
      <c r="DX101" s="5"/>
      <c r="DY101" s="5"/>
      <c r="DZ101" s="54"/>
      <c r="EA101" s="24" t="str">
        <f>IF(DY101&gt;0,WORKDAY(DV101,10),"-")</f>
        <v>-</v>
      </c>
      <c r="EB101" s="24" t="str">
        <f>IF(DY101&gt;0,WORKDAY(DW101,10),"-")</f>
        <v>-</v>
      </c>
      <c r="EC101" s="5"/>
      <c r="ED101" s="5"/>
      <c r="EE101" s="24" t="str">
        <f>IF(ED101&gt;0,WORKDAY(EA101,10),"-")</f>
        <v>-</v>
      </c>
      <c r="EF101" s="24" t="str">
        <f>IF(ED101&gt;0,WORKDAY(EB101,10),"-")</f>
        <v>-</v>
      </c>
      <c r="EG101" s="5"/>
      <c r="EH101" s="5"/>
      <c r="EI101" s="54"/>
      <c r="EJ101" s="24" t="str">
        <f>IF(EH101&gt;0,WORKDAY(EE101,10),"-")</f>
        <v>-</v>
      </c>
      <c r="EK101" s="24" t="str">
        <f>IF(EH101&gt;0,WORKDAY(EF101,10),"-")</f>
        <v>-</v>
      </c>
      <c r="EL101" s="5"/>
      <c r="EM101" s="5"/>
      <c r="EN101" s="24" t="str">
        <f>IF(EM101&gt;0,WORKDAY(EJ101,10),"-")</f>
        <v>-</v>
      </c>
      <c r="EO101" s="24" t="str">
        <f>IF(EM101&gt;0,WORKDAY(EK101,10),"-")</f>
        <v>-</v>
      </c>
      <c r="EP101" s="5"/>
      <c r="EQ101" s="5"/>
      <c r="ER101" s="54"/>
      <c r="ES101" s="54"/>
      <c r="ET101" s="54"/>
      <c r="EU101" s="54"/>
      <c r="EV101" s="54"/>
      <c r="EW101" s="24"/>
      <c r="EX101" s="24"/>
      <c r="EY101" s="167"/>
      <c r="EZ101" s="167"/>
      <c r="FA101" s="193"/>
      <c r="FB101" s="214">
        <v>44216</v>
      </c>
      <c r="FC101" s="214">
        <f ca="1">IF(BK101&gt;0,IF(DC101&gt;0,WORKDAY(DB101,20),IF(CT101&gt;0,WORKDAY(CS101,30),IF(CO101&gt;0,WORKDAY(CN101,40),FB101))),"-")</f>
        <v>44216</v>
      </c>
      <c r="FD101" s="167"/>
      <c r="FE101" s="167"/>
      <c r="FF101" s="24" t="str">
        <f>IF(FE101&gt;0,WORKDAY(FB101,10),"-")</f>
        <v>-</v>
      </c>
      <c r="FG101" s="24" t="str">
        <f>IF(FE101&gt;0,WORKDAY(FC101,10),"-")</f>
        <v>-</v>
      </c>
      <c r="FH101" s="5"/>
      <c r="FI101" s="5"/>
      <c r="FJ101" s="34"/>
      <c r="FK101" s="24">
        <f t="shared" ref="FK101:FK105" si="90">WORKDAY(FB101,20)</f>
        <v>44244</v>
      </c>
      <c r="FL101" s="24">
        <f t="shared" si="74"/>
        <v>44244</v>
      </c>
      <c r="FM101" s="167"/>
      <c r="FN101" s="167"/>
      <c r="FO101" s="24" t="str">
        <f>IF(FN101&gt;0,WORKDAY(FK101,10),"-")</f>
        <v>-</v>
      </c>
      <c r="FP101" s="24" t="str">
        <f>IF(FN101&gt;0,WORKDAY(FL101,10),"-")</f>
        <v>-</v>
      </c>
      <c r="FQ101" s="5"/>
      <c r="FR101" s="5"/>
      <c r="FS101" s="54"/>
      <c r="FT101" s="24">
        <f t="shared" ref="FT101:FT104" si="91">WORKDAY(FK101,20)</f>
        <v>44272</v>
      </c>
      <c r="FU101" s="24">
        <f>FT101</f>
        <v>44272</v>
      </c>
      <c r="FV101" s="5"/>
      <c r="FW101" s="5"/>
      <c r="FX101" s="24" t="str">
        <f>IF(FW101&gt;0,WORKDAY(FT101,10),"-")</f>
        <v>-</v>
      </c>
      <c r="FY101" s="24" t="str">
        <f>IF(FW101&gt;0,WORKDAY(FU101,10),"-")</f>
        <v>-</v>
      </c>
      <c r="FZ101" s="5"/>
      <c r="GA101" s="5"/>
      <c r="GB101" s="54"/>
      <c r="GC101" s="54"/>
      <c r="GD101" s="54"/>
      <c r="GE101" s="54"/>
      <c r="GF101" s="54"/>
      <c r="GG101" s="54"/>
      <c r="GH101" s="54"/>
      <c r="GI101" s="54"/>
      <c r="GJ101" s="54"/>
      <c r="GK101" s="54"/>
      <c r="GL101" s="54"/>
      <c r="GM101" s="54"/>
      <c r="GN101" s="54"/>
      <c r="GO101" s="54"/>
      <c r="GP101" s="54"/>
      <c r="GQ101" s="54"/>
      <c r="GR101" s="54"/>
      <c r="GS101" s="54"/>
      <c r="GT101" s="54"/>
      <c r="GU101" s="54"/>
      <c r="GV101" s="54"/>
      <c r="GW101" s="54"/>
      <c r="GX101" s="54"/>
      <c r="GY101" s="54"/>
      <c r="GZ101" s="193"/>
      <c r="HA101" s="54"/>
      <c r="HB101" s="54"/>
      <c r="HC101" s="54"/>
      <c r="HD101" s="34">
        <f t="shared" ca="1" si="53"/>
        <v>1</v>
      </c>
      <c r="HE101" s="25">
        <f t="shared" ca="1" si="76"/>
        <v>6.8389057750759875E-4</v>
      </c>
      <c r="HF101" s="25">
        <f t="shared" ca="1" si="77"/>
        <v>1.5197568389057751E-3</v>
      </c>
      <c r="HG101" s="25">
        <f t="shared" ca="1" si="78"/>
        <v>9.0543259557344079E-4</v>
      </c>
      <c r="HH101" s="25">
        <f t="shared" ca="1" si="79"/>
        <v>2.012072434607646E-3</v>
      </c>
      <c r="HI101" s="25"/>
      <c r="HJ101" s="25"/>
      <c r="HK101" s="5"/>
      <c r="HL101" s="24">
        <f t="shared" ca="1" si="51"/>
        <v>44250</v>
      </c>
      <c r="HM101" s="107"/>
      <c r="HN101" s="85"/>
      <c r="HO101" s="204" t="str">
        <f t="shared" si="54"/>
        <v>ожидание A1</v>
      </c>
      <c r="HP101" s="204" t="str">
        <f t="shared" si="55"/>
        <v>не выгружено 00</v>
      </c>
      <c r="HQ101" s="182" t="str">
        <f t="shared" si="56"/>
        <v>выгружено A1</v>
      </c>
      <c r="HR101" s="182" t="str">
        <f t="shared" si="57"/>
        <v>ожидание A1</v>
      </c>
      <c r="HS101" s="182" t="b">
        <f t="shared" si="58"/>
        <v>0</v>
      </c>
      <c r="HT101" s="182" t="str">
        <f t="shared" si="59"/>
        <v>ожидание замечаний</v>
      </c>
      <c r="HU101" s="182" t="str">
        <f t="shared" si="60"/>
        <v>0055-P2-GA1-CPC-TRM-00659</v>
      </c>
      <c r="HV101" s="191">
        <f t="shared" si="61"/>
        <v>44250</v>
      </c>
      <c r="HW101" s="184" t="str">
        <f t="shared" si="62"/>
        <v>ожидание A1</v>
      </c>
      <c r="HX101" s="191" t="str">
        <f t="shared" si="63"/>
        <v>ожидание A1</v>
      </c>
      <c r="HY101" s="183"/>
      <c r="HZ101" s="182" t="str">
        <f t="shared" si="64"/>
        <v>выгружено</v>
      </c>
      <c r="IA101" s="182" t="str">
        <f t="shared" si="65"/>
        <v>A1</v>
      </c>
      <c r="IB101" s="182" t="str">
        <f t="shared" si="66"/>
        <v>ожидание замечаний к ревизии</v>
      </c>
      <c r="IC101" s="182" t="str">
        <f t="shared" si="67"/>
        <v>A1</v>
      </c>
      <c r="ID101" s="182" t="str">
        <f t="shared" si="68"/>
        <v>A1</v>
      </c>
      <c r="IE101" s="185" t="str">
        <f t="shared" si="69"/>
        <v>1</v>
      </c>
      <c r="IF101" s="135" t="s">
        <v>705</v>
      </c>
      <c r="IG101" s="181">
        <v>1</v>
      </c>
      <c r="IH101" s="85"/>
      <c r="II101" s="85"/>
      <c r="IJ101" s="85"/>
      <c r="IK101" s="85"/>
      <c r="IL101" s="85"/>
      <c r="IM101" s="85"/>
      <c r="IN101" s="85"/>
      <c r="IO101" s="85"/>
      <c r="IP101" s="85"/>
      <c r="IQ101" s="85"/>
      <c r="IR101" s="85"/>
      <c r="IS101" s="85"/>
      <c r="IT101" s="85"/>
      <c r="IU101" s="85"/>
      <c r="IV101" s="85"/>
      <c r="IW101" s="85"/>
      <c r="IX101" s="85"/>
      <c r="IY101" s="85"/>
      <c r="IZ101" s="85"/>
      <c r="JA101" s="85"/>
      <c r="JB101" s="85"/>
      <c r="JC101" s="85"/>
      <c r="JD101" s="85"/>
      <c r="JE101" s="85"/>
      <c r="JF101" s="85"/>
      <c r="JG101" s="85"/>
      <c r="JH101" s="85"/>
      <c r="JI101" s="85"/>
      <c r="JJ101" s="85"/>
      <c r="JK101" s="85"/>
      <c r="JL101" s="85"/>
      <c r="JM101" s="85"/>
      <c r="JN101" s="85"/>
      <c r="JO101" s="85"/>
      <c r="JP101" s="85"/>
      <c r="JQ101" s="85"/>
      <c r="JR101" s="85"/>
      <c r="JS101" s="85"/>
      <c r="JT101" s="85"/>
      <c r="JU101" s="85"/>
      <c r="JV101" s="85"/>
      <c r="JW101" s="85"/>
      <c r="JX101" s="85"/>
      <c r="JY101" s="85"/>
      <c r="JZ101" s="85"/>
      <c r="KA101" s="85"/>
      <c r="KB101" s="85"/>
      <c r="KC101" s="85"/>
    </row>
    <row r="102" spans="1:289" s="57" customFormat="1" ht="57" hidden="1" customHeight="1">
      <c r="A102" s="42"/>
      <c r="B102" s="19" t="s">
        <v>156</v>
      </c>
      <c r="C102" s="19" t="s">
        <v>157</v>
      </c>
      <c r="D102" s="5"/>
      <c r="E102" s="5"/>
      <c r="F102" s="5"/>
      <c r="G102" s="5"/>
      <c r="H102" s="5" t="s">
        <v>727</v>
      </c>
      <c r="I102" s="5" t="s">
        <v>736</v>
      </c>
      <c r="J102" s="5"/>
      <c r="K102" s="5"/>
      <c r="L102" s="5"/>
      <c r="M102" s="5"/>
      <c r="N102" s="5"/>
      <c r="O102" s="5"/>
      <c r="P102" s="5" t="s">
        <v>745</v>
      </c>
      <c r="Q102" s="5" t="s">
        <v>747</v>
      </c>
      <c r="R102" s="5" t="s">
        <v>209</v>
      </c>
      <c r="S102" s="5" t="s">
        <v>362</v>
      </c>
      <c r="T102" s="5" t="s">
        <v>370</v>
      </c>
      <c r="U102" s="5" t="s">
        <v>158</v>
      </c>
      <c r="V102" s="5"/>
      <c r="W102" s="5" t="str">
        <f>CONCATENATE(X102,"-",Y102,"-",Z102,AA102,,AB102,"-",AC102)</f>
        <v>5-30-JSMCN-0002</v>
      </c>
      <c r="X102" s="19" t="s">
        <v>755</v>
      </c>
      <c r="Y102" s="19">
        <v>30</v>
      </c>
      <c r="Z102" s="19" t="s">
        <v>309</v>
      </c>
      <c r="AA102" s="19" t="s">
        <v>305</v>
      </c>
      <c r="AB102" s="19" t="s">
        <v>304</v>
      </c>
      <c r="AC102" s="19" t="s">
        <v>192</v>
      </c>
      <c r="AD102" s="5"/>
      <c r="AE102" s="19">
        <v>4</v>
      </c>
      <c r="AF102" s="19" t="s">
        <v>180</v>
      </c>
      <c r="AG102" s="19" t="s">
        <v>166</v>
      </c>
      <c r="AH102" s="19">
        <v>537</v>
      </c>
      <c r="AI102" s="19" t="s">
        <v>220</v>
      </c>
      <c r="AJ102" s="5"/>
      <c r="AK102" s="5"/>
      <c r="AL102" s="5" t="s">
        <v>121</v>
      </c>
      <c r="AM102" s="5"/>
      <c r="AN102" s="5" t="s">
        <v>168</v>
      </c>
      <c r="AO102" s="5" t="str">
        <f>CONCATENATE("0055-",B102,"-",C102,"-","4",".",AE102,".",AF102,".",AG102,".",AH102,"-",AL102,".",AN102,"-",AI102)</f>
        <v>0055-CPC-GA1-4.4.3.30.537-ATH2.SP-0004</v>
      </c>
      <c r="AP102" s="5" t="str">
        <f>CONCATENATE("0055-",B102,"-",C102,"-","4",".",AE102,".",AF102,".",AG102,".",AH102,"-",AL102,"-",AN102,"-",AI102,"_",BD102,"_",U102)</f>
        <v>0055-CPC-GA1-4.4.3.30.537-ATH2-SP-0004_A1_ER</v>
      </c>
      <c r="AQ102" s="13" t="s">
        <v>324</v>
      </c>
      <c r="AR102" s="13" t="s">
        <v>397</v>
      </c>
      <c r="AS102" s="13" t="s">
        <v>387</v>
      </c>
      <c r="AT102" s="13" t="s">
        <v>386</v>
      </c>
      <c r="AU102" s="13" t="s">
        <v>319</v>
      </c>
      <c r="AV102" s="13" t="s">
        <v>334</v>
      </c>
      <c r="AW102" s="13" t="str">
        <f>CONCATENATE(AQ102," ",AS102,CHAR(10),W102,CHAR(10),AU102)</f>
        <v>SIS Marshalling Cabinet for NON-IS channels 
5-30-JSMCN-0002
List of elements</v>
      </c>
      <c r="AX102" s="13" t="str">
        <f>CONCATENATE(AR102," ",AT102,CHAR(10),W102,CHAR(10),AV102)</f>
        <v>Шкаф кроссовый ПАЗ, аналоговые и дискретные сигналы, неискробезопасный
5-30-JSMCN-0002
Перечень элементов</v>
      </c>
      <c r="AY102" s="5"/>
      <c r="AZ102" s="5" t="s">
        <v>490</v>
      </c>
      <c r="BA102" s="5" t="s">
        <v>489</v>
      </c>
      <c r="BB102" s="5" t="str">
        <f>IF(FW102&gt;0,"02",IF(FN102&gt;0,"01",IF(FE102&gt;0,"00",IF(EM102&gt;0,"G1",IF(ED102&gt;0,"F1",IF(DU102&gt;0,"E1",IF(DL102&gt;0,"D1",IF(DC102&gt;0,"C1",IF(CT102&gt;0,"B1",IF(BM102&gt;0,"A1","-"))))))))))</f>
        <v>A1</v>
      </c>
      <c r="BC102" s="167" t="str">
        <f t="shared" si="88"/>
        <v>IFR</v>
      </c>
      <c r="BD102" s="5" t="str">
        <f t="shared" si="89"/>
        <v>A1</v>
      </c>
      <c r="BE102" s="5"/>
      <c r="BF102" s="5"/>
      <c r="BG102" s="12"/>
      <c r="BH102" s="5"/>
      <c r="BI102" s="5"/>
      <c r="BJ102" s="54">
        <f>FB102-(28+15)</f>
        <v>44173</v>
      </c>
      <c r="BK102" s="54">
        <f ca="1">IF(BM102&gt;0,BL102,IF(BJ102&lt;TODAY(),WORKDAY(TODAY(),10),BJ102))</f>
        <v>44250</v>
      </c>
      <c r="BL102" s="193">
        <v>44250</v>
      </c>
      <c r="BM102" s="167" t="s">
        <v>782</v>
      </c>
      <c r="BN102" s="167"/>
      <c r="BO102" s="167"/>
      <c r="BP102" s="167"/>
      <c r="BQ102" s="167"/>
      <c r="BR102" s="157"/>
      <c r="BS102" s="157"/>
      <c r="BT102" s="157"/>
      <c r="BU102" s="157"/>
      <c r="BV102" s="157"/>
      <c r="BW102" s="147"/>
      <c r="BX102" s="147"/>
      <c r="BY102" s="147"/>
      <c r="BZ102" s="147"/>
      <c r="CA102" s="147"/>
      <c r="CB102" s="125"/>
      <c r="CC102" s="125"/>
      <c r="CD102" s="125"/>
      <c r="CE102" s="125"/>
      <c r="CF102" s="125"/>
      <c r="CG102" s="125"/>
      <c r="CH102" s="125"/>
      <c r="CI102" s="125"/>
      <c r="CJ102" s="125"/>
      <c r="CK102" s="125"/>
      <c r="CL102" s="24">
        <f>WORKDAY(BJ102,20)</f>
        <v>44201</v>
      </c>
      <c r="CM102" s="24">
        <f ca="1">IF(BM102&gt;0,WORKDAY(BK102,10),"-")</f>
        <v>44264</v>
      </c>
      <c r="CN102" s="54"/>
      <c r="CO102" s="117"/>
      <c r="CP102" s="34"/>
      <c r="CQ102" s="24">
        <f>WORKDAY(CL102,10)</f>
        <v>44215</v>
      </c>
      <c r="CR102" s="24" t="str">
        <f>IF(CO102&gt;0,WORKDAY(CM102,10),"-")</f>
        <v>-</v>
      </c>
      <c r="CS102" s="54"/>
      <c r="CT102" s="5"/>
      <c r="CU102" s="24" t="str">
        <f>IF(CT102&gt;0,WORKDAY(CQ102,10),"-")</f>
        <v>-</v>
      </c>
      <c r="CV102" s="24" t="str">
        <f>IF(CT102&gt;0,WORKDAY(CR102,10),"-")</f>
        <v>-</v>
      </c>
      <c r="CW102" s="54"/>
      <c r="CX102" s="5"/>
      <c r="CY102" s="34"/>
      <c r="CZ102" s="24" t="str">
        <f>IF(CX102&gt;0,WORKDAY(CU102,10),"-")</f>
        <v>-</v>
      </c>
      <c r="DA102" s="24" t="str">
        <f>IF(CX102&gt;0,WORKDAY(CV102,10),"-")</f>
        <v>-</v>
      </c>
      <c r="DB102" s="24"/>
      <c r="DC102" s="5"/>
      <c r="DD102" s="24" t="str">
        <f>IF(DC102&gt;0,WORKDAY(CZ102,10),"-")</f>
        <v>-</v>
      </c>
      <c r="DE102" s="24" t="str">
        <f>IF(DC102&gt;0,WORKDAY(DA102,10),"-")</f>
        <v>-</v>
      </c>
      <c r="DF102" s="5"/>
      <c r="DG102" s="5"/>
      <c r="DH102" s="54"/>
      <c r="DI102" s="24" t="str">
        <f>IF(DG102&gt;0,WORKDAY(DD102,10),"-")</f>
        <v>-</v>
      </c>
      <c r="DJ102" s="24" t="str">
        <f>IF(DG102&gt;0,WORKDAY(DE102,10),"-")</f>
        <v>-</v>
      </c>
      <c r="DK102" s="5"/>
      <c r="DL102" s="5"/>
      <c r="DM102" s="24" t="str">
        <f>IF(DL102&gt;0,WORKDAY(DI102,10),"-")</f>
        <v>-</v>
      </c>
      <c r="DN102" s="24" t="str">
        <f>IF(DL102&gt;0,WORKDAY(DJ102,10),"-")</f>
        <v>-</v>
      </c>
      <c r="DO102" s="5"/>
      <c r="DP102" s="5"/>
      <c r="DQ102" s="54"/>
      <c r="DR102" s="24" t="str">
        <f>IF(DP102&gt;0,WORKDAY(DM102,10),"-")</f>
        <v>-</v>
      </c>
      <c r="DS102" s="24" t="str">
        <f>IF(DP102&gt;0,WORKDAY(DN102,10),"-")</f>
        <v>-</v>
      </c>
      <c r="DT102" s="5"/>
      <c r="DU102" s="5"/>
      <c r="DV102" s="24" t="str">
        <f>IF(DU102&gt;0,WORKDAY(DR102,10),"-")</f>
        <v>-</v>
      </c>
      <c r="DW102" s="24" t="str">
        <f>IF(DU102&gt;0,WORKDAY(DS102,10),"-")</f>
        <v>-</v>
      </c>
      <c r="DX102" s="5"/>
      <c r="DY102" s="5"/>
      <c r="DZ102" s="54"/>
      <c r="EA102" s="24" t="str">
        <f>IF(DY102&gt;0,WORKDAY(DV102,10),"-")</f>
        <v>-</v>
      </c>
      <c r="EB102" s="24" t="str">
        <f>IF(DY102&gt;0,WORKDAY(DW102,10),"-")</f>
        <v>-</v>
      </c>
      <c r="EC102" s="5"/>
      <c r="ED102" s="5"/>
      <c r="EE102" s="24" t="str">
        <f>IF(ED102&gt;0,WORKDAY(EA102,10),"-")</f>
        <v>-</v>
      </c>
      <c r="EF102" s="24" t="str">
        <f>IF(ED102&gt;0,WORKDAY(EB102,10),"-")</f>
        <v>-</v>
      </c>
      <c r="EG102" s="5"/>
      <c r="EH102" s="5"/>
      <c r="EI102" s="54"/>
      <c r="EJ102" s="24" t="str">
        <f>IF(EH102&gt;0,WORKDAY(EE102,10),"-")</f>
        <v>-</v>
      </c>
      <c r="EK102" s="24" t="str">
        <f>IF(EH102&gt;0,WORKDAY(EF102,10),"-")</f>
        <v>-</v>
      </c>
      <c r="EL102" s="5"/>
      <c r="EM102" s="5"/>
      <c r="EN102" s="24" t="str">
        <f>IF(EM102&gt;0,WORKDAY(EJ102,10),"-")</f>
        <v>-</v>
      </c>
      <c r="EO102" s="24" t="str">
        <f>IF(EM102&gt;0,WORKDAY(EK102,10),"-")</f>
        <v>-</v>
      </c>
      <c r="EP102" s="5"/>
      <c r="EQ102" s="5"/>
      <c r="ER102" s="54"/>
      <c r="ES102" s="54"/>
      <c r="ET102" s="54"/>
      <c r="EU102" s="54"/>
      <c r="EV102" s="54"/>
      <c r="EW102" s="24"/>
      <c r="EX102" s="24"/>
      <c r="EY102" s="167"/>
      <c r="EZ102" s="167"/>
      <c r="FA102" s="193"/>
      <c r="FB102" s="214">
        <v>44216</v>
      </c>
      <c r="FC102" s="214">
        <f ca="1">IF(BK102&gt;0,IF(DC102&gt;0,WORKDAY(DB102,20),IF(CT102&gt;0,WORKDAY(CS102,30),IF(CO102&gt;0,WORKDAY(CN102,40),FB102))),"-")</f>
        <v>44216</v>
      </c>
      <c r="FD102" s="167"/>
      <c r="FE102" s="167"/>
      <c r="FF102" s="24" t="str">
        <f>IF(FE102&gt;0,WORKDAY(FB102,10),"-")</f>
        <v>-</v>
      </c>
      <c r="FG102" s="24" t="str">
        <f>IF(FE102&gt;0,WORKDAY(FC102,10),"-")</f>
        <v>-</v>
      </c>
      <c r="FH102" s="5"/>
      <c r="FI102" s="5"/>
      <c r="FJ102" s="34"/>
      <c r="FK102" s="24">
        <f t="shared" si="90"/>
        <v>44244</v>
      </c>
      <c r="FL102" s="24">
        <f t="shared" si="74"/>
        <v>44244</v>
      </c>
      <c r="FM102" s="5"/>
      <c r="FN102" s="167"/>
      <c r="FO102" s="24" t="str">
        <f>IF(FN102&gt;0,WORKDAY(FK102,10),"-")</f>
        <v>-</v>
      </c>
      <c r="FP102" s="24" t="str">
        <f>IF(FN102&gt;0,WORKDAY(FL102,10),"-")</f>
        <v>-</v>
      </c>
      <c r="FQ102" s="5"/>
      <c r="FR102" s="5"/>
      <c r="FS102" s="54"/>
      <c r="FT102" s="24">
        <f t="shared" si="91"/>
        <v>44272</v>
      </c>
      <c r="FU102" s="24">
        <f>FT102</f>
        <v>44272</v>
      </c>
      <c r="FV102" s="5"/>
      <c r="FW102" s="5"/>
      <c r="FX102" s="24" t="str">
        <f>IF(FW102&gt;0,WORKDAY(FT102,10),"-")</f>
        <v>-</v>
      </c>
      <c r="FY102" s="24" t="str">
        <f>IF(FW102&gt;0,WORKDAY(FU102,10),"-")</f>
        <v>-</v>
      </c>
      <c r="FZ102" s="5"/>
      <c r="GA102" s="5"/>
      <c r="GB102" s="54"/>
      <c r="GC102" s="54"/>
      <c r="GD102" s="54"/>
      <c r="GE102" s="54"/>
      <c r="GF102" s="54"/>
      <c r="GG102" s="54"/>
      <c r="GH102" s="54"/>
      <c r="GI102" s="54"/>
      <c r="GJ102" s="54"/>
      <c r="GK102" s="54"/>
      <c r="GL102" s="54"/>
      <c r="GM102" s="54"/>
      <c r="GN102" s="54"/>
      <c r="GO102" s="54"/>
      <c r="GP102" s="54"/>
      <c r="GQ102" s="54"/>
      <c r="GR102" s="54"/>
      <c r="GS102" s="54"/>
      <c r="GT102" s="54"/>
      <c r="GU102" s="54"/>
      <c r="GV102" s="54"/>
      <c r="GW102" s="54"/>
      <c r="GX102" s="54"/>
      <c r="GY102" s="54"/>
      <c r="GZ102" s="193"/>
      <c r="HA102" s="54"/>
      <c r="HB102" s="54"/>
      <c r="HC102" s="54"/>
      <c r="HD102" s="34">
        <f t="shared" ca="1" si="53"/>
        <v>1</v>
      </c>
      <c r="HE102" s="25">
        <f t="shared" ca="1" si="76"/>
        <v>6.8389057750759875E-4</v>
      </c>
      <c r="HF102" s="25">
        <f t="shared" ca="1" si="77"/>
        <v>1.5197568389057751E-3</v>
      </c>
      <c r="HG102" s="25">
        <f t="shared" ca="1" si="78"/>
        <v>9.0543259557344079E-4</v>
      </c>
      <c r="HH102" s="25">
        <f t="shared" ca="1" si="79"/>
        <v>2.012072434607646E-3</v>
      </c>
      <c r="HI102" s="25"/>
      <c r="HJ102" s="25"/>
      <c r="HK102" s="5"/>
      <c r="HL102" s="24">
        <f t="shared" ca="1" si="51"/>
        <v>44250</v>
      </c>
      <c r="HM102" s="107"/>
      <c r="HN102" s="85"/>
      <c r="HO102" s="204" t="str">
        <f t="shared" si="54"/>
        <v>ожидание A1</v>
      </c>
      <c r="HP102" s="204" t="str">
        <f t="shared" si="55"/>
        <v>не выгружено 00</v>
      </c>
      <c r="HQ102" s="182" t="str">
        <f t="shared" si="56"/>
        <v>выгружено A1</v>
      </c>
      <c r="HR102" s="182" t="str">
        <f t="shared" si="57"/>
        <v>ожидание A1</v>
      </c>
      <c r="HS102" s="182" t="b">
        <f t="shared" si="58"/>
        <v>0</v>
      </c>
      <c r="HT102" s="182" t="str">
        <f t="shared" si="59"/>
        <v>ожидание замечаний</v>
      </c>
      <c r="HU102" s="182" t="str">
        <f t="shared" si="60"/>
        <v>0055-P2-GA1-CPC-TRM-00659</v>
      </c>
      <c r="HV102" s="191">
        <f t="shared" si="61"/>
        <v>44250</v>
      </c>
      <c r="HW102" s="184" t="str">
        <f t="shared" si="62"/>
        <v>ожидание A1</v>
      </c>
      <c r="HX102" s="191" t="str">
        <f t="shared" si="63"/>
        <v>ожидание A1</v>
      </c>
      <c r="HY102" s="183"/>
      <c r="HZ102" s="182" t="str">
        <f t="shared" si="64"/>
        <v>выгружено</v>
      </c>
      <c r="IA102" s="182" t="str">
        <f t="shared" si="65"/>
        <v>A1</v>
      </c>
      <c r="IB102" s="182" t="str">
        <f t="shared" si="66"/>
        <v>ожидание замечаний к ревизии</v>
      </c>
      <c r="IC102" s="182" t="str">
        <f t="shared" si="67"/>
        <v>A1</v>
      </c>
      <c r="ID102" s="182" t="str">
        <f t="shared" si="68"/>
        <v>A1</v>
      </c>
      <c r="IE102" s="185" t="str">
        <f t="shared" si="69"/>
        <v>1</v>
      </c>
      <c r="IF102" s="135" t="s">
        <v>705</v>
      </c>
      <c r="IG102" s="181">
        <v>1</v>
      </c>
      <c r="IH102" s="85"/>
      <c r="II102" s="85"/>
      <c r="IJ102" s="85"/>
      <c r="IK102" s="85"/>
      <c r="IL102" s="85"/>
      <c r="IM102" s="85"/>
      <c r="IN102" s="85"/>
      <c r="IO102" s="85"/>
      <c r="IP102" s="85"/>
      <c r="IQ102" s="85"/>
      <c r="IR102" s="85"/>
      <c r="IS102" s="85"/>
      <c r="IT102" s="85"/>
      <c r="IU102" s="85"/>
      <c r="IV102" s="85"/>
      <c r="IW102" s="85"/>
      <c r="IX102" s="85"/>
      <c r="IY102" s="85"/>
      <c r="IZ102" s="85"/>
      <c r="JA102" s="85"/>
      <c r="JB102" s="85"/>
      <c r="JC102" s="85"/>
      <c r="JD102" s="85"/>
      <c r="JE102" s="85"/>
      <c r="JF102" s="85"/>
      <c r="JG102" s="85"/>
      <c r="JH102" s="85"/>
      <c r="JI102" s="85"/>
      <c r="JJ102" s="85"/>
      <c r="JK102" s="85"/>
      <c r="JL102" s="85"/>
      <c r="JM102" s="85"/>
      <c r="JN102" s="85"/>
      <c r="JO102" s="85"/>
      <c r="JP102" s="85"/>
      <c r="JQ102" s="85"/>
      <c r="JR102" s="85"/>
      <c r="JS102" s="85"/>
      <c r="JT102" s="85"/>
      <c r="JU102" s="85"/>
      <c r="JV102" s="85"/>
      <c r="JW102" s="85"/>
      <c r="JX102" s="85"/>
      <c r="JY102" s="85"/>
      <c r="JZ102" s="85"/>
      <c r="KA102" s="85"/>
      <c r="KB102" s="85"/>
      <c r="KC102" s="85"/>
    </row>
    <row r="103" spans="1:289" s="57" customFormat="1" ht="57" hidden="1" customHeight="1">
      <c r="A103" s="42"/>
      <c r="B103" s="19" t="s">
        <v>156</v>
      </c>
      <c r="C103" s="19" t="s">
        <v>157</v>
      </c>
      <c r="D103" s="5"/>
      <c r="E103" s="5"/>
      <c r="F103" s="5"/>
      <c r="G103" s="5"/>
      <c r="H103" s="5" t="s">
        <v>727</v>
      </c>
      <c r="I103" s="5" t="s">
        <v>736</v>
      </c>
      <c r="J103" s="5"/>
      <c r="K103" s="5"/>
      <c r="L103" s="5"/>
      <c r="M103" s="5"/>
      <c r="N103" s="5"/>
      <c r="O103" s="5"/>
      <c r="P103" s="5" t="s">
        <v>745</v>
      </c>
      <c r="Q103" s="5" t="s">
        <v>747</v>
      </c>
      <c r="R103" s="5" t="s">
        <v>209</v>
      </c>
      <c r="S103" s="5" t="s">
        <v>362</v>
      </c>
      <c r="T103" s="5" t="s">
        <v>370</v>
      </c>
      <c r="U103" s="5" t="s">
        <v>158</v>
      </c>
      <c r="V103" s="5"/>
      <c r="W103" s="5" t="str">
        <f>CONCATENATE(X103,"-",Y103,"-",Z103,AA103,,AB103,"-",AC103)</f>
        <v>5-30-JSMCN-0002</v>
      </c>
      <c r="X103" s="19" t="s">
        <v>755</v>
      </c>
      <c r="Y103" s="19">
        <v>30</v>
      </c>
      <c r="Z103" s="19" t="s">
        <v>309</v>
      </c>
      <c r="AA103" s="19" t="s">
        <v>305</v>
      </c>
      <c r="AB103" s="19" t="s">
        <v>304</v>
      </c>
      <c r="AC103" s="19" t="s">
        <v>192</v>
      </c>
      <c r="AD103" s="5"/>
      <c r="AE103" s="19">
        <v>4</v>
      </c>
      <c r="AF103" s="19" t="s">
        <v>180</v>
      </c>
      <c r="AG103" s="19" t="s">
        <v>166</v>
      </c>
      <c r="AH103" s="19">
        <v>537</v>
      </c>
      <c r="AI103" s="19" t="s">
        <v>220</v>
      </c>
      <c r="AJ103" s="5"/>
      <c r="AK103" s="5"/>
      <c r="AL103" s="5" t="s">
        <v>121</v>
      </c>
      <c r="AM103" s="5"/>
      <c r="AN103" s="5" t="s">
        <v>169</v>
      </c>
      <c r="AO103" s="5" t="str">
        <f>CONCATENATE("0055-",B103,"-",C103,"-","4",".",AE103,".",AF103,".",AG103,".",AH103,"-",AL103,".",AN103,"-",AI103)</f>
        <v>0055-CPC-GA1-4.4.3.30.537-ATH2.V0-0004</v>
      </c>
      <c r="AP103" s="5" t="str">
        <f>CONCATENATE("0055-",B103,"-",C103,"-","4",".",AE103,".",AF103,".",AG103,".",AH103,"-",AL103,"-",AN103,"-",AI103,"_",BD103,"_",U103)</f>
        <v>0055-CPC-GA1-4.4.3.30.537-ATH2-V0-0004_A1_ER</v>
      </c>
      <c r="AQ103" s="13" t="s">
        <v>324</v>
      </c>
      <c r="AR103" s="13" t="s">
        <v>397</v>
      </c>
      <c r="AS103" s="13" t="s">
        <v>387</v>
      </c>
      <c r="AT103" s="13" t="s">
        <v>386</v>
      </c>
      <c r="AU103" s="13" t="s">
        <v>320</v>
      </c>
      <c r="AV103" s="13" t="s">
        <v>335</v>
      </c>
      <c r="AW103" s="13" t="str">
        <f>CONCATENATE(AQ103," ",AS103,CHAR(10),W103,CHAR(10),AU103)</f>
        <v>SIS Marshalling Cabinet for NON-IS channels 
5-30-JSMCN-0002
General view drawings</v>
      </c>
      <c r="AX103" s="13" t="str">
        <f>CONCATENATE(AR103," ",AT103,CHAR(10),W103,CHAR(10),AV103)</f>
        <v>Шкаф кроссовый ПАЗ, аналоговые и дискретные сигналы, неискробезопасный
5-30-JSMCN-0002
Чертеж общего вида</v>
      </c>
      <c r="AY103" s="5"/>
      <c r="AZ103" s="5" t="s">
        <v>490</v>
      </c>
      <c r="BA103" s="5" t="s">
        <v>489</v>
      </c>
      <c r="BB103" s="5" t="str">
        <f>IF(FW103&gt;0,"02",IF(FN103&gt;0,"01",IF(FE103&gt;0,"00",IF(EM103&gt;0,"G1",IF(ED103&gt;0,"F1",IF(DU103&gt;0,"E1",IF(DL103&gt;0,"D1",IF(DC103&gt;0,"C1",IF(CT103&gt;0,"B1",IF(BM103&gt;0,"A1","-"))))))))))</f>
        <v>A1</v>
      </c>
      <c r="BC103" s="167" t="str">
        <f t="shared" si="88"/>
        <v>IFR</v>
      </c>
      <c r="BD103" s="5" t="str">
        <f t="shared" si="89"/>
        <v>A1</v>
      </c>
      <c r="BE103" s="5"/>
      <c r="BF103" s="5"/>
      <c r="BG103" s="12"/>
      <c r="BH103" s="5"/>
      <c r="BI103" s="5"/>
      <c r="BJ103" s="54">
        <f>FB103-(28+15)</f>
        <v>44173</v>
      </c>
      <c r="BK103" s="54">
        <f ca="1">IF(BM103&gt;0,BL103,IF(BJ103&lt;TODAY(),WORKDAY(TODAY(),10),BJ103))</f>
        <v>44250</v>
      </c>
      <c r="BL103" s="193">
        <v>44250</v>
      </c>
      <c r="BM103" s="167" t="s">
        <v>782</v>
      </c>
      <c r="BN103" s="167"/>
      <c r="BO103" s="167"/>
      <c r="BP103" s="167"/>
      <c r="BQ103" s="167"/>
      <c r="BR103" s="157"/>
      <c r="BS103" s="157"/>
      <c r="BT103" s="157"/>
      <c r="BU103" s="157"/>
      <c r="BV103" s="157"/>
      <c r="BW103" s="147"/>
      <c r="BX103" s="147"/>
      <c r="BY103" s="147"/>
      <c r="BZ103" s="147"/>
      <c r="CA103" s="147"/>
      <c r="CB103" s="125"/>
      <c r="CC103" s="125"/>
      <c r="CD103" s="125"/>
      <c r="CE103" s="125"/>
      <c r="CF103" s="125"/>
      <c r="CG103" s="125"/>
      <c r="CH103" s="125"/>
      <c r="CI103" s="125"/>
      <c r="CJ103" s="125"/>
      <c r="CK103" s="125"/>
      <c r="CL103" s="24">
        <f>WORKDAY(BJ103,20)</f>
        <v>44201</v>
      </c>
      <c r="CM103" s="24">
        <f ca="1">IF(BM103&gt;0,WORKDAY(BK103,10),"-")</f>
        <v>44264</v>
      </c>
      <c r="CN103" s="54"/>
      <c r="CO103" s="117"/>
      <c r="CP103" s="34"/>
      <c r="CQ103" s="24">
        <f>WORKDAY(CL103,10)</f>
        <v>44215</v>
      </c>
      <c r="CR103" s="24" t="str">
        <f>IF(CO103&gt;0,WORKDAY(CM103,10),"-")</f>
        <v>-</v>
      </c>
      <c r="CS103" s="54"/>
      <c r="CT103" s="5"/>
      <c r="CU103" s="24" t="str">
        <f>IF(CT103&gt;0,WORKDAY(CQ103,10),"-")</f>
        <v>-</v>
      </c>
      <c r="CV103" s="24" t="str">
        <f>IF(CT103&gt;0,WORKDAY(CR103,10),"-")</f>
        <v>-</v>
      </c>
      <c r="CW103" s="54"/>
      <c r="CX103" s="5"/>
      <c r="CY103" s="34"/>
      <c r="CZ103" s="24" t="str">
        <f>IF(CX103&gt;0,WORKDAY(CU103,10),"-")</f>
        <v>-</v>
      </c>
      <c r="DA103" s="24" t="str">
        <f>IF(CX103&gt;0,WORKDAY(CV103,10),"-")</f>
        <v>-</v>
      </c>
      <c r="DB103" s="24"/>
      <c r="DC103" s="5"/>
      <c r="DD103" s="24" t="str">
        <f>IF(DC103&gt;0,WORKDAY(CZ103,10),"-")</f>
        <v>-</v>
      </c>
      <c r="DE103" s="24" t="str">
        <f>IF(DC103&gt;0,WORKDAY(DA103,10),"-")</f>
        <v>-</v>
      </c>
      <c r="DF103" s="5"/>
      <c r="DG103" s="5"/>
      <c r="DH103" s="54"/>
      <c r="DI103" s="24" t="str">
        <f>IF(DG103&gt;0,WORKDAY(DD103,10),"-")</f>
        <v>-</v>
      </c>
      <c r="DJ103" s="24" t="str">
        <f>IF(DG103&gt;0,WORKDAY(DE103,10),"-")</f>
        <v>-</v>
      </c>
      <c r="DK103" s="5"/>
      <c r="DL103" s="5"/>
      <c r="DM103" s="24" t="str">
        <f>IF(DL103&gt;0,WORKDAY(DI103,10),"-")</f>
        <v>-</v>
      </c>
      <c r="DN103" s="24" t="str">
        <f>IF(DL103&gt;0,WORKDAY(DJ103,10),"-")</f>
        <v>-</v>
      </c>
      <c r="DO103" s="5"/>
      <c r="DP103" s="5"/>
      <c r="DQ103" s="54"/>
      <c r="DR103" s="24" t="str">
        <f>IF(DP103&gt;0,WORKDAY(DM103,10),"-")</f>
        <v>-</v>
      </c>
      <c r="DS103" s="24" t="str">
        <f>IF(DP103&gt;0,WORKDAY(DN103,10),"-")</f>
        <v>-</v>
      </c>
      <c r="DT103" s="5"/>
      <c r="DU103" s="5"/>
      <c r="DV103" s="24" t="str">
        <f>IF(DU103&gt;0,WORKDAY(DR103,10),"-")</f>
        <v>-</v>
      </c>
      <c r="DW103" s="24" t="str">
        <f>IF(DU103&gt;0,WORKDAY(DS103,10),"-")</f>
        <v>-</v>
      </c>
      <c r="DX103" s="5"/>
      <c r="DY103" s="5"/>
      <c r="DZ103" s="54"/>
      <c r="EA103" s="24" t="str">
        <f>IF(DY103&gt;0,WORKDAY(DV103,10),"-")</f>
        <v>-</v>
      </c>
      <c r="EB103" s="24" t="str">
        <f>IF(DY103&gt;0,WORKDAY(DW103,10),"-")</f>
        <v>-</v>
      </c>
      <c r="EC103" s="5"/>
      <c r="ED103" s="5"/>
      <c r="EE103" s="24" t="str">
        <f>IF(ED103&gt;0,WORKDAY(EA103,10),"-")</f>
        <v>-</v>
      </c>
      <c r="EF103" s="24" t="str">
        <f>IF(ED103&gt;0,WORKDAY(EB103,10),"-")</f>
        <v>-</v>
      </c>
      <c r="EG103" s="5"/>
      <c r="EH103" s="5"/>
      <c r="EI103" s="54"/>
      <c r="EJ103" s="24" t="str">
        <f>IF(EH103&gt;0,WORKDAY(EE103,10),"-")</f>
        <v>-</v>
      </c>
      <c r="EK103" s="24" t="str">
        <f>IF(EH103&gt;0,WORKDAY(EF103,10),"-")</f>
        <v>-</v>
      </c>
      <c r="EL103" s="5"/>
      <c r="EM103" s="5"/>
      <c r="EN103" s="24" t="str">
        <f>IF(EM103&gt;0,WORKDAY(EJ103,10),"-")</f>
        <v>-</v>
      </c>
      <c r="EO103" s="24" t="str">
        <f>IF(EM103&gt;0,WORKDAY(EK103,10),"-")</f>
        <v>-</v>
      </c>
      <c r="EP103" s="5"/>
      <c r="EQ103" s="5"/>
      <c r="ER103" s="54"/>
      <c r="ES103" s="54"/>
      <c r="ET103" s="54"/>
      <c r="EU103" s="54"/>
      <c r="EV103" s="54"/>
      <c r="EW103" s="24"/>
      <c r="EX103" s="24"/>
      <c r="EY103" s="167"/>
      <c r="EZ103" s="167"/>
      <c r="FA103" s="193"/>
      <c r="FB103" s="214">
        <v>44216</v>
      </c>
      <c r="FC103" s="214">
        <f ca="1">IF(BK103&gt;0,IF(DC103&gt;0,WORKDAY(DB103,20),IF(CT103&gt;0,WORKDAY(CS103,30),IF(CO103&gt;0,WORKDAY(CN103,40),FB103))),"-")</f>
        <v>44216</v>
      </c>
      <c r="FD103" s="167"/>
      <c r="FE103" s="167"/>
      <c r="FF103" s="24" t="str">
        <f>IF(FE103&gt;0,WORKDAY(FB103,10),"-")</f>
        <v>-</v>
      </c>
      <c r="FG103" s="24" t="str">
        <f>IF(FE103&gt;0,WORKDAY(FC103,10),"-")</f>
        <v>-</v>
      </c>
      <c r="FH103" s="5"/>
      <c r="FI103" s="5"/>
      <c r="FJ103" s="34"/>
      <c r="FK103" s="24">
        <f t="shared" si="90"/>
        <v>44244</v>
      </c>
      <c r="FL103" s="24">
        <f t="shared" si="74"/>
        <v>44244</v>
      </c>
      <c r="FM103" s="5"/>
      <c r="FN103" s="167"/>
      <c r="FO103" s="24" t="str">
        <f>IF(FN103&gt;0,WORKDAY(FK103,10),"-")</f>
        <v>-</v>
      </c>
      <c r="FP103" s="24" t="str">
        <f>IF(FN103&gt;0,WORKDAY(FL103,10),"-")</f>
        <v>-</v>
      </c>
      <c r="FQ103" s="5"/>
      <c r="FR103" s="5"/>
      <c r="FS103" s="54"/>
      <c r="FT103" s="24">
        <f t="shared" si="91"/>
        <v>44272</v>
      </c>
      <c r="FU103" s="24">
        <f>FT103</f>
        <v>44272</v>
      </c>
      <c r="FV103" s="5"/>
      <c r="FW103" s="5"/>
      <c r="FX103" s="24" t="str">
        <f>IF(FW103&gt;0,WORKDAY(FT103,10),"-")</f>
        <v>-</v>
      </c>
      <c r="FY103" s="24" t="str">
        <f>IF(FW103&gt;0,WORKDAY(FU103,10),"-")</f>
        <v>-</v>
      </c>
      <c r="FZ103" s="5"/>
      <c r="GA103" s="5"/>
      <c r="GB103" s="54"/>
      <c r="GC103" s="54"/>
      <c r="GD103" s="54"/>
      <c r="GE103" s="54"/>
      <c r="GF103" s="54"/>
      <c r="GG103" s="54"/>
      <c r="GH103" s="54"/>
      <c r="GI103" s="54"/>
      <c r="GJ103" s="54"/>
      <c r="GK103" s="54"/>
      <c r="GL103" s="54"/>
      <c r="GM103" s="54"/>
      <c r="GN103" s="54"/>
      <c r="GO103" s="54"/>
      <c r="GP103" s="54"/>
      <c r="GQ103" s="54"/>
      <c r="GR103" s="54"/>
      <c r="GS103" s="54"/>
      <c r="GT103" s="54"/>
      <c r="GU103" s="54"/>
      <c r="GV103" s="54"/>
      <c r="GW103" s="54"/>
      <c r="GX103" s="54"/>
      <c r="GY103" s="54"/>
      <c r="GZ103" s="193"/>
      <c r="HA103" s="54"/>
      <c r="HB103" s="54"/>
      <c r="HC103" s="54"/>
      <c r="HD103" s="34">
        <f t="shared" ca="1" si="53"/>
        <v>1</v>
      </c>
      <c r="HE103" s="25">
        <f t="shared" ca="1" si="76"/>
        <v>6.8389057750759875E-4</v>
      </c>
      <c r="HF103" s="25">
        <f t="shared" ca="1" si="77"/>
        <v>1.5197568389057751E-3</v>
      </c>
      <c r="HG103" s="25">
        <f t="shared" ca="1" si="78"/>
        <v>9.0543259557344079E-4</v>
      </c>
      <c r="HH103" s="25">
        <f t="shared" ca="1" si="79"/>
        <v>2.012072434607646E-3</v>
      </c>
      <c r="HI103" s="25"/>
      <c r="HJ103" s="25"/>
      <c r="HK103" s="5"/>
      <c r="HL103" s="24">
        <f t="shared" ca="1" si="51"/>
        <v>44250</v>
      </c>
      <c r="HM103" s="107"/>
      <c r="HN103" s="85"/>
      <c r="HO103" s="204" t="str">
        <f t="shared" si="54"/>
        <v>ожидание A1</v>
      </c>
      <c r="HP103" s="204" t="str">
        <f t="shared" si="55"/>
        <v>не выгружено 00</v>
      </c>
      <c r="HQ103" s="182" t="str">
        <f t="shared" si="56"/>
        <v>выгружено A1</v>
      </c>
      <c r="HR103" s="182" t="str">
        <f t="shared" si="57"/>
        <v>ожидание A1</v>
      </c>
      <c r="HS103" s="182" t="b">
        <f t="shared" si="58"/>
        <v>0</v>
      </c>
      <c r="HT103" s="182" t="str">
        <f t="shared" si="59"/>
        <v>ожидание замечаний</v>
      </c>
      <c r="HU103" s="182" t="str">
        <f t="shared" si="60"/>
        <v>0055-P2-GA1-CPC-TRM-00659</v>
      </c>
      <c r="HV103" s="191">
        <f t="shared" si="61"/>
        <v>44250</v>
      </c>
      <c r="HW103" s="184" t="str">
        <f t="shared" si="62"/>
        <v>ожидание A1</v>
      </c>
      <c r="HX103" s="191" t="str">
        <f t="shared" si="63"/>
        <v>ожидание A1</v>
      </c>
      <c r="HY103" s="183"/>
      <c r="HZ103" s="182" t="str">
        <f t="shared" si="64"/>
        <v>выгружено</v>
      </c>
      <c r="IA103" s="182" t="str">
        <f t="shared" si="65"/>
        <v>A1</v>
      </c>
      <c r="IB103" s="182" t="str">
        <f t="shared" si="66"/>
        <v>ожидание замечаний к ревизии</v>
      </c>
      <c r="IC103" s="182" t="str">
        <f t="shared" si="67"/>
        <v>A1</v>
      </c>
      <c r="ID103" s="182" t="str">
        <f t="shared" si="68"/>
        <v>A1</v>
      </c>
      <c r="IE103" s="185" t="str">
        <f t="shared" si="69"/>
        <v>1</v>
      </c>
      <c r="IF103" s="135" t="s">
        <v>705</v>
      </c>
      <c r="IG103" s="181">
        <v>1</v>
      </c>
      <c r="IH103" s="85"/>
      <c r="II103" s="85"/>
      <c r="IJ103" s="85"/>
      <c r="IK103" s="85"/>
      <c r="IL103" s="85"/>
      <c r="IM103" s="85"/>
      <c r="IN103" s="85"/>
      <c r="IO103" s="85"/>
      <c r="IP103" s="85"/>
      <c r="IQ103" s="85"/>
      <c r="IR103" s="85"/>
      <c r="IS103" s="85"/>
      <c r="IT103" s="85"/>
      <c r="IU103" s="85"/>
      <c r="IV103" s="85"/>
      <c r="IW103" s="85"/>
      <c r="IX103" s="85"/>
      <c r="IY103" s="85"/>
      <c r="IZ103" s="85"/>
      <c r="JA103" s="85"/>
      <c r="JB103" s="85"/>
      <c r="JC103" s="85"/>
      <c r="JD103" s="85"/>
      <c r="JE103" s="85"/>
      <c r="JF103" s="85"/>
      <c r="JG103" s="85"/>
      <c r="JH103" s="85"/>
      <c r="JI103" s="85"/>
      <c r="JJ103" s="85"/>
      <c r="JK103" s="85"/>
      <c r="JL103" s="85"/>
      <c r="JM103" s="85"/>
      <c r="JN103" s="85"/>
      <c r="JO103" s="85"/>
      <c r="JP103" s="85"/>
      <c r="JQ103" s="85"/>
      <c r="JR103" s="85"/>
      <c r="JS103" s="85"/>
      <c r="JT103" s="85"/>
      <c r="JU103" s="85"/>
      <c r="JV103" s="85"/>
      <c r="JW103" s="85"/>
      <c r="JX103" s="85"/>
      <c r="JY103" s="85"/>
      <c r="JZ103" s="85"/>
      <c r="KA103" s="85"/>
      <c r="KB103" s="85"/>
      <c r="KC103" s="85"/>
    </row>
    <row r="104" spans="1:289" s="57" customFormat="1" ht="57" hidden="1" customHeight="1">
      <c r="A104" s="42"/>
      <c r="B104" s="19" t="s">
        <v>156</v>
      </c>
      <c r="C104" s="19" t="s">
        <v>157</v>
      </c>
      <c r="D104" s="5"/>
      <c r="E104" s="5"/>
      <c r="F104" s="5"/>
      <c r="G104" s="5"/>
      <c r="H104" s="5" t="s">
        <v>727</v>
      </c>
      <c r="I104" s="5" t="s">
        <v>736</v>
      </c>
      <c r="J104" s="5"/>
      <c r="K104" s="5"/>
      <c r="L104" s="5"/>
      <c r="M104" s="5"/>
      <c r="N104" s="5"/>
      <c r="O104" s="5"/>
      <c r="P104" s="5" t="s">
        <v>745</v>
      </c>
      <c r="Q104" s="5" t="s">
        <v>747</v>
      </c>
      <c r="R104" s="5" t="s">
        <v>209</v>
      </c>
      <c r="S104" s="5" t="s">
        <v>362</v>
      </c>
      <c r="T104" s="5" t="s">
        <v>370</v>
      </c>
      <c r="U104" s="5" t="s">
        <v>158</v>
      </c>
      <c r="V104" s="5"/>
      <c r="W104" s="5" t="str">
        <f>CONCATENATE(X104,"-",Y104,"-",Z104,AA104,,AB104,"-",AC104)</f>
        <v>5-30-JSMCN-0002</v>
      </c>
      <c r="X104" s="19" t="s">
        <v>755</v>
      </c>
      <c r="Y104" s="19">
        <v>30</v>
      </c>
      <c r="Z104" s="19" t="s">
        <v>309</v>
      </c>
      <c r="AA104" s="19" t="s">
        <v>305</v>
      </c>
      <c r="AB104" s="19" t="s">
        <v>304</v>
      </c>
      <c r="AC104" s="19" t="s">
        <v>192</v>
      </c>
      <c r="AD104" s="5"/>
      <c r="AE104" s="19">
        <v>4</v>
      </c>
      <c r="AF104" s="19" t="s">
        <v>180</v>
      </c>
      <c r="AG104" s="19" t="s">
        <v>166</v>
      </c>
      <c r="AH104" s="19">
        <v>537</v>
      </c>
      <c r="AI104" s="19" t="s">
        <v>220</v>
      </c>
      <c r="AJ104" s="5"/>
      <c r="AK104" s="5"/>
      <c r="AL104" s="5" t="s">
        <v>121</v>
      </c>
      <c r="AM104" s="5"/>
      <c r="AN104" s="5" t="s">
        <v>170</v>
      </c>
      <c r="AO104" s="5" t="str">
        <f>CONCATENATE("0055-",B104,"-",C104,"-","4",".",AE104,".",AF104,".",AG104,".",AH104,"-",AL104,".",AN104,"-",AI104)</f>
        <v>0055-CPC-GA1-4.4.3.30.537-ATH2.SB-0004</v>
      </c>
      <c r="AP104" s="5" t="str">
        <f>CONCATENATE("0055-",B104,"-",C104,"-","4",".",AE104,".",AF104,".",AG104,".",AH104,"-",AL104,"-",AN104,"-",AI104,"_",BD104,"_",U104)</f>
        <v>0055-CPC-GA1-4.4.3.30.537-ATH2-SB-0004_A1_ER</v>
      </c>
      <c r="AQ104" s="13" t="s">
        <v>324</v>
      </c>
      <c r="AR104" s="13" t="s">
        <v>397</v>
      </c>
      <c r="AS104" s="13" t="s">
        <v>387</v>
      </c>
      <c r="AT104" s="13" t="s">
        <v>386</v>
      </c>
      <c r="AU104" s="13" t="s">
        <v>321</v>
      </c>
      <c r="AV104" s="13" t="s">
        <v>336</v>
      </c>
      <c r="AW104" s="13" t="str">
        <f>CONCATENATE(AQ104," ",AS104,CHAR(10),W104,CHAR(10),AU104)</f>
        <v>SIS Marshalling Cabinet for NON-IS channels 
5-30-JSMCN-0002
Electrical circuits</v>
      </c>
      <c r="AX104" s="13" t="str">
        <f>CONCATENATE(AR104," ",AT104,CHAR(10),W104,CHAR(10),AV104)</f>
        <v>Шкаф кроссовый ПАЗ, аналоговые и дискретные сигналы, неискробезопасный
5-30-JSMCN-0002
Схема электрическая принципиальная</v>
      </c>
      <c r="AY104" s="5"/>
      <c r="AZ104" s="5" t="s">
        <v>490</v>
      </c>
      <c r="BA104" s="5" t="s">
        <v>489</v>
      </c>
      <c r="BB104" s="5" t="str">
        <f>IF(FW104&gt;0,"02",IF(FN104&gt;0,"01",IF(FE104&gt;0,"00",IF(EM104&gt;0,"G1",IF(ED104&gt;0,"F1",IF(DU104&gt;0,"E1",IF(DL104&gt;0,"D1",IF(DC104&gt;0,"C1",IF(CT104&gt;0,"B1",IF(BM104&gt;0,"A1","-"))))))))))</f>
        <v>A1</v>
      </c>
      <c r="BC104" s="167" t="str">
        <f t="shared" si="88"/>
        <v>IFR</v>
      </c>
      <c r="BD104" s="5" t="str">
        <f t="shared" si="89"/>
        <v>A1</v>
      </c>
      <c r="BE104" s="5"/>
      <c r="BF104" s="5"/>
      <c r="BG104" s="12"/>
      <c r="BH104" s="5"/>
      <c r="BI104" s="5"/>
      <c r="BJ104" s="54">
        <f>FB104-(28+15)</f>
        <v>44173</v>
      </c>
      <c r="BK104" s="54">
        <f ca="1">IF(BM104&gt;0,BL104,IF(BJ104&lt;TODAY(),WORKDAY(TODAY(),10),BJ104))</f>
        <v>44250</v>
      </c>
      <c r="BL104" s="193">
        <v>44250</v>
      </c>
      <c r="BM104" s="167" t="s">
        <v>782</v>
      </c>
      <c r="BN104" s="167"/>
      <c r="BO104" s="167"/>
      <c r="BP104" s="167"/>
      <c r="BQ104" s="167"/>
      <c r="BR104" s="157"/>
      <c r="BS104" s="157"/>
      <c r="BT104" s="157"/>
      <c r="BU104" s="157"/>
      <c r="BV104" s="157"/>
      <c r="BW104" s="147"/>
      <c r="BX104" s="147"/>
      <c r="BY104" s="147"/>
      <c r="BZ104" s="147"/>
      <c r="CA104" s="147"/>
      <c r="CB104" s="125"/>
      <c r="CC104" s="125"/>
      <c r="CD104" s="125"/>
      <c r="CE104" s="125"/>
      <c r="CF104" s="125"/>
      <c r="CG104" s="125"/>
      <c r="CH104" s="125"/>
      <c r="CI104" s="125"/>
      <c r="CJ104" s="125"/>
      <c r="CK104" s="125"/>
      <c r="CL104" s="24">
        <f>WORKDAY(BJ104,20)</f>
        <v>44201</v>
      </c>
      <c r="CM104" s="24">
        <f ca="1">IF(BM104&gt;0,WORKDAY(BK104,10),"-")</f>
        <v>44264</v>
      </c>
      <c r="CN104" s="54"/>
      <c r="CO104" s="117"/>
      <c r="CP104" s="34"/>
      <c r="CQ104" s="24">
        <f>WORKDAY(CL104,10)</f>
        <v>44215</v>
      </c>
      <c r="CR104" s="24" t="str">
        <f>IF(CO104&gt;0,WORKDAY(CM104,10),"-")</f>
        <v>-</v>
      </c>
      <c r="CS104" s="54"/>
      <c r="CT104" s="5"/>
      <c r="CU104" s="24" t="str">
        <f>IF(CT104&gt;0,WORKDAY(CQ104,10),"-")</f>
        <v>-</v>
      </c>
      <c r="CV104" s="24" t="str">
        <f>IF(CT104&gt;0,WORKDAY(CR104,10),"-")</f>
        <v>-</v>
      </c>
      <c r="CW104" s="54"/>
      <c r="CX104" s="5"/>
      <c r="CY104" s="34"/>
      <c r="CZ104" s="24" t="str">
        <f>IF(CX104&gt;0,WORKDAY(CU104,10),"-")</f>
        <v>-</v>
      </c>
      <c r="DA104" s="24" t="str">
        <f>IF(CX104&gt;0,WORKDAY(CV104,10),"-")</f>
        <v>-</v>
      </c>
      <c r="DB104" s="24"/>
      <c r="DC104" s="5"/>
      <c r="DD104" s="24" t="str">
        <f>IF(DC104&gt;0,WORKDAY(CZ104,10),"-")</f>
        <v>-</v>
      </c>
      <c r="DE104" s="24" t="str">
        <f>IF(DC104&gt;0,WORKDAY(DA104,10),"-")</f>
        <v>-</v>
      </c>
      <c r="DF104" s="5"/>
      <c r="DG104" s="5"/>
      <c r="DH104" s="54"/>
      <c r="DI104" s="24" t="str">
        <f>IF(DG104&gt;0,WORKDAY(DD104,10),"-")</f>
        <v>-</v>
      </c>
      <c r="DJ104" s="24" t="str">
        <f>IF(DG104&gt;0,WORKDAY(DE104,10),"-")</f>
        <v>-</v>
      </c>
      <c r="DK104" s="5"/>
      <c r="DL104" s="5"/>
      <c r="DM104" s="24" t="str">
        <f>IF(DL104&gt;0,WORKDAY(DI104,10),"-")</f>
        <v>-</v>
      </c>
      <c r="DN104" s="24" t="str">
        <f>IF(DL104&gt;0,WORKDAY(DJ104,10),"-")</f>
        <v>-</v>
      </c>
      <c r="DO104" s="5"/>
      <c r="DP104" s="5"/>
      <c r="DQ104" s="54"/>
      <c r="DR104" s="24" t="str">
        <f>IF(DP104&gt;0,WORKDAY(DM104,10),"-")</f>
        <v>-</v>
      </c>
      <c r="DS104" s="24" t="str">
        <f>IF(DP104&gt;0,WORKDAY(DN104,10),"-")</f>
        <v>-</v>
      </c>
      <c r="DT104" s="5"/>
      <c r="DU104" s="5"/>
      <c r="DV104" s="24" t="str">
        <f>IF(DU104&gt;0,WORKDAY(DR104,10),"-")</f>
        <v>-</v>
      </c>
      <c r="DW104" s="24" t="str">
        <f>IF(DU104&gt;0,WORKDAY(DS104,10),"-")</f>
        <v>-</v>
      </c>
      <c r="DX104" s="5"/>
      <c r="DY104" s="5"/>
      <c r="DZ104" s="54"/>
      <c r="EA104" s="24" t="str">
        <f>IF(DY104&gt;0,WORKDAY(DV104,10),"-")</f>
        <v>-</v>
      </c>
      <c r="EB104" s="24" t="str">
        <f>IF(DY104&gt;0,WORKDAY(DW104,10),"-")</f>
        <v>-</v>
      </c>
      <c r="EC104" s="5"/>
      <c r="ED104" s="5"/>
      <c r="EE104" s="24" t="str">
        <f>IF(ED104&gt;0,WORKDAY(EA104,10),"-")</f>
        <v>-</v>
      </c>
      <c r="EF104" s="24" t="str">
        <f>IF(ED104&gt;0,WORKDAY(EB104,10),"-")</f>
        <v>-</v>
      </c>
      <c r="EG104" s="5"/>
      <c r="EH104" s="5"/>
      <c r="EI104" s="54"/>
      <c r="EJ104" s="24" t="str">
        <f>IF(EH104&gt;0,WORKDAY(EE104,10),"-")</f>
        <v>-</v>
      </c>
      <c r="EK104" s="24" t="str">
        <f>IF(EH104&gt;0,WORKDAY(EF104,10),"-")</f>
        <v>-</v>
      </c>
      <c r="EL104" s="5"/>
      <c r="EM104" s="5"/>
      <c r="EN104" s="24" t="str">
        <f>IF(EM104&gt;0,WORKDAY(EJ104,10),"-")</f>
        <v>-</v>
      </c>
      <c r="EO104" s="24" t="str">
        <f>IF(EM104&gt;0,WORKDAY(EK104,10),"-")</f>
        <v>-</v>
      </c>
      <c r="EP104" s="5"/>
      <c r="EQ104" s="5"/>
      <c r="ER104" s="54"/>
      <c r="ES104" s="54"/>
      <c r="ET104" s="54"/>
      <c r="EU104" s="54"/>
      <c r="EV104" s="54"/>
      <c r="EW104" s="24"/>
      <c r="EX104" s="24"/>
      <c r="EY104" s="167"/>
      <c r="EZ104" s="167"/>
      <c r="FA104" s="193"/>
      <c r="FB104" s="214">
        <v>44216</v>
      </c>
      <c r="FC104" s="214">
        <f ca="1">IF(BK104&gt;0,IF(DC104&gt;0,WORKDAY(DB104,20),IF(CT104&gt;0,WORKDAY(CS104,30),IF(CO104&gt;0,WORKDAY(CN104,40),FB104))),"-")</f>
        <v>44216</v>
      </c>
      <c r="FD104" s="167"/>
      <c r="FE104" s="167"/>
      <c r="FF104" s="24" t="str">
        <f>IF(FE104&gt;0,WORKDAY(FB104,10),"-")</f>
        <v>-</v>
      </c>
      <c r="FG104" s="24" t="str">
        <f>IF(FE104&gt;0,WORKDAY(FC104,10),"-")</f>
        <v>-</v>
      </c>
      <c r="FH104" s="5"/>
      <c r="FI104" s="5"/>
      <c r="FJ104" s="34"/>
      <c r="FK104" s="24">
        <f t="shared" si="90"/>
        <v>44244</v>
      </c>
      <c r="FL104" s="24">
        <f t="shared" si="74"/>
        <v>44244</v>
      </c>
      <c r="FM104" s="5"/>
      <c r="FN104" s="167"/>
      <c r="FO104" s="24" t="str">
        <f>IF(FN104&gt;0,WORKDAY(FK104,10),"-")</f>
        <v>-</v>
      </c>
      <c r="FP104" s="24" t="str">
        <f>IF(FN104&gt;0,WORKDAY(FL104,10),"-")</f>
        <v>-</v>
      </c>
      <c r="FQ104" s="5"/>
      <c r="FR104" s="5"/>
      <c r="FS104" s="54"/>
      <c r="FT104" s="24">
        <f t="shared" si="91"/>
        <v>44272</v>
      </c>
      <c r="FU104" s="24">
        <f>FT104</f>
        <v>44272</v>
      </c>
      <c r="FV104" s="5"/>
      <c r="FW104" s="5"/>
      <c r="FX104" s="24" t="str">
        <f>IF(FW104&gt;0,WORKDAY(FT104,10),"-")</f>
        <v>-</v>
      </c>
      <c r="FY104" s="24" t="str">
        <f>IF(FW104&gt;0,WORKDAY(FU104,10),"-")</f>
        <v>-</v>
      </c>
      <c r="FZ104" s="5"/>
      <c r="GA104" s="5"/>
      <c r="GB104" s="54"/>
      <c r="GC104" s="54"/>
      <c r="GD104" s="54"/>
      <c r="GE104" s="54"/>
      <c r="GF104" s="54"/>
      <c r="GG104" s="54"/>
      <c r="GH104" s="54"/>
      <c r="GI104" s="54"/>
      <c r="GJ104" s="54"/>
      <c r="GK104" s="54"/>
      <c r="GL104" s="54"/>
      <c r="GM104" s="54"/>
      <c r="GN104" s="54"/>
      <c r="GO104" s="54"/>
      <c r="GP104" s="54"/>
      <c r="GQ104" s="54"/>
      <c r="GR104" s="54"/>
      <c r="GS104" s="54"/>
      <c r="GT104" s="54"/>
      <c r="GU104" s="54"/>
      <c r="GV104" s="54"/>
      <c r="GW104" s="54"/>
      <c r="GX104" s="54"/>
      <c r="GY104" s="54"/>
      <c r="GZ104" s="193"/>
      <c r="HA104" s="54"/>
      <c r="HB104" s="54"/>
      <c r="HC104" s="54"/>
      <c r="HD104" s="34">
        <f t="shared" ca="1" si="53"/>
        <v>1</v>
      </c>
      <c r="HE104" s="25">
        <f t="shared" ca="1" si="76"/>
        <v>6.8389057750759875E-4</v>
      </c>
      <c r="HF104" s="25">
        <f t="shared" ca="1" si="77"/>
        <v>1.5197568389057751E-3</v>
      </c>
      <c r="HG104" s="25">
        <f t="shared" ca="1" si="78"/>
        <v>9.0543259557344079E-4</v>
      </c>
      <c r="HH104" s="25">
        <f t="shared" ca="1" si="79"/>
        <v>2.012072434607646E-3</v>
      </c>
      <c r="HI104" s="25"/>
      <c r="HJ104" s="25"/>
      <c r="HK104" s="5"/>
      <c r="HL104" s="24">
        <f t="shared" ca="1" si="51"/>
        <v>44250</v>
      </c>
      <c r="HM104" s="107"/>
      <c r="HN104" s="85"/>
      <c r="HO104" s="204" t="str">
        <f t="shared" si="54"/>
        <v>ожидание A1</v>
      </c>
      <c r="HP104" s="204" t="str">
        <f t="shared" si="55"/>
        <v>не выгружено 00</v>
      </c>
      <c r="HQ104" s="182" t="str">
        <f t="shared" si="56"/>
        <v>выгружено A1</v>
      </c>
      <c r="HR104" s="182" t="str">
        <f t="shared" si="57"/>
        <v>ожидание A1</v>
      </c>
      <c r="HS104" s="182" t="b">
        <f t="shared" si="58"/>
        <v>0</v>
      </c>
      <c r="HT104" s="182" t="str">
        <f t="shared" si="59"/>
        <v>ожидание замечаний</v>
      </c>
      <c r="HU104" s="182" t="str">
        <f t="shared" si="60"/>
        <v>0055-P2-GA1-CPC-TRM-00659</v>
      </c>
      <c r="HV104" s="191">
        <f t="shared" si="61"/>
        <v>44250</v>
      </c>
      <c r="HW104" s="184" t="str">
        <f t="shared" si="62"/>
        <v>ожидание A1</v>
      </c>
      <c r="HX104" s="191" t="str">
        <f t="shared" si="63"/>
        <v>ожидание A1</v>
      </c>
      <c r="HY104" s="183"/>
      <c r="HZ104" s="182" t="str">
        <f t="shared" si="64"/>
        <v>выгружено</v>
      </c>
      <c r="IA104" s="182" t="str">
        <f t="shared" si="65"/>
        <v>A1</v>
      </c>
      <c r="IB104" s="182" t="str">
        <f t="shared" si="66"/>
        <v>ожидание замечаний к ревизии</v>
      </c>
      <c r="IC104" s="182" t="str">
        <f t="shared" si="67"/>
        <v>A1</v>
      </c>
      <c r="ID104" s="182" t="str">
        <f t="shared" si="68"/>
        <v>A1</v>
      </c>
      <c r="IE104" s="185" t="str">
        <f t="shared" si="69"/>
        <v>1</v>
      </c>
      <c r="IF104" s="135" t="s">
        <v>705</v>
      </c>
      <c r="IG104" s="181">
        <v>1</v>
      </c>
      <c r="IH104" s="85"/>
      <c r="II104" s="85"/>
      <c r="IJ104" s="85"/>
      <c r="IK104" s="85"/>
      <c r="IL104" s="85"/>
      <c r="IM104" s="85"/>
      <c r="IN104" s="85"/>
      <c r="IO104" s="85"/>
      <c r="IP104" s="85"/>
      <c r="IQ104" s="85"/>
      <c r="IR104" s="85"/>
      <c r="IS104" s="85"/>
      <c r="IT104" s="85"/>
      <c r="IU104" s="85"/>
      <c r="IV104" s="85"/>
      <c r="IW104" s="85"/>
      <c r="IX104" s="85"/>
      <c r="IY104" s="85"/>
      <c r="IZ104" s="85"/>
      <c r="JA104" s="85"/>
      <c r="JB104" s="85"/>
      <c r="JC104" s="85"/>
      <c r="JD104" s="85"/>
      <c r="JE104" s="85"/>
      <c r="JF104" s="85"/>
      <c r="JG104" s="85"/>
      <c r="JH104" s="85"/>
      <c r="JI104" s="85"/>
      <c r="JJ104" s="85"/>
      <c r="JK104" s="85"/>
      <c r="JL104" s="85"/>
      <c r="JM104" s="85"/>
      <c r="JN104" s="85"/>
      <c r="JO104" s="85"/>
      <c r="JP104" s="85"/>
      <c r="JQ104" s="85"/>
      <c r="JR104" s="85"/>
      <c r="JS104" s="85"/>
      <c r="JT104" s="85"/>
      <c r="JU104" s="85"/>
      <c r="JV104" s="85"/>
      <c r="JW104" s="85"/>
      <c r="JX104" s="85"/>
      <c r="JY104" s="85"/>
      <c r="JZ104" s="85"/>
      <c r="KA104" s="85"/>
      <c r="KB104" s="85"/>
      <c r="KC104" s="85"/>
    </row>
    <row r="105" spans="1:289" s="57" customFormat="1" ht="57" hidden="1" customHeight="1">
      <c r="A105" s="42"/>
      <c r="B105" s="19" t="s">
        <v>156</v>
      </c>
      <c r="C105" s="19" t="s">
        <v>157</v>
      </c>
      <c r="D105" s="5"/>
      <c r="E105" s="5"/>
      <c r="F105" s="5"/>
      <c r="G105" s="5"/>
      <c r="H105" s="5" t="s">
        <v>727</v>
      </c>
      <c r="I105" s="5" t="s">
        <v>736</v>
      </c>
      <c r="J105" s="5"/>
      <c r="K105" s="5"/>
      <c r="L105" s="5"/>
      <c r="M105" s="5"/>
      <c r="N105" s="5"/>
      <c r="O105" s="5"/>
      <c r="P105" s="5" t="s">
        <v>745</v>
      </c>
      <c r="Q105" s="5" t="s">
        <v>747</v>
      </c>
      <c r="R105" s="5" t="s">
        <v>209</v>
      </c>
      <c r="S105" s="5" t="s">
        <v>362</v>
      </c>
      <c r="T105" s="5" t="s">
        <v>370</v>
      </c>
      <c r="U105" s="5" t="s">
        <v>158</v>
      </c>
      <c r="V105" s="5"/>
      <c r="W105" s="5" t="str">
        <f>CONCATENATE(X105,"-",Y105,"-",Z105,AA105,,AB105,"-",AC105)</f>
        <v>5-30-JSMCN-0002</v>
      </c>
      <c r="X105" s="19" t="s">
        <v>755</v>
      </c>
      <c r="Y105" s="19">
        <v>30</v>
      </c>
      <c r="Z105" s="19" t="s">
        <v>309</v>
      </c>
      <c r="AA105" s="19" t="s">
        <v>305</v>
      </c>
      <c r="AB105" s="19" t="s">
        <v>304</v>
      </c>
      <c r="AC105" s="19" t="s">
        <v>192</v>
      </c>
      <c r="AD105" s="5"/>
      <c r="AE105" s="19">
        <v>4</v>
      </c>
      <c r="AF105" s="19" t="s">
        <v>180</v>
      </c>
      <c r="AG105" s="19" t="s">
        <v>166</v>
      </c>
      <c r="AH105" s="19">
        <v>537</v>
      </c>
      <c r="AI105" s="19" t="s">
        <v>220</v>
      </c>
      <c r="AJ105" s="5"/>
      <c r="AK105" s="5"/>
      <c r="AL105" s="5" t="s">
        <v>121</v>
      </c>
      <c r="AM105" s="5"/>
      <c r="AN105" s="5" t="s">
        <v>546</v>
      </c>
      <c r="AO105" s="5" t="str">
        <f>CONCATENATE("0055-",B105,"-",C105,"-","4",".",AE105,".",AF105,".",AG105,".",AH105,"-",AL105,".",AN105,"-",AI105)</f>
        <v>0055-CPC-GA1-4.4.3.30.537-ATH2.JH-0004</v>
      </c>
      <c r="AP105" s="5" t="str">
        <f>CONCATENATE("0055-",B105,"-",C105,"-","4",".",AE105,".",AF105,".",AG105,".",AH105,"-",AL105,"-",AN105,"-",AI105,"_",BD105,"_",U105)</f>
        <v>0055-CPC-GA1-4.4.3.30.537-ATH2-JH-0004_-_ER</v>
      </c>
      <c r="AQ105" s="13" t="s">
        <v>324</v>
      </c>
      <c r="AR105" s="13" t="s">
        <v>397</v>
      </c>
      <c r="AS105" s="13" t="s">
        <v>387</v>
      </c>
      <c r="AT105" s="13" t="s">
        <v>386</v>
      </c>
      <c r="AU105" s="13" t="s">
        <v>286</v>
      </c>
      <c r="AV105" s="13" t="s">
        <v>287</v>
      </c>
      <c r="AW105" s="13" t="str">
        <f>CONCATENATE(AQ105," ",AS105,CHAR(10),W105,CHAR(10),AU105)</f>
        <v>SIS Marshalling Cabinet for NON-IS channels 
5-30-JSMCN-0002
Passport</v>
      </c>
      <c r="AX105" s="13" t="str">
        <f>CONCATENATE(AR105," ",AT105,CHAR(10),W105,CHAR(10),AV105)</f>
        <v>Шкаф кроссовый ПАЗ, аналоговые и дискретные сигналы, неискробезопасный
5-30-JSMCN-0002
Паспорт</v>
      </c>
      <c r="AY105" s="5"/>
      <c r="AZ105" s="5" t="s">
        <v>490</v>
      </c>
      <c r="BA105" s="5" t="s">
        <v>489</v>
      </c>
      <c r="BB105" s="5" t="str">
        <f>IF(FW105&gt;0,"02",IF(FN105&gt;0,"01",IF(FE105&gt;0,"00",IF(EM105&gt;0,"G1",IF(ED105&gt;0,"F1",IF(DU105&gt;0,"E1",IF(DL105&gt;0,"D1",IF(DC105&gt;0,"C1",IF(CT105&gt;0,"B1",IF(BM105&gt;0,"A1","-"))))))))))</f>
        <v>-</v>
      </c>
      <c r="BC105" s="167" t="str">
        <f t="shared" si="88"/>
        <v>-</v>
      </c>
      <c r="BD105" s="5" t="str">
        <f t="shared" si="89"/>
        <v>-</v>
      </c>
      <c r="BE105" s="5"/>
      <c r="BF105" s="5"/>
      <c r="BG105" s="12"/>
      <c r="BH105" s="5"/>
      <c r="BI105" s="5"/>
      <c r="BJ105" s="54">
        <f>FB105-(28+15)</f>
        <v>44227</v>
      </c>
      <c r="BK105" s="54">
        <f ca="1">IF(BM105&gt;0,BL105,IF(BJ105&lt;TODAY(),WORKDAY(TODAY(),10),BJ105))</f>
        <v>44294</v>
      </c>
      <c r="BL105" s="54"/>
      <c r="BM105" s="5"/>
      <c r="BN105" s="167"/>
      <c r="BO105" s="167"/>
      <c r="BP105" s="167"/>
      <c r="BQ105" s="167"/>
      <c r="BR105" s="157"/>
      <c r="BS105" s="157"/>
      <c r="BT105" s="157"/>
      <c r="BU105" s="157"/>
      <c r="BV105" s="157"/>
      <c r="BW105" s="147"/>
      <c r="BX105" s="147"/>
      <c r="BY105" s="147"/>
      <c r="BZ105" s="147"/>
      <c r="CA105" s="147"/>
      <c r="CB105" s="125"/>
      <c r="CC105" s="125"/>
      <c r="CD105" s="125"/>
      <c r="CE105" s="125"/>
      <c r="CF105" s="125"/>
      <c r="CG105" s="125"/>
      <c r="CH105" s="125"/>
      <c r="CI105" s="125"/>
      <c r="CJ105" s="125"/>
      <c r="CK105" s="125"/>
      <c r="CL105" s="24">
        <f>WORKDAY(BJ105,20)</f>
        <v>44253</v>
      </c>
      <c r="CM105" s="24" t="str">
        <f>IF(BM105&gt;0,WORKDAY(BK105,10),"-")</f>
        <v>-</v>
      </c>
      <c r="CN105" s="54"/>
      <c r="CO105" s="117"/>
      <c r="CP105" s="34">
        <v>3</v>
      </c>
      <c r="CQ105" s="24">
        <f>WORKDAY(CL105,10)</f>
        <v>44267</v>
      </c>
      <c r="CR105" s="24" t="str">
        <f>IF(CO105&gt;0,WORKDAY(CM105,10),"-")</f>
        <v>-</v>
      </c>
      <c r="CS105" s="54"/>
      <c r="CT105" s="5"/>
      <c r="CU105" s="24" t="str">
        <f>IF(CT105&gt;0,WORKDAY(CQ105,10),"-")</f>
        <v>-</v>
      </c>
      <c r="CV105" s="24" t="str">
        <f>IF(CT105&gt;0,WORKDAY(CR105,10),"-")</f>
        <v>-</v>
      </c>
      <c r="CW105" s="54"/>
      <c r="CX105" s="5"/>
      <c r="CY105" s="34"/>
      <c r="CZ105" s="24" t="str">
        <f>IF(CX105&gt;0,WORKDAY(CU105,10),"-")</f>
        <v>-</v>
      </c>
      <c r="DA105" s="24" t="str">
        <f>IF(CX105&gt;0,WORKDAY(CV105,10),"-")</f>
        <v>-</v>
      </c>
      <c r="DB105" s="24"/>
      <c r="DC105" s="5"/>
      <c r="DD105" s="24" t="str">
        <f>IF(DC105&gt;0,WORKDAY(CZ105,10),"-")</f>
        <v>-</v>
      </c>
      <c r="DE105" s="24" t="str">
        <f>IF(DC105&gt;0,WORKDAY(DA105,10),"-")</f>
        <v>-</v>
      </c>
      <c r="DF105" s="5"/>
      <c r="DG105" s="5"/>
      <c r="DH105" s="54"/>
      <c r="DI105" s="24" t="str">
        <f>IF(DG105&gt;0,WORKDAY(DD105,10),"-")</f>
        <v>-</v>
      </c>
      <c r="DJ105" s="24" t="str">
        <f>IF(DG105&gt;0,WORKDAY(DE105,10),"-")</f>
        <v>-</v>
      </c>
      <c r="DK105" s="5"/>
      <c r="DL105" s="5"/>
      <c r="DM105" s="24" t="str">
        <f>IF(DL105&gt;0,WORKDAY(DI105,10),"-")</f>
        <v>-</v>
      </c>
      <c r="DN105" s="24" t="str">
        <f>IF(DL105&gt;0,WORKDAY(DJ105,10),"-")</f>
        <v>-</v>
      </c>
      <c r="DO105" s="5"/>
      <c r="DP105" s="5"/>
      <c r="DQ105" s="54"/>
      <c r="DR105" s="24" t="str">
        <f>IF(DP105&gt;0,WORKDAY(DM105,10),"-")</f>
        <v>-</v>
      </c>
      <c r="DS105" s="24" t="str">
        <f>IF(DP105&gt;0,WORKDAY(DN105,10),"-")</f>
        <v>-</v>
      </c>
      <c r="DT105" s="5"/>
      <c r="DU105" s="5"/>
      <c r="DV105" s="24" t="str">
        <f>IF(DU105&gt;0,WORKDAY(DR105,10),"-")</f>
        <v>-</v>
      </c>
      <c r="DW105" s="24" t="str">
        <f>IF(DU105&gt;0,WORKDAY(DS105,10),"-")</f>
        <v>-</v>
      </c>
      <c r="DX105" s="5"/>
      <c r="DY105" s="5"/>
      <c r="DZ105" s="54"/>
      <c r="EA105" s="24" t="str">
        <f>IF(DY105&gt;0,WORKDAY(DV105,10),"-")</f>
        <v>-</v>
      </c>
      <c r="EB105" s="24" t="str">
        <f>IF(DY105&gt;0,WORKDAY(DW105,10),"-")</f>
        <v>-</v>
      </c>
      <c r="EC105" s="5"/>
      <c r="ED105" s="5"/>
      <c r="EE105" s="24" t="str">
        <f>IF(ED105&gt;0,WORKDAY(EA105,10),"-")</f>
        <v>-</v>
      </c>
      <c r="EF105" s="24" t="str">
        <f>IF(ED105&gt;0,WORKDAY(EB105,10),"-")</f>
        <v>-</v>
      </c>
      <c r="EG105" s="5"/>
      <c r="EH105" s="5"/>
      <c r="EI105" s="54"/>
      <c r="EJ105" s="24" t="str">
        <f>IF(EH105&gt;0,WORKDAY(EE105,10),"-")</f>
        <v>-</v>
      </c>
      <c r="EK105" s="24" t="str">
        <f>IF(EH105&gt;0,WORKDAY(EF105,10),"-")</f>
        <v>-</v>
      </c>
      <c r="EL105" s="5"/>
      <c r="EM105" s="5"/>
      <c r="EN105" s="24" t="str">
        <f>IF(EM105&gt;0,WORKDAY(EJ105,10),"-")</f>
        <v>-</v>
      </c>
      <c r="EO105" s="24" t="str">
        <f>IF(EM105&gt;0,WORKDAY(EK105,10),"-")</f>
        <v>-</v>
      </c>
      <c r="EP105" s="5"/>
      <c r="EQ105" s="5"/>
      <c r="ER105" s="54"/>
      <c r="ES105" s="54"/>
      <c r="ET105" s="54"/>
      <c r="EU105" s="54"/>
      <c r="EV105" s="54"/>
      <c r="EW105" s="24"/>
      <c r="EX105" s="24"/>
      <c r="EY105" s="167"/>
      <c r="EZ105" s="167"/>
      <c r="FA105" s="193"/>
      <c r="FB105" s="214">
        <v>44270</v>
      </c>
      <c r="FC105" s="214">
        <f ca="1">IF(BK105&gt;0,IF(DC105&gt;0,WORKDAY(DB105,20),IF(CT105&gt;0,WORKDAY(CS105,30),IF(CO105&gt;0,WORKDAY(CN105,40),FB105))),"-")</f>
        <v>44270</v>
      </c>
      <c r="FD105" s="167"/>
      <c r="FE105" s="167"/>
      <c r="FF105" s="24" t="str">
        <f>IF(FE105&gt;0,WORKDAY(FB105,10),"-")</f>
        <v>-</v>
      </c>
      <c r="FG105" s="24" t="str">
        <f>IF(FE105&gt;0,WORKDAY(FC105,10),"-")</f>
        <v>-</v>
      </c>
      <c r="FH105" s="167"/>
      <c r="FI105" s="167"/>
      <c r="FJ105" s="196"/>
      <c r="FK105" s="24">
        <f t="shared" si="90"/>
        <v>44298</v>
      </c>
      <c r="FL105" s="24">
        <f t="shared" si="74"/>
        <v>44298</v>
      </c>
      <c r="FM105" s="5"/>
      <c r="FN105" s="5"/>
      <c r="FO105" s="24" t="str">
        <f>IF(FN105&gt;0,WORKDAY(FK105,10),"-")</f>
        <v>-</v>
      </c>
      <c r="FP105" s="24" t="str">
        <f>IF(FN105&gt;0,WORKDAY(FL105,10),"-")</f>
        <v>-</v>
      </c>
      <c r="FQ105" s="5"/>
      <c r="FR105" s="5"/>
      <c r="FS105" s="54"/>
      <c r="FT105" s="24">
        <f>WORKDAY(FK105,20)</f>
        <v>44326</v>
      </c>
      <c r="FU105" s="24">
        <f>FT105</f>
        <v>44326</v>
      </c>
      <c r="FV105" s="5"/>
      <c r="FW105" s="5"/>
      <c r="FX105" s="24" t="str">
        <f>IF(FW105&gt;0,WORKDAY(FT105,10),"-")</f>
        <v>-</v>
      </c>
      <c r="FY105" s="24" t="str">
        <f>IF(FW105&gt;0,WORKDAY(FU105,10),"-")</f>
        <v>-</v>
      </c>
      <c r="FZ105" s="5"/>
      <c r="GA105" s="5"/>
      <c r="GB105" s="54"/>
      <c r="GC105" s="54"/>
      <c r="GD105" s="54"/>
      <c r="GE105" s="54"/>
      <c r="GF105" s="54"/>
      <c r="GG105" s="54"/>
      <c r="GH105" s="54"/>
      <c r="GI105" s="54"/>
      <c r="GJ105" s="54"/>
      <c r="GK105" s="54"/>
      <c r="GL105" s="54"/>
      <c r="GM105" s="54"/>
      <c r="GN105" s="54"/>
      <c r="GO105" s="54"/>
      <c r="GP105" s="54"/>
      <c r="GQ105" s="54"/>
      <c r="GR105" s="54"/>
      <c r="GS105" s="54"/>
      <c r="GT105" s="54"/>
      <c r="GU105" s="54"/>
      <c r="GV105" s="54"/>
      <c r="GW105" s="54"/>
      <c r="GX105" s="54"/>
      <c r="GY105" s="54"/>
      <c r="GZ105" s="193"/>
      <c r="HA105" s="54"/>
      <c r="HB105" s="54"/>
      <c r="HC105" s="54"/>
      <c r="HD105" s="34">
        <f t="shared" ca="1" si="53"/>
        <v>1</v>
      </c>
      <c r="HE105" s="25">
        <f t="shared" si="76"/>
        <v>0</v>
      </c>
      <c r="HF105" s="25">
        <f t="shared" ca="1" si="77"/>
        <v>1.5197568389057751E-3</v>
      </c>
      <c r="HG105" s="25">
        <f t="shared" si="78"/>
        <v>0</v>
      </c>
      <c r="HH105" s="25">
        <f t="shared" ca="1" si="79"/>
        <v>2.012072434607646E-3</v>
      </c>
      <c r="HI105" s="25"/>
      <c r="HJ105" s="25"/>
      <c r="HK105" s="5"/>
      <c r="HL105" s="24" t="str">
        <f t="shared" ca="1" si="51"/>
        <v>-</v>
      </c>
      <c r="HM105" s="107"/>
      <c r="HN105" s="85"/>
      <c r="HO105" s="204" t="str">
        <f t="shared" si="54"/>
        <v>не выгружено A1</v>
      </c>
      <c r="HP105" s="204" t="str">
        <f t="shared" si="55"/>
        <v>не выгружено 00</v>
      </c>
      <c r="HQ105" s="182" t="str">
        <f t="shared" si="56"/>
        <v>не выгружено A1</v>
      </c>
      <c r="HR105" s="182" t="str">
        <f t="shared" si="57"/>
        <v>не выгружено A1</v>
      </c>
      <c r="HS105" s="182" t="b">
        <f t="shared" si="58"/>
        <v>0</v>
      </c>
      <c r="HT105" s="182" t="str">
        <f t="shared" si="59"/>
        <v>не выгружено A1</v>
      </c>
      <c r="HU105" s="182" t="str">
        <f t="shared" si="60"/>
        <v>не выгружено A1</v>
      </c>
      <c r="HV105" s="191" t="str">
        <f t="shared" si="61"/>
        <v>не выгружено A1</v>
      </c>
      <c r="HW105" s="184" t="str">
        <f t="shared" si="62"/>
        <v>не выгружено A1</v>
      </c>
      <c r="HX105" s="191" t="str">
        <f t="shared" si="63"/>
        <v>не выгружено A1</v>
      </c>
      <c r="HY105" s="183"/>
      <c r="HZ105" s="182" t="str">
        <f t="shared" si="64"/>
        <v>не выгружено</v>
      </c>
      <c r="IA105" s="182" t="str">
        <f t="shared" si="65"/>
        <v>A1</v>
      </c>
      <c r="IB105" s="182" t="str">
        <f t="shared" si="66"/>
        <v>не выгружено</v>
      </c>
      <c r="IC105" s="182" t="str">
        <f t="shared" si="67"/>
        <v>A1</v>
      </c>
      <c r="ID105" s="182" t="str">
        <f t="shared" si="68"/>
        <v>A1</v>
      </c>
      <c r="IE105" s="185" t="str">
        <f t="shared" si="69"/>
        <v>выгрузить A1</v>
      </c>
      <c r="IF105" s="135" t="s">
        <v>705</v>
      </c>
      <c r="IG105" s="181">
        <v>1</v>
      </c>
      <c r="IH105" s="85"/>
      <c r="II105" s="85"/>
      <c r="IJ105" s="85"/>
      <c r="IK105" s="85"/>
      <c r="IL105" s="85"/>
      <c r="IM105" s="85"/>
      <c r="IN105" s="85"/>
      <c r="IO105" s="85"/>
      <c r="IP105" s="85"/>
      <c r="IQ105" s="85"/>
      <c r="IR105" s="85"/>
      <c r="IS105" s="85"/>
      <c r="IT105" s="85"/>
      <c r="IU105" s="85"/>
      <c r="IV105" s="85"/>
      <c r="IW105" s="85"/>
      <c r="IX105" s="85"/>
      <c r="IY105" s="85"/>
      <c r="IZ105" s="85"/>
      <c r="JA105" s="85"/>
      <c r="JB105" s="85"/>
      <c r="JC105" s="85"/>
      <c r="JD105" s="85"/>
      <c r="JE105" s="85"/>
      <c r="JF105" s="85"/>
      <c r="JG105" s="85"/>
      <c r="JH105" s="85"/>
      <c r="JI105" s="85"/>
      <c r="JJ105" s="85"/>
      <c r="JK105" s="85"/>
      <c r="JL105" s="85"/>
      <c r="JM105" s="85"/>
      <c r="JN105" s="85"/>
      <c r="JO105" s="85"/>
      <c r="JP105" s="85"/>
      <c r="JQ105" s="85"/>
      <c r="JR105" s="85"/>
      <c r="JS105" s="85"/>
      <c r="JT105" s="85"/>
      <c r="JU105" s="85"/>
      <c r="JV105" s="85"/>
      <c r="JW105" s="85"/>
      <c r="JX105" s="85"/>
      <c r="JY105" s="85"/>
      <c r="JZ105" s="85"/>
      <c r="KA105" s="85"/>
      <c r="KB105" s="85"/>
      <c r="KC105" s="85"/>
    </row>
    <row r="106" spans="1:289" s="87" customFormat="1" ht="15" hidden="1" customHeight="1">
      <c r="A106" s="17"/>
      <c r="B106" s="20"/>
      <c r="C106" s="20"/>
      <c r="D106" s="18"/>
      <c r="E106" s="18"/>
      <c r="F106" s="18"/>
      <c r="G106" s="18"/>
      <c r="H106" s="18"/>
      <c r="I106" s="18"/>
      <c r="J106" s="18"/>
      <c r="K106" s="18"/>
      <c r="L106" s="18"/>
      <c r="M106" s="18"/>
      <c r="N106" s="18"/>
      <c r="O106" s="18"/>
      <c r="P106" s="18"/>
      <c r="Q106" s="18"/>
      <c r="R106" s="18"/>
      <c r="S106" s="18"/>
      <c r="T106" s="18"/>
      <c r="U106" s="18"/>
      <c r="V106" s="18"/>
      <c r="W106" s="20"/>
      <c r="X106" s="20"/>
      <c r="Y106" s="20"/>
      <c r="Z106" s="20"/>
      <c r="AA106" s="20"/>
      <c r="AB106" s="20"/>
      <c r="AC106" s="20"/>
      <c r="AD106" s="18"/>
      <c r="AE106" s="20"/>
      <c r="AF106" s="20"/>
      <c r="AG106" s="20"/>
      <c r="AH106" s="20"/>
      <c r="AI106" s="20"/>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71"/>
      <c r="BO106" s="171"/>
      <c r="BP106" s="171"/>
      <c r="BQ106" s="171"/>
      <c r="BR106" s="161"/>
      <c r="BS106" s="161"/>
      <c r="BT106" s="161"/>
      <c r="BU106" s="161"/>
      <c r="BV106" s="161"/>
      <c r="BW106" s="151"/>
      <c r="BX106" s="151"/>
      <c r="BY106" s="151"/>
      <c r="BZ106" s="151"/>
      <c r="CA106" s="151"/>
      <c r="CB106" s="129"/>
      <c r="CC106" s="129"/>
      <c r="CD106" s="129"/>
      <c r="CE106" s="129"/>
      <c r="CF106" s="129"/>
      <c r="CG106" s="129"/>
      <c r="CH106" s="129"/>
      <c r="CI106" s="129"/>
      <c r="CJ106" s="129"/>
      <c r="CK106" s="129"/>
      <c r="CL106" s="18"/>
      <c r="CM106" s="18"/>
      <c r="CN106" s="18"/>
      <c r="CO106" s="118"/>
      <c r="CP106" s="48"/>
      <c r="CQ106" s="18"/>
      <c r="CR106" s="18"/>
      <c r="CS106" s="18"/>
      <c r="CT106" s="18"/>
      <c r="CU106" s="18"/>
      <c r="CV106" s="18"/>
      <c r="CW106" s="18"/>
      <c r="CX106" s="18"/>
      <c r="CY106" s="34"/>
      <c r="CZ106" s="18"/>
      <c r="DA106" s="18"/>
      <c r="DB106" s="18"/>
      <c r="DC106" s="18"/>
      <c r="DD106" s="18"/>
      <c r="DE106" s="18"/>
      <c r="DF106" s="18"/>
      <c r="DG106" s="18"/>
      <c r="DH106" s="45"/>
      <c r="DI106" s="18"/>
      <c r="DJ106" s="18"/>
      <c r="DK106" s="18"/>
      <c r="DL106" s="18"/>
      <c r="DM106" s="18"/>
      <c r="DN106" s="18"/>
      <c r="DO106" s="18"/>
      <c r="DP106" s="18"/>
      <c r="DQ106" s="45"/>
      <c r="DR106" s="18"/>
      <c r="DS106" s="18"/>
      <c r="DT106" s="18"/>
      <c r="DU106" s="18"/>
      <c r="DV106" s="18"/>
      <c r="DW106" s="18"/>
      <c r="DX106" s="18"/>
      <c r="DY106" s="18"/>
      <c r="DZ106" s="45"/>
      <c r="EA106" s="18"/>
      <c r="EB106" s="18"/>
      <c r="EC106" s="18"/>
      <c r="ED106" s="18"/>
      <c r="EE106" s="18"/>
      <c r="EF106" s="18"/>
      <c r="EG106" s="18"/>
      <c r="EH106" s="18"/>
      <c r="EI106" s="45"/>
      <c r="EJ106" s="18"/>
      <c r="EK106" s="18"/>
      <c r="EL106" s="18"/>
      <c r="EM106" s="18"/>
      <c r="EN106" s="18"/>
      <c r="EO106" s="18"/>
      <c r="EP106" s="18"/>
      <c r="EQ106" s="18"/>
      <c r="ER106" s="45"/>
      <c r="ES106" s="110"/>
      <c r="ET106" s="110"/>
      <c r="EU106" s="110"/>
      <c r="EV106" s="110"/>
      <c r="EW106" s="192"/>
      <c r="EX106" s="192"/>
      <c r="EY106" s="192"/>
      <c r="EZ106" s="192"/>
      <c r="FA106" s="199"/>
      <c r="FB106" s="214"/>
      <c r="FC106" s="214"/>
      <c r="FD106" s="18"/>
      <c r="FE106" s="18"/>
      <c r="FF106" s="18"/>
      <c r="FG106" s="18"/>
      <c r="FH106" s="18"/>
      <c r="FI106" s="18"/>
      <c r="FJ106" s="34"/>
      <c r="FK106" s="18"/>
      <c r="FL106" s="18"/>
      <c r="FM106" s="18"/>
      <c r="FN106" s="18"/>
      <c r="FO106" s="18"/>
      <c r="FP106" s="18"/>
      <c r="FQ106" s="18"/>
      <c r="FR106" s="18"/>
      <c r="FS106" s="45"/>
      <c r="FT106" s="18"/>
      <c r="FU106" s="18"/>
      <c r="FV106" s="18"/>
      <c r="FW106" s="18"/>
      <c r="FX106" s="18"/>
      <c r="FY106" s="18"/>
      <c r="FZ106" s="18"/>
      <c r="GA106" s="18"/>
      <c r="GB106" s="45"/>
      <c r="GC106" s="110"/>
      <c r="GD106" s="110"/>
      <c r="GE106" s="110"/>
      <c r="GF106" s="110"/>
      <c r="GG106" s="110"/>
      <c r="GH106" s="110"/>
      <c r="GI106" s="110"/>
      <c r="GJ106" s="110"/>
      <c r="GK106" s="110"/>
      <c r="GL106" s="110"/>
      <c r="GM106" s="110"/>
      <c r="GN106" s="110"/>
      <c r="GO106" s="110"/>
      <c r="GP106" s="110"/>
      <c r="GQ106" s="110"/>
      <c r="GR106" s="110"/>
      <c r="GS106" s="110"/>
      <c r="GT106" s="110"/>
      <c r="GU106" s="110"/>
      <c r="GV106" s="110"/>
      <c r="GW106" s="110"/>
      <c r="GX106" s="110"/>
      <c r="GY106" s="45"/>
      <c r="GZ106" s="199"/>
      <c r="HA106" s="110"/>
      <c r="HB106" s="110"/>
      <c r="HC106" s="110"/>
      <c r="HD106" s="34">
        <f t="shared" si="53"/>
        <v>0</v>
      </c>
      <c r="HE106" s="25">
        <f t="shared" si="76"/>
        <v>0</v>
      </c>
      <c r="HF106" s="25">
        <f t="shared" si="77"/>
        <v>0</v>
      </c>
      <c r="HG106" s="25">
        <f t="shared" si="78"/>
        <v>0</v>
      </c>
      <c r="HH106" s="25">
        <f t="shared" si="79"/>
        <v>0</v>
      </c>
      <c r="HI106" s="25"/>
      <c r="HJ106" s="18"/>
      <c r="HK106" s="18"/>
      <c r="HL106" s="24" t="str">
        <f t="shared" si="51"/>
        <v>-</v>
      </c>
      <c r="HM106" s="107"/>
      <c r="HN106" s="85"/>
      <c r="HO106" s="204" t="str">
        <f t="shared" si="54"/>
        <v>---/---</v>
      </c>
      <c r="HP106" s="204" t="str">
        <f t="shared" si="55"/>
        <v>---/---</v>
      </c>
      <c r="HQ106" s="182" t="str">
        <f t="shared" si="56"/>
        <v>---/---</v>
      </c>
      <c r="HR106" s="182" t="str">
        <f t="shared" si="57"/>
        <v>---/---</v>
      </c>
      <c r="HS106" s="182" t="b">
        <f t="shared" si="58"/>
        <v>0</v>
      </c>
      <c r="HT106" s="182" t="str">
        <f t="shared" si="59"/>
        <v>---/---</v>
      </c>
      <c r="HU106" s="182" t="str">
        <f t="shared" si="60"/>
        <v>---/---</v>
      </c>
      <c r="HV106" s="191" t="str">
        <f t="shared" si="61"/>
        <v>---/---</v>
      </c>
      <c r="HW106" s="184" t="str">
        <f t="shared" si="62"/>
        <v>---/---</v>
      </c>
      <c r="HX106" s="191" t="str">
        <f t="shared" si="63"/>
        <v>---/---</v>
      </c>
      <c r="HY106" s="183"/>
      <c r="HZ106" s="182" t="str">
        <f t="shared" si="64"/>
        <v>---/---</v>
      </c>
      <c r="IA106" s="182" t="str">
        <f t="shared" si="65"/>
        <v>---/---</v>
      </c>
      <c r="IB106" s="182" t="str">
        <f t="shared" si="66"/>
        <v>---/---</v>
      </c>
      <c r="IC106" s="182" t="str">
        <f t="shared" si="67"/>
        <v>---/---</v>
      </c>
      <c r="ID106" s="182" t="str">
        <f t="shared" si="68"/>
        <v>---/---</v>
      </c>
      <c r="IE106" s="185" t="str">
        <f t="shared" si="69"/>
        <v>---/---</v>
      </c>
      <c r="IF106" s="135" t="s">
        <v>717</v>
      </c>
      <c r="IG106" s="181">
        <v>1</v>
      </c>
      <c r="IH106" s="85"/>
      <c r="II106" s="85"/>
      <c r="IJ106" s="85"/>
      <c r="IK106" s="85"/>
      <c r="IL106" s="85"/>
      <c r="IM106" s="85"/>
      <c r="IN106" s="85"/>
      <c r="IO106" s="85"/>
      <c r="IP106" s="85"/>
      <c r="IQ106" s="85"/>
      <c r="IR106" s="85"/>
      <c r="IS106" s="85"/>
      <c r="IT106" s="85"/>
      <c r="IU106" s="85"/>
      <c r="IV106" s="85"/>
      <c r="IW106" s="85"/>
      <c r="IX106" s="85"/>
      <c r="IY106" s="85"/>
      <c r="IZ106" s="85"/>
      <c r="JA106" s="85"/>
      <c r="JB106" s="85"/>
      <c r="JC106" s="85"/>
      <c r="JD106" s="85"/>
      <c r="JE106" s="85"/>
      <c r="JF106" s="85"/>
      <c r="JG106" s="85"/>
      <c r="JH106" s="85"/>
      <c r="JI106" s="85"/>
      <c r="JJ106" s="85"/>
      <c r="JK106" s="85"/>
      <c r="JL106" s="85"/>
      <c r="JM106" s="85"/>
      <c r="JN106" s="85"/>
      <c r="JO106" s="85"/>
      <c r="JP106" s="85"/>
      <c r="JQ106" s="85"/>
      <c r="JR106" s="85"/>
      <c r="JS106" s="85"/>
      <c r="JT106" s="85"/>
      <c r="JU106" s="85"/>
      <c r="JV106" s="85"/>
      <c r="JW106" s="85"/>
      <c r="JX106" s="85"/>
      <c r="JY106" s="85"/>
      <c r="JZ106" s="85"/>
      <c r="KA106" s="85"/>
      <c r="KB106" s="85"/>
      <c r="KC106" s="85"/>
    </row>
    <row r="107" spans="1:289" s="57" customFormat="1" ht="57" hidden="1" customHeight="1">
      <c r="A107" s="42"/>
      <c r="B107" s="19" t="s">
        <v>156</v>
      </c>
      <c r="C107" s="19" t="s">
        <v>157</v>
      </c>
      <c r="D107" s="5"/>
      <c r="E107" s="5"/>
      <c r="F107" s="5"/>
      <c r="G107" s="5"/>
      <c r="H107" s="5" t="s">
        <v>727</v>
      </c>
      <c r="I107" s="5" t="s">
        <v>736</v>
      </c>
      <c r="J107" s="5"/>
      <c r="K107" s="5"/>
      <c r="L107" s="5"/>
      <c r="M107" s="5"/>
      <c r="N107" s="5"/>
      <c r="O107" s="5"/>
      <c r="P107" s="5" t="s">
        <v>745</v>
      </c>
      <c r="Q107" s="5" t="s">
        <v>747</v>
      </c>
      <c r="R107" s="5" t="s">
        <v>209</v>
      </c>
      <c r="S107" s="5" t="s">
        <v>362</v>
      </c>
      <c r="T107" s="5" t="s">
        <v>370</v>
      </c>
      <c r="U107" s="5" t="s">
        <v>158</v>
      </c>
      <c r="V107" s="5"/>
      <c r="W107" s="5" t="str">
        <f>CONCATENATE(X107,"-",Y107,"-",Z107,AA107,,AB107,"-",AC107)</f>
        <v>5-30-JSMCN-0003</v>
      </c>
      <c r="X107" s="19" t="s">
        <v>755</v>
      </c>
      <c r="Y107" s="19">
        <v>30</v>
      </c>
      <c r="Z107" s="19" t="s">
        <v>309</v>
      </c>
      <c r="AA107" s="19" t="s">
        <v>305</v>
      </c>
      <c r="AB107" s="19" t="s">
        <v>304</v>
      </c>
      <c r="AC107" s="19" t="s">
        <v>193</v>
      </c>
      <c r="AD107" s="5"/>
      <c r="AE107" s="19">
        <v>4</v>
      </c>
      <c r="AF107" s="19" t="s">
        <v>180</v>
      </c>
      <c r="AG107" s="19" t="s">
        <v>166</v>
      </c>
      <c r="AH107" s="19">
        <v>537</v>
      </c>
      <c r="AI107" s="19" t="s">
        <v>221</v>
      </c>
      <c r="AJ107" s="5"/>
      <c r="AK107" s="5"/>
      <c r="AL107" s="5" t="s">
        <v>121</v>
      </c>
      <c r="AM107" s="5"/>
      <c r="AN107" s="5" t="s">
        <v>167</v>
      </c>
      <c r="AO107" s="5" t="str">
        <f>CONCATENATE("0055-",B107,"-",C107,"-","4",".",AE107,".",AF107,".",AG107,".",AH107,"-",AL107,".",AN107,"-",AI107)</f>
        <v>0055-CPC-GA1-4.4.3.30.537-ATH2.RD-0005</v>
      </c>
      <c r="AP107" s="5" t="str">
        <f>CONCATENATE("0055-",B107,"-",C107,"-","4",".",AE107,".",AF107,".",AG107,".",AH107,"-",AL107,"-",AN107,"-",AI107,"_",BD107,"_",U107)</f>
        <v>0055-CPC-GA1-4.4.3.30.537-ATH2-RD-0005_A1_ER</v>
      </c>
      <c r="AQ107" s="13" t="s">
        <v>324</v>
      </c>
      <c r="AR107" s="13" t="s">
        <v>397</v>
      </c>
      <c r="AS107" s="13" t="s">
        <v>387</v>
      </c>
      <c r="AT107" s="13" t="s">
        <v>386</v>
      </c>
      <c r="AU107" s="13" t="s">
        <v>318</v>
      </c>
      <c r="AV107" s="13" t="s">
        <v>333</v>
      </c>
      <c r="AW107" s="13" t="str">
        <f>CONCATENATE(AQ107," ",AS107,CHAR(10),W107,CHAR(10),AU107)</f>
        <v>SIS Marshalling Cabinet for NON-IS channels 
5-30-JSMCN-0003
List of drawings</v>
      </c>
      <c r="AX107" s="13" t="str">
        <f>CONCATENATE(AR107," ",AT107,CHAR(10),W107,CHAR(10),AV107)</f>
        <v>Шкаф кроссовый ПАЗ, аналоговые и дискретные сигналы, неискробезопасный
5-30-JSMCN-0003
Ведомость документов</v>
      </c>
      <c r="AY107" s="5"/>
      <c r="AZ107" s="5" t="s">
        <v>490</v>
      </c>
      <c r="BA107" s="5" t="s">
        <v>489</v>
      </c>
      <c r="BB107" s="5" t="str">
        <f>IF(FW107&gt;0,"02",IF(FN107&gt;0,"01",IF(FE107&gt;0,"00",IF(EM107&gt;0,"G1",IF(ED107&gt;0,"F1",IF(DU107&gt;0,"E1",IF(DL107&gt;0,"D1",IF(DC107&gt;0,"C1",IF(CT107&gt;0,"B1",IF(BM107&gt;0,"A1","-"))))))))))</f>
        <v>A1</v>
      </c>
      <c r="BC107" s="167" t="str">
        <f t="shared" si="88"/>
        <v>IFR</v>
      </c>
      <c r="BD107" s="5" t="str">
        <f t="shared" ref="BD107:BD111" si="92">BB107</f>
        <v>A1</v>
      </c>
      <c r="BE107" s="5"/>
      <c r="BF107" s="5"/>
      <c r="BG107" s="12"/>
      <c r="BH107" s="5"/>
      <c r="BI107" s="5"/>
      <c r="BJ107" s="54">
        <f>FB107-(28+15)</f>
        <v>44173</v>
      </c>
      <c r="BK107" s="54">
        <f ca="1">IF(BM107&gt;0,BL107,IF(BJ107&lt;TODAY(),WORKDAY(TODAY(),10),BJ107))</f>
        <v>44250</v>
      </c>
      <c r="BL107" s="193">
        <v>44250</v>
      </c>
      <c r="BM107" s="167" t="s">
        <v>782</v>
      </c>
      <c r="BN107" s="167"/>
      <c r="BO107" s="167"/>
      <c r="BP107" s="167"/>
      <c r="BQ107" s="167"/>
      <c r="BR107" s="157"/>
      <c r="BS107" s="157"/>
      <c r="BT107" s="157"/>
      <c r="BU107" s="157"/>
      <c r="BV107" s="157"/>
      <c r="BW107" s="147"/>
      <c r="BX107" s="147"/>
      <c r="BY107" s="147"/>
      <c r="BZ107" s="147"/>
      <c r="CA107" s="147"/>
      <c r="CB107" s="125"/>
      <c r="CC107" s="125"/>
      <c r="CD107" s="125"/>
      <c r="CE107" s="125"/>
      <c r="CF107" s="125"/>
      <c r="CG107" s="125"/>
      <c r="CH107" s="125"/>
      <c r="CI107" s="125"/>
      <c r="CJ107" s="125"/>
      <c r="CK107" s="125"/>
      <c r="CL107" s="24">
        <f>WORKDAY(BJ107,20)</f>
        <v>44201</v>
      </c>
      <c r="CM107" s="24">
        <f ca="1">IF(BM107&gt;0,WORKDAY(BK107,10),"-")</f>
        <v>44264</v>
      </c>
      <c r="CN107" s="54"/>
      <c r="CO107" s="117"/>
      <c r="CP107" s="34"/>
      <c r="CQ107" s="24">
        <f>WORKDAY(CL107,10)</f>
        <v>44215</v>
      </c>
      <c r="CR107" s="24" t="str">
        <f>IF(CO107&gt;0,WORKDAY(CM107,10),"-")</f>
        <v>-</v>
      </c>
      <c r="CS107" s="54"/>
      <c r="CT107" s="5"/>
      <c r="CU107" s="24" t="str">
        <f>IF(CT107&gt;0,WORKDAY(CQ107,10),"-")</f>
        <v>-</v>
      </c>
      <c r="CV107" s="24" t="str">
        <f>IF(CT107&gt;0,WORKDAY(CR107,10),"-")</f>
        <v>-</v>
      </c>
      <c r="CW107" s="54"/>
      <c r="CX107" s="5"/>
      <c r="CY107" s="34"/>
      <c r="CZ107" s="24" t="str">
        <f>IF(CX107&gt;0,WORKDAY(CU107,10),"-")</f>
        <v>-</v>
      </c>
      <c r="DA107" s="24" t="str">
        <f>IF(CX107&gt;0,WORKDAY(CV107,10),"-")</f>
        <v>-</v>
      </c>
      <c r="DB107" s="24"/>
      <c r="DC107" s="5"/>
      <c r="DD107" s="24" t="str">
        <f>IF(DC107&gt;0,WORKDAY(CZ107,10),"-")</f>
        <v>-</v>
      </c>
      <c r="DE107" s="24" t="str">
        <f>IF(DC107&gt;0,WORKDAY(DA107,10),"-")</f>
        <v>-</v>
      </c>
      <c r="DF107" s="5"/>
      <c r="DG107" s="5"/>
      <c r="DH107" s="54"/>
      <c r="DI107" s="24" t="str">
        <f>IF(DG107&gt;0,WORKDAY(DD107,10),"-")</f>
        <v>-</v>
      </c>
      <c r="DJ107" s="24" t="str">
        <f>IF(DG107&gt;0,WORKDAY(DE107,10),"-")</f>
        <v>-</v>
      </c>
      <c r="DK107" s="5"/>
      <c r="DL107" s="5"/>
      <c r="DM107" s="24" t="str">
        <f>IF(DL107&gt;0,WORKDAY(DI107,10),"-")</f>
        <v>-</v>
      </c>
      <c r="DN107" s="24" t="str">
        <f>IF(DL107&gt;0,WORKDAY(DJ107,10),"-")</f>
        <v>-</v>
      </c>
      <c r="DO107" s="5"/>
      <c r="DP107" s="5"/>
      <c r="DQ107" s="54"/>
      <c r="DR107" s="24" t="str">
        <f>IF(DP107&gt;0,WORKDAY(DM107,10),"-")</f>
        <v>-</v>
      </c>
      <c r="DS107" s="24" t="str">
        <f>IF(DP107&gt;0,WORKDAY(DN107,10),"-")</f>
        <v>-</v>
      </c>
      <c r="DT107" s="5"/>
      <c r="DU107" s="5"/>
      <c r="DV107" s="24" t="str">
        <f>IF(DU107&gt;0,WORKDAY(DR107,10),"-")</f>
        <v>-</v>
      </c>
      <c r="DW107" s="24" t="str">
        <f>IF(DU107&gt;0,WORKDAY(DS107,10),"-")</f>
        <v>-</v>
      </c>
      <c r="DX107" s="5"/>
      <c r="DY107" s="5"/>
      <c r="DZ107" s="54"/>
      <c r="EA107" s="24" t="str">
        <f>IF(DY107&gt;0,WORKDAY(DV107,10),"-")</f>
        <v>-</v>
      </c>
      <c r="EB107" s="24" t="str">
        <f>IF(DY107&gt;0,WORKDAY(DW107,10),"-")</f>
        <v>-</v>
      </c>
      <c r="EC107" s="5"/>
      <c r="ED107" s="5"/>
      <c r="EE107" s="24" t="str">
        <f>IF(ED107&gt;0,WORKDAY(EA107,10),"-")</f>
        <v>-</v>
      </c>
      <c r="EF107" s="24" t="str">
        <f>IF(ED107&gt;0,WORKDAY(EB107,10),"-")</f>
        <v>-</v>
      </c>
      <c r="EG107" s="5"/>
      <c r="EH107" s="5"/>
      <c r="EI107" s="54"/>
      <c r="EJ107" s="24" t="str">
        <f>IF(EH107&gt;0,WORKDAY(EE107,10),"-")</f>
        <v>-</v>
      </c>
      <c r="EK107" s="24" t="str">
        <f>IF(EH107&gt;0,WORKDAY(EF107,10),"-")</f>
        <v>-</v>
      </c>
      <c r="EL107" s="5"/>
      <c r="EM107" s="5"/>
      <c r="EN107" s="24" t="str">
        <f>IF(EM107&gt;0,WORKDAY(EJ107,10),"-")</f>
        <v>-</v>
      </c>
      <c r="EO107" s="24" t="str">
        <f>IF(EM107&gt;0,WORKDAY(EK107,10),"-")</f>
        <v>-</v>
      </c>
      <c r="EP107" s="5"/>
      <c r="EQ107" s="5"/>
      <c r="ER107" s="54"/>
      <c r="ES107" s="54"/>
      <c r="ET107" s="54"/>
      <c r="EU107" s="54"/>
      <c r="EV107" s="54"/>
      <c r="EW107" s="24"/>
      <c r="EX107" s="24"/>
      <c r="EY107" s="167"/>
      <c r="EZ107" s="167"/>
      <c r="FA107" s="193"/>
      <c r="FB107" s="214">
        <v>44216</v>
      </c>
      <c r="FC107" s="214">
        <f ca="1">IF(BK107&gt;0,IF(DC107&gt;0,WORKDAY(DB107,20),IF(CT107&gt;0,WORKDAY(CS107,30),IF(CO107&gt;0,WORKDAY(CN107,40),FB107))),"-")</f>
        <v>44216</v>
      </c>
      <c r="FD107" s="167"/>
      <c r="FE107" s="167"/>
      <c r="FF107" s="24" t="str">
        <f>IF(FE107&gt;0,WORKDAY(FB107,10),"-")</f>
        <v>-</v>
      </c>
      <c r="FG107" s="24" t="str">
        <f>IF(FE107&gt;0,WORKDAY(FC107,10),"-")</f>
        <v>-</v>
      </c>
      <c r="FH107" s="5"/>
      <c r="FI107" s="5"/>
      <c r="FJ107" s="34"/>
      <c r="FK107" s="24">
        <f t="shared" ref="FK107:FK135" si="93">WORKDAY(FB107,20)</f>
        <v>44244</v>
      </c>
      <c r="FL107" s="24">
        <f t="shared" si="74"/>
        <v>44244</v>
      </c>
      <c r="FM107" s="167"/>
      <c r="FN107" s="167"/>
      <c r="FO107" s="24" t="str">
        <f>IF(FN107&gt;0,WORKDAY(FK107,10),"-")</f>
        <v>-</v>
      </c>
      <c r="FP107" s="24" t="str">
        <f>IF(FN107&gt;0,WORKDAY(FL107,10),"-")</f>
        <v>-</v>
      </c>
      <c r="FQ107" s="5"/>
      <c r="FR107" s="5"/>
      <c r="FS107" s="54"/>
      <c r="FT107" s="24">
        <f t="shared" ref="FT107:FT111" si="94">WORKDAY(FK107,20)</f>
        <v>44272</v>
      </c>
      <c r="FU107" s="24">
        <f>FT107</f>
        <v>44272</v>
      </c>
      <c r="FV107" s="5"/>
      <c r="FW107" s="5"/>
      <c r="FX107" s="24" t="str">
        <f>IF(FW107&gt;0,WORKDAY(FT107,10),"-")</f>
        <v>-</v>
      </c>
      <c r="FY107" s="24" t="str">
        <f>IF(FW107&gt;0,WORKDAY(FU107,10),"-")</f>
        <v>-</v>
      </c>
      <c r="FZ107" s="5"/>
      <c r="GA107" s="5"/>
      <c r="GB107" s="54"/>
      <c r="GC107" s="54"/>
      <c r="GD107" s="54"/>
      <c r="GE107" s="54"/>
      <c r="GF107" s="54"/>
      <c r="GG107" s="54"/>
      <c r="GH107" s="54"/>
      <c r="GI107" s="54"/>
      <c r="GJ107" s="54"/>
      <c r="GK107" s="54"/>
      <c r="GL107" s="54"/>
      <c r="GM107" s="54"/>
      <c r="GN107" s="54"/>
      <c r="GO107" s="54"/>
      <c r="GP107" s="54"/>
      <c r="GQ107" s="54"/>
      <c r="GR107" s="54"/>
      <c r="GS107" s="54"/>
      <c r="GT107" s="54"/>
      <c r="GU107" s="54"/>
      <c r="GV107" s="54"/>
      <c r="GW107" s="54"/>
      <c r="GX107" s="54"/>
      <c r="GY107" s="54"/>
      <c r="GZ107" s="193"/>
      <c r="HA107" s="54"/>
      <c r="HB107" s="54"/>
      <c r="HC107" s="54"/>
      <c r="HD107" s="34">
        <f t="shared" ca="1" si="53"/>
        <v>1</v>
      </c>
      <c r="HE107" s="25">
        <f t="shared" ca="1" si="76"/>
        <v>6.8389057750759875E-4</v>
      </c>
      <c r="HF107" s="25">
        <f t="shared" ca="1" si="77"/>
        <v>1.5197568389057751E-3</v>
      </c>
      <c r="HG107" s="25">
        <f t="shared" ca="1" si="78"/>
        <v>9.0543259557344079E-4</v>
      </c>
      <c r="HH107" s="25">
        <f t="shared" ca="1" si="79"/>
        <v>2.012072434607646E-3</v>
      </c>
      <c r="HI107" s="25"/>
      <c r="HJ107" s="25"/>
      <c r="HK107" s="5"/>
      <c r="HL107" s="24">
        <f t="shared" ca="1" si="51"/>
        <v>44250</v>
      </c>
      <c r="HM107" s="107"/>
      <c r="HN107" s="85"/>
      <c r="HO107" s="204" t="str">
        <f t="shared" si="54"/>
        <v>ожидание A1</v>
      </c>
      <c r="HP107" s="204" t="str">
        <f t="shared" si="55"/>
        <v>не выгружено 00</v>
      </c>
      <c r="HQ107" s="182" t="str">
        <f t="shared" si="56"/>
        <v>выгружено A1</v>
      </c>
      <c r="HR107" s="182" t="str">
        <f t="shared" si="57"/>
        <v>ожидание A1</v>
      </c>
      <c r="HS107" s="182" t="b">
        <f t="shared" si="58"/>
        <v>0</v>
      </c>
      <c r="HT107" s="182" t="str">
        <f t="shared" si="59"/>
        <v>ожидание замечаний</v>
      </c>
      <c r="HU107" s="182" t="str">
        <f t="shared" si="60"/>
        <v>0055-P2-GA1-CPC-TRM-00659</v>
      </c>
      <c r="HV107" s="191">
        <f t="shared" si="61"/>
        <v>44250</v>
      </c>
      <c r="HW107" s="184" t="str">
        <f t="shared" si="62"/>
        <v>ожидание A1</v>
      </c>
      <c r="HX107" s="191" t="str">
        <f t="shared" si="63"/>
        <v>ожидание A1</v>
      </c>
      <c r="HY107" s="183"/>
      <c r="HZ107" s="182" t="str">
        <f t="shared" si="64"/>
        <v>выгружено</v>
      </c>
      <c r="IA107" s="182" t="str">
        <f t="shared" si="65"/>
        <v>A1</v>
      </c>
      <c r="IB107" s="182" t="str">
        <f t="shared" si="66"/>
        <v>ожидание замечаний к ревизии</v>
      </c>
      <c r="IC107" s="182" t="str">
        <f t="shared" si="67"/>
        <v>A1</v>
      </c>
      <c r="ID107" s="182" t="str">
        <f t="shared" si="68"/>
        <v>A1</v>
      </c>
      <c r="IE107" s="185" t="str">
        <f t="shared" si="69"/>
        <v>1</v>
      </c>
      <c r="IF107" s="135" t="s">
        <v>705</v>
      </c>
      <c r="IG107" s="181">
        <v>1</v>
      </c>
      <c r="IH107" s="85"/>
      <c r="II107" s="85"/>
      <c r="IJ107" s="85"/>
      <c r="IK107" s="85"/>
      <c r="IL107" s="85"/>
      <c r="IM107" s="85"/>
      <c r="IN107" s="85"/>
      <c r="IO107" s="85"/>
      <c r="IP107" s="85"/>
      <c r="IQ107" s="85"/>
      <c r="IR107" s="85"/>
      <c r="IS107" s="85"/>
      <c r="IT107" s="85"/>
      <c r="IU107" s="85"/>
      <c r="IV107" s="85"/>
      <c r="IW107" s="85"/>
      <c r="IX107" s="85"/>
      <c r="IY107" s="85"/>
      <c r="IZ107" s="85"/>
      <c r="JA107" s="85"/>
      <c r="JB107" s="85"/>
      <c r="JC107" s="85"/>
      <c r="JD107" s="85"/>
      <c r="JE107" s="85"/>
      <c r="JF107" s="85"/>
      <c r="JG107" s="85"/>
      <c r="JH107" s="85"/>
      <c r="JI107" s="85"/>
      <c r="JJ107" s="85"/>
      <c r="JK107" s="85"/>
      <c r="JL107" s="85"/>
      <c r="JM107" s="85"/>
      <c r="JN107" s="85"/>
      <c r="JO107" s="85"/>
      <c r="JP107" s="85"/>
      <c r="JQ107" s="85"/>
      <c r="JR107" s="85"/>
      <c r="JS107" s="85"/>
      <c r="JT107" s="85"/>
      <c r="JU107" s="85"/>
      <c r="JV107" s="85"/>
      <c r="JW107" s="85"/>
      <c r="JX107" s="85"/>
      <c r="JY107" s="85"/>
      <c r="JZ107" s="85"/>
      <c r="KA107" s="85"/>
      <c r="KB107" s="85"/>
      <c r="KC107" s="85"/>
    </row>
    <row r="108" spans="1:289" s="57" customFormat="1" ht="57" hidden="1" customHeight="1">
      <c r="A108" s="42"/>
      <c r="B108" s="19" t="s">
        <v>156</v>
      </c>
      <c r="C108" s="19" t="s">
        <v>157</v>
      </c>
      <c r="D108" s="5"/>
      <c r="E108" s="5"/>
      <c r="F108" s="5"/>
      <c r="G108" s="5"/>
      <c r="H108" s="5" t="s">
        <v>727</v>
      </c>
      <c r="I108" s="5" t="s">
        <v>736</v>
      </c>
      <c r="J108" s="5"/>
      <c r="K108" s="5"/>
      <c r="L108" s="5"/>
      <c r="M108" s="5"/>
      <c r="N108" s="5"/>
      <c r="O108" s="5"/>
      <c r="P108" s="5" t="s">
        <v>745</v>
      </c>
      <c r="Q108" s="5" t="s">
        <v>747</v>
      </c>
      <c r="R108" s="5" t="s">
        <v>209</v>
      </c>
      <c r="S108" s="5" t="s">
        <v>362</v>
      </c>
      <c r="T108" s="5" t="s">
        <v>370</v>
      </c>
      <c r="U108" s="5" t="s">
        <v>158</v>
      </c>
      <c r="V108" s="5"/>
      <c r="W108" s="5" t="str">
        <f>CONCATENATE(X108,"-",Y108,"-",Z108,AA108,,AB108,"-",AC108)</f>
        <v>5-30-JSMCN-0003</v>
      </c>
      <c r="X108" s="19" t="s">
        <v>755</v>
      </c>
      <c r="Y108" s="19">
        <v>30</v>
      </c>
      <c r="Z108" s="19" t="s">
        <v>309</v>
      </c>
      <c r="AA108" s="19" t="s">
        <v>305</v>
      </c>
      <c r="AB108" s="19" t="s">
        <v>304</v>
      </c>
      <c r="AC108" s="19" t="s">
        <v>193</v>
      </c>
      <c r="AD108" s="5"/>
      <c r="AE108" s="19">
        <v>4</v>
      </c>
      <c r="AF108" s="19" t="s">
        <v>180</v>
      </c>
      <c r="AG108" s="19" t="s">
        <v>166</v>
      </c>
      <c r="AH108" s="19">
        <v>537</v>
      </c>
      <c r="AI108" s="19" t="s">
        <v>221</v>
      </c>
      <c r="AJ108" s="5"/>
      <c r="AK108" s="5"/>
      <c r="AL108" s="5" t="s">
        <v>121</v>
      </c>
      <c r="AM108" s="5"/>
      <c r="AN108" s="5" t="s">
        <v>168</v>
      </c>
      <c r="AO108" s="5" t="str">
        <f>CONCATENATE("0055-",B108,"-",C108,"-","4",".",AE108,".",AF108,".",AG108,".",AH108,"-",AL108,".",AN108,"-",AI108)</f>
        <v>0055-CPC-GA1-4.4.3.30.537-ATH2.SP-0005</v>
      </c>
      <c r="AP108" s="5" t="str">
        <f>CONCATENATE("0055-",B108,"-",C108,"-","4",".",AE108,".",AF108,".",AG108,".",AH108,"-",AL108,"-",AN108,"-",AI108,"_",BD108,"_",U108)</f>
        <v>0055-CPC-GA1-4.4.3.30.537-ATH2-SP-0005_A1_ER</v>
      </c>
      <c r="AQ108" s="13" t="s">
        <v>324</v>
      </c>
      <c r="AR108" s="13" t="s">
        <v>397</v>
      </c>
      <c r="AS108" s="13" t="s">
        <v>387</v>
      </c>
      <c r="AT108" s="13" t="s">
        <v>386</v>
      </c>
      <c r="AU108" s="13" t="s">
        <v>319</v>
      </c>
      <c r="AV108" s="13" t="s">
        <v>334</v>
      </c>
      <c r="AW108" s="13" t="str">
        <f>CONCATENATE(AQ108," ",AS108,CHAR(10),W108,CHAR(10),AU108)</f>
        <v>SIS Marshalling Cabinet for NON-IS channels 
5-30-JSMCN-0003
List of elements</v>
      </c>
      <c r="AX108" s="13" t="str">
        <f>CONCATENATE(AR108," ",AT108,CHAR(10),W108,CHAR(10),AV108)</f>
        <v>Шкаф кроссовый ПАЗ, аналоговые и дискретные сигналы, неискробезопасный
5-30-JSMCN-0003
Перечень элементов</v>
      </c>
      <c r="AY108" s="5"/>
      <c r="AZ108" s="5" t="s">
        <v>490</v>
      </c>
      <c r="BA108" s="5" t="s">
        <v>489</v>
      </c>
      <c r="BB108" s="5" t="str">
        <f>IF(FW108&gt;0,"02",IF(FN108&gt;0,"01",IF(FE108&gt;0,"00",IF(EM108&gt;0,"G1",IF(ED108&gt;0,"F1",IF(DU108&gt;0,"E1",IF(DL108&gt;0,"D1",IF(DC108&gt;0,"C1",IF(CT108&gt;0,"B1",IF(BM108&gt;0,"A1","-"))))))))))</f>
        <v>A1</v>
      </c>
      <c r="BC108" s="167" t="str">
        <f t="shared" si="88"/>
        <v>IFR</v>
      </c>
      <c r="BD108" s="5" t="str">
        <f t="shared" si="92"/>
        <v>A1</v>
      </c>
      <c r="BE108" s="5"/>
      <c r="BF108" s="5"/>
      <c r="BG108" s="12"/>
      <c r="BH108" s="5"/>
      <c r="BI108" s="5"/>
      <c r="BJ108" s="54">
        <f>FB108-(28+15)</f>
        <v>44173</v>
      </c>
      <c r="BK108" s="54">
        <f ca="1">IF(BM108&gt;0,BL108,IF(BJ108&lt;TODAY(),WORKDAY(TODAY(),10),BJ108))</f>
        <v>44250</v>
      </c>
      <c r="BL108" s="193">
        <v>44250</v>
      </c>
      <c r="BM108" s="167" t="s">
        <v>782</v>
      </c>
      <c r="BN108" s="167"/>
      <c r="BO108" s="167"/>
      <c r="BP108" s="167"/>
      <c r="BQ108" s="167"/>
      <c r="BR108" s="157"/>
      <c r="BS108" s="157"/>
      <c r="BT108" s="157"/>
      <c r="BU108" s="157"/>
      <c r="BV108" s="157"/>
      <c r="BW108" s="147"/>
      <c r="BX108" s="147"/>
      <c r="BY108" s="147"/>
      <c r="BZ108" s="147"/>
      <c r="CA108" s="147"/>
      <c r="CB108" s="125"/>
      <c r="CC108" s="125"/>
      <c r="CD108" s="125"/>
      <c r="CE108" s="125"/>
      <c r="CF108" s="125"/>
      <c r="CG108" s="125"/>
      <c r="CH108" s="125"/>
      <c r="CI108" s="125"/>
      <c r="CJ108" s="125"/>
      <c r="CK108" s="125"/>
      <c r="CL108" s="24">
        <f>WORKDAY(BJ108,20)</f>
        <v>44201</v>
      </c>
      <c r="CM108" s="24">
        <f ca="1">IF(BM108&gt;0,WORKDAY(BK108,10),"-")</f>
        <v>44264</v>
      </c>
      <c r="CN108" s="54"/>
      <c r="CO108" s="117"/>
      <c r="CP108" s="34"/>
      <c r="CQ108" s="24">
        <f>WORKDAY(CL108,10)</f>
        <v>44215</v>
      </c>
      <c r="CR108" s="24" t="str">
        <f>IF(CO108&gt;0,WORKDAY(CM108,10),"-")</f>
        <v>-</v>
      </c>
      <c r="CS108" s="54"/>
      <c r="CT108" s="5"/>
      <c r="CU108" s="24" t="str">
        <f>IF(CT108&gt;0,WORKDAY(CQ108,10),"-")</f>
        <v>-</v>
      </c>
      <c r="CV108" s="24" t="str">
        <f>IF(CT108&gt;0,WORKDAY(CR108,10),"-")</f>
        <v>-</v>
      </c>
      <c r="CW108" s="54"/>
      <c r="CX108" s="5"/>
      <c r="CY108" s="34"/>
      <c r="CZ108" s="24" t="str">
        <f>IF(CX108&gt;0,WORKDAY(CU108,10),"-")</f>
        <v>-</v>
      </c>
      <c r="DA108" s="24" t="str">
        <f>IF(CX108&gt;0,WORKDAY(CV108,10),"-")</f>
        <v>-</v>
      </c>
      <c r="DB108" s="24"/>
      <c r="DC108" s="5"/>
      <c r="DD108" s="24" t="str">
        <f>IF(DC108&gt;0,WORKDAY(CZ108,10),"-")</f>
        <v>-</v>
      </c>
      <c r="DE108" s="24" t="str">
        <f>IF(DC108&gt;0,WORKDAY(DA108,10),"-")</f>
        <v>-</v>
      </c>
      <c r="DF108" s="5"/>
      <c r="DG108" s="5"/>
      <c r="DH108" s="54"/>
      <c r="DI108" s="24" t="str">
        <f>IF(DG108&gt;0,WORKDAY(DD108,10),"-")</f>
        <v>-</v>
      </c>
      <c r="DJ108" s="24" t="str">
        <f>IF(DG108&gt;0,WORKDAY(DE108,10),"-")</f>
        <v>-</v>
      </c>
      <c r="DK108" s="5"/>
      <c r="DL108" s="5"/>
      <c r="DM108" s="24" t="str">
        <f>IF(DL108&gt;0,WORKDAY(DI108,10),"-")</f>
        <v>-</v>
      </c>
      <c r="DN108" s="24" t="str">
        <f>IF(DL108&gt;0,WORKDAY(DJ108,10),"-")</f>
        <v>-</v>
      </c>
      <c r="DO108" s="5"/>
      <c r="DP108" s="5"/>
      <c r="DQ108" s="54"/>
      <c r="DR108" s="24" t="str">
        <f>IF(DP108&gt;0,WORKDAY(DM108,10),"-")</f>
        <v>-</v>
      </c>
      <c r="DS108" s="24" t="str">
        <f>IF(DP108&gt;0,WORKDAY(DN108,10),"-")</f>
        <v>-</v>
      </c>
      <c r="DT108" s="5"/>
      <c r="DU108" s="5"/>
      <c r="DV108" s="24" t="str">
        <f>IF(DU108&gt;0,WORKDAY(DR108,10),"-")</f>
        <v>-</v>
      </c>
      <c r="DW108" s="24" t="str">
        <f>IF(DU108&gt;0,WORKDAY(DS108,10),"-")</f>
        <v>-</v>
      </c>
      <c r="DX108" s="5"/>
      <c r="DY108" s="5"/>
      <c r="DZ108" s="54"/>
      <c r="EA108" s="24" t="str">
        <f>IF(DY108&gt;0,WORKDAY(DV108,10),"-")</f>
        <v>-</v>
      </c>
      <c r="EB108" s="24" t="str">
        <f>IF(DY108&gt;0,WORKDAY(DW108,10),"-")</f>
        <v>-</v>
      </c>
      <c r="EC108" s="5"/>
      <c r="ED108" s="5"/>
      <c r="EE108" s="24" t="str">
        <f>IF(ED108&gt;0,WORKDAY(EA108,10),"-")</f>
        <v>-</v>
      </c>
      <c r="EF108" s="24" t="str">
        <f>IF(ED108&gt;0,WORKDAY(EB108,10),"-")</f>
        <v>-</v>
      </c>
      <c r="EG108" s="5"/>
      <c r="EH108" s="5"/>
      <c r="EI108" s="54"/>
      <c r="EJ108" s="24" t="str">
        <f>IF(EH108&gt;0,WORKDAY(EE108,10),"-")</f>
        <v>-</v>
      </c>
      <c r="EK108" s="24" t="str">
        <f>IF(EH108&gt;0,WORKDAY(EF108,10),"-")</f>
        <v>-</v>
      </c>
      <c r="EL108" s="5"/>
      <c r="EM108" s="5"/>
      <c r="EN108" s="24" t="str">
        <f>IF(EM108&gt;0,WORKDAY(EJ108,10),"-")</f>
        <v>-</v>
      </c>
      <c r="EO108" s="24" t="str">
        <f>IF(EM108&gt;0,WORKDAY(EK108,10),"-")</f>
        <v>-</v>
      </c>
      <c r="EP108" s="5"/>
      <c r="EQ108" s="5"/>
      <c r="ER108" s="54"/>
      <c r="ES108" s="54"/>
      <c r="ET108" s="54"/>
      <c r="EU108" s="54"/>
      <c r="EV108" s="54"/>
      <c r="EW108" s="24"/>
      <c r="EX108" s="24"/>
      <c r="EY108" s="167"/>
      <c r="EZ108" s="167"/>
      <c r="FA108" s="193"/>
      <c r="FB108" s="214">
        <v>44216</v>
      </c>
      <c r="FC108" s="214">
        <f ca="1">IF(BK108&gt;0,IF(DC108&gt;0,WORKDAY(DB108,20),IF(CT108&gt;0,WORKDAY(CS108,30),IF(CO108&gt;0,WORKDAY(CN108,40),FB108))),"-")</f>
        <v>44216</v>
      </c>
      <c r="FD108" s="167"/>
      <c r="FE108" s="167"/>
      <c r="FF108" s="24" t="str">
        <f>IF(FE108&gt;0,WORKDAY(FB108,10),"-")</f>
        <v>-</v>
      </c>
      <c r="FG108" s="24" t="str">
        <f>IF(FE108&gt;0,WORKDAY(FC108,10),"-")</f>
        <v>-</v>
      </c>
      <c r="FH108" s="5"/>
      <c r="FI108" s="5"/>
      <c r="FJ108" s="34"/>
      <c r="FK108" s="24">
        <f t="shared" si="93"/>
        <v>44244</v>
      </c>
      <c r="FL108" s="24">
        <f t="shared" si="74"/>
        <v>44244</v>
      </c>
      <c r="FM108" s="5"/>
      <c r="FN108" s="167"/>
      <c r="FO108" s="24" t="str">
        <f>IF(FN108&gt;0,WORKDAY(FK108,10),"-")</f>
        <v>-</v>
      </c>
      <c r="FP108" s="24" t="str">
        <f>IF(FN108&gt;0,WORKDAY(FL108,10),"-")</f>
        <v>-</v>
      </c>
      <c r="FQ108" s="5"/>
      <c r="FR108" s="5"/>
      <c r="FS108" s="54"/>
      <c r="FT108" s="24">
        <f t="shared" si="94"/>
        <v>44272</v>
      </c>
      <c r="FU108" s="24">
        <f>FT108</f>
        <v>44272</v>
      </c>
      <c r="FV108" s="5"/>
      <c r="FW108" s="5"/>
      <c r="FX108" s="24" t="str">
        <f>IF(FW108&gt;0,WORKDAY(FT108,10),"-")</f>
        <v>-</v>
      </c>
      <c r="FY108" s="24" t="str">
        <f>IF(FW108&gt;0,WORKDAY(FU108,10),"-")</f>
        <v>-</v>
      </c>
      <c r="FZ108" s="5"/>
      <c r="GA108" s="5"/>
      <c r="GB108" s="54"/>
      <c r="GC108" s="54"/>
      <c r="GD108" s="54"/>
      <c r="GE108" s="54"/>
      <c r="GF108" s="54"/>
      <c r="GG108" s="54"/>
      <c r="GH108" s="54"/>
      <c r="GI108" s="54"/>
      <c r="GJ108" s="54"/>
      <c r="GK108" s="54"/>
      <c r="GL108" s="54"/>
      <c r="GM108" s="54"/>
      <c r="GN108" s="54"/>
      <c r="GO108" s="54"/>
      <c r="GP108" s="54"/>
      <c r="GQ108" s="54"/>
      <c r="GR108" s="54"/>
      <c r="GS108" s="54"/>
      <c r="GT108" s="54"/>
      <c r="GU108" s="54"/>
      <c r="GV108" s="54"/>
      <c r="GW108" s="54"/>
      <c r="GX108" s="54"/>
      <c r="GY108" s="54"/>
      <c r="GZ108" s="193"/>
      <c r="HA108" s="54"/>
      <c r="HB108" s="54"/>
      <c r="HC108" s="54"/>
      <c r="HD108" s="34">
        <f t="shared" ca="1" si="53"/>
        <v>1</v>
      </c>
      <c r="HE108" s="25">
        <f t="shared" ca="1" si="76"/>
        <v>6.8389057750759875E-4</v>
      </c>
      <c r="HF108" s="25">
        <f t="shared" ca="1" si="77"/>
        <v>1.5197568389057751E-3</v>
      </c>
      <c r="HG108" s="25">
        <f t="shared" ca="1" si="78"/>
        <v>9.0543259557344079E-4</v>
      </c>
      <c r="HH108" s="25">
        <f t="shared" ca="1" si="79"/>
        <v>2.012072434607646E-3</v>
      </c>
      <c r="HI108" s="25"/>
      <c r="HJ108" s="25"/>
      <c r="HK108" s="5"/>
      <c r="HL108" s="24">
        <f t="shared" ca="1" si="51"/>
        <v>44250</v>
      </c>
      <c r="HM108" s="107"/>
      <c r="HN108" s="85"/>
      <c r="HO108" s="204" t="str">
        <f t="shared" si="54"/>
        <v>ожидание A1</v>
      </c>
      <c r="HP108" s="204" t="str">
        <f t="shared" si="55"/>
        <v>не выгружено 00</v>
      </c>
      <c r="HQ108" s="182" t="str">
        <f t="shared" si="56"/>
        <v>выгружено A1</v>
      </c>
      <c r="HR108" s="182" t="str">
        <f t="shared" si="57"/>
        <v>ожидание A1</v>
      </c>
      <c r="HS108" s="182" t="b">
        <f t="shared" si="58"/>
        <v>0</v>
      </c>
      <c r="HT108" s="182" t="str">
        <f t="shared" si="59"/>
        <v>ожидание замечаний</v>
      </c>
      <c r="HU108" s="182" t="str">
        <f t="shared" si="60"/>
        <v>0055-P2-GA1-CPC-TRM-00659</v>
      </c>
      <c r="HV108" s="191">
        <f t="shared" si="61"/>
        <v>44250</v>
      </c>
      <c r="HW108" s="184" t="str">
        <f t="shared" si="62"/>
        <v>ожидание A1</v>
      </c>
      <c r="HX108" s="191" t="str">
        <f t="shared" si="63"/>
        <v>ожидание A1</v>
      </c>
      <c r="HY108" s="183"/>
      <c r="HZ108" s="182" t="str">
        <f t="shared" si="64"/>
        <v>выгружено</v>
      </c>
      <c r="IA108" s="182" t="str">
        <f t="shared" si="65"/>
        <v>A1</v>
      </c>
      <c r="IB108" s="182" t="str">
        <f t="shared" si="66"/>
        <v>ожидание замечаний к ревизии</v>
      </c>
      <c r="IC108" s="182" t="str">
        <f t="shared" si="67"/>
        <v>A1</v>
      </c>
      <c r="ID108" s="182" t="str">
        <f t="shared" si="68"/>
        <v>A1</v>
      </c>
      <c r="IE108" s="185" t="str">
        <f t="shared" si="69"/>
        <v>1</v>
      </c>
      <c r="IF108" s="135" t="s">
        <v>705</v>
      </c>
      <c r="IG108" s="181">
        <v>1</v>
      </c>
      <c r="IH108" s="85"/>
      <c r="II108" s="85"/>
      <c r="IJ108" s="85"/>
      <c r="IK108" s="85"/>
      <c r="IL108" s="85"/>
      <c r="IM108" s="85"/>
      <c r="IN108" s="85"/>
      <c r="IO108" s="85"/>
      <c r="IP108" s="85"/>
      <c r="IQ108" s="85"/>
      <c r="IR108" s="85"/>
      <c r="IS108" s="85"/>
      <c r="IT108" s="85"/>
      <c r="IU108" s="85"/>
      <c r="IV108" s="85"/>
      <c r="IW108" s="85"/>
      <c r="IX108" s="85"/>
      <c r="IY108" s="85"/>
      <c r="IZ108" s="85"/>
      <c r="JA108" s="85"/>
      <c r="JB108" s="85"/>
      <c r="JC108" s="85"/>
      <c r="JD108" s="85"/>
      <c r="JE108" s="85"/>
      <c r="JF108" s="85"/>
      <c r="JG108" s="85"/>
      <c r="JH108" s="85"/>
      <c r="JI108" s="85"/>
      <c r="JJ108" s="85"/>
      <c r="JK108" s="85"/>
      <c r="JL108" s="85"/>
      <c r="JM108" s="85"/>
      <c r="JN108" s="85"/>
      <c r="JO108" s="85"/>
      <c r="JP108" s="85"/>
      <c r="JQ108" s="85"/>
      <c r="JR108" s="85"/>
      <c r="JS108" s="85"/>
      <c r="JT108" s="85"/>
      <c r="JU108" s="85"/>
      <c r="JV108" s="85"/>
      <c r="JW108" s="85"/>
      <c r="JX108" s="85"/>
      <c r="JY108" s="85"/>
      <c r="JZ108" s="85"/>
      <c r="KA108" s="85"/>
      <c r="KB108" s="85"/>
      <c r="KC108" s="85"/>
    </row>
    <row r="109" spans="1:289" s="57" customFormat="1" ht="57" hidden="1" customHeight="1">
      <c r="A109" s="42"/>
      <c r="B109" s="19" t="s">
        <v>156</v>
      </c>
      <c r="C109" s="19" t="s">
        <v>157</v>
      </c>
      <c r="D109" s="5"/>
      <c r="E109" s="5"/>
      <c r="F109" s="5"/>
      <c r="G109" s="5"/>
      <c r="H109" s="5" t="s">
        <v>727</v>
      </c>
      <c r="I109" s="5" t="s">
        <v>736</v>
      </c>
      <c r="J109" s="5"/>
      <c r="K109" s="5"/>
      <c r="L109" s="5"/>
      <c r="M109" s="5"/>
      <c r="N109" s="5"/>
      <c r="O109" s="5"/>
      <c r="P109" s="5" t="s">
        <v>745</v>
      </c>
      <c r="Q109" s="5" t="s">
        <v>747</v>
      </c>
      <c r="R109" s="5" t="s">
        <v>209</v>
      </c>
      <c r="S109" s="5" t="s">
        <v>362</v>
      </c>
      <c r="T109" s="5" t="s">
        <v>370</v>
      </c>
      <c r="U109" s="5" t="s">
        <v>158</v>
      </c>
      <c r="V109" s="5"/>
      <c r="W109" s="5" t="str">
        <f>CONCATENATE(X109,"-",Y109,"-",Z109,AA109,,AB109,"-",AC109)</f>
        <v>5-30-JSMCN-0003</v>
      </c>
      <c r="X109" s="19" t="s">
        <v>755</v>
      </c>
      <c r="Y109" s="19">
        <v>30</v>
      </c>
      <c r="Z109" s="19" t="s">
        <v>309</v>
      </c>
      <c r="AA109" s="19" t="s">
        <v>305</v>
      </c>
      <c r="AB109" s="19" t="s">
        <v>304</v>
      </c>
      <c r="AC109" s="19" t="s">
        <v>193</v>
      </c>
      <c r="AD109" s="5"/>
      <c r="AE109" s="19">
        <v>4</v>
      </c>
      <c r="AF109" s="19" t="s">
        <v>180</v>
      </c>
      <c r="AG109" s="19" t="s">
        <v>166</v>
      </c>
      <c r="AH109" s="19">
        <v>537</v>
      </c>
      <c r="AI109" s="19" t="s">
        <v>221</v>
      </c>
      <c r="AJ109" s="5"/>
      <c r="AK109" s="5"/>
      <c r="AL109" s="5" t="s">
        <v>121</v>
      </c>
      <c r="AM109" s="5"/>
      <c r="AN109" s="5" t="s">
        <v>169</v>
      </c>
      <c r="AO109" s="5" t="str">
        <f>CONCATENATE("0055-",B109,"-",C109,"-","4",".",AE109,".",AF109,".",AG109,".",AH109,"-",AL109,".",AN109,"-",AI109)</f>
        <v>0055-CPC-GA1-4.4.3.30.537-ATH2.V0-0005</v>
      </c>
      <c r="AP109" s="5" t="str">
        <f>CONCATENATE("0055-",B109,"-",C109,"-","4",".",AE109,".",AF109,".",AG109,".",AH109,"-",AL109,"-",AN109,"-",AI109,"_",BD109,"_",U109)</f>
        <v>0055-CPC-GA1-4.4.3.30.537-ATH2-V0-0005_A1_ER</v>
      </c>
      <c r="AQ109" s="13" t="s">
        <v>324</v>
      </c>
      <c r="AR109" s="13" t="s">
        <v>397</v>
      </c>
      <c r="AS109" s="13" t="s">
        <v>387</v>
      </c>
      <c r="AT109" s="13" t="s">
        <v>386</v>
      </c>
      <c r="AU109" s="13" t="s">
        <v>320</v>
      </c>
      <c r="AV109" s="13" t="s">
        <v>335</v>
      </c>
      <c r="AW109" s="13" t="str">
        <f>CONCATENATE(AQ109," ",AS109,CHAR(10),W109,CHAR(10),AU109)</f>
        <v>SIS Marshalling Cabinet for NON-IS channels 
5-30-JSMCN-0003
General view drawings</v>
      </c>
      <c r="AX109" s="13" t="str">
        <f>CONCATENATE(AR109," ",AT109,CHAR(10),W109,CHAR(10),AV109)</f>
        <v>Шкаф кроссовый ПАЗ, аналоговые и дискретные сигналы, неискробезопасный
5-30-JSMCN-0003
Чертеж общего вида</v>
      </c>
      <c r="AY109" s="5"/>
      <c r="AZ109" s="5" t="s">
        <v>490</v>
      </c>
      <c r="BA109" s="5" t="s">
        <v>489</v>
      </c>
      <c r="BB109" s="5" t="str">
        <f>IF(FW109&gt;0,"02",IF(FN109&gt;0,"01",IF(FE109&gt;0,"00",IF(EM109&gt;0,"G1",IF(ED109&gt;0,"F1",IF(DU109&gt;0,"E1",IF(DL109&gt;0,"D1",IF(DC109&gt;0,"C1",IF(CT109&gt;0,"B1",IF(BM109&gt;0,"A1","-"))))))))))</f>
        <v>A1</v>
      </c>
      <c r="BC109" s="167" t="str">
        <f t="shared" si="88"/>
        <v>IFR</v>
      </c>
      <c r="BD109" s="5" t="str">
        <f t="shared" si="92"/>
        <v>A1</v>
      </c>
      <c r="BE109" s="5"/>
      <c r="BF109" s="5"/>
      <c r="BG109" s="12"/>
      <c r="BH109" s="5"/>
      <c r="BI109" s="5"/>
      <c r="BJ109" s="54">
        <f>FB109-(28+15)</f>
        <v>44173</v>
      </c>
      <c r="BK109" s="54">
        <f ca="1">IF(BM109&gt;0,BL109,IF(BJ109&lt;TODAY(),WORKDAY(TODAY(),10),BJ109))</f>
        <v>44250</v>
      </c>
      <c r="BL109" s="193">
        <v>44250</v>
      </c>
      <c r="BM109" s="167" t="s">
        <v>782</v>
      </c>
      <c r="BN109" s="167"/>
      <c r="BO109" s="167"/>
      <c r="BP109" s="167"/>
      <c r="BQ109" s="167"/>
      <c r="BR109" s="157"/>
      <c r="BS109" s="157"/>
      <c r="BT109" s="157"/>
      <c r="BU109" s="157"/>
      <c r="BV109" s="157"/>
      <c r="BW109" s="147"/>
      <c r="BX109" s="147"/>
      <c r="BY109" s="147"/>
      <c r="BZ109" s="147"/>
      <c r="CA109" s="147"/>
      <c r="CB109" s="125"/>
      <c r="CC109" s="125"/>
      <c r="CD109" s="125"/>
      <c r="CE109" s="125"/>
      <c r="CF109" s="125"/>
      <c r="CG109" s="125"/>
      <c r="CH109" s="125"/>
      <c r="CI109" s="125"/>
      <c r="CJ109" s="125"/>
      <c r="CK109" s="125"/>
      <c r="CL109" s="24">
        <f>WORKDAY(BJ109,20)</f>
        <v>44201</v>
      </c>
      <c r="CM109" s="24">
        <f ca="1">IF(BM109&gt;0,WORKDAY(BK109,10),"-")</f>
        <v>44264</v>
      </c>
      <c r="CN109" s="54"/>
      <c r="CO109" s="117"/>
      <c r="CP109" s="34"/>
      <c r="CQ109" s="24">
        <f>WORKDAY(CL109,10)</f>
        <v>44215</v>
      </c>
      <c r="CR109" s="24" t="str">
        <f>IF(CO109&gt;0,WORKDAY(CM109,10),"-")</f>
        <v>-</v>
      </c>
      <c r="CS109" s="54"/>
      <c r="CT109" s="5"/>
      <c r="CU109" s="24" t="str">
        <f>IF(CT109&gt;0,WORKDAY(CQ109,10),"-")</f>
        <v>-</v>
      </c>
      <c r="CV109" s="24" t="str">
        <f>IF(CT109&gt;0,WORKDAY(CR109,10),"-")</f>
        <v>-</v>
      </c>
      <c r="CW109" s="54"/>
      <c r="CX109" s="5"/>
      <c r="CY109" s="34"/>
      <c r="CZ109" s="24" t="str">
        <f>IF(CX109&gt;0,WORKDAY(CU109,10),"-")</f>
        <v>-</v>
      </c>
      <c r="DA109" s="24" t="str">
        <f>IF(CX109&gt;0,WORKDAY(CV109,10),"-")</f>
        <v>-</v>
      </c>
      <c r="DB109" s="24"/>
      <c r="DC109" s="5"/>
      <c r="DD109" s="24" t="str">
        <f>IF(DC109&gt;0,WORKDAY(CZ109,10),"-")</f>
        <v>-</v>
      </c>
      <c r="DE109" s="24" t="str">
        <f>IF(DC109&gt;0,WORKDAY(DA109,10),"-")</f>
        <v>-</v>
      </c>
      <c r="DF109" s="5"/>
      <c r="DG109" s="5"/>
      <c r="DH109" s="54"/>
      <c r="DI109" s="24" t="str">
        <f>IF(DG109&gt;0,WORKDAY(DD109,10),"-")</f>
        <v>-</v>
      </c>
      <c r="DJ109" s="24" t="str">
        <f>IF(DG109&gt;0,WORKDAY(DE109,10),"-")</f>
        <v>-</v>
      </c>
      <c r="DK109" s="5"/>
      <c r="DL109" s="5"/>
      <c r="DM109" s="24" t="str">
        <f>IF(DL109&gt;0,WORKDAY(DI109,10),"-")</f>
        <v>-</v>
      </c>
      <c r="DN109" s="24" t="str">
        <f>IF(DL109&gt;0,WORKDAY(DJ109,10),"-")</f>
        <v>-</v>
      </c>
      <c r="DO109" s="5"/>
      <c r="DP109" s="5"/>
      <c r="DQ109" s="54"/>
      <c r="DR109" s="24" t="str">
        <f>IF(DP109&gt;0,WORKDAY(DM109,10),"-")</f>
        <v>-</v>
      </c>
      <c r="DS109" s="24" t="str">
        <f>IF(DP109&gt;0,WORKDAY(DN109,10),"-")</f>
        <v>-</v>
      </c>
      <c r="DT109" s="5"/>
      <c r="DU109" s="5"/>
      <c r="DV109" s="24" t="str">
        <f>IF(DU109&gt;0,WORKDAY(DR109,10),"-")</f>
        <v>-</v>
      </c>
      <c r="DW109" s="24" t="str">
        <f>IF(DU109&gt;0,WORKDAY(DS109,10),"-")</f>
        <v>-</v>
      </c>
      <c r="DX109" s="5"/>
      <c r="DY109" s="5"/>
      <c r="DZ109" s="54"/>
      <c r="EA109" s="24" t="str">
        <f>IF(DY109&gt;0,WORKDAY(DV109,10),"-")</f>
        <v>-</v>
      </c>
      <c r="EB109" s="24" t="str">
        <f>IF(DY109&gt;0,WORKDAY(DW109,10),"-")</f>
        <v>-</v>
      </c>
      <c r="EC109" s="5"/>
      <c r="ED109" s="5"/>
      <c r="EE109" s="24" t="str">
        <f>IF(ED109&gt;0,WORKDAY(EA109,10),"-")</f>
        <v>-</v>
      </c>
      <c r="EF109" s="24" t="str">
        <f>IF(ED109&gt;0,WORKDAY(EB109,10),"-")</f>
        <v>-</v>
      </c>
      <c r="EG109" s="5"/>
      <c r="EH109" s="5"/>
      <c r="EI109" s="54"/>
      <c r="EJ109" s="24" t="str">
        <f>IF(EH109&gt;0,WORKDAY(EE109,10),"-")</f>
        <v>-</v>
      </c>
      <c r="EK109" s="24" t="str">
        <f>IF(EH109&gt;0,WORKDAY(EF109,10),"-")</f>
        <v>-</v>
      </c>
      <c r="EL109" s="5"/>
      <c r="EM109" s="5"/>
      <c r="EN109" s="24" t="str">
        <f>IF(EM109&gt;0,WORKDAY(EJ109,10),"-")</f>
        <v>-</v>
      </c>
      <c r="EO109" s="24" t="str">
        <f>IF(EM109&gt;0,WORKDAY(EK109,10),"-")</f>
        <v>-</v>
      </c>
      <c r="EP109" s="5"/>
      <c r="EQ109" s="5"/>
      <c r="ER109" s="54"/>
      <c r="ES109" s="54"/>
      <c r="ET109" s="54"/>
      <c r="EU109" s="54"/>
      <c r="EV109" s="54"/>
      <c r="EW109" s="24"/>
      <c r="EX109" s="24"/>
      <c r="EY109" s="167"/>
      <c r="EZ109" s="167"/>
      <c r="FA109" s="193"/>
      <c r="FB109" s="214">
        <v>44216</v>
      </c>
      <c r="FC109" s="214">
        <f ca="1">IF(BK109&gt;0,IF(DC109&gt;0,WORKDAY(DB109,20),IF(CT109&gt;0,WORKDAY(CS109,30),IF(CO109&gt;0,WORKDAY(CN109,40),FB109))),"-")</f>
        <v>44216</v>
      </c>
      <c r="FD109" s="167"/>
      <c r="FE109" s="167"/>
      <c r="FF109" s="24" t="str">
        <f>IF(FE109&gt;0,WORKDAY(FB109,10),"-")</f>
        <v>-</v>
      </c>
      <c r="FG109" s="24" t="str">
        <f>IF(FE109&gt;0,WORKDAY(FC109,10),"-")</f>
        <v>-</v>
      </c>
      <c r="FH109" s="5"/>
      <c r="FI109" s="5"/>
      <c r="FJ109" s="34"/>
      <c r="FK109" s="24">
        <f t="shared" si="93"/>
        <v>44244</v>
      </c>
      <c r="FL109" s="24">
        <f t="shared" si="74"/>
        <v>44244</v>
      </c>
      <c r="FM109" s="5"/>
      <c r="FN109" s="167"/>
      <c r="FO109" s="24" t="str">
        <f>IF(FN109&gt;0,WORKDAY(FK109,10),"-")</f>
        <v>-</v>
      </c>
      <c r="FP109" s="24" t="str">
        <f>IF(FN109&gt;0,WORKDAY(FL109,10),"-")</f>
        <v>-</v>
      </c>
      <c r="FQ109" s="5"/>
      <c r="FR109" s="5"/>
      <c r="FS109" s="54"/>
      <c r="FT109" s="24">
        <f t="shared" si="94"/>
        <v>44272</v>
      </c>
      <c r="FU109" s="24">
        <f>FT109</f>
        <v>44272</v>
      </c>
      <c r="FV109" s="5"/>
      <c r="FW109" s="5"/>
      <c r="FX109" s="24" t="str">
        <f>IF(FW109&gt;0,WORKDAY(FT109,10),"-")</f>
        <v>-</v>
      </c>
      <c r="FY109" s="24" t="str">
        <f>IF(FW109&gt;0,WORKDAY(FU109,10),"-")</f>
        <v>-</v>
      </c>
      <c r="FZ109" s="5"/>
      <c r="GA109" s="5"/>
      <c r="GB109" s="54"/>
      <c r="GC109" s="54"/>
      <c r="GD109" s="54"/>
      <c r="GE109" s="54"/>
      <c r="GF109" s="54"/>
      <c r="GG109" s="54"/>
      <c r="GH109" s="54"/>
      <c r="GI109" s="54"/>
      <c r="GJ109" s="54"/>
      <c r="GK109" s="54"/>
      <c r="GL109" s="54"/>
      <c r="GM109" s="54"/>
      <c r="GN109" s="54"/>
      <c r="GO109" s="54"/>
      <c r="GP109" s="54"/>
      <c r="GQ109" s="54"/>
      <c r="GR109" s="54"/>
      <c r="GS109" s="54"/>
      <c r="GT109" s="54"/>
      <c r="GU109" s="54"/>
      <c r="GV109" s="54"/>
      <c r="GW109" s="54"/>
      <c r="GX109" s="54"/>
      <c r="GY109" s="54"/>
      <c r="GZ109" s="193"/>
      <c r="HA109" s="54"/>
      <c r="HB109" s="54"/>
      <c r="HC109" s="54"/>
      <c r="HD109" s="34">
        <f t="shared" ca="1" si="53"/>
        <v>1</v>
      </c>
      <c r="HE109" s="25">
        <f t="shared" ca="1" si="76"/>
        <v>6.8389057750759875E-4</v>
      </c>
      <c r="HF109" s="25">
        <f t="shared" ca="1" si="77"/>
        <v>1.5197568389057751E-3</v>
      </c>
      <c r="HG109" s="25">
        <f t="shared" ca="1" si="78"/>
        <v>9.0543259557344079E-4</v>
      </c>
      <c r="HH109" s="25">
        <f t="shared" ca="1" si="79"/>
        <v>2.012072434607646E-3</v>
      </c>
      <c r="HI109" s="25"/>
      <c r="HJ109" s="25"/>
      <c r="HK109" s="5"/>
      <c r="HL109" s="24">
        <f t="shared" ca="1" si="51"/>
        <v>44250</v>
      </c>
      <c r="HM109" s="107"/>
      <c r="HN109" s="85"/>
      <c r="HO109" s="204" t="str">
        <f t="shared" si="54"/>
        <v>ожидание A1</v>
      </c>
      <c r="HP109" s="204" t="str">
        <f t="shared" si="55"/>
        <v>не выгружено 00</v>
      </c>
      <c r="HQ109" s="182" t="str">
        <f t="shared" si="56"/>
        <v>выгружено A1</v>
      </c>
      <c r="HR109" s="182" t="str">
        <f t="shared" si="57"/>
        <v>ожидание A1</v>
      </c>
      <c r="HS109" s="182" t="b">
        <f t="shared" si="58"/>
        <v>0</v>
      </c>
      <c r="HT109" s="182" t="str">
        <f t="shared" si="59"/>
        <v>ожидание замечаний</v>
      </c>
      <c r="HU109" s="182" t="str">
        <f t="shared" si="60"/>
        <v>0055-P2-GA1-CPC-TRM-00659</v>
      </c>
      <c r="HV109" s="191">
        <f t="shared" si="61"/>
        <v>44250</v>
      </c>
      <c r="HW109" s="184" t="str">
        <f t="shared" si="62"/>
        <v>ожидание A1</v>
      </c>
      <c r="HX109" s="191" t="str">
        <f t="shared" si="63"/>
        <v>ожидание A1</v>
      </c>
      <c r="HY109" s="183"/>
      <c r="HZ109" s="182" t="str">
        <f t="shared" si="64"/>
        <v>выгружено</v>
      </c>
      <c r="IA109" s="182" t="str">
        <f t="shared" si="65"/>
        <v>A1</v>
      </c>
      <c r="IB109" s="182" t="str">
        <f t="shared" si="66"/>
        <v>ожидание замечаний к ревизии</v>
      </c>
      <c r="IC109" s="182" t="str">
        <f t="shared" si="67"/>
        <v>A1</v>
      </c>
      <c r="ID109" s="182" t="str">
        <f t="shared" si="68"/>
        <v>A1</v>
      </c>
      <c r="IE109" s="185" t="str">
        <f t="shared" si="69"/>
        <v>1</v>
      </c>
      <c r="IF109" s="135" t="s">
        <v>705</v>
      </c>
      <c r="IG109" s="181">
        <v>1</v>
      </c>
      <c r="IH109" s="85"/>
      <c r="II109" s="85"/>
      <c r="IJ109" s="85"/>
      <c r="IK109" s="85"/>
      <c r="IL109" s="85"/>
      <c r="IM109" s="85"/>
      <c r="IN109" s="85"/>
      <c r="IO109" s="85"/>
      <c r="IP109" s="85"/>
      <c r="IQ109" s="85"/>
      <c r="IR109" s="85"/>
      <c r="IS109" s="85"/>
      <c r="IT109" s="85"/>
      <c r="IU109" s="85"/>
      <c r="IV109" s="85"/>
      <c r="IW109" s="85"/>
      <c r="IX109" s="85"/>
      <c r="IY109" s="85"/>
      <c r="IZ109" s="85"/>
      <c r="JA109" s="85"/>
      <c r="JB109" s="85"/>
      <c r="JC109" s="85"/>
      <c r="JD109" s="85"/>
      <c r="JE109" s="85"/>
      <c r="JF109" s="85"/>
      <c r="JG109" s="85"/>
      <c r="JH109" s="85"/>
      <c r="JI109" s="85"/>
      <c r="JJ109" s="85"/>
      <c r="JK109" s="85"/>
      <c r="JL109" s="85"/>
      <c r="JM109" s="85"/>
      <c r="JN109" s="85"/>
      <c r="JO109" s="85"/>
      <c r="JP109" s="85"/>
      <c r="JQ109" s="85"/>
      <c r="JR109" s="85"/>
      <c r="JS109" s="85"/>
      <c r="JT109" s="85"/>
      <c r="JU109" s="85"/>
      <c r="JV109" s="85"/>
      <c r="JW109" s="85"/>
      <c r="JX109" s="85"/>
      <c r="JY109" s="85"/>
      <c r="JZ109" s="85"/>
      <c r="KA109" s="85"/>
      <c r="KB109" s="85"/>
      <c r="KC109" s="85"/>
    </row>
    <row r="110" spans="1:289" s="57" customFormat="1" ht="57" hidden="1" customHeight="1">
      <c r="A110" s="42"/>
      <c r="B110" s="19" t="s">
        <v>156</v>
      </c>
      <c r="C110" s="19" t="s">
        <v>157</v>
      </c>
      <c r="D110" s="5"/>
      <c r="E110" s="5"/>
      <c r="F110" s="5"/>
      <c r="G110" s="5"/>
      <c r="H110" s="5" t="s">
        <v>727</v>
      </c>
      <c r="I110" s="5" t="s">
        <v>736</v>
      </c>
      <c r="J110" s="5"/>
      <c r="K110" s="5"/>
      <c r="L110" s="5"/>
      <c r="M110" s="5"/>
      <c r="N110" s="5"/>
      <c r="O110" s="5"/>
      <c r="P110" s="5" t="s">
        <v>745</v>
      </c>
      <c r="Q110" s="5" t="s">
        <v>747</v>
      </c>
      <c r="R110" s="5" t="s">
        <v>209</v>
      </c>
      <c r="S110" s="5" t="s">
        <v>362</v>
      </c>
      <c r="T110" s="5" t="s">
        <v>370</v>
      </c>
      <c r="U110" s="5" t="s">
        <v>158</v>
      </c>
      <c r="V110" s="5"/>
      <c r="W110" s="5" t="str">
        <f>CONCATENATE(X110,"-",Y110,"-",Z110,AA110,,AB110,"-",AC110)</f>
        <v>5-30-JSMCN-0003</v>
      </c>
      <c r="X110" s="19" t="s">
        <v>755</v>
      </c>
      <c r="Y110" s="19">
        <v>30</v>
      </c>
      <c r="Z110" s="19" t="s">
        <v>309</v>
      </c>
      <c r="AA110" s="19" t="s">
        <v>305</v>
      </c>
      <c r="AB110" s="19" t="s">
        <v>304</v>
      </c>
      <c r="AC110" s="19" t="s">
        <v>193</v>
      </c>
      <c r="AD110" s="5"/>
      <c r="AE110" s="19">
        <v>4</v>
      </c>
      <c r="AF110" s="19" t="s">
        <v>180</v>
      </c>
      <c r="AG110" s="19" t="s">
        <v>166</v>
      </c>
      <c r="AH110" s="19">
        <v>537</v>
      </c>
      <c r="AI110" s="19" t="s">
        <v>221</v>
      </c>
      <c r="AJ110" s="5"/>
      <c r="AK110" s="5"/>
      <c r="AL110" s="5" t="s">
        <v>121</v>
      </c>
      <c r="AM110" s="5"/>
      <c r="AN110" s="5" t="s">
        <v>170</v>
      </c>
      <c r="AO110" s="5" t="str">
        <f>CONCATENATE("0055-",B110,"-",C110,"-","4",".",AE110,".",AF110,".",AG110,".",AH110,"-",AL110,".",AN110,"-",AI110)</f>
        <v>0055-CPC-GA1-4.4.3.30.537-ATH2.SB-0005</v>
      </c>
      <c r="AP110" s="5" t="str">
        <f>CONCATENATE("0055-",B110,"-",C110,"-","4",".",AE110,".",AF110,".",AG110,".",AH110,"-",AL110,"-",AN110,"-",AI110,"_",BD110,"_",U110)</f>
        <v>0055-CPC-GA1-4.4.3.30.537-ATH2-SB-0005_A1_ER</v>
      </c>
      <c r="AQ110" s="13" t="s">
        <v>324</v>
      </c>
      <c r="AR110" s="13" t="s">
        <v>397</v>
      </c>
      <c r="AS110" s="13" t="s">
        <v>387</v>
      </c>
      <c r="AT110" s="13" t="s">
        <v>386</v>
      </c>
      <c r="AU110" s="13" t="s">
        <v>321</v>
      </c>
      <c r="AV110" s="13" t="s">
        <v>336</v>
      </c>
      <c r="AW110" s="13" t="str">
        <f>CONCATENATE(AQ110," ",AS110,CHAR(10),W110,CHAR(10),AU110)</f>
        <v>SIS Marshalling Cabinet for NON-IS channels 
5-30-JSMCN-0003
Electrical circuits</v>
      </c>
      <c r="AX110" s="13" t="str">
        <f>CONCATENATE(AR110," ",AT110,CHAR(10),W110,CHAR(10),AV110)</f>
        <v>Шкаф кроссовый ПАЗ, аналоговые и дискретные сигналы, неискробезопасный
5-30-JSMCN-0003
Схема электрическая принципиальная</v>
      </c>
      <c r="AY110" s="5"/>
      <c r="AZ110" s="5" t="s">
        <v>490</v>
      </c>
      <c r="BA110" s="5" t="s">
        <v>489</v>
      </c>
      <c r="BB110" s="5" t="str">
        <f>IF(FW110&gt;0,"02",IF(FN110&gt;0,"01",IF(FE110&gt;0,"00",IF(EM110&gt;0,"G1",IF(ED110&gt;0,"F1",IF(DU110&gt;0,"E1",IF(DL110&gt;0,"D1",IF(DC110&gt;0,"C1",IF(CT110&gt;0,"B1",IF(BM110&gt;0,"A1","-"))))))))))</f>
        <v>A1</v>
      </c>
      <c r="BC110" s="167" t="str">
        <f t="shared" si="88"/>
        <v>IFR</v>
      </c>
      <c r="BD110" s="5" t="str">
        <f t="shared" si="92"/>
        <v>A1</v>
      </c>
      <c r="BE110" s="5"/>
      <c r="BF110" s="5"/>
      <c r="BG110" s="12"/>
      <c r="BH110" s="5"/>
      <c r="BI110" s="5"/>
      <c r="BJ110" s="54">
        <f>FB110-(28+15)</f>
        <v>44173</v>
      </c>
      <c r="BK110" s="54">
        <f ca="1">IF(BM110&gt;0,BL110,IF(BJ110&lt;TODAY(),WORKDAY(TODAY(),10),BJ110))</f>
        <v>44250</v>
      </c>
      <c r="BL110" s="193">
        <v>44250</v>
      </c>
      <c r="BM110" s="167" t="s">
        <v>782</v>
      </c>
      <c r="BN110" s="167"/>
      <c r="BO110" s="167"/>
      <c r="BP110" s="167"/>
      <c r="BQ110" s="167"/>
      <c r="BR110" s="157"/>
      <c r="BS110" s="157"/>
      <c r="BT110" s="157"/>
      <c r="BU110" s="157"/>
      <c r="BV110" s="157"/>
      <c r="BW110" s="147"/>
      <c r="BX110" s="147"/>
      <c r="BY110" s="147"/>
      <c r="BZ110" s="147"/>
      <c r="CA110" s="147"/>
      <c r="CB110" s="125"/>
      <c r="CC110" s="125"/>
      <c r="CD110" s="125"/>
      <c r="CE110" s="125"/>
      <c r="CF110" s="125"/>
      <c r="CG110" s="125"/>
      <c r="CH110" s="125"/>
      <c r="CI110" s="125"/>
      <c r="CJ110" s="125"/>
      <c r="CK110" s="125"/>
      <c r="CL110" s="24">
        <f>WORKDAY(BJ110,20)</f>
        <v>44201</v>
      </c>
      <c r="CM110" s="24">
        <f ca="1">IF(BM110&gt;0,WORKDAY(BK110,10),"-")</f>
        <v>44264</v>
      </c>
      <c r="CN110" s="54"/>
      <c r="CO110" s="117"/>
      <c r="CP110" s="34"/>
      <c r="CQ110" s="24">
        <f>WORKDAY(CL110,10)</f>
        <v>44215</v>
      </c>
      <c r="CR110" s="24" t="str">
        <f>IF(CO110&gt;0,WORKDAY(CM110,10),"-")</f>
        <v>-</v>
      </c>
      <c r="CS110" s="54"/>
      <c r="CT110" s="5"/>
      <c r="CU110" s="24" t="str">
        <f>IF(CT110&gt;0,WORKDAY(CQ110,10),"-")</f>
        <v>-</v>
      </c>
      <c r="CV110" s="24" t="str">
        <f>IF(CT110&gt;0,WORKDAY(CR110,10),"-")</f>
        <v>-</v>
      </c>
      <c r="CW110" s="54"/>
      <c r="CX110" s="5"/>
      <c r="CY110" s="34"/>
      <c r="CZ110" s="24" t="str">
        <f>IF(CX110&gt;0,WORKDAY(CU110,10),"-")</f>
        <v>-</v>
      </c>
      <c r="DA110" s="24" t="str">
        <f>IF(CX110&gt;0,WORKDAY(CV110,10),"-")</f>
        <v>-</v>
      </c>
      <c r="DB110" s="24"/>
      <c r="DC110" s="5"/>
      <c r="DD110" s="24" t="str">
        <f>IF(DC110&gt;0,WORKDAY(CZ110,10),"-")</f>
        <v>-</v>
      </c>
      <c r="DE110" s="24" t="str">
        <f>IF(DC110&gt;0,WORKDAY(DA110,10),"-")</f>
        <v>-</v>
      </c>
      <c r="DF110" s="5"/>
      <c r="DG110" s="5"/>
      <c r="DH110" s="54"/>
      <c r="DI110" s="24" t="str">
        <f>IF(DG110&gt;0,WORKDAY(DD110,10),"-")</f>
        <v>-</v>
      </c>
      <c r="DJ110" s="24" t="str">
        <f>IF(DG110&gt;0,WORKDAY(DE110,10),"-")</f>
        <v>-</v>
      </c>
      <c r="DK110" s="5"/>
      <c r="DL110" s="5"/>
      <c r="DM110" s="24" t="str">
        <f>IF(DL110&gt;0,WORKDAY(DI110,10),"-")</f>
        <v>-</v>
      </c>
      <c r="DN110" s="24" t="str">
        <f>IF(DL110&gt;0,WORKDAY(DJ110,10),"-")</f>
        <v>-</v>
      </c>
      <c r="DO110" s="5"/>
      <c r="DP110" s="5"/>
      <c r="DQ110" s="54"/>
      <c r="DR110" s="24" t="str">
        <f>IF(DP110&gt;0,WORKDAY(DM110,10),"-")</f>
        <v>-</v>
      </c>
      <c r="DS110" s="24" t="str">
        <f>IF(DP110&gt;0,WORKDAY(DN110,10),"-")</f>
        <v>-</v>
      </c>
      <c r="DT110" s="5"/>
      <c r="DU110" s="5"/>
      <c r="DV110" s="24" t="str">
        <f>IF(DU110&gt;0,WORKDAY(DR110,10),"-")</f>
        <v>-</v>
      </c>
      <c r="DW110" s="24" t="str">
        <f>IF(DU110&gt;0,WORKDAY(DS110,10),"-")</f>
        <v>-</v>
      </c>
      <c r="DX110" s="5"/>
      <c r="DY110" s="5"/>
      <c r="DZ110" s="54"/>
      <c r="EA110" s="24" t="str">
        <f>IF(DY110&gt;0,WORKDAY(DV110,10),"-")</f>
        <v>-</v>
      </c>
      <c r="EB110" s="24" t="str">
        <f>IF(DY110&gt;0,WORKDAY(DW110,10),"-")</f>
        <v>-</v>
      </c>
      <c r="EC110" s="5"/>
      <c r="ED110" s="5"/>
      <c r="EE110" s="24" t="str">
        <f>IF(ED110&gt;0,WORKDAY(EA110,10),"-")</f>
        <v>-</v>
      </c>
      <c r="EF110" s="24" t="str">
        <f>IF(ED110&gt;0,WORKDAY(EB110,10),"-")</f>
        <v>-</v>
      </c>
      <c r="EG110" s="5"/>
      <c r="EH110" s="5"/>
      <c r="EI110" s="54"/>
      <c r="EJ110" s="24" t="str">
        <f>IF(EH110&gt;0,WORKDAY(EE110,10),"-")</f>
        <v>-</v>
      </c>
      <c r="EK110" s="24" t="str">
        <f>IF(EH110&gt;0,WORKDAY(EF110,10),"-")</f>
        <v>-</v>
      </c>
      <c r="EL110" s="5"/>
      <c r="EM110" s="5"/>
      <c r="EN110" s="24" t="str">
        <f>IF(EM110&gt;0,WORKDAY(EJ110,10),"-")</f>
        <v>-</v>
      </c>
      <c r="EO110" s="24" t="str">
        <f>IF(EM110&gt;0,WORKDAY(EK110,10),"-")</f>
        <v>-</v>
      </c>
      <c r="EP110" s="5"/>
      <c r="EQ110" s="5"/>
      <c r="ER110" s="54"/>
      <c r="ES110" s="54"/>
      <c r="ET110" s="54"/>
      <c r="EU110" s="54"/>
      <c r="EV110" s="54"/>
      <c r="EW110" s="24"/>
      <c r="EX110" s="24"/>
      <c r="EY110" s="167"/>
      <c r="EZ110" s="167"/>
      <c r="FA110" s="193"/>
      <c r="FB110" s="214">
        <v>44216</v>
      </c>
      <c r="FC110" s="214">
        <f ca="1">IF(BK110&gt;0,IF(DC110&gt;0,WORKDAY(DB110,20),IF(CT110&gt;0,WORKDAY(CS110,30),IF(CO110&gt;0,WORKDAY(CN110,40),FB110))),"-")</f>
        <v>44216</v>
      </c>
      <c r="FD110" s="167"/>
      <c r="FE110" s="167"/>
      <c r="FF110" s="24" t="str">
        <f>IF(FE110&gt;0,WORKDAY(FB110,10),"-")</f>
        <v>-</v>
      </c>
      <c r="FG110" s="24" t="str">
        <f>IF(FE110&gt;0,WORKDAY(FC110,10),"-")</f>
        <v>-</v>
      </c>
      <c r="FH110" s="5"/>
      <c r="FI110" s="5"/>
      <c r="FJ110" s="34"/>
      <c r="FK110" s="24">
        <f t="shared" si="93"/>
        <v>44244</v>
      </c>
      <c r="FL110" s="24">
        <f t="shared" si="74"/>
        <v>44244</v>
      </c>
      <c r="FM110" s="5"/>
      <c r="FN110" s="167"/>
      <c r="FO110" s="24" t="str">
        <f>IF(FN110&gt;0,WORKDAY(FK110,10),"-")</f>
        <v>-</v>
      </c>
      <c r="FP110" s="24" t="str">
        <f>IF(FN110&gt;0,WORKDAY(FL110,10),"-")</f>
        <v>-</v>
      </c>
      <c r="FQ110" s="5"/>
      <c r="FR110" s="5"/>
      <c r="FS110" s="54"/>
      <c r="FT110" s="24">
        <f t="shared" si="94"/>
        <v>44272</v>
      </c>
      <c r="FU110" s="24">
        <f>FT110</f>
        <v>44272</v>
      </c>
      <c r="FV110" s="5"/>
      <c r="FW110" s="5"/>
      <c r="FX110" s="24" t="str">
        <f>IF(FW110&gt;0,WORKDAY(FT110,10),"-")</f>
        <v>-</v>
      </c>
      <c r="FY110" s="24" t="str">
        <f>IF(FW110&gt;0,WORKDAY(FU110,10),"-")</f>
        <v>-</v>
      </c>
      <c r="FZ110" s="5"/>
      <c r="GA110" s="5"/>
      <c r="GB110" s="54"/>
      <c r="GC110" s="54"/>
      <c r="GD110" s="54"/>
      <c r="GE110" s="54"/>
      <c r="GF110" s="54"/>
      <c r="GG110" s="54"/>
      <c r="GH110" s="54"/>
      <c r="GI110" s="54"/>
      <c r="GJ110" s="54"/>
      <c r="GK110" s="54"/>
      <c r="GL110" s="54"/>
      <c r="GM110" s="54"/>
      <c r="GN110" s="54"/>
      <c r="GO110" s="54"/>
      <c r="GP110" s="54"/>
      <c r="GQ110" s="54"/>
      <c r="GR110" s="54"/>
      <c r="GS110" s="54"/>
      <c r="GT110" s="54"/>
      <c r="GU110" s="54"/>
      <c r="GV110" s="54"/>
      <c r="GW110" s="54"/>
      <c r="GX110" s="54"/>
      <c r="GY110" s="54"/>
      <c r="GZ110" s="193"/>
      <c r="HA110" s="54"/>
      <c r="HB110" s="54"/>
      <c r="HC110" s="54"/>
      <c r="HD110" s="34">
        <f t="shared" ca="1" si="53"/>
        <v>1</v>
      </c>
      <c r="HE110" s="25">
        <f t="shared" ca="1" si="76"/>
        <v>6.8389057750759875E-4</v>
      </c>
      <c r="HF110" s="25">
        <f t="shared" ca="1" si="77"/>
        <v>1.5197568389057751E-3</v>
      </c>
      <c r="HG110" s="25">
        <f t="shared" ca="1" si="78"/>
        <v>9.0543259557344079E-4</v>
      </c>
      <c r="HH110" s="25">
        <f t="shared" ca="1" si="79"/>
        <v>2.012072434607646E-3</v>
      </c>
      <c r="HI110" s="25"/>
      <c r="HJ110" s="25"/>
      <c r="HK110" s="5"/>
      <c r="HL110" s="24">
        <f t="shared" ca="1" si="51"/>
        <v>44250</v>
      </c>
      <c r="HM110" s="107"/>
      <c r="HN110" s="85"/>
      <c r="HO110" s="204" t="str">
        <f t="shared" si="54"/>
        <v>ожидание A1</v>
      </c>
      <c r="HP110" s="204" t="str">
        <f t="shared" si="55"/>
        <v>не выгружено 00</v>
      </c>
      <c r="HQ110" s="182" t="str">
        <f t="shared" si="56"/>
        <v>выгружено A1</v>
      </c>
      <c r="HR110" s="182" t="str">
        <f t="shared" si="57"/>
        <v>ожидание A1</v>
      </c>
      <c r="HS110" s="182" t="b">
        <f t="shared" si="58"/>
        <v>0</v>
      </c>
      <c r="HT110" s="182" t="str">
        <f t="shared" si="59"/>
        <v>ожидание замечаний</v>
      </c>
      <c r="HU110" s="182" t="str">
        <f t="shared" si="60"/>
        <v>0055-P2-GA1-CPC-TRM-00659</v>
      </c>
      <c r="HV110" s="191">
        <f t="shared" si="61"/>
        <v>44250</v>
      </c>
      <c r="HW110" s="184" t="str">
        <f t="shared" si="62"/>
        <v>ожидание A1</v>
      </c>
      <c r="HX110" s="191" t="str">
        <f t="shared" si="63"/>
        <v>ожидание A1</v>
      </c>
      <c r="HY110" s="183"/>
      <c r="HZ110" s="182" t="str">
        <f t="shared" si="64"/>
        <v>выгружено</v>
      </c>
      <c r="IA110" s="182" t="str">
        <f t="shared" si="65"/>
        <v>A1</v>
      </c>
      <c r="IB110" s="182" t="str">
        <f t="shared" si="66"/>
        <v>ожидание замечаний к ревизии</v>
      </c>
      <c r="IC110" s="182" t="str">
        <f t="shared" si="67"/>
        <v>A1</v>
      </c>
      <c r="ID110" s="182" t="str">
        <f t="shared" si="68"/>
        <v>A1</v>
      </c>
      <c r="IE110" s="185" t="str">
        <f t="shared" si="69"/>
        <v>1</v>
      </c>
      <c r="IF110" s="135" t="s">
        <v>705</v>
      </c>
      <c r="IG110" s="181">
        <v>1</v>
      </c>
      <c r="IH110" s="85"/>
      <c r="II110" s="85"/>
      <c r="IJ110" s="85"/>
      <c r="IK110" s="85"/>
      <c r="IL110" s="85"/>
      <c r="IM110" s="85"/>
      <c r="IN110" s="85"/>
      <c r="IO110" s="85"/>
      <c r="IP110" s="85"/>
      <c r="IQ110" s="85"/>
      <c r="IR110" s="85"/>
      <c r="IS110" s="85"/>
      <c r="IT110" s="85"/>
      <c r="IU110" s="85"/>
      <c r="IV110" s="85"/>
      <c r="IW110" s="85"/>
      <c r="IX110" s="85"/>
      <c r="IY110" s="85"/>
      <c r="IZ110" s="85"/>
      <c r="JA110" s="85"/>
      <c r="JB110" s="85"/>
      <c r="JC110" s="85"/>
      <c r="JD110" s="85"/>
      <c r="JE110" s="85"/>
      <c r="JF110" s="85"/>
      <c r="JG110" s="85"/>
      <c r="JH110" s="85"/>
      <c r="JI110" s="85"/>
      <c r="JJ110" s="85"/>
      <c r="JK110" s="85"/>
      <c r="JL110" s="85"/>
      <c r="JM110" s="85"/>
      <c r="JN110" s="85"/>
      <c r="JO110" s="85"/>
      <c r="JP110" s="85"/>
      <c r="JQ110" s="85"/>
      <c r="JR110" s="85"/>
      <c r="JS110" s="85"/>
      <c r="JT110" s="85"/>
      <c r="JU110" s="85"/>
      <c r="JV110" s="85"/>
      <c r="JW110" s="85"/>
      <c r="JX110" s="85"/>
      <c r="JY110" s="85"/>
      <c r="JZ110" s="85"/>
      <c r="KA110" s="85"/>
      <c r="KB110" s="85"/>
      <c r="KC110" s="85"/>
    </row>
    <row r="111" spans="1:289" s="57" customFormat="1" ht="57" hidden="1" customHeight="1">
      <c r="A111" s="42"/>
      <c r="B111" s="19" t="s">
        <v>156</v>
      </c>
      <c r="C111" s="19" t="s">
        <v>157</v>
      </c>
      <c r="D111" s="5"/>
      <c r="E111" s="5"/>
      <c r="F111" s="5"/>
      <c r="G111" s="5"/>
      <c r="H111" s="5" t="s">
        <v>727</v>
      </c>
      <c r="I111" s="5" t="s">
        <v>736</v>
      </c>
      <c r="J111" s="5"/>
      <c r="K111" s="5"/>
      <c r="L111" s="5"/>
      <c r="M111" s="5"/>
      <c r="N111" s="5"/>
      <c r="O111" s="5"/>
      <c r="P111" s="5" t="s">
        <v>745</v>
      </c>
      <c r="Q111" s="5" t="s">
        <v>747</v>
      </c>
      <c r="R111" s="5" t="s">
        <v>209</v>
      </c>
      <c r="S111" s="5" t="s">
        <v>362</v>
      </c>
      <c r="T111" s="5" t="s">
        <v>370</v>
      </c>
      <c r="U111" s="5" t="s">
        <v>158</v>
      </c>
      <c r="V111" s="5"/>
      <c r="W111" s="5" t="str">
        <f>CONCATENATE(X111,"-",Y111,"-",Z111,AA111,,AB111,"-",AC111)</f>
        <v>5-30-JSMCN-0003</v>
      </c>
      <c r="X111" s="19" t="s">
        <v>755</v>
      </c>
      <c r="Y111" s="19">
        <v>30</v>
      </c>
      <c r="Z111" s="19" t="s">
        <v>309</v>
      </c>
      <c r="AA111" s="19" t="s">
        <v>305</v>
      </c>
      <c r="AB111" s="19" t="s">
        <v>304</v>
      </c>
      <c r="AC111" s="19" t="s">
        <v>193</v>
      </c>
      <c r="AD111" s="5"/>
      <c r="AE111" s="19">
        <v>4</v>
      </c>
      <c r="AF111" s="19" t="s">
        <v>180</v>
      </c>
      <c r="AG111" s="19" t="s">
        <v>166</v>
      </c>
      <c r="AH111" s="19">
        <v>537</v>
      </c>
      <c r="AI111" s="19" t="s">
        <v>221</v>
      </c>
      <c r="AJ111" s="5"/>
      <c r="AK111" s="5"/>
      <c r="AL111" s="5" t="s">
        <v>121</v>
      </c>
      <c r="AM111" s="5"/>
      <c r="AN111" s="5" t="s">
        <v>546</v>
      </c>
      <c r="AO111" s="5" t="str">
        <f>CONCATENATE("0055-",B111,"-",C111,"-","4",".",AE111,".",AF111,".",AG111,".",AH111,"-",AL111,".",AN111,"-",AI111)</f>
        <v>0055-CPC-GA1-4.4.3.30.537-ATH2.JH-0005</v>
      </c>
      <c r="AP111" s="5" t="str">
        <f>CONCATENATE("0055-",B111,"-",C111,"-","4",".",AE111,".",AF111,".",AG111,".",AH111,"-",AL111,"-",AN111,"-",AI111,"_",BD111,"_",U111)</f>
        <v>0055-CPC-GA1-4.4.3.30.537-ATH2-JH-0005_-_ER</v>
      </c>
      <c r="AQ111" s="13" t="s">
        <v>324</v>
      </c>
      <c r="AR111" s="13" t="s">
        <v>397</v>
      </c>
      <c r="AS111" s="13" t="s">
        <v>387</v>
      </c>
      <c r="AT111" s="13" t="s">
        <v>386</v>
      </c>
      <c r="AU111" s="13" t="s">
        <v>286</v>
      </c>
      <c r="AV111" s="13" t="s">
        <v>287</v>
      </c>
      <c r="AW111" s="13" t="str">
        <f>CONCATENATE(AQ111," ",AS111,CHAR(10),W111,CHAR(10),AU111)</f>
        <v>SIS Marshalling Cabinet for NON-IS channels 
5-30-JSMCN-0003
Passport</v>
      </c>
      <c r="AX111" s="13" t="str">
        <f>CONCATENATE(AR111," ",AT111,CHAR(10),W111,CHAR(10),AV111)</f>
        <v>Шкаф кроссовый ПАЗ, аналоговые и дискретные сигналы, неискробезопасный
5-30-JSMCN-0003
Паспорт</v>
      </c>
      <c r="AY111" s="5"/>
      <c r="AZ111" s="5" t="s">
        <v>490</v>
      </c>
      <c r="BA111" s="5" t="s">
        <v>489</v>
      </c>
      <c r="BB111" s="5" t="str">
        <f>IF(FW111&gt;0,"02",IF(FN111&gt;0,"01",IF(FE111&gt;0,"00",IF(EM111&gt;0,"G1",IF(ED111&gt;0,"F1",IF(DU111&gt;0,"E1",IF(DL111&gt;0,"D1",IF(DC111&gt;0,"C1",IF(CT111&gt;0,"B1",IF(BM111&gt;0,"A1","-"))))))))))</f>
        <v>-</v>
      </c>
      <c r="BC111" s="167" t="str">
        <f t="shared" si="88"/>
        <v>-</v>
      </c>
      <c r="BD111" s="5" t="str">
        <f t="shared" si="92"/>
        <v>-</v>
      </c>
      <c r="BE111" s="5"/>
      <c r="BF111" s="5"/>
      <c r="BG111" s="12"/>
      <c r="BH111" s="5"/>
      <c r="BI111" s="5"/>
      <c r="BJ111" s="54">
        <f>FB111-(28+15)</f>
        <v>44227</v>
      </c>
      <c r="BK111" s="54">
        <f ca="1">IF(BM111&gt;0,BL111,IF(BJ111&lt;TODAY(),WORKDAY(TODAY(),10),BJ111))</f>
        <v>44294</v>
      </c>
      <c r="BL111" s="54"/>
      <c r="BM111" s="5"/>
      <c r="BN111" s="167"/>
      <c r="BO111" s="167"/>
      <c r="BP111" s="167"/>
      <c r="BQ111" s="167"/>
      <c r="BR111" s="157"/>
      <c r="BS111" s="157"/>
      <c r="BT111" s="157"/>
      <c r="BU111" s="157"/>
      <c r="BV111" s="157"/>
      <c r="BW111" s="147"/>
      <c r="BX111" s="147"/>
      <c r="BY111" s="147"/>
      <c r="BZ111" s="147"/>
      <c r="CA111" s="147"/>
      <c r="CB111" s="125"/>
      <c r="CC111" s="125"/>
      <c r="CD111" s="125"/>
      <c r="CE111" s="125"/>
      <c r="CF111" s="125"/>
      <c r="CG111" s="125"/>
      <c r="CH111" s="125"/>
      <c r="CI111" s="125"/>
      <c r="CJ111" s="125"/>
      <c r="CK111" s="125"/>
      <c r="CL111" s="24">
        <f>WORKDAY(BJ111,20)</f>
        <v>44253</v>
      </c>
      <c r="CM111" s="24" t="str">
        <f>IF(BM111&gt;0,WORKDAY(BK111,10),"-")</f>
        <v>-</v>
      </c>
      <c r="CN111" s="54"/>
      <c r="CO111" s="117"/>
      <c r="CP111" s="34"/>
      <c r="CQ111" s="24">
        <f>WORKDAY(CL111,10)</f>
        <v>44267</v>
      </c>
      <c r="CR111" s="24" t="str">
        <f>IF(CO111&gt;0,WORKDAY(CM111,10),"-")</f>
        <v>-</v>
      </c>
      <c r="CS111" s="54"/>
      <c r="CT111" s="5"/>
      <c r="CU111" s="24" t="str">
        <f>IF(CT111&gt;0,WORKDAY(CQ111,10),"-")</f>
        <v>-</v>
      </c>
      <c r="CV111" s="24" t="str">
        <f>IF(CT111&gt;0,WORKDAY(CR111,10),"-")</f>
        <v>-</v>
      </c>
      <c r="CW111" s="54"/>
      <c r="CX111" s="5"/>
      <c r="CY111" s="34"/>
      <c r="CZ111" s="24" t="str">
        <f>IF(CX111&gt;0,WORKDAY(CU111,10),"-")</f>
        <v>-</v>
      </c>
      <c r="DA111" s="24" t="str">
        <f>IF(CX111&gt;0,WORKDAY(CV111,10),"-")</f>
        <v>-</v>
      </c>
      <c r="DB111" s="24"/>
      <c r="DC111" s="5"/>
      <c r="DD111" s="24" t="str">
        <f>IF(DC111&gt;0,WORKDAY(CZ111,10),"-")</f>
        <v>-</v>
      </c>
      <c r="DE111" s="24" t="str">
        <f>IF(DC111&gt;0,WORKDAY(DA111,10),"-")</f>
        <v>-</v>
      </c>
      <c r="DF111" s="5"/>
      <c r="DG111" s="5"/>
      <c r="DH111" s="54"/>
      <c r="DI111" s="24" t="str">
        <f>IF(DG111&gt;0,WORKDAY(DD111,10),"-")</f>
        <v>-</v>
      </c>
      <c r="DJ111" s="24" t="str">
        <f>IF(DG111&gt;0,WORKDAY(DE111,10),"-")</f>
        <v>-</v>
      </c>
      <c r="DK111" s="5"/>
      <c r="DL111" s="5"/>
      <c r="DM111" s="24" t="str">
        <f>IF(DL111&gt;0,WORKDAY(DI111,10),"-")</f>
        <v>-</v>
      </c>
      <c r="DN111" s="24" t="str">
        <f>IF(DL111&gt;0,WORKDAY(DJ111,10),"-")</f>
        <v>-</v>
      </c>
      <c r="DO111" s="5"/>
      <c r="DP111" s="5"/>
      <c r="DQ111" s="54"/>
      <c r="DR111" s="24" t="str">
        <f>IF(DP111&gt;0,WORKDAY(DM111,10),"-")</f>
        <v>-</v>
      </c>
      <c r="DS111" s="24" t="str">
        <f>IF(DP111&gt;0,WORKDAY(DN111,10),"-")</f>
        <v>-</v>
      </c>
      <c r="DT111" s="5"/>
      <c r="DU111" s="5"/>
      <c r="DV111" s="24" t="str">
        <f>IF(DU111&gt;0,WORKDAY(DR111,10),"-")</f>
        <v>-</v>
      </c>
      <c r="DW111" s="24" t="str">
        <f>IF(DU111&gt;0,WORKDAY(DS111,10),"-")</f>
        <v>-</v>
      </c>
      <c r="DX111" s="5"/>
      <c r="DY111" s="5"/>
      <c r="DZ111" s="54"/>
      <c r="EA111" s="24" t="str">
        <f>IF(DY111&gt;0,WORKDAY(DV111,10),"-")</f>
        <v>-</v>
      </c>
      <c r="EB111" s="24" t="str">
        <f>IF(DY111&gt;0,WORKDAY(DW111,10),"-")</f>
        <v>-</v>
      </c>
      <c r="EC111" s="5"/>
      <c r="ED111" s="5"/>
      <c r="EE111" s="24" t="str">
        <f>IF(ED111&gt;0,WORKDAY(EA111,10),"-")</f>
        <v>-</v>
      </c>
      <c r="EF111" s="24" t="str">
        <f>IF(ED111&gt;0,WORKDAY(EB111,10),"-")</f>
        <v>-</v>
      </c>
      <c r="EG111" s="5"/>
      <c r="EH111" s="5"/>
      <c r="EI111" s="54"/>
      <c r="EJ111" s="24" t="str">
        <f>IF(EH111&gt;0,WORKDAY(EE111,10),"-")</f>
        <v>-</v>
      </c>
      <c r="EK111" s="24" t="str">
        <f>IF(EH111&gt;0,WORKDAY(EF111,10),"-")</f>
        <v>-</v>
      </c>
      <c r="EL111" s="5"/>
      <c r="EM111" s="5"/>
      <c r="EN111" s="24" t="str">
        <f>IF(EM111&gt;0,WORKDAY(EJ111,10),"-")</f>
        <v>-</v>
      </c>
      <c r="EO111" s="24" t="str">
        <f>IF(EM111&gt;0,WORKDAY(EK111,10),"-")</f>
        <v>-</v>
      </c>
      <c r="EP111" s="5"/>
      <c r="EQ111" s="5"/>
      <c r="ER111" s="54"/>
      <c r="ES111" s="54"/>
      <c r="ET111" s="54"/>
      <c r="EU111" s="54"/>
      <c r="EV111" s="54"/>
      <c r="EW111" s="24"/>
      <c r="EX111" s="24"/>
      <c r="EY111" s="167"/>
      <c r="EZ111" s="167"/>
      <c r="FA111" s="193"/>
      <c r="FB111" s="214">
        <v>44270</v>
      </c>
      <c r="FC111" s="214">
        <f ca="1">IF(BK111&gt;0,IF(DC111&gt;0,WORKDAY(DB111,20),IF(CT111&gt;0,WORKDAY(CS111,30),IF(CO111&gt;0,WORKDAY(CN111,40),FB111))),"-")</f>
        <v>44270</v>
      </c>
      <c r="FD111" s="167"/>
      <c r="FE111" s="167"/>
      <c r="FF111" s="24" t="str">
        <f>IF(FE111&gt;0,WORKDAY(FB111,10),"-")</f>
        <v>-</v>
      </c>
      <c r="FG111" s="24" t="str">
        <f>IF(FE111&gt;0,WORKDAY(FC111,10),"-")</f>
        <v>-</v>
      </c>
      <c r="FH111" s="167"/>
      <c r="FI111" s="167"/>
      <c r="FJ111" s="196"/>
      <c r="FK111" s="24">
        <f t="shared" si="93"/>
        <v>44298</v>
      </c>
      <c r="FL111" s="24">
        <f t="shared" si="74"/>
        <v>44298</v>
      </c>
      <c r="FM111" s="5"/>
      <c r="FN111" s="5"/>
      <c r="FO111" s="24" t="str">
        <f>IF(FN111&gt;0,WORKDAY(FK111,10),"-")</f>
        <v>-</v>
      </c>
      <c r="FP111" s="24" t="str">
        <f>IF(FN111&gt;0,WORKDAY(FL111,10),"-")</f>
        <v>-</v>
      </c>
      <c r="FQ111" s="5"/>
      <c r="FR111" s="5"/>
      <c r="FS111" s="54"/>
      <c r="FT111" s="24">
        <f t="shared" si="94"/>
        <v>44326</v>
      </c>
      <c r="FU111" s="24">
        <f>FT111</f>
        <v>44326</v>
      </c>
      <c r="FV111" s="5"/>
      <c r="FW111" s="5"/>
      <c r="FX111" s="24" t="str">
        <f>IF(FW111&gt;0,WORKDAY(FT111,10),"-")</f>
        <v>-</v>
      </c>
      <c r="FY111" s="24" t="str">
        <f>IF(FW111&gt;0,WORKDAY(FU111,10),"-")</f>
        <v>-</v>
      </c>
      <c r="FZ111" s="5"/>
      <c r="GA111" s="5"/>
      <c r="GB111" s="54"/>
      <c r="GC111" s="54"/>
      <c r="GD111" s="54"/>
      <c r="GE111" s="54"/>
      <c r="GF111" s="54"/>
      <c r="GG111" s="54"/>
      <c r="GH111" s="54"/>
      <c r="GI111" s="54"/>
      <c r="GJ111" s="54"/>
      <c r="GK111" s="54"/>
      <c r="GL111" s="54"/>
      <c r="GM111" s="54"/>
      <c r="GN111" s="54"/>
      <c r="GO111" s="54"/>
      <c r="GP111" s="54"/>
      <c r="GQ111" s="54"/>
      <c r="GR111" s="54"/>
      <c r="GS111" s="54"/>
      <c r="GT111" s="54"/>
      <c r="GU111" s="54"/>
      <c r="GV111" s="54"/>
      <c r="GW111" s="54"/>
      <c r="GX111" s="54"/>
      <c r="GY111" s="54"/>
      <c r="GZ111" s="193"/>
      <c r="HA111" s="54"/>
      <c r="HB111" s="54"/>
      <c r="HC111" s="54"/>
      <c r="HD111" s="34">
        <f t="shared" ca="1" si="53"/>
        <v>1</v>
      </c>
      <c r="HE111" s="25">
        <f t="shared" si="76"/>
        <v>0</v>
      </c>
      <c r="HF111" s="25">
        <f t="shared" ca="1" si="77"/>
        <v>1.5197568389057751E-3</v>
      </c>
      <c r="HG111" s="25">
        <f t="shared" si="78"/>
        <v>0</v>
      </c>
      <c r="HH111" s="25">
        <f t="shared" ca="1" si="79"/>
        <v>2.012072434607646E-3</v>
      </c>
      <c r="HI111" s="25"/>
      <c r="HJ111" s="25"/>
      <c r="HK111" s="5"/>
      <c r="HL111" s="24" t="str">
        <f t="shared" ca="1" si="51"/>
        <v>-</v>
      </c>
      <c r="HM111" s="107"/>
      <c r="HN111" s="85"/>
      <c r="HO111" s="204" t="str">
        <f t="shared" si="54"/>
        <v>не выгружено A1</v>
      </c>
      <c r="HP111" s="204" t="str">
        <f t="shared" si="55"/>
        <v>не выгружено 00</v>
      </c>
      <c r="HQ111" s="182" t="str">
        <f t="shared" si="56"/>
        <v>не выгружено A1</v>
      </c>
      <c r="HR111" s="182" t="str">
        <f t="shared" si="57"/>
        <v>не выгружено A1</v>
      </c>
      <c r="HS111" s="182" t="b">
        <f t="shared" si="58"/>
        <v>0</v>
      </c>
      <c r="HT111" s="182" t="str">
        <f t="shared" si="59"/>
        <v>не выгружено A1</v>
      </c>
      <c r="HU111" s="182" t="str">
        <f t="shared" si="60"/>
        <v>не выгружено A1</v>
      </c>
      <c r="HV111" s="191" t="str">
        <f t="shared" si="61"/>
        <v>не выгружено A1</v>
      </c>
      <c r="HW111" s="184" t="str">
        <f t="shared" si="62"/>
        <v>не выгружено A1</v>
      </c>
      <c r="HX111" s="191" t="str">
        <f t="shared" si="63"/>
        <v>не выгружено A1</v>
      </c>
      <c r="HY111" s="183"/>
      <c r="HZ111" s="182" t="str">
        <f t="shared" si="64"/>
        <v>не выгружено</v>
      </c>
      <c r="IA111" s="182" t="str">
        <f t="shared" si="65"/>
        <v>A1</v>
      </c>
      <c r="IB111" s="182" t="str">
        <f t="shared" si="66"/>
        <v>не выгружено</v>
      </c>
      <c r="IC111" s="182" t="str">
        <f t="shared" si="67"/>
        <v>A1</v>
      </c>
      <c r="ID111" s="182" t="str">
        <f t="shared" si="68"/>
        <v>A1</v>
      </c>
      <c r="IE111" s="185" t="str">
        <f t="shared" si="69"/>
        <v>выгрузить A1</v>
      </c>
      <c r="IF111" s="135" t="s">
        <v>705</v>
      </c>
      <c r="IG111" s="181">
        <v>1</v>
      </c>
      <c r="IH111" s="85"/>
      <c r="II111" s="85"/>
      <c r="IJ111" s="85"/>
      <c r="IK111" s="85"/>
      <c r="IL111" s="85"/>
      <c r="IM111" s="85"/>
      <c r="IN111" s="85"/>
      <c r="IO111" s="85"/>
      <c r="IP111" s="85"/>
      <c r="IQ111" s="85"/>
      <c r="IR111" s="85"/>
      <c r="IS111" s="85"/>
      <c r="IT111" s="85"/>
      <c r="IU111" s="85"/>
      <c r="IV111" s="85"/>
      <c r="IW111" s="85"/>
      <c r="IX111" s="85"/>
      <c r="IY111" s="85"/>
      <c r="IZ111" s="85"/>
      <c r="JA111" s="85"/>
      <c r="JB111" s="85"/>
      <c r="JC111" s="85"/>
      <c r="JD111" s="85"/>
      <c r="JE111" s="85"/>
      <c r="JF111" s="85"/>
      <c r="JG111" s="85"/>
      <c r="JH111" s="85"/>
      <c r="JI111" s="85"/>
      <c r="JJ111" s="85"/>
      <c r="JK111" s="85"/>
      <c r="JL111" s="85"/>
      <c r="JM111" s="85"/>
      <c r="JN111" s="85"/>
      <c r="JO111" s="85"/>
      <c r="JP111" s="85"/>
      <c r="JQ111" s="85"/>
      <c r="JR111" s="85"/>
      <c r="JS111" s="85"/>
      <c r="JT111" s="85"/>
      <c r="JU111" s="85"/>
      <c r="JV111" s="85"/>
      <c r="JW111" s="85"/>
      <c r="JX111" s="85"/>
      <c r="JY111" s="85"/>
      <c r="JZ111" s="85"/>
      <c r="KA111" s="85"/>
      <c r="KB111" s="85"/>
      <c r="KC111" s="85"/>
    </row>
    <row r="112" spans="1:289" s="87" customFormat="1" ht="33" hidden="1" customHeight="1">
      <c r="A112" s="17"/>
      <c r="B112" s="20"/>
      <c r="C112" s="20"/>
      <c r="D112" s="18"/>
      <c r="E112" s="18"/>
      <c r="F112" s="18"/>
      <c r="G112" s="18"/>
      <c r="H112" s="18"/>
      <c r="I112" s="18"/>
      <c r="J112" s="18"/>
      <c r="K112" s="18"/>
      <c r="L112" s="18"/>
      <c r="M112" s="18"/>
      <c r="N112" s="18"/>
      <c r="O112" s="18"/>
      <c r="P112" s="18"/>
      <c r="Q112" s="18"/>
      <c r="R112" s="18"/>
      <c r="S112" s="18"/>
      <c r="T112" s="18"/>
      <c r="U112" s="18"/>
      <c r="V112" s="18"/>
      <c r="W112" s="20"/>
      <c r="X112" s="20"/>
      <c r="Y112" s="20"/>
      <c r="Z112" s="20"/>
      <c r="AA112" s="20"/>
      <c r="AB112" s="20"/>
      <c r="AC112" s="20"/>
      <c r="AD112" s="18"/>
      <c r="AE112" s="20"/>
      <c r="AF112" s="20"/>
      <c r="AG112" s="20"/>
      <c r="AH112" s="20"/>
      <c r="AI112" s="20"/>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71"/>
      <c r="BO112" s="171"/>
      <c r="BP112" s="171"/>
      <c r="BQ112" s="171"/>
      <c r="BR112" s="161"/>
      <c r="BS112" s="161"/>
      <c r="BT112" s="161"/>
      <c r="BU112" s="161"/>
      <c r="BV112" s="161"/>
      <c r="BW112" s="151"/>
      <c r="BX112" s="151"/>
      <c r="BY112" s="151"/>
      <c r="BZ112" s="151"/>
      <c r="CA112" s="151"/>
      <c r="CB112" s="129"/>
      <c r="CC112" s="129"/>
      <c r="CD112" s="129"/>
      <c r="CE112" s="129"/>
      <c r="CF112" s="129"/>
      <c r="CG112" s="129"/>
      <c r="CH112" s="129"/>
      <c r="CI112" s="129"/>
      <c r="CJ112" s="129"/>
      <c r="CK112" s="129"/>
      <c r="CL112" s="18"/>
      <c r="CM112" s="18"/>
      <c r="CN112" s="18"/>
      <c r="CO112" s="118"/>
      <c r="CP112" s="48"/>
      <c r="CQ112" s="18"/>
      <c r="CR112" s="18"/>
      <c r="CS112" s="18"/>
      <c r="CT112" s="18"/>
      <c r="CU112" s="18"/>
      <c r="CV112" s="18"/>
      <c r="CW112" s="18"/>
      <c r="CX112" s="18"/>
      <c r="CY112" s="34"/>
      <c r="CZ112" s="18"/>
      <c r="DA112" s="18"/>
      <c r="DB112" s="18"/>
      <c r="DC112" s="18"/>
      <c r="DD112" s="18"/>
      <c r="DE112" s="18"/>
      <c r="DF112" s="18"/>
      <c r="DG112" s="18"/>
      <c r="DH112" s="45"/>
      <c r="DI112" s="18"/>
      <c r="DJ112" s="18"/>
      <c r="DK112" s="18"/>
      <c r="DL112" s="18"/>
      <c r="DM112" s="18"/>
      <c r="DN112" s="18"/>
      <c r="DO112" s="18"/>
      <c r="DP112" s="18"/>
      <c r="DQ112" s="45"/>
      <c r="DR112" s="18"/>
      <c r="DS112" s="18"/>
      <c r="DT112" s="18"/>
      <c r="DU112" s="18"/>
      <c r="DV112" s="18"/>
      <c r="DW112" s="18"/>
      <c r="DX112" s="18"/>
      <c r="DY112" s="18"/>
      <c r="DZ112" s="45"/>
      <c r="EA112" s="18"/>
      <c r="EB112" s="18"/>
      <c r="EC112" s="18"/>
      <c r="ED112" s="18"/>
      <c r="EE112" s="18"/>
      <c r="EF112" s="18"/>
      <c r="EG112" s="18"/>
      <c r="EH112" s="18"/>
      <c r="EI112" s="45"/>
      <c r="EJ112" s="18"/>
      <c r="EK112" s="18"/>
      <c r="EL112" s="18"/>
      <c r="EM112" s="18"/>
      <c r="EN112" s="18"/>
      <c r="EO112" s="18"/>
      <c r="EP112" s="18"/>
      <c r="EQ112" s="18"/>
      <c r="ER112" s="45"/>
      <c r="ES112" s="110"/>
      <c r="ET112" s="110"/>
      <c r="EU112" s="110"/>
      <c r="EV112" s="110"/>
      <c r="EW112" s="192"/>
      <c r="EX112" s="192"/>
      <c r="EY112" s="192"/>
      <c r="EZ112" s="192"/>
      <c r="FA112" s="199"/>
      <c r="FB112" s="214"/>
      <c r="FC112" s="214"/>
      <c r="FD112" s="18"/>
      <c r="FE112" s="18"/>
      <c r="FF112" s="18"/>
      <c r="FG112" s="18"/>
      <c r="FH112" s="18"/>
      <c r="FI112" s="18"/>
      <c r="FJ112" s="34"/>
      <c r="FK112" s="18"/>
      <c r="FL112" s="18"/>
      <c r="FM112" s="18"/>
      <c r="FN112" s="18"/>
      <c r="FO112" s="18"/>
      <c r="FP112" s="18"/>
      <c r="FQ112" s="18"/>
      <c r="FR112" s="18"/>
      <c r="FS112" s="45"/>
      <c r="FT112" s="18"/>
      <c r="FU112" s="18"/>
      <c r="FV112" s="18"/>
      <c r="FW112" s="18"/>
      <c r="FX112" s="18"/>
      <c r="FY112" s="18"/>
      <c r="FZ112" s="18"/>
      <c r="GA112" s="18"/>
      <c r="GB112" s="45"/>
      <c r="GC112" s="110"/>
      <c r="GD112" s="110"/>
      <c r="GE112" s="110"/>
      <c r="GF112" s="110"/>
      <c r="GG112" s="110"/>
      <c r="GH112" s="110"/>
      <c r="GI112" s="110"/>
      <c r="GJ112" s="110"/>
      <c r="GK112" s="110"/>
      <c r="GL112" s="110"/>
      <c r="GM112" s="110"/>
      <c r="GN112" s="110"/>
      <c r="GO112" s="110"/>
      <c r="GP112" s="110"/>
      <c r="GQ112" s="110"/>
      <c r="GR112" s="110"/>
      <c r="GS112" s="110"/>
      <c r="GT112" s="110"/>
      <c r="GU112" s="110"/>
      <c r="GV112" s="110"/>
      <c r="GW112" s="110"/>
      <c r="GX112" s="110"/>
      <c r="GY112" s="45"/>
      <c r="GZ112" s="199"/>
      <c r="HA112" s="110"/>
      <c r="HB112" s="110"/>
      <c r="HC112" s="110"/>
      <c r="HD112" s="34">
        <f t="shared" si="53"/>
        <v>0</v>
      </c>
      <c r="HE112" s="25">
        <f t="shared" si="76"/>
        <v>0</v>
      </c>
      <c r="HF112" s="25">
        <f t="shared" si="77"/>
        <v>0</v>
      </c>
      <c r="HG112" s="25">
        <f t="shared" si="78"/>
        <v>0</v>
      </c>
      <c r="HH112" s="25">
        <f t="shared" si="79"/>
        <v>0</v>
      </c>
      <c r="HI112" s="25"/>
      <c r="HJ112" s="18"/>
      <c r="HK112" s="18"/>
      <c r="HL112" s="24" t="str">
        <f t="shared" si="51"/>
        <v>-</v>
      </c>
      <c r="HM112" s="107"/>
      <c r="HN112" s="85"/>
      <c r="HO112" s="204" t="str">
        <f t="shared" si="54"/>
        <v>---/---</v>
      </c>
      <c r="HP112" s="204" t="str">
        <f t="shared" si="55"/>
        <v>---/---</v>
      </c>
      <c r="HQ112" s="182" t="str">
        <f t="shared" si="56"/>
        <v>---/---</v>
      </c>
      <c r="HR112" s="182" t="str">
        <f t="shared" si="57"/>
        <v>---/---</v>
      </c>
      <c r="HS112" s="182" t="b">
        <f t="shared" si="58"/>
        <v>0</v>
      </c>
      <c r="HT112" s="182" t="str">
        <f t="shared" si="59"/>
        <v>---/---</v>
      </c>
      <c r="HU112" s="182" t="str">
        <f t="shared" si="60"/>
        <v>---/---</v>
      </c>
      <c r="HV112" s="191" t="str">
        <f t="shared" si="61"/>
        <v>---/---</v>
      </c>
      <c r="HW112" s="184" t="str">
        <f t="shared" si="62"/>
        <v>---/---</v>
      </c>
      <c r="HX112" s="191" t="str">
        <f t="shared" si="63"/>
        <v>---/---</v>
      </c>
      <c r="HY112" s="183"/>
      <c r="HZ112" s="182" t="str">
        <f t="shared" si="64"/>
        <v>---/---</v>
      </c>
      <c r="IA112" s="182" t="str">
        <f t="shared" si="65"/>
        <v>---/---</v>
      </c>
      <c r="IB112" s="182" t="str">
        <f t="shared" si="66"/>
        <v>---/---</v>
      </c>
      <c r="IC112" s="182" t="str">
        <f t="shared" si="67"/>
        <v>---/---</v>
      </c>
      <c r="ID112" s="182" t="str">
        <f t="shared" si="68"/>
        <v>---/---</v>
      </c>
      <c r="IE112" s="185" t="str">
        <f t="shared" si="69"/>
        <v>---/---</v>
      </c>
      <c r="IF112" s="135" t="s">
        <v>717</v>
      </c>
      <c r="IG112" s="181">
        <v>1</v>
      </c>
      <c r="IH112" s="85"/>
      <c r="II112" s="85"/>
      <c r="IJ112" s="85"/>
      <c r="IK112" s="85"/>
      <c r="IL112" s="85"/>
      <c r="IM112" s="85"/>
      <c r="IN112" s="85"/>
      <c r="IO112" s="85"/>
      <c r="IP112" s="85"/>
      <c r="IQ112" s="85"/>
      <c r="IR112" s="85"/>
      <c r="IS112" s="85"/>
      <c r="IT112" s="85"/>
      <c r="IU112" s="85"/>
      <c r="IV112" s="85"/>
      <c r="IW112" s="85"/>
      <c r="IX112" s="85"/>
      <c r="IY112" s="85"/>
      <c r="IZ112" s="85"/>
      <c r="JA112" s="85"/>
      <c r="JB112" s="85"/>
      <c r="JC112" s="85"/>
      <c r="JD112" s="85"/>
      <c r="JE112" s="85"/>
      <c r="JF112" s="85"/>
      <c r="JG112" s="85"/>
      <c r="JH112" s="85"/>
      <c r="JI112" s="85"/>
      <c r="JJ112" s="85"/>
      <c r="JK112" s="85"/>
      <c r="JL112" s="85"/>
      <c r="JM112" s="85"/>
      <c r="JN112" s="85"/>
      <c r="JO112" s="85"/>
      <c r="JP112" s="85"/>
      <c r="JQ112" s="85"/>
      <c r="JR112" s="85"/>
      <c r="JS112" s="85"/>
      <c r="JT112" s="85"/>
      <c r="JU112" s="85"/>
      <c r="JV112" s="85"/>
      <c r="JW112" s="85"/>
      <c r="JX112" s="85"/>
      <c r="JY112" s="85"/>
      <c r="JZ112" s="85"/>
      <c r="KA112" s="85"/>
      <c r="KB112" s="85"/>
      <c r="KC112" s="85"/>
    </row>
    <row r="113" spans="1:289" s="57" customFormat="1" ht="42.75" hidden="1" customHeight="1">
      <c r="A113" s="42"/>
      <c r="B113" s="19" t="s">
        <v>156</v>
      </c>
      <c r="C113" s="19" t="s">
        <v>157</v>
      </c>
      <c r="D113" s="5"/>
      <c r="E113" s="5"/>
      <c r="F113" s="5"/>
      <c r="G113" s="5"/>
      <c r="H113" s="5" t="s">
        <v>727</v>
      </c>
      <c r="I113" s="5" t="s">
        <v>736</v>
      </c>
      <c r="J113" s="5"/>
      <c r="K113" s="5"/>
      <c r="L113" s="5"/>
      <c r="M113" s="5"/>
      <c r="N113" s="5"/>
      <c r="O113" s="5"/>
      <c r="P113" s="5" t="s">
        <v>745</v>
      </c>
      <c r="Q113" s="5" t="s">
        <v>747</v>
      </c>
      <c r="R113" s="5" t="s">
        <v>209</v>
      </c>
      <c r="S113" s="5" t="s">
        <v>362</v>
      </c>
      <c r="T113" s="5" t="s">
        <v>370</v>
      </c>
      <c r="U113" s="5" t="s">
        <v>158</v>
      </c>
      <c r="V113" s="5"/>
      <c r="W113" s="5" t="str">
        <f>CONCATENATE(X113,"-",Y113,"-",Z113,AA113,,AB113,"-",AC113)</f>
        <v>5-30-JGCC-0001</v>
      </c>
      <c r="X113" s="19" t="s">
        <v>755</v>
      </c>
      <c r="Y113" s="19">
        <v>30</v>
      </c>
      <c r="Z113" s="19" t="s">
        <v>179</v>
      </c>
      <c r="AA113" s="19" t="s">
        <v>303</v>
      </c>
      <c r="AB113" s="19"/>
      <c r="AC113" s="19" t="s">
        <v>188</v>
      </c>
      <c r="AD113" s="5"/>
      <c r="AE113" s="19">
        <v>4</v>
      </c>
      <c r="AF113" s="19" t="s">
        <v>180</v>
      </c>
      <c r="AG113" s="19" t="s">
        <v>166</v>
      </c>
      <c r="AH113" s="19">
        <v>537</v>
      </c>
      <c r="AI113" s="19" t="s">
        <v>224</v>
      </c>
      <c r="AJ113" s="5"/>
      <c r="AK113" s="5"/>
      <c r="AL113" s="5" t="s">
        <v>121</v>
      </c>
      <c r="AM113" s="5"/>
      <c r="AN113" s="5" t="s">
        <v>167</v>
      </c>
      <c r="AO113" s="5" t="str">
        <f>CONCATENATE("0055-",B113,"-",C113,"-","4",".",AE113,".",AF113,".",AG113,".",AH113,"-",AL113,".",AN113,"-",AI113)</f>
        <v>0055-CPC-GA1-4.4.3.30.537-ATH2.RD-0011</v>
      </c>
      <c r="AP113" s="5" t="str">
        <f>CONCATENATE("0055-",B113,"-",C113,"-","4",".",AE113,".",AF113,".",AG113,".",AH113,"-",AL113,"-",AN113,"-",AI113,"_",BD113,"_",U113)</f>
        <v>0055-CPC-GA1-4.4.3.30.537-ATH2-RD-0011_A1_ER</v>
      </c>
      <c r="AQ113" s="13" t="s">
        <v>510</v>
      </c>
      <c r="AR113" s="13" t="s">
        <v>391</v>
      </c>
      <c r="AS113" s="13"/>
      <c r="AT113" s="13"/>
      <c r="AU113" s="13" t="s">
        <v>318</v>
      </c>
      <c r="AV113" s="13" t="s">
        <v>333</v>
      </c>
      <c r="AW113" s="13" t="str">
        <f>CONCATENATE(AQ113," ",AS113,CHAR(10),W113,CHAR(10),AU113)</f>
        <v>AGDS Control Cabinet 
5-30-JGCC-0001
List of drawings</v>
      </c>
      <c r="AX113" s="13" t="str">
        <f>CONCATENATE(AR113," ",AT113,CHAR(10),W113,CHAR(10),AV113)</f>
        <v>Системный шкаф АСКЗ 
5-30-JGCC-0001
Ведомость документов</v>
      </c>
      <c r="AY113" s="5"/>
      <c r="AZ113" s="5" t="s">
        <v>490</v>
      </c>
      <c r="BA113" s="5" t="s">
        <v>489</v>
      </c>
      <c r="BB113" s="5" t="str">
        <f>IF(FW113&gt;0,"02",IF(FN113&gt;0,"01",IF(FE113&gt;0,"00",IF(EM113&gt;0,"G1",IF(ED113&gt;0,"F1",IF(DU113&gt;0,"E1",IF(DL113&gt;0,"D1",IF(DC113&gt;0,"C1",IF(CT113&gt;0,"B1",IF(BM113&gt;0,"A1","-"))))))))))</f>
        <v>A1</v>
      </c>
      <c r="BC113" s="167" t="str">
        <f t="shared" si="88"/>
        <v>IFR</v>
      </c>
      <c r="BD113" s="5" t="str">
        <f t="shared" ref="BD113:BD117" si="95">BB113</f>
        <v>A1</v>
      </c>
      <c r="BE113" s="5"/>
      <c r="BF113" s="5"/>
      <c r="BG113" s="12"/>
      <c r="BH113" s="5"/>
      <c r="BI113" s="5"/>
      <c r="BJ113" s="54">
        <f>FB113-(28+15)</f>
        <v>44173</v>
      </c>
      <c r="BK113" s="54">
        <f ca="1">IF(BM113&gt;0,BL113,IF(BJ113&lt;TODAY(),WORKDAY(TODAY(),10),BJ113))</f>
        <v>44243</v>
      </c>
      <c r="BL113" s="54">
        <v>44243</v>
      </c>
      <c r="BM113" s="5" t="s">
        <v>779</v>
      </c>
      <c r="BN113" s="167"/>
      <c r="BO113" s="167"/>
      <c r="BP113" s="167"/>
      <c r="BQ113" s="167"/>
      <c r="BR113" s="157"/>
      <c r="BS113" s="157"/>
      <c r="BT113" s="157"/>
      <c r="BU113" s="157"/>
      <c r="BV113" s="157"/>
      <c r="BW113" s="147"/>
      <c r="BX113" s="147"/>
      <c r="BY113" s="147"/>
      <c r="BZ113" s="147"/>
      <c r="CA113" s="147"/>
      <c r="CB113" s="125"/>
      <c r="CC113" s="125"/>
      <c r="CD113" s="125"/>
      <c r="CE113" s="125"/>
      <c r="CF113" s="125"/>
      <c r="CG113" s="125"/>
      <c r="CH113" s="125"/>
      <c r="CI113" s="125"/>
      <c r="CJ113" s="125"/>
      <c r="CK113" s="125"/>
      <c r="CL113" s="24">
        <f>WORKDAY(BJ113,20)</f>
        <v>44201</v>
      </c>
      <c r="CM113" s="24">
        <f ca="1">IF(BM113&gt;0,WORKDAY(BK113,10),"-")</f>
        <v>44257</v>
      </c>
      <c r="CN113" s="54"/>
      <c r="CO113" s="117"/>
      <c r="CP113" s="34"/>
      <c r="CQ113" s="24">
        <f>WORKDAY(CL113,10)</f>
        <v>44215</v>
      </c>
      <c r="CR113" s="24" t="str">
        <f>IF(CO113&gt;0,WORKDAY(CM113,10),"-")</f>
        <v>-</v>
      </c>
      <c r="CS113" s="54"/>
      <c r="CT113" s="5"/>
      <c r="CU113" s="24" t="str">
        <f>IF(CT113&gt;0,WORKDAY(CQ113,10),"-")</f>
        <v>-</v>
      </c>
      <c r="CV113" s="24" t="str">
        <f>IF(CT113&gt;0,WORKDAY(CR113,10),"-")</f>
        <v>-</v>
      </c>
      <c r="CW113" s="54"/>
      <c r="CX113" s="5"/>
      <c r="CY113" s="34"/>
      <c r="CZ113" s="24" t="str">
        <f>IF(CX113&gt;0,WORKDAY(CU113,10),"-")</f>
        <v>-</v>
      </c>
      <c r="DA113" s="24" t="str">
        <f>IF(CX113&gt;0,WORKDAY(CV113,10),"-")</f>
        <v>-</v>
      </c>
      <c r="DB113" s="24"/>
      <c r="DC113" s="5"/>
      <c r="DD113" s="24" t="str">
        <f>IF(DC113&gt;0,WORKDAY(CZ113,10),"-")</f>
        <v>-</v>
      </c>
      <c r="DE113" s="24" t="str">
        <f>IF(DC113&gt;0,WORKDAY(DA113,10),"-")</f>
        <v>-</v>
      </c>
      <c r="DF113" s="5"/>
      <c r="DG113" s="5"/>
      <c r="DH113" s="54"/>
      <c r="DI113" s="24" t="str">
        <f>IF(DG113&gt;0,WORKDAY(DD113,10),"-")</f>
        <v>-</v>
      </c>
      <c r="DJ113" s="24" t="str">
        <f>IF(DG113&gt;0,WORKDAY(DE113,10),"-")</f>
        <v>-</v>
      </c>
      <c r="DK113" s="5"/>
      <c r="DL113" s="5"/>
      <c r="DM113" s="24" t="str">
        <f>IF(DL113&gt;0,WORKDAY(DI113,10),"-")</f>
        <v>-</v>
      </c>
      <c r="DN113" s="24" t="str">
        <f>IF(DL113&gt;0,WORKDAY(DJ113,10),"-")</f>
        <v>-</v>
      </c>
      <c r="DO113" s="5"/>
      <c r="DP113" s="5"/>
      <c r="DQ113" s="54"/>
      <c r="DR113" s="24" t="str">
        <f>IF(DP113&gt;0,WORKDAY(DM113,10),"-")</f>
        <v>-</v>
      </c>
      <c r="DS113" s="24" t="str">
        <f>IF(DP113&gt;0,WORKDAY(DN113,10),"-")</f>
        <v>-</v>
      </c>
      <c r="DT113" s="5"/>
      <c r="DU113" s="5"/>
      <c r="DV113" s="24" t="str">
        <f>IF(DU113&gt;0,WORKDAY(DR113,10),"-")</f>
        <v>-</v>
      </c>
      <c r="DW113" s="24" t="str">
        <f>IF(DU113&gt;0,WORKDAY(DS113,10),"-")</f>
        <v>-</v>
      </c>
      <c r="DX113" s="5"/>
      <c r="DY113" s="5"/>
      <c r="DZ113" s="54"/>
      <c r="EA113" s="24" t="str">
        <f>IF(DY113&gt;0,WORKDAY(DV113,10),"-")</f>
        <v>-</v>
      </c>
      <c r="EB113" s="24" t="str">
        <f>IF(DY113&gt;0,WORKDAY(DW113,10),"-")</f>
        <v>-</v>
      </c>
      <c r="EC113" s="5"/>
      <c r="ED113" s="5"/>
      <c r="EE113" s="24" t="str">
        <f>IF(ED113&gt;0,WORKDAY(EA113,10),"-")</f>
        <v>-</v>
      </c>
      <c r="EF113" s="24" t="str">
        <f>IF(ED113&gt;0,WORKDAY(EB113,10),"-")</f>
        <v>-</v>
      </c>
      <c r="EG113" s="5"/>
      <c r="EH113" s="5"/>
      <c r="EI113" s="54"/>
      <c r="EJ113" s="24" t="str">
        <f>IF(EH113&gt;0,WORKDAY(EE113,10),"-")</f>
        <v>-</v>
      </c>
      <c r="EK113" s="24" t="str">
        <f>IF(EH113&gt;0,WORKDAY(EF113,10),"-")</f>
        <v>-</v>
      </c>
      <c r="EL113" s="5"/>
      <c r="EM113" s="5"/>
      <c r="EN113" s="24" t="str">
        <f>IF(EM113&gt;0,WORKDAY(EJ113,10),"-")</f>
        <v>-</v>
      </c>
      <c r="EO113" s="24" t="str">
        <f>IF(EM113&gt;0,WORKDAY(EK113,10),"-")</f>
        <v>-</v>
      </c>
      <c r="EP113" s="5"/>
      <c r="EQ113" s="5"/>
      <c r="ER113" s="54"/>
      <c r="ES113" s="54"/>
      <c r="ET113" s="54"/>
      <c r="EU113" s="54"/>
      <c r="EV113" s="54"/>
      <c r="EW113" s="24"/>
      <c r="EX113" s="24"/>
      <c r="EY113" s="167"/>
      <c r="EZ113" s="167"/>
      <c r="FA113" s="193"/>
      <c r="FB113" s="214">
        <v>44216</v>
      </c>
      <c r="FC113" s="214">
        <f>FB113</f>
        <v>44216</v>
      </c>
      <c r="FD113" s="167"/>
      <c r="FE113" s="167"/>
      <c r="FF113" s="24" t="str">
        <f>IF(FE113&gt;0,WORKDAY(FB113,10),"-")</f>
        <v>-</v>
      </c>
      <c r="FG113" s="24" t="str">
        <f>IF(FE113&gt;0,WORKDAY(FC113,10),"-")</f>
        <v>-</v>
      </c>
      <c r="FH113" s="5"/>
      <c r="FI113" s="5"/>
      <c r="FJ113" s="34"/>
      <c r="FK113" s="24">
        <f t="shared" si="93"/>
        <v>44244</v>
      </c>
      <c r="FL113" s="24">
        <f>FK113</f>
        <v>44244</v>
      </c>
      <c r="FM113" s="167"/>
      <c r="FN113" s="167"/>
      <c r="FO113" s="24" t="str">
        <f>IF(FN113&gt;0,WORKDAY(FK113,10),"-")</f>
        <v>-</v>
      </c>
      <c r="FP113" s="24" t="str">
        <f>IF(FN113&gt;0,WORKDAY(FL113,10),"-")</f>
        <v>-</v>
      </c>
      <c r="FQ113" s="5"/>
      <c r="FR113" s="5"/>
      <c r="FS113" s="54"/>
      <c r="FT113" s="24">
        <f t="shared" ref="FT113:FT117" si="96">WORKDAY(FK113,20)</f>
        <v>44272</v>
      </c>
      <c r="FU113" s="24">
        <f>FT113</f>
        <v>44272</v>
      </c>
      <c r="FV113" s="5"/>
      <c r="FW113" s="5"/>
      <c r="FX113" s="24" t="str">
        <f>IF(FW113&gt;0,WORKDAY(FT113,10),"-")</f>
        <v>-</v>
      </c>
      <c r="FY113" s="24" t="str">
        <f>IF(FW113&gt;0,WORKDAY(FU113,10),"-")</f>
        <v>-</v>
      </c>
      <c r="FZ113" s="5"/>
      <c r="GA113" s="5"/>
      <c r="GB113" s="54"/>
      <c r="GC113" s="54"/>
      <c r="GD113" s="54"/>
      <c r="GE113" s="54"/>
      <c r="GF113" s="54"/>
      <c r="GG113" s="54"/>
      <c r="GH113" s="54"/>
      <c r="GI113" s="54"/>
      <c r="GJ113" s="54"/>
      <c r="GK113" s="54"/>
      <c r="GL113" s="54"/>
      <c r="GM113" s="54"/>
      <c r="GN113" s="54"/>
      <c r="GO113" s="54"/>
      <c r="GP113" s="54"/>
      <c r="GQ113" s="54"/>
      <c r="GR113" s="54"/>
      <c r="GS113" s="54"/>
      <c r="GT113" s="54"/>
      <c r="GU113" s="54"/>
      <c r="GV113" s="54"/>
      <c r="GW113" s="54"/>
      <c r="GX113" s="54"/>
      <c r="GY113" s="54"/>
      <c r="GZ113" s="193"/>
      <c r="HA113" s="54"/>
      <c r="HB113" s="54"/>
      <c r="HC113" s="54"/>
      <c r="HD113" s="34">
        <f t="shared" ca="1" si="53"/>
        <v>1</v>
      </c>
      <c r="HE113" s="25">
        <f t="shared" ca="1" si="76"/>
        <v>6.8389057750759875E-4</v>
      </c>
      <c r="HF113" s="25">
        <f t="shared" ca="1" si="77"/>
        <v>1.5197568389057751E-3</v>
      </c>
      <c r="HG113" s="25">
        <f t="shared" ca="1" si="78"/>
        <v>9.0543259557344079E-4</v>
      </c>
      <c r="HH113" s="25">
        <f t="shared" ca="1" si="79"/>
        <v>2.012072434607646E-3</v>
      </c>
      <c r="HI113" s="25"/>
      <c r="HJ113" s="25"/>
      <c r="HK113" s="5"/>
      <c r="HL113" s="24">
        <f t="shared" ca="1" si="51"/>
        <v>44243</v>
      </c>
      <c r="HM113" s="107"/>
      <c r="HN113" s="85"/>
      <c r="HO113" s="204" t="str">
        <f t="shared" si="54"/>
        <v>ожидание A1</v>
      </c>
      <c r="HP113" s="204" t="str">
        <f t="shared" si="55"/>
        <v>не выгружено 00</v>
      </c>
      <c r="HQ113" s="182" t="str">
        <f t="shared" si="56"/>
        <v>выгружено A1</v>
      </c>
      <c r="HR113" s="182" t="str">
        <f t="shared" si="57"/>
        <v>ожидание A1</v>
      </c>
      <c r="HS113" s="182" t="b">
        <f t="shared" si="58"/>
        <v>0</v>
      </c>
      <c r="HT113" s="182" t="str">
        <f t="shared" si="59"/>
        <v>ожидание замечаний</v>
      </c>
      <c r="HU113" s="182" t="str">
        <f t="shared" si="60"/>
        <v>0055-P2-GA1-CPC-TRM-00654</v>
      </c>
      <c r="HV113" s="191">
        <f t="shared" si="61"/>
        <v>44243</v>
      </c>
      <c r="HW113" s="184" t="str">
        <f t="shared" si="62"/>
        <v>ожидание A1</v>
      </c>
      <c r="HX113" s="191" t="str">
        <f t="shared" si="63"/>
        <v>ожидание A1</v>
      </c>
      <c r="HY113" s="183"/>
      <c r="HZ113" s="182" t="str">
        <f t="shared" si="64"/>
        <v>выгружено</v>
      </c>
      <c r="IA113" s="182" t="str">
        <f t="shared" si="65"/>
        <v>A1</v>
      </c>
      <c r="IB113" s="182" t="str">
        <f t="shared" si="66"/>
        <v>ожидание замечаний к ревизии</v>
      </c>
      <c r="IC113" s="182" t="str">
        <f t="shared" si="67"/>
        <v>A1</v>
      </c>
      <c r="ID113" s="182" t="str">
        <f t="shared" si="68"/>
        <v>A1</v>
      </c>
      <c r="IE113" s="185" t="str">
        <f t="shared" si="69"/>
        <v>1</v>
      </c>
      <c r="IF113" s="135" t="s">
        <v>705</v>
      </c>
      <c r="IG113" s="181">
        <v>1</v>
      </c>
      <c r="IH113" s="85"/>
      <c r="II113" s="85"/>
      <c r="IJ113" s="85"/>
      <c r="IK113" s="85"/>
      <c r="IL113" s="85"/>
      <c r="IM113" s="85"/>
      <c r="IN113" s="85"/>
      <c r="IO113" s="85"/>
      <c r="IP113" s="85"/>
      <c r="IQ113" s="85"/>
      <c r="IR113" s="85"/>
      <c r="IS113" s="85"/>
      <c r="IT113" s="85"/>
      <c r="IU113" s="85"/>
      <c r="IV113" s="85"/>
      <c r="IW113" s="85"/>
      <c r="IX113" s="85"/>
      <c r="IY113" s="85"/>
      <c r="IZ113" s="85"/>
      <c r="JA113" s="85"/>
      <c r="JB113" s="85"/>
      <c r="JC113" s="85"/>
      <c r="JD113" s="85"/>
      <c r="JE113" s="85"/>
      <c r="JF113" s="85"/>
      <c r="JG113" s="85"/>
      <c r="JH113" s="85"/>
      <c r="JI113" s="85"/>
      <c r="JJ113" s="85"/>
      <c r="JK113" s="85"/>
      <c r="JL113" s="85"/>
      <c r="JM113" s="85"/>
      <c r="JN113" s="85"/>
      <c r="JO113" s="85"/>
      <c r="JP113" s="85"/>
      <c r="JQ113" s="85"/>
      <c r="JR113" s="85"/>
      <c r="JS113" s="85"/>
      <c r="JT113" s="85"/>
      <c r="JU113" s="85"/>
      <c r="JV113" s="85"/>
      <c r="JW113" s="85"/>
      <c r="JX113" s="85"/>
      <c r="JY113" s="85"/>
      <c r="JZ113" s="85"/>
      <c r="KA113" s="85"/>
      <c r="KB113" s="85"/>
      <c r="KC113" s="85"/>
    </row>
    <row r="114" spans="1:289" s="57" customFormat="1" ht="42.75" hidden="1" customHeight="1">
      <c r="A114" s="42"/>
      <c r="B114" s="19" t="s">
        <v>156</v>
      </c>
      <c r="C114" s="19" t="s">
        <v>157</v>
      </c>
      <c r="D114" s="5"/>
      <c r="E114" s="5"/>
      <c r="F114" s="5"/>
      <c r="G114" s="5"/>
      <c r="H114" s="5" t="s">
        <v>727</v>
      </c>
      <c r="I114" s="5" t="s">
        <v>736</v>
      </c>
      <c r="J114" s="5"/>
      <c r="K114" s="5"/>
      <c r="L114" s="5"/>
      <c r="M114" s="5"/>
      <c r="N114" s="5"/>
      <c r="O114" s="5"/>
      <c r="P114" s="5" t="s">
        <v>745</v>
      </c>
      <c r="Q114" s="5" t="s">
        <v>747</v>
      </c>
      <c r="R114" s="5" t="s">
        <v>209</v>
      </c>
      <c r="S114" s="5" t="s">
        <v>362</v>
      </c>
      <c r="T114" s="5" t="s">
        <v>370</v>
      </c>
      <c r="U114" s="5" t="s">
        <v>158</v>
      </c>
      <c r="V114" s="5"/>
      <c r="W114" s="5" t="str">
        <f>CONCATENATE(X114,"-",Y114,"-",Z114,AA114,,AB114,"-",AC114)</f>
        <v>5-30-JGCC-0001</v>
      </c>
      <c r="X114" s="19" t="s">
        <v>755</v>
      </c>
      <c r="Y114" s="19">
        <v>30</v>
      </c>
      <c r="Z114" s="19" t="s">
        <v>179</v>
      </c>
      <c r="AA114" s="19" t="s">
        <v>303</v>
      </c>
      <c r="AB114" s="19"/>
      <c r="AC114" s="19" t="s">
        <v>188</v>
      </c>
      <c r="AD114" s="5"/>
      <c r="AE114" s="19">
        <v>4</v>
      </c>
      <c r="AF114" s="19" t="s">
        <v>180</v>
      </c>
      <c r="AG114" s="19" t="s">
        <v>166</v>
      </c>
      <c r="AH114" s="19">
        <v>537</v>
      </c>
      <c r="AI114" s="19" t="s">
        <v>224</v>
      </c>
      <c r="AJ114" s="5"/>
      <c r="AK114" s="5"/>
      <c r="AL114" s="5" t="s">
        <v>121</v>
      </c>
      <c r="AM114" s="5"/>
      <c r="AN114" s="5" t="s">
        <v>168</v>
      </c>
      <c r="AO114" s="5" t="str">
        <f>CONCATENATE("0055-",B114,"-",C114,"-","4",".",AE114,".",AF114,".",AG114,".",AH114,"-",AL114,".",AN114,"-",AI114)</f>
        <v>0055-CPC-GA1-4.4.3.30.537-ATH2.SP-0011</v>
      </c>
      <c r="AP114" s="5" t="str">
        <f>CONCATENATE("0055-",B114,"-",C114,"-","4",".",AE114,".",AF114,".",AG114,".",AH114,"-",AL114,"-",AN114,"-",AI114,"_",BD114,"_",U114)</f>
        <v>0055-CPC-GA1-4.4.3.30.537-ATH2-SP-0011_A1_ER</v>
      </c>
      <c r="AQ114" s="13" t="s">
        <v>510</v>
      </c>
      <c r="AR114" s="13" t="s">
        <v>391</v>
      </c>
      <c r="AS114" s="13"/>
      <c r="AT114" s="13"/>
      <c r="AU114" s="13" t="s">
        <v>319</v>
      </c>
      <c r="AV114" s="13" t="s">
        <v>334</v>
      </c>
      <c r="AW114" s="13" t="str">
        <f>CONCATENATE(AQ114," ",AS114,CHAR(10),W114,CHAR(10),AU114)</f>
        <v>AGDS Control Cabinet 
5-30-JGCC-0001
List of elements</v>
      </c>
      <c r="AX114" s="13" t="str">
        <f>CONCATENATE(AR114," ",AT114,CHAR(10),W114,CHAR(10),AV114)</f>
        <v>Системный шкаф АСКЗ 
5-30-JGCC-0001
Перечень элементов</v>
      </c>
      <c r="AY114" s="5"/>
      <c r="AZ114" s="5" t="s">
        <v>490</v>
      </c>
      <c r="BA114" s="5" t="s">
        <v>489</v>
      </c>
      <c r="BB114" s="5" t="str">
        <f>IF(FW114&gt;0,"02",IF(FN114&gt;0,"01",IF(FE114&gt;0,"00",IF(EM114&gt;0,"G1",IF(ED114&gt;0,"F1",IF(DU114&gt;0,"E1",IF(DL114&gt;0,"D1",IF(DC114&gt;0,"C1",IF(CT114&gt;0,"B1",IF(BM114&gt;0,"A1","-"))))))))))</f>
        <v>A1</v>
      </c>
      <c r="BC114" s="167" t="str">
        <f t="shared" si="88"/>
        <v>IFR</v>
      </c>
      <c r="BD114" s="5" t="str">
        <f t="shared" si="95"/>
        <v>A1</v>
      </c>
      <c r="BE114" s="5"/>
      <c r="BF114" s="5"/>
      <c r="BG114" s="12"/>
      <c r="BH114" s="5"/>
      <c r="BI114" s="5"/>
      <c r="BJ114" s="54">
        <f>FB114-(28+15)</f>
        <v>44173</v>
      </c>
      <c r="BK114" s="54">
        <f ca="1">IF(BM114&gt;0,BL114,IF(BJ114&lt;TODAY(),WORKDAY(TODAY(),10),BJ114))</f>
        <v>44243</v>
      </c>
      <c r="BL114" s="193">
        <v>44243</v>
      </c>
      <c r="BM114" s="167" t="s">
        <v>779</v>
      </c>
      <c r="BN114" s="167"/>
      <c r="BO114" s="167"/>
      <c r="BP114" s="167"/>
      <c r="BQ114" s="167"/>
      <c r="BR114" s="157"/>
      <c r="BS114" s="157"/>
      <c r="BT114" s="157"/>
      <c r="BU114" s="157"/>
      <c r="BV114" s="157"/>
      <c r="BW114" s="147"/>
      <c r="BX114" s="147"/>
      <c r="BY114" s="147"/>
      <c r="BZ114" s="147"/>
      <c r="CA114" s="147"/>
      <c r="CB114" s="125"/>
      <c r="CC114" s="125"/>
      <c r="CD114" s="125"/>
      <c r="CE114" s="125"/>
      <c r="CF114" s="125"/>
      <c r="CG114" s="125"/>
      <c r="CH114" s="125"/>
      <c r="CI114" s="125"/>
      <c r="CJ114" s="125"/>
      <c r="CK114" s="125"/>
      <c r="CL114" s="24">
        <f>WORKDAY(BJ114,20)</f>
        <v>44201</v>
      </c>
      <c r="CM114" s="24">
        <f ca="1">IF(BM114&gt;0,WORKDAY(BK114,10),"-")</f>
        <v>44257</v>
      </c>
      <c r="CN114" s="54"/>
      <c r="CO114" s="117"/>
      <c r="CP114" s="34"/>
      <c r="CQ114" s="24">
        <f>WORKDAY(CL114,10)</f>
        <v>44215</v>
      </c>
      <c r="CR114" s="24" t="str">
        <f>IF(CO114&gt;0,WORKDAY(CM114,10),"-")</f>
        <v>-</v>
      </c>
      <c r="CS114" s="54"/>
      <c r="CT114" s="5"/>
      <c r="CU114" s="24" t="str">
        <f>IF(CT114&gt;0,WORKDAY(CQ114,10),"-")</f>
        <v>-</v>
      </c>
      <c r="CV114" s="24" t="str">
        <f>IF(CT114&gt;0,WORKDAY(CR114,10),"-")</f>
        <v>-</v>
      </c>
      <c r="CW114" s="54"/>
      <c r="CX114" s="5"/>
      <c r="CY114" s="34"/>
      <c r="CZ114" s="24" t="str">
        <f>IF(CX114&gt;0,WORKDAY(CU114,10),"-")</f>
        <v>-</v>
      </c>
      <c r="DA114" s="24" t="str">
        <f>IF(CX114&gt;0,WORKDAY(CV114,10),"-")</f>
        <v>-</v>
      </c>
      <c r="DB114" s="24"/>
      <c r="DC114" s="5"/>
      <c r="DD114" s="24" t="str">
        <f>IF(DC114&gt;0,WORKDAY(CZ114,10),"-")</f>
        <v>-</v>
      </c>
      <c r="DE114" s="24" t="str">
        <f>IF(DC114&gt;0,WORKDAY(DA114,10),"-")</f>
        <v>-</v>
      </c>
      <c r="DF114" s="5"/>
      <c r="DG114" s="5"/>
      <c r="DH114" s="54"/>
      <c r="DI114" s="24" t="str">
        <f>IF(DG114&gt;0,WORKDAY(DD114,10),"-")</f>
        <v>-</v>
      </c>
      <c r="DJ114" s="24" t="str">
        <f>IF(DG114&gt;0,WORKDAY(DE114,10),"-")</f>
        <v>-</v>
      </c>
      <c r="DK114" s="5"/>
      <c r="DL114" s="5"/>
      <c r="DM114" s="24" t="str">
        <f>IF(DL114&gt;0,WORKDAY(DI114,10),"-")</f>
        <v>-</v>
      </c>
      <c r="DN114" s="24" t="str">
        <f>IF(DL114&gt;0,WORKDAY(DJ114,10),"-")</f>
        <v>-</v>
      </c>
      <c r="DO114" s="5"/>
      <c r="DP114" s="5"/>
      <c r="DQ114" s="54"/>
      <c r="DR114" s="24" t="str">
        <f>IF(DP114&gt;0,WORKDAY(DM114,10),"-")</f>
        <v>-</v>
      </c>
      <c r="DS114" s="24" t="str">
        <f>IF(DP114&gt;0,WORKDAY(DN114,10),"-")</f>
        <v>-</v>
      </c>
      <c r="DT114" s="5"/>
      <c r="DU114" s="5"/>
      <c r="DV114" s="24" t="str">
        <f>IF(DU114&gt;0,WORKDAY(DR114,10),"-")</f>
        <v>-</v>
      </c>
      <c r="DW114" s="24" t="str">
        <f>IF(DU114&gt;0,WORKDAY(DS114,10),"-")</f>
        <v>-</v>
      </c>
      <c r="DX114" s="5"/>
      <c r="DY114" s="5"/>
      <c r="DZ114" s="54"/>
      <c r="EA114" s="24" t="str">
        <f>IF(DY114&gt;0,WORKDAY(DV114,10),"-")</f>
        <v>-</v>
      </c>
      <c r="EB114" s="24" t="str">
        <f>IF(DY114&gt;0,WORKDAY(DW114,10),"-")</f>
        <v>-</v>
      </c>
      <c r="EC114" s="5"/>
      <c r="ED114" s="5"/>
      <c r="EE114" s="24" t="str">
        <f>IF(ED114&gt;0,WORKDAY(EA114,10),"-")</f>
        <v>-</v>
      </c>
      <c r="EF114" s="24" t="str">
        <f>IF(ED114&gt;0,WORKDAY(EB114,10),"-")</f>
        <v>-</v>
      </c>
      <c r="EG114" s="5"/>
      <c r="EH114" s="5"/>
      <c r="EI114" s="54"/>
      <c r="EJ114" s="24" t="str">
        <f>IF(EH114&gt;0,WORKDAY(EE114,10),"-")</f>
        <v>-</v>
      </c>
      <c r="EK114" s="24" t="str">
        <f>IF(EH114&gt;0,WORKDAY(EF114,10),"-")</f>
        <v>-</v>
      </c>
      <c r="EL114" s="5"/>
      <c r="EM114" s="5"/>
      <c r="EN114" s="24" t="str">
        <f>IF(EM114&gt;0,WORKDAY(EJ114,10),"-")</f>
        <v>-</v>
      </c>
      <c r="EO114" s="24" t="str">
        <f>IF(EM114&gt;0,WORKDAY(EK114,10),"-")</f>
        <v>-</v>
      </c>
      <c r="EP114" s="5"/>
      <c r="EQ114" s="5"/>
      <c r="ER114" s="54"/>
      <c r="ES114" s="54"/>
      <c r="ET114" s="54"/>
      <c r="EU114" s="54"/>
      <c r="EV114" s="54"/>
      <c r="EW114" s="24"/>
      <c r="EX114" s="24"/>
      <c r="EY114" s="167"/>
      <c r="EZ114" s="167"/>
      <c r="FA114" s="193"/>
      <c r="FB114" s="214">
        <v>44216</v>
      </c>
      <c r="FC114" s="214">
        <f>FB114</f>
        <v>44216</v>
      </c>
      <c r="FD114" s="167"/>
      <c r="FE114" s="167"/>
      <c r="FF114" s="24" t="str">
        <f>IF(FE114&gt;0,WORKDAY(FB114,10),"-")</f>
        <v>-</v>
      </c>
      <c r="FG114" s="24" t="str">
        <f>IF(FE114&gt;0,WORKDAY(FC114,10),"-")</f>
        <v>-</v>
      </c>
      <c r="FH114" s="5"/>
      <c r="FI114" s="5"/>
      <c r="FJ114" s="34"/>
      <c r="FK114" s="24">
        <f t="shared" si="93"/>
        <v>44244</v>
      </c>
      <c r="FL114" s="24">
        <f>FK114</f>
        <v>44244</v>
      </c>
      <c r="FM114" s="5"/>
      <c r="FN114" s="5"/>
      <c r="FO114" s="24" t="str">
        <f>IF(FN114&gt;0,WORKDAY(FK114,10),"-")</f>
        <v>-</v>
      </c>
      <c r="FP114" s="24" t="str">
        <f>IF(FN114&gt;0,WORKDAY(FL114,10),"-")</f>
        <v>-</v>
      </c>
      <c r="FQ114" s="5"/>
      <c r="FR114" s="5"/>
      <c r="FS114" s="54"/>
      <c r="FT114" s="24">
        <f t="shared" si="96"/>
        <v>44272</v>
      </c>
      <c r="FU114" s="24">
        <f>FT114</f>
        <v>44272</v>
      </c>
      <c r="FV114" s="5"/>
      <c r="FW114" s="5"/>
      <c r="FX114" s="24" t="str">
        <f>IF(FW114&gt;0,WORKDAY(FT114,10),"-")</f>
        <v>-</v>
      </c>
      <c r="FY114" s="24" t="str">
        <f>IF(FW114&gt;0,WORKDAY(FU114,10),"-")</f>
        <v>-</v>
      </c>
      <c r="FZ114" s="5"/>
      <c r="GA114" s="5"/>
      <c r="GB114" s="54"/>
      <c r="GC114" s="54"/>
      <c r="GD114" s="54"/>
      <c r="GE114" s="54"/>
      <c r="GF114" s="54"/>
      <c r="GG114" s="54"/>
      <c r="GH114" s="54"/>
      <c r="GI114" s="54"/>
      <c r="GJ114" s="54"/>
      <c r="GK114" s="54"/>
      <c r="GL114" s="54"/>
      <c r="GM114" s="54"/>
      <c r="GN114" s="54"/>
      <c r="GO114" s="54"/>
      <c r="GP114" s="54"/>
      <c r="GQ114" s="54"/>
      <c r="GR114" s="54"/>
      <c r="GS114" s="54"/>
      <c r="GT114" s="54"/>
      <c r="GU114" s="54"/>
      <c r="GV114" s="54"/>
      <c r="GW114" s="54"/>
      <c r="GX114" s="54"/>
      <c r="GY114" s="54"/>
      <c r="GZ114" s="193"/>
      <c r="HA114" s="54"/>
      <c r="HB114" s="54"/>
      <c r="HC114" s="54"/>
      <c r="HD114" s="34">
        <f t="shared" ca="1" si="53"/>
        <v>1</v>
      </c>
      <c r="HE114" s="25">
        <f t="shared" ca="1" si="76"/>
        <v>6.8389057750759875E-4</v>
      </c>
      <c r="HF114" s="25">
        <f t="shared" ca="1" si="77"/>
        <v>1.5197568389057751E-3</v>
      </c>
      <c r="HG114" s="25">
        <f t="shared" ca="1" si="78"/>
        <v>9.0543259557344079E-4</v>
      </c>
      <c r="HH114" s="25">
        <f t="shared" ca="1" si="79"/>
        <v>2.012072434607646E-3</v>
      </c>
      <c r="HI114" s="25"/>
      <c r="HJ114" s="25"/>
      <c r="HK114" s="5"/>
      <c r="HL114" s="24">
        <f t="shared" ca="1" si="51"/>
        <v>44243</v>
      </c>
      <c r="HM114" s="107"/>
      <c r="HN114" s="85"/>
      <c r="HO114" s="204" t="str">
        <f t="shared" si="54"/>
        <v>ожидание A1</v>
      </c>
      <c r="HP114" s="204" t="str">
        <f t="shared" si="55"/>
        <v>не выгружено 00</v>
      </c>
      <c r="HQ114" s="182" t="str">
        <f t="shared" si="56"/>
        <v>выгружено A1</v>
      </c>
      <c r="HR114" s="182" t="str">
        <f t="shared" si="57"/>
        <v>ожидание A1</v>
      </c>
      <c r="HS114" s="182" t="b">
        <f t="shared" si="58"/>
        <v>0</v>
      </c>
      <c r="HT114" s="182" t="str">
        <f t="shared" si="59"/>
        <v>ожидание замечаний</v>
      </c>
      <c r="HU114" s="182" t="str">
        <f t="shared" si="60"/>
        <v>0055-P2-GA1-CPC-TRM-00654</v>
      </c>
      <c r="HV114" s="191">
        <f t="shared" si="61"/>
        <v>44243</v>
      </c>
      <c r="HW114" s="184" t="str">
        <f t="shared" si="62"/>
        <v>ожидание A1</v>
      </c>
      <c r="HX114" s="191" t="str">
        <f t="shared" si="63"/>
        <v>ожидание A1</v>
      </c>
      <c r="HY114" s="183"/>
      <c r="HZ114" s="182" t="str">
        <f t="shared" si="64"/>
        <v>выгружено</v>
      </c>
      <c r="IA114" s="182" t="str">
        <f t="shared" si="65"/>
        <v>A1</v>
      </c>
      <c r="IB114" s="182" t="str">
        <f t="shared" si="66"/>
        <v>ожидание замечаний к ревизии</v>
      </c>
      <c r="IC114" s="182" t="str">
        <f t="shared" si="67"/>
        <v>A1</v>
      </c>
      <c r="ID114" s="182" t="str">
        <f t="shared" si="68"/>
        <v>A1</v>
      </c>
      <c r="IE114" s="185" t="str">
        <f t="shared" si="69"/>
        <v>1</v>
      </c>
      <c r="IF114" s="135" t="s">
        <v>705</v>
      </c>
      <c r="IG114" s="181">
        <v>1</v>
      </c>
      <c r="IH114" s="85"/>
      <c r="II114" s="85"/>
      <c r="IJ114" s="85"/>
      <c r="IK114" s="85"/>
      <c r="IL114" s="85"/>
      <c r="IM114" s="85"/>
      <c r="IN114" s="85"/>
      <c r="IO114" s="85"/>
      <c r="IP114" s="85"/>
      <c r="IQ114" s="85"/>
      <c r="IR114" s="85"/>
      <c r="IS114" s="85"/>
      <c r="IT114" s="85"/>
      <c r="IU114" s="85"/>
      <c r="IV114" s="85"/>
      <c r="IW114" s="85"/>
      <c r="IX114" s="85"/>
      <c r="IY114" s="85"/>
      <c r="IZ114" s="85"/>
      <c r="JA114" s="85"/>
      <c r="JB114" s="85"/>
      <c r="JC114" s="85"/>
      <c r="JD114" s="85"/>
      <c r="JE114" s="85"/>
      <c r="JF114" s="85"/>
      <c r="JG114" s="85"/>
      <c r="JH114" s="85"/>
      <c r="JI114" s="85"/>
      <c r="JJ114" s="85"/>
      <c r="JK114" s="85"/>
      <c r="JL114" s="85"/>
      <c r="JM114" s="85"/>
      <c r="JN114" s="85"/>
      <c r="JO114" s="85"/>
      <c r="JP114" s="85"/>
      <c r="JQ114" s="85"/>
      <c r="JR114" s="85"/>
      <c r="JS114" s="85"/>
      <c r="JT114" s="85"/>
      <c r="JU114" s="85"/>
      <c r="JV114" s="85"/>
      <c r="JW114" s="85"/>
      <c r="JX114" s="85"/>
      <c r="JY114" s="85"/>
      <c r="JZ114" s="85"/>
      <c r="KA114" s="85"/>
      <c r="KB114" s="85"/>
      <c r="KC114" s="85"/>
    </row>
    <row r="115" spans="1:289" s="57" customFormat="1" ht="42.75" hidden="1" customHeight="1">
      <c r="A115" s="42"/>
      <c r="B115" s="19" t="s">
        <v>156</v>
      </c>
      <c r="C115" s="19" t="s">
        <v>157</v>
      </c>
      <c r="D115" s="5"/>
      <c r="E115" s="5"/>
      <c r="F115" s="5"/>
      <c r="G115" s="5"/>
      <c r="H115" s="5" t="s">
        <v>727</v>
      </c>
      <c r="I115" s="5" t="s">
        <v>736</v>
      </c>
      <c r="J115" s="5"/>
      <c r="K115" s="5"/>
      <c r="L115" s="5"/>
      <c r="M115" s="5"/>
      <c r="N115" s="5"/>
      <c r="O115" s="5"/>
      <c r="P115" s="5" t="s">
        <v>745</v>
      </c>
      <c r="Q115" s="5" t="s">
        <v>747</v>
      </c>
      <c r="R115" s="5" t="s">
        <v>209</v>
      </c>
      <c r="S115" s="5" t="s">
        <v>362</v>
      </c>
      <c r="T115" s="5" t="s">
        <v>370</v>
      </c>
      <c r="U115" s="5" t="s">
        <v>158</v>
      </c>
      <c r="V115" s="5"/>
      <c r="W115" s="5" t="str">
        <f>CONCATENATE(X115,"-",Y115,"-",Z115,AA115,,AB115,"-",AC115)</f>
        <v>5-30-JGCC-0001</v>
      </c>
      <c r="X115" s="19" t="s">
        <v>755</v>
      </c>
      <c r="Y115" s="19">
        <v>30</v>
      </c>
      <c r="Z115" s="19" t="s">
        <v>179</v>
      </c>
      <c r="AA115" s="19" t="s">
        <v>303</v>
      </c>
      <c r="AB115" s="19"/>
      <c r="AC115" s="19" t="s">
        <v>188</v>
      </c>
      <c r="AD115" s="5"/>
      <c r="AE115" s="19">
        <v>4</v>
      </c>
      <c r="AF115" s="19" t="s">
        <v>180</v>
      </c>
      <c r="AG115" s="19" t="s">
        <v>166</v>
      </c>
      <c r="AH115" s="19">
        <v>537</v>
      </c>
      <c r="AI115" s="19" t="s">
        <v>224</v>
      </c>
      <c r="AJ115" s="5"/>
      <c r="AK115" s="5"/>
      <c r="AL115" s="5" t="s">
        <v>121</v>
      </c>
      <c r="AM115" s="5"/>
      <c r="AN115" s="5" t="s">
        <v>169</v>
      </c>
      <c r="AO115" s="5" t="str">
        <f>CONCATENATE("0055-",B115,"-",C115,"-","4",".",AE115,".",AF115,".",AG115,".",AH115,"-",AL115,".",AN115,"-",AI115)</f>
        <v>0055-CPC-GA1-4.4.3.30.537-ATH2.V0-0011</v>
      </c>
      <c r="AP115" s="5" t="str">
        <f>CONCATENATE("0055-",B115,"-",C115,"-","4",".",AE115,".",AF115,".",AG115,".",AH115,"-",AL115,"-",AN115,"-",AI115,"_",BD115,"_",U115)</f>
        <v>0055-CPC-GA1-4.4.3.30.537-ATH2-V0-0011_A1_ER</v>
      </c>
      <c r="AQ115" s="13" t="s">
        <v>510</v>
      </c>
      <c r="AR115" s="13" t="s">
        <v>391</v>
      </c>
      <c r="AS115" s="13"/>
      <c r="AT115" s="13"/>
      <c r="AU115" s="13" t="s">
        <v>320</v>
      </c>
      <c r="AV115" s="13" t="s">
        <v>335</v>
      </c>
      <c r="AW115" s="13" t="str">
        <f>CONCATENATE(AQ115," ",AS115,CHAR(10),W115,CHAR(10),AU115)</f>
        <v>AGDS Control Cabinet 
5-30-JGCC-0001
General view drawings</v>
      </c>
      <c r="AX115" s="13" t="str">
        <f>CONCATENATE(AR115," ",AT115,CHAR(10),W115,CHAR(10),AV115)</f>
        <v>Системный шкаф АСКЗ 
5-30-JGCC-0001
Чертеж общего вида</v>
      </c>
      <c r="AY115" s="5"/>
      <c r="AZ115" s="5" t="s">
        <v>490</v>
      </c>
      <c r="BA115" s="5" t="s">
        <v>489</v>
      </c>
      <c r="BB115" s="5" t="str">
        <f>IF(FW115&gt;0,"02",IF(FN115&gt;0,"01",IF(FE115&gt;0,"00",IF(EM115&gt;0,"G1",IF(ED115&gt;0,"F1",IF(DU115&gt;0,"E1",IF(DL115&gt;0,"D1",IF(DC115&gt;0,"C1",IF(CT115&gt;0,"B1",IF(BM115&gt;0,"A1","-"))))))))))</f>
        <v>A1</v>
      </c>
      <c r="BC115" s="167" t="str">
        <f t="shared" si="88"/>
        <v>IFR</v>
      </c>
      <c r="BD115" s="5" t="str">
        <f t="shared" si="95"/>
        <v>A1</v>
      </c>
      <c r="BE115" s="5"/>
      <c r="BF115" s="5"/>
      <c r="BG115" s="12"/>
      <c r="BH115" s="5"/>
      <c r="BI115" s="5"/>
      <c r="BJ115" s="54">
        <f>FB115-(28+15)</f>
        <v>44173</v>
      </c>
      <c r="BK115" s="54">
        <f ca="1">IF(BM115&gt;0,BL115,IF(BJ115&lt;TODAY(),WORKDAY(TODAY(),10),BJ115))</f>
        <v>44243</v>
      </c>
      <c r="BL115" s="193">
        <v>44243</v>
      </c>
      <c r="BM115" s="167" t="s">
        <v>779</v>
      </c>
      <c r="BN115" s="167"/>
      <c r="BO115" s="167"/>
      <c r="BP115" s="167"/>
      <c r="BQ115" s="167"/>
      <c r="BR115" s="157"/>
      <c r="BS115" s="157"/>
      <c r="BT115" s="157"/>
      <c r="BU115" s="157"/>
      <c r="BV115" s="157"/>
      <c r="BW115" s="147"/>
      <c r="BX115" s="147"/>
      <c r="BY115" s="147"/>
      <c r="BZ115" s="147"/>
      <c r="CA115" s="147"/>
      <c r="CB115" s="125"/>
      <c r="CC115" s="125"/>
      <c r="CD115" s="125"/>
      <c r="CE115" s="125"/>
      <c r="CF115" s="125"/>
      <c r="CG115" s="125"/>
      <c r="CH115" s="125"/>
      <c r="CI115" s="125"/>
      <c r="CJ115" s="125"/>
      <c r="CK115" s="125"/>
      <c r="CL115" s="24">
        <f>WORKDAY(BJ115,20)</f>
        <v>44201</v>
      </c>
      <c r="CM115" s="24">
        <f ca="1">IF(BM115&gt;0,WORKDAY(BK115,10),"-")</f>
        <v>44257</v>
      </c>
      <c r="CN115" s="54"/>
      <c r="CO115" s="117"/>
      <c r="CP115" s="34"/>
      <c r="CQ115" s="24">
        <f>WORKDAY(CL115,10)</f>
        <v>44215</v>
      </c>
      <c r="CR115" s="24" t="str">
        <f>IF(CO115&gt;0,WORKDAY(CM115,10),"-")</f>
        <v>-</v>
      </c>
      <c r="CS115" s="54"/>
      <c r="CT115" s="5"/>
      <c r="CU115" s="24" t="str">
        <f>IF(CT115&gt;0,WORKDAY(CQ115,10),"-")</f>
        <v>-</v>
      </c>
      <c r="CV115" s="24" t="str">
        <f>IF(CT115&gt;0,WORKDAY(CR115,10),"-")</f>
        <v>-</v>
      </c>
      <c r="CW115" s="54"/>
      <c r="CX115" s="5"/>
      <c r="CY115" s="34"/>
      <c r="CZ115" s="24" t="str">
        <f>IF(CX115&gt;0,WORKDAY(CU115,10),"-")</f>
        <v>-</v>
      </c>
      <c r="DA115" s="24" t="str">
        <f>IF(CX115&gt;0,WORKDAY(CV115,10),"-")</f>
        <v>-</v>
      </c>
      <c r="DB115" s="24"/>
      <c r="DC115" s="5"/>
      <c r="DD115" s="24" t="str">
        <f>IF(DC115&gt;0,WORKDAY(CZ115,10),"-")</f>
        <v>-</v>
      </c>
      <c r="DE115" s="24" t="str">
        <f>IF(DC115&gt;0,WORKDAY(DA115,10),"-")</f>
        <v>-</v>
      </c>
      <c r="DF115" s="5"/>
      <c r="DG115" s="5"/>
      <c r="DH115" s="54"/>
      <c r="DI115" s="24" t="str">
        <f>IF(DG115&gt;0,WORKDAY(DD115,10),"-")</f>
        <v>-</v>
      </c>
      <c r="DJ115" s="24" t="str">
        <f>IF(DG115&gt;0,WORKDAY(DE115,10),"-")</f>
        <v>-</v>
      </c>
      <c r="DK115" s="5"/>
      <c r="DL115" s="5"/>
      <c r="DM115" s="24" t="str">
        <f>IF(DL115&gt;0,WORKDAY(DI115,10),"-")</f>
        <v>-</v>
      </c>
      <c r="DN115" s="24" t="str">
        <f>IF(DL115&gt;0,WORKDAY(DJ115,10),"-")</f>
        <v>-</v>
      </c>
      <c r="DO115" s="5"/>
      <c r="DP115" s="5"/>
      <c r="DQ115" s="54"/>
      <c r="DR115" s="24" t="str">
        <f>IF(DP115&gt;0,WORKDAY(DM115,10),"-")</f>
        <v>-</v>
      </c>
      <c r="DS115" s="24" t="str">
        <f>IF(DP115&gt;0,WORKDAY(DN115,10),"-")</f>
        <v>-</v>
      </c>
      <c r="DT115" s="5"/>
      <c r="DU115" s="5"/>
      <c r="DV115" s="24" t="str">
        <f>IF(DU115&gt;0,WORKDAY(DR115,10),"-")</f>
        <v>-</v>
      </c>
      <c r="DW115" s="24" t="str">
        <f>IF(DU115&gt;0,WORKDAY(DS115,10),"-")</f>
        <v>-</v>
      </c>
      <c r="DX115" s="5"/>
      <c r="DY115" s="5"/>
      <c r="DZ115" s="54"/>
      <c r="EA115" s="24" t="str">
        <f>IF(DY115&gt;0,WORKDAY(DV115,10),"-")</f>
        <v>-</v>
      </c>
      <c r="EB115" s="24" t="str">
        <f>IF(DY115&gt;0,WORKDAY(DW115,10),"-")</f>
        <v>-</v>
      </c>
      <c r="EC115" s="5"/>
      <c r="ED115" s="5"/>
      <c r="EE115" s="24" t="str">
        <f>IF(ED115&gt;0,WORKDAY(EA115,10),"-")</f>
        <v>-</v>
      </c>
      <c r="EF115" s="24" t="str">
        <f>IF(ED115&gt;0,WORKDAY(EB115,10),"-")</f>
        <v>-</v>
      </c>
      <c r="EG115" s="5"/>
      <c r="EH115" s="5"/>
      <c r="EI115" s="54"/>
      <c r="EJ115" s="24" t="str">
        <f>IF(EH115&gt;0,WORKDAY(EE115,10),"-")</f>
        <v>-</v>
      </c>
      <c r="EK115" s="24" t="str">
        <f>IF(EH115&gt;0,WORKDAY(EF115,10),"-")</f>
        <v>-</v>
      </c>
      <c r="EL115" s="5"/>
      <c r="EM115" s="5"/>
      <c r="EN115" s="24" t="str">
        <f>IF(EM115&gt;0,WORKDAY(EJ115,10),"-")</f>
        <v>-</v>
      </c>
      <c r="EO115" s="24" t="str">
        <f>IF(EM115&gt;0,WORKDAY(EK115,10),"-")</f>
        <v>-</v>
      </c>
      <c r="EP115" s="5"/>
      <c r="EQ115" s="5"/>
      <c r="ER115" s="54"/>
      <c r="ES115" s="54"/>
      <c r="ET115" s="54"/>
      <c r="EU115" s="54"/>
      <c r="EV115" s="54"/>
      <c r="EW115" s="24"/>
      <c r="EX115" s="24"/>
      <c r="EY115" s="167"/>
      <c r="EZ115" s="167"/>
      <c r="FA115" s="193"/>
      <c r="FB115" s="214">
        <v>44216</v>
      </c>
      <c r="FC115" s="214">
        <f>FB115</f>
        <v>44216</v>
      </c>
      <c r="FD115" s="167"/>
      <c r="FE115" s="167"/>
      <c r="FF115" s="24" t="str">
        <f>IF(FE115&gt;0,WORKDAY(FB115,10),"-")</f>
        <v>-</v>
      </c>
      <c r="FG115" s="24" t="str">
        <f>IF(FE115&gt;0,WORKDAY(FC115,10),"-")</f>
        <v>-</v>
      </c>
      <c r="FH115" s="5"/>
      <c r="FI115" s="5"/>
      <c r="FJ115" s="34"/>
      <c r="FK115" s="24">
        <f t="shared" si="93"/>
        <v>44244</v>
      </c>
      <c r="FL115" s="24">
        <f>FK115</f>
        <v>44244</v>
      </c>
      <c r="FM115" s="5"/>
      <c r="FN115" s="5"/>
      <c r="FO115" s="24" t="str">
        <f>IF(FN115&gt;0,WORKDAY(FK115,10),"-")</f>
        <v>-</v>
      </c>
      <c r="FP115" s="24" t="str">
        <f>IF(FN115&gt;0,WORKDAY(FL115,10),"-")</f>
        <v>-</v>
      </c>
      <c r="FQ115" s="5"/>
      <c r="FR115" s="5"/>
      <c r="FS115" s="54"/>
      <c r="FT115" s="24">
        <f t="shared" si="96"/>
        <v>44272</v>
      </c>
      <c r="FU115" s="24">
        <f>FT115</f>
        <v>44272</v>
      </c>
      <c r="FV115" s="5"/>
      <c r="FW115" s="5"/>
      <c r="FX115" s="24" t="str">
        <f>IF(FW115&gt;0,WORKDAY(FT115,10),"-")</f>
        <v>-</v>
      </c>
      <c r="FY115" s="24" t="str">
        <f>IF(FW115&gt;0,WORKDAY(FU115,10),"-")</f>
        <v>-</v>
      </c>
      <c r="FZ115" s="5"/>
      <c r="GA115" s="5"/>
      <c r="GB115" s="54"/>
      <c r="GC115" s="54"/>
      <c r="GD115" s="54"/>
      <c r="GE115" s="54"/>
      <c r="GF115" s="54"/>
      <c r="GG115" s="54"/>
      <c r="GH115" s="54"/>
      <c r="GI115" s="54"/>
      <c r="GJ115" s="54"/>
      <c r="GK115" s="54"/>
      <c r="GL115" s="54"/>
      <c r="GM115" s="54"/>
      <c r="GN115" s="54"/>
      <c r="GO115" s="54"/>
      <c r="GP115" s="54"/>
      <c r="GQ115" s="54"/>
      <c r="GR115" s="54"/>
      <c r="GS115" s="54"/>
      <c r="GT115" s="54"/>
      <c r="GU115" s="54"/>
      <c r="GV115" s="54"/>
      <c r="GW115" s="54"/>
      <c r="GX115" s="54"/>
      <c r="GY115" s="54"/>
      <c r="GZ115" s="193"/>
      <c r="HA115" s="54"/>
      <c r="HB115" s="54"/>
      <c r="HC115" s="54"/>
      <c r="HD115" s="34">
        <f t="shared" ca="1" si="53"/>
        <v>1</v>
      </c>
      <c r="HE115" s="25">
        <f t="shared" ca="1" si="76"/>
        <v>6.8389057750759875E-4</v>
      </c>
      <c r="HF115" s="25">
        <f t="shared" ca="1" si="77"/>
        <v>1.5197568389057751E-3</v>
      </c>
      <c r="HG115" s="25">
        <f t="shared" ca="1" si="78"/>
        <v>9.0543259557344079E-4</v>
      </c>
      <c r="HH115" s="25">
        <f t="shared" ca="1" si="79"/>
        <v>2.012072434607646E-3</v>
      </c>
      <c r="HI115" s="25"/>
      <c r="HJ115" s="25"/>
      <c r="HK115" s="5"/>
      <c r="HL115" s="24">
        <f t="shared" ca="1" si="51"/>
        <v>44243</v>
      </c>
      <c r="HM115" s="107"/>
      <c r="HN115" s="85"/>
      <c r="HO115" s="204" t="str">
        <f t="shared" si="54"/>
        <v>ожидание A1</v>
      </c>
      <c r="HP115" s="204" t="str">
        <f t="shared" si="55"/>
        <v>не выгружено 00</v>
      </c>
      <c r="HQ115" s="182" t="str">
        <f t="shared" si="56"/>
        <v>выгружено A1</v>
      </c>
      <c r="HR115" s="182" t="str">
        <f t="shared" si="57"/>
        <v>ожидание A1</v>
      </c>
      <c r="HS115" s="182" t="b">
        <f t="shared" si="58"/>
        <v>0</v>
      </c>
      <c r="HT115" s="182" t="str">
        <f t="shared" si="59"/>
        <v>ожидание замечаний</v>
      </c>
      <c r="HU115" s="182" t="str">
        <f t="shared" si="60"/>
        <v>0055-P2-GA1-CPC-TRM-00654</v>
      </c>
      <c r="HV115" s="191">
        <f t="shared" si="61"/>
        <v>44243</v>
      </c>
      <c r="HW115" s="184" t="str">
        <f t="shared" si="62"/>
        <v>ожидание A1</v>
      </c>
      <c r="HX115" s="191" t="str">
        <f t="shared" si="63"/>
        <v>ожидание A1</v>
      </c>
      <c r="HY115" s="183"/>
      <c r="HZ115" s="182" t="str">
        <f t="shared" si="64"/>
        <v>выгружено</v>
      </c>
      <c r="IA115" s="182" t="str">
        <f t="shared" si="65"/>
        <v>A1</v>
      </c>
      <c r="IB115" s="182" t="str">
        <f t="shared" si="66"/>
        <v>ожидание замечаний к ревизии</v>
      </c>
      <c r="IC115" s="182" t="str">
        <f t="shared" si="67"/>
        <v>A1</v>
      </c>
      <c r="ID115" s="182" t="str">
        <f t="shared" si="68"/>
        <v>A1</v>
      </c>
      <c r="IE115" s="185" t="str">
        <f t="shared" si="69"/>
        <v>1</v>
      </c>
      <c r="IF115" s="135" t="s">
        <v>705</v>
      </c>
      <c r="IG115" s="181">
        <v>1</v>
      </c>
      <c r="IH115" s="85"/>
      <c r="II115" s="85"/>
      <c r="IJ115" s="85"/>
      <c r="IK115" s="85"/>
      <c r="IL115" s="85"/>
      <c r="IM115" s="85"/>
      <c r="IN115" s="85"/>
      <c r="IO115" s="85"/>
      <c r="IP115" s="85"/>
      <c r="IQ115" s="85"/>
      <c r="IR115" s="85"/>
      <c r="IS115" s="85"/>
      <c r="IT115" s="85"/>
      <c r="IU115" s="85"/>
      <c r="IV115" s="85"/>
      <c r="IW115" s="85"/>
      <c r="IX115" s="85"/>
      <c r="IY115" s="85"/>
      <c r="IZ115" s="85"/>
      <c r="JA115" s="85"/>
      <c r="JB115" s="85"/>
      <c r="JC115" s="85"/>
      <c r="JD115" s="85"/>
      <c r="JE115" s="85"/>
      <c r="JF115" s="85"/>
      <c r="JG115" s="85"/>
      <c r="JH115" s="85"/>
      <c r="JI115" s="85"/>
      <c r="JJ115" s="85"/>
      <c r="JK115" s="85"/>
      <c r="JL115" s="85"/>
      <c r="JM115" s="85"/>
      <c r="JN115" s="85"/>
      <c r="JO115" s="85"/>
      <c r="JP115" s="85"/>
      <c r="JQ115" s="85"/>
      <c r="JR115" s="85"/>
      <c r="JS115" s="85"/>
      <c r="JT115" s="85"/>
      <c r="JU115" s="85"/>
      <c r="JV115" s="85"/>
      <c r="JW115" s="85"/>
      <c r="JX115" s="85"/>
      <c r="JY115" s="85"/>
      <c r="JZ115" s="85"/>
      <c r="KA115" s="85"/>
      <c r="KB115" s="85"/>
      <c r="KC115" s="85"/>
    </row>
    <row r="116" spans="1:289" s="57" customFormat="1" ht="42.75" hidden="1" customHeight="1">
      <c r="A116" s="42"/>
      <c r="B116" s="19" t="s">
        <v>156</v>
      </c>
      <c r="C116" s="19" t="s">
        <v>157</v>
      </c>
      <c r="D116" s="5"/>
      <c r="E116" s="5"/>
      <c r="F116" s="5"/>
      <c r="G116" s="5"/>
      <c r="H116" s="5" t="s">
        <v>727</v>
      </c>
      <c r="I116" s="5" t="s">
        <v>736</v>
      </c>
      <c r="J116" s="5"/>
      <c r="K116" s="5"/>
      <c r="L116" s="5"/>
      <c r="M116" s="5"/>
      <c r="N116" s="5"/>
      <c r="O116" s="5"/>
      <c r="P116" s="5" t="s">
        <v>745</v>
      </c>
      <c r="Q116" s="5" t="s">
        <v>747</v>
      </c>
      <c r="R116" s="5" t="s">
        <v>209</v>
      </c>
      <c r="S116" s="5" t="s">
        <v>362</v>
      </c>
      <c r="T116" s="5" t="s">
        <v>370</v>
      </c>
      <c r="U116" s="5" t="s">
        <v>158</v>
      </c>
      <c r="V116" s="5"/>
      <c r="W116" s="5" t="str">
        <f>CONCATENATE(X116,"-",Y116,"-",Z116,AA116,,AB116,"-",AC116)</f>
        <v>5-30-JGCC-0001</v>
      </c>
      <c r="X116" s="19" t="s">
        <v>755</v>
      </c>
      <c r="Y116" s="19">
        <v>30</v>
      </c>
      <c r="Z116" s="19" t="s">
        <v>179</v>
      </c>
      <c r="AA116" s="19" t="s">
        <v>303</v>
      </c>
      <c r="AB116" s="19"/>
      <c r="AC116" s="19" t="s">
        <v>188</v>
      </c>
      <c r="AD116" s="5"/>
      <c r="AE116" s="19">
        <v>4</v>
      </c>
      <c r="AF116" s="19" t="s">
        <v>180</v>
      </c>
      <c r="AG116" s="19" t="s">
        <v>166</v>
      </c>
      <c r="AH116" s="19">
        <v>537</v>
      </c>
      <c r="AI116" s="19" t="s">
        <v>224</v>
      </c>
      <c r="AJ116" s="5"/>
      <c r="AK116" s="5"/>
      <c r="AL116" s="5" t="s">
        <v>121</v>
      </c>
      <c r="AM116" s="5"/>
      <c r="AN116" s="5" t="s">
        <v>170</v>
      </c>
      <c r="AO116" s="5" t="str">
        <f>CONCATENATE("0055-",B116,"-",C116,"-","4",".",AE116,".",AF116,".",AG116,".",AH116,"-",AL116,".",AN116,"-",AI116)</f>
        <v>0055-CPC-GA1-4.4.3.30.537-ATH2.SB-0011</v>
      </c>
      <c r="AP116" s="5" t="str">
        <f>CONCATENATE("0055-",B116,"-",C116,"-","4",".",AE116,".",AF116,".",AG116,".",AH116,"-",AL116,"-",AN116,"-",AI116,"_",BD116,"_",U116)</f>
        <v>0055-CPC-GA1-4.4.3.30.537-ATH2-SB-0011_A1_ER</v>
      </c>
      <c r="AQ116" s="13" t="s">
        <v>510</v>
      </c>
      <c r="AR116" s="13" t="s">
        <v>391</v>
      </c>
      <c r="AS116" s="13"/>
      <c r="AT116" s="13"/>
      <c r="AU116" s="13" t="s">
        <v>321</v>
      </c>
      <c r="AV116" s="13" t="s">
        <v>336</v>
      </c>
      <c r="AW116" s="13" t="str">
        <f>CONCATENATE(AQ116," ",AS116,CHAR(10),W116,CHAR(10),AU116)</f>
        <v>AGDS Control Cabinet 
5-30-JGCC-0001
Electrical circuits</v>
      </c>
      <c r="AX116" s="13" t="str">
        <f>CONCATENATE(AR116," ",AT116,CHAR(10),W116,CHAR(10),AV116)</f>
        <v>Системный шкаф АСКЗ 
5-30-JGCC-0001
Схема электрическая принципиальная</v>
      </c>
      <c r="AY116" s="5"/>
      <c r="AZ116" s="5" t="s">
        <v>490</v>
      </c>
      <c r="BA116" s="5" t="s">
        <v>489</v>
      </c>
      <c r="BB116" s="5" t="str">
        <f>IF(FW116&gt;0,"02",IF(FN116&gt;0,"01",IF(FE116&gt;0,"00",IF(EM116&gt;0,"G1",IF(ED116&gt;0,"F1",IF(DU116&gt;0,"E1",IF(DL116&gt;0,"D1",IF(DC116&gt;0,"C1",IF(CT116&gt;0,"B1",IF(BM116&gt;0,"A1","-"))))))))))</f>
        <v>A1</v>
      </c>
      <c r="BC116" s="167" t="str">
        <f t="shared" si="88"/>
        <v>IFR</v>
      </c>
      <c r="BD116" s="5" t="str">
        <f t="shared" si="95"/>
        <v>A1</v>
      </c>
      <c r="BE116" s="5"/>
      <c r="BF116" s="5"/>
      <c r="BG116" s="12"/>
      <c r="BH116" s="5"/>
      <c r="BI116" s="5"/>
      <c r="BJ116" s="54">
        <f>FB116-(28+15)</f>
        <v>44173</v>
      </c>
      <c r="BK116" s="54">
        <f ca="1">IF(BM116&gt;0,BL116,IF(BJ116&lt;TODAY(),WORKDAY(TODAY(),10),BJ116))</f>
        <v>44243</v>
      </c>
      <c r="BL116" s="193">
        <v>44243</v>
      </c>
      <c r="BM116" s="167" t="s">
        <v>779</v>
      </c>
      <c r="BN116" s="167"/>
      <c r="BO116" s="167"/>
      <c r="BP116" s="167"/>
      <c r="BQ116" s="167"/>
      <c r="BR116" s="157"/>
      <c r="BS116" s="157"/>
      <c r="BT116" s="157"/>
      <c r="BU116" s="157"/>
      <c r="BV116" s="157"/>
      <c r="BW116" s="147"/>
      <c r="BX116" s="147"/>
      <c r="BY116" s="147"/>
      <c r="BZ116" s="147"/>
      <c r="CA116" s="147"/>
      <c r="CB116" s="125"/>
      <c r="CC116" s="125"/>
      <c r="CD116" s="125"/>
      <c r="CE116" s="125"/>
      <c r="CF116" s="125"/>
      <c r="CG116" s="125"/>
      <c r="CH116" s="125"/>
      <c r="CI116" s="125"/>
      <c r="CJ116" s="125"/>
      <c r="CK116" s="125"/>
      <c r="CL116" s="24">
        <f>WORKDAY(BJ116,20)</f>
        <v>44201</v>
      </c>
      <c r="CM116" s="24">
        <f ca="1">IF(BM116&gt;0,WORKDAY(BK116,10),"-")</f>
        <v>44257</v>
      </c>
      <c r="CN116" s="54"/>
      <c r="CO116" s="117"/>
      <c r="CP116" s="34"/>
      <c r="CQ116" s="24">
        <f>WORKDAY(CL116,10)</f>
        <v>44215</v>
      </c>
      <c r="CR116" s="24" t="str">
        <f>IF(CO116&gt;0,WORKDAY(CM116,10),"-")</f>
        <v>-</v>
      </c>
      <c r="CS116" s="54"/>
      <c r="CT116" s="5"/>
      <c r="CU116" s="24" t="str">
        <f>IF(CT116&gt;0,WORKDAY(CQ116,10),"-")</f>
        <v>-</v>
      </c>
      <c r="CV116" s="24" t="str">
        <f>IF(CT116&gt;0,WORKDAY(CR116,10),"-")</f>
        <v>-</v>
      </c>
      <c r="CW116" s="54"/>
      <c r="CX116" s="5"/>
      <c r="CY116" s="34"/>
      <c r="CZ116" s="24" t="str">
        <f>IF(CX116&gt;0,WORKDAY(CU116,10),"-")</f>
        <v>-</v>
      </c>
      <c r="DA116" s="24" t="str">
        <f>IF(CX116&gt;0,WORKDAY(CV116,10),"-")</f>
        <v>-</v>
      </c>
      <c r="DB116" s="24"/>
      <c r="DC116" s="5"/>
      <c r="DD116" s="24" t="str">
        <f>IF(DC116&gt;0,WORKDAY(CZ116,10),"-")</f>
        <v>-</v>
      </c>
      <c r="DE116" s="24" t="str">
        <f>IF(DC116&gt;0,WORKDAY(DA116,10),"-")</f>
        <v>-</v>
      </c>
      <c r="DF116" s="5"/>
      <c r="DG116" s="5"/>
      <c r="DH116" s="54"/>
      <c r="DI116" s="24" t="str">
        <f>IF(DG116&gt;0,WORKDAY(DD116,10),"-")</f>
        <v>-</v>
      </c>
      <c r="DJ116" s="24" t="str">
        <f>IF(DG116&gt;0,WORKDAY(DE116,10),"-")</f>
        <v>-</v>
      </c>
      <c r="DK116" s="5"/>
      <c r="DL116" s="5"/>
      <c r="DM116" s="24" t="str">
        <f>IF(DL116&gt;0,WORKDAY(DI116,10),"-")</f>
        <v>-</v>
      </c>
      <c r="DN116" s="24" t="str">
        <f>IF(DL116&gt;0,WORKDAY(DJ116,10),"-")</f>
        <v>-</v>
      </c>
      <c r="DO116" s="5"/>
      <c r="DP116" s="5"/>
      <c r="DQ116" s="54"/>
      <c r="DR116" s="24" t="str">
        <f>IF(DP116&gt;0,WORKDAY(DM116,10),"-")</f>
        <v>-</v>
      </c>
      <c r="DS116" s="24" t="str">
        <f>IF(DP116&gt;0,WORKDAY(DN116,10),"-")</f>
        <v>-</v>
      </c>
      <c r="DT116" s="5"/>
      <c r="DU116" s="5"/>
      <c r="DV116" s="24" t="str">
        <f>IF(DU116&gt;0,WORKDAY(DR116,10),"-")</f>
        <v>-</v>
      </c>
      <c r="DW116" s="24" t="str">
        <f>IF(DU116&gt;0,WORKDAY(DS116,10),"-")</f>
        <v>-</v>
      </c>
      <c r="DX116" s="5"/>
      <c r="DY116" s="5"/>
      <c r="DZ116" s="54"/>
      <c r="EA116" s="24" t="str">
        <f>IF(DY116&gt;0,WORKDAY(DV116,10),"-")</f>
        <v>-</v>
      </c>
      <c r="EB116" s="24" t="str">
        <f>IF(DY116&gt;0,WORKDAY(DW116,10),"-")</f>
        <v>-</v>
      </c>
      <c r="EC116" s="5"/>
      <c r="ED116" s="5"/>
      <c r="EE116" s="24" t="str">
        <f>IF(ED116&gt;0,WORKDAY(EA116,10),"-")</f>
        <v>-</v>
      </c>
      <c r="EF116" s="24" t="str">
        <f>IF(ED116&gt;0,WORKDAY(EB116,10),"-")</f>
        <v>-</v>
      </c>
      <c r="EG116" s="5"/>
      <c r="EH116" s="5"/>
      <c r="EI116" s="54"/>
      <c r="EJ116" s="24" t="str">
        <f>IF(EH116&gt;0,WORKDAY(EE116,10),"-")</f>
        <v>-</v>
      </c>
      <c r="EK116" s="24" t="str">
        <f>IF(EH116&gt;0,WORKDAY(EF116,10),"-")</f>
        <v>-</v>
      </c>
      <c r="EL116" s="5"/>
      <c r="EM116" s="5"/>
      <c r="EN116" s="24" t="str">
        <f>IF(EM116&gt;0,WORKDAY(EJ116,10),"-")</f>
        <v>-</v>
      </c>
      <c r="EO116" s="24" t="str">
        <f>IF(EM116&gt;0,WORKDAY(EK116,10),"-")</f>
        <v>-</v>
      </c>
      <c r="EP116" s="5"/>
      <c r="EQ116" s="5"/>
      <c r="ER116" s="54"/>
      <c r="ES116" s="54"/>
      <c r="ET116" s="54"/>
      <c r="EU116" s="54"/>
      <c r="EV116" s="54"/>
      <c r="EW116" s="24"/>
      <c r="EX116" s="24"/>
      <c r="EY116" s="167"/>
      <c r="EZ116" s="167"/>
      <c r="FA116" s="193"/>
      <c r="FB116" s="214">
        <v>44216</v>
      </c>
      <c r="FC116" s="214">
        <f>FB116</f>
        <v>44216</v>
      </c>
      <c r="FD116" s="167"/>
      <c r="FE116" s="167"/>
      <c r="FF116" s="24" t="str">
        <f>IF(FE116&gt;0,WORKDAY(FB116,10),"-")</f>
        <v>-</v>
      </c>
      <c r="FG116" s="24" t="str">
        <f>IF(FE116&gt;0,WORKDAY(FC116,10),"-")</f>
        <v>-</v>
      </c>
      <c r="FH116" s="5"/>
      <c r="FI116" s="5"/>
      <c r="FJ116" s="34"/>
      <c r="FK116" s="24">
        <f t="shared" si="93"/>
        <v>44244</v>
      </c>
      <c r="FL116" s="24">
        <f>FK116</f>
        <v>44244</v>
      </c>
      <c r="FM116" s="5"/>
      <c r="FN116" s="5"/>
      <c r="FO116" s="24" t="str">
        <f>IF(FN116&gt;0,WORKDAY(FK116,10),"-")</f>
        <v>-</v>
      </c>
      <c r="FP116" s="24" t="str">
        <f>IF(FN116&gt;0,WORKDAY(FL116,10),"-")</f>
        <v>-</v>
      </c>
      <c r="FQ116" s="5"/>
      <c r="FR116" s="5"/>
      <c r="FS116" s="54"/>
      <c r="FT116" s="24">
        <f t="shared" si="96"/>
        <v>44272</v>
      </c>
      <c r="FU116" s="24">
        <f>FT116</f>
        <v>44272</v>
      </c>
      <c r="FV116" s="5"/>
      <c r="FW116" s="5"/>
      <c r="FX116" s="24" t="str">
        <f>IF(FW116&gt;0,WORKDAY(FT116,10),"-")</f>
        <v>-</v>
      </c>
      <c r="FY116" s="24" t="str">
        <f>IF(FW116&gt;0,WORKDAY(FU116,10),"-")</f>
        <v>-</v>
      </c>
      <c r="FZ116" s="5"/>
      <c r="GA116" s="5"/>
      <c r="GB116" s="54"/>
      <c r="GC116" s="54"/>
      <c r="GD116" s="54"/>
      <c r="GE116" s="54"/>
      <c r="GF116" s="54"/>
      <c r="GG116" s="54"/>
      <c r="GH116" s="54"/>
      <c r="GI116" s="54"/>
      <c r="GJ116" s="54"/>
      <c r="GK116" s="54"/>
      <c r="GL116" s="54"/>
      <c r="GM116" s="54"/>
      <c r="GN116" s="54"/>
      <c r="GO116" s="54"/>
      <c r="GP116" s="54"/>
      <c r="GQ116" s="54"/>
      <c r="GR116" s="54"/>
      <c r="GS116" s="54"/>
      <c r="GT116" s="54"/>
      <c r="GU116" s="54"/>
      <c r="GV116" s="54"/>
      <c r="GW116" s="54"/>
      <c r="GX116" s="54"/>
      <c r="GY116" s="54"/>
      <c r="GZ116" s="193"/>
      <c r="HA116" s="54"/>
      <c r="HB116" s="54"/>
      <c r="HC116" s="54"/>
      <c r="HD116" s="34">
        <f t="shared" ca="1" si="53"/>
        <v>1</v>
      </c>
      <c r="HE116" s="25">
        <f t="shared" ca="1" si="76"/>
        <v>6.8389057750759875E-4</v>
      </c>
      <c r="HF116" s="25">
        <f t="shared" ca="1" si="77"/>
        <v>1.5197568389057751E-3</v>
      </c>
      <c r="HG116" s="25">
        <f t="shared" ca="1" si="78"/>
        <v>9.0543259557344079E-4</v>
      </c>
      <c r="HH116" s="25">
        <f t="shared" ca="1" si="79"/>
        <v>2.012072434607646E-3</v>
      </c>
      <c r="HI116" s="25"/>
      <c r="HJ116" s="25"/>
      <c r="HK116" s="5"/>
      <c r="HL116" s="24">
        <f t="shared" ca="1" si="51"/>
        <v>44243</v>
      </c>
      <c r="HM116" s="107"/>
      <c r="HN116" s="85"/>
      <c r="HO116" s="204" t="str">
        <f t="shared" si="54"/>
        <v>ожидание A1</v>
      </c>
      <c r="HP116" s="204" t="str">
        <f t="shared" si="55"/>
        <v>не выгружено 00</v>
      </c>
      <c r="HQ116" s="182" t="str">
        <f t="shared" si="56"/>
        <v>выгружено A1</v>
      </c>
      <c r="HR116" s="182" t="str">
        <f t="shared" si="57"/>
        <v>ожидание A1</v>
      </c>
      <c r="HS116" s="182" t="b">
        <f t="shared" si="58"/>
        <v>0</v>
      </c>
      <c r="HT116" s="182" t="str">
        <f t="shared" si="59"/>
        <v>ожидание замечаний</v>
      </c>
      <c r="HU116" s="182" t="str">
        <f t="shared" si="60"/>
        <v>0055-P2-GA1-CPC-TRM-00654</v>
      </c>
      <c r="HV116" s="191">
        <f t="shared" si="61"/>
        <v>44243</v>
      </c>
      <c r="HW116" s="184" t="str">
        <f t="shared" si="62"/>
        <v>ожидание A1</v>
      </c>
      <c r="HX116" s="191" t="str">
        <f t="shared" si="63"/>
        <v>ожидание A1</v>
      </c>
      <c r="HY116" s="183"/>
      <c r="HZ116" s="182" t="str">
        <f t="shared" si="64"/>
        <v>выгружено</v>
      </c>
      <c r="IA116" s="182" t="str">
        <f t="shared" si="65"/>
        <v>A1</v>
      </c>
      <c r="IB116" s="182" t="str">
        <f t="shared" si="66"/>
        <v>ожидание замечаний к ревизии</v>
      </c>
      <c r="IC116" s="182" t="str">
        <f t="shared" si="67"/>
        <v>A1</v>
      </c>
      <c r="ID116" s="182" t="str">
        <f t="shared" si="68"/>
        <v>A1</v>
      </c>
      <c r="IE116" s="185" t="str">
        <f t="shared" si="69"/>
        <v>1</v>
      </c>
      <c r="IF116" s="135" t="s">
        <v>705</v>
      </c>
      <c r="IG116" s="181">
        <v>1</v>
      </c>
      <c r="IH116" s="85"/>
      <c r="II116" s="85"/>
      <c r="IJ116" s="85"/>
      <c r="IK116" s="85"/>
      <c r="IL116" s="85"/>
      <c r="IM116" s="85"/>
      <c r="IN116" s="85"/>
      <c r="IO116" s="85"/>
      <c r="IP116" s="85"/>
      <c r="IQ116" s="85"/>
      <c r="IR116" s="85"/>
      <c r="IS116" s="85"/>
      <c r="IT116" s="85"/>
      <c r="IU116" s="85"/>
      <c r="IV116" s="85"/>
      <c r="IW116" s="85"/>
      <c r="IX116" s="85"/>
      <c r="IY116" s="85"/>
      <c r="IZ116" s="85"/>
      <c r="JA116" s="85"/>
      <c r="JB116" s="85"/>
      <c r="JC116" s="85"/>
      <c r="JD116" s="85"/>
      <c r="JE116" s="85"/>
      <c r="JF116" s="85"/>
      <c r="JG116" s="85"/>
      <c r="JH116" s="85"/>
      <c r="JI116" s="85"/>
      <c r="JJ116" s="85"/>
      <c r="JK116" s="85"/>
      <c r="JL116" s="85"/>
      <c r="JM116" s="85"/>
      <c r="JN116" s="85"/>
      <c r="JO116" s="85"/>
      <c r="JP116" s="85"/>
      <c r="JQ116" s="85"/>
      <c r="JR116" s="85"/>
      <c r="JS116" s="85"/>
      <c r="JT116" s="85"/>
      <c r="JU116" s="85"/>
      <c r="JV116" s="85"/>
      <c r="JW116" s="85"/>
      <c r="JX116" s="85"/>
      <c r="JY116" s="85"/>
      <c r="JZ116" s="85"/>
      <c r="KA116" s="85"/>
      <c r="KB116" s="85"/>
      <c r="KC116" s="85"/>
    </row>
    <row r="117" spans="1:289" s="57" customFormat="1" ht="42.75" hidden="1" customHeight="1">
      <c r="A117" s="42"/>
      <c r="B117" s="19" t="s">
        <v>156</v>
      </c>
      <c r="C117" s="19" t="s">
        <v>157</v>
      </c>
      <c r="D117" s="5"/>
      <c r="E117" s="5"/>
      <c r="F117" s="5"/>
      <c r="G117" s="5"/>
      <c r="H117" s="5" t="s">
        <v>727</v>
      </c>
      <c r="I117" s="5" t="s">
        <v>736</v>
      </c>
      <c r="J117" s="5"/>
      <c r="K117" s="5"/>
      <c r="L117" s="5"/>
      <c r="M117" s="5"/>
      <c r="N117" s="5"/>
      <c r="O117" s="5"/>
      <c r="P117" s="5" t="s">
        <v>745</v>
      </c>
      <c r="Q117" s="5" t="s">
        <v>747</v>
      </c>
      <c r="R117" s="5" t="s">
        <v>209</v>
      </c>
      <c r="S117" s="5" t="s">
        <v>362</v>
      </c>
      <c r="T117" s="5" t="s">
        <v>370</v>
      </c>
      <c r="U117" s="5" t="s">
        <v>158</v>
      </c>
      <c r="V117" s="5"/>
      <c r="W117" s="5" t="str">
        <f>CONCATENATE(X117,"-",Y117,"-",Z117,AA117,,AB117,"-",AC117)</f>
        <v>5-30-JGCC-0001</v>
      </c>
      <c r="X117" s="19" t="s">
        <v>755</v>
      </c>
      <c r="Y117" s="19">
        <v>30</v>
      </c>
      <c r="Z117" s="19" t="s">
        <v>179</v>
      </c>
      <c r="AA117" s="19" t="s">
        <v>303</v>
      </c>
      <c r="AB117" s="19"/>
      <c r="AC117" s="19" t="s">
        <v>188</v>
      </c>
      <c r="AD117" s="5"/>
      <c r="AE117" s="19">
        <v>4</v>
      </c>
      <c r="AF117" s="19" t="s">
        <v>180</v>
      </c>
      <c r="AG117" s="19" t="s">
        <v>166</v>
      </c>
      <c r="AH117" s="19">
        <v>537</v>
      </c>
      <c r="AI117" s="19" t="s">
        <v>224</v>
      </c>
      <c r="AJ117" s="5"/>
      <c r="AK117" s="5"/>
      <c r="AL117" s="5" t="s">
        <v>121</v>
      </c>
      <c r="AM117" s="5"/>
      <c r="AN117" s="5" t="s">
        <v>546</v>
      </c>
      <c r="AO117" s="5" t="str">
        <f>CONCATENATE("0055-",B117,"-",C117,"-","4",".",AE117,".",AF117,".",AG117,".",AH117,"-",AL117,".",AN117,"-",AI117)</f>
        <v>0055-CPC-GA1-4.4.3.30.537-ATH2.JH-0011</v>
      </c>
      <c r="AP117" s="5" t="str">
        <f>CONCATENATE("0055-",B117,"-",C117,"-","4",".",AE117,".",AF117,".",AG117,".",AH117,"-",AL117,"-",AN117,"-",AI117,"_",BD117,"_",U117)</f>
        <v>0055-CPC-GA1-4.4.3.30.537-ATH2-JH-0011_-_ER</v>
      </c>
      <c r="AQ117" s="13" t="s">
        <v>510</v>
      </c>
      <c r="AR117" s="13" t="s">
        <v>391</v>
      </c>
      <c r="AS117" s="13"/>
      <c r="AT117" s="13"/>
      <c r="AU117" s="13" t="s">
        <v>286</v>
      </c>
      <c r="AV117" s="13" t="s">
        <v>287</v>
      </c>
      <c r="AW117" s="13" t="str">
        <f>CONCATENATE(AQ117," ",AS117,CHAR(10),W117,CHAR(10),AU117)</f>
        <v>AGDS Control Cabinet 
5-30-JGCC-0001
Passport</v>
      </c>
      <c r="AX117" s="13" t="str">
        <f>CONCATENATE(AR117," ",AT117,CHAR(10),W117,CHAR(10),AV117)</f>
        <v>Системный шкаф АСКЗ 
5-30-JGCC-0001
Паспорт</v>
      </c>
      <c r="AY117" s="5"/>
      <c r="AZ117" s="5" t="s">
        <v>490</v>
      </c>
      <c r="BA117" s="5" t="s">
        <v>489</v>
      </c>
      <c r="BB117" s="5" t="str">
        <f>IF(FW117&gt;0,"02",IF(FN117&gt;0,"01",IF(FE117&gt;0,"00",IF(EM117&gt;0,"G1",IF(ED117&gt;0,"F1",IF(DU117&gt;0,"E1",IF(DL117&gt;0,"D1",IF(DC117&gt;0,"C1",IF(CT117&gt;0,"B1",IF(BM117&gt;0,"A1","-"))))))))))</f>
        <v>-</v>
      </c>
      <c r="BC117" s="167" t="str">
        <f t="shared" si="88"/>
        <v>-</v>
      </c>
      <c r="BD117" s="5" t="str">
        <f t="shared" si="95"/>
        <v>-</v>
      </c>
      <c r="BE117" s="5"/>
      <c r="BF117" s="5"/>
      <c r="BG117" s="12"/>
      <c r="BH117" s="5"/>
      <c r="BI117" s="5"/>
      <c r="BJ117" s="54">
        <f>FB117-(28+15)</f>
        <v>44227</v>
      </c>
      <c r="BK117" s="54">
        <f ca="1">IF(BM117&gt;0,BL117,IF(BJ117&lt;TODAY(),WORKDAY(TODAY(),10),BJ117))</f>
        <v>44294</v>
      </c>
      <c r="BL117" s="54"/>
      <c r="BM117" s="5"/>
      <c r="BN117" s="167"/>
      <c r="BO117" s="167"/>
      <c r="BP117" s="167"/>
      <c r="BQ117" s="167"/>
      <c r="BR117" s="157"/>
      <c r="BS117" s="157"/>
      <c r="BT117" s="157"/>
      <c r="BU117" s="157"/>
      <c r="BV117" s="157"/>
      <c r="BW117" s="147"/>
      <c r="BX117" s="147"/>
      <c r="BY117" s="147"/>
      <c r="BZ117" s="147"/>
      <c r="CA117" s="147"/>
      <c r="CB117" s="125"/>
      <c r="CC117" s="125"/>
      <c r="CD117" s="125"/>
      <c r="CE117" s="125"/>
      <c r="CF117" s="125"/>
      <c r="CG117" s="125"/>
      <c r="CH117" s="125"/>
      <c r="CI117" s="125"/>
      <c r="CJ117" s="125"/>
      <c r="CK117" s="125"/>
      <c r="CL117" s="24">
        <f>WORKDAY(BJ117,20)</f>
        <v>44253</v>
      </c>
      <c r="CM117" s="24" t="str">
        <f>IF(BM117&gt;0,WORKDAY(BK117,10),"-")</f>
        <v>-</v>
      </c>
      <c r="CN117" s="54"/>
      <c r="CO117" s="117"/>
      <c r="CP117" s="34">
        <v>3</v>
      </c>
      <c r="CQ117" s="24">
        <f>WORKDAY(CL117,10)</f>
        <v>44267</v>
      </c>
      <c r="CR117" s="24" t="str">
        <f>IF(CO117&gt;0,WORKDAY(CM117,10),"-")</f>
        <v>-</v>
      </c>
      <c r="CS117" s="54"/>
      <c r="CT117" s="5"/>
      <c r="CU117" s="24" t="str">
        <f>IF(CT117&gt;0,WORKDAY(CQ117,10),"-")</f>
        <v>-</v>
      </c>
      <c r="CV117" s="24" t="str">
        <f>IF(CT117&gt;0,WORKDAY(CR117,10),"-")</f>
        <v>-</v>
      </c>
      <c r="CW117" s="54"/>
      <c r="CX117" s="5"/>
      <c r="CY117" s="34"/>
      <c r="CZ117" s="24" t="str">
        <f>IF(CX117&gt;0,WORKDAY(CU117,10),"-")</f>
        <v>-</v>
      </c>
      <c r="DA117" s="24" t="str">
        <f>IF(CX117&gt;0,WORKDAY(CV117,10),"-")</f>
        <v>-</v>
      </c>
      <c r="DB117" s="24"/>
      <c r="DC117" s="5"/>
      <c r="DD117" s="24" t="str">
        <f>IF(DC117&gt;0,WORKDAY(CZ117,10),"-")</f>
        <v>-</v>
      </c>
      <c r="DE117" s="24" t="str">
        <f>IF(DC117&gt;0,WORKDAY(DA117,10),"-")</f>
        <v>-</v>
      </c>
      <c r="DF117" s="5"/>
      <c r="DG117" s="5"/>
      <c r="DH117" s="54"/>
      <c r="DI117" s="24" t="str">
        <f>IF(DG117&gt;0,WORKDAY(DD117,10),"-")</f>
        <v>-</v>
      </c>
      <c r="DJ117" s="24" t="str">
        <f>IF(DG117&gt;0,WORKDAY(DE117,10),"-")</f>
        <v>-</v>
      </c>
      <c r="DK117" s="5"/>
      <c r="DL117" s="5"/>
      <c r="DM117" s="24" t="str">
        <f>IF(DL117&gt;0,WORKDAY(DI117,10),"-")</f>
        <v>-</v>
      </c>
      <c r="DN117" s="24" t="str">
        <f>IF(DL117&gt;0,WORKDAY(DJ117,10),"-")</f>
        <v>-</v>
      </c>
      <c r="DO117" s="5"/>
      <c r="DP117" s="5"/>
      <c r="DQ117" s="54"/>
      <c r="DR117" s="24" t="str">
        <f>IF(DP117&gt;0,WORKDAY(DM117,10),"-")</f>
        <v>-</v>
      </c>
      <c r="DS117" s="24" t="str">
        <f>IF(DP117&gt;0,WORKDAY(DN117,10),"-")</f>
        <v>-</v>
      </c>
      <c r="DT117" s="5"/>
      <c r="DU117" s="5"/>
      <c r="DV117" s="24" t="str">
        <f>IF(DU117&gt;0,WORKDAY(DR117,10),"-")</f>
        <v>-</v>
      </c>
      <c r="DW117" s="24" t="str">
        <f>IF(DU117&gt;0,WORKDAY(DS117,10),"-")</f>
        <v>-</v>
      </c>
      <c r="DX117" s="5"/>
      <c r="DY117" s="5"/>
      <c r="DZ117" s="54"/>
      <c r="EA117" s="24" t="str">
        <f>IF(DY117&gt;0,WORKDAY(DV117,10),"-")</f>
        <v>-</v>
      </c>
      <c r="EB117" s="24" t="str">
        <f>IF(DY117&gt;0,WORKDAY(DW117,10),"-")</f>
        <v>-</v>
      </c>
      <c r="EC117" s="5"/>
      <c r="ED117" s="5"/>
      <c r="EE117" s="24" t="str">
        <f>IF(ED117&gt;0,WORKDAY(EA117,10),"-")</f>
        <v>-</v>
      </c>
      <c r="EF117" s="24" t="str">
        <f>IF(ED117&gt;0,WORKDAY(EB117,10),"-")</f>
        <v>-</v>
      </c>
      <c r="EG117" s="5"/>
      <c r="EH117" s="5"/>
      <c r="EI117" s="54"/>
      <c r="EJ117" s="24" t="str">
        <f>IF(EH117&gt;0,WORKDAY(EE117,10),"-")</f>
        <v>-</v>
      </c>
      <c r="EK117" s="24" t="str">
        <f>IF(EH117&gt;0,WORKDAY(EF117,10),"-")</f>
        <v>-</v>
      </c>
      <c r="EL117" s="5"/>
      <c r="EM117" s="5"/>
      <c r="EN117" s="24" t="str">
        <f>IF(EM117&gt;0,WORKDAY(EJ117,10),"-")</f>
        <v>-</v>
      </c>
      <c r="EO117" s="24" t="str">
        <f>IF(EM117&gt;0,WORKDAY(EK117,10),"-")</f>
        <v>-</v>
      </c>
      <c r="EP117" s="5"/>
      <c r="EQ117" s="5"/>
      <c r="ER117" s="54"/>
      <c r="ES117" s="54"/>
      <c r="ET117" s="54"/>
      <c r="EU117" s="54"/>
      <c r="EV117" s="54"/>
      <c r="EW117" s="24"/>
      <c r="EX117" s="24"/>
      <c r="EY117" s="167"/>
      <c r="EZ117" s="167"/>
      <c r="FA117" s="193"/>
      <c r="FB117" s="214">
        <v>44270</v>
      </c>
      <c r="FC117" s="214">
        <f>FB117</f>
        <v>44270</v>
      </c>
      <c r="FD117" s="167"/>
      <c r="FE117" s="167"/>
      <c r="FF117" s="24" t="str">
        <f>IF(FE117&gt;0,WORKDAY(FB117,10),"-")</f>
        <v>-</v>
      </c>
      <c r="FG117" s="24" t="str">
        <f>IF(FE117&gt;0,WORKDAY(FC117,10),"-")</f>
        <v>-</v>
      </c>
      <c r="FH117" s="5"/>
      <c r="FI117" s="5"/>
      <c r="FJ117" s="34"/>
      <c r="FK117" s="24">
        <f t="shared" si="93"/>
        <v>44298</v>
      </c>
      <c r="FL117" s="24">
        <f>FK117</f>
        <v>44298</v>
      </c>
      <c r="FM117" s="5"/>
      <c r="FN117" s="5"/>
      <c r="FO117" s="24" t="str">
        <f>IF(FN117&gt;0,WORKDAY(FK117,10),"-")</f>
        <v>-</v>
      </c>
      <c r="FP117" s="24" t="str">
        <f>IF(FN117&gt;0,WORKDAY(FL117,10),"-")</f>
        <v>-</v>
      </c>
      <c r="FQ117" s="5"/>
      <c r="FR117" s="5"/>
      <c r="FS117" s="54"/>
      <c r="FT117" s="24">
        <f t="shared" si="96"/>
        <v>44326</v>
      </c>
      <c r="FU117" s="24">
        <f>FT117</f>
        <v>44326</v>
      </c>
      <c r="FV117" s="5"/>
      <c r="FW117" s="5"/>
      <c r="FX117" s="24" t="str">
        <f>IF(FW117&gt;0,WORKDAY(FT117,10),"-")</f>
        <v>-</v>
      </c>
      <c r="FY117" s="24" t="str">
        <f>IF(FW117&gt;0,WORKDAY(FU117,10),"-")</f>
        <v>-</v>
      </c>
      <c r="FZ117" s="5"/>
      <c r="GA117" s="5"/>
      <c r="GB117" s="54"/>
      <c r="GC117" s="54"/>
      <c r="GD117" s="54"/>
      <c r="GE117" s="54"/>
      <c r="GF117" s="54"/>
      <c r="GG117" s="54"/>
      <c r="GH117" s="54"/>
      <c r="GI117" s="54"/>
      <c r="GJ117" s="54"/>
      <c r="GK117" s="54"/>
      <c r="GL117" s="54"/>
      <c r="GM117" s="54"/>
      <c r="GN117" s="54"/>
      <c r="GO117" s="54"/>
      <c r="GP117" s="54"/>
      <c r="GQ117" s="54"/>
      <c r="GR117" s="54"/>
      <c r="GS117" s="54"/>
      <c r="GT117" s="54"/>
      <c r="GU117" s="54"/>
      <c r="GV117" s="54"/>
      <c r="GW117" s="54"/>
      <c r="GX117" s="54"/>
      <c r="GY117" s="54"/>
      <c r="GZ117" s="193"/>
      <c r="HA117" s="54"/>
      <c r="HB117" s="54"/>
      <c r="HC117" s="54"/>
      <c r="HD117" s="34">
        <f t="shared" ca="1" si="53"/>
        <v>1</v>
      </c>
      <c r="HE117" s="25">
        <f t="shared" si="76"/>
        <v>0</v>
      </c>
      <c r="HF117" s="25">
        <f t="shared" ca="1" si="77"/>
        <v>1.5197568389057751E-3</v>
      </c>
      <c r="HG117" s="25">
        <f t="shared" si="78"/>
        <v>0</v>
      </c>
      <c r="HH117" s="25">
        <f t="shared" ca="1" si="79"/>
        <v>2.012072434607646E-3</v>
      </c>
      <c r="HI117" s="25"/>
      <c r="HJ117" s="25"/>
      <c r="HK117" s="5"/>
      <c r="HL117" s="24" t="str">
        <f t="shared" ca="1" si="51"/>
        <v>-</v>
      </c>
      <c r="HM117" s="107"/>
      <c r="HN117" s="85"/>
      <c r="HO117" s="204" t="str">
        <f t="shared" si="54"/>
        <v>не выгружено A1</v>
      </c>
      <c r="HP117" s="204" t="str">
        <f t="shared" si="55"/>
        <v>не выгружено 00</v>
      </c>
      <c r="HQ117" s="182" t="str">
        <f t="shared" si="56"/>
        <v>не выгружено A1</v>
      </c>
      <c r="HR117" s="182" t="str">
        <f t="shared" si="57"/>
        <v>не выгружено A1</v>
      </c>
      <c r="HS117" s="182" t="b">
        <f t="shared" si="58"/>
        <v>0</v>
      </c>
      <c r="HT117" s="182" t="str">
        <f t="shared" si="59"/>
        <v>не выгружено A1</v>
      </c>
      <c r="HU117" s="182" t="str">
        <f t="shared" si="60"/>
        <v>не выгружено A1</v>
      </c>
      <c r="HV117" s="191" t="str">
        <f t="shared" si="61"/>
        <v>не выгружено A1</v>
      </c>
      <c r="HW117" s="184" t="str">
        <f t="shared" si="62"/>
        <v>не выгружено A1</v>
      </c>
      <c r="HX117" s="191" t="str">
        <f t="shared" si="63"/>
        <v>не выгружено A1</v>
      </c>
      <c r="HY117" s="183"/>
      <c r="HZ117" s="182" t="str">
        <f t="shared" si="64"/>
        <v>не выгружено</v>
      </c>
      <c r="IA117" s="182" t="str">
        <f t="shared" si="65"/>
        <v>A1</v>
      </c>
      <c r="IB117" s="182" t="str">
        <f t="shared" si="66"/>
        <v>не выгружено</v>
      </c>
      <c r="IC117" s="182" t="str">
        <f t="shared" si="67"/>
        <v>A1</v>
      </c>
      <c r="ID117" s="182" t="str">
        <f t="shared" si="68"/>
        <v>A1</v>
      </c>
      <c r="IE117" s="185" t="str">
        <f t="shared" si="69"/>
        <v>выгрузить A1</v>
      </c>
      <c r="IF117" s="135" t="s">
        <v>705</v>
      </c>
      <c r="IG117" s="181">
        <v>1</v>
      </c>
      <c r="IH117" s="85"/>
      <c r="II117" s="85"/>
      <c r="IJ117" s="85"/>
      <c r="IK117" s="85"/>
      <c r="IL117" s="85"/>
      <c r="IM117" s="85"/>
      <c r="IN117" s="85"/>
      <c r="IO117" s="85"/>
      <c r="IP117" s="85"/>
      <c r="IQ117" s="85"/>
      <c r="IR117" s="85"/>
      <c r="IS117" s="85"/>
      <c r="IT117" s="85"/>
      <c r="IU117" s="85"/>
      <c r="IV117" s="85"/>
      <c r="IW117" s="85"/>
      <c r="IX117" s="85"/>
      <c r="IY117" s="85"/>
      <c r="IZ117" s="85"/>
      <c r="JA117" s="85"/>
      <c r="JB117" s="85"/>
      <c r="JC117" s="85"/>
      <c r="JD117" s="85"/>
      <c r="JE117" s="85"/>
      <c r="JF117" s="85"/>
      <c r="JG117" s="85"/>
      <c r="JH117" s="85"/>
      <c r="JI117" s="85"/>
      <c r="JJ117" s="85"/>
      <c r="JK117" s="85"/>
      <c r="JL117" s="85"/>
      <c r="JM117" s="85"/>
      <c r="JN117" s="85"/>
      <c r="JO117" s="85"/>
      <c r="JP117" s="85"/>
      <c r="JQ117" s="85"/>
      <c r="JR117" s="85"/>
      <c r="JS117" s="85"/>
      <c r="JT117" s="85"/>
      <c r="JU117" s="85"/>
      <c r="JV117" s="85"/>
      <c r="JW117" s="85"/>
      <c r="JX117" s="85"/>
      <c r="JY117" s="85"/>
      <c r="JZ117" s="85"/>
      <c r="KA117" s="85"/>
      <c r="KB117" s="85"/>
      <c r="KC117" s="85"/>
    </row>
    <row r="118" spans="1:289" s="87" customFormat="1" ht="15" hidden="1" customHeight="1">
      <c r="A118" s="17"/>
      <c r="B118" s="20"/>
      <c r="C118" s="20"/>
      <c r="D118" s="18"/>
      <c r="E118" s="18"/>
      <c r="F118" s="18"/>
      <c r="G118" s="18"/>
      <c r="H118" s="18"/>
      <c r="I118" s="18"/>
      <c r="J118" s="18"/>
      <c r="K118" s="18"/>
      <c r="L118" s="18"/>
      <c r="M118" s="18"/>
      <c r="N118" s="18"/>
      <c r="O118" s="18"/>
      <c r="P118" s="18"/>
      <c r="Q118" s="18"/>
      <c r="R118" s="18"/>
      <c r="S118" s="18"/>
      <c r="T118" s="18"/>
      <c r="U118" s="18"/>
      <c r="V118" s="18"/>
      <c r="W118" s="20"/>
      <c r="X118" s="20"/>
      <c r="Y118" s="20"/>
      <c r="Z118" s="20"/>
      <c r="AA118" s="20"/>
      <c r="AB118" s="20"/>
      <c r="AC118" s="20"/>
      <c r="AD118" s="18"/>
      <c r="AE118" s="20"/>
      <c r="AF118" s="20"/>
      <c r="AG118" s="20"/>
      <c r="AH118" s="20"/>
      <c r="AI118" s="20"/>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71"/>
      <c r="BO118" s="171"/>
      <c r="BP118" s="171"/>
      <c r="BQ118" s="171"/>
      <c r="BR118" s="161"/>
      <c r="BS118" s="161"/>
      <c r="BT118" s="161"/>
      <c r="BU118" s="161"/>
      <c r="BV118" s="161"/>
      <c r="BW118" s="151"/>
      <c r="BX118" s="151"/>
      <c r="BY118" s="151"/>
      <c r="BZ118" s="151"/>
      <c r="CA118" s="151"/>
      <c r="CB118" s="129"/>
      <c r="CC118" s="129"/>
      <c r="CD118" s="129"/>
      <c r="CE118" s="129"/>
      <c r="CF118" s="129"/>
      <c r="CG118" s="129"/>
      <c r="CH118" s="129"/>
      <c r="CI118" s="129"/>
      <c r="CJ118" s="129"/>
      <c r="CK118" s="129"/>
      <c r="CL118" s="18"/>
      <c r="CM118" s="18"/>
      <c r="CN118" s="18"/>
      <c r="CO118" s="118"/>
      <c r="CP118" s="48"/>
      <c r="CQ118" s="18"/>
      <c r="CR118" s="18"/>
      <c r="CS118" s="18"/>
      <c r="CT118" s="18"/>
      <c r="CU118" s="18"/>
      <c r="CV118" s="18"/>
      <c r="CW118" s="18"/>
      <c r="CX118" s="18"/>
      <c r="CY118" s="34"/>
      <c r="CZ118" s="18"/>
      <c r="DA118" s="18"/>
      <c r="DB118" s="18"/>
      <c r="DC118" s="18"/>
      <c r="DD118" s="18"/>
      <c r="DE118" s="18"/>
      <c r="DF118" s="18"/>
      <c r="DG118" s="18"/>
      <c r="DH118" s="45"/>
      <c r="DI118" s="18"/>
      <c r="DJ118" s="18"/>
      <c r="DK118" s="18"/>
      <c r="DL118" s="18"/>
      <c r="DM118" s="18"/>
      <c r="DN118" s="18"/>
      <c r="DO118" s="18"/>
      <c r="DP118" s="18"/>
      <c r="DQ118" s="45"/>
      <c r="DR118" s="18"/>
      <c r="DS118" s="18"/>
      <c r="DT118" s="18"/>
      <c r="DU118" s="18"/>
      <c r="DV118" s="18"/>
      <c r="DW118" s="18"/>
      <c r="DX118" s="18"/>
      <c r="DY118" s="18"/>
      <c r="DZ118" s="45"/>
      <c r="EA118" s="18"/>
      <c r="EB118" s="18"/>
      <c r="EC118" s="18"/>
      <c r="ED118" s="18"/>
      <c r="EE118" s="18"/>
      <c r="EF118" s="18"/>
      <c r="EG118" s="18"/>
      <c r="EH118" s="18"/>
      <c r="EI118" s="45"/>
      <c r="EJ118" s="18"/>
      <c r="EK118" s="18"/>
      <c r="EL118" s="18"/>
      <c r="EM118" s="18"/>
      <c r="EN118" s="18"/>
      <c r="EO118" s="18"/>
      <c r="EP118" s="18"/>
      <c r="EQ118" s="18"/>
      <c r="ER118" s="45"/>
      <c r="ES118" s="110"/>
      <c r="ET118" s="110"/>
      <c r="EU118" s="110"/>
      <c r="EV118" s="110"/>
      <c r="EW118" s="192"/>
      <c r="EX118" s="192"/>
      <c r="EY118" s="192"/>
      <c r="EZ118" s="192"/>
      <c r="FA118" s="199"/>
      <c r="FB118" s="214"/>
      <c r="FC118" s="214"/>
      <c r="FD118" s="18"/>
      <c r="FE118" s="18"/>
      <c r="FF118" s="18"/>
      <c r="FG118" s="18"/>
      <c r="FH118" s="18"/>
      <c r="FI118" s="18"/>
      <c r="FJ118" s="34"/>
      <c r="FK118" s="18"/>
      <c r="FL118" s="18"/>
      <c r="FM118" s="18"/>
      <c r="FN118" s="18"/>
      <c r="FO118" s="18"/>
      <c r="FP118" s="18"/>
      <c r="FQ118" s="18"/>
      <c r="FR118" s="18"/>
      <c r="FS118" s="45"/>
      <c r="FT118" s="18"/>
      <c r="FU118" s="18"/>
      <c r="FV118" s="18"/>
      <c r="FW118" s="18"/>
      <c r="FX118" s="18"/>
      <c r="FY118" s="18"/>
      <c r="FZ118" s="18"/>
      <c r="GA118" s="18"/>
      <c r="GB118" s="45"/>
      <c r="GC118" s="110"/>
      <c r="GD118" s="110"/>
      <c r="GE118" s="110"/>
      <c r="GF118" s="110"/>
      <c r="GG118" s="110"/>
      <c r="GH118" s="110"/>
      <c r="GI118" s="110"/>
      <c r="GJ118" s="110"/>
      <c r="GK118" s="110"/>
      <c r="GL118" s="110"/>
      <c r="GM118" s="110"/>
      <c r="GN118" s="110"/>
      <c r="GO118" s="110"/>
      <c r="GP118" s="110"/>
      <c r="GQ118" s="110"/>
      <c r="GR118" s="110"/>
      <c r="GS118" s="110"/>
      <c r="GT118" s="110"/>
      <c r="GU118" s="110"/>
      <c r="GV118" s="110"/>
      <c r="GW118" s="110"/>
      <c r="GX118" s="110"/>
      <c r="GY118" s="45"/>
      <c r="GZ118" s="199"/>
      <c r="HA118" s="110"/>
      <c r="HB118" s="110"/>
      <c r="HC118" s="110"/>
      <c r="HD118" s="34">
        <f t="shared" si="53"/>
        <v>0</v>
      </c>
      <c r="HE118" s="25">
        <f t="shared" si="76"/>
        <v>0</v>
      </c>
      <c r="HF118" s="25">
        <f t="shared" si="77"/>
        <v>0</v>
      </c>
      <c r="HG118" s="25">
        <f t="shared" si="78"/>
        <v>0</v>
      </c>
      <c r="HH118" s="25">
        <f t="shared" si="79"/>
        <v>0</v>
      </c>
      <c r="HI118" s="25"/>
      <c r="HJ118" s="18"/>
      <c r="HK118" s="18"/>
      <c r="HL118" s="24" t="str">
        <f t="shared" si="51"/>
        <v>-</v>
      </c>
      <c r="HM118" s="107"/>
      <c r="HN118" s="85"/>
      <c r="HO118" s="204" t="str">
        <f t="shared" si="54"/>
        <v>---/---</v>
      </c>
      <c r="HP118" s="204" t="str">
        <f t="shared" si="55"/>
        <v>---/---</v>
      </c>
      <c r="HQ118" s="182" t="str">
        <f t="shared" si="56"/>
        <v>---/---</v>
      </c>
      <c r="HR118" s="182" t="str">
        <f t="shared" si="57"/>
        <v>---/---</v>
      </c>
      <c r="HS118" s="182" t="b">
        <f t="shared" si="58"/>
        <v>0</v>
      </c>
      <c r="HT118" s="182" t="str">
        <f t="shared" si="59"/>
        <v>---/---</v>
      </c>
      <c r="HU118" s="182" t="str">
        <f t="shared" si="60"/>
        <v>---/---</v>
      </c>
      <c r="HV118" s="191" t="str">
        <f t="shared" si="61"/>
        <v>---/---</v>
      </c>
      <c r="HW118" s="184" t="str">
        <f t="shared" si="62"/>
        <v>---/---</v>
      </c>
      <c r="HX118" s="191" t="str">
        <f t="shared" si="63"/>
        <v>---/---</v>
      </c>
      <c r="HY118" s="183"/>
      <c r="HZ118" s="182" t="str">
        <f t="shared" si="64"/>
        <v>---/---</v>
      </c>
      <c r="IA118" s="182" t="str">
        <f t="shared" si="65"/>
        <v>---/---</v>
      </c>
      <c r="IB118" s="182" t="str">
        <f t="shared" si="66"/>
        <v>---/---</v>
      </c>
      <c r="IC118" s="182" t="str">
        <f t="shared" si="67"/>
        <v>---/---</v>
      </c>
      <c r="ID118" s="182" t="str">
        <f t="shared" si="68"/>
        <v>---/---</v>
      </c>
      <c r="IE118" s="185" t="str">
        <f t="shared" si="69"/>
        <v>---/---</v>
      </c>
      <c r="IF118" s="135" t="s">
        <v>717</v>
      </c>
      <c r="IG118" s="181">
        <v>1</v>
      </c>
      <c r="IH118" s="85"/>
      <c r="II118" s="85"/>
      <c r="IJ118" s="85"/>
      <c r="IK118" s="85"/>
      <c r="IL118" s="85"/>
      <c r="IM118" s="85"/>
      <c r="IN118" s="85"/>
      <c r="IO118" s="85"/>
      <c r="IP118" s="85"/>
      <c r="IQ118" s="85"/>
      <c r="IR118" s="85"/>
      <c r="IS118" s="85"/>
      <c r="IT118" s="85"/>
      <c r="IU118" s="85"/>
      <c r="IV118" s="85"/>
      <c r="IW118" s="85"/>
      <c r="IX118" s="85"/>
      <c r="IY118" s="85"/>
      <c r="IZ118" s="85"/>
      <c r="JA118" s="85"/>
      <c r="JB118" s="85"/>
      <c r="JC118" s="85"/>
      <c r="JD118" s="85"/>
      <c r="JE118" s="85"/>
      <c r="JF118" s="85"/>
      <c r="JG118" s="85"/>
      <c r="JH118" s="85"/>
      <c r="JI118" s="85"/>
      <c r="JJ118" s="85"/>
      <c r="JK118" s="85"/>
      <c r="JL118" s="85"/>
      <c r="JM118" s="85"/>
      <c r="JN118" s="85"/>
      <c r="JO118" s="85"/>
      <c r="JP118" s="85"/>
      <c r="JQ118" s="85"/>
      <c r="JR118" s="85"/>
      <c r="JS118" s="85"/>
      <c r="JT118" s="85"/>
      <c r="JU118" s="85"/>
      <c r="JV118" s="85"/>
      <c r="JW118" s="85"/>
      <c r="JX118" s="85"/>
      <c r="JY118" s="85"/>
      <c r="JZ118" s="85"/>
      <c r="KA118" s="85"/>
      <c r="KB118" s="85"/>
      <c r="KC118" s="85"/>
    </row>
    <row r="119" spans="1:289" s="57" customFormat="1" ht="57" hidden="1" customHeight="1">
      <c r="A119" s="6"/>
      <c r="B119" s="19" t="s">
        <v>156</v>
      </c>
      <c r="C119" s="19" t="s">
        <v>157</v>
      </c>
      <c r="D119" s="5"/>
      <c r="E119" s="5"/>
      <c r="F119" s="5"/>
      <c r="G119" s="5"/>
      <c r="H119" s="5" t="s">
        <v>727</v>
      </c>
      <c r="I119" s="5" t="s">
        <v>736</v>
      </c>
      <c r="J119" s="5"/>
      <c r="K119" s="5"/>
      <c r="L119" s="5"/>
      <c r="M119" s="5"/>
      <c r="N119" s="5"/>
      <c r="O119" s="5"/>
      <c r="P119" s="5" t="s">
        <v>745</v>
      </c>
      <c r="Q119" s="5" t="s">
        <v>747</v>
      </c>
      <c r="R119" s="5" t="s">
        <v>209</v>
      </c>
      <c r="S119" s="5" t="s">
        <v>362</v>
      </c>
      <c r="T119" s="5" t="s">
        <v>370</v>
      </c>
      <c r="U119" s="5" t="s">
        <v>158</v>
      </c>
      <c r="V119" s="5"/>
      <c r="W119" s="5" t="str">
        <f>CONCATENATE(X119,"-",Y119,"-",Z119,AA119,,AB119,"-",AC119)</f>
        <v>5-30-JGMCU-0001</v>
      </c>
      <c r="X119" s="19" t="s">
        <v>755</v>
      </c>
      <c r="Y119" s="19">
        <v>30</v>
      </c>
      <c r="Z119" s="19" t="s">
        <v>179</v>
      </c>
      <c r="AA119" s="19" t="s">
        <v>305</v>
      </c>
      <c r="AB119" s="19" t="s">
        <v>355</v>
      </c>
      <c r="AC119" s="19" t="s">
        <v>188</v>
      </c>
      <c r="AD119" s="5"/>
      <c r="AE119" s="19">
        <v>4</v>
      </c>
      <c r="AF119" s="19" t="s">
        <v>180</v>
      </c>
      <c r="AG119" s="19" t="s">
        <v>166</v>
      </c>
      <c r="AH119" s="19">
        <v>537</v>
      </c>
      <c r="AI119" s="19" t="s">
        <v>225</v>
      </c>
      <c r="AJ119" s="5"/>
      <c r="AK119" s="5"/>
      <c r="AL119" s="5" t="s">
        <v>121</v>
      </c>
      <c r="AM119" s="5"/>
      <c r="AN119" s="5" t="s">
        <v>167</v>
      </c>
      <c r="AO119" s="5" t="str">
        <f>CONCATENATE("0055-",B119,"-",C119,"-","4",".",AE119,".",AF119,".",AG119,".",AH119,"-",AL119,".",AN119,"-",AI119)</f>
        <v>0055-CPC-GA1-4.4.3.30.537-ATH2.RD-0012</v>
      </c>
      <c r="AP119" s="5" t="str">
        <f>CONCATENATE("0055-",B119,"-",C119,"-","4",".",AE119,".",AF119,".",AG119,".",AH119,"-",AL119,"-",AN119,"-",AI119,"_",BD119,"_",U119)</f>
        <v>0055-CPC-GA1-4.4.3.30.537-ATH2-RD-0012_A1_ER</v>
      </c>
      <c r="AQ119" s="13" t="s">
        <v>325</v>
      </c>
      <c r="AR119" s="13" t="s">
        <v>392</v>
      </c>
      <c r="AS119" s="13" t="s">
        <v>500</v>
      </c>
      <c r="AT119" s="13" t="s">
        <v>499</v>
      </c>
      <c r="AU119" s="13" t="s">
        <v>318</v>
      </c>
      <c r="AV119" s="13" t="s">
        <v>333</v>
      </c>
      <c r="AW119" s="13" t="str">
        <f>CONCATENATE(AQ119," ",AS119,CHAR(10),W119,CHAR(10),AU119)</f>
        <v>AGDS Marshalling Cabinet for IS and NON-IS channels
5-30-JGMCU-0001
List of drawings</v>
      </c>
      <c r="AX119" s="13" t="str">
        <f>CONCATENATE(AR119," ",AT119,CHAR(10),W119,CHAR(10),AV119)</f>
        <v>Шкаф кроссовый АСКЗ, аналоговые и дискретные сигналы, искробезопасный и неискробезопасный
5-30-JGMCU-0001
Ведомость документов</v>
      </c>
      <c r="AY119" s="5"/>
      <c r="AZ119" s="5" t="s">
        <v>490</v>
      </c>
      <c r="BA119" s="5" t="s">
        <v>489</v>
      </c>
      <c r="BB119" s="5" t="str">
        <f>IF(FW119&gt;0,"02",IF(FN119&gt;0,"01",IF(FE119&gt;0,"00",IF(EM119&gt;0,"G1",IF(ED119&gt;0,"F1",IF(DU119&gt;0,"E1",IF(DL119&gt;0,"D1",IF(DC119&gt;0,"C1",IF(CT119&gt;0,"B1",IF(BM119&gt;0,"A1","-"))))))))))</f>
        <v>A1</v>
      </c>
      <c r="BC119" s="167" t="str">
        <f t="shared" si="88"/>
        <v>IFR</v>
      </c>
      <c r="BD119" s="5" t="str">
        <f t="shared" ref="BD119:BD123" si="97">BB119</f>
        <v>A1</v>
      </c>
      <c r="BE119" s="5"/>
      <c r="BF119" s="5"/>
      <c r="BG119" s="12"/>
      <c r="BH119" s="5"/>
      <c r="BI119" s="5"/>
      <c r="BJ119" s="54">
        <f>FB119-(28+15)</f>
        <v>44173</v>
      </c>
      <c r="BK119" s="54">
        <f ca="1">IF(BM119&gt;0,BL119,IF(BJ119&lt;TODAY(),WORKDAY(TODAY(),10),BJ119))</f>
        <v>44243</v>
      </c>
      <c r="BL119" s="193">
        <v>44243</v>
      </c>
      <c r="BM119" s="167" t="s">
        <v>779</v>
      </c>
      <c r="BN119" s="167"/>
      <c r="BO119" s="167"/>
      <c r="BP119" s="167"/>
      <c r="BQ119" s="167"/>
      <c r="BR119" s="157"/>
      <c r="BS119" s="157"/>
      <c r="BT119" s="157"/>
      <c r="BU119" s="157"/>
      <c r="BV119" s="157"/>
      <c r="BW119" s="147"/>
      <c r="BX119" s="147"/>
      <c r="BY119" s="147"/>
      <c r="BZ119" s="147"/>
      <c r="CA119" s="147"/>
      <c r="CB119" s="125"/>
      <c r="CC119" s="125"/>
      <c r="CD119" s="125"/>
      <c r="CE119" s="125"/>
      <c r="CF119" s="125"/>
      <c r="CG119" s="125"/>
      <c r="CH119" s="125"/>
      <c r="CI119" s="125"/>
      <c r="CJ119" s="125"/>
      <c r="CK119" s="125"/>
      <c r="CL119" s="24">
        <f>WORKDAY(BJ119,20)</f>
        <v>44201</v>
      </c>
      <c r="CM119" s="24">
        <f ca="1">IF(BM119&gt;0,WORKDAY(BK119,10),"-")</f>
        <v>44257</v>
      </c>
      <c r="CN119" s="54"/>
      <c r="CO119" s="117"/>
      <c r="CP119" s="34"/>
      <c r="CQ119" s="24">
        <f>WORKDAY(CL119,10)</f>
        <v>44215</v>
      </c>
      <c r="CR119" s="24" t="str">
        <f>IF(CO119&gt;0,WORKDAY(CM119,10),"-")</f>
        <v>-</v>
      </c>
      <c r="CS119" s="54"/>
      <c r="CT119" s="5"/>
      <c r="CU119" s="24" t="str">
        <f>IF(CT119&gt;0,WORKDAY(CQ119,10),"-")</f>
        <v>-</v>
      </c>
      <c r="CV119" s="24" t="str">
        <f>IF(CT119&gt;0,WORKDAY(CR119,10),"-")</f>
        <v>-</v>
      </c>
      <c r="CW119" s="54"/>
      <c r="CX119" s="5"/>
      <c r="CY119" s="34"/>
      <c r="CZ119" s="24" t="str">
        <f>IF(CX119&gt;0,WORKDAY(CU119,10),"-")</f>
        <v>-</v>
      </c>
      <c r="DA119" s="24" t="str">
        <f>IF(CX119&gt;0,WORKDAY(CV119,10),"-")</f>
        <v>-</v>
      </c>
      <c r="DB119" s="24"/>
      <c r="DC119" s="5"/>
      <c r="DD119" s="24" t="str">
        <f>IF(DC119&gt;0,WORKDAY(CZ119,10),"-")</f>
        <v>-</v>
      </c>
      <c r="DE119" s="24" t="str">
        <f>IF(DC119&gt;0,WORKDAY(DA119,10),"-")</f>
        <v>-</v>
      </c>
      <c r="DF119" s="5"/>
      <c r="DG119" s="5"/>
      <c r="DH119" s="54"/>
      <c r="DI119" s="24" t="str">
        <f>IF(DG119&gt;0,WORKDAY(DD119,10),"-")</f>
        <v>-</v>
      </c>
      <c r="DJ119" s="24" t="str">
        <f>IF(DG119&gt;0,WORKDAY(DE119,10),"-")</f>
        <v>-</v>
      </c>
      <c r="DK119" s="5"/>
      <c r="DL119" s="5"/>
      <c r="DM119" s="24" t="str">
        <f>IF(DL119&gt;0,WORKDAY(DI119,10),"-")</f>
        <v>-</v>
      </c>
      <c r="DN119" s="24" t="str">
        <f>IF(DL119&gt;0,WORKDAY(DJ119,10),"-")</f>
        <v>-</v>
      </c>
      <c r="DO119" s="5"/>
      <c r="DP119" s="5"/>
      <c r="DQ119" s="54"/>
      <c r="DR119" s="24" t="str">
        <f>IF(DP119&gt;0,WORKDAY(DM119,10),"-")</f>
        <v>-</v>
      </c>
      <c r="DS119" s="24" t="str">
        <f>IF(DP119&gt;0,WORKDAY(DN119,10),"-")</f>
        <v>-</v>
      </c>
      <c r="DT119" s="5"/>
      <c r="DU119" s="5"/>
      <c r="DV119" s="24" t="str">
        <f>IF(DU119&gt;0,WORKDAY(DR119,10),"-")</f>
        <v>-</v>
      </c>
      <c r="DW119" s="24" t="str">
        <f>IF(DU119&gt;0,WORKDAY(DS119,10),"-")</f>
        <v>-</v>
      </c>
      <c r="DX119" s="5"/>
      <c r="DY119" s="5"/>
      <c r="DZ119" s="54"/>
      <c r="EA119" s="24" t="str">
        <f>IF(DY119&gt;0,WORKDAY(DV119,10),"-")</f>
        <v>-</v>
      </c>
      <c r="EB119" s="24" t="str">
        <f>IF(DY119&gt;0,WORKDAY(DW119,10),"-")</f>
        <v>-</v>
      </c>
      <c r="EC119" s="5"/>
      <c r="ED119" s="5"/>
      <c r="EE119" s="24" t="str">
        <f>IF(ED119&gt;0,WORKDAY(EA119,10),"-")</f>
        <v>-</v>
      </c>
      <c r="EF119" s="24" t="str">
        <f>IF(ED119&gt;0,WORKDAY(EB119,10),"-")</f>
        <v>-</v>
      </c>
      <c r="EG119" s="5"/>
      <c r="EH119" s="5"/>
      <c r="EI119" s="54"/>
      <c r="EJ119" s="24" t="str">
        <f>IF(EH119&gt;0,WORKDAY(EE119,10),"-")</f>
        <v>-</v>
      </c>
      <c r="EK119" s="24" t="str">
        <f>IF(EH119&gt;0,WORKDAY(EF119,10),"-")</f>
        <v>-</v>
      </c>
      <c r="EL119" s="5"/>
      <c r="EM119" s="5"/>
      <c r="EN119" s="24" t="str">
        <f>IF(EM119&gt;0,WORKDAY(EJ119,10),"-")</f>
        <v>-</v>
      </c>
      <c r="EO119" s="24" t="str">
        <f>IF(EM119&gt;0,WORKDAY(EK119,10),"-")</f>
        <v>-</v>
      </c>
      <c r="EP119" s="5"/>
      <c r="EQ119" s="5"/>
      <c r="ER119" s="54"/>
      <c r="ES119" s="54"/>
      <c r="ET119" s="54"/>
      <c r="EU119" s="54"/>
      <c r="EV119" s="54"/>
      <c r="EW119" s="24"/>
      <c r="EX119" s="24"/>
      <c r="EY119" s="167"/>
      <c r="EZ119" s="167"/>
      <c r="FA119" s="193"/>
      <c r="FB119" s="214">
        <v>44216</v>
      </c>
      <c r="FC119" s="214">
        <f>FB119</f>
        <v>44216</v>
      </c>
      <c r="FD119" s="167"/>
      <c r="FE119" s="167"/>
      <c r="FF119" s="24" t="str">
        <f>IF(FE119&gt;0,WORKDAY(FB119,10),"-")</f>
        <v>-</v>
      </c>
      <c r="FG119" s="24" t="str">
        <f>IF(FE119&gt;0,WORKDAY(FC119,10),"-")</f>
        <v>-</v>
      </c>
      <c r="FH119" s="5"/>
      <c r="FI119" s="5"/>
      <c r="FJ119" s="34"/>
      <c r="FK119" s="24">
        <f t="shared" si="93"/>
        <v>44244</v>
      </c>
      <c r="FL119" s="24">
        <f>FK119</f>
        <v>44244</v>
      </c>
      <c r="FM119" s="167"/>
      <c r="FN119" s="167"/>
      <c r="FO119" s="24" t="str">
        <f>IF(FN119&gt;0,WORKDAY(FK119,10),"-")</f>
        <v>-</v>
      </c>
      <c r="FP119" s="24" t="str">
        <f>IF(FN119&gt;0,WORKDAY(FL119,10),"-")</f>
        <v>-</v>
      </c>
      <c r="FQ119" s="5"/>
      <c r="FR119" s="5"/>
      <c r="FS119" s="54"/>
      <c r="FT119" s="24">
        <f t="shared" ref="FT119:FT123" si="98">WORKDAY(FK119,20)</f>
        <v>44272</v>
      </c>
      <c r="FU119" s="24">
        <f>FT119</f>
        <v>44272</v>
      </c>
      <c r="FV119" s="5"/>
      <c r="FW119" s="5"/>
      <c r="FX119" s="24" t="str">
        <f>IF(FW119&gt;0,WORKDAY(FT119,10),"-")</f>
        <v>-</v>
      </c>
      <c r="FY119" s="24" t="str">
        <f>IF(FW119&gt;0,WORKDAY(FU119,10),"-")</f>
        <v>-</v>
      </c>
      <c r="FZ119" s="5"/>
      <c r="GA119" s="5"/>
      <c r="GB119" s="54"/>
      <c r="GC119" s="54"/>
      <c r="GD119" s="54"/>
      <c r="GE119" s="54"/>
      <c r="GF119" s="54"/>
      <c r="GG119" s="54"/>
      <c r="GH119" s="54"/>
      <c r="GI119" s="54"/>
      <c r="GJ119" s="54"/>
      <c r="GK119" s="54"/>
      <c r="GL119" s="54"/>
      <c r="GM119" s="54"/>
      <c r="GN119" s="54"/>
      <c r="GO119" s="54"/>
      <c r="GP119" s="54"/>
      <c r="GQ119" s="54"/>
      <c r="GR119" s="54"/>
      <c r="GS119" s="54"/>
      <c r="GT119" s="54"/>
      <c r="GU119" s="54"/>
      <c r="GV119" s="54"/>
      <c r="GW119" s="54"/>
      <c r="GX119" s="54"/>
      <c r="GY119" s="54"/>
      <c r="GZ119" s="193"/>
      <c r="HA119" s="54"/>
      <c r="HB119" s="54"/>
      <c r="HC119" s="54"/>
      <c r="HD119" s="34">
        <f t="shared" ca="1" si="53"/>
        <v>1</v>
      </c>
      <c r="HE119" s="25">
        <f t="shared" ca="1" si="76"/>
        <v>6.8389057750759875E-4</v>
      </c>
      <c r="HF119" s="25">
        <f t="shared" ca="1" si="77"/>
        <v>1.5197568389057751E-3</v>
      </c>
      <c r="HG119" s="25">
        <f t="shared" ca="1" si="78"/>
        <v>9.0543259557344079E-4</v>
      </c>
      <c r="HH119" s="25">
        <f t="shared" ca="1" si="79"/>
        <v>2.012072434607646E-3</v>
      </c>
      <c r="HI119" s="25"/>
      <c r="HJ119" s="25"/>
      <c r="HK119" s="5"/>
      <c r="HL119" s="24">
        <f t="shared" ca="1" si="51"/>
        <v>44243</v>
      </c>
      <c r="HM119" s="107"/>
      <c r="HO119" s="204" t="str">
        <f t="shared" si="54"/>
        <v>ожидание A1</v>
      </c>
      <c r="HP119" s="204" t="str">
        <f t="shared" si="55"/>
        <v>не выгружено 00</v>
      </c>
      <c r="HQ119" s="182" t="str">
        <f t="shared" si="56"/>
        <v>выгружено A1</v>
      </c>
      <c r="HR119" s="182" t="str">
        <f t="shared" si="57"/>
        <v>ожидание A1</v>
      </c>
      <c r="HS119" s="182" t="b">
        <f t="shared" si="58"/>
        <v>0</v>
      </c>
      <c r="HT119" s="182" t="str">
        <f t="shared" si="59"/>
        <v>ожидание замечаний</v>
      </c>
      <c r="HU119" s="182" t="str">
        <f t="shared" si="60"/>
        <v>0055-P2-GA1-CPC-TRM-00654</v>
      </c>
      <c r="HV119" s="191">
        <f t="shared" si="61"/>
        <v>44243</v>
      </c>
      <c r="HW119" s="184" t="str">
        <f t="shared" si="62"/>
        <v>ожидание A1</v>
      </c>
      <c r="HX119" s="191" t="str">
        <f t="shared" si="63"/>
        <v>ожидание A1</v>
      </c>
      <c r="HY119" s="183"/>
      <c r="HZ119" s="182" t="str">
        <f t="shared" si="64"/>
        <v>выгружено</v>
      </c>
      <c r="IA119" s="182" t="str">
        <f t="shared" si="65"/>
        <v>A1</v>
      </c>
      <c r="IB119" s="182" t="str">
        <f t="shared" si="66"/>
        <v>ожидание замечаний к ревизии</v>
      </c>
      <c r="IC119" s="182" t="str">
        <f t="shared" si="67"/>
        <v>A1</v>
      </c>
      <c r="ID119" s="182" t="str">
        <f t="shared" si="68"/>
        <v>A1</v>
      </c>
      <c r="IE119" s="185" t="str">
        <f t="shared" si="69"/>
        <v>1</v>
      </c>
      <c r="IF119" s="135" t="s">
        <v>705</v>
      </c>
      <c r="IG119" s="181">
        <v>1</v>
      </c>
    </row>
    <row r="120" spans="1:289" s="57" customFormat="1" ht="57" hidden="1" customHeight="1">
      <c r="A120" s="6"/>
      <c r="B120" s="19" t="s">
        <v>156</v>
      </c>
      <c r="C120" s="19" t="s">
        <v>157</v>
      </c>
      <c r="D120" s="5"/>
      <c r="E120" s="5"/>
      <c r="F120" s="5"/>
      <c r="G120" s="5"/>
      <c r="H120" s="5" t="s">
        <v>727</v>
      </c>
      <c r="I120" s="5" t="s">
        <v>736</v>
      </c>
      <c r="J120" s="5"/>
      <c r="K120" s="5"/>
      <c r="L120" s="5"/>
      <c r="M120" s="5"/>
      <c r="N120" s="5"/>
      <c r="O120" s="5"/>
      <c r="P120" s="5" t="s">
        <v>745</v>
      </c>
      <c r="Q120" s="5" t="s">
        <v>747</v>
      </c>
      <c r="R120" s="5" t="s">
        <v>209</v>
      </c>
      <c r="S120" s="5" t="s">
        <v>362</v>
      </c>
      <c r="T120" s="5" t="s">
        <v>370</v>
      </c>
      <c r="U120" s="5" t="s">
        <v>158</v>
      </c>
      <c r="V120" s="5"/>
      <c r="W120" s="5" t="str">
        <f>CONCATENATE(X120,"-",Y120,"-",Z120,AA120,,AB120,"-",AC120)</f>
        <v>5-30-JGMCU-0001</v>
      </c>
      <c r="X120" s="19" t="s">
        <v>755</v>
      </c>
      <c r="Y120" s="19">
        <v>30</v>
      </c>
      <c r="Z120" s="19" t="s">
        <v>179</v>
      </c>
      <c r="AA120" s="19" t="s">
        <v>305</v>
      </c>
      <c r="AB120" s="19" t="s">
        <v>355</v>
      </c>
      <c r="AC120" s="19" t="s">
        <v>188</v>
      </c>
      <c r="AD120" s="5"/>
      <c r="AE120" s="19">
        <v>4</v>
      </c>
      <c r="AF120" s="19" t="s">
        <v>180</v>
      </c>
      <c r="AG120" s="19" t="s">
        <v>166</v>
      </c>
      <c r="AH120" s="19">
        <v>537</v>
      </c>
      <c r="AI120" s="19" t="s">
        <v>225</v>
      </c>
      <c r="AJ120" s="5"/>
      <c r="AK120" s="5"/>
      <c r="AL120" s="5" t="s">
        <v>121</v>
      </c>
      <c r="AM120" s="5"/>
      <c r="AN120" s="5" t="s">
        <v>168</v>
      </c>
      <c r="AO120" s="5" t="str">
        <f>CONCATENATE("0055-",B120,"-",C120,"-","4",".",AE120,".",AF120,".",AG120,".",AH120,"-",AL120,".",AN120,"-",AI120)</f>
        <v>0055-CPC-GA1-4.4.3.30.537-ATH2.SP-0012</v>
      </c>
      <c r="AP120" s="5" t="str">
        <f>CONCATENATE("0055-",B120,"-",C120,"-","4",".",AE120,".",AF120,".",AG120,".",AH120,"-",AL120,"-",AN120,"-",AI120,"_",BD120,"_",U120)</f>
        <v>0055-CPC-GA1-4.4.3.30.537-ATH2-SP-0012_A1_ER</v>
      </c>
      <c r="AQ120" s="13" t="s">
        <v>325</v>
      </c>
      <c r="AR120" s="13" t="s">
        <v>392</v>
      </c>
      <c r="AS120" s="13" t="s">
        <v>500</v>
      </c>
      <c r="AT120" s="13" t="s">
        <v>499</v>
      </c>
      <c r="AU120" s="13" t="s">
        <v>319</v>
      </c>
      <c r="AV120" s="13" t="s">
        <v>334</v>
      </c>
      <c r="AW120" s="13" t="str">
        <f>CONCATENATE(AQ120," ",AS120,CHAR(10),W120,CHAR(10),AU120)</f>
        <v>AGDS Marshalling Cabinet for IS and NON-IS channels
5-30-JGMCU-0001
List of elements</v>
      </c>
      <c r="AX120" s="13" t="str">
        <f>CONCATENATE(AR120," ",AT120,CHAR(10),W120,CHAR(10),AV120)</f>
        <v>Шкаф кроссовый АСКЗ, аналоговые и дискретные сигналы, искробезопасный и неискробезопасный
5-30-JGMCU-0001
Перечень элементов</v>
      </c>
      <c r="AY120" s="5"/>
      <c r="AZ120" s="5" t="s">
        <v>490</v>
      </c>
      <c r="BA120" s="5" t="s">
        <v>489</v>
      </c>
      <c r="BB120" s="5" t="str">
        <f>IF(FW120&gt;0,"02",IF(FN120&gt;0,"01",IF(FE120&gt;0,"00",IF(EM120&gt;0,"G1",IF(ED120&gt;0,"F1",IF(DU120&gt;0,"E1",IF(DL120&gt;0,"D1",IF(DC120&gt;0,"C1",IF(CT120&gt;0,"B1",IF(BM120&gt;0,"A1","-"))))))))))</f>
        <v>A1</v>
      </c>
      <c r="BC120" s="167" t="str">
        <f t="shared" si="88"/>
        <v>IFR</v>
      </c>
      <c r="BD120" s="5" t="str">
        <f t="shared" si="97"/>
        <v>A1</v>
      </c>
      <c r="BE120" s="5"/>
      <c r="BF120" s="5"/>
      <c r="BG120" s="12"/>
      <c r="BH120" s="5"/>
      <c r="BI120" s="5"/>
      <c r="BJ120" s="54">
        <f>FB120-(28+15)</f>
        <v>44173</v>
      </c>
      <c r="BK120" s="54">
        <f ca="1">IF(BM120&gt;0,BL120,IF(BJ120&lt;TODAY(),WORKDAY(TODAY(),10),BJ120))</f>
        <v>44243</v>
      </c>
      <c r="BL120" s="193">
        <v>44243</v>
      </c>
      <c r="BM120" s="167" t="s">
        <v>779</v>
      </c>
      <c r="BN120" s="167"/>
      <c r="BO120" s="167"/>
      <c r="BP120" s="167"/>
      <c r="BQ120" s="167"/>
      <c r="BR120" s="157"/>
      <c r="BS120" s="157"/>
      <c r="BT120" s="157"/>
      <c r="BU120" s="157"/>
      <c r="BV120" s="157"/>
      <c r="BW120" s="147"/>
      <c r="BX120" s="147"/>
      <c r="BY120" s="147"/>
      <c r="BZ120" s="147"/>
      <c r="CA120" s="147"/>
      <c r="CB120" s="125"/>
      <c r="CC120" s="125"/>
      <c r="CD120" s="125"/>
      <c r="CE120" s="125"/>
      <c r="CF120" s="125"/>
      <c r="CG120" s="125"/>
      <c r="CH120" s="125"/>
      <c r="CI120" s="125"/>
      <c r="CJ120" s="125"/>
      <c r="CK120" s="125"/>
      <c r="CL120" s="24">
        <f>WORKDAY(BJ120,20)</f>
        <v>44201</v>
      </c>
      <c r="CM120" s="24">
        <f ca="1">IF(BM120&gt;0,WORKDAY(BK120,10),"-")</f>
        <v>44257</v>
      </c>
      <c r="CN120" s="54"/>
      <c r="CO120" s="117"/>
      <c r="CP120" s="34"/>
      <c r="CQ120" s="24">
        <f>WORKDAY(CL120,10)</f>
        <v>44215</v>
      </c>
      <c r="CR120" s="24" t="str">
        <f>IF(CO120&gt;0,WORKDAY(CM120,10),"-")</f>
        <v>-</v>
      </c>
      <c r="CS120" s="54"/>
      <c r="CT120" s="5"/>
      <c r="CU120" s="24" t="str">
        <f>IF(CT120&gt;0,WORKDAY(CQ120,10),"-")</f>
        <v>-</v>
      </c>
      <c r="CV120" s="24" t="str">
        <f>IF(CT120&gt;0,WORKDAY(CR120,10),"-")</f>
        <v>-</v>
      </c>
      <c r="CW120" s="54"/>
      <c r="CX120" s="5"/>
      <c r="CY120" s="34"/>
      <c r="CZ120" s="24" t="str">
        <f>IF(CX120&gt;0,WORKDAY(CU120,10),"-")</f>
        <v>-</v>
      </c>
      <c r="DA120" s="24" t="str">
        <f>IF(CX120&gt;0,WORKDAY(CV120,10),"-")</f>
        <v>-</v>
      </c>
      <c r="DB120" s="24"/>
      <c r="DC120" s="5"/>
      <c r="DD120" s="24" t="str">
        <f>IF(DC120&gt;0,WORKDAY(CZ120,10),"-")</f>
        <v>-</v>
      </c>
      <c r="DE120" s="24" t="str">
        <f>IF(DC120&gt;0,WORKDAY(DA120,10),"-")</f>
        <v>-</v>
      </c>
      <c r="DF120" s="5"/>
      <c r="DG120" s="5"/>
      <c r="DH120" s="54"/>
      <c r="DI120" s="24" t="str">
        <f>IF(DG120&gt;0,WORKDAY(DD120,10),"-")</f>
        <v>-</v>
      </c>
      <c r="DJ120" s="24" t="str">
        <f>IF(DG120&gt;0,WORKDAY(DE120,10),"-")</f>
        <v>-</v>
      </c>
      <c r="DK120" s="5"/>
      <c r="DL120" s="5"/>
      <c r="DM120" s="24" t="str">
        <f>IF(DL120&gt;0,WORKDAY(DI120,10),"-")</f>
        <v>-</v>
      </c>
      <c r="DN120" s="24" t="str">
        <f>IF(DL120&gt;0,WORKDAY(DJ120,10),"-")</f>
        <v>-</v>
      </c>
      <c r="DO120" s="5"/>
      <c r="DP120" s="5"/>
      <c r="DQ120" s="54"/>
      <c r="DR120" s="24" t="str">
        <f>IF(DP120&gt;0,WORKDAY(DM120,10),"-")</f>
        <v>-</v>
      </c>
      <c r="DS120" s="24" t="str">
        <f>IF(DP120&gt;0,WORKDAY(DN120,10),"-")</f>
        <v>-</v>
      </c>
      <c r="DT120" s="5"/>
      <c r="DU120" s="5"/>
      <c r="DV120" s="24" t="str">
        <f>IF(DU120&gt;0,WORKDAY(DR120,10),"-")</f>
        <v>-</v>
      </c>
      <c r="DW120" s="24" t="str">
        <f>IF(DU120&gt;0,WORKDAY(DS120,10),"-")</f>
        <v>-</v>
      </c>
      <c r="DX120" s="5"/>
      <c r="DY120" s="5"/>
      <c r="DZ120" s="54"/>
      <c r="EA120" s="24" t="str">
        <f>IF(DY120&gt;0,WORKDAY(DV120,10),"-")</f>
        <v>-</v>
      </c>
      <c r="EB120" s="24" t="str">
        <f>IF(DY120&gt;0,WORKDAY(DW120,10),"-")</f>
        <v>-</v>
      </c>
      <c r="EC120" s="5"/>
      <c r="ED120" s="5"/>
      <c r="EE120" s="24" t="str">
        <f>IF(ED120&gt;0,WORKDAY(EA120,10),"-")</f>
        <v>-</v>
      </c>
      <c r="EF120" s="24" t="str">
        <f>IF(ED120&gt;0,WORKDAY(EB120,10),"-")</f>
        <v>-</v>
      </c>
      <c r="EG120" s="5"/>
      <c r="EH120" s="5"/>
      <c r="EI120" s="54"/>
      <c r="EJ120" s="24" t="str">
        <f>IF(EH120&gt;0,WORKDAY(EE120,10),"-")</f>
        <v>-</v>
      </c>
      <c r="EK120" s="24" t="str">
        <f>IF(EH120&gt;0,WORKDAY(EF120,10),"-")</f>
        <v>-</v>
      </c>
      <c r="EL120" s="5"/>
      <c r="EM120" s="5"/>
      <c r="EN120" s="24" t="str">
        <f>IF(EM120&gt;0,WORKDAY(EJ120,10),"-")</f>
        <v>-</v>
      </c>
      <c r="EO120" s="24" t="str">
        <f>IF(EM120&gt;0,WORKDAY(EK120,10),"-")</f>
        <v>-</v>
      </c>
      <c r="EP120" s="5"/>
      <c r="EQ120" s="5"/>
      <c r="ER120" s="54"/>
      <c r="ES120" s="54"/>
      <c r="ET120" s="54"/>
      <c r="EU120" s="54"/>
      <c r="EV120" s="54"/>
      <c r="EW120" s="24"/>
      <c r="EX120" s="24"/>
      <c r="EY120" s="167"/>
      <c r="EZ120" s="167"/>
      <c r="FA120" s="193"/>
      <c r="FB120" s="214">
        <v>44216</v>
      </c>
      <c r="FC120" s="214">
        <f>FB120</f>
        <v>44216</v>
      </c>
      <c r="FD120" s="167"/>
      <c r="FE120" s="167"/>
      <c r="FF120" s="24" t="str">
        <f>IF(FE120&gt;0,WORKDAY(FB120,10),"-")</f>
        <v>-</v>
      </c>
      <c r="FG120" s="24" t="str">
        <f>IF(FE120&gt;0,WORKDAY(FC120,10),"-")</f>
        <v>-</v>
      </c>
      <c r="FH120" s="5"/>
      <c r="FI120" s="5"/>
      <c r="FJ120" s="34"/>
      <c r="FK120" s="24">
        <f t="shared" si="93"/>
        <v>44244</v>
      </c>
      <c r="FL120" s="24">
        <f>FK120</f>
        <v>44244</v>
      </c>
      <c r="FM120" s="5"/>
      <c r="FN120" s="5"/>
      <c r="FO120" s="24" t="str">
        <f>IF(FN120&gt;0,WORKDAY(FK120,10),"-")</f>
        <v>-</v>
      </c>
      <c r="FP120" s="24" t="str">
        <f>IF(FN120&gt;0,WORKDAY(FL120,10),"-")</f>
        <v>-</v>
      </c>
      <c r="FQ120" s="5"/>
      <c r="FR120" s="5"/>
      <c r="FS120" s="54"/>
      <c r="FT120" s="24">
        <f t="shared" si="98"/>
        <v>44272</v>
      </c>
      <c r="FU120" s="24">
        <f>FT120</f>
        <v>44272</v>
      </c>
      <c r="FV120" s="5"/>
      <c r="FW120" s="5"/>
      <c r="FX120" s="24" t="str">
        <f>IF(FW120&gt;0,WORKDAY(FT120,10),"-")</f>
        <v>-</v>
      </c>
      <c r="FY120" s="24" t="str">
        <f>IF(FW120&gt;0,WORKDAY(FU120,10),"-")</f>
        <v>-</v>
      </c>
      <c r="FZ120" s="5"/>
      <c r="GA120" s="5"/>
      <c r="GB120" s="54"/>
      <c r="GC120" s="54"/>
      <c r="GD120" s="54"/>
      <c r="GE120" s="54"/>
      <c r="GF120" s="54"/>
      <c r="GG120" s="54"/>
      <c r="GH120" s="54"/>
      <c r="GI120" s="54"/>
      <c r="GJ120" s="54"/>
      <c r="GK120" s="54"/>
      <c r="GL120" s="54"/>
      <c r="GM120" s="54"/>
      <c r="GN120" s="54"/>
      <c r="GO120" s="54"/>
      <c r="GP120" s="54"/>
      <c r="GQ120" s="54"/>
      <c r="GR120" s="54"/>
      <c r="GS120" s="54"/>
      <c r="GT120" s="54"/>
      <c r="GU120" s="54"/>
      <c r="GV120" s="54"/>
      <c r="GW120" s="54"/>
      <c r="GX120" s="54"/>
      <c r="GY120" s="54"/>
      <c r="GZ120" s="193"/>
      <c r="HA120" s="54"/>
      <c r="HB120" s="54"/>
      <c r="HC120" s="54"/>
      <c r="HD120" s="34">
        <f t="shared" ca="1" si="53"/>
        <v>1</v>
      </c>
      <c r="HE120" s="25">
        <f t="shared" ca="1" si="76"/>
        <v>6.8389057750759875E-4</v>
      </c>
      <c r="HF120" s="25">
        <f t="shared" ca="1" si="77"/>
        <v>1.5197568389057751E-3</v>
      </c>
      <c r="HG120" s="25">
        <f t="shared" ca="1" si="78"/>
        <v>9.0543259557344079E-4</v>
      </c>
      <c r="HH120" s="25">
        <f t="shared" ca="1" si="79"/>
        <v>2.012072434607646E-3</v>
      </c>
      <c r="HI120" s="25"/>
      <c r="HJ120" s="25"/>
      <c r="HK120" s="5"/>
      <c r="HL120" s="24">
        <f t="shared" ca="1" si="51"/>
        <v>44243</v>
      </c>
      <c r="HM120" s="107"/>
      <c r="HO120" s="204" t="str">
        <f t="shared" si="54"/>
        <v>ожидание A1</v>
      </c>
      <c r="HP120" s="204" t="str">
        <f t="shared" si="55"/>
        <v>не выгружено 00</v>
      </c>
      <c r="HQ120" s="182" t="str">
        <f t="shared" si="56"/>
        <v>выгружено A1</v>
      </c>
      <c r="HR120" s="182" t="str">
        <f t="shared" si="57"/>
        <v>ожидание A1</v>
      </c>
      <c r="HS120" s="182" t="b">
        <f t="shared" si="58"/>
        <v>0</v>
      </c>
      <c r="HT120" s="182" t="str">
        <f t="shared" si="59"/>
        <v>ожидание замечаний</v>
      </c>
      <c r="HU120" s="182" t="str">
        <f t="shared" si="60"/>
        <v>0055-P2-GA1-CPC-TRM-00654</v>
      </c>
      <c r="HV120" s="191">
        <f t="shared" si="61"/>
        <v>44243</v>
      </c>
      <c r="HW120" s="184" t="str">
        <f t="shared" si="62"/>
        <v>ожидание A1</v>
      </c>
      <c r="HX120" s="191" t="str">
        <f t="shared" si="63"/>
        <v>ожидание A1</v>
      </c>
      <c r="HY120" s="183"/>
      <c r="HZ120" s="182" t="str">
        <f t="shared" si="64"/>
        <v>выгружено</v>
      </c>
      <c r="IA120" s="182" t="str">
        <f t="shared" si="65"/>
        <v>A1</v>
      </c>
      <c r="IB120" s="182" t="str">
        <f t="shared" si="66"/>
        <v>ожидание замечаний к ревизии</v>
      </c>
      <c r="IC120" s="182" t="str">
        <f t="shared" si="67"/>
        <v>A1</v>
      </c>
      <c r="ID120" s="182" t="str">
        <f t="shared" si="68"/>
        <v>A1</v>
      </c>
      <c r="IE120" s="185" t="str">
        <f t="shared" si="69"/>
        <v>1</v>
      </c>
      <c r="IF120" s="135" t="s">
        <v>705</v>
      </c>
      <c r="IG120" s="181">
        <v>1</v>
      </c>
    </row>
    <row r="121" spans="1:289" s="57" customFormat="1" ht="57" hidden="1" customHeight="1">
      <c r="A121" s="6"/>
      <c r="B121" s="19" t="s">
        <v>156</v>
      </c>
      <c r="C121" s="19" t="s">
        <v>157</v>
      </c>
      <c r="D121" s="5"/>
      <c r="E121" s="5"/>
      <c r="F121" s="5"/>
      <c r="G121" s="5"/>
      <c r="H121" s="5" t="s">
        <v>727</v>
      </c>
      <c r="I121" s="5" t="s">
        <v>736</v>
      </c>
      <c r="J121" s="5"/>
      <c r="K121" s="5"/>
      <c r="L121" s="5"/>
      <c r="M121" s="5"/>
      <c r="N121" s="5"/>
      <c r="O121" s="5"/>
      <c r="P121" s="5" t="s">
        <v>745</v>
      </c>
      <c r="Q121" s="5" t="s">
        <v>747</v>
      </c>
      <c r="R121" s="5" t="s">
        <v>209</v>
      </c>
      <c r="S121" s="5" t="s">
        <v>362</v>
      </c>
      <c r="T121" s="5" t="s">
        <v>370</v>
      </c>
      <c r="U121" s="5" t="s">
        <v>158</v>
      </c>
      <c r="V121" s="5"/>
      <c r="W121" s="5" t="str">
        <f>CONCATENATE(X121,"-",Y121,"-",Z121,AA121,,AB121,"-",AC121)</f>
        <v>5-30-JGMCU-0001</v>
      </c>
      <c r="X121" s="19" t="s">
        <v>755</v>
      </c>
      <c r="Y121" s="19">
        <v>30</v>
      </c>
      <c r="Z121" s="19" t="s">
        <v>179</v>
      </c>
      <c r="AA121" s="19" t="s">
        <v>305</v>
      </c>
      <c r="AB121" s="19" t="s">
        <v>355</v>
      </c>
      <c r="AC121" s="19" t="s">
        <v>188</v>
      </c>
      <c r="AD121" s="5"/>
      <c r="AE121" s="19">
        <v>4</v>
      </c>
      <c r="AF121" s="19" t="s">
        <v>180</v>
      </c>
      <c r="AG121" s="19" t="s">
        <v>166</v>
      </c>
      <c r="AH121" s="19">
        <v>537</v>
      </c>
      <c r="AI121" s="19" t="s">
        <v>225</v>
      </c>
      <c r="AJ121" s="5"/>
      <c r="AK121" s="5"/>
      <c r="AL121" s="5" t="s">
        <v>121</v>
      </c>
      <c r="AM121" s="5"/>
      <c r="AN121" s="5" t="s">
        <v>169</v>
      </c>
      <c r="AO121" s="5" t="str">
        <f>CONCATENATE("0055-",B121,"-",C121,"-","4",".",AE121,".",AF121,".",AG121,".",AH121,"-",AL121,".",AN121,"-",AI121)</f>
        <v>0055-CPC-GA1-4.4.3.30.537-ATH2.V0-0012</v>
      </c>
      <c r="AP121" s="5" t="str">
        <f>CONCATENATE("0055-",B121,"-",C121,"-","4",".",AE121,".",AF121,".",AG121,".",AH121,"-",AL121,"-",AN121,"-",AI121,"_",BD121,"_",U121)</f>
        <v>0055-CPC-GA1-4.4.3.30.537-ATH2-V0-0012_A1_ER</v>
      </c>
      <c r="AQ121" s="13" t="s">
        <v>325</v>
      </c>
      <c r="AR121" s="13" t="s">
        <v>392</v>
      </c>
      <c r="AS121" s="13" t="s">
        <v>500</v>
      </c>
      <c r="AT121" s="13" t="s">
        <v>499</v>
      </c>
      <c r="AU121" s="13" t="s">
        <v>320</v>
      </c>
      <c r="AV121" s="13" t="s">
        <v>335</v>
      </c>
      <c r="AW121" s="13" t="str">
        <f>CONCATENATE(AQ121," ",AS121,CHAR(10),W121,CHAR(10),AU121)</f>
        <v>AGDS Marshalling Cabinet for IS and NON-IS channels
5-30-JGMCU-0001
General view drawings</v>
      </c>
      <c r="AX121" s="13" t="str">
        <f>CONCATENATE(AR121," ",AT121,CHAR(10),W121,CHAR(10),AV121)</f>
        <v>Шкаф кроссовый АСКЗ, аналоговые и дискретные сигналы, искробезопасный и неискробезопасный
5-30-JGMCU-0001
Чертеж общего вида</v>
      </c>
      <c r="AY121" s="5"/>
      <c r="AZ121" s="5" t="s">
        <v>490</v>
      </c>
      <c r="BA121" s="5" t="s">
        <v>489</v>
      </c>
      <c r="BB121" s="5" t="str">
        <f>IF(FW121&gt;0,"02",IF(FN121&gt;0,"01",IF(FE121&gt;0,"00",IF(EM121&gt;0,"G1",IF(ED121&gt;0,"F1",IF(DU121&gt;0,"E1",IF(DL121&gt;0,"D1",IF(DC121&gt;0,"C1",IF(CT121&gt;0,"B1",IF(BM121&gt;0,"A1","-"))))))))))</f>
        <v>A1</v>
      </c>
      <c r="BC121" s="167" t="str">
        <f t="shared" si="88"/>
        <v>IFR</v>
      </c>
      <c r="BD121" s="5" t="str">
        <f t="shared" si="97"/>
        <v>A1</v>
      </c>
      <c r="BE121" s="5"/>
      <c r="BF121" s="5"/>
      <c r="BG121" s="12"/>
      <c r="BH121" s="5"/>
      <c r="BI121" s="5"/>
      <c r="BJ121" s="54">
        <f>FB121-(28+15)</f>
        <v>44173</v>
      </c>
      <c r="BK121" s="54">
        <f ca="1">IF(BM121&gt;0,BL121,IF(BJ121&lt;TODAY(),WORKDAY(TODAY(),10),BJ121))</f>
        <v>44243</v>
      </c>
      <c r="BL121" s="193">
        <v>44243</v>
      </c>
      <c r="BM121" s="167" t="s">
        <v>779</v>
      </c>
      <c r="BN121" s="167"/>
      <c r="BO121" s="167"/>
      <c r="BP121" s="167"/>
      <c r="BQ121" s="167"/>
      <c r="BR121" s="157"/>
      <c r="BS121" s="157"/>
      <c r="BT121" s="157"/>
      <c r="BU121" s="157"/>
      <c r="BV121" s="157"/>
      <c r="BW121" s="147"/>
      <c r="BX121" s="147"/>
      <c r="BY121" s="147"/>
      <c r="BZ121" s="147"/>
      <c r="CA121" s="147"/>
      <c r="CB121" s="125"/>
      <c r="CC121" s="125"/>
      <c r="CD121" s="125"/>
      <c r="CE121" s="125"/>
      <c r="CF121" s="125"/>
      <c r="CG121" s="125"/>
      <c r="CH121" s="125"/>
      <c r="CI121" s="125"/>
      <c r="CJ121" s="125"/>
      <c r="CK121" s="125"/>
      <c r="CL121" s="24">
        <f>WORKDAY(BJ121,20)</f>
        <v>44201</v>
      </c>
      <c r="CM121" s="24">
        <f ca="1">IF(BM121&gt;0,WORKDAY(BK121,10),"-")</f>
        <v>44257</v>
      </c>
      <c r="CN121" s="54"/>
      <c r="CO121" s="117"/>
      <c r="CP121" s="34"/>
      <c r="CQ121" s="24">
        <f>WORKDAY(CL121,10)</f>
        <v>44215</v>
      </c>
      <c r="CR121" s="24" t="str">
        <f>IF(CO121&gt;0,WORKDAY(CM121,10),"-")</f>
        <v>-</v>
      </c>
      <c r="CS121" s="54"/>
      <c r="CT121" s="5"/>
      <c r="CU121" s="24" t="str">
        <f>IF(CT121&gt;0,WORKDAY(CQ121,10),"-")</f>
        <v>-</v>
      </c>
      <c r="CV121" s="24" t="str">
        <f>IF(CT121&gt;0,WORKDAY(CR121,10),"-")</f>
        <v>-</v>
      </c>
      <c r="CW121" s="54"/>
      <c r="CX121" s="5"/>
      <c r="CY121" s="34"/>
      <c r="CZ121" s="24" t="str">
        <f>IF(CX121&gt;0,WORKDAY(CU121,10),"-")</f>
        <v>-</v>
      </c>
      <c r="DA121" s="24" t="str">
        <f>IF(CX121&gt;0,WORKDAY(CV121,10),"-")</f>
        <v>-</v>
      </c>
      <c r="DB121" s="24"/>
      <c r="DC121" s="5"/>
      <c r="DD121" s="24" t="str">
        <f>IF(DC121&gt;0,WORKDAY(CZ121,10),"-")</f>
        <v>-</v>
      </c>
      <c r="DE121" s="24" t="str">
        <f>IF(DC121&gt;0,WORKDAY(DA121,10),"-")</f>
        <v>-</v>
      </c>
      <c r="DF121" s="5"/>
      <c r="DG121" s="5"/>
      <c r="DH121" s="54"/>
      <c r="DI121" s="24" t="str">
        <f>IF(DG121&gt;0,WORKDAY(DD121,10),"-")</f>
        <v>-</v>
      </c>
      <c r="DJ121" s="24" t="str">
        <f>IF(DG121&gt;0,WORKDAY(DE121,10),"-")</f>
        <v>-</v>
      </c>
      <c r="DK121" s="5"/>
      <c r="DL121" s="5"/>
      <c r="DM121" s="24" t="str">
        <f>IF(DL121&gt;0,WORKDAY(DI121,10),"-")</f>
        <v>-</v>
      </c>
      <c r="DN121" s="24" t="str">
        <f>IF(DL121&gt;0,WORKDAY(DJ121,10),"-")</f>
        <v>-</v>
      </c>
      <c r="DO121" s="5"/>
      <c r="DP121" s="5"/>
      <c r="DQ121" s="54"/>
      <c r="DR121" s="24" t="str">
        <f>IF(DP121&gt;0,WORKDAY(DM121,10),"-")</f>
        <v>-</v>
      </c>
      <c r="DS121" s="24" t="str">
        <f>IF(DP121&gt;0,WORKDAY(DN121,10),"-")</f>
        <v>-</v>
      </c>
      <c r="DT121" s="5"/>
      <c r="DU121" s="5"/>
      <c r="DV121" s="24" t="str">
        <f>IF(DU121&gt;0,WORKDAY(DR121,10),"-")</f>
        <v>-</v>
      </c>
      <c r="DW121" s="24" t="str">
        <f>IF(DU121&gt;0,WORKDAY(DS121,10),"-")</f>
        <v>-</v>
      </c>
      <c r="DX121" s="5"/>
      <c r="DY121" s="5"/>
      <c r="DZ121" s="54"/>
      <c r="EA121" s="24" t="str">
        <f>IF(DY121&gt;0,WORKDAY(DV121,10),"-")</f>
        <v>-</v>
      </c>
      <c r="EB121" s="24" t="str">
        <f>IF(DY121&gt;0,WORKDAY(DW121,10),"-")</f>
        <v>-</v>
      </c>
      <c r="EC121" s="5"/>
      <c r="ED121" s="5"/>
      <c r="EE121" s="24" t="str">
        <f>IF(ED121&gt;0,WORKDAY(EA121,10),"-")</f>
        <v>-</v>
      </c>
      <c r="EF121" s="24" t="str">
        <f>IF(ED121&gt;0,WORKDAY(EB121,10),"-")</f>
        <v>-</v>
      </c>
      <c r="EG121" s="5"/>
      <c r="EH121" s="5"/>
      <c r="EI121" s="54"/>
      <c r="EJ121" s="24" t="str">
        <f>IF(EH121&gt;0,WORKDAY(EE121,10),"-")</f>
        <v>-</v>
      </c>
      <c r="EK121" s="24" t="str">
        <f>IF(EH121&gt;0,WORKDAY(EF121,10),"-")</f>
        <v>-</v>
      </c>
      <c r="EL121" s="5"/>
      <c r="EM121" s="5"/>
      <c r="EN121" s="24" t="str">
        <f>IF(EM121&gt;0,WORKDAY(EJ121,10),"-")</f>
        <v>-</v>
      </c>
      <c r="EO121" s="24" t="str">
        <f>IF(EM121&gt;0,WORKDAY(EK121,10),"-")</f>
        <v>-</v>
      </c>
      <c r="EP121" s="5"/>
      <c r="EQ121" s="5"/>
      <c r="ER121" s="54"/>
      <c r="ES121" s="54"/>
      <c r="ET121" s="54"/>
      <c r="EU121" s="54"/>
      <c r="EV121" s="54"/>
      <c r="EW121" s="24"/>
      <c r="EX121" s="24"/>
      <c r="EY121" s="167"/>
      <c r="EZ121" s="167"/>
      <c r="FA121" s="193"/>
      <c r="FB121" s="214">
        <v>44216</v>
      </c>
      <c r="FC121" s="214">
        <f>FB121</f>
        <v>44216</v>
      </c>
      <c r="FD121" s="167"/>
      <c r="FE121" s="167"/>
      <c r="FF121" s="24" t="str">
        <f>IF(FE121&gt;0,WORKDAY(FB121,10),"-")</f>
        <v>-</v>
      </c>
      <c r="FG121" s="24" t="str">
        <f>IF(FE121&gt;0,WORKDAY(FC121,10),"-")</f>
        <v>-</v>
      </c>
      <c r="FH121" s="5"/>
      <c r="FI121" s="5"/>
      <c r="FJ121" s="34"/>
      <c r="FK121" s="24">
        <f t="shared" si="93"/>
        <v>44244</v>
      </c>
      <c r="FL121" s="24">
        <f>FK121</f>
        <v>44244</v>
      </c>
      <c r="FM121" s="5"/>
      <c r="FN121" s="5"/>
      <c r="FO121" s="24" t="str">
        <f>IF(FN121&gt;0,WORKDAY(FK121,10),"-")</f>
        <v>-</v>
      </c>
      <c r="FP121" s="24" t="str">
        <f>IF(FN121&gt;0,WORKDAY(FL121,10),"-")</f>
        <v>-</v>
      </c>
      <c r="FQ121" s="5"/>
      <c r="FR121" s="5"/>
      <c r="FS121" s="54"/>
      <c r="FT121" s="24">
        <f t="shared" si="98"/>
        <v>44272</v>
      </c>
      <c r="FU121" s="24">
        <f>FT121</f>
        <v>44272</v>
      </c>
      <c r="FV121" s="5"/>
      <c r="FW121" s="5"/>
      <c r="FX121" s="24" t="str">
        <f>IF(FW121&gt;0,WORKDAY(FT121,10),"-")</f>
        <v>-</v>
      </c>
      <c r="FY121" s="24" t="str">
        <f>IF(FW121&gt;0,WORKDAY(FU121,10),"-")</f>
        <v>-</v>
      </c>
      <c r="FZ121" s="5"/>
      <c r="GA121" s="5"/>
      <c r="GB121" s="54"/>
      <c r="GC121" s="54"/>
      <c r="GD121" s="54"/>
      <c r="GE121" s="54"/>
      <c r="GF121" s="54"/>
      <c r="GG121" s="54"/>
      <c r="GH121" s="54"/>
      <c r="GI121" s="54"/>
      <c r="GJ121" s="54"/>
      <c r="GK121" s="54"/>
      <c r="GL121" s="54"/>
      <c r="GM121" s="54"/>
      <c r="GN121" s="54"/>
      <c r="GO121" s="54"/>
      <c r="GP121" s="54"/>
      <c r="GQ121" s="54"/>
      <c r="GR121" s="54"/>
      <c r="GS121" s="54"/>
      <c r="GT121" s="54"/>
      <c r="GU121" s="54"/>
      <c r="GV121" s="54"/>
      <c r="GW121" s="54"/>
      <c r="GX121" s="54"/>
      <c r="GY121" s="54"/>
      <c r="GZ121" s="193"/>
      <c r="HA121" s="54"/>
      <c r="HB121" s="54"/>
      <c r="HC121" s="54"/>
      <c r="HD121" s="34">
        <f t="shared" ca="1" si="53"/>
        <v>1</v>
      </c>
      <c r="HE121" s="25">
        <f t="shared" ca="1" si="76"/>
        <v>6.8389057750759875E-4</v>
      </c>
      <c r="HF121" s="25">
        <f t="shared" ca="1" si="77"/>
        <v>1.5197568389057751E-3</v>
      </c>
      <c r="HG121" s="25">
        <f t="shared" ca="1" si="78"/>
        <v>9.0543259557344079E-4</v>
      </c>
      <c r="HH121" s="25">
        <f t="shared" ca="1" si="79"/>
        <v>2.012072434607646E-3</v>
      </c>
      <c r="HI121" s="25"/>
      <c r="HJ121" s="25"/>
      <c r="HK121" s="5"/>
      <c r="HL121" s="24">
        <f t="shared" ca="1" si="51"/>
        <v>44243</v>
      </c>
      <c r="HM121" s="107"/>
      <c r="HO121" s="204" t="str">
        <f t="shared" si="54"/>
        <v>ожидание A1</v>
      </c>
      <c r="HP121" s="204" t="str">
        <f t="shared" si="55"/>
        <v>не выгружено 00</v>
      </c>
      <c r="HQ121" s="182" t="str">
        <f t="shared" si="56"/>
        <v>выгружено A1</v>
      </c>
      <c r="HR121" s="182" t="str">
        <f t="shared" si="57"/>
        <v>ожидание A1</v>
      </c>
      <c r="HS121" s="182" t="b">
        <f t="shared" si="58"/>
        <v>0</v>
      </c>
      <c r="HT121" s="182" t="str">
        <f t="shared" si="59"/>
        <v>ожидание замечаний</v>
      </c>
      <c r="HU121" s="182" t="str">
        <f t="shared" si="60"/>
        <v>0055-P2-GA1-CPC-TRM-00654</v>
      </c>
      <c r="HV121" s="191">
        <f t="shared" si="61"/>
        <v>44243</v>
      </c>
      <c r="HW121" s="184" t="str">
        <f t="shared" si="62"/>
        <v>ожидание A1</v>
      </c>
      <c r="HX121" s="191" t="str">
        <f t="shared" si="63"/>
        <v>ожидание A1</v>
      </c>
      <c r="HY121" s="183"/>
      <c r="HZ121" s="182" t="str">
        <f t="shared" si="64"/>
        <v>выгружено</v>
      </c>
      <c r="IA121" s="182" t="str">
        <f t="shared" si="65"/>
        <v>A1</v>
      </c>
      <c r="IB121" s="182" t="str">
        <f t="shared" si="66"/>
        <v>ожидание замечаний к ревизии</v>
      </c>
      <c r="IC121" s="182" t="str">
        <f t="shared" si="67"/>
        <v>A1</v>
      </c>
      <c r="ID121" s="182" t="str">
        <f t="shared" si="68"/>
        <v>A1</v>
      </c>
      <c r="IE121" s="185" t="str">
        <f t="shared" si="69"/>
        <v>1</v>
      </c>
      <c r="IF121" s="135" t="s">
        <v>705</v>
      </c>
      <c r="IG121" s="181">
        <v>1</v>
      </c>
    </row>
    <row r="122" spans="1:289" s="57" customFormat="1" ht="57" hidden="1" customHeight="1">
      <c r="A122" s="6"/>
      <c r="B122" s="19" t="s">
        <v>156</v>
      </c>
      <c r="C122" s="19" t="s">
        <v>157</v>
      </c>
      <c r="D122" s="5"/>
      <c r="E122" s="5"/>
      <c r="F122" s="5"/>
      <c r="G122" s="5"/>
      <c r="H122" s="5" t="s">
        <v>727</v>
      </c>
      <c r="I122" s="5" t="s">
        <v>736</v>
      </c>
      <c r="J122" s="5"/>
      <c r="K122" s="5"/>
      <c r="L122" s="5"/>
      <c r="M122" s="5"/>
      <c r="N122" s="5"/>
      <c r="O122" s="5"/>
      <c r="P122" s="5" t="s">
        <v>745</v>
      </c>
      <c r="Q122" s="5" t="s">
        <v>747</v>
      </c>
      <c r="R122" s="5" t="s">
        <v>209</v>
      </c>
      <c r="S122" s="5" t="s">
        <v>362</v>
      </c>
      <c r="T122" s="5" t="s">
        <v>370</v>
      </c>
      <c r="U122" s="5" t="s">
        <v>158</v>
      </c>
      <c r="V122" s="5"/>
      <c r="W122" s="5" t="str">
        <f>CONCATENATE(X122,"-",Y122,"-",Z122,AA122,,AB122,"-",AC122)</f>
        <v>5-30-JGMCU-0001</v>
      </c>
      <c r="X122" s="19" t="s">
        <v>755</v>
      </c>
      <c r="Y122" s="19">
        <v>30</v>
      </c>
      <c r="Z122" s="19" t="s">
        <v>179</v>
      </c>
      <c r="AA122" s="19" t="s">
        <v>305</v>
      </c>
      <c r="AB122" s="19" t="s">
        <v>355</v>
      </c>
      <c r="AC122" s="19" t="s">
        <v>188</v>
      </c>
      <c r="AD122" s="5"/>
      <c r="AE122" s="19">
        <v>4</v>
      </c>
      <c r="AF122" s="19" t="s">
        <v>180</v>
      </c>
      <c r="AG122" s="19" t="s">
        <v>166</v>
      </c>
      <c r="AH122" s="19">
        <v>537</v>
      </c>
      <c r="AI122" s="19" t="s">
        <v>225</v>
      </c>
      <c r="AJ122" s="5"/>
      <c r="AK122" s="5"/>
      <c r="AL122" s="5" t="s">
        <v>121</v>
      </c>
      <c r="AM122" s="5"/>
      <c r="AN122" s="5" t="s">
        <v>170</v>
      </c>
      <c r="AO122" s="5" t="str">
        <f>CONCATENATE("0055-",B122,"-",C122,"-","4",".",AE122,".",AF122,".",AG122,".",AH122,"-",AL122,".",AN122,"-",AI122)</f>
        <v>0055-CPC-GA1-4.4.3.30.537-ATH2.SB-0012</v>
      </c>
      <c r="AP122" s="5" t="str">
        <f>CONCATENATE("0055-",B122,"-",C122,"-","4",".",AE122,".",AF122,".",AG122,".",AH122,"-",AL122,"-",AN122,"-",AI122,"_",BD122,"_",U122)</f>
        <v>0055-CPC-GA1-4.4.3.30.537-ATH2-SB-0012_A1_ER</v>
      </c>
      <c r="AQ122" s="13" t="s">
        <v>325</v>
      </c>
      <c r="AR122" s="13" t="s">
        <v>392</v>
      </c>
      <c r="AS122" s="13" t="s">
        <v>500</v>
      </c>
      <c r="AT122" s="13" t="s">
        <v>499</v>
      </c>
      <c r="AU122" s="13" t="s">
        <v>321</v>
      </c>
      <c r="AV122" s="13" t="s">
        <v>336</v>
      </c>
      <c r="AW122" s="13" t="str">
        <f>CONCATENATE(AQ122," ",AS122,CHAR(10),W122,CHAR(10),AU122)</f>
        <v>AGDS Marshalling Cabinet for IS and NON-IS channels
5-30-JGMCU-0001
Electrical circuits</v>
      </c>
      <c r="AX122" s="13" t="str">
        <f>CONCATENATE(AR122," ",AT122,CHAR(10),W122,CHAR(10),AV122)</f>
        <v>Шкаф кроссовый АСКЗ, аналоговые и дискретные сигналы, искробезопасный и неискробезопасный
5-30-JGMCU-0001
Схема электрическая принципиальная</v>
      </c>
      <c r="AY122" s="5"/>
      <c r="AZ122" s="5" t="s">
        <v>490</v>
      </c>
      <c r="BA122" s="5" t="s">
        <v>489</v>
      </c>
      <c r="BB122" s="5" t="str">
        <f>IF(FW122&gt;0,"02",IF(FN122&gt;0,"01",IF(FE122&gt;0,"00",IF(EM122&gt;0,"G1",IF(ED122&gt;0,"F1",IF(DU122&gt;0,"E1",IF(DL122&gt;0,"D1",IF(DC122&gt;0,"C1",IF(CT122&gt;0,"B1",IF(BM122&gt;0,"A1","-"))))))))))</f>
        <v>A1</v>
      </c>
      <c r="BC122" s="167" t="str">
        <f t="shared" si="88"/>
        <v>IFR</v>
      </c>
      <c r="BD122" s="5" t="str">
        <f t="shared" si="97"/>
        <v>A1</v>
      </c>
      <c r="BE122" s="5"/>
      <c r="BF122" s="5"/>
      <c r="BG122" s="12"/>
      <c r="BH122" s="5"/>
      <c r="BI122" s="5"/>
      <c r="BJ122" s="54">
        <f>FB122-(28+15)</f>
        <v>44173</v>
      </c>
      <c r="BK122" s="54">
        <f ca="1">IF(BM122&gt;0,BL122,IF(BJ122&lt;TODAY(),WORKDAY(TODAY(),10),BJ122))</f>
        <v>44243</v>
      </c>
      <c r="BL122" s="193">
        <v>44243</v>
      </c>
      <c r="BM122" s="167" t="s">
        <v>779</v>
      </c>
      <c r="BN122" s="167"/>
      <c r="BO122" s="167"/>
      <c r="BP122" s="167"/>
      <c r="BQ122" s="167"/>
      <c r="BR122" s="157"/>
      <c r="BS122" s="157"/>
      <c r="BT122" s="157"/>
      <c r="BU122" s="157"/>
      <c r="BV122" s="157"/>
      <c r="BW122" s="147"/>
      <c r="BX122" s="147"/>
      <c r="BY122" s="147"/>
      <c r="BZ122" s="147"/>
      <c r="CA122" s="147"/>
      <c r="CB122" s="125"/>
      <c r="CC122" s="125"/>
      <c r="CD122" s="125"/>
      <c r="CE122" s="125"/>
      <c r="CF122" s="125"/>
      <c r="CG122" s="125"/>
      <c r="CH122" s="125"/>
      <c r="CI122" s="125"/>
      <c r="CJ122" s="125"/>
      <c r="CK122" s="125"/>
      <c r="CL122" s="24">
        <f>WORKDAY(BJ122,20)</f>
        <v>44201</v>
      </c>
      <c r="CM122" s="24">
        <f ca="1">IF(BM122&gt;0,WORKDAY(BK122,10),"-")</f>
        <v>44257</v>
      </c>
      <c r="CN122" s="54"/>
      <c r="CO122" s="117"/>
      <c r="CP122" s="34"/>
      <c r="CQ122" s="24">
        <f>WORKDAY(CL122,10)</f>
        <v>44215</v>
      </c>
      <c r="CR122" s="24" t="str">
        <f>IF(CO122&gt;0,WORKDAY(CM122,10),"-")</f>
        <v>-</v>
      </c>
      <c r="CS122" s="54"/>
      <c r="CT122" s="5"/>
      <c r="CU122" s="24" t="str">
        <f>IF(CT122&gt;0,WORKDAY(CQ122,10),"-")</f>
        <v>-</v>
      </c>
      <c r="CV122" s="24" t="str">
        <f>IF(CT122&gt;0,WORKDAY(CR122,10),"-")</f>
        <v>-</v>
      </c>
      <c r="CW122" s="54"/>
      <c r="CX122" s="5"/>
      <c r="CY122" s="34"/>
      <c r="CZ122" s="24" t="str">
        <f>IF(CX122&gt;0,WORKDAY(CU122,10),"-")</f>
        <v>-</v>
      </c>
      <c r="DA122" s="24" t="str">
        <f>IF(CX122&gt;0,WORKDAY(CV122,10),"-")</f>
        <v>-</v>
      </c>
      <c r="DB122" s="24"/>
      <c r="DC122" s="5"/>
      <c r="DD122" s="24" t="str">
        <f>IF(DC122&gt;0,WORKDAY(CZ122,10),"-")</f>
        <v>-</v>
      </c>
      <c r="DE122" s="24" t="str">
        <f>IF(DC122&gt;0,WORKDAY(DA122,10),"-")</f>
        <v>-</v>
      </c>
      <c r="DF122" s="5"/>
      <c r="DG122" s="5"/>
      <c r="DH122" s="54"/>
      <c r="DI122" s="24" t="str">
        <f>IF(DG122&gt;0,WORKDAY(DD122,10),"-")</f>
        <v>-</v>
      </c>
      <c r="DJ122" s="24" t="str">
        <f>IF(DG122&gt;0,WORKDAY(DE122,10),"-")</f>
        <v>-</v>
      </c>
      <c r="DK122" s="5"/>
      <c r="DL122" s="5"/>
      <c r="DM122" s="24" t="str">
        <f>IF(DL122&gt;0,WORKDAY(DI122,10),"-")</f>
        <v>-</v>
      </c>
      <c r="DN122" s="24" t="str">
        <f>IF(DL122&gt;0,WORKDAY(DJ122,10),"-")</f>
        <v>-</v>
      </c>
      <c r="DO122" s="5"/>
      <c r="DP122" s="5"/>
      <c r="DQ122" s="54"/>
      <c r="DR122" s="24" t="str">
        <f>IF(DP122&gt;0,WORKDAY(DM122,10),"-")</f>
        <v>-</v>
      </c>
      <c r="DS122" s="24" t="str">
        <f>IF(DP122&gt;0,WORKDAY(DN122,10),"-")</f>
        <v>-</v>
      </c>
      <c r="DT122" s="5"/>
      <c r="DU122" s="5"/>
      <c r="DV122" s="24" t="str">
        <f>IF(DU122&gt;0,WORKDAY(DR122,10),"-")</f>
        <v>-</v>
      </c>
      <c r="DW122" s="24" t="str">
        <f>IF(DU122&gt;0,WORKDAY(DS122,10),"-")</f>
        <v>-</v>
      </c>
      <c r="DX122" s="5"/>
      <c r="DY122" s="5"/>
      <c r="DZ122" s="54"/>
      <c r="EA122" s="24" t="str">
        <f>IF(DY122&gt;0,WORKDAY(DV122,10),"-")</f>
        <v>-</v>
      </c>
      <c r="EB122" s="24" t="str">
        <f>IF(DY122&gt;0,WORKDAY(DW122,10),"-")</f>
        <v>-</v>
      </c>
      <c r="EC122" s="5"/>
      <c r="ED122" s="5"/>
      <c r="EE122" s="24" t="str">
        <f>IF(ED122&gt;0,WORKDAY(EA122,10),"-")</f>
        <v>-</v>
      </c>
      <c r="EF122" s="24" t="str">
        <f>IF(ED122&gt;0,WORKDAY(EB122,10),"-")</f>
        <v>-</v>
      </c>
      <c r="EG122" s="5"/>
      <c r="EH122" s="5"/>
      <c r="EI122" s="54"/>
      <c r="EJ122" s="24" t="str">
        <f>IF(EH122&gt;0,WORKDAY(EE122,10),"-")</f>
        <v>-</v>
      </c>
      <c r="EK122" s="24" t="str">
        <f>IF(EH122&gt;0,WORKDAY(EF122,10),"-")</f>
        <v>-</v>
      </c>
      <c r="EL122" s="5"/>
      <c r="EM122" s="5"/>
      <c r="EN122" s="24" t="str">
        <f>IF(EM122&gt;0,WORKDAY(EJ122,10),"-")</f>
        <v>-</v>
      </c>
      <c r="EO122" s="24" t="str">
        <f>IF(EM122&gt;0,WORKDAY(EK122,10),"-")</f>
        <v>-</v>
      </c>
      <c r="EP122" s="5"/>
      <c r="EQ122" s="5"/>
      <c r="ER122" s="54"/>
      <c r="ES122" s="54"/>
      <c r="ET122" s="54"/>
      <c r="EU122" s="54"/>
      <c r="EV122" s="54"/>
      <c r="EW122" s="24"/>
      <c r="EX122" s="24"/>
      <c r="EY122" s="167"/>
      <c r="EZ122" s="167"/>
      <c r="FA122" s="193"/>
      <c r="FB122" s="214">
        <v>44216</v>
      </c>
      <c r="FC122" s="214">
        <f>FB122</f>
        <v>44216</v>
      </c>
      <c r="FD122" s="167"/>
      <c r="FE122" s="167"/>
      <c r="FF122" s="24" t="str">
        <f>IF(FE122&gt;0,WORKDAY(FB122,10),"-")</f>
        <v>-</v>
      </c>
      <c r="FG122" s="24" t="str">
        <f>IF(FE122&gt;0,WORKDAY(FC122,10),"-")</f>
        <v>-</v>
      </c>
      <c r="FH122" s="5"/>
      <c r="FI122" s="5"/>
      <c r="FJ122" s="34"/>
      <c r="FK122" s="24">
        <f t="shared" si="93"/>
        <v>44244</v>
      </c>
      <c r="FL122" s="24">
        <f>FK122</f>
        <v>44244</v>
      </c>
      <c r="FM122" s="5"/>
      <c r="FN122" s="5"/>
      <c r="FO122" s="24" t="str">
        <f>IF(FN122&gt;0,WORKDAY(FK122,10),"-")</f>
        <v>-</v>
      </c>
      <c r="FP122" s="24" t="str">
        <f>IF(FN122&gt;0,WORKDAY(FL122,10),"-")</f>
        <v>-</v>
      </c>
      <c r="FQ122" s="5"/>
      <c r="FR122" s="5"/>
      <c r="FS122" s="54"/>
      <c r="FT122" s="24">
        <f t="shared" si="98"/>
        <v>44272</v>
      </c>
      <c r="FU122" s="24">
        <f>FT122</f>
        <v>44272</v>
      </c>
      <c r="FV122" s="5"/>
      <c r="FW122" s="5"/>
      <c r="FX122" s="24" t="str">
        <f>IF(FW122&gt;0,WORKDAY(FT122,10),"-")</f>
        <v>-</v>
      </c>
      <c r="FY122" s="24" t="str">
        <f>IF(FW122&gt;0,WORKDAY(FU122,10),"-")</f>
        <v>-</v>
      </c>
      <c r="FZ122" s="5"/>
      <c r="GA122" s="5"/>
      <c r="GB122" s="54"/>
      <c r="GC122" s="54"/>
      <c r="GD122" s="54"/>
      <c r="GE122" s="54"/>
      <c r="GF122" s="54"/>
      <c r="GG122" s="54"/>
      <c r="GH122" s="54"/>
      <c r="GI122" s="54"/>
      <c r="GJ122" s="54"/>
      <c r="GK122" s="54"/>
      <c r="GL122" s="54"/>
      <c r="GM122" s="54"/>
      <c r="GN122" s="54"/>
      <c r="GO122" s="54"/>
      <c r="GP122" s="54"/>
      <c r="GQ122" s="54"/>
      <c r="GR122" s="54"/>
      <c r="GS122" s="54"/>
      <c r="GT122" s="54"/>
      <c r="GU122" s="54"/>
      <c r="GV122" s="54"/>
      <c r="GW122" s="54"/>
      <c r="GX122" s="54"/>
      <c r="GY122" s="54"/>
      <c r="GZ122" s="193"/>
      <c r="HA122" s="54"/>
      <c r="HB122" s="54"/>
      <c r="HC122" s="54"/>
      <c r="HD122" s="34">
        <f t="shared" ca="1" si="53"/>
        <v>1</v>
      </c>
      <c r="HE122" s="25">
        <f t="shared" ca="1" si="76"/>
        <v>6.8389057750759875E-4</v>
      </c>
      <c r="HF122" s="25">
        <f t="shared" ca="1" si="77"/>
        <v>1.5197568389057751E-3</v>
      </c>
      <c r="HG122" s="25">
        <f t="shared" ca="1" si="78"/>
        <v>9.0543259557344079E-4</v>
      </c>
      <c r="HH122" s="25">
        <f t="shared" ca="1" si="79"/>
        <v>2.012072434607646E-3</v>
      </c>
      <c r="HI122" s="25"/>
      <c r="HJ122" s="25"/>
      <c r="HK122" s="5"/>
      <c r="HL122" s="24">
        <f t="shared" ca="1" si="51"/>
        <v>44243</v>
      </c>
      <c r="HM122" s="107"/>
      <c r="HO122" s="204" t="str">
        <f t="shared" si="54"/>
        <v>ожидание A1</v>
      </c>
      <c r="HP122" s="204" t="str">
        <f t="shared" si="55"/>
        <v>не выгружено 00</v>
      </c>
      <c r="HQ122" s="182" t="str">
        <f t="shared" si="56"/>
        <v>выгружено A1</v>
      </c>
      <c r="HR122" s="182" t="str">
        <f t="shared" si="57"/>
        <v>ожидание A1</v>
      </c>
      <c r="HS122" s="182" t="b">
        <f t="shared" si="58"/>
        <v>0</v>
      </c>
      <c r="HT122" s="182" t="str">
        <f t="shared" si="59"/>
        <v>ожидание замечаний</v>
      </c>
      <c r="HU122" s="182" t="str">
        <f t="shared" si="60"/>
        <v>0055-P2-GA1-CPC-TRM-00654</v>
      </c>
      <c r="HV122" s="191">
        <f t="shared" si="61"/>
        <v>44243</v>
      </c>
      <c r="HW122" s="184" t="str">
        <f t="shared" si="62"/>
        <v>ожидание A1</v>
      </c>
      <c r="HX122" s="191" t="str">
        <f t="shared" si="63"/>
        <v>ожидание A1</v>
      </c>
      <c r="HY122" s="183"/>
      <c r="HZ122" s="182" t="str">
        <f t="shared" si="64"/>
        <v>выгружено</v>
      </c>
      <c r="IA122" s="182" t="str">
        <f t="shared" si="65"/>
        <v>A1</v>
      </c>
      <c r="IB122" s="182" t="str">
        <f t="shared" si="66"/>
        <v>ожидание замечаний к ревизии</v>
      </c>
      <c r="IC122" s="182" t="str">
        <f t="shared" si="67"/>
        <v>A1</v>
      </c>
      <c r="ID122" s="182" t="str">
        <f t="shared" si="68"/>
        <v>A1</v>
      </c>
      <c r="IE122" s="185" t="str">
        <f t="shared" si="69"/>
        <v>1</v>
      </c>
      <c r="IF122" s="135" t="s">
        <v>705</v>
      </c>
      <c r="IG122" s="181">
        <v>1</v>
      </c>
    </row>
    <row r="123" spans="1:289" s="57" customFormat="1" ht="57" hidden="1" customHeight="1">
      <c r="A123" s="6"/>
      <c r="B123" s="19" t="s">
        <v>156</v>
      </c>
      <c r="C123" s="19" t="s">
        <v>157</v>
      </c>
      <c r="D123" s="5"/>
      <c r="E123" s="5"/>
      <c r="F123" s="5"/>
      <c r="G123" s="5"/>
      <c r="H123" s="5" t="s">
        <v>727</v>
      </c>
      <c r="I123" s="5" t="s">
        <v>736</v>
      </c>
      <c r="J123" s="5"/>
      <c r="K123" s="5"/>
      <c r="L123" s="5"/>
      <c r="M123" s="5"/>
      <c r="N123" s="5"/>
      <c r="O123" s="5"/>
      <c r="P123" s="5" t="s">
        <v>745</v>
      </c>
      <c r="Q123" s="5" t="s">
        <v>747</v>
      </c>
      <c r="R123" s="5" t="s">
        <v>209</v>
      </c>
      <c r="S123" s="5" t="s">
        <v>362</v>
      </c>
      <c r="T123" s="5" t="s">
        <v>370</v>
      </c>
      <c r="U123" s="5" t="s">
        <v>158</v>
      </c>
      <c r="V123" s="5"/>
      <c r="W123" s="5" t="str">
        <f>CONCATENATE(X123,"-",Y123,"-",Z123,AA123,,AB123,"-",AC123)</f>
        <v>5-30-JGMCU-0001</v>
      </c>
      <c r="X123" s="19" t="s">
        <v>755</v>
      </c>
      <c r="Y123" s="19">
        <v>30</v>
      </c>
      <c r="Z123" s="19" t="s">
        <v>179</v>
      </c>
      <c r="AA123" s="19" t="s">
        <v>305</v>
      </c>
      <c r="AB123" s="19" t="s">
        <v>355</v>
      </c>
      <c r="AC123" s="19" t="s">
        <v>188</v>
      </c>
      <c r="AD123" s="5"/>
      <c r="AE123" s="19">
        <v>4</v>
      </c>
      <c r="AF123" s="19" t="s">
        <v>180</v>
      </c>
      <c r="AG123" s="19" t="s">
        <v>166</v>
      </c>
      <c r="AH123" s="19">
        <v>537</v>
      </c>
      <c r="AI123" s="19" t="s">
        <v>225</v>
      </c>
      <c r="AJ123" s="5"/>
      <c r="AK123" s="5"/>
      <c r="AL123" s="5" t="s">
        <v>121</v>
      </c>
      <c r="AM123" s="5"/>
      <c r="AN123" s="5" t="s">
        <v>546</v>
      </c>
      <c r="AO123" s="5" t="str">
        <f>CONCATENATE("0055-",B123,"-",C123,"-","4",".",AE123,".",AF123,".",AG123,".",AH123,"-",AL123,".",AN123,"-",AI123)</f>
        <v>0055-CPC-GA1-4.4.3.30.537-ATH2.JH-0012</v>
      </c>
      <c r="AP123" s="5" t="str">
        <f>CONCATENATE("0055-",B123,"-",C123,"-","4",".",AE123,".",AF123,".",AG123,".",AH123,"-",AL123,"-",AN123,"-",AI123,"_",BD123,"_",U123)</f>
        <v>0055-CPC-GA1-4.4.3.30.537-ATH2-JH-0012_-_ER</v>
      </c>
      <c r="AQ123" s="13" t="s">
        <v>325</v>
      </c>
      <c r="AR123" s="13" t="s">
        <v>392</v>
      </c>
      <c r="AS123" s="13" t="s">
        <v>500</v>
      </c>
      <c r="AT123" s="13" t="s">
        <v>499</v>
      </c>
      <c r="AU123" s="13" t="s">
        <v>286</v>
      </c>
      <c r="AV123" s="13" t="s">
        <v>287</v>
      </c>
      <c r="AW123" s="13" t="str">
        <f>CONCATENATE(AQ123," ",AS123,CHAR(10),W123,CHAR(10),AU123)</f>
        <v>AGDS Marshalling Cabinet for IS and NON-IS channels
5-30-JGMCU-0001
Passport</v>
      </c>
      <c r="AX123" s="13" t="str">
        <f>CONCATENATE(AR123," ",AT123,CHAR(10),W123,CHAR(10),AV123)</f>
        <v>Шкаф кроссовый АСКЗ, аналоговые и дискретные сигналы, искробезопасный и неискробезопасный
5-30-JGMCU-0001
Паспорт</v>
      </c>
      <c r="AY123" s="5"/>
      <c r="AZ123" s="5" t="s">
        <v>490</v>
      </c>
      <c r="BA123" s="5" t="s">
        <v>489</v>
      </c>
      <c r="BB123" s="5" t="str">
        <f>IF(FW123&gt;0,"02",IF(FN123&gt;0,"01",IF(FE123&gt;0,"00",IF(EM123&gt;0,"G1",IF(ED123&gt;0,"F1",IF(DU123&gt;0,"E1",IF(DL123&gt;0,"D1",IF(DC123&gt;0,"C1",IF(CT123&gt;0,"B1",IF(BM123&gt;0,"A1","-"))))))))))</f>
        <v>-</v>
      </c>
      <c r="BC123" s="167" t="str">
        <f t="shared" si="88"/>
        <v>-</v>
      </c>
      <c r="BD123" s="5" t="str">
        <f t="shared" si="97"/>
        <v>-</v>
      </c>
      <c r="BE123" s="5"/>
      <c r="BF123" s="5"/>
      <c r="BG123" s="12"/>
      <c r="BH123" s="5"/>
      <c r="BI123" s="5"/>
      <c r="BJ123" s="54">
        <f>FB123-(28+15)</f>
        <v>44227</v>
      </c>
      <c r="BK123" s="54">
        <f ca="1">IF(BM123&gt;0,BL123,IF(BJ123&lt;TODAY(),WORKDAY(TODAY(),10),BJ123))</f>
        <v>44294</v>
      </c>
      <c r="BL123" s="54"/>
      <c r="BM123" s="5"/>
      <c r="BN123" s="167"/>
      <c r="BO123" s="167"/>
      <c r="BP123" s="167"/>
      <c r="BQ123" s="167"/>
      <c r="BR123" s="157"/>
      <c r="BS123" s="157"/>
      <c r="BT123" s="157"/>
      <c r="BU123" s="157"/>
      <c r="BV123" s="157"/>
      <c r="BW123" s="147"/>
      <c r="BX123" s="147"/>
      <c r="BY123" s="147"/>
      <c r="BZ123" s="147"/>
      <c r="CA123" s="147"/>
      <c r="CB123" s="125"/>
      <c r="CC123" s="125"/>
      <c r="CD123" s="125"/>
      <c r="CE123" s="125"/>
      <c r="CF123" s="125"/>
      <c r="CG123" s="125"/>
      <c r="CH123" s="125"/>
      <c r="CI123" s="125"/>
      <c r="CJ123" s="125"/>
      <c r="CK123" s="125"/>
      <c r="CL123" s="24">
        <f>WORKDAY(BJ123,20)</f>
        <v>44253</v>
      </c>
      <c r="CM123" s="24" t="str">
        <f>IF(BM123&gt;0,WORKDAY(BK123,10),"-")</f>
        <v>-</v>
      </c>
      <c r="CN123" s="54"/>
      <c r="CO123" s="117"/>
      <c r="CP123" s="34">
        <v>3</v>
      </c>
      <c r="CQ123" s="24">
        <f>WORKDAY(CL123,10)</f>
        <v>44267</v>
      </c>
      <c r="CR123" s="24" t="str">
        <f>IF(CO123&gt;0,WORKDAY(CM123,10),"-")</f>
        <v>-</v>
      </c>
      <c r="CS123" s="54"/>
      <c r="CT123" s="5"/>
      <c r="CU123" s="24" t="str">
        <f>IF(CT123&gt;0,WORKDAY(CQ123,10),"-")</f>
        <v>-</v>
      </c>
      <c r="CV123" s="24" t="str">
        <f>IF(CT123&gt;0,WORKDAY(CR123,10),"-")</f>
        <v>-</v>
      </c>
      <c r="CW123" s="54"/>
      <c r="CX123" s="5"/>
      <c r="CY123" s="34"/>
      <c r="CZ123" s="24" t="str">
        <f>IF(CX123&gt;0,WORKDAY(CU123,10),"-")</f>
        <v>-</v>
      </c>
      <c r="DA123" s="24" t="str">
        <f>IF(CX123&gt;0,WORKDAY(CV123,10),"-")</f>
        <v>-</v>
      </c>
      <c r="DB123" s="24"/>
      <c r="DC123" s="5"/>
      <c r="DD123" s="24" t="str">
        <f>IF(DC123&gt;0,WORKDAY(CZ123,10),"-")</f>
        <v>-</v>
      </c>
      <c r="DE123" s="24" t="str">
        <f>IF(DC123&gt;0,WORKDAY(DA123,10),"-")</f>
        <v>-</v>
      </c>
      <c r="DF123" s="5"/>
      <c r="DG123" s="5"/>
      <c r="DH123" s="54"/>
      <c r="DI123" s="24" t="str">
        <f>IF(DG123&gt;0,WORKDAY(DD123,10),"-")</f>
        <v>-</v>
      </c>
      <c r="DJ123" s="24" t="str">
        <f>IF(DG123&gt;0,WORKDAY(DE123,10),"-")</f>
        <v>-</v>
      </c>
      <c r="DK123" s="5"/>
      <c r="DL123" s="5"/>
      <c r="DM123" s="24" t="str">
        <f>IF(DL123&gt;0,WORKDAY(DI123,10),"-")</f>
        <v>-</v>
      </c>
      <c r="DN123" s="24" t="str">
        <f>IF(DL123&gt;0,WORKDAY(DJ123,10),"-")</f>
        <v>-</v>
      </c>
      <c r="DO123" s="5"/>
      <c r="DP123" s="5"/>
      <c r="DQ123" s="54"/>
      <c r="DR123" s="24" t="str">
        <f>IF(DP123&gt;0,WORKDAY(DM123,10),"-")</f>
        <v>-</v>
      </c>
      <c r="DS123" s="24" t="str">
        <f>IF(DP123&gt;0,WORKDAY(DN123,10),"-")</f>
        <v>-</v>
      </c>
      <c r="DT123" s="5"/>
      <c r="DU123" s="5"/>
      <c r="DV123" s="24" t="str">
        <f>IF(DU123&gt;0,WORKDAY(DR123,10),"-")</f>
        <v>-</v>
      </c>
      <c r="DW123" s="24" t="str">
        <f>IF(DU123&gt;0,WORKDAY(DS123,10),"-")</f>
        <v>-</v>
      </c>
      <c r="DX123" s="5"/>
      <c r="DY123" s="5"/>
      <c r="DZ123" s="54"/>
      <c r="EA123" s="24" t="str">
        <f>IF(DY123&gt;0,WORKDAY(DV123,10),"-")</f>
        <v>-</v>
      </c>
      <c r="EB123" s="24" t="str">
        <f>IF(DY123&gt;0,WORKDAY(DW123,10),"-")</f>
        <v>-</v>
      </c>
      <c r="EC123" s="5"/>
      <c r="ED123" s="5"/>
      <c r="EE123" s="24" t="str">
        <f>IF(ED123&gt;0,WORKDAY(EA123,10),"-")</f>
        <v>-</v>
      </c>
      <c r="EF123" s="24" t="str">
        <f>IF(ED123&gt;0,WORKDAY(EB123,10),"-")</f>
        <v>-</v>
      </c>
      <c r="EG123" s="5"/>
      <c r="EH123" s="5"/>
      <c r="EI123" s="54"/>
      <c r="EJ123" s="24" t="str">
        <f>IF(EH123&gt;0,WORKDAY(EE123,10),"-")</f>
        <v>-</v>
      </c>
      <c r="EK123" s="24" t="str">
        <f>IF(EH123&gt;0,WORKDAY(EF123,10),"-")</f>
        <v>-</v>
      </c>
      <c r="EL123" s="5"/>
      <c r="EM123" s="5"/>
      <c r="EN123" s="24" t="str">
        <f>IF(EM123&gt;0,WORKDAY(EJ123,10),"-")</f>
        <v>-</v>
      </c>
      <c r="EO123" s="24" t="str">
        <f>IF(EM123&gt;0,WORKDAY(EK123,10),"-")</f>
        <v>-</v>
      </c>
      <c r="EP123" s="5"/>
      <c r="EQ123" s="5"/>
      <c r="ER123" s="54"/>
      <c r="ES123" s="54"/>
      <c r="ET123" s="54"/>
      <c r="EU123" s="54"/>
      <c r="EV123" s="54"/>
      <c r="EW123" s="24"/>
      <c r="EX123" s="24"/>
      <c r="EY123" s="167"/>
      <c r="EZ123" s="167"/>
      <c r="FA123" s="193"/>
      <c r="FB123" s="214">
        <v>44270</v>
      </c>
      <c r="FC123" s="214">
        <f>FB123</f>
        <v>44270</v>
      </c>
      <c r="FD123" s="167"/>
      <c r="FE123" s="167"/>
      <c r="FF123" s="24" t="str">
        <f>IF(FE123&gt;0,WORKDAY(FB123,10),"-")</f>
        <v>-</v>
      </c>
      <c r="FG123" s="24" t="str">
        <f>IF(FE123&gt;0,WORKDAY(FC123,10),"-")</f>
        <v>-</v>
      </c>
      <c r="FH123" s="167"/>
      <c r="FI123" s="167"/>
      <c r="FJ123" s="196">
        <v>1</v>
      </c>
      <c r="FK123" s="24">
        <f t="shared" si="93"/>
        <v>44298</v>
      </c>
      <c r="FL123" s="24">
        <f>FK123</f>
        <v>44298</v>
      </c>
      <c r="FM123" s="5"/>
      <c r="FN123" s="5"/>
      <c r="FO123" s="24" t="str">
        <f>IF(FN123&gt;0,WORKDAY(FK123,10),"-")</f>
        <v>-</v>
      </c>
      <c r="FP123" s="24" t="str">
        <f>IF(FN123&gt;0,WORKDAY(FL123,10),"-")</f>
        <v>-</v>
      </c>
      <c r="FQ123" s="5"/>
      <c r="FR123" s="5"/>
      <c r="FS123" s="54"/>
      <c r="FT123" s="24">
        <f t="shared" si="98"/>
        <v>44326</v>
      </c>
      <c r="FU123" s="24">
        <f>FT123</f>
        <v>44326</v>
      </c>
      <c r="FV123" s="5"/>
      <c r="FW123" s="5"/>
      <c r="FX123" s="24" t="str">
        <f>IF(FW123&gt;0,WORKDAY(FT123,10),"-")</f>
        <v>-</v>
      </c>
      <c r="FY123" s="24" t="str">
        <f>IF(FW123&gt;0,WORKDAY(FU123,10),"-")</f>
        <v>-</v>
      </c>
      <c r="FZ123" s="5"/>
      <c r="GA123" s="5"/>
      <c r="GB123" s="54"/>
      <c r="GC123" s="54"/>
      <c r="GD123" s="54"/>
      <c r="GE123" s="54"/>
      <c r="GF123" s="54"/>
      <c r="GG123" s="54"/>
      <c r="GH123" s="54"/>
      <c r="GI123" s="54"/>
      <c r="GJ123" s="54"/>
      <c r="GK123" s="54"/>
      <c r="GL123" s="54"/>
      <c r="GM123" s="54"/>
      <c r="GN123" s="54"/>
      <c r="GO123" s="54"/>
      <c r="GP123" s="54"/>
      <c r="GQ123" s="54"/>
      <c r="GR123" s="54"/>
      <c r="GS123" s="54"/>
      <c r="GT123" s="54"/>
      <c r="GU123" s="54"/>
      <c r="GV123" s="54"/>
      <c r="GW123" s="54"/>
      <c r="GX123" s="54"/>
      <c r="GY123" s="54"/>
      <c r="GZ123" s="193"/>
      <c r="HA123" s="54"/>
      <c r="HB123" s="54"/>
      <c r="HC123" s="54"/>
      <c r="HD123" s="34">
        <f t="shared" ca="1" si="53"/>
        <v>1</v>
      </c>
      <c r="HE123" s="25">
        <f t="shared" si="76"/>
        <v>0</v>
      </c>
      <c r="HF123" s="25">
        <f t="shared" ca="1" si="77"/>
        <v>1.5197568389057751E-3</v>
      </c>
      <c r="HG123" s="25">
        <f t="shared" si="78"/>
        <v>0</v>
      </c>
      <c r="HH123" s="25">
        <f t="shared" ca="1" si="79"/>
        <v>2.012072434607646E-3</v>
      </c>
      <c r="HI123" s="25"/>
      <c r="HJ123" s="25"/>
      <c r="HK123" s="5"/>
      <c r="HL123" s="24" t="str">
        <f t="shared" ca="1" si="51"/>
        <v>-</v>
      </c>
      <c r="HM123" s="107"/>
      <c r="HO123" s="204" t="str">
        <f t="shared" si="54"/>
        <v>не выгружено A1</v>
      </c>
      <c r="HP123" s="204" t="str">
        <f t="shared" si="55"/>
        <v>не выгружено 00</v>
      </c>
      <c r="HQ123" s="182" t="str">
        <f t="shared" si="56"/>
        <v>не выгружено A1</v>
      </c>
      <c r="HR123" s="182" t="str">
        <f t="shared" si="57"/>
        <v>не выгружено A1</v>
      </c>
      <c r="HS123" s="182" t="b">
        <f t="shared" si="58"/>
        <v>0</v>
      </c>
      <c r="HT123" s="182" t="str">
        <f t="shared" si="59"/>
        <v>не выгружено A1</v>
      </c>
      <c r="HU123" s="182" t="str">
        <f t="shared" si="60"/>
        <v>не выгружено A1</v>
      </c>
      <c r="HV123" s="191" t="str">
        <f t="shared" si="61"/>
        <v>не выгружено A1</v>
      </c>
      <c r="HW123" s="184" t="str">
        <f t="shared" si="62"/>
        <v>не выгружено A1</v>
      </c>
      <c r="HX123" s="191" t="str">
        <f t="shared" si="63"/>
        <v>не выгружено A1</v>
      </c>
      <c r="HY123" s="183"/>
      <c r="HZ123" s="182" t="str">
        <f t="shared" si="64"/>
        <v>не выгружено</v>
      </c>
      <c r="IA123" s="182" t="str">
        <f t="shared" si="65"/>
        <v>A1</v>
      </c>
      <c r="IB123" s="182" t="str">
        <f t="shared" si="66"/>
        <v>не выгружено</v>
      </c>
      <c r="IC123" s="182" t="str">
        <f t="shared" si="67"/>
        <v>A1</v>
      </c>
      <c r="ID123" s="182" t="str">
        <f t="shared" si="68"/>
        <v>A1</v>
      </c>
      <c r="IE123" s="185" t="str">
        <f t="shared" si="69"/>
        <v>выгрузить A1</v>
      </c>
      <c r="IF123" s="135" t="s">
        <v>705</v>
      </c>
      <c r="IG123" s="181">
        <v>1</v>
      </c>
    </row>
    <row r="124" spans="1:289" s="87" customFormat="1" ht="15" hidden="1" customHeight="1">
      <c r="A124" s="17"/>
      <c r="B124" s="20"/>
      <c r="C124" s="20"/>
      <c r="D124" s="18"/>
      <c r="E124" s="18"/>
      <c r="F124" s="18"/>
      <c r="G124" s="18"/>
      <c r="H124" s="18"/>
      <c r="I124" s="18"/>
      <c r="J124" s="18"/>
      <c r="K124" s="18"/>
      <c r="L124" s="18"/>
      <c r="M124" s="18"/>
      <c r="N124" s="18"/>
      <c r="O124" s="18"/>
      <c r="P124" s="18"/>
      <c r="Q124" s="18"/>
      <c r="R124" s="18"/>
      <c r="S124" s="18"/>
      <c r="T124" s="18"/>
      <c r="U124" s="18"/>
      <c r="V124" s="18"/>
      <c r="W124" s="20"/>
      <c r="X124" s="20"/>
      <c r="Y124" s="20"/>
      <c r="Z124" s="20"/>
      <c r="AA124" s="20"/>
      <c r="AB124" s="20"/>
      <c r="AC124" s="20"/>
      <c r="AD124" s="18"/>
      <c r="AE124" s="20"/>
      <c r="AF124" s="20"/>
      <c r="AG124" s="20"/>
      <c r="AH124" s="20"/>
      <c r="AI124" s="20"/>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71"/>
      <c r="BO124" s="171"/>
      <c r="BP124" s="171"/>
      <c r="BQ124" s="171"/>
      <c r="BR124" s="161"/>
      <c r="BS124" s="161"/>
      <c r="BT124" s="161"/>
      <c r="BU124" s="161"/>
      <c r="BV124" s="161"/>
      <c r="BW124" s="151"/>
      <c r="BX124" s="151"/>
      <c r="BY124" s="151"/>
      <c r="BZ124" s="151"/>
      <c r="CA124" s="151"/>
      <c r="CB124" s="129"/>
      <c r="CC124" s="129"/>
      <c r="CD124" s="129"/>
      <c r="CE124" s="129"/>
      <c r="CF124" s="129"/>
      <c r="CG124" s="129"/>
      <c r="CH124" s="129"/>
      <c r="CI124" s="129"/>
      <c r="CJ124" s="129"/>
      <c r="CK124" s="129"/>
      <c r="CL124" s="18"/>
      <c r="CM124" s="18"/>
      <c r="CN124" s="18"/>
      <c r="CO124" s="118"/>
      <c r="CP124" s="48"/>
      <c r="CQ124" s="18"/>
      <c r="CR124" s="18"/>
      <c r="CS124" s="18"/>
      <c r="CT124" s="18"/>
      <c r="CU124" s="18"/>
      <c r="CV124" s="18"/>
      <c r="CW124" s="18"/>
      <c r="CX124" s="18"/>
      <c r="CY124" s="34"/>
      <c r="CZ124" s="18"/>
      <c r="DA124" s="18"/>
      <c r="DB124" s="18"/>
      <c r="DC124" s="18"/>
      <c r="DD124" s="18"/>
      <c r="DE124" s="18"/>
      <c r="DF124" s="18"/>
      <c r="DG124" s="18"/>
      <c r="DH124" s="45"/>
      <c r="DI124" s="18"/>
      <c r="DJ124" s="18"/>
      <c r="DK124" s="18"/>
      <c r="DL124" s="18"/>
      <c r="DM124" s="18"/>
      <c r="DN124" s="18"/>
      <c r="DO124" s="18"/>
      <c r="DP124" s="18"/>
      <c r="DQ124" s="45"/>
      <c r="DR124" s="18"/>
      <c r="DS124" s="18"/>
      <c r="DT124" s="18"/>
      <c r="DU124" s="18"/>
      <c r="DV124" s="18"/>
      <c r="DW124" s="18"/>
      <c r="DX124" s="18"/>
      <c r="DY124" s="18"/>
      <c r="DZ124" s="45"/>
      <c r="EA124" s="18"/>
      <c r="EB124" s="18"/>
      <c r="EC124" s="18"/>
      <c r="ED124" s="18"/>
      <c r="EE124" s="18"/>
      <c r="EF124" s="18"/>
      <c r="EG124" s="18"/>
      <c r="EH124" s="18"/>
      <c r="EI124" s="45"/>
      <c r="EJ124" s="18"/>
      <c r="EK124" s="18"/>
      <c r="EL124" s="18"/>
      <c r="EM124" s="18"/>
      <c r="EN124" s="18"/>
      <c r="EO124" s="18"/>
      <c r="EP124" s="18"/>
      <c r="EQ124" s="18"/>
      <c r="ER124" s="45"/>
      <c r="ES124" s="110"/>
      <c r="ET124" s="110"/>
      <c r="EU124" s="110"/>
      <c r="EV124" s="110"/>
      <c r="EW124" s="192"/>
      <c r="EX124" s="192"/>
      <c r="EY124" s="192"/>
      <c r="EZ124" s="192"/>
      <c r="FA124" s="199"/>
      <c r="FB124" s="214"/>
      <c r="FC124" s="214"/>
      <c r="FD124" s="18"/>
      <c r="FE124" s="18"/>
      <c r="FF124" s="18"/>
      <c r="FG124" s="18"/>
      <c r="FH124" s="18"/>
      <c r="FI124" s="18"/>
      <c r="FJ124" s="34"/>
      <c r="FK124" s="18"/>
      <c r="FL124" s="18"/>
      <c r="FM124" s="18"/>
      <c r="FN124" s="18"/>
      <c r="FO124" s="18"/>
      <c r="FP124" s="18"/>
      <c r="FQ124" s="18"/>
      <c r="FR124" s="18"/>
      <c r="FS124" s="45"/>
      <c r="FT124" s="18"/>
      <c r="FU124" s="18"/>
      <c r="FV124" s="18"/>
      <c r="FW124" s="18"/>
      <c r="FX124" s="18"/>
      <c r="FY124" s="18"/>
      <c r="FZ124" s="18"/>
      <c r="GA124" s="18"/>
      <c r="GB124" s="45"/>
      <c r="GC124" s="110"/>
      <c r="GD124" s="110"/>
      <c r="GE124" s="110"/>
      <c r="GF124" s="110"/>
      <c r="GG124" s="110"/>
      <c r="GH124" s="110"/>
      <c r="GI124" s="110"/>
      <c r="GJ124" s="110"/>
      <c r="GK124" s="110"/>
      <c r="GL124" s="110"/>
      <c r="GM124" s="110"/>
      <c r="GN124" s="110"/>
      <c r="GO124" s="110"/>
      <c r="GP124" s="110"/>
      <c r="GQ124" s="110"/>
      <c r="GR124" s="110"/>
      <c r="GS124" s="110"/>
      <c r="GT124" s="110"/>
      <c r="GU124" s="110"/>
      <c r="GV124" s="110"/>
      <c r="GW124" s="110"/>
      <c r="GX124" s="110"/>
      <c r="GY124" s="45"/>
      <c r="GZ124" s="199"/>
      <c r="HA124" s="110"/>
      <c r="HB124" s="110"/>
      <c r="HC124" s="110"/>
      <c r="HD124" s="34">
        <f t="shared" si="53"/>
        <v>0</v>
      </c>
      <c r="HE124" s="25">
        <f t="shared" si="76"/>
        <v>0</v>
      </c>
      <c r="HF124" s="25">
        <f t="shared" si="77"/>
        <v>0</v>
      </c>
      <c r="HG124" s="25">
        <f t="shared" si="78"/>
        <v>0</v>
      </c>
      <c r="HH124" s="25">
        <f t="shared" si="79"/>
        <v>0</v>
      </c>
      <c r="HI124" s="25"/>
      <c r="HJ124" s="18"/>
      <c r="HK124" s="18"/>
      <c r="HL124" s="24" t="str">
        <f t="shared" si="51"/>
        <v>-</v>
      </c>
      <c r="HM124" s="107"/>
      <c r="HN124" s="85"/>
      <c r="HO124" s="204" t="str">
        <f t="shared" si="54"/>
        <v>---/---</v>
      </c>
      <c r="HP124" s="204" t="str">
        <f t="shared" si="55"/>
        <v>---/---</v>
      </c>
      <c r="HQ124" s="182" t="str">
        <f t="shared" si="56"/>
        <v>---/---</v>
      </c>
      <c r="HR124" s="182" t="str">
        <f t="shared" si="57"/>
        <v>---/---</v>
      </c>
      <c r="HS124" s="182" t="b">
        <f t="shared" si="58"/>
        <v>0</v>
      </c>
      <c r="HT124" s="182" t="str">
        <f t="shared" si="59"/>
        <v>---/---</v>
      </c>
      <c r="HU124" s="182" t="str">
        <f t="shared" si="60"/>
        <v>---/---</v>
      </c>
      <c r="HV124" s="191" t="str">
        <f t="shared" si="61"/>
        <v>---/---</v>
      </c>
      <c r="HW124" s="184" t="str">
        <f t="shared" si="62"/>
        <v>---/---</v>
      </c>
      <c r="HX124" s="191" t="str">
        <f t="shared" si="63"/>
        <v>---/---</v>
      </c>
      <c r="HY124" s="183"/>
      <c r="HZ124" s="182" t="str">
        <f t="shared" si="64"/>
        <v>---/---</v>
      </c>
      <c r="IA124" s="182" t="str">
        <f t="shared" si="65"/>
        <v>---/---</v>
      </c>
      <c r="IB124" s="182" t="str">
        <f t="shared" si="66"/>
        <v>---/---</v>
      </c>
      <c r="IC124" s="182" t="str">
        <f t="shared" si="67"/>
        <v>---/---</v>
      </c>
      <c r="ID124" s="182" t="str">
        <f t="shared" si="68"/>
        <v>---/---</v>
      </c>
      <c r="IE124" s="185" t="str">
        <f t="shared" si="69"/>
        <v>---/---</v>
      </c>
      <c r="IF124" s="135" t="s">
        <v>717</v>
      </c>
      <c r="IG124" s="181">
        <v>1</v>
      </c>
      <c r="IH124" s="85"/>
      <c r="II124" s="85"/>
      <c r="IJ124" s="85"/>
      <c r="IK124" s="85"/>
      <c r="IL124" s="85"/>
      <c r="IM124" s="85"/>
      <c r="IN124" s="85"/>
      <c r="IO124" s="85"/>
      <c r="IP124" s="85"/>
      <c r="IQ124" s="85"/>
      <c r="IR124" s="85"/>
      <c r="IS124" s="85"/>
      <c r="IT124" s="85"/>
      <c r="IU124" s="85"/>
      <c r="IV124" s="85"/>
      <c r="IW124" s="85"/>
      <c r="IX124" s="85"/>
      <c r="IY124" s="85"/>
      <c r="IZ124" s="85"/>
      <c r="JA124" s="85"/>
      <c r="JB124" s="85"/>
      <c r="JC124" s="85"/>
      <c r="JD124" s="85"/>
      <c r="JE124" s="85"/>
      <c r="JF124" s="85"/>
      <c r="JG124" s="85"/>
      <c r="JH124" s="85"/>
      <c r="JI124" s="85"/>
      <c r="JJ124" s="85"/>
      <c r="JK124" s="85"/>
      <c r="JL124" s="85"/>
      <c r="JM124" s="85"/>
      <c r="JN124" s="85"/>
      <c r="JO124" s="85"/>
      <c r="JP124" s="85"/>
      <c r="JQ124" s="85"/>
      <c r="JR124" s="85"/>
      <c r="JS124" s="85"/>
      <c r="JT124" s="85"/>
      <c r="JU124" s="85"/>
      <c r="JV124" s="85"/>
      <c r="JW124" s="85"/>
      <c r="JX124" s="85"/>
      <c r="JY124" s="85"/>
      <c r="JZ124" s="85"/>
      <c r="KA124" s="85"/>
      <c r="KB124" s="85"/>
      <c r="KC124" s="85"/>
    </row>
    <row r="125" spans="1:289" s="57" customFormat="1" ht="57" hidden="1" customHeight="1">
      <c r="A125" s="6"/>
      <c r="B125" s="19" t="s">
        <v>156</v>
      </c>
      <c r="C125" s="19" t="s">
        <v>157</v>
      </c>
      <c r="D125" s="5"/>
      <c r="E125" s="5"/>
      <c r="F125" s="5"/>
      <c r="G125" s="5"/>
      <c r="H125" s="5" t="s">
        <v>727</v>
      </c>
      <c r="I125" s="5" t="s">
        <v>736</v>
      </c>
      <c r="J125" s="5"/>
      <c r="K125" s="5"/>
      <c r="L125" s="5"/>
      <c r="M125" s="5"/>
      <c r="N125" s="5"/>
      <c r="O125" s="5"/>
      <c r="P125" s="5" t="s">
        <v>745</v>
      </c>
      <c r="Q125" s="5" t="s">
        <v>747</v>
      </c>
      <c r="R125" s="5" t="s">
        <v>209</v>
      </c>
      <c r="S125" s="5" t="s">
        <v>362</v>
      </c>
      <c r="T125" s="5" t="s">
        <v>370</v>
      </c>
      <c r="U125" s="5" t="s">
        <v>158</v>
      </c>
      <c r="V125" s="5"/>
      <c r="W125" s="5" t="str">
        <f>CONCATENATE(X125,"-",Y125,"-",Z125,AA125,,AB125,"-",AC125)</f>
        <v>5-30-JGMCN-0001</v>
      </c>
      <c r="X125" s="19" t="s">
        <v>755</v>
      </c>
      <c r="Y125" s="19">
        <v>30</v>
      </c>
      <c r="Z125" s="19" t="s">
        <v>179</v>
      </c>
      <c r="AA125" s="19" t="s">
        <v>305</v>
      </c>
      <c r="AB125" s="19" t="s">
        <v>304</v>
      </c>
      <c r="AC125" s="19" t="s">
        <v>188</v>
      </c>
      <c r="AD125" s="5"/>
      <c r="AE125" s="19">
        <v>4</v>
      </c>
      <c r="AF125" s="19" t="s">
        <v>180</v>
      </c>
      <c r="AG125" s="19" t="s">
        <v>166</v>
      </c>
      <c r="AH125" s="19">
        <v>537</v>
      </c>
      <c r="AI125" s="19" t="s">
        <v>226</v>
      </c>
      <c r="AJ125" s="5"/>
      <c r="AK125" s="5"/>
      <c r="AL125" s="5" t="s">
        <v>121</v>
      </c>
      <c r="AM125" s="5"/>
      <c r="AN125" s="5" t="s">
        <v>167</v>
      </c>
      <c r="AO125" s="5" t="str">
        <f>CONCATENATE("0055-",B125,"-",C125,"-","4",".",AE125,".",AF125,".",AG125,".",AH125,"-",AL125,".",AN125,"-",AI125)</f>
        <v>0055-CPC-GA1-4.4.3.30.537-ATH2.RD-0013</v>
      </c>
      <c r="AP125" s="5" t="str">
        <f>CONCATENATE("0055-",B125,"-",C125,"-","4",".",AE125,".",AF125,".",AG125,".",AH125,"-",AL125,"-",AN125,"-",AI125,"_",BD125,"_",U125)</f>
        <v>0055-CPC-GA1-4.4.3.30.537-ATH2-RD-0013_A1_ER</v>
      </c>
      <c r="AQ125" s="13" t="s">
        <v>325</v>
      </c>
      <c r="AR125" s="13" t="s">
        <v>392</v>
      </c>
      <c r="AS125" s="13" t="s">
        <v>387</v>
      </c>
      <c r="AT125" s="13" t="s">
        <v>386</v>
      </c>
      <c r="AU125" s="13" t="s">
        <v>318</v>
      </c>
      <c r="AV125" s="13" t="s">
        <v>333</v>
      </c>
      <c r="AW125" s="13" t="str">
        <f>CONCATENATE(AQ125," ",AS125,CHAR(10),W125,CHAR(10),AU125)</f>
        <v>AGDS Marshalling Cabinet for NON-IS channels 
5-30-JGMCN-0001
List of drawings</v>
      </c>
      <c r="AX125" s="13" t="str">
        <f>CONCATENATE(AR125," ",AT125,CHAR(10),W125,CHAR(10),AV125)</f>
        <v>Шкаф кроссовый АСКЗ, аналоговые и дискретные сигналы, неискробезопасный
5-30-JGMCN-0001
Ведомость документов</v>
      </c>
      <c r="AY125" s="5"/>
      <c r="AZ125" s="5" t="s">
        <v>490</v>
      </c>
      <c r="BA125" s="5" t="s">
        <v>489</v>
      </c>
      <c r="BB125" s="5" t="str">
        <f>IF(FW125&gt;0,"02",IF(FN125&gt;0,"01",IF(FE125&gt;0,"00",IF(EM125&gt;0,"G1",IF(ED125&gt;0,"F1",IF(DU125&gt;0,"E1",IF(DL125&gt;0,"D1",IF(DC125&gt;0,"C1",IF(CT125&gt;0,"B1",IF(BM125&gt;0,"A1","-"))))))))))</f>
        <v>A1</v>
      </c>
      <c r="BC125" s="167" t="str">
        <f t="shared" si="88"/>
        <v>IFR</v>
      </c>
      <c r="BD125" s="5" t="str">
        <f t="shared" ref="BD125:BD129" si="99">BB125</f>
        <v>A1</v>
      </c>
      <c r="BE125" s="5"/>
      <c r="BF125" s="5"/>
      <c r="BG125" s="12"/>
      <c r="BH125" s="5"/>
      <c r="BI125" s="5"/>
      <c r="BJ125" s="54">
        <f>FB125-(28+15)</f>
        <v>44173</v>
      </c>
      <c r="BK125" s="54">
        <f ca="1">IF(BM125&gt;0,BL125,IF(BJ125&lt;TODAY(),WORKDAY(TODAY(),10),BJ125))</f>
        <v>44243</v>
      </c>
      <c r="BL125" s="193">
        <v>44243</v>
      </c>
      <c r="BM125" s="167" t="s">
        <v>779</v>
      </c>
      <c r="BN125" s="167"/>
      <c r="BO125" s="167"/>
      <c r="BP125" s="167"/>
      <c r="BQ125" s="167"/>
      <c r="BR125" s="157"/>
      <c r="BS125" s="157"/>
      <c r="BT125" s="157"/>
      <c r="BU125" s="157"/>
      <c r="BV125" s="157"/>
      <c r="BW125" s="147"/>
      <c r="BX125" s="147"/>
      <c r="BY125" s="147"/>
      <c r="BZ125" s="147"/>
      <c r="CA125" s="147"/>
      <c r="CB125" s="125"/>
      <c r="CC125" s="125"/>
      <c r="CD125" s="125"/>
      <c r="CE125" s="125"/>
      <c r="CF125" s="125"/>
      <c r="CG125" s="125"/>
      <c r="CH125" s="125"/>
      <c r="CI125" s="125"/>
      <c r="CJ125" s="125"/>
      <c r="CK125" s="125"/>
      <c r="CL125" s="24">
        <f>WORKDAY(BJ125,20)</f>
        <v>44201</v>
      </c>
      <c r="CM125" s="24">
        <f ca="1">IF(BM125&gt;0,WORKDAY(BK125,10),"-")</f>
        <v>44257</v>
      </c>
      <c r="CN125" s="54"/>
      <c r="CO125" s="117"/>
      <c r="CP125" s="34"/>
      <c r="CQ125" s="24">
        <f>WORKDAY(CL125,10)</f>
        <v>44215</v>
      </c>
      <c r="CR125" s="24" t="str">
        <f>IF(CO125&gt;0,WORKDAY(CM125,10),"-")</f>
        <v>-</v>
      </c>
      <c r="CS125" s="54"/>
      <c r="CT125" s="5"/>
      <c r="CU125" s="24" t="str">
        <f>IF(CT125&gt;0,WORKDAY(CQ125,10),"-")</f>
        <v>-</v>
      </c>
      <c r="CV125" s="24" t="str">
        <f>IF(CT125&gt;0,WORKDAY(CR125,10),"-")</f>
        <v>-</v>
      </c>
      <c r="CW125" s="54"/>
      <c r="CX125" s="5"/>
      <c r="CY125" s="34"/>
      <c r="CZ125" s="24" t="str">
        <f>IF(CX125&gt;0,WORKDAY(CU125,10),"-")</f>
        <v>-</v>
      </c>
      <c r="DA125" s="24" t="str">
        <f>IF(CX125&gt;0,WORKDAY(CV125,10),"-")</f>
        <v>-</v>
      </c>
      <c r="DB125" s="24"/>
      <c r="DC125" s="5"/>
      <c r="DD125" s="24" t="str">
        <f>IF(DC125&gt;0,WORKDAY(CZ125,10),"-")</f>
        <v>-</v>
      </c>
      <c r="DE125" s="24" t="str">
        <f>IF(DC125&gt;0,WORKDAY(DA125,10),"-")</f>
        <v>-</v>
      </c>
      <c r="DF125" s="5"/>
      <c r="DG125" s="5"/>
      <c r="DH125" s="54"/>
      <c r="DI125" s="24" t="str">
        <f>IF(DG125&gt;0,WORKDAY(DD125,10),"-")</f>
        <v>-</v>
      </c>
      <c r="DJ125" s="24" t="str">
        <f>IF(DG125&gt;0,WORKDAY(DE125,10),"-")</f>
        <v>-</v>
      </c>
      <c r="DK125" s="5"/>
      <c r="DL125" s="5"/>
      <c r="DM125" s="24" t="str">
        <f>IF(DL125&gt;0,WORKDAY(DI125,10),"-")</f>
        <v>-</v>
      </c>
      <c r="DN125" s="24" t="str">
        <f>IF(DL125&gt;0,WORKDAY(DJ125,10),"-")</f>
        <v>-</v>
      </c>
      <c r="DO125" s="5"/>
      <c r="DP125" s="5"/>
      <c r="DQ125" s="54"/>
      <c r="DR125" s="24" t="str">
        <f>IF(DP125&gt;0,WORKDAY(DM125,10),"-")</f>
        <v>-</v>
      </c>
      <c r="DS125" s="24" t="str">
        <f>IF(DP125&gt;0,WORKDAY(DN125,10),"-")</f>
        <v>-</v>
      </c>
      <c r="DT125" s="5"/>
      <c r="DU125" s="5"/>
      <c r="DV125" s="24" t="str">
        <f>IF(DU125&gt;0,WORKDAY(DR125,10),"-")</f>
        <v>-</v>
      </c>
      <c r="DW125" s="24" t="str">
        <f>IF(DU125&gt;0,WORKDAY(DS125,10),"-")</f>
        <v>-</v>
      </c>
      <c r="DX125" s="5"/>
      <c r="DY125" s="5"/>
      <c r="DZ125" s="54"/>
      <c r="EA125" s="24" t="str">
        <f>IF(DY125&gt;0,WORKDAY(DV125,10),"-")</f>
        <v>-</v>
      </c>
      <c r="EB125" s="24" t="str">
        <f>IF(DY125&gt;0,WORKDAY(DW125,10),"-")</f>
        <v>-</v>
      </c>
      <c r="EC125" s="5"/>
      <c r="ED125" s="5"/>
      <c r="EE125" s="24" t="str">
        <f>IF(ED125&gt;0,WORKDAY(EA125,10),"-")</f>
        <v>-</v>
      </c>
      <c r="EF125" s="24" t="str">
        <f>IF(ED125&gt;0,WORKDAY(EB125,10),"-")</f>
        <v>-</v>
      </c>
      <c r="EG125" s="5"/>
      <c r="EH125" s="5"/>
      <c r="EI125" s="54"/>
      <c r="EJ125" s="24" t="str">
        <f>IF(EH125&gt;0,WORKDAY(EE125,10),"-")</f>
        <v>-</v>
      </c>
      <c r="EK125" s="24" t="str">
        <f>IF(EH125&gt;0,WORKDAY(EF125,10),"-")</f>
        <v>-</v>
      </c>
      <c r="EL125" s="5"/>
      <c r="EM125" s="5"/>
      <c r="EN125" s="24" t="str">
        <f>IF(EM125&gt;0,WORKDAY(EJ125,10),"-")</f>
        <v>-</v>
      </c>
      <c r="EO125" s="24" t="str">
        <f>IF(EM125&gt;0,WORKDAY(EK125,10),"-")</f>
        <v>-</v>
      </c>
      <c r="EP125" s="5"/>
      <c r="EQ125" s="5"/>
      <c r="ER125" s="54"/>
      <c r="ES125" s="54"/>
      <c r="ET125" s="54"/>
      <c r="EU125" s="54"/>
      <c r="EV125" s="54"/>
      <c r="EW125" s="24"/>
      <c r="EX125" s="24"/>
      <c r="EY125" s="167"/>
      <c r="EZ125" s="167"/>
      <c r="FA125" s="193"/>
      <c r="FB125" s="214">
        <v>44216</v>
      </c>
      <c r="FC125" s="214">
        <f>FB125</f>
        <v>44216</v>
      </c>
      <c r="FD125" s="167"/>
      <c r="FE125" s="167"/>
      <c r="FF125" s="24" t="str">
        <f>IF(FE125&gt;0,WORKDAY(FB125,10),"-")</f>
        <v>-</v>
      </c>
      <c r="FG125" s="24" t="str">
        <f>IF(FE125&gt;0,WORKDAY(FC125,10),"-")</f>
        <v>-</v>
      </c>
      <c r="FH125" s="5"/>
      <c r="FI125" s="5"/>
      <c r="FJ125" s="34"/>
      <c r="FK125" s="24">
        <f t="shared" si="93"/>
        <v>44244</v>
      </c>
      <c r="FL125" s="24">
        <f>FK125</f>
        <v>44244</v>
      </c>
      <c r="FM125" s="167"/>
      <c r="FN125" s="167"/>
      <c r="FO125" s="24" t="str">
        <f>IF(FN125&gt;0,WORKDAY(FK125,10),"-")</f>
        <v>-</v>
      </c>
      <c r="FP125" s="24" t="str">
        <f>IF(FN125&gt;0,WORKDAY(FL125,10),"-")</f>
        <v>-</v>
      </c>
      <c r="FQ125" s="5"/>
      <c r="FR125" s="5"/>
      <c r="FS125" s="54"/>
      <c r="FT125" s="24">
        <f t="shared" ref="FT125:FT129" si="100">WORKDAY(FK125,20)</f>
        <v>44272</v>
      </c>
      <c r="FU125" s="24">
        <f>FT125</f>
        <v>44272</v>
      </c>
      <c r="FV125" s="5"/>
      <c r="FW125" s="5"/>
      <c r="FX125" s="24" t="str">
        <f>IF(FW125&gt;0,WORKDAY(FT125,10),"-")</f>
        <v>-</v>
      </c>
      <c r="FY125" s="24" t="str">
        <f>IF(FW125&gt;0,WORKDAY(FU125,10),"-")</f>
        <v>-</v>
      </c>
      <c r="FZ125" s="5"/>
      <c r="GA125" s="5"/>
      <c r="GB125" s="54"/>
      <c r="GC125" s="54"/>
      <c r="GD125" s="54"/>
      <c r="GE125" s="54"/>
      <c r="GF125" s="54"/>
      <c r="GG125" s="54"/>
      <c r="GH125" s="54"/>
      <c r="GI125" s="54"/>
      <c r="GJ125" s="54"/>
      <c r="GK125" s="54"/>
      <c r="GL125" s="54"/>
      <c r="GM125" s="54"/>
      <c r="GN125" s="54"/>
      <c r="GO125" s="54"/>
      <c r="GP125" s="54"/>
      <c r="GQ125" s="54"/>
      <c r="GR125" s="54"/>
      <c r="GS125" s="54"/>
      <c r="GT125" s="54"/>
      <c r="GU125" s="54"/>
      <c r="GV125" s="54"/>
      <c r="GW125" s="54"/>
      <c r="GX125" s="54"/>
      <c r="GY125" s="54"/>
      <c r="GZ125" s="193"/>
      <c r="HA125" s="54"/>
      <c r="HB125" s="54"/>
      <c r="HC125" s="54"/>
      <c r="HD125" s="34">
        <f t="shared" ca="1" si="53"/>
        <v>1</v>
      </c>
      <c r="HE125" s="25">
        <f t="shared" ca="1" si="76"/>
        <v>6.8389057750759875E-4</v>
      </c>
      <c r="HF125" s="25">
        <f t="shared" ca="1" si="77"/>
        <v>1.5197568389057751E-3</v>
      </c>
      <c r="HG125" s="25">
        <f t="shared" ca="1" si="78"/>
        <v>9.0543259557344079E-4</v>
      </c>
      <c r="HH125" s="25">
        <f t="shared" ca="1" si="79"/>
        <v>2.012072434607646E-3</v>
      </c>
      <c r="HI125" s="25"/>
      <c r="HJ125" s="25"/>
      <c r="HK125" s="5"/>
      <c r="HL125" s="24">
        <f t="shared" ca="1" si="51"/>
        <v>44243</v>
      </c>
      <c r="HM125" s="107"/>
      <c r="HO125" s="204" t="str">
        <f t="shared" si="54"/>
        <v>ожидание A1</v>
      </c>
      <c r="HP125" s="204" t="str">
        <f t="shared" si="55"/>
        <v>не выгружено 00</v>
      </c>
      <c r="HQ125" s="182" t="str">
        <f t="shared" si="56"/>
        <v>выгружено A1</v>
      </c>
      <c r="HR125" s="182" t="str">
        <f t="shared" si="57"/>
        <v>ожидание A1</v>
      </c>
      <c r="HS125" s="182" t="b">
        <f t="shared" si="58"/>
        <v>0</v>
      </c>
      <c r="HT125" s="182" t="str">
        <f t="shared" si="59"/>
        <v>ожидание замечаний</v>
      </c>
      <c r="HU125" s="182" t="str">
        <f t="shared" si="60"/>
        <v>0055-P2-GA1-CPC-TRM-00654</v>
      </c>
      <c r="HV125" s="191">
        <f t="shared" si="61"/>
        <v>44243</v>
      </c>
      <c r="HW125" s="184" t="str">
        <f t="shared" si="62"/>
        <v>ожидание A1</v>
      </c>
      <c r="HX125" s="191" t="str">
        <f t="shared" si="63"/>
        <v>ожидание A1</v>
      </c>
      <c r="HY125" s="183"/>
      <c r="HZ125" s="182" t="str">
        <f t="shared" si="64"/>
        <v>выгружено</v>
      </c>
      <c r="IA125" s="182" t="str">
        <f t="shared" si="65"/>
        <v>A1</v>
      </c>
      <c r="IB125" s="182" t="str">
        <f t="shared" si="66"/>
        <v>ожидание замечаний к ревизии</v>
      </c>
      <c r="IC125" s="182" t="str">
        <f t="shared" si="67"/>
        <v>A1</v>
      </c>
      <c r="ID125" s="182" t="str">
        <f t="shared" si="68"/>
        <v>A1</v>
      </c>
      <c r="IE125" s="185" t="str">
        <f t="shared" si="69"/>
        <v>1</v>
      </c>
      <c r="IF125" s="135" t="s">
        <v>705</v>
      </c>
      <c r="IG125" s="181">
        <v>1</v>
      </c>
    </row>
    <row r="126" spans="1:289" s="57" customFormat="1" ht="57" hidden="1" customHeight="1">
      <c r="A126" s="6"/>
      <c r="B126" s="19" t="s">
        <v>156</v>
      </c>
      <c r="C126" s="19" t="s">
        <v>157</v>
      </c>
      <c r="D126" s="5"/>
      <c r="E126" s="5"/>
      <c r="F126" s="5"/>
      <c r="G126" s="5"/>
      <c r="H126" s="5" t="s">
        <v>727</v>
      </c>
      <c r="I126" s="5" t="s">
        <v>736</v>
      </c>
      <c r="J126" s="5"/>
      <c r="K126" s="5"/>
      <c r="L126" s="5"/>
      <c r="M126" s="5"/>
      <c r="N126" s="5"/>
      <c r="O126" s="5"/>
      <c r="P126" s="5" t="s">
        <v>745</v>
      </c>
      <c r="Q126" s="5" t="s">
        <v>747</v>
      </c>
      <c r="R126" s="5" t="s">
        <v>209</v>
      </c>
      <c r="S126" s="5" t="s">
        <v>362</v>
      </c>
      <c r="T126" s="5" t="s">
        <v>370</v>
      </c>
      <c r="U126" s="5" t="s">
        <v>158</v>
      </c>
      <c r="V126" s="5"/>
      <c r="W126" s="5" t="str">
        <f>CONCATENATE(X126,"-",Y126,"-",Z126,AA126,,AB126,"-",AC126)</f>
        <v>5-30-JGMCN-0001</v>
      </c>
      <c r="X126" s="19" t="s">
        <v>755</v>
      </c>
      <c r="Y126" s="19">
        <v>30</v>
      </c>
      <c r="Z126" s="19" t="s">
        <v>179</v>
      </c>
      <c r="AA126" s="19" t="s">
        <v>305</v>
      </c>
      <c r="AB126" s="19" t="s">
        <v>304</v>
      </c>
      <c r="AC126" s="19" t="s">
        <v>188</v>
      </c>
      <c r="AD126" s="5"/>
      <c r="AE126" s="19">
        <v>4</v>
      </c>
      <c r="AF126" s="19" t="s">
        <v>180</v>
      </c>
      <c r="AG126" s="19" t="s">
        <v>166</v>
      </c>
      <c r="AH126" s="19">
        <v>537</v>
      </c>
      <c r="AI126" s="19" t="s">
        <v>226</v>
      </c>
      <c r="AJ126" s="5"/>
      <c r="AK126" s="5"/>
      <c r="AL126" s="5" t="s">
        <v>121</v>
      </c>
      <c r="AM126" s="5"/>
      <c r="AN126" s="5" t="s">
        <v>168</v>
      </c>
      <c r="AO126" s="5" t="str">
        <f>CONCATENATE("0055-",B126,"-",C126,"-","4",".",AE126,".",AF126,".",AG126,".",AH126,"-",AL126,".",AN126,"-",AI126)</f>
        <v>0055-CPC-GA1-4.4.3.30.537-ATH2.SP-0013</v>
      </c>
      <c r="AP126" s="5" t="str">
        <f>CONCATENATE("0055-",B126,"-",C126,"-","4",".",AE126,".",AF126,".",AG126,".",AH126,"-",AL126,"-",AN126,"-",AI126,"_",BD126,"_",U126)</f>
        <v>0055-CPC-GA1-4.4.3.30.537-ATH2-SP-0013_A1_ER</v>
      </c>
      <c r="AQ126" s="13" t="s">
        <v>325</v>
      </c>
      <c r="AR126" s="13" t="s">
        <v>392</v>
      </c>
      <c r="AS126" s="13" t="s">
        <v>387</v>
      </c>
      <c r="AT126" s="13" t="s">
        <v>386</v>
      </c>
      <c r="AU126" s="13" t="s">
        <v>319</v>
      </c>
      <c r="AV126" s="13" t="s">
        <v>334</v>
      </c>
      <c r="AW126" s="13" t="str">
        <f>CONCATENATE(AQ126," ",AS126,CHAR(10),W126,CHAR(10),AU126)</f>
        <v>AGDS Marshalling Cabinet for NON-IS channels 
5-30-JGMCN-0001
List of elements</v>
      </c>
      <c r="AX126" s="13" t="str">
        <f>CONCATENATE(AR126," ",AT126,CHAR(10),W126,CHAR(10),AV126)</f>
        <v>Шкаф кроссовый АСКЗ, аналоговые и дискретные сигналы, неискробезопасный
5-30-JGMCN-0001
Перечень элементов</v>
      </c>
      <c r="AY126" s="5"/>
      <c r="AZ126" s="5" t="s">
        <v>490</v>
      </c>
      <c r="BA126" s="5" t="s">
        <v>489</v>
      </c>
      <c r="BB126" s="5" t="str">
        <f>IF(FW126&gt;0,"02",IF(FN126&gt;0,"01",IF(FE126&gt;0,"00",IF(EM126&gt;0,"G1",IF(ED126&gt;0,"F1",IF(DU126&gt;0,"E1",IF(DL126&gt;0,"D1",IF(DC126&gt;0,"C1",IF(CT126&gt;0,"B1",IF(BM126&gt;0,"A1","-"))))))))))</f>
        <v>A1</v>
      </c>
      <c r="BC126" s="167" t="str">
        <f t="shared" si="88"/>
        <v>IFR</v>
      </c>
      <c r="BD126" s="5" t="str">
        <f t="shared" si="99"/>
        <v>A1</v>
      </c>
      <c r="BE126" s="5"/>
      <c r="BF126" s="5"/>
      <c r="BG126" s="12"/>
      <c r="BH126" s="5"/>
      <c r="BI126" s="5"/>
      <c r="BJ126" s="54">
        <f>FB126-(28+15)</f>
        <v>44173</v>
      </c>
      <c r="BK126" s="54">
        <f ca="1">IF(BM126&gt;0,BL126,IF(BJ126&lt;TODAY(),WORKDAY(TODAY(),10),BJ126))</f>
        <v>44243</v>
      </c>
      <c r="BL126" s="193">
        <v>44243</v>
      </c>
      <c r="BM126" s="167" t="s">
        <v>779</v>
      </c>
      <c r="BN126" s="167"/>
      <c r="BO126" s="167"/>
      <c r="BP126" s="167"/>
      <c r="BQ126" s="167"/>
      <c r="BR126" s="157"/>
      <c r="BS126" s="157"/>
      <c r="BT126" s="157"/>
      <c r="BU126" s="157"/>
      <c r="BV126" s="157"/>
      <c r="BW126" s="147"/>
      <c r="BX126" s="147"/>
      <c r="BY126" s="147"/>
      <c r="BZ126" s="147"/>
      <c r="CA126" s="147"/>
      <c r="CB126" s="125"/>
      <c r="CC126" s="125"/>
      <c r="CD126" s="125"/>
      <c r="CE126" s="125"/>
      <c r="CF126" s="125"/>
      <c r="CG126" s="125"/>
      <c r="CH126" s="125"/>
      <c r="CI126" s="125"/>
      <c r="CJ126" s="125"/>
      <c r="CK126" s="125"/>
      <c r="CL126" s="24">
        <f>WORKDAY(BJ126,20)</f>
        <v>44201</v>
      </c>
      <c r="CM126" s="24">
        <f ca="1">IF(BM126&gt;0,WORKDAY(BK126,10),"-")</f>
        <v>44257</v>
      </c>
      <c r="CN126" s="54"/>
      <c r="CO126" s="117"/>
      <c r="CP126" s="34"/>
      <c r="CQ126" s="24">
        <f>WORKDAY(CL126,10)</f>
        <v>44215</v>
      </c>
      <c r="CR126" s="24" t="str">
        <f>IF(CO126&gt;0,WORKDAY(CM126,10),"-")</f>
        <v>-</v>
      </c>
      <c r="CS126" s="54"/>
      <c r="CT126" s="5"/>
      <c r="CU126" s="24" t="str">
        <f>IF(CT126&gt;0,WORKDAY(CQ126,10),"-")</f>
        <v>-</v>
      </c>
      <c r="CV126" s="24" t="str">
        <f>IF(CT126&gt;0,WORKDAY(CR126,10),"-")</f>
        <v>-</v>
      </c>
      <c r="CW126" s="54"/>
      <c r="CX126" s="5"/>
      <c r="CY126" s="34"/>
      <c r="CZ126" s="24" t="str">
        <f>IF(CX126&gt;0,WORKDAY(CU126,10),"-")</f>
        <v>-</v>
      </c>
      <c r="DA126" s="24" t="str">
        <f>IF(CX126&gt;0,WORKDAY(CV126,10),"-")</f>
        <v>-</v>
      </c>
      <c r="DB126" s="24"/>
      <c r="DC126" s="5"/>
      <c r="DD126" s="24" t="str">
        <f>IF(DC126&gt;0,WORKDAY(CZ126,10),"-")</f>
        <v>-</v>
      </c>
      <c r="DE126" s="24" t="str">
        <f>IF(DC126&gt;0,WORKDAY(DA126,10),"-")</f>
        <v>-</v>
      </c>
      <c r="DF126" s="5"/>
      <c r="DG126" s="5"/>
      <c r="DH126" s="54"/>
      <c r="DI126" s="24" t="str">
        <f>IF(DG126&gt;0,WORKDAY(DD126,10),"-")</f>
        <v>-</v>
      </c>
      <c r="DJ126" s="24" t="str">
        <f>IF(DG126&gt;0,WORKDAY(DE126,10),"-")</f>
        <v>-</v>
      </c>
      <c r="DK126" s="5"/>
      <c r="DL126" s="5"/>
      <c r="DM126" s="24" t="str">
        <f>IF(DL126&gt;0,WORKDAY(DI126,10),"-")</f>
        <v>-</v>
      </c>
      <c r="DN126" s="24" t="str">
        <f>IF(DL126&gt;0,WORKDAY(DJ126,10),"-")</f>
        <v>-</v>
      </c>
      <c r="DO126" s="5"/>
      <c r="DP126" s="5"/>
      <c r="DQ126" s="54"/>
      <c r="DR126" s="24" t="str">
        <f>IF(DP126&gt;0,WORKDAY(DM126,10),"-")</f>
        <v>-</v>
      </c>
      <c r="DS126" s="24" t="str">
        <f>IF(DP126&gt;0,WORKDAY(DN126,10),"-")</f>
        <v>-</v>
      </c>
      <c r="DT126" s="5"/>
      <c r="DU126" s="5"/>
      <c r="DV126" s="24" t="str">
        <f>IF(DU126&gt;0,WORKDAY(DR126,10),"-")</f>
        <v>-</v>
      </c>
      <c r="DW126" s="24" t="str">
        <f>IF(DU126&gt;0,WORKDAY(DS126,10),"-")</f>
        <v>-</v>
      </c>
      <c r="DX126" s="5"/>
      <c r="DY126" s="5"/>
      <c r="DZ126" s="54"/>
      <c r="EA126" s="24" t="str">
        <f>IF(DY126&gt;0,WORKDAY(DV126,10),"-")</f>
        <v>-</v>
      </c>
      <c r="EB126" s="24" t="str">
        <f>IF(DY126&gt;0,WORKDAY(DW126,10),"-")</f>
        <v>-</v>
      </c>
      <c r="EC126" s="5"/>
      <c r="ED126" s="5"/>
      <c r="EE126" s="24" t="str">
        <f>IF(ED126&gt;0,WORKDAY(EA126,10),"-")</f>
        <v>-</v>
      </c>
      <c r="EF126" s="24" t="str">
        <f>IF(ED126&gt;0,WORKDAY(EB126,10),"-")</f>
        <v>-</v>
      </c>
      <c r="EG126" s="5"/>
      <c r="EH126" s="5"/>
      <c r="EI126" s="54"/>
      <c r="EJ126" s="24" t="str">
        <f>IF(EH126&gt;0,WORKDAY(EE126,10),"-")</f>
        <v>-</v>
      </c>
      <c r="EK126" s="24" t="str">
        <f>IF(EH126&gt;0,WORKDAY(EF126,10),"-")</f>
        <v>-</v>
      </c>
      <c r="EL126" s="5"/>
      <c r="EM126" s="5"/>
      <c r="EN126" s="24" t="str">
        <f>IF(EM126&gt;0,WORKDAY(EJ126,10),"-")</f>
        <v>-</v>
      </c>
      <c r="EO126" s="24" t="str">
        <f>IF(EM126&gt;0,WORKDAY(EK126,10),"-")</f>
        <v>-</v>
      </c>
      <c r="EP126" s="5"/>
      <c r="EQ126" s="5"/>
      <c r="ER126" s="54"/>
      <c r="ES126" s="54"/>
      <c r="ET126" s="54"/>
      <c r="EU126" s="54"/>
      <c r="EV126" s="54"/>
      <c r="EW126" s="24"/>
      <c r="EX126" s="24"/>
      <c r="EY126" s="167"/>
      <c r="EZ126" s="167"/>
      <c r="FA126" s="193"/>
      <c r="FB126" s="214">
        <v>44216</v>
      </c>
      <c r="FC126" s="214">
        <f>FB126</f>
        <v>44216</v>
      </c>
      <c r="FD126" s="167"/>
      <c r="FE126" s="167"/>
      <c r="FF126" s="24" t="str">
        <f>IF(FE126&gt;0,WORKDAY(FB126,10),"-")</f>
        <v>-</v>
      </c>
      <c r="FG126" s="24" t="str">
        <f>IF(FE126&gt;0,WORKDAY(FC126,10),"-")</f>
        <v>-</v>
      </c>
      <c r="FH126" s="5"/>
      <c r="FI126" s="5"/>
      <c r="FJ126" s="34"/>
      <c r="FK126" s="24">
        <f t="shared" si="93"/>
        <v>44244</v>
      </c>
      <c r="FL126" s="24">
        <f>FK126</f>
        <v>44244</v>
      </c>
      <c r="FM126" s="5"/>
      <c r="FN126" s="5"/>
      <c r="FO126" s="24" t="str">
        <f>IF(FN126&gt;0,WORKDAY(FK126,10),"-")</f>
        <v>-</v>
      </c>
      <c r="FP126" s="24" t="str">
        <f>IF(FN126&gt;0,WORKDAY(FL126,10),"-")</f>
        <v>-</v>
      </c>
      <c r="FQ126" s="5"/>
      <c r="FR126" s="5"/>
      <c r="FS126" s="54"/>
      <c r="FT126" s="24">
        <f t="shared" si="100"/>
        <v>44272</v>
      </c>
      <c r="FU126" s="24">
        <f>FT126</f>
        <v>44272</v>
      </c>
      <c r="FV126" s="5"/>
      <c r="FW126" s="5"/>
      <c r="FX126" s="24" t="str">
        <f>IF(FW126&gt;0,WORKDAY(FT126,10),"-")</f>
        <v>-</v>
      </c>
      <c r="FY126" s="24" t="str">
        <f>IF(FW126&gt;0,WORKDAY(FU126,10),"-")</f>
        <v>-</v>
      </c>
      <c r="FZ126" s="5"/>
      <c r="GA126" s="5"/>
      <c r="GB126" s="54"/>
      <c r="GC126" s="54"/>
      <c r="GD126" s="54"/>
      <c r="GE126" s="54"/>
      <c r="GF126" s="54"/>
      <c r="GG126" s="54"/>
      <c r="GH126" s="54"/>
      <c r="GI126" s="54"/>
      <c r="GJ126" s="54"/>
      <c r="GK126" s="54"/>
      <c r="GL126" s="54"/>
      <c r="GM126" s="54"/>
      <c r="GN126" s="54"/>
      <c r="GO126" s="54"/>
      <c r="GP126" s="54"/>
      <c r="GQ126" s="54"/>
      <c r="GR126" s="54"/>
      <c r="GS126" s="54"/>
      <c r="GT126" s="54"/>
      <c r="GU126" s="54"/>
      <c r="GV126" s="54"/>
      <c r="GW126" s="54"/>
      <c r="GX126" s="54"/>
      <c r="GY126" s="54"/>
      <c r="GZ126" s="193"/>
      <c r="HA126" s="54"/>
      <c r="HB126" s="54"/>
      <c r="HC126" s="54"/>
      <c r="HD126" s="34">
        <f t="shared" ca="1" si="53"/>
        <v>1</v>
      </c>
      <c r="HE126" s="25">
        <f t="shared" ca="1" si="76"/>
        <v>6.8389057750759875E-4</v>
      </c>
      <c r="HF126" s="25">
        <f t="shared" ca="1" si="77"/>
        <v>1.5197568389057751E-3</v>
      </c>
      <c r="HG126" s="25">
        <f t="shared" ca="1" si="78"/>
        <v>9.0543259557344079E-4</v>
      </c>
      <c r="HH126" s="25">
        <f t="shared" ca="1" si="79"/>
        <v>2.012072434607646E-3</v>
      </c>
      <c r="HI126" s="25"/>
      <c r="HJ126" s="25"/>
      <c r="HK126" s="5"/>
      <c r="HL126" s="24">
        <f t="shared" ca="1" si="51"/>
        <v>44243</v>
      </c>
      <c r="HM126" s="107"/>
      <c r="HO126" s="204" t="str">
        <f t="shared" si="54"/>
        <v>ожидание A1</v>
      </c>
      <c r="HP126" s="204" t="str">
        <f t="shared" si="55"/>
        <v>не выгружено 00</v>
      </c>
      <c r="HQ126" s="182" t="str">
        <f t="shared" si="56"/>
        <v>выгружено A1</v>
      </c>
      <c r="HR126" s="182" t="str">
        <f t="shared" si="57"/>
        <v>ожидание A1</v>
      </c>
      <c r="HS126" s="182" t="b">
        <f t="shared" si="58"/>
        <v>0</v>
      </c>
      <c r="HT126" s="182" t="str">
        <f t="shared" si="59"/>
        <v>ожидание замечаний</v>
      </c>
      <c r="HU126" s="182" t="str">
        <f t="shared" si="60"/>
        <v>0055-P2-GA1-CPC-TRM-00654</v>
      </c>
      <c r="HV126" s="191">
        <f t="shared" si="61"/>
        <v>44243</v>
      </c>
      <c r="HW126" s="184" t="str">
        <f t="shared" si="62"/>
        <v>ожидание A1</v>
      </c>
      <c r="HX126" s="191" t="str">
        <f t="shared" si="63"/>
        <v>ожидание A1</v>
      </c>
      <c r="HY126" s="183"/>
      <c r="HZ126" s="182" t="str">
        <f t="shared" si="64"/>
        <v>выгружено</v>
      </c>
      <c r="IA126" s="182" t="str">
        <f t="shared" si="65"/>
        <v>A1</v>
      </c>
      <c r="IB126" s="182" t="str">
        <f t="shared" si="66"/>
        <v>ожидание замечаний к ревизии</v>
      </c>
      <c r="IC126" s="182" t="str">
        <f t="shared" si="67"/>
        <v>A1</v>
      </c>
      <c r="ID126" s="182" t="str">
        <f t="shared" si="68"/>
        <v>A1</v>
      </c>
      <c r="IE126" s="185" t="str">
        <f t="shared" si="69"/>
        <v>1</v>
      </c>
      <c r="IF126" s="135" t="s">
        <v>705</v>
      </c>
      <c r="IG126" s="181">
        <v>1</v>
      </c>
    </row>
    <row r="127" spans="1:289" s="57" customFormat="1" ht="57" hidden="1" customHeight="1">
      <c r="A127" s="6"/>
      <c r="B127" s="19" t="s">
        <v>156</v>
      </c>
      <c r="C127" s="19" t="s">
        <v>157</v>
      </c>
      <c r="D127" s="5"/>
      <c r="E127" s="5"/>
      <c r="F127" s="5"/>
      <c r="G127" s="5"/>
      <c r="H127" s="5" t="s">
        <v>727</v>
      </c>
      <c r="I127" s="5" t="s">
        <v>736</v>
      </c>
      <c r="J127" s="5"/>
      <c r="K127" s="5"/>
      <c r="L127" s="5"/>
      <c r="M127" s="5"/>
      <c r="N127" s="5"/>
      <c r="O127" s="5"/>
      <c r="P127" s="5" t="s">
        <v>745</v>
      </c>
      <c r="Q127" s="5" t="s">
        <v>747</v>
      </c>
      <c r="R127" s="5" t="s">
        <v>209</v>
      </c>
      <c r="S127" s="5" t="s">
        <v>362</v>
      </c>
      <c r="T127" s="5" t="s">
        <v>370</v>
      </c>
      <c r="U127" s="5" t="s">
        <v>158</v>
      </c>
      <c r="V127" s="5"/>
      <c r="W127" s="5" t="str">
        <f>CONCATENATE(X127,"-",Y127,"-",Z127,AA127,,AB127,"-",AC127)</f>
        <v>5-30-JGMCN-0001</v>
      </c>
      <c r="X127" s="19" t="s">
        <v>755</v>
      </c>
      <c r="Y127" s="19">
        <v>30</v>
      </c>
      <c r="Z127" s="19" t="s">
        <v>179</v>
      </c>
      <c r="AA127" s="19" t="s">
        <v>305</v>
      </c>
      <c r="AB127" s="19" t="s">
        <v>304</v>
      </c>
      <c r="AC127" s="19" t="s">
        <v>188</v>
      </c>
      <c r="AD127" s="5"/>
      <c r="AE127" s="19">
        <v>4</v>
      </c>
      <c r="AF127" s="19" t="s">
        <v>180</v>
      </c>
      <c r="AG127" s="19" t="s">
        <v>166</v>
      </c>
      <c r="AH127" s="19">
        <v>537</v>
      </c>
      <c r="AI127" s="19" t="s">
        <v>226</v>
      </c>
      <c r="AJ127" s="5"/>
      <c r="AK127" s="5"/>
      <c r="AL127" s="5" t="s">
        <v>121</v>
      </c>
      <c r="AM127" s="5"/>
      <c r="AN127" s="5" t="s">
        <v>169</v>
      </c>
      <c r="AO127" s="5" t="str">
        <f>CONCATENATE("0055-",B127,"-",C127,"-","4",".",AE127,".",AF127,".",AG127,".",AH127,"-",AL127,".",AN127,"-",AI127)</f>
        <v>0055-CPC-GA1-4.4.3.30.537-ATH2.V0-0013</v>
      </c>
      <c r="AP127" s="5" t="str">
        <f>CONCATENATE("0055-",B127,"-",C127,"-","4",".",AE127,".",AF127,".",AG127,".",AH127,"-",AL127,"-",AN127,"-",AI127,"_",BD127,"_",U127)</f>
        <v>0055-CPC-GA1-4.4.3.30.537-ATH2-V0-0013_A1_ER</v>
      </c>
      <c r="AQ127" s="13" t="s">
        <v>325</v>
      </c>
      <c r="AR127" s="13" t="s">
        <v>392</v>
      </c>
      <c r="AS127" s="13" t="s">
        <v>387</v>
      </c>
      <c r="AT127" s="13" t="s">
        <v>386</v>
      </c>
      <c r="AU127" s="13" t="s">
        <v>320</v>
      </c>
      <c r="AV127" s="13" t="s">
        <v>335</v>
      </c>
      <c r="AW127" s="13" t="str">
        <f>CONCATENATE(AQ127," ",AS127,CHAR(10),W127,CHAR(10),AU127)</f>
        <v>AGDS Marshalling Cabinet for NON-IS channels 
5-30-JGMCN-0001
General view drawings</v>
      </c>
      <c r="AX127" s="13" t="str">
        <f>CONCATENATE(AR127," ",AT127,CHAR(10),W127,CHAR(10),AV127)</f>
        <v>Шкаф кроссовый АСКЗ, аналоговые и дискретные сигналы, неискробезопасный
5-30-JGMCN-0001
Чертеж общего вида</v>
      </c>
      <c r="AY127" s="5"/>
      <c r="AZ127" s="5" t="s">
        <v>490</v>
      </c>
      <c r="BA127" s="5" t="s">
        <v>489</v>
      </c>
      <c r="BB127" s="5" t="str">
        <f>IF(FW127&gt;0,"02",IF(FN127&gt;0,"01",IF(FE127&gt;0,"00",IF(EM127&gt;0,"G1",IF(ED127&gt;0,"F1",IF(DU127&gt;0,"E1",IF(DL127&gt;0,"D1",IF(DC127&gt;0,"C1",IF(CT127&gt;0,"B1",IF(BM127&gt;0,"A1","-"))))))))))</f>
        <v>A1</v>
      </c>
      <c r="BC127" s="167" t="str">
        <f t="shared" si="88"/>
        <v>IFR</v>
      </c>
      <c r="BD127" s="5" t="str">
        <f t="shared" si="99"/>
        <v>A1</v>
      </c>
      <c r="BE127" s="5"/>
      <c r="BF127" s="5"/>
      <c r="BG127" s="12"/>
      <c r="BH127" s="5"/>
      <c r="BI127" s="5"/>
      <c r="BJ127" s="54">
        <f>FB127-(28+15)</f>
        <v>44173</v>
      </c>
      <c r="BK127" s="54">
        <f ca="1">IF(BM127&gt;0,BL127,IF(BJ127&lt;TODAY(),WORKDAY(TODAY(),10),BJ127))</f>
        <v>44243</v>
      </c>
      <c r="BL127" s="193">
        <v>44243</v>
      </c>
      <c r="BM127" s="167" t="s">
        <v>779</v>
      </c>
      <c r="BN127" s="167"/>
      <c r="BO127" s="167"/>
      <c r="BP127" s="167"/>
      <c r="BQ127" s="167"/>
      <c r="BR127" s="157"/>
      <c r="BS127" s="157"/>
      <c r="BT127" s="157"/>
      <c r="BU127" s="157"/>
      <c r="BV127" s="157"/>
      <c r="BW127" s="147"/>
      <c r="BX127" s="147"/>
      <c r="BY127" s="147"/>
      <c r="BZ127" s="147"/>
      <c r="CA127" s="147"/>
      <c r="CB127" s="125"/>
      <c r="CC127" s="125"/>
      <c r="CD127" s="125"/>
      <c r="CE127" s="125"/>
      <c r="CF127" s="125"/>
      <c r="CG127" s="125"/>
      <c r="CH127" s="125"/>
      <c r="CI127" s="125"/>
      <c r="CJ127" s="125"/>
      <c r="CK127" s="125"/>
      <c r="CL127" s="24">
        <f>WORKDAY(BJ127,20)</f>
        <v>44201</v>
      </c>
      <c r="CM127" s="24">
        <f ca="1">IF(BM127&gt;0,WORKDAY(BK127,10),"-")</f>
        <v>44257</v>
      </c>
      <c r="CN127" s="54"/>
      <c r="CO127" s="117"/>
      <c r="CP127" s="34"/>
      <c r="CQ127" s="24">
        <f>WORKDAY(CL127,10)</f>
        <v>44215</v>
      </c>
      <c r="CR127" s="24" t="str">
        <f>IF(CO127&gt;0,WORKDAY(CM127,10),"-")</f>
        <v>-</v>
      </c>
      <c r="CS127" s="54"/>
      <c r="CT127" s="5"/>
      <c r="CU127" s="24" t="str">
        <f>IF(CT127&gt;0,WORKDAY(CQ127,10),"-")</f>
        <v>-</v>
      </c>
      <c r="CV127" s="24" t="str">
        <f>IF(CT127&gt;0,WORKDAY(CR127,10),"-")</f>
        <v>-</v>
      </c>
      <c r="CW127" s="54"/>
      <c r="CX127" s="5"/>
      <c r="CY127" s="34"/>
      <c r="CZ127" s="24" t="str">
        <f>IF(CX127&gt;0,WORKDAY(CU127,10),"-")</f>
        <v>-</v>
      </c>
      <c r="DA127" s="24" t="str">
        <f>IF(CX127&gt;0,WORKDAY(CV127,10),"-")</f>
        <v>-</v>
      </c>
      <c r="DB127" s="24"/>
      <c r="DC127" s="5"/>
      <c r="DD127" s="24" t="str">
        <f>IF(DC127&gt;0,WORKDAY(CZ127,10),"-")</f>
        <v>-</v>
      </c>
      <c r="DE127" s="24" t="str">
        <f>IF(DC127&gt;0,WORKDAY(DA127,10),"-")</f>
        <v>-</v>
      </c>
      <c r="DF127" s="5"/>
      <c r="DG127" s="5"/>
      <c r="DH127" s="54"/>
      <c r="DI127" s="24" t="str">
        <f>IF(DG127&gt;0,WORKDAY(DD127,10),"-")</f>
        <v>-</v>
      </c>
      <c r="DJ127" s="24" t="str">
        <f>IF(DG127&gt;0,WORKDAY(DE127,10),"-")</f>
        <v>-</v>
      </c>
      <c r="DK127" s="5"/>
      <c r="DL127" s="5"/>
      <c r="DM127" s="24" t="str">
        <f>IF(DL127&gt;0,WORKDAY(DI127,10),"-")</f>
        <v>-</v>
      </c>
      <c r="DN127" s="24" t="str">
        <f>IF(DL127&gt;0,WORKDAY(DJ127,10),"-")</f>
        <v>-</v>
      </c>
      <c r="DO127" s="5"/>
      <c r="DP127" s="5"/>
      <c r="DQ127" s="54"/>
      <c r="DR127" s="24" t="str">
        <f>IF(DP127&gt;0,WORKDAY(DM127,10),"-")</f>
        <v>-</v>
      </c>
      <c r="DS127" s="24" t="str">
        <f>IF(DP127&gt;0,WORKDAY(DN127,10),"-")</f>
        <v>-</v>
      </c>
      <c r="DT127" s="5"/>
      <c r="DU127" s="5"/>
      <c r="DV127" s="24" t="str">
        <f>IF(DU127&gt;0,WORKDAY(DR127,10),"-")</f>
        <v>-</v>
      </c>
      <c r="DW127" s="24" t="str">
        <f>IF(DU127&gt;0,WORKDAY(DS127,10),"-")</f>
        <v>-</v>
      </c>
      <c r="DX127" s="5"/>
      <c r="DY127" s="5"/>
      <c r="DZ127" s="54"/>
      <c r="EA127" s="24" t="str">
        <f>IF(DY127&gt;0,WORKDAY(DV127,10),"-")</f>
        <v>-</v>
      </c>
      <c r="EB127" s="24" t="str">
        <f>IF(DY127&gt;0,WORKDAY(DW127,10),"-")</f>
        <v>-</v>
      </c>
      <c r="EC127" s="5"/>
      <c r="ED127" s="5"/>
      <c r="EE127" s="24" t="str">
        <f>IF(ED127&gt;0,WORKDAY(EA127,10),"-")</f>
        <v>-</v>
      </c>
      <c r="EF127" s="24" t="str">
        <f>IF(ED127&gt;0,WORKDAY(EB127,10),"-")</f>
        <v>-</v>
      </c>
      <c r="EG127" s="5"/>
      <c r="EH127" s="5"/>
      <c r="EI127" s="54"/>
      <c r="EJ127" s="24" t="str">
        <f>IF(EH127&gt;0,WORKDAY(EE127,10),"-")</f>
        <v>-</v>
      </c>
      <c r="EK127" s="24" t="str">
        <f>IF(EH127&gt;0,WORKDAY(EF127,10),"-")</f>
        <v>-</v>
      </c>
      <c r="EL127" s="5"/>
      <c r="EM127" s="5"/>
      <c r="EN127" s="24" t="str">
        <f>IF(EM127&gt;0,WORKDAY(EJ127,10),"-")</f>
        <v>-</v>
      </c>
      <c r="EO127" s="24" t="str">
        <f>IF(EM127&gt;0,WORKDAY(EK127,10),"-")</f>
        <v>-</v>
      </c>
      <c r="EP127" s="5"/>
      <c r="EQ127" s="5"/>
      <c r="ER127" s="54"/>
      <c r="ES127" s="54"/>
      <c r="ET127" s="54"/>
      <c r="EU127" s="54"/>
      <c r="EV127" s="54"/>
      <c r="EW127" s="24"/>
      <c r="EX127" s="24"/>
      <c r="EY127" s="167"/>
      <c r="EZ127" s="167"/>
      <c r="FA127" s="193"/>
      <c r="FB127" s="214">
        <v>44216</v>
      </c>
      <c r="FC127" s="214">
        <f>FB127</f>
        <v>44216</v>
      </c>
      <c r="FD127" s="167"/>
      <c r="FE127" s="167"/>
      <c r="FF127" s="24" t="str">
        <f>IF(FE127&gt;0,WORKDAY(FB127,10),"-")</f>
        <v>-</v>
      </c>
      <c r="FG127" s="24" t="str">
        <f>IF(FE127&gt;0,WORKDAY(FC127,10),"-")</f>
        <v>-</v>
      </c>
      <c r="FH127" s="5"/>
      <c r="FI127" s="5"/>
      <c r="FJ127" s="34"/>
      <c r="FK127" s="24">
        <f t="shared" si="93"/>
        <v>44244</v>
      </c>
      <c r="FL127" s="24">
        <f>FK127</f>
        <v>44244</v>
      </c>
      <c r="FM127" s="5"/>
      <c r="FN127" s="5"/>
      <c r="FO127" s="24" t="str">
        <f>IF(FN127&gt;0,WORKDAY(FK127,10),"-")</f>
        <v>-</v>
      </c>
      <c r="FP127" s="24" t="str">
        <f>IF(FN127&gt;0,WORKDAY(FL127,10),"-")</f>
        <v>-</v>
      </c>
      <c r="FQ127" s="5"/>
      <c r="FR127" s="5"/>
      <c r="FS127" s="54"/>
      <c r="FT127" s="24">
        <f t="shared" si="100"/>
        <v>44272</v>
      </c>
      <c r="FU127" s="24">
        <f>FT127</f>
        <v>44272</v>
      </c>
      <c r="FV127" s="5"/>
      <c r="FW127" s="5"/>
      <c r="FX127" s="24" t="str">
        <f>IF(FW127&gt;0,WORKDAY(FT127,10),"-")</f>
        <v>-</v>
      </c>
      <c r="FY127" s="24" t="str">
        <f>IF(FW127&gt;0,WORKDAY(FU127,10),"-")</f>
        <v>-</v>
      </c>
      <c r="FZ127" s="5"/>
      <c r="GA127" s="5"/>
      <c r="GB127" s="54"/>
      <c r="GC127" s="54"/>
      <c r="GD127" s="54"/>
      <c r="GE127" s="54"/>
      <c r="GF127" s="54"/>
      <c r="GG127" s="54"/>
      <c r="GH127" s="54"/>
      <c r="GI127" s="54"/>
      <c r="GJ127" s="54"/>
      <c r="GK127" s="54"/>
      <c r="GL127" s="54"/>
      <c r="GM127" s="54"/>
      <c r="GN127" s="54"/>
      <c r="GO127" s="54"/>
      <c r="GP127" s="54"/>
      <c r="GQ127" s="54"/>
      <c r="GR127" s="54"/>
      <c r="GS127" s="54"/>
      <c r="GT127" s="54"/>
      <c r="GU127" s="54"/>
      <c r="GV127" s="54"/>
      <c r="GW127" s="54"/>
      <c r="GX127" s="54"/>
      <c r="GY127" s="54"/>
      <c r="GZ127" s="193"/>
      <c r="HA127" s="54"/>
      <c r="HB127" s="54"/>
      <c r="HC127" s="54"/>
      <c r="HD127" s="34">
        <f t="shared" ca="1" si="53"/>
        <v>1</v>
      </c>
      <c r="HE127" s="25">
        <f t="shared" ca="1" si="76"/>
        <v>6.8389057750759875E-4</v>
      </c>
      <c r="HF127" s="25">
        <f t="shared" ca="1" si="77"/>
        <v>1.5197568389057751E-3</v>
      </c>
      <c r="HG127" s="25">
        <f t="shared" ca="1" si="78"/>
        <v>9.0543259557344079E-4</v>
      </c>
      <c r="HH127" s="25">
        <f t="shared" ca="1" si="79"/>
        <v>2.012072434607646E-3</v>
      </c>
      <c r="HI127" s="25"/>
      <c r="HJ127" s="25"/>
      <c r="HK127" s="5"/>
      <c r="HL127" s="24">
        <f t="shared" ca="1" si="51"/>
        <v>44243</v>
      </c>
      <c r="HM127" s="107"/>
      <c r="HO127" s="204" t="str">
        <f t="shared" si="54"/>
        <v>ожидание A1</v>
      </c>
      <c r="HP127" s="204" t="str">
        <f t="shared" si="55"/>
        <v>не выгружено 00</v>
      </c>
      <c r="HQ127" s="182" t="str">
        <f t="shared" si="56"/>
        <v>выгружено A1</v>
      </c>
      <c r="HR127" s="182" t="str">
        <f t="shared" si="57"/>
        <v>ожидание A1</v>
      </c>
      <c r="HS127" s="182" t="b">
        <f t="shared" si="58"/>
        <v>0</v>
      </c>
      <c r="HT127" s="182" t="str">
        <f t="shared" si="59"/>
        <v>ожидание замечаний</v>
      </c>
      <c r="HU127" s="182" t="str">
        <f t="shared" si="60"/>
        <v>0055-P2-GA1-CPC-TRM-00654</v>
      </c>
      <c r="HV127" s="191">
        <f t="shared" si="61"/>
        <v>44243</v>
      </c>
      <c r="HW127" s="184" t="str">
        <f t="shared" si="62"/>
        <v>ожидание A1</v>
      </c>
      <c r="HX127" s="191" t="str">
        <f t="shared" si="63"/>
        <v>ожидание A1</v>
      </c>
      <c r="HY127" s="183"/>
      <c r="HZ127" s="182" t="str">
        <f t="shared" si="64"/>
        <v>выгружено</v>
      </c>
      <c r="IA127" s="182" t="str">
        <f t="shared" si="65"/>
        <v>A1</v>
      </c>
      <c r="IB127" s="182" t="str">
        <f t="shared" si="66"/>
        <v>ожидание замечаний к ревизии</v>
      </c>
      <c r="IC127" s="182" t="str">
        <f t="shared" si="67"/>
        <v>A1</v>
      </c>
      <c r="ID127" s="182" t="str">
        <f t="shared" si="68"/>
        <v>A1</v>
      </c>
      <c r="IE127" s="185" t="str">
        <f t="shared" si="69"/>
        <v>1</v>
      </c>
      <c r="IF127" s="135" t="s">
        <v>705</v>
      </c>
      <c r="IG127" s="181">
        <v>1</v>
      </c>
    </row>
    <row r="128" spans="1:289" s="57" customFormat="1" ht="57" hidden="1" customHeight="1">
      <c r="A128" s="6"/>
      <c r="B128" s="19" t="s">
        <v>156</v>
      </c>
      <c r="C128" s="19" t="s">
        <v>157</v>
      </c>
      <c r="D128" s="5"/>
      <c r="E128" s="5"/>
      <c r="F128" s="5"/>
      <c r="G128" s="5"/>
      <c r="H128" s="5" t="s">
        <v>727</v>
      </c>
      <c r="I128" s="5" t="s">
        <v>736</v>
      </c>
      <c r="J128" s="5"/>
      <c r="K128" s="5"/>
      <c r="L128" s="5"/>
      <c r="M128" s="5"/>
      <c r="N128" s="5"/>
      <c r="O128" s="5"/>
      <c r="P128" s="5" t="s">
        <v>745</v>
      </c>
      <c r="Q128" s="5" t="s">
        <v>747</v>
      </c>
      <c r="R128" s="5" t="s">
        <v>209</v>
      </c>
      <c r="S128" s="5" t="s">
        <v>362</v>
      </c>
      <c r="T128" s="5" t="s">
        <v>370</v>
      </c>
      <c r="U128" s="5" t="s">
        <v>158</v>
      </c>
      <c r="V128" s="5"/>
      <c r="W128" s="5" t="str">
        <f>CONCATENATE(X128,"-",Y128,"-",Z128,AA128,,AB128,"-",AC128)</f>
        <v>5-30-JGMCN-0001</v>
      </c>
      <c r="X128" s="19" t="s">
        <v>755</v>
      </c>
      <c r="Y128" s="19">
        <v>30</v>
      </c>
      <c r="Z128" s="19" t="s">
        <v>179</v>
      </c>
      <c r="AA128" s="19" t="s">
        <v>305</v>
      </c>
      <c r="AB128" s="19" t="s">
        <v>304</v>
      </c>
      <c r="AC128" s="19" t="s">
        <v>188</v>
      </c>
      <c r="AD128" s="5"/>
      <c r="AE128" s="19">
        <v>4</v>
      </c>
      <c r="AF128" s="19" t="s">
        <v>180</v>
      </c>
      <c r="AG128" s="19" t="s">
        <v>166</v>
      </c>
      <c r="AH128" s="19">
        <v>537</v>
      </c>
      <c r="AI128" s="19" t="s">
        <v>226</v>
      </c>
      <c r="AJ128" s="5"/>
      <c r="AK128" s="5"/>
      <c r="AL128" s="5" t="s">
        <v>121</v>
      </c>
      <c r="AM128" s="5"/>
      <c r="AN128" s="5" t="s">
        <v>170</v>
      </c>
      <c r="AO128" s="5" t="str">
        <f>CONCATENATE("0055-",B128,"-",C128,"-","4",".",AE128,".",AF128,".",AG128,".",AH128,"-",AL128,".",AN128,"-",AI128)</f>
        <v>0055-CPC-GA1-4.4.3.30.537-ATH2.SB-0013</v>
      </c>
      <c r="AP128" s="5" t="str">
        <f>CONCATENATE("0055-",B128,"-",C128,"-","4",".",AE128,".",AF128,".",AG128,".",AH128,"-",AL128,"-",AN128,"-",AI128,"_",BD128,"_",U128)</f>
        <v>0055-CPC-GA1-4.4.3.30.537-ATH2-SB-0013_A1_ER</v>
      </c>
      <c r="AQ128" s="13" t="s">
        <v>325</v>
      </c>
      <c r="AR128" s="13" t="s">
        <v>392</v>
      </c>
      <c r="AS128" s="13" t="s">
        <v>387</v>
      </c>
      <c r="AT128" s="13" t="s">
        <v>386</v>
      </c>
      <c r="AU128" s="13" t="s">
        <v>321</v>
      </c>
      <c r="AV128" s="13" t="s">
        <v>336</v>
      </c>
      <c r="AW128" s="13" t="str">
        <f>CONCATENATE(AQ128," ",AS128,CHAR(10),W128,CHAR(10),AU128)</f>
        <v>AGDS Marshalling Cabinet for NON-IS channels 
5-30-JGMCN-0001
Electrical circuits</v>
      </c>
      <c r="AX128" s="13" t="str">
        <f>CONCATENATE(AR128," ",AT128,CHAR(10),W128,CHAR(10),AV128)</f>
        <v>Шкаф кроссовый АСКЗ, аналоговые и дискретные сигналы, неискробезопасный
5-30-JGMCN-0001
Схема электрическая принципиальная</v>
      </c>
      <c r="AY128" s="5"/>
      <c r="AZ128" s="5" t="s">
        <v>490</v>
      </c>
      <c r="BA128" s="5" t="s">
        <v>489</v>
      </c>
      <c r="BB128" s="5" t="str">
        <f>IF(FW128&gt;0,"02",IF(FN128&gt;0,"01",IF(FE128&gt;0,"00",IF(EM128&gt;0,"G1",IF(ED128&gt;0,"F1",IF(DU128&gt;0,"E1",IF(DL128&gt;0,"D1",IF(DC128&gt;0,"C1",IF(CT128&gt;0,"B1",IF(BM128&gt;0,"A1","-"))))))))))</f>
        <v>A1</v>
      </c>
      <c r="BC128" s="167" t="str">
        <f t="shared" si="88"/>
        <v>IFR</v>
      </c>
      <c r="BD128" s="5" t="str">
        <f t="shared" si="99"/>
        <v>A1</v>
      </c>
      <c r="BE128" s="5"/>
      <c r="BF128" s="5"/>
      <c r="BG128" s="12"/>
      <c r="BH128" s="5"/>
      <c r="BI128" s="5"/>
      <c r="BJ128" s="54">
        <f>FB128-(28+15)</f>
        <v>44173</v>
      </c>
      <c r="BK128" s="54">
        <f ca="1">IF(BM128&gt;0,BL128,IF(BJ128&lt;TODAY(),WORKDAY(TODAY(),10),BJ128))</f>
        <v>44243</v>
      </c>
      <c r="BL128" s="193">
        <v>44243</v>
      </c>
      <c r="BM128" s="167" t="s">
        <v>779</v>
      </c>
      <c r="BN128" s="167"/>
      <c r="BO128" s="167"/>
      <c r="BP128" s="167"/>
      <c r="BQ128" s="167"/>
      <c r="BR128" s="157"/>
      <c r="BS128" s="157"/>
      <c r="BT128" s="157"/>
      <c r="BU128" s="157"/>
      <c r="BV128" s="157"/>
      <c r="BW128" s="147"/>
      <c r="BX128" s="147"/>
      <c r="BY128" s="147"/>
      <c r="BZ128" s="147"/>
      <c r="CA128" s="147"/>
      <c r="CB128" s="125"/>
      <c r="CC128" s="125"/>
      <c r="CD128" s="125"/>
      <c r="CE128" s="125"/>
      <c r="CF128" s="125"/>
      <c r="CG128" s="125"/>
      <c r="CH128" s="125"/>
      <c r="CI128" s="125"/>
      <c r="CJ128" s="125"/>
      <c r="CK128" s="125"/>
      <c r="CL128" s="24">
        <f>WORKDAY(BJ128,20)</f>
        <v>44201</v>
      </c>
      <c r="CM128" s="24">
        <f ca="1">IF(BM128&gt;0,WORKDAY(BK128,10),"-")</f>
        <v>44257</v>
      </c>
      <c r="CN128" s="54"/>
      <c r="CO128" s="117"/>
      <c r="CP128" s="34"/>
      <c r="CQ128" s="24">
        <f>WORKDAY(CL128,10)</f>
        <v>44215</v>
      </c>
      <c r="CR128" s="24" t="str">
        <f>IF(CO128&gt;0,WORKDAY(CM128,10),"-")</f>
        <v>-</v>
      </c>
      <c r="CS128" s="54"/>
      <c r="CT128" s="5"/>
      <c r="CU128" s="24" t="str">
        <f>IF(CT128&gt;0,WORKDAY(CQ128,10),"-")</f>
        <v>-</v>
      </c>
      <c r="CV128" s="24" t="str">
        <f>IF(CT128&gt;0,WORKDAY(CR128,10),"-")</f>
        <v>-</v>
      </c>
      <c r="CW128" s="54"/>
      <c r="CX128" s="5"/>
      <c r="CY128" s="34"/>
      <c r="CZ128" s="24" t="str">
        <f>IF(CX128&gt;0,WORKDAY(CU128,10),"-")</f>
        <v>-</v>
      </c>
      <c r="DA128" s="24" t="str">
        <f>IF(CX128&gt;0,WORKDAY(CV128,10),"-")</f>
        <v>-</v>
      </c>
      <c r="DB128" s="24"/>
      <c r="DC128" s="5"/>
      <c r="DD128" s="24" t="str">
        <f>IF(DC128&gt;0,WORKDAY(CZ128,10),"-")</f>
        <v>-</v>
      </c>
      <c r="DE128" s="24" t="str">
        <f>IF(DC128&gt;0,WORKDAY(DA128,10),"-")</f>
        <v>-</v>
      </c>
      <c r="DF128" s="5"/>
      <c r="DG128" s="5"/>
      <c r="DH128" s="54"/>
      <c r="DI128" s="24" t="str">
        <f>IF(DG128&gt;0,WORKDAY(DD128,10),"-")</f>
        <v>-</v>
      </c>
      <c r="DJ128" s="24" t="str">
        <f>IF(DG128&gt;0,WORKDAY(DE128,10),"-")</f>
        <v>-</v>
      </c>
      <c r="DK128" s="5"/>
      <c r="DL128" s="5"/>
      <c r="DM128" s="24" t="str">
        <f>IF(DL128&gt;0,WORKDAY(DI128,10),"-")</f>
        <v>-</v>
      </c>
      <c r="DN128" s="24" t="str">
        <f>IF(DL128&gt;0,WORKDAY(DJ128,10),"-")</f>
        <v>-</v>
      </c>
      <c r="DO128" s="5"/>
      <c r="DP128" s="5"/>
      <c r="DQ128" s="54"/>
      <c r="DR128" s="24" t="str">
        <f>IF(DP128&gt;0,WORKDAY(DM128,10),"-")</f>
        <v>-</v>
      </c>
      <c r="DS128" s="24" t="str">
        <f>IF(DP128&gt;0,WORKDAY(DN128,10),"-")</f>
        <v>-</v>
      </c>
      <c r="DT128" s="5"/>
      <c r="DU128" s="5"/>
      <c r="DV128" s="24" t="str">
        <f>IF(DU128&gt;0,WORKDAY(DR128,10),"-")</f>
        <v>-</v>
      </c>
      <c r="DW128" s="24" t="str">
        <f>IF(DU128&gt;0,WORKDAY(DS128,10),"-")</f>
        <v>-</v>
      </c>
      <c r="DX128" s="5"/>
      <c r="DY128" s="5"/>
      <c r="DZ128" s="54"/>
      <c r="EA128" s="24" t="str">
        <f>IF(DY128&gt;0,WORKDAY(DV128,10),"-")</f>
        <v>-</v>
      </c>
      <c r="EB128" s="24" t="str">
        <f>IF(DY128&gt;0,WORKDAY(DW128,10),"-")</f>
        <v>-</v>
      </c>
      <c r="EC128" s="5"/>
      <c r="ED128" s="5"/>
      <c r="EE128" s="24" t="str">
        <f>IF(ED128&gt;0,WORKDAY(EA128,10),"-")</f>
        <v>-</v>
      </c>
      <c r="EF128" s="24" t="str">
        <f>IF(ED128&gt;0,WORKDAY(EB128,10),"-")</f>
        <v>-</v>
      </c>
      <c r="EG128" s="5"/>
      <c r="EH128" s="5"/>
      <c r="EI128" s="54"/>
      <c r="EJ128" s="24" t="str">
        <f>IF(EH128&gt;0,WORKDAY(EE128,10),"-")</f>
        <v>-</v>
      </c>
      <c r="EK128" s="24" t="str">
        <f>IF(EH128&gt;0,WORKDAY(EF128,10),"-")</f>
        <v>-</v>
      </c>
      <c r="EL128" s="5"/>
      <c r="EM128" s="5"/>
      <c r="EN128" s="24" t="str">
        <f>IF(EM128&gt;0,WORKDAY(EJ128,10),"-")</f>
        <v>-</v>
      </c>
      <c r="EO128" s="24" t="str">
        <f>IF(EM128&gt;0,WORKDAY(EK128,10),"-")</f>
        <v>-</v>
      </c>
      <c r="EP128" s="5"/>
      <c r="EQ128" s="5"/>
      <c r="ER128" s="54"/>
      <c r="ES128" s="54"/>
      <c r="ET128" s="54"/>
      <c r="EU128" s="54"/>
      <c r="EV128" s="54"/>
      <c r="EW128" s="24"/>
      <c r="EX128" s="24"/>
      <c r="EY128" s="167"/>
      <c r="EZ128" s="167"/>
      <c r="FA128" s="193"/>
      <c r="FB128" s="214">
        <v>44216</v>
      </c>
      <c r="FC128" s="214">
        <f>FB128</f>
        <v>44216</v>
      </c>
      <c r="FD128" s="167"/>
      <c r="FE128" s="167"/>
      <c r="FF128" s="24" t="str">
        <f>IF(FE128&gt;0,WORKDAY(FB128,10),"-")</f>
        <v>-</v>
      </c>
      <c r="FG128" s="24" t="str">
        <f>IF(FE128&gt;0,WORKDAY(FC128,10),"-")</f>
        <v>-</v>
      </c>
      <c r="FH128" s="5"/>
      <c r="FI128" s="5"/>
      <c r="FJ128" s="34"/>
      <c r="FK128" s="24">
        <f t="shared" si="93"/>
        <v>44244</v>
      </c>
      <c r="FL128" s="24">
        <f>FK128</f>
        <v>44244</v>
      </c>
      <c r="FM128" s="5"/>
      <c r="FN128" s="5"/>
      <c r="FO128" s="24" t="str">
        <f>IF(FN128&gt;0,WORKDAY(FK128,10),"-")</f>
        <v>-</v>
      </c>
      <c r="FP128" s="24" t="str">
        <f>IF(FN128&gt;0,WORKDAY(FL128,10),"-")</f>
        <v>-</v>
      </c>
      <c r="FQ128" s="5"/>
      <c r="FR128" s="5"/>
      <c r="FS128" s="54"/>
      <c r="FT128" s="24">
        <f t="shared" si="100"/>
        <v>44272</v>
      </c>
      <c r="FU128" s="24">
        <f>FT128</f>
        <v>44272</v>
      </c>
      <c r="FV128" s="5"/>
      <c r="FW128" s="5"/>
      <c r="FX128" s="24" t="str">
        <f>IF(FW128&gt;0,WORKDAY(FT128,10),"-")</f>
        <v>-</v>
      </c>
      <c r="FY128" s="24" t="str">
        <f>IF(FW128&gt;0,WORKDAY(FU128,10),"-")</f>
        <v>-</v>
      </c>
      <c r="FZ128" s="5"/>
      <c r="GA128" s="5"/>
      <c r="GB128" s="54"/>
      <c r="GC128" s="54"/>
      <c r="GD128" s="54"/>
      <c r="GE128" s="54"/>
      <c r="GF128" s="54"/>
      <c r="GG128" s="54"/>
      <c r="GH128" s="54"/>
      <c r="GI128" s="54"/>
      <c r="GJ128" s="54"/>
      <c r="GK128" s="54"/>
      <c r="GL128" s="54"/>
      <c r="GM128" s="54"/>
      <c r="GN128" s="54"/>
      <c r="GO128" s="54"/>
      <c r="GP128" s="54"/>
      <c r="GQ128" s="54"/>
      <c r="GR128" s="54"/>
      <c r="GS128" s="54"/>
      <c r="GT128" s="54"/>
      <c r="GU128" s="54"/>
      <c r="GV128" s="54"/>
      <c r="GW128" s="54"/>
      <c r="GX128" s="54"/>
      <c r="GY128" s="54"/>
      <c r="GZ128" s="193"/>
      <c r="HA128" s="54"/>
      <c r="HB128" s="54"/>
      <c r="HC128" s="54"/>
      <c r="HD128" s="34">
        <f t="shared" ca="1" si="53"/>
        <v>1</v>
      </c>
      <c r="HE128" s="25">
        <f t="shared" ca="1" si="76"/>
        <v>6.8389057750759875E-4</v>
      </c>
      <c r="HF128" s="25">
        <f t="shared" ca="1" si="77"/>
        <v>1.5197568389057751E-3</v>
      </c>
      <c r="HG128" s="25">
        <f t="shared" ca="1" si="78"/>
        <v>9.0543259557344079E-4</v>
      </c>
      <c r="HH128" s="25">
        <f t="shared" ca="1" si="79"/>
        <v>2.012072434607646E-3</v>
      </c>
      <c r="HI128" s="25"/>
      <c r="HJ128" s="25"/>
      <c r="HK128" s="5"/>
      <c r="HL128" s="24">
        <f t="shared" ca="1" si="51"/>
        <v>44243</v>
      </c>
      <c r="HM128" s="107"/>
      <c r="HO128" s="204" t="str">
        <f t="shared" si="54"/>
        <v>ожидание A1</v>
      </c>
      <c r="HP128" s="204" t="str">
        <f t="shared" si="55"/>
        <v>не выгружено 00</v>
      </c>
      <c r="HQ128" s="182" t="str">
        <f t="shared" si="56"/>
        <v>выгружено A1</v>
      </c>
      <c r="HR128" s="182" t="str">
        <f t="shared" si="57"/>
        <v>ожидание A1</v>
      </c>
      <c r="HS128" s="182" t="b">
        <f t="shared" si="58"/>
        <v>0</v>
      </c>
      <c r="HT128" s="182" t="str">
        <f t="shared" si="59"/>
        <v>ожидание замечаний</v>
      </c>
      <c r="HU128" s="182" t="str">
        <f t="shared" si="60"/>
        <v>0055-P2-GA1-CPC-TRM-00654</v>
      </c>
      <c r="HV128" s="191">
        <f t="shared" si="61"/>
        <v>44243</v>
      </c>
      <c r="HW128" s="184" t="str">
        <f t="shared" si="62"/>
        <v>ожидание A1</v>
      </c>
      <c r="HX128" s="191" t="str">
        <f t="shared" si="63"/>
        <v>ожидание A1</v>
      </c>
      <c r="HY128" s="183"/>
      <c r="HZ128" s="182" t="str">
        <f t="shared" si="64"/>
        <v>выгружено</v>
      </c>
      <c r="IA128" s="182" t="str">
        <f t="shared" si="65"/>
        <v>A1</v>
      </c>
      <c r="IB128" s="182" t="str">
        <f t="shared" si="66"/>
        <v>ожидание замечаний к ревизии</v>
      </c>
      <c r="IC128" s="182" t="str">
        <f t="shared" si="67"/>
        <v>A1</v>
      </c>
      <c r="ID128" s="182" t="str">
        <f t="shared" si="68"/>
        <v>A1</v>
      </c>
      <c r="IE128" s="185" t="str">
        <f t="shared" si="69"/>
        <v>1</v>
      </c>
      <c r="IF128" s="135" t="s">
        <v>705</v>
      </c>
      <c r="IG128" s="181">
        <v>1</v>
      </c>
    </row>
    <row r="129" spans="1:289" s="57" customFormat="1" ht="57" hidden="1" customHeight="1">
      <c r="A129" s="6"/>
      <c r="B129" s="19" t="s">
        <v>156</v>
      </c>
      <c r="C129" s="19" t="s">
        <v>157</v>
      </c>
      <c r="D129" s="5"/>
      <c r="E129" s="5"/>
      <c r="F129" s="5"/>
      <c r="G129" s="5"/>
      <c r="H129" s="5" t="s">
        <v>727</v>
      </c>
      <c r="I129" s="5" t="s">
        <v>736</v>
      </c>
      <c r="J129" s="5"/>
      <c r="K129" s="5"/>
      <c r="L129" s="5"/>
      <c r="M129" s="5"/>
      <c r="N129" s="5"/>
      <c r="O129" s="5"/>
      <c r="P129" s="5" t="s">
        <v>745</v>
      </c>
      <c r="Q129" s="5" t="s">
        <v>747</v>
      </c>
      <c r="R129" s="5" t="s">
        <v>209</v>
      </c>
      <c r="S129" s="5" t="s">
        <v>362</v>
      </c>
      <c r="T129" s="5" t="s">
        <v>370</v>
      </c>
      <c r="U129" s="5" t="s">
        <v>158</v>
      </c>
      <c r="V129" s="5"/>
      <c r="W129" s="5" t="str">
        <f>CONCATENATE(X129,"-",Y129,"-",Z129,AA129,,AB129,"-",AC129)</f>
        <v>5-30-JGMCN-0001</v>
      </c>
      <c r="X129" s="19" t="s">
        <v>755</v>
      </c>
      <c r="Y129" s="19">
        <v>30</v>
      </c>
      <c r="Z129" s="19" t="s">
        <v>179</v>
      </c>
      <c r="AA129" s="19" t="s">
        <v>305</v>
      </c>
      <c r="AB129" s="19" t="s">
        <v>304</v>
      </c>
      <c r="AC129" s="19" t="s">
        <v>188</v>
      </c>
      <c r="AD129" s="5"/>
      <c r="AE129" s="19">
        <v>4</v>
      </c>
      <c r="AF129" s="19" t="s">
        <v>180</v>
      </c>
      <c r="AG129" s="19" t="s">
        <v>166</v>
      </c>
      <c r="AH129" s="19">
        <v>537</v>
      </c>
      <c r="AI129" s="19" t="s">
        <v>226</v>
      </c>
      <c r="AJ129" s="5"/>
      <c r="AK129" s="5"/>
      <c r="AL129" s="5" t="s">
        <v>121</v>
      </c>
      <c r="AM129" s="5"/>
      <c r="AN129" s="5" t="s">
        <v>546</v>
      </c>
      <c r="AO129" s="5" t="str">
        <f>CONCATENATE("0055-",B129,"-",C129,"-","4",".",AE129,".",AF129,".",AG129,".",AH129,"-",AL129,".",AN129,"-",AI129)</f>
        <v>0055-CPC-GA1-4.4.3.30.537-ATH2.JH-0013</v>
      </c>
      <c r="AP129" s="5" t="str">
        <f>CONCATENATE("0055-",B129,"-",C129,"-","4",".",AE129,".",AF129,".",AG129,".",AH129,"-",AL129,"-",AN129,"-",AI129,"_",BD129,"_",U129)</f>
        <v>0055-CPC-GA1-4.4.3.30.537-ATH2-JH-0013_-_ER</v>
      </c>
      <c r="AQ129" s="13" t="s">
        <v>325</v>
      </c>
      <c r="AR129" s="13" t="s">
        <v>392</v>
      </c>
      <c r="AS129" s="13" t="s">
        <v>387</v>
      </c>
      <c r="AT129" s="13" t="s">
        <v>386</v>
      </c>
      <c r="AU129" s="13" t="s">
        <v>286</v>
      </c>
      <c r="AV129" s="13" t="s">
        <v>287</v>
      </c>
      <c r="AW129" s="13" t="str">
        <f>CONCATENATE(AQ129," ",AS129,CHAR(10),W129,CHAR(10),AU129)</f>
        <v>AGDS Marshalling Cabinet for NON-IS channels 
5-30-JGMCN-0001
Passport</v>
      </c>
      <c r="AX129" s="13" t="str">
        <f>CONCATENATE(AR129," ",AT129,CHAR(10),W129,CHAR(10),AV129)</f>
        <v>Шкаф кроссовый АСКЗ, аналоговые и дискретные сигналы, неискробезопасный
5-30-JGMCN-0001
Паспорт</v>
      </c>
      <c r="AY129" s="5"/>
      <c r="AZ129" s="5" t="s">
        <v>490</v>
      </c>
      <c r="BA129" s="5" t="s">
        <v>489</v>
      </c>
      <c r="BB129" s="5" t="str">
        <f>IF(FW129&gt;0,"02",IF(FN129&gt;0,"01",IF(FE129&gt;0,"00",IF(EM129&gt;0,"G1",IF(ED129&gt;0,"F1",IF(DU129&gt;0,"E1",IF(DL129&gt;0,"D1",IF(DC129&gt;0,"C1",IF(CT129&gt;0,"B1",IF(BM129&gt;0,"A1","-"))))))))))</f>
        <v>-</v>
      </c>
      <c r="BC129" s="167" t="str">
        <f t="shared" si="88"/>
        <v>-</v>
      </c>
      <c r="BD129" s="5" t="str">
        <f t="shared" si="99"/>
        <v>-</v>
      </c>
      <c r="BE129" s="5"/>
      <c r="BF129" s="5"/>
      <c r="BG129" s="12"/>
      <c r="BH129" s="5"/>
      <c r="BI129" s="5"/>
      <c r="BJ129" s="54">
        <f>FB129-(28+15)</f>
        <v>44227</v>
      </c>
      <c r="BK129" s="54">
        <f ca="1">IF(BM129&gt;0,BL129,IF(BJ129&lt;TODAY(),WORKDAY(TODAY(),10),BJ129))</f>
        <v>44294</v>
      </c>
      <c r="BL129" s="54"/>
      <c r="BM129" s="5"/>
      <c r="BN129" s="167"/>
      <c r="BO129" s="167"/>
      <c r="BP129" s="167"/>
      <c r="BQ129" s="167"/>
      <c r="BR129" s="157"/>
      <c r="BS129" s="157"/>
      <c r="BT129" s="157"/>
      <c r="BU129" s="157"/>
      <c r="BV129" s="157"/>
      <c r="BW129" s="147"/>
      <c r="BX129" s="147"/>
      <c r="BY129" s="147"/>
      <c r="BZ129" s="147"/>
      <c r="CA129" s="147"/>
      <c r="CB129" s="125"/>
      <c r="CC129" s="125"/>
      <c r="CD129" s="125"/>
      <c r="CE129" s="125"/>
      <c r="CF129" s="125"/>
      <c r="CG129" s="125"/>
      <c r="CH129" s="125"/>
      <c r="CI129" s="125"/>
      <c r="CJ129" s="125"/>
      <c r="CK129" s="125"/>
      <c r="CL129" s="24">
        <f>WORKDAY(BJ129,20)</f>
        <v>44253</v>
      </c>
      <c r="CM129" s="24" t="str">
        <f>IF(BM129&gt;0,WORKDAY(BK129,10),"-")</f>
        <v>-</v>
      </c>
      <c r="CN129" s="54"/>
      <c r="CO129" s="117"/>
      <c r="CP129" s="34">
        <v>3</v>
      </c>
      <c r="CQ129" s="24">
        <f>WORKDAY(CL129,10)</f>
        <v>44267</v>
      </c>
      <c r="CR129" s="24" t="str">
        <f>IF(CO129&gt;0,WORKDAY(CM129,10),"-")</f>
        <v>-</v>
      </c>
      <c r="CS129" s="54"/>
      <c r="CT129" s="5"/>
      <c r="CU129" s="24" t="str">
        <f>IF(CT129&gt;0,WORKDAY(CQ129,10),"-")</f>
        <v>-</v>
      </c>
      <c r="CV129" s="24" t="str">
        <f>IF(CT129&gt;0,WORKDAY(CR129,10),"-")</f>
        <v>-</v>
      </c>
      <c r="CW129" s="54"/>
      <c r="CX129" s="5"/>
      <c r="CY129" s="34"/>
      <c r="CZ129" s="24" t="str">
        <f>IF(CX129&gt;0,WORKDAY(CU129,10),"-")</f>
        <v>-</v>
      </c>
      <c r="DA129" s="24" t="str">
        <f>IF(CX129&gt;0,WORKDAY(CV129,10),"-")</f>
        <v>-</v>
      </c>
      <c r="DB129" s="24"/>
      <c r="DC129" s="5"/>
      <c r="DD129" s="24" t="str">
        <f>IF(DC129&gt;0,WORKDAY(CZ129,10),"-")</f>
        <v>-</v>
      </c>
      <c r="DE129" s="24" t="str">
        <f>IF(DC129&gt;0,WORKDAY(DA129,10),"-")</f>
        <v>-</v>
      </c>
      <c r="DF129" s="5"/>
      <c r="DG129" s="5"/>
      <c r="DH129" s="54"/>
      <c r="DI129" s="24" t="str">
        <f>IF(DG129&gt;0,WORKDAY(DD129,10),"-")</f>
        <v>-</v>
      </c>
      <c r="DJ129" s="24" t="str">
        <f>IF(DG129&gt;0,WORKDAY(DE129,10),"-")</f>
        <v>-</v>
      </c>
      <c r="DK129" s="5"/>
      <c r="DL129" s="5"/>
      <c r="DM129" s="24" t="str">
        <f>IF(DL129&gt;0,WORKDAY(DI129,10),"-")</f>
        <v>-</v>
      </c>
      <c r="DN129" s="24" t="str">
        <f>IF(DL129&gt;0,WORKDAY(DJ129,10),"-")</f>
        <v>-</v>
      </c>
      <c r="DO129" s="5"/>
      <c r="DP129" s="5"/>
      <c r="DQ129" s="54"/>
      <c r="DR129" s="24" t="str">
        <f>IF(DP129&gt;0,WORKDAY(DM129,10),"-")</f>
        <v>-</v>
      </c>
      <c r="DS129" s="24" t="str">
        <f>IF(DP129&gt;0,WORKDAY(DN129,10),"-")</f>
        <v>-</v>
      </c>
      <c r="DT129" s="5"/>
      <c r="DU129" s="5"/>
      <c r="DV129" s="24" t="str">
        <f>IF(DU129&gt;0,WORKDAY(DR129,10),"-")</f>
        <v>-</v>
      </c>
      <c r="DW129" s="24" t="str">
        <f>IF(DU129&gt;0,WORKDAY(DS129,10),"-")</f>
        <v>-</v>
      </c>
      <c r="DX129" s="5"/>
      <c r="DY129" s="5"/>
      <c r="DZ129" s="54"/>
      <c r="EA129" s="24" t="str">
        <f>IF(DY129&gt;0,WORKDAY(DV129,10),"-")</f>
        <v>-</v>
      </c>
      <c r="EB129" s="24" t="str">
        <f>IF(DY129&gt;0,WORKDAY(DW129,10),"-")</f>
        <v>-</v>
      </c>
      <c r="EC129" s="5"/>
      <c r="ED129" s="5"/>
      <c r="EE129" s="24" t="str">
        <f>IF(ED129&gt;0,WORKDAY(EA129,10),"-")</f>
        <v>-</v>
      </c>
      <c r="EF129" s="24" t="str">
        <f>IF(ED129&gt;0,WORKDAY(EB129,10),"-")</f>
        <v>-</v>
      </c>
      <c r="EG129" s="5"/>
      <c r="EH129" s="5"/>
      <c r="EI129" s="54"/>
      <c r="EJ129" s="24" t="str">
        <f>IF(EH129&gt;0,WORKDAY(EE129,10),"-")</f>
        <v>-</v>
      </c>
      <c r="EK129" s="24" t="str">
        <f>IF(EH129&gt;0,WORKDAY(EF129,10),"-")</f>
        <v>-</v>
      </c>
      <c r="EL129" s="5"/>
      <c r="EM129" s="5"/>
      <c r="EN129" s="24" t="str">
        <f>IF(EM129&gt;0,WORKDAY(EJ129,10),"-")</f>
        <v>-</v>
      </c>
      <c r="EO129" s="24" t="str">
        <f>IF(EM129&gt;0,WORKDAY(EK129,10),"-")</f>
        <v>-</v>
      </c>
      <c r="EP129" s="5"/>
      <c r="EQ129" s="5"/>
      <c r="ER129" s="54"/>
      <c r="ES129" s="54"/>
      <c r="ET129" s="54"/>
      <c r="EU129" s="54"/>
      <c r="EV129" s="54"/>
      <c r="EW129" s="24"/>
      <c r="EX129" s="24"/>
      <c r="EY129" s="167"/>
      <c r="EZ129" s="167"/>
      <c r="FA129" s="193"/>
      <c r="FB129" s="214">
        <v>44270</v>
      </c>
      <c r="FC129" s="214">
        <f>FB129</f>
        <v>44270</v>
      </c>
      <c r="FD129" s="167"/>
      <c r="FE129" s="167"/>
      <c r="FF129" s="24" t="str">
        <f>IF(FE129&gt;0,WORKDAY(FB129,10),"-")</f>
        <v>-</v>
      </c>
      <c r="FG129" s="24" t="str">
        <f>IF(FE129&gt;0,WORKDAY(FC129,10),"-")</f>
        <v>-</v>
      </c>
      <c r="FH129" s="167"/>
      <c r="FI129" s="167"/>
      <c r="FJ129" s="196">
        <v>1</v>
      </c>
      <c r="FK129" s="24">
        <f t="shared" si="93"/>
        <v>44298</v>
      </c>
      <c r="FL129" s="24">
        <f>FK129</f>
        <v>44298</v>
      </c>
      <c r="FM129" s="5"/>
      <c r="FN129" s="5"/>
      <c r="FO129" s="24" t="str">
        <f>IF(FN129&gt;0,WORKDAY(FK129,10),"-")</f>
        <v>-</v>
      </c>
      <c r="FP129" s="24" t="str">
        <f>IF(FN129&gt;0,WORKDAY(FL129,10),"-")</f>
        <v>-</v>
      </c>
      <c r="FQ129" s="5"/>
      <c r="FR129" s="5"/>
      <c r="FS129" s="54"/>
      <c r="FT129" s="24">
        <f t="shared" si="100"/>
        <v>44326</v>
      </c>
      <c r="FU129" s="24">
        <f>FT129</f>
        <v>44326</v>
      </c>
      <c r="FV129" s="5"/>
      <c r="FW129" s="5"/>
      <c r="FX129" s="24" t="str">
        <f>IF(FW129&gt;0,WORKDAY(FT129,10),"-")</f>
        <v>-</v>
      </c>
      <c r="FY129" s="24" t="str">
        <f>IF(FW129&gt;0,WORKDAY(FU129,10),"-")</f>
        <v>-</v>
      </c>
      <c r="FZ129" s="5"/>
      <c r="GA129" s="5"/>
      <c r="GB129" s="54"/>
      <c r="GC129" s="54"/>
      <c r="GD129" s="54"/>
      <c r="GE129" s="54"/>
      <c r="GF129" s="54"/>
      <c r="GG129" s="54"/>
      <c r="GH129" s="54"/>
      <c r="GI129" s="54"/>
      <c r="GJ129" s="54"/>
      <c r="GK129" s="54"/>
      <c r="GL129" s="54"/>
      <c r="GM129" s="54"/>
      <c r="GN129" s="54"/>
      <c r="GO129" s="54"/>
      <c r="GP129" s="54"/>
      <c r="GQ129" s="54"/>
      <c r="GR129" s="54"/>
      <c r="GS129" s="54"/>
      <c r="GT129" s="54"/>
      <c r="GU129" s="54"/>
      <c r="GV129" s="54"/>
      <c r="GW129" s="54"/>
      <c r="GX129" s="54"/>
      <c r="GY129" s="54"/>
      <c r="GZ129" s="193"/>
      <c r="HA129" s="54"/>
      <c r="HB129" s="54"/>
      <c r="HC129" s="54"/>
      <c r="HD129" s="34">
        <f t="shared" ca="1" si="53"/>
        <v>1</v>
      </c>
      <c r="HE129" s="25">
        <f t="shared" si="76"/>
        <v>0</v>
      </c>
      <c r="HF129" s="25">
        <f t="shared" ca="1" si="77"/>
        <v>1.5197568389057751E-3</v>
      </c>
      <c r="HG129" s="25">
        <f t="shared" si="78"/>
        <v>0</v>
      </c>
      <c r="HH129" s="25">
        <f t="shared" ca="1" si="79"/>
        <v>2.012072434607646E-3</v>
      </c>
      <c r="HI129" s="25"/>
      <c r="HJ129" s="25"/>
      <c r="HK129" s="5"/>
      <c r="HL129" s="24" t="str">
        <f t="shared" ca="1" si="51"/>
        <v>-</v>
      </c>
      <c r="HM129" s="107"/>
      <c r="HO129" s="204" t="str">
        <f t="shared" si="54"/>
        <v>не выгружено A1</v>
      </c>
      <c r="HP129" s="204" t="str">
        <f t="shared" si="55"/>
        <v>не выгружено 00</v>
      </c>
      <c r="HQ129" s="182" t="str">
        <f t="shared" si="56"/>
        <v>не выгружено A1</v>
      </c>
      <c r="HR129" s="182" t="str">
        <f t="shared" si="57"/>
        <v>не выгружено A1</v>
      </c>
      <c r="HS129" s="182" t="b">
        <f t="shared" si="58"/>
        <v>0</v>
      </c>
      <c r="HT129" s="182" t="str">
        <f t="shared" si="59"/>
        <v>не выгружено A1</v>
      </c>
      <c r="HU129" s="182" t="str">
        <f t="shared" si="60"/>
        <v>не выгружено A1</v>
      </c>
      <c r="HV129" s="191" t="str">
        <f t="shared" si="61"/>
        <v>не выгружено A1</v>
      </c>
      <c r="HW129" s="184" t="str">
        <f t="shared" si="62"/>
        <v>не выгружено A1</v>
      </c>
      <c r="HX129" s="191" t="str">
        <f t="shared" si="63"/>
        <v>не выгружено A1</v>
      </c>
      <c r="HY129" s="183"/>
      <c r="HZ129" s="182" t="str">
        <f t="shared" si="64"/>
        <v>не выгружено</v>
      </c>
      <c r="IA129" s="182" t="str">
        <f t="shared" si="65"/>
        <v>A1</v>
      </c>
      <c r="IB129" s="182" t="str">
        <f t="shared" si="66"/>
        <v>не выгружено</v>
      </c>
      <c r="IC129" s="182" t="str">
        <f t="shared" si="67"/>
        <v>A1</v>
      </c>
      <c r="ID129" s="182" t="str">
        <f t="shared" si="68"/>
        <v>A1</v>
      </c>
      <c r="IE129" s="185" t="str">
        <f t="shared" si="69"/>
        <v>выгрузить A1</v>
      </c>
      <c r="IF129" s="135" t="s">
        <v>705</v>
      </c>
      <c r="IG129" s="181">
        <v>1</v>
      </c>
    </row>
    <row r="130" spans="1:289" s="87" customFormat="1" ht="15" hidden="1" customHeight="1">
      <c r="A130" s="17"/>
      <c r="B130" s="20"/>
      <c r="C130" s="20"/>
      <c r="D130" s="18"/>
      <c r="E130" s="18"/>
      <c r="F130" s="18"/>
      <c r="G130" s="18"/>
      <c r="H130" s="18"/>
      <c r="I130" s="18"/>
      <c r="J130" s="18"/>
      <c r="K130" s="18"/>
      <c r="L130" s="18"/>
      <c r="M130" s="18"/>
      <c r="N130" s="18"/>
      <c r="O130" s="18"/>
      <c r="P130" s="18"/>
      <c r="Q130" s="18"/>
      <c r="R130" s="18"/>
      <c r="S130" s="18"/>
      <c r="T130" s="18"/>
      <c r="U130" s="18"/>
      <c r="V130" s="18"/>
      <c r="W130" s="20"/>
      <c r="X130" s="20"/>
      <c r="Y130" s="20"/>
      <c r="Z130" s="20"/>
      <c r="AA130" s="20"/>
      <c r="AB130" s="20"/>
      <c r="AC130" s="20"/>
      <c r="AD130" s="18"/>
      <c r="AE130" s="20"/>
      <c r="AF130" s="20"/>
      <c r="AG130" s="20"/>
      <c r="AH130" s="20"/>
      <c r="AI130" s="20"/>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71"/>
      <c r="BO130" s="171"/>
      <c r="BP130" s="171"/>
      <c r="BQ130" s="171"/>
      <c r="BR130" s="161"/>
      <c r="BS130" s="161"/>
      <c r="BT130" s="161"/>
      <c r="BU130" s="161"/>
      <c r="BV130" s="161"/>
      <c r="BW130" s="151"/>
      <c r="BX130" s="151"/>
      <c r="BY130" s="151"/>
      <c r="BZ130" s="151"/>
      <c r="CA130" s="151"/>
      <c r="CB130" s="129"/>
      <c r="CC130" s="129"/>
      <c r="CD130" s="129"/>
      <c r="CE130" s="129"/>
      <c r="CF130" s="129"/>
      <c r="CG130" s="129"/>
      <c r="CH130" s="129"/>
      <c r="CI130" s="129"/>
      <c r="CJ130" s="129"/>
      <c r="CK130" s="129"/>
      <c r="CL130" s="18"/>
      <c r="CM130" s="18"/>
      <c r="CN130" s="18"/>
      <c r="CO130" s="118"/>
      <c r="CP130" s="48"/>
      <c r="CQ130" s="18"/>
      <c r="CR130" s="18"/>
      <c r="CS130" s="18"/>
      <c r="CT130" s="18"/>
      <c r="CU130" s="18"/>
      <c r="CV130" s="18"/>
      <c r="CW130" s="18"/>
      <c r="CX130" s="18"/>
      <c r="CY130" s="34"/>
      <c r="CZ130" s="18"/>
      <c r="DA130" s="18"/>
      <c r="DB130" s="18"/>
      <c r="DC130" s="18"/>
      <c r="DD130" s="18"/>
      <c r="DE130" s="18"/>
      <c r="DF130" s="18"/>
      <c r="DG130" s="18"/>
      <c r="DH130" s="45"/>
      <c r="DI130" s="18"/>
      <c r="DJ130" s="18"/>
      <c r="DK130" s="18"/>
      <c r="DL130" s="18"/>
      <c r="DM130" s="18"/>
      <c r="DN130" s="18"/>
      <c r="DO130" s="18"/>
      <c r="DP130" s="18"/>
      <c r="DQ130" s="45"/>
      <c r="DR130" s="18"/>
      <c r="DS130" s="18"/>
      <c r="DT130" s="18"/>
      <c r="DU130" s="18"/>
      <c r="DV130" s="18"/>
      <c r="DW130" s="18"/>
      <c r="DX130" s="18"/>
      <c r="DY130" s="18"/>
      <c r="DZ130" s="45"/>
      <c r="EA130" s="18"/>
      <c r="EB130" s="18"/>
      <c r="EC130" s="18"/>
      <c r="ED130" s="18"/>
      <c r="EE130" s="18"/>
      <c r="EF130" s="18"/>
      <c r="EG130" s="18"/>
      <c r="EH130" s="18"/>
      <c r="EI130" s="45"/>
      <c r="EJ130" s="18"/>
      <c r="EK130" s="18"/>
      <c r="EL130" s="18"/>
      <c r="EM130" s="18"/>
      <c r="EN130" s="18"/>
      <c r="EO130" s="18"/>
      <c r="EP130" s="18"/>
      <c r="EQ130" s="18"/>
      <c r="ER130" s="45"/>
      <c r="ES130" s="110"/>
      <c r="ET130" s="110"/>
      <c r="EU130" s="110"/>
      <c r="EV130" s="110"/>
      <c r="EW130" s="192"/>
      <c r="EX130" s="192"/>
      <c r="EY130" s="192"/>
      <c r="EZ130" s="192"/>
      <c r="FA130" s="199"/>
      <c r="FB130" s="214"/>
      <c r="FC130" s="214"/>
      <c r="FD130" s="18"/>
      <c r="FE130" s="18"/>
      <c r="FF130" s="18"/>
      <c r="FG130" s="18"/>
      <c r="FH130" s="18"/>
      <c r="FI130" s="18"/>
      <c r="FJ130" s="34"/>
      <c r="FK130" s="18"/>
      <c r="FL130" s="18"/>
      <c r="FM130" s="18"/>
      <c r="FN130" s="18"/>
      <c r="FO130" s="18"/>
      <c r="FP130" s="18"/>
      <c r="FQ130" s="18"/>
      <c r="FR130" s="18"/>
      <c r="FS130" s="45"/>
      <c r="FT130" s="18"/>
      <c r="FU130" s="18"/>
      <c r="FV130" s="18"/>
      <c r="FW130" s="18"/>
      <c r="FX130" s="18"/>
      <c r="FY130" s="18"/>
      <c r="FZ130" s="18"/>
      <c r="GA130" s="18"/>
      <c r="GB130" s="45"/>
      <c r="GC130" s="110"/>
      <c r="GD130" s="110"/>
      <c r="GE130" s="110"/>
      <c r="GF130" s="110"/>
      <c r="GG130" s="110"/>
      <c r="GH130" s="110"/>
      <c r="GI130" s="110"/>
      <c r="GJ130" s="110"/>
      <c r="GK130" s="110"/>
      <c r="GL130" s="110"/>
      <c r="GM130" s="110"/>
      <c r="GN130" s="110"/>
      <c r="GO130" s="110"/>
      <c r="GP130" s="110"/>
      <c r="GQ130" s="110"/>
      <c r="GR130" s="110"/>
      <c r="GS130" s="110"/>
      <c r="GT130" s="110"/>
      <c r="GU130" s="110"/>
      <c r="GV130" s="110"/>
      <c r="GW130" s="110"/>
      <c r="GX130" s="110"/>
      <c r="GY130" s="45"/>
      <c r="GZ130" s="199"/>
      <c r="HA130" s="110"/>
      <c r="HB130" s="110"/>
      <c r="HC130" s="110"/>
      <c r="HD130" s="34">
        <f t="shared" si="53"/>
        <v>0</v>
      </c>
      <c r="HE130" s="25">
        <f t="shared" si="76"/>
        <v>0</v>
      </c>
      <c r="HF130" s="25">
        <f t="shared" si="77"/>
        <v>0</v>
      </c>
      <c r="HG130" s="25">
        <f t="shared" si="78"/>
        <v>0</v>
      </c>
      <c r="HH130" s="25">
        <f t="shared" si="79"/>
        <v>0</v>
      </c>
      <c r="HI130" s="25"/>
      <c r="HJ130" s="18"/>
      <c r="HK130" s="18"/>
      <c r="HL130" s="24" t="str">
        <f t="shared" si="51"/>
        <v>-</v>
      </c>
      <c r="HM130" s="107"/>
      <c r="HN130" s="85"/>
      <c r="HO130" s="204" t="str">
        <f t="shared" si="54"/>
        <v>---/---</v>
      </c>
      <c r="HP130" s="204" t="str">
        <f t="shared" si="55"/>
        <v>---/---</v>
      </c>
      <c r="HQ130" s="182" t="str">
        <f t="shared" si="56"/>
        <v>---/---</v>
      </c>
      <c r="HR130" s="182" t="str">
        <f t="shared" si="57"/>
        <v>---/---</v>
      </c>
      <c r="HS130" s="182" t="b">
        <f t="shared" si="58"/>
        <v>0</v>
      </c>
      <c r="HT130" s="182" t="str">
        <f t="shared" si="59"/>
        <v>---/---</v>
      </c>
      <c r="HU130" s="182" t="str">
        <f t="shared" si="60"/>
        <v>---/---</v>
      </c>
      <c r="HV130" s="191" t="str">
        <f t="shared" si="61"/>
        <v>---/---</v>
      </c>
      <c r="HW130" s="184" t="str">
        <f t="shared" si="62"/>
        <v>---/---</v>
      </c>
      <c r="HX130" s="191" t="str">
        <f t="shared" si="63"/>
        <v>---/---</v>
      </c>
      <c r="HY130" s="183"/>
      <c r="HZ130" s="182" t="str">
        <f t="shared" si="64"/>
        <v>---/---</v>
      </c>
      <c r="IA130" s="182" t="str">
        <f t="shared" si="65"/>
        <v>---/---</v>
      </c>
      <c r="IB130" s="182" t="str">
        <f t="shared" si="66"/>
        <v>---/---</v>
      </c>
      <c r="IC130" s="182" t="str">
        <f t="shared" si="67"/>
        <v>---/---</v>
      </c>
      <c r="ID130" s="182" t="str">
        <f t="shared" si="68"/>
        <v>---/---</v>
      </c>
      <c r="IE130" s="185" t="str">
        <f t="shared" si="69"/>
        <v>---/---</v>
      </c>
      <c r="IF130" s="135" t="s">
        <v>717</v>
      </c>
      <c r="IG130" s="181">
        <v>1</v>
      </c>
      <c r="IH130" s="85"/>
      <c r="II130" s="85"/>
      <c r="IJ130" s="85"/>
      <c r="IK130" s="85"/>
      <c r="IL130" s="85"/>
      <c r="IM130" s="85"/>
      <c r="IN130" s="85"/>
      <c r="IO130" s="85"/>
      <c r="IP130" s="85"/>
      <c r="IQ130" s="85"/>
      <c r="IR130" s="85"/>
      <c r="IS130" s="85"/>
      <c r="IT130" s="85"/>
      <c r="IU130" s="85"/>
      <c r="IV130" s="85"/>
      <c r="IW130" s="85"/>
      <c r="IX130" s="85"/>
      <c r="IY130" s="85"/>
      <c r="IZ130" s="85"/>
      <c r="JA130" s="85"/>
      <c r="JB130" s="85"/>
      <c r="JC130" s="85"/>
      <c r="JD130" s="85"/>
      <c r="JE130" s="85"/>
      <c r="JF130" s="85"/>
      <c r="JG130" s="85"/>
      <c r="JH130" s="85"/>
      <c r="JI130" s="85"/>
      <c r="JJ130" s="85"/>
      <c r="JK130" s="85"/>
      <c r="JL130" s="85"/>
      <c r="JM130" s="85"/>
      <c r="JN130" s="85"/>
      <c r="JO130" s="85"/>
      <c r="JP130" s="85"/>
      <c r="JQ130" s="85"/>
      <c r="JR130" s="85"/>
      <c r="JS130" s="85"/>
      <c r="JT130" s="85"/>
      <c r="JU130" s="85"/>
      <c r="JV130" s="85"/>
      <c r="JW130" s="85"/>
      <c r="JX130" s="85"/>
      <c r="JY130" s="85"/>
      <c r="JZ130" s="85"/>
      <c r="KA130" s="85"/>
      <c r="KB130" s="85"/>
      <c r="KC130" s="85"/>
    </row>
    <row r="131" spans="1:289" s="57" customFormat="1" ht="57" hidden="1" customHeight="1">
      <c r="A131" s="6"/>
      <c r="B131" s="19" t="s">
        <v>156</v>
      </c>
      <c r="C131" s="19" t="s">
        <v>157</v>
      </c>
      <c r="D131" s="5"/>
      <c r="E131" s="5"/>
      <c r="F131" s="5"/>
      <c r="G131" s="5"/>
      <c r="H131" s="5" t="s">
        <v>727</v>
      </c>
      <c r="I131" s="5" t="s">
        <v>736</v>
      </c>
      <c r="J131" s="5"/>
      <c r="K131" s="5"/>
      <c r="L131" s="5"/>
      <c r="M131" s="5"/>
      <c r="N131" s="5"/>
      <c r="O131" s="5"/>
      <c r="P131" s="5" t="s">
        <v>745</v>
      </c>
      <c r="Q131" s="5" t="s">
        <v>747</v>
      </c>
      <c r="R131" s="5" t="s">
        <v>209</v>
      </c>
      <c r="S131" s="5" t="s">
        <v>362</v>
      </c>
      <c r="T131" s="5" t="s">
        <v>370</v>
      </c>
      <c r="U131" s="5" t="s">
        <v>158</v>
      </c>
      <c r="V131" s="5"/>
      <c r="W131" s="5" t="str">
        <f>CONCATENATE(X131,"-",Y131,"-",Z131,AA131,,AB131,"-",AC131)</f>
        <v>5-30-JGMCN-0002</v>
      </c>
      <c r="X131" s="19" t="s">
        <v>755</v>
      </c>
      <c r="Y131" s="19">
        <v>30</v>
      </c>
      <c r="Z131" s="19" t="s">
        <v>179</v>
      </c>
      <c r="AA131" s="19" t="s">
        <v>305</v>
      </c>
      <c r="AB131" s="19" t="s">
        <v>304</v>
      </c>
      <c r="AC131" s="19" t="s">
        <v>192</v>
      </c>
      <c r="AD131" s="5"/>
      <c r="AE131" s="19">
        <v>4</v>
      </c>
      <c r="AF131" s="19" t="s">
        <v>180</v>
      </c>
      <c r="AG131" s="19" t="s">
        <v>166</v>
      </c>
      <c r="AH131" s="19">
        <v>537</v>
      </c>
      <c r="AI131" s="19" t="s">
        <v>227</v>
      </c>
      <c r="AJ131" s="5"/>
      <c r="AK131" s="5"/>
      <c r="AL131" s="5" t="s">
        <v>121</v>
      </c>
      <c r="AM131" s="5"/>
      <c r="AN131" s="5" t="s">
        <v>167</v>
      </c>
      <c r="AO131" s="5" t="str">
        <f>CONCATENATE("0055-",B131,"-",C131,"-","4",".",AE131,".",AF131,".",AG131,".",AH131,"-",AL131,".",AN131,"-",AI131)</f>
        <v>0055-CPC-GA1-4.4.3.30.537-ATH2.RD-0014</v>
      </c>
      <c r="AP131" s="5" t="str">
        <f>CONCATENATE("0055-",B131,"-",C131,"-","4",".",AE131,".",AF131,".",AG131,".",AH131,"-",AL131,"-",AN131,"-",AI131,"_",BD131,"_",U131)</f>
        <v>0055-CPC-GA1-4.4.3.30.537-ATH2-RD-0014_A1_ER</v>
      </c>
      <c r="AQ131" s="13" t="s">
        <v>325</v>
      </c>
      <c r="AR131" s="13" t="s">
        <v>392</v>
      </c>
      <c r="AS131" s="13" t="s">
        <v>387</v>
      </c>
      <c r="AT131" s="13" t="s">
        <v>386</v>
      </c>
      <c r="AU131" s="13" t="s">
        <v>318</v>
      </c>
      <c r="AV131" s="13" t="s">
        <v>333</v>
      </c>
      <c r="AW131" s="13" t="str">
        <f>CONCATENATE(AQ131," ",AS131,CHAR(10),W131,CHAR(10),AU131)</f>
        <v>AGDS Marshalling Cabinet for NON-IS channels 
5-30-JGMCN-0002
List of drawings</v>
      </c>
      <c r="AX131" s="13" t="str">
        <f>CONCATENATE(AR131," ",AT131,CHAR(10),W131,CHAR(10),AV131)</f>
        <v>Шкаф кроссовый АСКЗ, аналоговые и дискретные сигналы, неискробезопасный
5-30-JGMCN-0002
Ведомость документов</v>
      </c>
      <c r="AY131" s="5"/>
      <c r="AZ131" s="5" t="s">
        <v>490</v>
      </c>
      <c r="BA131" s="5" t="s">
        <v>489</v>
      </c>
      <c r="BB131" s="5" t="str">
        <f>IF(FW131&gt;0,"02",IF(FN131&gt;0,"01",IF(FE131&gt;0,"00",IF(EM131&gt;0,"G1",IF(ED131&gt;0,"F1",IF(DU131&gt;0,"E1",IF(DL131&gt;0,"D1",IF(DC131&gt;0,"C1",IF(CT131&gt;0,"B1",IF(BM131&gt;0,"A1","-"))))))))))</f>
        <v>A1</v>
      </c>
      <c r="BC131" s="167" t="str">
        <f t="shared" si="88"/>
        <v>IFR</v>
      </c>
      <c r="BD131" s="5" t="str">
        <f t="shared" ref="BD131:BD135" si="101">BB131</f>
        <v>A1</v>
      </c>
      <c r="BE131" s="5"/>
      <c r="BF131" s="5"/>
      <c r="BG131" s="12"/>
      <c r="BH131" s="5"/>
      <c r="BI131" s="5"/>
      <c r="BJ131" s="54">
        <f>FB131-(28+15)</f>
        <v>44173</v>
      </c>
      <c r="BK131" s="54">
        <f ca="1">IF(BM131&gt;0,BL131,IF(BJ131&lt;TODAY(),WORKDAY(TODAY(),10),BJ131))</f>
        <v>44243</v>
      </c>
      <c r="BL131" s="193">
        <v>44243</v>
      </c>
      <c r="BM131" s="167" t="s">
        <v>779</v>
      </c>
      <c r="BN131" s="167"/>
      <c r="BO131" s="167"/>
      <c r="BP131" s="167"/>
      <c r="BQ131" s="167"/>
      <c r="BR131" s="157"/>
      <c r="BS131" s="157"/>
      <c r="BT131" s="157"/>
      <c r="BU131" s="157"/>
      <c r="BV131" s="157"/>
      <c r="BW131" s="147"/>
      <c r="BX131" s="147"/>
      <c r="BY131" s="147"/>
      <c r="BZ131" s="147"/>
      <c r="CA131" s="147"/>
      <c r="CB131" s="125"/>
      <c r="CC131" s="125"/>
      <c r="CD131" s="125"/>
      <c r="CE131" s="125"/>
      <c r="CF131" s="125"/>
      <c r="CG131" s="125"/>
      <c r="CH131" s="125"/>
      <c r="CI131" s="125"/>
      <c r="CJ131" s="125"/>
      <c r="CK131" s="125"/>
      <c r="CL131" s="24">
        <f>WORKDAY(BJ131,20)</f>
        <v>44201</v>
      </c>
      <c r="CM131" s="24">
        <f ca="1">IF(BM131&gt;0,WORKDAY(BK131,10),"-")</f>
        <v>44257</v>
      </c>
      <c r="CN131" s="54"/>
      <c r="CO131" s="117"/>
      <c r="CP131" s="34"/>
      <c r="CQ131" s="24">
        <f>WORKDAY(CL131,10)</f>
        <v>44215</v>
      </c>
      <c r="CR131" s="24" t="str">
        <f>IF(CO131&gt;0,WORKDAY(CM131,10),"-")</f>
        <v>-</v>
      </c>
      <c r="CS131" s="54"/>
      <c r="CT131" s="5"/>
      <c r="CU131" s="24" t="str">
        <f>IF(CT131&gt;0,WORKDAY(CQ131,10),"-")</f>
        <v>-</v>
      </c>
      <c r="CV131" s="24" t="str">
        <f>IF(CT131&gt;0,WORKDAY(CR131,10),"-")</f>
        <v>-</v>
      </c>
      <c r="CW131" s="54"/>
      <c r="CX131" s="5"/>
      <c r="CY131" s="34"/>
      <c r="CZ131" s="24" t="str">
        <f>IF(CX131&gt;0,WORKDAY(CU131,10),"-")</f>
        <v>-</v>
      </c>
      <c r="DA131" s="24" t="str">
        <f>IF(CX131&gt;0,WORKDAY(CV131,10),"-")</f>
        <v>-</v>
      </c>
      <c r="DB131" s="24"/>
      <c r="DC131" s="5"/>
      <c r="DD131" s="24" t="str">
        <f>IF(DC131&gt;0,WORKDAY(CZ131,10),"-")</f>
        <v>-</v>
      </c>
      <c r="DE131" s="24" t="str">
        <f>IF(DC131&gt;0,WORKDAY(DA131,10),"-")</f>
        <v>-</v>
      </c>
      <c r="DF131" s="5"/>
      <c r="DG131" s="5"/>
      <c r="DH131" s="54"/>
      <c r="DI131" s="24" t="str">
        <f>IF(DG131&gt;0,WORKDAY(DD131,10),"-")</f>
        <v>-</v>
      </c>
      <c r="DJ131" s="24" t="str">
        <f>IF(DG131&gt;0,WORKDAY(DE131,10),"-")</f>
        <v>-</v>
      </c>
      <c r="DK131" s="5"/>
      <c r="DL131" s="5"/>
      <c r="DM131" s="24" t="str">
        <f>IF(DL131&gt;0,WORKDAY(DI131,10),"-")</f>
        <v>-</v>
      </c>
      <c r="DN131" s="24" t="str">
        <f>IF(DL131&gt;0,WORKDAY(DJ131,10),"-")</f>
        <v>-</v>
      </c>
      <c r="DO131" s="5"/>
      <c r="DP131" s="5"/>
      <c r="DQ131" s="54"/>
      <c r="DR131" s="24" t="str">
        <f>IF(DP131&gt;0,WORKDAY(DM131,10),"-")</f>
        <v>-</v>
      </c>
      <c r="DS131" s="24" t="str">
        <f>IF(DP131&gt;0,WORKDAY(DN131,10),"-")</f>
        <v>-</v>
      </c>
      <c r="DT131" s="5"/>
      <c r="DU131" s="5"/>
      <c r="DV131" s="24" t="str">
        <f>IF(DU131&gt;0,WORKDAY(DR131,10),"-")</f>
        <v>-</v>
      </c>
      <c r="DW131" s="24" t="str">
        <f>IF(DU131&gt;0,WORKDAY(DS131,10),"-")</f>
        <v>-</v>
      </c>
      <c r="DX131" s="5"/>
      <c r="DY131" s="5"/>
      <c r="DZ131" s="54"/>
      <c r="EA131" s="24" t="str">
        <f>IF(DY131&gt;0,WORKDAY(DV131,10),"-")</f>
        <v>-</v>
      </c>
      <c r="EB131" s="24" t="str">
        <f>IF(DY131&gt;0,WORKDAY(DW131,10),"-")</f>
        <v>-</v>
      </c>
      <c r="EC131" s="5"/>
      <c r="ED131" s="5"/>
      <c r="EE131" s="24" t="str">
        <f>IF(ED131&gt;0,WORKDAY(EA131,10),"-")</f>
        <v>-</v>
      </c>
      <c r="EF131" s="24" t="str">
        <f>IF(ED131&gt;0,WORKDAY(EB131,10),"-")</f>
        <v>-</v>
      </c>
      <c r="EG131" s="5"/>
      <c r="EH131" s="5"/>
      <c r="EI131" s="54"/>
      <c r="EJ131" s="24" t="str">
        <f>IF(EH131&gt;0,WORKDAY(EE131,10),"-")</f>
        <v>-</v>
      </c>
      <c r="EK131" s="24" t="str">
        <f>IF(EH131&gt;0,WORKDAY(EF131,10),"-")</f>
        <v>-</v>
      </c>
      <c r="EL131" s="5"/>
      <c r="EM131" s="5"/>
      <c r="EN131" s="24" t="str">
        <f>IF(EM131&gt;0,WORKDAY(EJ131,10),"-")</f>
        <v>-</v>
      </c>
      <c r="EO131" s="24" t="str">
        <f>IF(EM131&gt;0,WORKDAY(EK131,10),"-")</f>
        <v>-</v>
      </c>
      <c r="EP131" s="5"/>
      <c r="EQ131" s="5"/>
      <c r="ER131" s="54"/>
      <c r="ES131" s="54"/>
      <c r="ET131" s="54"/>
      <c r="EU131" s="54"/>
      <c r="EV131" s="54"/>
      <c r="EW131" s="24"/>
      <c r="EX131" s="24"/>
      <c r="EY131" s="167"/>
      <c r="EZ131" s="167"/>
      <c r="FA131" s="193"/>
      <c r="FB131" s="214">
        <v>44216</v>
      </c>
      <c r="FC131" s="214">
        <f>FB131</f>
        <v>44216</v>
      </c>
      <c r="FD131" s="167"/>
      <c r="FE131" s="167"/>
      <c r="FF131" s="24" t="str">
        <f>IF(FE131&gt;0,WORKDAY(FB131,10),"-")</f>
        <v>-</v>
      </c>
      <c r="FG131" s="24" t="str">
        <f>IF(FE131&gt;0,WORKDAY(FC131,10),"-")</f>
        <v>-</v>
      </c>
      <c r="FH131" s="5"/>
      <c r="FI131" s="5"/>
      <c r="FJ131" s="34"/>
      <c r="FK131" s="24">
        <f t="shared" si="93"/>
        <v>44244</v>
      </c>
      <c r="FL131" s="24">
        <f>FK131</f>
        <v>44244</v>
      </c>
      <c r="FM131" s="167"/>
      <c r="FN131" s="167"/>
      <c r="FO131" s="24" t="str">
        <f>IF(FN131&gt;0,WORKDAY(FK131,10),"-")</f>
        <v>-</v>
      </c>
      <c r="FP131" s="24" t="str">
        <f>IF(FN131&gt;0,WORKDAY(FL131,10),"-")</f>
        <v>-</v>
      </c>
      <c r="FQ131" s="5"/>
      <c r="FR131" s="5"/>
      <c r="FS131" s="54"/>
      <c r="FT131" s="24">
        <f t="shared" ref="FT131:FT135" si="102">WORKDAY(FK131,20)</f>
        <v>44272</v>
      </c>
      <c r="FU131" s="24">
        <f>FT131</f>
        <v>44272</v>
      </c>
      <c r="FV131" s="5"/>
      <c r="FW131" s="5"/>
      <c r="FX131" s="24" t="str">
        <f>IF(FW131&gt;0,WORKDAY(FT131,10),"-")</f>
        <v>-</v>
      </c>
      <c r="FY131" s="24" t="str">
        <f>IF(FW131&gt;0,WORKDAY(FU131,10),"-")</f>
        <v>-</v>
      </c>
      <c r="FZ131" s="5"/>
      <c r="GA131" s="5"/>
      <c r="GB131" s="54"/>
      <c r="GC131" s="54"/>
      <c r="GD131" s="54"/>
      <c r="GE131" s="54"/>
      <c r="GF131" s="54"/>
      <c r="GG131" s="54"/>
      <c r="GH131" s="54"/>
      <c r="GI131" s="54"/>
      <c r="GJ131" s="54"/>
      <c r="GK131" s="54"/>
      <c r="GL131" s="54"/>
      <c r="GM131" s="54"/>
      <c r="GN131" s="54"/>
      <c r="GO131" s="54"/>
      <c r="GP131" s="54"/>
      <c r="GQ131" s="54"/>
      <c r="GR131" s="54"/>
      <c r="GS131" s="54"/>
      <c r="GT131" s="54"/>
      <c r="GU131" s="54"/>
      <c r="GV131" s="54"/>
      <c r="GW131" s="54"/>
      <c r="GX131" s="54"/>
      <c r="GY131" s="54"/>
      <c r="GZ131" s="193"/>
      <c r="HA131" s="54"/>
      <c r="HB131" s="54"/>
      <c r="HC131" s="54"/>
      <c r="HD131" s="34">
        <f t="shared" ca="1" si="53"/>
        <v>1</v>
      </c>
      <c r="HE131" s="25">
        <f t="shared" ca="1" si="76"/>
        <v>6.8389057750759875E-4</v>
      </c>
      <c r="HF131" s="25">
        <f t="shared" ca="1" si="77"/>
        <v>1.5197568389057751E-3</v>
      </c>
      <c r="HG131" s="25">
        <f t="shared" ca="1" si="78"/>
        <v>9.0543259557344079E-4</v>
      </c>
      <c r="HH131" s="25">
        <f t="shared" ca="1" si="79"/>
        <v>2.012072434607646E-3</v>
      </c>
      <c r="HI131" s="25"/>
      <c r="HJ131" s="25"/>
      <c r="HK131" s="5"/>
      <c r="HL131" s="24">
        <f t="shared" ca="1" si="51"/>
        <v>44243</v>
      </c>
      <c r="HM131" s="107"/>
      <c r="HO131" s="204" t="str">
        <f t="shared" si="54"/>
        <v>ожидание A1</v>
      </c>
      <c r="HP131" s="204" t="str">
        <f t="shared" si="55"/>
        <v>не выгружено 00</v>
      </c>
      <c r="HQ131" s="182" t="str">
        <f t="shared" si="56"/>
        <v>выгружено A1</v>
      </c>
      <c r="HR131" s="182" t="str">
        <f t="shared" si="57"/>
        <v>ожидание A1</v>
      </c>
      <c r="HS131" s="182" t="b">
        <f t="shared" si="58"/>
        <v>0</v>
      </c>
      <c r="HT131" s="182" t="str">
        <f t="shared" si="59"/>
        <v>ожидание замечаний</v>
      </c>
      <c r="HU131" s="182" t="str">
        <f t="shared" si="60"/>
        <v>0055-P2-GA1-CPC-TRM-00654</v>
      </c>
      <c r="HV131" s="191">
        <f t="shared" si="61"/>
        <v>44243</v>
      </c>
      <c r="HW131" s="184" t="str">
        <f t="shared" si="62"/>
        <v>ожидание A1</v>
      </c>
      <c r="HX131" s="191" t="str">
        <f t="shared" si="63"/>
        <v>ожидание A1</v>
      </c>
      <c r="HY131" s="183"/>
      <c r="HZ131" s="182" t="str">
        <f t="shared" si="64"/>
        <v>выгружено</v>
      </c>
      <c r="IA131" s="182" t="str">
        <f t="shared" si="65"/>
        <v>A1</v>
      </c>
      <c r="IB131" s="182" t="str">
        <f t="shared" si="66"/>
        <v>ожидание замечаний к ревизии</v>
      </c>
      <c r="IC131" s="182" t="str">
        <f t="shared" si="67"/>
        <v>A1</v>
      </c>
      <c r="ID131" s="182" t="str">
        <f t="shared" si="68"/>
        <v>A1</v>
      </c>
      <c r="IE131" s="185" t="str">
        <f t="shared" si="69"/>
        <v>1</v>
      </c>
      <c r="IF131" s="135" t="s">
        <v>705</v>
      </c>
      <c r="IG131" s="181">
        <v>1</v>
      </c>
    </row>
    <row r="132" spans="1:289" s="57" customFormat="1" ht="57" hidden="1" customHeight="1">
      <c r="A132" s="6"/>
      <c r="B132" s="19" t="s">
        <v>156</v>
      </c>
      <c r="C132" s="19" t="s">
        <v>157</v>
      </c>
      <c r="D132" s="5"/>
      <c r="E132" s="5"/>
      <c r="F132" s="5"/>
      <c r="G132" s="5"/>
      <c r="H132" s="5" t="s">
        <v>727</v>
      </c>
      <c r="I132" s="5" t="s">
        <v>736</v>
      </c>
      <c r="J132" s="5"/>
      <c r="K132" s="5"/>
      <c r="L132" s="5"/>
      <c r="M132" s="5"/>
      <c r="N132" s="5"/>
      <c r="O132" s="5"/>
      <c r="P132" s="5" t="s">
        <v>745</v>
      </c>
      <c r="Q132" s="5" t="s">
        <v>747</v>
      </c>
      <c r="R132" s="5" t="s">
        <v>209</v>
      </c>
      <c r="S132" s="5" t="s">
        <v>362</v>
      </c>
      <c r="T132" s="5" t="s">
        <v>370</v>
      </c>
      <c r="U132" s="5" t="s">
        <v>158</v>
      </c>
      <c r="V132" s="5"/>
      <c r="W132" s="5" t="str">
        <f>CONCATENATE(X132,"-",Y132,"-",Z132,AA132,,AB132,"-",AC132)</f>
        <v>5-30-JGMCN-0002</v>
      </c>
      <c r="X132" s="19" t="s">
        <v>755</v>
      </c>
      <c r="Y132" s="19">
        <v>30</v>
      </c>
      <c r="Z132" s="19" t="s">
        <v>179</v>
      </c>
      <c r="AA132" s="19" t="s">
        <v>305</v>
      </c>
      <c r="AB132" s="19" t="s">
        <v>304</v>
      </c>
      <c r="AC132" s="19" t="s">
        <v>192</v>
      </c>
      <c r="AD132" s="5"/>
      <c r="AE132" s="19">
        <v>4</v>
      </c>
      <c r="AF132" s="19" t="s">
        <v>180</v>
      </c>
      <c r="AG132" s="19" t="s">
        <v>166</v>
      </c>
      <c r="AH132" s="19">
        <v>537</v>
      </c>
      <c r="AI132" s="19" t="s">
        <v>227</v>
      </c>
      <c r="AJ132" s="5"/>
      <c r="AK132" s="5"/>
      <c r="AL132" s="5" t="s">
        <v>121</v>
      </c>
      <c r="AM132" s="5"/>
      <c r="AN132" s="5" t="s">
        <v>168</v>
      </c>
      <c r="AO132" s="5" t="str">
        <f>CONCATENATE("0055-",B132,"-",C132,"-","4",".",AE132,".",AF132,".",AG132,".",AH132,"-",AL132,".",AN132,"-",AI132)</f>
        <v>0055-CPC-GA1-4.4.3.30.537-ATH2.SP-0014</v>
      </c>
      <c r="AP132" s="5" t="str">
        <f>CONCATENATE("0055-",B132,"-",C132,"-","4",".",AE132,".",AF132,".",AG132,".",AH132,"-",AL132,"-",AN132,"-",AI132,"_",BD132,"_",U132)</f>
        <v>0055-CPC-GA1-4.4.3.30.537-ATH2-SP-0014_A1_ER</v>
      </c>
      <c r="AQ132" s="13" t="s">
        <v>325</v>
      </c>
      <c r="AR132" s="13" t="s">
        <v>392</v>
      </c>
      <c r="AS132" s="13" t="s">
        <v>387</v>
      </c>
      <c r="AT132" s="13" t="s">
        <v>386</v>
      </c>
      <c r="AU132" s="13" t="s">
        <v>319</v>
      </c>
      <c r="AV132" s="13" t="s">
        <v>334</v>
      </c>
      <c r="AW132" s="13" t="str">
        <f>CONCATENATE(AQ132," ",AS132,CHAR(10),W132,CHAR(10),AU132)</f>
        <v>AGDS Marshalling Cabinet for NON-IS channels 
5-30-JGMCN-0002
List of elements</v>
      </c>
      <c r="AX132" s="13" t="str">
        <f>CONCATENATE(AR132," ",AT132,CHAR(10),W132,CHAR(10),AV132)</f>
        <v>Шкаф кроссовый АСКЗ, аналоговые и дискретные сигналы, неискробезопасный
5-30-JGMCN-0002
Перечень элементов</v>
      </c>
      <c r="AY132" s="5"/>
      <c r="AZ132" s="5" t="s">
        <v>490</v>
      </c>
      <c r="BA132" s="5" t="s">
        <v>489</v>
      </c>
      <c r="BB132" s="5" t="str">
        <f>IF(FW132&gt;0,"02",IF(FN132&gt;0,"01",IF(FE132&gt;0,"00",IF(EM132&gt;0,"G1",IF(ED132&gt;0,"F1",IF(DU132&gt;0,"E1",IF(DL132&gt;0,"D1",IF(DC132&gt;0,"C1",IF(CT132&gt;0,"B1",IF(BM132&gt;0,"A1","-"))))))))))</f>
        <v>A1</v>
      </c>
      <c r="BC132" s="167" t="str">
        <f t="shared" si="88"/>
        <v>IFR</v>
      </c>
      <c r="BD132" s="5" t="str">
        <f t="shared" si="101"/>
        <v>A1</v>
      </c>
      <c r="BE132" s="5"/>
      <c r="BF132" s="5"/>
      <c r="BG132" s="12"/>
      <c r="BH132" s="5"/>
      <c r="BI132" s="5"/>
      <c r="BJ132" s="54">
        <f>FB132-(28+15)</f>
        <v>44173</v>
      </c>
      <c r="BK132" s="54">
        <f ca="1">IF(BM132&gt;0,BL132,IF(BJ132&lt;TODAY(),WORKDAY(TODAY(),10),BJ132))</f>
        <v>44243</v>
      </c>
      <c r="BL132" s="193">
        <v>44243</v>
      </c>
      <c r="BM132" s="167" t="s">
        <v>779</v>
      </c>
      <c r="BN132" s="167"/>
      <c r="BO132" s="167"/>
      <c r="BP132" s="167"/>
      <c r="BQ132" s="167"/>
      <c r="BR132" s="157"/>
      <c r="BS132" s="157"/>
      <c r="BT132" s="157"/>
      <c r="BU132" s="157"/>
      <c r="BV132" s="157"/>
      <c r="BW132" s="147"/>
      <c r="BX132" s="147"/>
      <c r="BY132" s="147"/>
      <c r="BZ132" s="147"/>
      <c r="CA132" s="147"/>
      <c r="CB132" s="125"/>
      <c r="CC132" s="125"/>
      <c r="CD132" s="125"/>
      <c r="CE132" s="125"/>
      <c r="CF132" s="125"/>
      <c r="CG132" s="125"/>
      <c r="CH132" s="125"/>
      <c r="CI132" s="125"/>
      <c r="CJ132" s="125"/>
      <c r="CK132" s="125"/>
      <c r="CL132" s="24">
        <f>WORKDAY(BJ132,20)</f>
        <v>44201</v>
      </c>
      <c r="CM132" s="24">
        <f ca="1">IF(BM132&gt;0,WORKDAY(BK132,10),"-")</f>
        <v>44257</v>
      </c>
      <c r="CN132" s="54"/>
      <c r="CO132" s="117"/>
      <c r="CP132" s="34"/>
      <c r="CQ132" s="24">
        <f>WORKDAY(CL132,10)</f>
        <v>44215</v>
      </c>
      <c r="CR132" s="24" t="str">
        <f>IF(CO132&gt;0,WORKDAY(CM132,10),"-")</f>
        <v>-</v>
      </c>
      <c r="CS132" s="54"/>
      <c r="CT132" s="5"/>
      <c r="CU132" s="24" t="str">
        <f>IF(CT132&gt;0,WORKDAY(CQ132,10),"-")</f>
        <v>-</v>
      </c>
      <c r="CV132" s="24" t="str">
        <f>IF(CT132&gt;0,WORKDAY(CR132,10),"-")</f>
        <v>-</v>
      </c>
      <c r="CW132" s="54"/>
      <c r="CX132" s="5"/>
      <c r="CY132" s="34"/>
      <c r="CZ132" s="24" t="str">
        <f>IF(CX132&gt;0,WORKDAY(CU132,10),"-")</f>
        <v>-</v>
      </c>
      <c r="DA132" s="24" t="str">
        <f>IF(CX132&gt;0,WORKDAY(CV132,10),"-")</f>
        <v>-</v>
      </c>
      <c r="DB132" s="24"/>
      <c r="DC132" s="5"/>
      <c r="DD132" s="24" t="str">
        <f>IF(DC132&gt;0,WORKDAY(CZ132,10),"-")</f>
        <v>-</v>
      </c>
      <c r="DE132" s="24" t="str">
        <f>IF(DC132&gt;0,WORKDAY(DA132,10),"-")</f>
        <v>-</v>
      </c>
      <c r="DF132" s="5"/>
      <c r="DG132" s="5"/>
      <c r="DH132" s="54"/>
      <c r="DI132" s="24" t="str">
        <f>IF(DG132&gt;0,WORKDAY(DD132,10),"-")</f>
        <v>-</v>
      </c>
      <c r="DJ132" s="24" t="str">
        <f>IF(DG132&gt;0,WORKDAY(DE132,10),"-")</f>
        <v>-</v>
      </c>
      <c r="DK132" s="5"/>
      <c r="DL132" s="5"/>
      <c r="DM132" s="24" t="str">
        <f>IF(DL132&gt;0,WORKDAY(DI132,10),"-")</f>
        <v>-</v>
      </c>
      <c r="DN132" s="24" t="str">
        <f>IF(DL132&gt;0,WORKDAY(DJ132,10),"-")</f>
        <v>-</v>
      </c>
      <c r="DO132" s="5"/>
      <c r="DP132" s="5"/>
      <c r="DQ132" s="54"/>
      <c r="DR132" s="24" t="str">
        <f>IF(DP132&gt;0,WORKDAY(DM132,10),"-")</f>
        <v>-</v>
      </c>
      <c r="DS132" s="24" t="str">
        <f>IF(DP132&gt;0,WORKDAY(DN132,10),"-")</f>
        <v>-</v>
      </c>
      <c r="DT132" s="5"/>
      <c r="DU132" s="5"/>
      <c r="DV132" s="24" t="str">
        <f>IF(DU132&gt;0,WORKDAY(DR132,10),"-")</f>
        <v>-</v>
      </c>
      <c r="DW132" s="24" t="str">
        <f>IF(DU132&gt;0,WORKDAY(DS132,10),"-")</f>
        <v>-</v>
      </c>
      <c r="DX132" s="5"/>
      <c r="DY132" s="5"/>
      <c r="DZ132" s="54"/>
      <c r="EA132" s="24" t="str">
        <f>IF(DY132&gt;0,WORKDAY(DV132,10),"-")</f>
        <v>-</v>
      </c>
      <c r="EB132" s="24" t="str">
        <f>IF(DY132&gt;0,WORKDAY(DW132,10),"-")</f>
        <v>-</v>
      </c>
      <c r="EC132" s="5"/>
      <c r="ED132" s="5"/>
      <c r="EE132" s="24" t="str">
        <f>IF(ED132&gt;0,WORKDAY(EA132,10),"-")</f>
        <v>-</v>
      </c>
      <c r="EF132" s="24" t="str">
        <f>IF(ED132&gt;0,WORKDAY(EB132,10),"-")</f>
        <v>-</v>
      </c>
      <c r="EG132" s="5"/>
      <c r="EH132" s="5"/>
      <c r="EI132" s="54"/>
      <c r="EJ132" s="24" t="str">
        <f>IF(EH132&gt;0,WORKDAY(EE132,10),"-")</f>
        <v>-</v>
      </c>
      <c r="EK132" s="24" t="str">
        <f>IF(EH132&gt;0,WORKDAY(EF132,10),"-")</f>
        <v>-</v>
      </c>
      <c r="EL132" s="5"/>
      <c r="EM132" s="5"/>
      <c r="EN132" s="24" t="str">
        <f>IF(EM132&gt;0,WORKDAY(EJ132,10),"-")</f>
        <v>-</v>
      </c>
      <c r="EO132" s="24" t="str">
        <f>IF(EM132&gt;0,WORKDAY(EK132,10),"-")</f>
        <v>-</v>
      </c>
      <c r="EP132" s="5"/>
      <c r="EQ132" s="5"/>
      <c r="ER132" s="54"/>
      <c r="ES132" s="54"/>
      <c r="ET132" s="54"/>
      <c r="EU132" s="54"/>
      <c r="EV132" s="54"/>
      <c r="EW132" s="24"/>
      <c r="EX132" s="24"/>
      <c r="EY132" s="167"/>
      <c r="EZ132" s="167"/>
      <c r="FA132" s="193"/>
      <c r="FB132" s="214">
        <v>44216</v>
      </c>
      <c r="FC132" s="214">
        <f>FB132</f>
        <v>44216</v>
      </c>
      <c r="FD132" s="167"/>
      <c r="FE132" s="167"/>
      <c r="FF132" s="24" t="str">
        <f>IF(FE132&gt;0,WORKDAY(FB132,10),"-")</f>
        <v>-</v>
      </c>
      <c r="FG132" s="24" t="str">
        <f>IF(FE132&gt;0,WORKDAY(FC132,10),"-")</f>
        <v>-</v>
      </c>
      <c r="FH132" s="5"/>
      <c r="FI132" s="5"/>
      <c r="FJ132" s="34"/>
      <c r="FK132" s="24">
        <f t="shared" si="93"/>
        <v>44244</v>
      </c>
      <c r="FL132" s="24">
        <f>FK132</f>
        <v>44244</v>
      </c>
      <c r="FM132" s="5"/>
      <c r="FN132" s="5"/>
      <c r="FO132" s="24" t="str">
        <f>IF(FN132&gt;0,WORKDAY(FK132,10),"-")</f>
        <v>-</v>
      </c>
      <c r="FP132" s="24" t="str">
        <f>IF(FN132&gt;0,WORKDAY(FL132,10),"-")</f>
        <v>-</v>
      </c>
      <c r="FQ132" s="5"/>
      <c r="FR132" s="5"/>
      <c r="FS132" s="54"/>
      <c r="FT132" s="24">
        <f t="shared" si="102"/>
        <v>44272</v>
      </c>
      <c r="FU132" s="24">
        <f>FT132</f>
        <v>44272</v>
      </c>
      <c r="FV132" s="5"/>
      <c r="FW132" s="5"/>
      <c r="FX132" s="24" t="str">
        <f>IF(FW132&gt;0,WORKDAY(FT132,10),"-")</f>
        <v>-</v>
      </c>
      <c r="FY132" s="24" t="str">
        <f>IF(FW132&gt;0,WORKDAY(FU132,10),"-")</f>
        <v>-</v>
      </c>
      <c r="FZ132" s="5"/>
      <c r="GA132" s="5"/>
      <c r="GB132" s="54"/>
      <c r="GC132" s="54"/>
      <c r="GD132" s="54"/>
      <c r="GE132" s="54"/>
      <c r="GF132" s="54"/>
      <c r="GG132" s="54"/>
      <c r="GH132" s="54"/>
      <c r="GI132" s="54"/>
      <c r="GJ132" s="54"/>
      <c r="GK132" s="54"/>
      <c r="GL132" s="54"/>
      <c r="GM132" s="54"/>
      <c r="GN132" s="54"/>
      <c r="GO132" s="54"/>
      <c r="GP132" s="54"/>
      <c r="GQ132" s="54"/>
      <c r="GR132" s="54"/>
      <c r="GS132" s="54"/>
      <c r="GT132" s="54"/>
      <c r="GU132" s="54"/>
      <c r="GV132" s="54"/>
      <c r="GW132" s="54"/>
      <c r="GX132" s="54"/>
      <c r="GY132" s="54"/>
      <c r="GZ132" s="193"/>
      <c r="HA132" s="54"/>
      <c r="HB132" s="54"/>
      <c r="HC132" s="54"/>
      <c r="HD132" s="34">
        <f t="shared" ca="1" si="53"/>
        <v>1</v>
      </c>
      <c r="HE132" s="25">
        <f t="shared" ca="1" si="76"/>
        <v>6.8389057750759875E-4</v>
      </c>
      <c r="HF132" s="25">
        <f t="shared" ca="1" si="77"/>
        <v>1.5197568389057751E-3</v>
      </c>
      <c r="HG132" s="25">
        <f t="shared" ca="1" si="78"/>
        <v>9.0543259557344079E-4</v>
      </c>
      <c r="HH132" s="25">
        <f t="shared" ca="1" si="79"/>
        <v>2.012072434607646E-3</v>
      </c>
      <c r="HI132" s="25"/>
      <c r="HJ132" s="25"/>
      <c r="HK132" s="5"/>
      <c r="HL132" s="24">
        <f t="shared" ca="1" si="51"/>
        <v>44243</v>
      </c>
      <c r="HM132" s="107"/>
      <c r="HO132" s="204" t="str">
        <f t="shared" si="54"/>
        <v>ожидание A1</v>
      </c>
      <c r="HP132" s="204" t="str">
        <f t="shared" si="55"/>
        <v>не выгружено 00</v>
      </c>
      <c r="HQ132" s="182" t="str">
        <f t="shared" si="56"/>
        <v>выгружено A1</v>
      </c>
      <c r="HR132" s="182" t="str">
        <f t="shared" si="57"/>
        <v>ожидание A1</v>
      </c>
      <c r="HS132" s="182" t="b">
        <f t="shared" si="58"/>
        <v>0</v>
      </c>
      <c r="HT132" s="182" t="str">
        <f t="shared" si="59"/>
        <v>ожидание замечаний</v>
      </c>
      <c r="HU132" s="182" t="str">
        <f t="shared" si="60"/>
        <v>0055-P2-GA1-CPC-TRM-00654</v>
      </c>
      <c r="HV132" s="191">
        <f t="shared" si="61"/>
        <v>44243</v>
      </c>
      <c r="HW132" s="184" t="str">
        <f t="shared" si="62"/>
        <v>ожидание A1</v>
      </c>
      <c r="HX132" s="191" t="str">
        <f t="shared" si="63"/>
        <v>ожидание A1</v>
      </c>
      <c r="HY132" s="183"/>
      <c r="HZ132" s="182" t="str">
        <f t="shared" si="64"/>
        <v>выгружено</v>
      </c>
      <c r="IA132" s="182" t="str">
        <f t="shared" si="65"/>
        <v>A1</v>
      </c>
      <c r="IB132" s="182" t="str">
        <f t="shared" si="66"/>
        <v>ожидание замечаний к ревизии</v>
      </c>
      <c r="IC132" s="182" t="str">
        <f t="shared" si="67"/>
        <v>A1</v>
      </c>
      <c r="ID132" s="182" t="str">
        <f t="shared" si="68"/>
        <v>A1</v>
      </c>
      <c r="IE132" s="185" t="str">
        <f t="shared" si="69"/>
        <v>1</v>
      </c>
      <c r="IF132" s="135" t="s">
        <v>705</v>
      </c>
      <c r="IG132" s="181">
        <v>1</v>
      </c>
    </row>
    <row r="133" spans="1:289" s="57" customFormat="1" ht="57" hidden="1" customHeight="1">
      <c r="A133" s="6"/>
      <c r="B133" s="19" t="s">
        <v>156</v>
      </c>
      <c r="C133" s="19" t="s">
        <v>157</v>
      </c>
      <c r="D133" s="5"/>
      <c r="E133" s="5"/>
      <c r="F133" s="5"/>
      <c r="G133" s="5"/>
      <c r="H133" s="5" t="s">
        <v>727</v>
      </c>
      <c r="I133" s="5" t="s">
        <v>736</v>
      </c>
      <c r="J133" s="5"/>
      <c r="K133" s="5"/>
      <c r="L133" s="5"/>
      <c r="M133" s="5"/>
      <c r="N133" s="5"/>
      <c r="O133" s="5"/>
      <c r="P133" s="5" t="s">
        <v>745</v>
      </c>
      <c r="Q133" s="5" t="s">
        <v>747</v>
      </c>
      <c r="R133" s="5" t="s">
        <v>209</v>
      </c>
      <c r="S133" s="5" t="s">
        <v>362</v>
      </c>
      <c r="T133" s="5" t="s">
        <v>370</v>
      </c>
      <c r="U133" s="5" t="s">
        <v>158</v>
      </c>
      <c r="V133" s="5"/>
      <c r="W133" s="5" t="str">
        <f>CONCATENATE(X133,"-",Y133,"-",Z133,AA133,,AB133,"-",AC133)</f>
        <v>5-30-JGMCN-0002</v>
      </c>
      <c r="X133" s="19" t="s">
        <v>755</v>
      </c>
      <c r="Y133" s="19">
        <v>30</v>
      </c>
      <c r="Z133" s="19" t="s">
        <v>179</v>
      </c>
      <c r="AA133" s="19" t="s">
        <v>305</v>
      </c>
      <c r="AB133" s="19" t="s">
        <v>304</v>
      </c>
      <c r="AC133" s="19" t="s">
        <v>192</v>
      </c>
      <c r="AD133" s="5"/>
      <c r="AE133" s="19">
        <v>4</v>
      </c>
      <c r="AF133" s="19" t="s">
        <v>180</v>
      </c>
      <c r="AG133" s="19" t="s">
        <v>166</v>
      </c>
      <c r="AH133" s="19">
        <v>537</v>
      </c>
      <c r="AI133" s="19" t="s">
        <v>227</v>
      </c>
      <c r="AJ133" s="5"/>
      <c r="AK133" s="5"/>
      <c r="AL133" s="5" t="s">
        <v>121</v>
      </c>
      <c r="AM133" s="5"/>
      <c r="AN133" s="5" t="s">
        <v>169</v>
      </c>
      <c r="AO133" s="5" t="str">
        <f>CONCATENATE("0055-",B133,"-",C133,"-","4",".",AE133,".",AF133,".",AG133,".",AH133,"-",AL133,".",AN133,"-",AI133)</f>
        <v>0055-CPC-GA1-4.4.3.30.537-ATH2.V0-0014</v>
      </c>
      <c r="AP133" s="5" t="str">
        <f>CONCATENATE("0055-",B133,"-",C133,"-","4",".",AE133,".",AF133,".",AG133,".",AH133,"-",AL133,"-",AN133,"-",AI133,"_",BD133,"_",U133)</f>
        <v>0055-CPC-GA1-4.4.3.30.537-ATH2-V0-0014_A1_ER</v>
      </c>
      <c r="AQ133" s="13" t="s">
        <v>325</v>
      </c>
      <c r="AR133" s="13" t="s">
        <v>392</v>
      </c>
      <c r="AS133" s="13" t="s">
        <v>387</v>
      </c>
      <c r="AT133" s="13" t="s">
        <v>386</v>
      </c>
      <c r="AU133" s="13" t="s">
        <v>320</v>
      </c>
      <c r="AV133" s="13" t="s">
        <v>335</v>
      </c>
      <c r="AW133" s="13" t="str">
        <f>CONCATENATE(AQ133," ",AS133,CHAR(10),W133,CHAR(10),AU133)</f>
        <v>AGDS Marshalling Cabinet for NON-IS channels 
5-30-JGMCN-0002
General view drawings</v>
      </c>
      <c r="AX133" s="13" t="str">
        <f>CONCATENATE(AR133," ",AT133,CHAR(10),W133,CHAR(10),AV133)</f>
        <v>Шкаф кроссовый АСКЗ, аналоговые и дискретные сигналы, неискробезопасный
5-30-JGMCN-0002
Чертеж общего вида</v>
      </c>
      <c r="AY133" s="5"/>
      <c r="AZ133" s="5" t="s">
        <v>490</v>
      </c>
      <c r="BA133" s="5" t="s">
        <v>489</v>
      </c>
      <c r="BB133" s="5" t="str">
        <f>IF(FW133&gt;0,"02",IF(FN133&gt;0,"01",IF(FE133&gt;0,"00",IF(EM133&gt;0,"G1",IF(ED133&gt;0,"F1",IF(DU133&gt;0,"E1",IF(DL133&gt;0,"D1",IF(DC133&gt;0,"C1",IF(CT133&gt;0,"B1",IF(BM133&gt;0,"A1","-"))))))))))</f>
        <v>A1</v>
      </c>
      <c r="BC133" s="167" t="str">
        <f t="shared" si="88"/>
        <v>IFR</v>
      </c>
      <c r="BD133" s="5" t="str">
        <f t="shared" si="101"/>
        <v>A1</v>
      </c>
      <c r="BE133" s="5"/>
      <c r="BF133" s="5"/>
      <c r="BG133" s="12"/>
      <c r="BH133" s="5"/>
      <c r="BI133" s="5"/>
      <c r="BJ133" s="54">
        <f>FB133-(28+15)</f>
        <v>44173</v>
      </c>
      <c r="BK133" s="54">
        <f ca="1">IF(BM133&gt;0,BL133,IF(BJ133&lt;TODAY(),WORKDAY(TODAY(),10),BJ133))</f>
        <v>44243</v>
      </c>
      <c r="BL133" s="193">
        <v>44243</v>
      </c>
      <c r="BM133" s="167" t="s">
        <v>779</v>
      </c>
      <c r="BN133" s="167"/>
      <c r="BO133" s="167"/>
      <c r="BP133" s="167"/>
      <c r="BQ133" s="167"/>
      <c r="BR133" s="157"/>
      <c r="BS133" s="157"/>
      <c r="BT133" s="157"/>
      <c r="BU133" s="157"/>
      <c r="BV133" s="157"/>
      <c r="BW133" s="147"/>
      <c r="BX133" s="147"/>
      <c r="BY133" s="147"/>
      <c r="BZ133" s="147"/>
      <c r="CA133" s="147"/>
      <c r="CB133" s="125"/>
      <c r="CC133" s="125"/>
      <c r="CD133" s="125"/>
      <c r="CE133" s="125"/>
      <c r="CF133" s="125"/>
      <c r="CG133" s="125"/>
      <c r="CH133" s="125"/>
      <c r="CI133" s="125"/>
      <c r="CJ133" s="125"/>
      <c r="CK133" s="125"/>
      <c r="CL133" s="24">
        <f>WORKDAY(BJ133,20)</f>
        <v>44201</v>
      </c>
      <c r="CM133" s="24">
        <f ca="1">IF(BM133&gt;0,WORKDAY(BK133,10),"-")</f>
        <v>44257</v>
      </c>
      <c r="CN133" s="54"/>
      <c r="CO133" s="117"/>
      <c r="CP133" s="34"/>
      <c r="CQ133" s="24">
        <f>WORKDAY(CL133,10)</f>
        <v>44215</v>
      </c>
      <c r="CR133" s="24" t="str">
        <f>IF(CO133&gt;0,WORKDAY(CM133,10),"-")</f>
        <v>-</v>
      </c>
      <c r="CS133" s="54"/>
      <c r="CT133" s="5"/>
      <c r="CU133" s="24" t="str">
        <f>IF(CT133&gt;0,WORKDAY(CQ133,10),"-")</f>
        <v>-</v>
      </c>
      <c r="CV133" s="24" t="str">
        <f>IF(CT133&gt;0,WORKDAY(CR133,10),"-")</f>
        <v>-</v>
      </c>
      <c r="CW133" s="54"/>
      <c r="CX133" s="5"/>
      <c r="CY133" s="34"/>
      <c r="CZ133" s="24" t="str">
        <f>IF(CX133&gt;0,WORKDAY(CU133,10),"-")</f>
        <v>-</v>
      </c>
      <c r="DA133" s="24" t="str">
        <f>IF(CX133&gt;0,WORKDAY(CV133,10),"-")</f>
        <v>-</v>
      </c>
      <c r="DB133" s="24"/>
      <c r="DC133" s="5"/>
      <c r="DD133" s="24" t="str">
        <f>IF(DC133&gt;0,WORKDAY(CZ133,10),"-")</f>
        <v>-</v>
      </c>
      <c r="DE133" s="24" t="str">
        <f>IF(DC133&gt;0,WORKDAY(DA133,10),"-")</f>
        <v>-</v>
      </c>
      <c r="DF133" s="5"/>
      <c r="DG133" s="5"/>
      <c r="DH133" s="54"/>
      <c r="DI133" s="24" t="str">
        <f>IF(DG133&gt;0,WORKDAY(DD133,10),"-")</f>
        <v>-</v>
      </c>
      <c r="DJ133" s="24" t="str">
        <f>IF(DG133&gt;0,WORKDAY(DE133,10),"-")</f>
        <v>-</v>
      </c>
      <c r="DK133" s="5"/>
      <c r="DL133" s="5"/>
      <c r="DM133" s="24" t="str">
        <f>IF(DL133&gt;0,WORKDAY(DI133,10),"-")</f>
        <v>-</v>
      </c>
      <c r="DN133" s="24" t="str">
        <f>IF(DL133&gt;0,WORKDAY(DJ133,10),"-")</f>
        <v>-</v>
      </c>
      <c r="DO133" s="5"/>
      <c r="DP133" s="5"/>
      <c r="DQ133" s="54"/>
      <c r="DR133" s="24" t="str">
        <f>IF(DP133&gt;0,WORKDAY(DM133,10),"-")</f>
        <v>-</v>
      </c>
      <c r="DS133" s="24" t="str">
        <f>IF(DP133&gt;0,WORKDAY(DN133,10),"-")</f>
        <v>-</v>
      </c>
      <c r="DT133" s="5"/>
      <c r="DU133" s="5"/>
      <c r="DV133" s="24" t="str">
        <f>IF(DU133&gt;0,WORKDAY(DR133,10),"-")</f>
        <v>-</v>
      </c>
      <c r="DW133" s="24" t="str">
        <f>IF(DU133&gt;0,WORKDAY(DS133,10),"-")</f>
        <v>-</v>
      </c>
      <c r="DX133" s="5"/>
      <c r="DY133" s="5"/>
      <c r="DZ133" s="54"/>
      <c r="EA133" s="24" t="str">
        <f>IF(DY133&gt;0,WORKDAY(DV133,10),"-")</f>
        <v>-</v>
      </c>
      <c r="EB133" s="24" t="str">
        <f>IF(DY133&gt;0,WORKDAY(DW133,10),"-")</f>
        <v>-</v>
      </c>
      <c r="EC133" s="5"/>
      <c r="ED133" s="5"/>
      <c r="EE133" s="24" t="str">
        <f>IF(ED133&gt;0,WORKDAY(EA133,10),"-")</f>
        <v>-</v>
      </c>
      <c r="EF133" s="24" t="str">
        <f>IF(ED133&gt;0,WORKDAY(EB133,10),"-")</f>
        <v>-</v>
      </c>
      <c r="EG133" s="5"/>
      <c r="EH133" s="5"/>
      <c r="EI133" s="54"/>
      <c r="EJ133" s="24" t="str">
        <f>IF(EH133&gt;0,WORKDAY(EE133,10),"-")</f>
        <v>-</v>
      </c>
      <c r="EK133" s="24" t="str">
        <f>IF(EH133&gt;0,WORKDAY(EF133,10),"-")</f>
        <v>-</v>
      </c>
      <c r="EL133" s="5"/>
      <c r="EM133" s="5"/>
      <c r="EN133" s="24" t="str">
        <f>IF(EM133&gt;0,WORKDAY(EJ133,10),"-")</f>
        <v>-</v>
      </c>
      <c r="EO133" s="24" t="str">
        <f>IF(EM133&gt;0,WORKDAY(EK133,10),"-")</f>
        <v>-</v>
      </c>
      <c r="EP133" s="5"/>
      <c r="EQ133" s="5"/>
      <c r="ER133" s="54"/>
      <c r="ES133" s="54"/>
      <c r="ET133" s="54"/>
      <c r="EU133" s="54"/>
      <c r="EV133" s="54"/>
      <c r="EW133" s="24"/>
      <c r="EX133" s="24"/>
      <c r="EY133" s="167"/>
      <c r="EZ133" s="167"/>
      <c r="FA133" s="193"/>
      <c r="FB133" s="214">
        <v>44216</v>
      </c>
      <c r="FC133" s="214">
        <f>FB133</f>
        <v>44216</v>
      </c>
      <c r="FD133" s="167"/>
      <c r="FE133" s="167"/>
      <c r="FF133" s="24" t="str">
        <f>IF(FE133&gt;0,WORKDAY(FB133,10),"-")</f>
        <v>-</v>
      </c>
      <c r="FG133" s="24" t="str">
        <f>IF(FE133&gt;0,WORKDAY(FC133,10),"-")</f>
        <v>-</v>
      </c>
      <c r="FH133" s="5"/>
      <c r="FI133" s="5"/>
      <c r="FJ133" s="34"/>
      <c r="FK133" s="24">
        <f t="shared" si="93"/>
        <v>44244</v>
      </c>
      <c r="FL133" s="24">
        <f>FK133</f>
        <v>44244</v>
      </c>
      <c r="FM133" s="5"/>
      <c r="FN133" s="5"/>
      <c r="FO133" s="24" t="str">
        <f>IF(FN133&gt;0,WORKDAY(FK133,10),"-")</f>
        <v>-</v>
      </c>
      <c r="FP133" s="24" t="str">
        <f>IF(FN133&gt;0,WORKDAY(FL133,10),"-")</f>
        <v>-</v>
      </c>
      <c r="FQ133" s="5"/>
      <c r="FR133" s="5"/>
      <c r="FS133" s="54"/>
      <c r="FT133" s="24">
        <f t="shared" si="102"/>
        <v>44272</v>
      </c>
      <c r="FU133" s="24">
        <f>FT133</f>
        <v>44272</v>
      </c>
      <c r="FV133" s="5"/>
      <c r="FW133" s="5"/>
      <c r="FX133" s="24" t="str">
        <f>IF(FW133&gt;0,WORKDAY(FT133,10),"-")</f>
        <v>-</v>
      </c>
      <c r="FY133" s="24" t="str">
        <f>IF(FW133&gt;0,WORKDAY(FU133,10),"-")</f>
        <v>-</v>
      </c>
      <c r="FZ133" s="5"/>
      <c r="GA133" s="5"/>
      <c r="GB133" s="54"/>
      <c r="GC133" s="54"/>
      <c r="GD133" s="54"/>
      <c r="GE133" s="54"/>
      <c r="GF133" s="54"/>
      <c r="GG133" s="54"/>
      <c r="GH133" s="54"/>
      <c r="GI133" s="54"/>
      <c r="GJ133" s="54"/>
      <c r="GK133" s="54"/>
      <c r="GL133" s="54"/>
      <c r="GM133" s="54"/>
      <c r="GN133" s="54"/>
      <c r="GO133" s="54"/>
      <c r="GP133" s="54"/>
      <c r="GQ133" s="54"/>
      <c r="GR133" s="54"/>
      <c r="GS133" s="54"/>
      <c r="GT133" s="54"/>
      <c r="GU133" s="54"/>
      <c r="GV133" s="54"/>
      <c r="GW133" s="54"/>
      <c r="GX133" s="54"/>
      <c r="GY133" s="54"/>
      <c r="GZ133" s="193"/>
      <c r="HA133" s="54"/>
      <c r="HB133" s="54"/>
      <c r="HC133" s="54"/>
      <c r="HD133" s="34">
        <f t="shared" ca="1" si="53"/>
        <v>1</v>
      </c>
      <c r="HE133" s="25">
        <f t="shared" ca="1" si="76"/>
        <v>6.8389057750759875E-4</v>
      </c>
      <c r="HF133" s="25">
        <f t="shared" ca="1" si="77"/>
        <v>1.5197568389057751E-3</v>
      </c>
      <c r="HG133" s="25">
        <f t="shared" ca="1" si="78"/>
        <v>9.0543259557344079E-4</v>
      </c>
      <c r="HH133" s="25">
        <f t="shared" ca="1" si="79"/>
        <v>2.012072434607646E-3</v>
      </c>
      <c r="HI133" s="25"/>
      <c r="HJ133" s="25"/>
      <c r="HK133" s="5"/>
      <c r="HL133" s="24">
        <f t="shared" ca="1" si="51"/>
        <v>44243</v>
      </c>
      <c r="HM133" s="107"/>
      <c r="HO133" s="204" t="str">
        <f t="shared" si="54"/>
        <v>ожидание A1</v>
      </c>
      <c r="HP133" s="204" t="str">
        <f t="shared" si="55"/>
        <v>не выгружено 00</v>
      </c>
      <c r="HQ133" s="182" t="str">
        <f t="shared" si="56"/>
        <v>выгружено A1</v>
      </c>
      <c r="HR133" s="182" t="str">
        <f t="shared" si="57"/>
        <v>ожидание A1</v>
      </c>
      <c r="HS133" s="182" t="b">
        <f t="shared" si="58"/>
        <v>0</v>
      </c>
      <c r="HT133" s="182" t="str">
        <f t="shared" si="59"/>
        <v>ожидание замечаний</v>
      </c>
      <c r="HU133" s="182" t="str">
        <f t="shared" si="60"/>
        <v>0055-P2-GA1-CPC-TRM-00654</v>
      </c>
      <c r="HV133" s="191">
        <f t="shared" si="61"/>
        <v>44243</v>
      </c>
      <c r="HW133" s="184" t="str">
        <f t="shared" si="62"/>
        <v>ожидание A1</v>
      </c>
      <c r="HX133" s="191" t="str">
        <f t="shared" si="63"/>
        <v>ожидание A1</v>
      </c>
      <c r="HY133" s="183"/>
      <c r="HZ133" s="182" t="str">
        <f t="shared" si="64"/>
        <v>выгружено</v>
      </c>
      <c r="IA133" s="182" t="str">
        <f t="shared" si="65"/>
        <v>A1</v>
      </c>
      <c r="IB133" s="182" t="str">
        <f t="shared" si="66"/>
        <v>ожидание замечаний к ревизии</v>
      </c>
      <c r="IC133" s="182" t="str">
        <f t="shared" si="67"/>
        <v>A1</v>
      </c>
      <c r="ID133" s="182" t="str">
        <f t="shared" si="68"/>
        <v>A1</v>
      </c>
      <c r="IE133" s="185" t="str">
        <f t="shared" si="69"/>
        <v>1</v>
      </c>
      <c r="IF133" s="135" t="s">
        <v>705</v>
      </c>
      <c r="IG133" s="181">
        <v>1</v>
      </c>
    </row>
    <row r="134" spans="1:289" s="57" customFormat="1" ht="57" hidden="1" customHeight="1">
      <c r="A134" s="6"/>
      <c r="B134" s="19" t="s">
        <v>156</v>
      </c>
      <c r="C134" s="19" t="s">
        <v>157</v>
      </c>
      <c r="D134" s="5"/>
      <c r="E134" s="5"/>
      <c r="F134" s="5"/>
      <c r="G134" s="5"/>
      <c r="H134" s="5" t="s">
        <v>727</v>
      </c>
      <c r="I134" s="5" t="s">
        <v>736</v>
      </c>
      <c r="J134" s="5"/>
      <c r="K134" s="5"/>
      <c r="L134" s="5"/>
      <c r="M134" s="5"/>
      <c r="N134" s="5"/>
      <c r="O134" s="5"/>
      <c r="P134" s="5" t="s">
        <v>745</v>
      </c>
      <c r="Q134" s="5" t="s">
        <v>747</v>
      </c>
      <c r="R134" s="5" t="s">
        <v>209</v>
      </c>
      <c r="S134" s="5" t="s">
        <v>362</v>
      </c>
      <c r="T134" s="5" t="s">
        <v>370</v>
      </c>
      <c r="U134" s="5" t="s">
        <v>158</v>
      </c>
      <c r="V134" s="5"/>
      <c r="W134" s="5" t="str">
        <f>CONCATENATE(X134,"-",Y134,"-",Z134,AA134,,AB134,"-",AC134)</f>
        <v>5-30-JGMCN-0002</v>
      </c>
      <c r="X134" s="19" t="s">
        <v>755</v>
      </c>
      <c r="Y134" s="19">
        <v>30</v>
      </c>
      <c r="Z134" s="19" t="s">
        <v>179</v>
      </c>
      <c r="AA134" s="19" t="s">
        <v>305</v>
      </c>
      <c r="AB134" s="19" t="s">
        <v>304</v>
      </c>
      <c r="AC134" s="19" t="s">
        <v>192</v>
      </c>
      <c r="AD134" s="5"/>
      <c r="AE134" s="19">
        <v>4</v>
      </c>
      <c r="AF134" s="19" t="s">
        <v>180</v>
      </c>
      <c r="AG134" s="19" t="s">
        <v>166</v>
      </c>
      <c r="AH134" s="19">
        <v>537</v>
      </c>
      <c r="AI134" s="19" t="s">
        <v>227</v>
      </c>
      <c r="AJ134" s="5"/>
      <c r="AK134" s="5"/>
      <c r="AL134" s="5" t="s">
        <v>121</v>
      </c>
      <c r="AM134" s="5"/>
      <c r="AN134" s="5" t="s">
        <v>170</v>
      </c>
      <c r="AO134" s="5" t="str">
        <f>CONCATENATE("0055-",B134,"-",C134,"-","4",".",AE134,".",AF134,".",AG134,".",AH134,"-",AL134,".",AN134,"-",AI134)</f>
        <v>0055-CPC-GA1-4.4.3.30.537-ATH2.SB-0014</v>
      </c>
      <c r="AP134" s="5" t="str">
        <f>CONCATENATE("0055-",B134,"-",C134,"-","4",".",AE134,".",AF134,".",AG134,".",AH134,"-",AL134,"-",AN134,"-",AI134,"_",BD134,"_",U134)</f>
        <v>0055-CPC-GA1-4.4.3.30.537-ATH2-SB-0014_A1_ER</v>
      </c>
      <c r="AQ134" s="13" t="s">
        <v>325</v>
      </c>
      <c r="AR134" s="13" t="s">
        <v>392</v>
      </c>
      <c r="AS134" s="13" t="s">
        <v>387</v>
      </c>
      <c r="AT134" s="13" t="s">
        <v>386</v>
      </c>
      <c r="AU134" s="13" t="s">
        <v>321</v>
      </c>
      <c r="AV134" s="13" t="s">
        <v>336</v>
      </c>
      <c r="AW134" s="13" t="str">
        <f>CONCATENATE(AQ134," ",AS134,CHAR(10),W134,CHAR(10),AU134)</f>
        <v>AGDS Marshalling Cabinet for NON-IS channels 
5-30-JGMCN-0002
Electrical circuits</v>
      </c>
      <c r="AX134" s="13" t="str">
        <f>CONCATENATE(AR134," ",AT134,CHAR(10),W134,CHAR(10),AV134)</f>
        <v>Шкаф кроссовый АСКЗ, аналоговые и дискретные сигналы, неискробезопасный
5-30-JGMCN-0002
Схема электрическая принципиальная</v>
      </c>
      <c r="AY134" s="5"/>
      <c r="AZ134" s="5" t="s">
        <v>490</v>
      </c>
      <c r="BA134" s="5" t="s">
        <v>489</v>
      </c>
      <c r="BB134" s="5" t="str">
        <f>IF(FW134&gt;0,"02",IF(FN134&gt;0,"01",IF(FE134&gt;0,"00",IF(EM134&gt;0,"G1",IF(ED134&gt;0,"F1",IF(DU134&gt;0,"E1",IF(DL134&gt;0,"D1",IF(DC134&gt;0,"C1",IF(CT134&gt;0,"B1",IF(BM134&gt;0,"A1","-"))))))))))</f>
        <v>A1</v>
      </c>
      <c r="BC134" s="167" t="str">
        <f t="shared" si="88"/>
        <v>IFR</v>
      </c>
      <c r="BD134" s="5" t="str">
        <f t="shared" si="101"/>
        <v>A1</v>
      </c>
      <c r="BE134" s="5"/>
      <c r="BF134" s="5"/>
      <c r="BG134" s="12"/>
      <c r="BH134" s="5"/>
      <c r="BI134" s="5"/>
      <c r="BJ134" s="54">
        <f>FB134-(28+15)</f>
        <v>44173</v>
      </c>
      <c r="BK134" s="54">
        <f ca="1">IF(BM134&gt;0,BL134,IF(BJ134&lt;TODAY(),WORKDAY(TODAY(),10),BJ134))</f>
        <v>44243</v>
      </c>
      <c r="BL134" s="193">
        <v>44243</v>
      </c>
      <c r="BM134" s="167" t="s">
        <v>779</v>
      </c>
      <c r="BN134" s="167"/>
      <c r="BO134" s="167"/>
      <c r="BP134" s="167"/>
      <c r="BQ134" s="167"/>
      <c r="BR134" s="157"/>
      <c r="BS134" s="157"/>
      <c r="BT134" s="157"/>
      <c r="BU134" s="157"/>
      <c r="BV134" s="157"/>
      <c r="BW134" s="147"/>
      <c r="BX134" s="147"/>
      <c r="BY134" s="147"/>
      <c r="BZ134" s="147"/>
      <c r="CA134" s="147"/>
      <c r="CB134" s="125"/>
      <c r="CC134" s="125"/>
      <c r="CD134" s="125"/>
      <c r="CE134" s="125"/>
      <c r="CF134" s="125"/>
      <c r="CG134" s="125"/>
      <c r="CH134" s="125"/>
      <c r="CI134" s="125"/>
      <c r="CJ134" s="125"/>
      <c r="CK134" s="125"/>
      <c r="CL134" s="24">
        <f>WORKDAY(BJ134,20)</f>
        <v>44201</v>
      </c>
      <c r="CM134" s="24">
        <f ca="1">IF(BM134&gt;0,WORKDAY(BK134,10),"-")</f>
        <v>44257</v>
      </c>
      <c r="CN134" s="54"/>
      <c r="CO134" s="117"/>
      <c r="CP134" s="34"/>
      <c r="CQ134" s="24">
        <f>WORKDAY(CL134,10)</f>
        <v>44215</v>
      </c>
      <c r="CR134" s="24" t="str">
        <f>IF(CO134&gt;0,WORKDAY(CM134,10),"-")</f>
        <v>-</v>
      </c>
      <c r="CS134" s="54"/>
      <c r="CT134" s="5"/>
      <c r="CU134" s="24" t="str">
        <f>IF(CT134&gt;0,WORKDAY(CQ134,10),"-")</f>
        <v>-</v>
      </c>
      <c r="CV134" s="24" t="str">
        <f>IF(CT134&gt;0,WORKDAY(CR134,10),"-")</f>
        <v>-</v>
      </c>
      <c r="CW134" s="54"/>
      <c r="CX134" s="5"/>
      <c r="CY134" s="34"/>
      <c r="CZ134" s="24" t="str">
        <f>IF(CX134&gt;0,WORKDAY(CU134,10),"-")</f>
        <v>-</v>
      </c>
      <c r="DA134" s="24" t="str">
        <f>IF(CX134&gt;0,WORKDAY(CV134,10),"-")</f>
        <v>-</v>
      </c>
      <c r="DB134" s="24"/>
      <c r="DC134" s="5"/>
      <c r="DD134" s="24" t="str">
        <f>IF(DC134&gt;0,WORKDAY(CZ134,10),"-")</f>
        <v>-</v>
      </c>
      <c r="DE134" s="24" t="str">
        <f>IF(DC134&gt;0,WORKDAY(DA134,10),"-")</f>
        <v>-</v>
      </c>
      <c r="DF134" s="5"/>
      <c r="DG134" s="5"/>
      <c r="DH134" s="54"/>
      <c r="DI134" s="24" t="str">
        <f>IF(DG134&gt;0,WORKDAY(DD134,10),"-")</f>
        <v>-</v>
      </c>
      <c r="DJ134" s="24" t="str">
        <f>IF(DG134&gt;0,WORKDAY(DE134,10),"-")</f>
        <v>-</v>
      </c>
      <c r="DK134" s="5"/>
      <c r="DL134" s="5"/>
      <c r="DM134" s="24" t="str">
        <f>IF(DL134&gt;0,WORKDAY(DI134,10),"-")</f>
        <v>-</v>
      </c>
      <c r="DN134" s="24" t="str">
        <f>IF(DL134&gt;0,WORKDAY(DJ134,10),"-")</f>
        <v>-</v>
      </c>
      <c r="DO134" s="5"/>
      <c r="DP134" s="5"/>
      <c r="DQ134" s="54"/>
      <c r="DR134" s="24" t="str">
        <f>IF(DP134&gt;0,WORKDAY(DM134,10),"-")</f>
        <v>-</v>
      </c>
      <c r="DS134" s="24" t="str">
        <f>IF(DP134&gt;0,WORKDAY(DN134,10),"-")</f>
        <v>-</v>
      </c>
      <c r="DT134" s="5"/>
      <c r="DU134" s="5"/>
      <c r="DV134" s="24" t="str">
        <f>IF(DU134&gt;0,WORKDAY(DR134,10),"-")</f>
        <v>-</v>
      </c>
      <c r="DW134" s="24" t="str">
        <f>IF(DU134&gt;0,WORKDAY(DS134,10),"-")</f>
        <v>-</v>
      </c>
      <c r="DX134" s="5"/>
      <c r="DY134" s="5"/>
      <c r="DZ134" s="54"/>
      <c r="EA134" s="24" t="str">
        <f>IF(DY134&gt;0,WORKDAY(DV134,10),"-")</f>
        <v>-</v>
      </c>
      <c r="EB134" s="24" t="str">
        <f>IF(DY134&gt;0,WORKDAY(DW134,10),"-")</f>
        <v>-</v>
      </c>
      <c r="EC134" s="5"/>
      <c r="ED134" s="5"/>
      <c r="EE134" s="24" t="str">
        <f>IF(ED134&gt;0,WORKDAY(EA134,10),"-")</f>
        <v>-</v>
      </c>
      <c r="EF134" s="24" t="str">
        <f>IF(ED134&gt;0,WORKDAY(EB134,10),"-")</f>
        <v>-</v>
      </c>
      <c r="EG134" s="5"/>
      <c r="EH134" s="5"/>
      <c r="EI134" s="54"/>
      <c r="EJ134" s="24" t="str">
        <f>IF(EH134&gt;0,WORKDAY(EE134,10),"-")</f>
        <v>-</v>
      </c>
      <c r="EK134" s="24" t="str">
        <f>IF(EH134&gt;0,WORKDAY(EF134,10),"-")</f>
        <v>-</v>
      </c>
      <c r="EL134" s="5"/>
      <c r="EM134" s="5"/>
      <c r="EN134" s="24" t="str">
        <f>IF(EM134&gt;0,WORKDAY(EJ134,10),"-")</f>
        <v>-</v>
      </c>
      <c r="EO134" s="24" t="str">
        <f>IF(EM134&gt;0,WORKDAY(EK134,10),"-")</f>
        <v>-</v>
      </c>
      <c r="EP134" s="5"/>
      <c r="EQ134" s="5"/>
      <c r="ER134" s="54"/>
      <c r="ES134" s="54"/>
      <c r="ET134" s="54"/>
      <c r="EU134" s="54"/>
      <c r="EV134" s="54"/>
      <c r="EW134" s="24"/>
      <c r="EX134" s="24"/>
      <c r="EY134" s="167"/>
      <c r="EZ134" s="167"/>
      <c r="FA134" s="193"/>
      <c r="FB134" s="214">
        <v>44216</v>
      </c>
      <c r="FC134" s="214">
        <f>FB134</f>
        <v>44216</v>
      </c>
      <c r="FD134" s="167"/>
      <c r="FE134" s="167"/>
      <c r="FF134" s="24" t="str">
        <f>IF(FE134&gt;0,WORKDAY(FB134,10),"-")</f>
        <v>-</v>
      </c>
      <c r="FG134" s="24" t="str">
        <f>IF(FE134&gt;0,WORKDAY(FC134,10),"-")</f>
        <v>-</v>
      </c>
      <c r="FH134" s="5"/>
      <c r="FI134" s="5"/>
      <c r="FJ134" s="34"/>
      <c r="FK134" s="24">
        <f t="shared" si="93"/>
        <v>44244</v>
      </c>
      <c r="FL134" s="24">
        <f>FK134</f>
        <v>44244</v>
      </c>
      <c r="FM134" s="5"/>
      <c r="FN134" s="5"/>
      <c r="FO134" s="24" t="str">
        <f>IF(FN134&gt;0,WORKDAY(FK134,10),"-")</f>
        <v>-</v>
      </c>
      <c r="FP134" s="24" t="str">
        <f>IF(FN134&gt;0,WORKDAY(FL134,10),"-")</f>
        <v>-</v>
      </c>
      <c r="FQ134" s="5"/>
      <c r="FR134" s="5"/>
      <c r="FS134" s="54"/>
      <c r="FT134" s="24">
        <f t="shared" si="102"/>
        <v>44272</v>
      </c>
      <c r="FU134" s="24">
        <f>FT134</f>
        <v>44272</v>
      </c>
      <c r="FV134" s="5"/>
      <c r="FW134" s="5"/>
      <c r="FX134" s="24" t="str">
        <f>IF(FW134&gt;0,WORKDAY(FT134,10),"-")</f>
        <v>-</v>
      </c>
      <c r="FY134" s="24" t="str">
        <f>IF(FW134&gt;0,WORKDAY(FU134,10),"-")</f>
        <v>-</v>
      </c>
      <c r="FZ134" s="5"/>
      <c r="GA134" s="5"/>
      <c r="GB134" s="54"/>
      <c r="GC134" s="54"/>
      <c r="GD134" s="54"/>
      <c r="GE134" s="54"/>
      <c r="GF134" s="54"/>
      <c r="GG134" s="54"/>
      <c r="GH134" s="54"/>
      <c r="GI134" s="54"/>
      <c r="GJ134" s="54"/>
      <c r="GK134" s="54"/>
      <c r="GL134" s="54"/>
      <c r="GM134" s="54"/>
      <c r="GN134" s="54"/>
      <c r="GO134" s="54"/>
      <c r="GP134" s="54"/>
      <c r="GQ134" s="54"/>
      <c r="GR134" s="54"/>
      <c r="GS134" s="54"/>
      <c r="GT134" s="54"/>
      <c r="GU134" s="54"/>
      <c r="GV134" s="54"/>
      <c r="GW134" s="54"/>
      <c r="GX134" s="54"/>
      <c r="GY134" s="54"/>
      <c r="GZ134" s="193"/>
      <c r="HA134" s="54"/>
      <c r="HB134" s="54"/>
      <c r="HC134" s="54"/>
      <c r="HD134" s="34">
        <f t="shared" ca="1" si="53"/>
        <v>1</v>
      </c>
      <c r="HE134" s="25">
        <f t="shared" ca="1" si="76"/>
        <v>6.8389057750759875E-4</v>
      </c>
      <c r="HF134" s="25">
        <f t="shared" ca="1" si="77"/>
        <v>1.5197568389057751E-3</v>
      </c>
      <c r="HG134" s="25">
        <f t="shared" ca="1" si="78"/>
        <v>9.0543259557344079E-4</v>
      </c>
      <c r="HH134" s="25">
        <f t="shared" ca="1" si="79"/>
        <v>2.012072434607646E-3</v>
      </c>
      <c r="HI134" s="25"/>
      <c r="HJ134" s="25"/>
      <c r="HK134" s="5"/>
      <c r="HL134" s="24">
        <f t="shared" ca="1" si="51"/>
        <v>44243</v>
      </c>
      <c r="HM134" s="107"/>
      <c r="HO134" s="204" t="str">
        <f t="shared" si="54"/>
        <v>ожидание A1</v>
      </c>
      <c r="HP134" s="204" t="str">
        <f t="shared" si="55"/>
        <v>не выгружено 00</v>
      </c>
      <c r="HQ134" s="182" t="str">
        <f t="shared" si="56"/>
        <v>выгружено A1</v>
      </c>
      <c r="HR134" s="182" t="str">
        <f t="shared" si="57"/>
        <v>ожидание A1</v>
      </c>
      <c r="HS134" s="182" t="b">
        <f t="shared" si="58"/>
        <v>0</v>
      </c>
      <c r="HT134" s="182" t="str">
        <f t="shared" si="59"/>
        <v>ожидание замечаний</v>
      </c>
      <c r="HU134" s="182" t="str">
        <f t="shared" si="60"/>
        <v>0055-P2-GA1-CPC-TRM-00654</v>
      </c>
      <c r="HV134" s="191">
        <f t="shared" si="61"/>
        <v>44243</v>
      </c>
      <c r="HW134" s="184" t="str">
        <f t="shared" si="62"/>
        <v>ожидание A1</v>
      </c>
      <c r="HX134" s="191" t="str">
        <f t="shared" si="63"/>
        <v>ожидание A1</v>
      </c>
      <c r="HY134" s="183"/>
      <c r="HZ134" s="182" t="str">
        <f t="shared" si="64"/>
        <v>выгружено</v>
      </c>
      <c r="IA134" s="182" t="str">
        <f t="shared" si="65"/>
        <v>A1</v>
      </c>
      <c r="IB134" s="182" t="str">
        <f t="shared" si="66"/>
        <v>ожидание замечаний к ревизии</v>
      </c>
      <c r="IC134" s="182" t="str">
        <f t="shared" si="67"/>
        <v>A1</v>
      </c>
      <c r="ID134" s="182" t="str">
        <f t="shared" si="68"/>
        <v>A1</v>
      </c>
      <c r="IE134" s="185" t="str">
        <f t="shared" si="69"/>
        <v>1</v>
      </c>
      <c r="IF134" s="135" t="s">
        <v>705</v>
      </c>
      <c r="IG134" s="181">
        <v>1</v>
      </c>
    </row>
    <row r="135" spans="1:289" s="57" customFormat="1" ht="57" hidden="1" customHeight="1">
      <c r="A135" s="6"/>
      <c r="B135" s="19" t="s">
        <v>156</v>
      </c>
      <c r="C135" s="19" t="s">
        <v>157</v>
      </c>
      <c r="D135" s="5"/>
      <c r="E135" s="5"/>
      <c r="F135" s="5"/>
      <c r="G135" s="5"/>
      <c r="H135" s="5" t="s">
        <v>727</v>
      </c>
      <c r="I135" s="5" t="s">
        <v>736</v>
      </c>
      <c r="J135" s="5"/>
      <c r="K135" s="5"/>
      <c r="L135" s="5"/>
      <c r="M135" s="5"/>
      <c r="N135" s="5"/>
      <c r="O135" s="5"/>
      <c r="P135" s="5" t="s">
        <v>745</v>
      </c>
      <c r="Q135" s="5" t="s">
        <v>747</v>
      </c>
      <c r="R135" s="5" t="s">
        <v>209</v>
      </c>
      <c r="S135" s="5" t="s">
        <v>362</v>
      </c>
      <c r="T135" s="5" t="s">
        <v>370</v>
      </c>
      <c r="U135" s="5" t="s">
        <v>158</v>
      </c>
      <c r="V135" s="5"/>
      <c r="W135" s="5" t="str">
        <f>CONCATENATE(X135,"-",Y135,"-",Z135,AA135,,AB135,"-",AC135)</f>
        <v>5-30-JGMCN-0002</v>
      </c>
      <c r="X135" s="19" t="s">
        <v>755</v>
      </c>
      <c r="Y135" s="19">
        <v>30</v>
      </c>
      <c r="Z135" s="19" t="s">
        <v>179</v>
      </c>
      <c r="AA135" s="19" t="s">
        <v>305</v>
      </c>
      <c r="AB135" s="19" t="s">
        <v>304</v>
      </c>
      <c r="AC135" s="19" t="s">
        <v>192</v>
      </c>
      <c r="AD135" s="5"/>
      <c r="AE135" s="19">
        <v>4</v>
      </c>
      <c r="AF135" s="19" t="s">
        <v>180</v>
      </c>
      <c r="AG135" s="19" t="s">
        <v>166</v>
      </c>
      <c r="AH135" s="19">
        <v>537</v>
      </c>
      <c r="AI135" s="19" t="s">
        <v>227</v>
      </c>
      <c r="AJ135" s="5"/>
      <c r="AK135" s="5"/>
      <c r="AL135" s="5" t="s">
        <v>121</v>
      </c>
      <c r="AM135" s="5"/>
      <c r="AN135" s="5" t="s">
        <v>546</v>
      </c>
      <c r="AO135" s="5" t="str">
        <f>CONCATENATE("0055-",B135,"-",C135,"-","4",".",AE135,".",AF135,".",AG135,".",AH135,"-",AL135,".",AN135,"-",AI135)</f>
        <v>0055-CPC-GA1-4.4.3.30.537-ATH2.JH-0014</v>
      </c>
      <c r="AP135" s="5" t="str">
        <f>CONCATENATE("0055-",B135,"-",C135,"-","4",".",AE135,".",AF135,".",AG135,".",AH135,"-",AL135,"-",AN135,"-",AI135,"_",BD135,"_",U135)</f>
        <v>0055-CPC-GA1-4.4.3.30.537-ATH2-JH-0014_-_ER</v>
      </c>
      <c r="AQ135" s="13" t="s">
        <v>325</v>
      </c>
      <c r="AR135" s="13" t="s">
        <v>392</v>
      </c>
      <c r="AS135" s="13" t="s">
        <v>387</v>
      </c>
      <c r="AT135" s="13" t="s">
        <v>386</v>
      </c>
      <c r="AU135" s="13" t="s">
        <v>286</v>
      </c>
      <c r="AV135" s="13" t="s">
        <v>287</v>
      </c>
      <c r="AW135" s="13" t="str">
        <f>CONCATENATE(AQ135," ",AS135,CHAR(10),W135,CHAR(10),AU135)</f>
        <v>AGDS Marshalling Cabinet for NON-IS channels 
5-30-JGMCN-0002
Passport</v>
      </c>
      <c r="AX135" s="13" t="str">
        <f>CONCATENATE(AR135," ",AT135,CHAR(10),W135,CHAR(10),AV135)</f>
        <v>Шкаф кроссовый АСКЗ, аналоговые и дискретные сигналы, неискробезопасный
5-30-JGMCN-0002
Паспорт</v>
      </c>
      <c r="AY135" s="5"/>
      <c r="AZ135" s="5" t="s">
        <v>490</v>
      </c>
      <c r="BA135" s="5" t="s">
        <v>489</v>
      </c>
      <c r="BB135" s="5" t="str">
        <f>IF(FW135&gt;0,"02",IF(FN135&gt;0,"01",IF(FE135&gt;0,"00",IF(EM135&gt;0,"G1",IF(ED135&gt;0,"F1",IF(DU135&gt;0,"E1",IF(DL135&gt;0,"D1",IF(DC135&gt;0,"C1",IF(CT135&gt;0,"B1",IF(BM135&gt;0,"A1","-"))))))))))</f>
        <v>-</v>
      </c>
      <c r="BC135" s="167" t="str">
        <f t="shared" si="88"/>
        <v>-</v>
      </c>
      <c r="BD135" s="5" t="str">
        <f t="shared" si="101"/>
        <v>-</v>
      </c>
      <c r="BE135" s="5"/>
      <c r="BF135" s="5"/>
      <c r="BG135" s="12"/>
      <c r="BH135" s="5"/>
      <c r="BI135" s="5"/>
      <c r="BJ135" s="54">
        <f>FB135-(28+15)</f>
        <v>44227</v>
      </c>
      <c r="BK135" s="54">
        <f ca="1">IF(BM135&gt;0,BL135,IF(BJ135&lt;TODAY(),WORKDAY(TODAY(),10),BJ135))</f>
        <v>44294</v>
      </c>
      <c r="BL135" s="54"/>
      <c r="BM135" s="5"/>
      <c r="BN135" s="167"/>
      <c r="BO135" s="167"/>
      <c r="BP135" s="167"/>
      <c r="BQ135" s="167"/>
      <c r="BR135" s="157"/>
      <c r="BS135" s="157"/>
      <c r="BT135" s="157"/>
      <c r="BU135" s="157"/>
      <c r="BV135" s="157"/>
      <c r="BW135" s="147"/>
      <c r="BX135" s="147"/>
      <c r="BY135" s="147"/>
      <c r="BZ135" s="147"/>
      <c r="CA135" s="147"/>
      <c r="CB135" s="125"/>
      <c r="CC135" s="125"/>
      <c r="CD135" s="125"/>
      <c r="CE135" s="125"/>
      <c r="CF135" s="125"/>
      <c r="CG135" s="125"/>
      <c r="CH135" s="125"/>
      <c r="CI135" s="125"/>
      <c r="CJ135" s="125"/>
      <c r="CK135" s="125"/>
      <c r="CL135" s="24">
        <f>WORKDAY(BJ135,20)</f>
        <v>44253</v>
      </c>
      <c r="CM135" s="24" t="str">
        <f>IF(BM135&gt;0,WORKDAY(BK135,10),"-")</f>
        <v>-</v>
      </c>
      <c r="CN135" s="54"/>
      <c r="CO135" s="117"/>
      <c r="CP135" s="34">
        <v>3</v>
      </c>
      <c r="CQ135" s="24">
        <f>WORKDAY(CL135,10)</f>
        <v>44267</v>
      </c>
      <c r="CR135" s="24" t="str">
        <f>IF(CO135&gt;0,WORKDAY(CM135,10),"-")</f>
        <v>-</v>
      </c>
      <c r="CS135" s="54"/>
      <c r="CT135" s="5"/>
      <c r="CU135" s="24" t="str">
        <f>IF(CT135&gt;0,WORKDAY(CQ135,10),"-")</f>
        <v>-</v>
      </c>
      <c r="CV135" s="24" t="str">
        <f>IF(CT135&gt;0,WORKDAY(CR135,10),"-")</f>
        <v>-</v>
      </c>
      <c r="CW135" s="54"/>
      <c r="CX135" s="5"/>
      <c r="CY135" s="34"/>
      <c r="CZ135" s="24" t="str">
        <f>IF(CX135&gt;0,WORKDAY(CU135,10),"-")</f>
        <v>-</v>
      </c>
      <c r="DA135" s="24" t="str">
        <f>IF(CX135&gt;0,WORKDAY(CV135,10),"-")</f>
        <v>-</v>
      </c>
      <c r="DB135" s="24"/>
      <c r="DC135" s="5"/>
      <c r="DD135" s="24" t="str">
        <f>IF(DC135&gt;0,WORKDAY(CZ135,10),"-")</f>
        <v>-</v>
      </c>
      <c r="DE135" s="24" t="str">
        <f>IF(DC135&gt;0,WORKDAY(DA135,10),"-")</f>
        <v>-</v>
      </c>
      <c r="DF135" s="5"/>
      <c r="DG135" s="5"/>
      <c r="DH135" s="54"/>
      <c r="DI135" s="24" t="str">
        <f>IF(DG135&gt;0,WORKDAY(DD135,10),"-")</f>
        <v>-</v>
      </c>
      <c r="DJ135" s="24" t="str">
        <f>IF(DG135&gt;0,WORKDAY(DE135,10),"-")</f>
        <v>-</v>
      </c>
      <c r="DK135" s="5"/>
      <c r="DL135" s="5"/>
      <c r="DM135" s="24" t="str">
        <f>IF(DL135&gt;0,WORKDAY(DI135,10),"-")</f>
        <v>-</v>
      </c>
      <c r="DN135" s="24" t="str">
        <f>IF(DL135&gt;0,WORKDAY(DJ135,10),"-")</f>
        <v>-</v>
      </c>
      <c r="DO135" s="5"/>
      <c r="DP135" s="5"/>
      <c r="DQ135" s="54"/>
      <c r="DR135" s="24" t="str">
        <f>IF(DP135&gt;0,WORKDAY(DM135,10),"-")</f>
        <v>-</v>
      </c>
      <c r="DS135" s="24" t="str">
        <f>IF(DP135&gt;0,WORKDAY(DN135,10),"-")</f>
        <v>-</v>
      </c>
      <c r="DT135" s="5"/>
      <c r="DU135" s="5"/>
      <c r="DV135" s="24" t="str">
        <f>IF(DU135&gt;0,WORKDAY(DR135,10),"-")</f>
        <v>-</v>
      </c>
      <c r="DW135" s="24" t="str">
        <f>IF(DU135&gt;0,WORKDAY(DS135,10),"-")</f>
        <v>-</v>
      </c>
      <c r="DX135" s="5"/>
      <c r="DY135" s="5"/>
      <c r="DZ135" s="54"/>
      <c r="EA135" s="24" t="str">
        <f>IF(DY135&gt;0,WORKDAY(DV135,10),"-")</f>
        <v>-</v>
      </c>
      <c r="EB135" s="24" t="str">
        <f>IF(DY135&gt;0,WORKDAY(DW135,10),"-")</f>
        <v>-</v>
      </c>
      <c r="EC135" s="5"/>
      <c r="ED135" s="5"/>
      <c r="EE135" s="24" t="str">
        <f>IF(ED135&gt;0,WORKDAY(EA135,10),"-")</f>
        <v>-</v>
      </c>
      <c r="EF135" s="24" t="str">
        <f>IF(ED135&gt;0,WORKDAY(EB135,10),"-")</f>
        <v>-</v>
      </c>
      <c r="EG135" s="5"/>
      <c r="EH135" s="5"/>
      <c r="EI135" s="54"/>
      <c r="EJ135" s="24" t="str">
        <f>IF(EH135&gt;0,WORKDAY(EE135,10),"-")</f>
        <v>-</v>
      </c>
      <c r="EK135" s="24" t="str">
        <f>IF(EH135&gt;0,WORKDAY(EF135,10),"-")</f>
        <v>-</v>
      </c>
      <c r="EL135" s="5"/>
      <c r="EM135" s="5"/>
      <c r="EN135" s="24" t="str">
        <f>IF(EM135&gt;0,WORKDAY(EJ135,10),"-")</f>
        <v>-</v>
      </c>
      <c r="EO135" s="24" t="str">
        <f>IF(EM135&gt;0,WORKDAY(EK135,10),"-")</f>
        <v>-</v>
      </c>
      <c r="EP135" s="5"/>
      <c r="EQ135" s="5"/>
      <c r="ER135" s="54"/>
      <c r="ES135" s="54"/>
      <c r="ET135" s="54"/>
      <c r="EU135" s="54"/>
      <c r="EV135" s="54"/>
      <c r="EW135" s="24"/>
      <c r="EX135" s="24"/>
      <c r="EY135" s="167"/>
      <c r="EZ135" s="167"/>
      <c r="FA135" s="193"/>
      <c r="FB135" s="214">
        <v>44270</v>
      </c>
      <c r="FC135" s="214">
        <f>FB135</f>
        <v>44270</v>
      </c>
      <c r="FD135" s="167"/>
      <c r="FE135" s="167"/>
      <c r="FF135" s="24" t="str">
        <f>IF(FE135&gt;0,WORKDAY(FB135,10),"-")</f>
        <v>-</v>
      </c>
      <c r="FG135" s="24" t="str">
        <f>IF(FE135&gt;0,WORKDAY(FC135,10),"-")</f>
        <v>-</v>
      </c>
      <c r="FH135" s="167"/>
      <c r="FI135" s="167"/>
      <c r="FJ135" s="196">
        <v>1</v>
      </c>
      <c r="FK135" s="24">
        <f t="shared" si="93"/>
        <v>44298</v>
      </c>
      <c r="FL135" s="24">
        <f>FK135</f>
        <v>44298</v>
      </c>
      <c r="FM135" s="5"/>
      <c r="FN135" s="5"/>
      <c r="FO135" s="24" t="str">
        <f>IF(FN135&gt;0,WORKDAY(FK135,10),"-")</f>
        <v>-</v>
      </c>
      <c r="FP135" s="24" t="str">
        <f>IF(FN135&gt;0,WORKDAY(FL135,10),"-")</f>
        <v>-</v>
      </c>
      <c r="FQ135" s="5"/>
      <c r="FR135" s="5"/>
      <c r="FS135" s="54"/>
      <c r="FT135" s="24">
        <f t="shared" si="102"/>
        <v>44326</v>
      </c>
      <c r="FU135" s="24">
        <f>FT135</f>
        <v>44326</v>
      </c>
      <c r="FV135" s="5"/>
      <c r="FW135" s="5"/>
      <c r="FX135" s="24" t="str">
        <f>IF(FW135&gt;0,WORKDAY(FT135,10),"-")</f>
        <v>-</v>
      </c>
      <c r="FY135" s="24" t="str">
        <f>IF(FW135&gt;0,WORKDAY(FU135,10),"-")</f>
        <v>-</v>
      </c>
      <c r="FZ135" s="5"/>
      <c r="GA135" s="5"/>
      <c r="GB135" s="54"/>
      <c r="GC135" s="54"/>
      <c r="GD135" s="54"/>
      <c r="GE135" s="54"/>
      <c r="GF135" s="54"/>
      <c r="GG135" s="54"/>
      <c r="GH135" s="54"/>
      <c r="GI135" s="54"/>
      <c r="GJ135" s="54"/>
      <c r="GK135" s="54"/>
      <c r="GL135" s="54"/>
      <c r="GM135" s="54"/>
      <c r="GN135" s="54"/>
      <c r="GO135" s="54"/>
      <c r="GP135" s="54"/>
      <c r="GQ135" s="54"/>
      <c r="GR135" s="54"/>
      <c r="GS135" s="54"/>
      <c r="GT135" s="54"/>
      <c r="GU135" s="54"/>
      <c r="GV135" s="54"/>
      <c r="GW135" s="54"/>
      <c r="GX135" s="54"/>
      <c r="GY135" s="54"/>
      <c r="GZ135" s="193"/>
      <c r="HA135" s="54"/>
      <c r="HB135" s="54"/>
      <c r="HC135" s="54"/>
      <c r="HD135" s="34">
        <f t="shared" ca="1" si="53"/>
        <v>1</v>
      </c>
      <c r="HE135" s="25">
        <f t="shared" si="76"/>
        <v>0</v>
      </c>
      <c r="HF135" s="25">
        <f t="shared" ca="1" si="77"/>
        <v>1.5197568389057751E-3</v>
      </c>
      <c r="HG135" s="25">
        <f t="shared" si="78"/>
        <v>0</v>
      </c>
      <c r="HH135" s="25">
        <f t="shared" ca="1" si="79"/>
        <v>2.012072434607646E-3</v>
      </c>
      <c r="HI135" s="25"/>
      <c r="HJ135" s="25"/>
      <c r="HK135" s="5"/>
      <c r="HL135" s="24" t="str">
        <f t="shared" ca="1" si="51"/>
        <v>-</v>
      </c>
      <c r="HM135" s="107"/>
      <c r="HO135" s="204" t="str">
        <f t="shared" si="54"/>
        <v>не выгружено A1</v>
      </c>
      <c r="HP135" s="204" t="str">
        <f t="shared" si="55"/>
        <v>не выгружено 00</v>
      </c>
      <c r="HQ135" s="182" t="str">
        <f t="shared" si="56"/>
        <v>не выгружено A1</v>
      </c>
      <c r="HR135" s="182" t="str">
        <f t="shared" si="57"/>
        <v>не выгружено A1</v>
      </c>
      <c r="HS135" s="182" t="b">
        <f t="shared" si="58"/>
        <v>0</v>
      </c>
      <c r="HT135" s="182" t="str">
        <f t="shared" si="59"/>
        <v>не выгружено A1</v>
      </c>
      <c r="HU135" s="182" t="str">
        <f t="shared" si="60"/>
        <v>не выгружено A1</v>
      </c>
      <c r="HV135" s="191" t="str">
        <f t="shared" si="61"/>
        <v>не выгружено A1</v>
      </c>
      <c r="HW135" s="184" t="str">
        <f t="shared" si="62"/>
        <v>не выгружено A1</v>
      </c>
      <c r="HX135" s="191" t="str">
        <f t="shared" si="63"/>
        <v>не выгружено A1</v>
      </c>
      <c r="HY135" s="183"/>
      <c r="HZ135" s="182" t="str">
        <f t="shared" si="64"/>
        <v>не выгружено</v>
      </c>
      <c r="IA135" s="182" t="str">
        <f t="shared" si="65"/>
        <v>A1</v>
      </c>
      <c r="IB135" s="182" t="str">
        <f t="shared" si="66"/>
        <v>не выгружено</v>
      </c>
      <c r="IC135" s="182" t="str">
        <f t="shared" si="67"/>
        <v>A1</v>
      </c>
      <c r="ID135" s="182" t="str">
        <f t="shared" si="68"/>
        <v>A1</v>
      </c>
      <c r="IE135" s="185" t="str">
        <f t="shared" si="69"/>
        <v>выгрузить A1</v>
      </c>
      <c r="IF135" s="135" t="s">
        <v>705</v>
      </c>
      <c r="IG135" s="181">
        <v>1</v>
      </c>
    </row>
    <row r="136" spans="1:289" s="87" customFormat="1" ht="15" hidden="1" customHeight="1">
      <c r="A136" s="17"/>
      <c r="B136" s="20"/>
      <c r="C136" s="20"/>
      <c r="D136" s="18"/>
      <c r="E136" s="18"/>
      <c r="F136" s="18"/>
      <c r="G136" s="18"/>
      <c r="H136" s="18"/>
      <c r="I136" s="18"/>
      <c r="J136" s="18"/>
      <c r="K136" s="18"/>
      <c r="L136" s="18"/>
      <c r="M136" s="18"/>
      <c r="N136" s="18"/>
      <c r="O136" s="18"/>
      <c r="P136" s="18"/>
      <c r="Q136" s="18"/>
      <c r="R136" s="18"/>
      <c r="S136" s="18"/>
      <c r="T136" s="18"/>
      <c r="U136" s="18"/>
      <c r="V136" s="18"/>
      <c r="W136" s="20"/>
      <c r="X136" s="20"/>
      <c r="Y136" s="20"/>
      <c r="Z136" s="20"/>
      <c r="AA136" s="20"/>
      <c r="AB136" s="20"/>
      <c r="AC136" s="20"/>
      <c r="AD136" s="18"/>
      <c r="AE136" s="20"/>
      <c r="AF136" s="20"/>
      <c r="AG136" s="20"/>
      <c r="AH136" s="20"/>
      <c r="AI136" s="20"/>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71"/>
      <c r="BO136" s="171"/>
      <c r="BP136" s="171"/>
      <c r="BQ136" s="171"/>
      <c r="BR136" s="161"/>
      <c r="BS136" s="161"/>
      <c r="BT136" s="161"/>
      <c r="BU136" s="161"/>
      <c r="BV136" s="161"/>
      <c r="BW136" s="151"/>
      <c r="BX136" s="151"/>
      <c r="BY136" s="151"/>
      <c r="BZ136" s="151"/>
      <c r="CA136" s="151"/>
      <c r="CB136" s="129"/>
      <c r="CC136" s="129"/>
      <c r="CD136" s="129"/>
      <c r="CE136" s="129"/>
      <c r="CF136" s="129"/>
      <c r="CG136" s="129"/>
      <c r="CH136" s="129"/>
      <c r="CI136" s="129"/>
      <c r="CJ136" s="129"/>
      <c r="CK136" s="129"/>
      <c r="CL136" s="18"/>
      <c r="CM136" s="18"/>
      <c r="CN136" s="18"/>
      <c r="CO136" s="118"/>
      <c r="CP136" s="48"/>
      <c r="CQ136" s="18"/>
      <c r="CR136" s="18"/>
      <c r="CS136" s="18"/>
      <c r="CT136" s="18"/>
      <c r="CU136" s="18"/>
      <c r="CV136" s="18"/>
      <c r="CW136" s="18"/>
      <c r="CX136" s="18"/>
      <c r="CY136" s="34"/>
      <c r="CZ136" s="18"/>
      <c r="DA136" s="18"/>
      <c r="DB136" s="18"/>
      <c r="DC136" s="18"/>
      <c r="DD136" s="18"/>
      <c r="DE136" s="18"/>
      <c r="DF136" s="18"/>
      <c r="DG136" s="18"/>
      <c r="DH136" s="45"/>
      <c r="DI136" s="18"/>
      <c r="DJ136" s="18"/>
      <c r="DK136" s="18"/>
      <c r="DL136" s="18"/>
      <c r="DM136" s="18"/>
      <c r="DN136" s="18"/>
      <c r="DO136" s="18"/>
      <c r="DP136" s="18"/>
      <c r="DQ136" s="45"/>
      <c r="DR136" s="18"/>
      <c r="DS136" s="18"/>
      <c r="DT136" s="18"/>
      <c r="DU136" s="18"/>
      <c r="DV136" s="18"/>
      <c r="DW136" s="18"/>
      <c r="DX136" s="18"/>
      <c r="DY136" s="18"/>
      <c r="DZ136" s="45"/>
      <c r="EA136" s="18"/>
      <c r="EB136" s="18"/>
      <c r="EC136" s="18"/>
      <c r="ED136" s="18"/>
      <c r="EE136" s="18"/>
      <c r="EF136" s="18"/>
      <c r="EG136" s="18"/>
      <c r="EH136" s="18"/>
      <c r="EI136" s="45"/>
      <c r="EJ136" s="18"/>
      <c r="EK136" s="18"/>
      <c r="EL136" s="18"/>
      <c r="EM136" s="18"/>
      <c r="EN136" s="18"/>
      <c r="EO136" s="18"/>
      <c r="EP136" s="18"/>
      <c r="EQ136" s="18"/>
      <c r="ER136" s="45"/>
      <c r="ES136" s="110"/>
      <c r="ET136" s="110"/>
      <c r="EU136" s="110"/>
      <c r="EV136" s="110"/>
      <c r="EW136" s="192"/>
      <c r="EX136" s="192"/>
      <c r="EY136" s="192"/>
      <c r="EZ136" s="192"/>
      <c r="FA136" s="199"/>
      <c r="FB136" s="214"/>
      <c r="FC136" s="214"/>
      <c r="FD136" s="18"/>
      <c r="FE136" s="18"/>
      <c r="FF136" s="18"/>
      <c r="FG136" s="18"/>
      <c r="FH136" s="18"/>
      <c r="FI136" s="18"/>
      <c r="FJ136" s="34"/>
      <c r="FK136" s="18"/>
      <c r="FL136" s="18"/>
      <c r="FM136" s="18"/>
      <c r="FN136" s="18"/>
      <c r="FO136" s="18"/>
      <c r="FP136" s="18"/>
      <c r="FQ136" s="18"/>
      <c r="FR136" s="18"/>
      <c r="FS136" s="45"/>
      <c r="FT136" s="18"/>
      <c r="FU136" s="18"/>
      <c r="FV136" s="18"/>
      <c r="FW136" s="18"/>
      <c r="FX136" s="18"/>
      <c r="FY136" s="18"/>
      <c r="FZ136" s="18"/>
      <c r="GA136" s="18"/>
      <c r="GB136" s="45"/>
      <c r="GC136" s="110"/>
      <c r="GD136" s="110"/>
      <c r="GE136" s="110"/>
      <c r="GF136" s="110"/>
      <c r="GG136" s="110"/>
      <c r="GH136" s="110"/>
      <c r="GI136" s="110"/>
      <c r="GJ136" s="110"/>
      <c r="GK136" s="110"/>
      <c r="GL136" s="110"/>
      <c r="GM136" s="110"/>
      <c r="GN136" s="110"/>
      <c r="GO136" s="110"/>
      <c r="GP136" s="110"/>
      <c r="GQ136" s="110"/>
      <c r="GR136" s="110"/>
      <c r="GS136" s="110"/>
      <c r="GT136" s="110"/>
      <c r="GU136" s="110"/>
      <c r="GV136" s="110"/>
      <c r="GW136" s="110"/>
      <c r="GX136" s="110"/>
      <c r="GY136" s="45"/>
      <c r="GZ136" s="199"/>
      <c r="HA136" s="110"/>
      <c r="HB136" s="110"/>
      <c r="HC136" s="110"/>
      <c r="HD136" s="34">
        <f t="shared" si="53"/>
        <v>0</v>
      </c>
      <c r="HE136" s="25">
        <f t="shared" si="76"/>
        <v>0</v>
      </c>
      <c r="HF136" s="25">
        <f t="shared" si="77"/>
        <v>0</v>
      </c>
      <c r="HG136" s="25">
        <f t="shared" si="78"/>
        <v>0</v>
      </c>
      <c r="HH136" s="25">
        <f t="shared" si="79"/>
        <v>0</v>
      </c>
      <c r="HI136" s="25"/>
      <c r="HJ136" s="18"/>
      <c r="HK136" s="18"/>
      <c r="HL136" s="24" t="str">
        <f t="shared" si="51"/>
        <v>-</v>
      </c>
      <c r="HM136" s="107"/>
      <c r="HN136" s="85"/>
      <c r="HO136" s="204" t="str">
        <f t="shared" si="54"/>
        <v>---/---</v>
      </c>
      <c r="HP136" s="204" t="str">
        <f t="shared" si="55"/>
        <v>---/---</v>
      </c>
      <c r="HQ136" s="182" t="str">
        <f t="shared" si="56"/>
        <v>---/---</v>
      </c>
      <c r="HR136" s="182" t="str">
        <f t="shared" si="57"/>
        <v>---/---</v>
      </c>
      <c r="HS136" s="182" t="b">
        <f t="shared" si="58"/>
        <v>0</v>
      </c>
      <c r="HT136" s="182" t="str">
        <f t="shared" si="59"/>
        <v>---/---</v>
      </c>
      <c r="HU136" s="182" t="str">
        <f t="shared" si="60"/>
        <v>---/---</v>
      </c>
      <c r="HV136" s="191" t="str">
        <f t="shared" si="61"/>
        <v>---/---</v>
      </c>
      <c r="HW136" s="184" t="str">
        <f t="shared" si="62"/>
        <v>---/---</v>
      </c>
      <c r="HX136" s="191" t="str">
        <f t="shared" si="63"/>
        <v>---/---</v>
      </c>
      <c r="HY136" s="183"/>
      <c r="HZ136" s="182" t="str">
        <f t="shared" si="64"/>
        <v>---/---</v>
      </c>
      <c r="IA136" s="182" t="str">
        <f t="shared" si="65"/>
        <v>---/---</v>
      </c>
      <c r="IB136" s="182" t="str">
        <f t="shared" si="66"/>
        <v>---/---</v>
      </c>
      <c r="IC136" s="182" t="str">
        <f t="shared" si="67"/>
        <v>---/---</v>
      </c>
      <c r="ID136" s="182" t="str">
        <f t="shared" si="68"/>
        <v>---/---</v>
      </c>
      <c r="IE136" s="185" t="str">
        <f t="shared" si="69"/>
        <v>---/---</v>
      </c>
      <c r="IF136" s="135" t="s">
        <v>717</v>
      </c>
      <c r="IG136" s="181">
        <v>1</v>
      </c>
      <c r="IH136" s="85"/>
      <c r="II136" s="85"/>
      <c r="IJ136" s="85"/>
      <c r="IK136" s="85"/>
      <c r="IL136" s="85"/>
      <c r="IM136" s="85"/>
      <c r="IN136" s="85"/>
      <c r="IO136" s="85"/>
      <c r="IP136" s="85"/>
      <c r="IQ136" s="85"/>
      <c r="IR136" s="85"/>
      <c r="IS136" s="85"/>
      <c r="IT136" s="85"/>
      <c r="IU136" s="85"/>
      <c r="IV136" s="85"/>
      <c r="IW136" s="85"/>
      <c r="IX136" s="85"/>
      <c r="IY136" s="85"/>
      <c r="IZ136" s="85"/>
      <c r="JA136" s="85"/>
      <c r="JB136" s="85"/>
      <c r="JC136" s="85"/>
      <c r="JD136" s="85"/>
      <c r="JE136" s="85"/>
      <c r="JF136" s="85"/>
      <c r="JG136" s="85"/>
      <c r="JH136" s="85"/>
      <c r="JI136" s="85"/>
      <c r="JJ136" s="85"/>
      <c r="JK136" s="85"/>
      <c r="JL136" s="85"/>
      <c r="JM136" s="85"/>
      <c r="JN136" s="85"/>
      <c r="JO136" s="85"/>
      <c r="JP136" s="85"/>
      <c r="JQ136" s="85"/>
      <c r="JR136" s="85"/>
      <c r="JS136" s="85"/>
      <c r="JT136" s="85"/>
      <c r="JU136" s="85"/>
      <c r="JV136" s="85"/>
      <c r="JW136" s="85"/>
      <c r="JX136" s="85"/>
      <c r="JY136" s="85"/>
      <c r="JZ136" s="85"/>
      <c r="KA136" s="85"/>
      <c r="KB136" s="85"/>
      <c r="KC136" s="85"/>
    </row>
    <row r="137" spans="1:289" s="57" customFormat="1" ht="45" hidden="1" customHeight="1">
      <c r="A137" s="17"/>
      <c r="B137" s="20"/>
      <c r="C137" s="20"/>
      <c r="D137" s="18"/>
      <c r="E137" s="18"/>
      <c r="F137" s="18"/>
      <c r="G137" s="18"/>
      <c r="H137" s="18"/>
      <c r="I137" s="18"/>
      <c r="J137" s="18"/>
      <c r="K137" s="18"/>
      <c r="L137" s="18"/>
      <c r="M137" s="18"/>
      <c r="N137" s="18"/>
      <c r="O137" s="18"/>
      <c r="P137" s="18"/>
      <c r="Q137" s="18"/>
      <c r="R137" s="18"/>
      <c r="S137" s="18"/>
      <c r="T137" s="18"/>
      <c r="U137" s="18"/>
      <c r="V137" s="18"/>
      <c r="W137" s="20"/>
      <c r="X137" s="20"/>
      <c r="Y137" s="20"/>
      <c r="Z137" s="20"/>
      <c r="AA137" s="20"/>
      <c r="AB137" s="20"/>
      <c r="AC137" s="20"/>
      <c r="AD137" s="18"/>
      <c r="AE137" s="20"/>
      <c r="AF137" s="20"/>
      <c r="AG137" s="20"/>
      <c r="AH137" s="20"/>
      <c r="AI137" s="20"/>
      <c r="AJ137" s="18"/>
      <c r="AK137" s="18"/>
      <c r="AL137" s="18"/>
      <c r="AM137" s="18"/>
      <c r="AN137" s="18"/>
      <c r="AO137" s="18"/>
      <c r="AP137" s="18"/>
      <c r="AQ137" s="39" t="s">
        <v>554</v>
      </c>
      <c r="AR137" s="39" t="s">
        <v>555</v>
      </c>
      <c r="AS137" s="39"/>
      <c r="AT137" s="39"/>
      <c r="AU137" s="39" t="s">
        <v>556</v>
      </c>
      <c r="AV137" s="39" t="s">
        <v>557</v>
      </c>
      <c r="AW137" s="39" t="s">
        <v>556</v>
      </c>
      <c r="AX137" s="39" t="s">
        <v>557</v>
      </c>
      <c r="AY137" s="18"/>
      <c r="AZ137" s="18"/>
      <c r="BA137" s="18"/>
      <c r="BB137" s="18"/>
      <c r="BC137" s="18"/>
      <c r="BD137" s="18"/>
      <c r="BE137" s="18"/>
      <c r="BF137" s="18"/>
      <c r="BG137" s="18"/>
      <c r="BH137" s="18"/>
      <c r="BI137" s="18"/>
      <c r="BJ137" s="18"/>
      <c r="BK137" s="18"/>
      <c r="BL137" s="18"/>
      <c r="BM137" s="18"/>
      <c r="BN137" s="171"/>
      <c r="BO137" s="171"/>
      <c r="BP137" s="171"/>
      <c r="BQ137" s="171"/>
      <c r="BR137" s="161"/>
      <c r="BS137" s="161"/>
      <c r="BT137" s="161"/>
      <c r="BU137" s="161"/>
      <c r="BV137" s="161"/>
      <c r="BW137" s="151"/>
      <c r="BX137" s="151"/>
      <c r="BY137" s="151"/>
      <c r="BZ137" s="151"/>
      <c r="CA137" s="151"/>
      <c r="CB137" s="129"/>
      <c r="CC137" s="129"/>
      <c r="CD137" s="129"/>
      <c r="CE137" s="129"/>
      <c r="CF137" s="129"/>
      <c r="CG137" s="129"/>
      <c r="CH137" s="129"/>
      <c r="CI137" s="129"/>
      <c r="CJ137" s="129"/>
      <c r="CK137" s="129"/>
      <c r="CL137" s="18"/>
      <c r="CM137" s="18"/>
      <c r="CN137" s="18"/>
      <c r="CO137" s="118"/>
      <c r="CP137" s="48"/>
      <c r="CQ137" s="18"/>
      <c r="CR137" s="18"/>
      <c r="CS137" s="18"/>
      <c r="CT137" s="18"/>
      <c r="CU137" s="18"/>
      <c r="CV137" s="18"/>
      <c r="CW137" s="18"/>
      <c r="CX137" s="18"/>
      <c r="CY137" s="34"/>
      <c r="CZ137" s="18"/>
      <c r="DA137" s="18"/>
      <c r="DB137" s="18"/>
      <c r="DC137" s="18"/>
      <c r="DD137" s="18"/>
      <c r="DE137" s="18"/>
      <c r="DF137" s="18"/>
      <c r="DG137" s="18"/>
      <c r="DH137" s="45"/>
      <c r="DI137" s="18"/>
      <c r="DJ137" s="18"/>
      <c r="DK137" s="18"/>
      <c r="DL137" s="18"/>
      <c r="DM137" s="18"/>
      <c r="DN137" s="18"/>
      <c r="DO137" s="18"/>
      <c r="DP137" s="18"/>
      <c r="DQ137" s="45"/>
      <c r="DR137" s="18"/>
      <c r="DS137" s="18"/>
      <c r="DT137" s="18"/>
      <c r="DU137" s="18"/>
      <c r="DV137" s="18"/>
      <c r="DW137" s="18"/>
      <c r="DX137" s="18"/>
      <c r="DY137" s="18"/>
      <c r="DZ137" s="45"/>
      <c r="EA137" s="18"/>
      <c r="EB137" s="18"/>
      <c r="EC137" s="18"/>
      <c r="ED137" s="18"/>
      <c r="EE137" s="18"/>
      <c r="EF137" s="18"/>
      <c r="EG137" s="18"/>
      <c r="EH137" s="18"/>
      <c r="EI137" s="45"/>
      <c r="EJ137" s="18"/>
      <c r="EK137" s="18"/>
      <c r="EL137" s="18"/>
      <c r="EM137" s="18"/>
      <c r="EN137" s="18"/>
      <c r="EO137" s="18"/>
      <c r="EP137" s="18"/>
      <c r="EQ137" s="18"/>
      <c r="ER137" s="45"/>
      <c r="ES137" s="110"/>
      <c r="ET137" s="110"/>
      <c r="EU137" s="110"/>
      <c r="EV137" s="110"/>
      <c r="EW137" s="192"/>
      <c r="EX137" s="192"/>
      <c r="EY137" s="192"/>
      <c r="EZ137" s="192"/>
      <c r="FA137" s="199"/>
      <c r="FB137" s="214" t="s">
        <v>351</v>
      </c>
      <c r="FC137" s="214" t="str">
        <f t="shared" ref="FC137:FC142" si="103">IF(BK137&gt;0,IF(DC137&gt;0,WORKDAY(DB137,20),IF(CT137&gt;0,WORKDAY(CS137,30),IF(CO137&gt;0,WORKDAY(CN137,40),FB137))),"-")</f>
        <v>-</v>
      </c>
      <c r="FD137" s="18"/>
      <c r="FE137" s="18"/>
      <c r="FF137" s="18"/>
      <c r="FG137" s="18"/>
      <c r="FH137" s="18"/>
      <c r="FI137" s="18"/>
      <c r="FJ137" s="34"/>
      <c r="FK137" s="40"/>
      <c r="FL137" s="40"/>
      <c r="FM137" s="18"/>
      <c r="FN137" s="18"/>
      <c r="FO137" s="18"/>
      <c r="FP137" s="18"/>
      <c r="FQ137" s="18"/>
      <c r="FR137" s="18"/>
      <c r="FS137" s="45"/>
      <c r="FT137" s="40"/>
      <c r="FU137" s="40"/>
      <c r="FV137" s="18"/>
      <c r="FW137" s="18"/>
      <c r="FX137" s="18"/>
      <c r="FY137" s="18"/>
      <c r="FZ137" s="18"/>
      <c r="GA137" s="18"/>
      <c r="GB137" s="45"/>
      <c r="GC137" s="110"/>
      <c r="GD137" s="110"/>
      <c r="GE137" s="110"/>
      <c r="GF137" s="110"/>
      <c r="GG137" s="110"/>
      <c r="GH137" s="110"/>
      <c r="GI137" s="110"/>
      <c r="GJ137" s="110"/>
      <c r="GK137" s="110"/>
      <c r="GL137" s="110"/>
      <c r="GM137" s="110"/>
      <c r="GN137" s="110"/>
      <c r="GO137" s="110"/>
      <c r="GP137" s="110"/>
      <c r="GQ137" s="110"/>
      <c r="GR137" s="110"/>
      <c r="GS137" s="110"/>
      <c r="GT137" s="110"/>
      <c r="GU137" s="110"/>
      <c r="GV137" s="110"/>
      <c r="GW137" s="110"/>
      <c r="GX137" s="110"/>
      <c r="GY137" s="45"/>
      <c r="GZ137" s="199"/>
      <c r="HA137" s="110"/>
      <c r="HB137" s="110"/>
      <c r="HC137" s="110"/>
      <c r="HD137" s="34">
        <f t="shared" si="53"/>
        <v>0</v>
      </c>
      <c r="HE137" s="25">
        <f t="shared" si="76"/>
        <v>0</v>
      </c>
      <c r="HF137" s="41">
        <f t="shared" si="77"/>
        <v>0</v>
      </c>
      <c r="HG137" s="25">
        <f t="shared" si="78"/>
        <v>0</v>
      </c>
      <c r="HH137" s="25">
        <f t="shared" si="79"/>
        <v>0</v>
      </c>
      <c r="HI137" s="41"/>
      <c r="HJ137" s="18"/>
      <c r="HK137" s="18"/>
      <c r="HL137" s="40" t="str">
        <f t="shared" si="51"/>
        <v>-</v>
      </c>
      <c r="HM137" s="107"/>
      <c r="HN137" s="85"/>
      <c r="HO137" s="204" t="str">
        <f t="shared" si="54"/>
        <v>---/---</v>
      </c>
      <c r="HP137" s="204" t="str">
        <f t="shared" si="55"/>
        <v>---/---</v>
      </c>
      <c r="HQ137" s="182" t="str">
        <f t="shared" si="56"/>
        <v>---/---</v>
      </c>
      <c r="HR137" s="182" t="str">
        <f t="shared" si="57"/>
        <v>---/---</v>
      </c>
      <c r="HS137" s="182" t="b">
        <f t="shared" si="58"/>
        <v>0</v>
      </c>
      <c r="HT137" s="182" t="str">
        <f t="shared" si="59"/>
        <v>---/---</v>
      </c>
      <c r="HU137" s="182" t="str">
        <f t="shared" si="60"/>
        <v>---/---</v>
      </c>
      <c r="HV137" s="191" t="str">
        <f t="shared" si="61"/>
        <v>---/---</v>
      </c>
      <c r="HW137" s="184" t="str">
        <f t="shared" si="62"/>
        <v>---/---</v>
      </c>
      <c r="HX137" s="191" t="str">
        <f t="shared" si="63"/>
        <v>---/---</v>
      </c>
      <c r="HY137" s="183"/>
      <c r="HZ137" s="182" t="str">
        <f t="shared" si="64"/>
        <v>---/---</v>
      </c>
      <c r="IA137" s="182" t="str">
        <f t="shared" si="65"/>
        <v>---/---</v>
      </c>
      <c r="IB137" s="182" t="str">
        <f t="shared" si="66"/>
        <v>---/---</v>
      </c>
      <c r="IC137" s="182" t="str">
        <f t="shared" si="67"/>
        <v>---/---</v>
      </c>
      <c r="ID137" s="182" t="str">
        <f t="shared" si="68"/>
        <v>---/---</v>
      </c>
      <c r="IE137" s="185" t="str">
        <f t="shared" si="69"/>
        <v>---/---</v>
      </c>
      <c r="IF137" s="135" t="s">
        <v>717</v>
      </c>
      <c r="IG137" s="181">
        <v>1</v>
      </c>
      <c r="IH137" s="85"/>
      <c r="II137" s="85"/>
      <c r="IJ137" s="85"/>
      <c r="IK137" s="85"/>
      <c r="IL137" s="85"/>
      <c r="IM137" s="85"/>
      <c r="IN137" s="85"/>
      <c r="IO137" s="85"/>
      <c r="IP137" s="85"/>
      <c r="IQ137" s="85"/>
      <c r="IR137" s="85"/>
      <c r="IS137" s="85"/>
      <c r="IT137" s="85"/>
      <c r="IU137" s="85"/>
      <c r="IV137" s="85"/>
      <c r="IW137" s="85"/>
      <c r="IX137" s="85"/>
      <c r="IY137" s="85"/>
      <c r="IZ137" s="85"/>
      <c r="JA137" s="85"/>
      <c r="JB137" s="85"/>
      <c r="JC137" s="85"/>
      <c r="JD137" s="85"/>
      <c r="JE137" s="85"/>
      <c r="JF137" s="85"/>
      <c r="JG137" s="85"/>
      <c r="JH137" s="85"/>
      <c r="JI137" s="85"/>
      <c r="JJ137" s="85"/>
      <c r="JK137" s="85"/>
      <c r="JL137" s="85"/>
      <c r="JM137" s="85"/>
      <c r="JN137" s="85"/>
      <c r="JO137" s="85"/>
      <c r="JP137" s="85"/>
      <c r="JQ137" s="85"/>
      <c r="JR137" s="85"/>
      <c r="JS137" s="85"/>
      <c r="JT137" s="85"/>
      <c r="JU137" s="85"/>
      <c r="JV137" s="85"/>
      <c r="JW137" s="85"/>
      <c r="JX137" s="85"/>
      <c r="JY137" s="85"/>
      <c r="JZ137" s="85"/>
      <c r="KA137" s="85"/>
      <c r="KB137" s="85"/>
      <c r="KC137" s="85"/>
    </row>
    <row r="138" spans="1:289" s="57" customFormat="1" ht="42.75" hidden="1" customHeight="1">
      <c r="A138" s="6"/>
      <c r="B138" s="19" t="s">
        <v>156</v>
      </c>
      <c r="C138" s="19" t="s">
        <v>157</v>
      </c>
      <c r="D138" s="5"/>
      <c r="E138" s="5"/>
      <c r="F138" s="5"/>
      <c r="G138" s="5"/>
      <c r="H138" s="5" t="s">
        <v>727</v>
      </c>
      <c r="I138" s="5" t="s">
        <v>736</v>
      </c>
      <c r="J138" s="5"/>
      <c r="K138" s="5"/>
      <c r="L138" s="5"/>
      <c r="M138" s="5"/>
      <c r="N138" s="5"/>
      <c r="O138" s="5"/>
      <c r="P138" s="5" t="s">
        <v>745</v>
      </c>
      <c r="Q138" s="5" t="s">
        <v>747</v>
      </c>
      <c r="R138" s="5" t="s">
        <v>207</v>
      </c>
      <c r="S138" s="5" t="s">
        <v>365</v>
      </c>
      <c r="T138" s="5" t="s">
        <v>368</v>
      </c>
      <c r="U138" s="5" t="s">
        <v>158</v>
      </c>
      <c r="V138" s="5"/>
      <c r="W138" s="5" t="str">
        <f>CONCATENATE(X138,"-",Y138,"-",Z138,AA138,,AB138,"-",AC138)</f>
        <v>5-30-JRCC-0001</v>
      </c>
      <c r="X138" s="19" t="s">
        <v>755</v>
      </c>
      <c r="Y138" s="19">
        <v>30</v>
      </c>
      <c r="Z138" s="19" t="s">
        <v>311</v>
      </c>
      <c r="AA138" s="19" t="s">
        <v>303</v>
      </c>
      <c r="AB138" s="19"/>
      <c r="AC138" s="19" t="s">
        <v>188</v>
      </c>
      <c r="AD138" s="5"/>
      <c r="AE138" s="19">
        <v>4</v>
      </c>
      <c r="AF138" s="19" t="s">
        <v>180</v>
      </c>
      <c r="AG138" s="19" t="s">
        <v>166</v>
      </c>
      <c r="AH138" s="19">
        <v>537</v>
      </c>
      <c r="AI138" s="19" t="s">
        <v>188</v>
      </c>
      <c r="AJ138" s="5"/>
      <c r="AK138" s="5"/>
      <c r="AL138" s="5" t="s">
        <v>124</v>
      </c>
      <c r="AM138" s="5"/>
      <c r="AN138" s="5" t="s">
        <v>167</v>
      </c>
      <c r="AO138" s="5" t="str">
        <f>CONCATENATE("0055-",B138,"-",C138,"-","4",".",AE138,".",AF138,".",AG138,".",AH138,"-",AL138,".",AN138,"-",AI138)</f>
        <v>0055-CPC-GA1-4.4.3.30.537-ASK2.RD-0001</v>
      </c>
      <c r="AP138" s="5" t="str">
        <f>CONCATENATE("0055-",B138,"-",C138,"-","4",".",AE138,".",AF138,".",AG138,".",AH138,"-",AL138,"-",AN138,"-",AI138,"_",BD138,"_",U138)</f>
        <v>0055-CPC-GA1-4.4.3.30.537-ASK2-RD-0001_A1_ER</v>
      </c>
      <c r="AQ138" s="13" t="s">
        <v>326</v>
      </c>
      <c r="AR138" s="13" t="s">
        <v>331</v>
      </c>
      <c r="AS138" s="13"/>
      <c r="AT138" s="13"/>
      <c r="AU138" s="13" t="s">
        <v>318</v>
      </c>
      <c r="AV138" s="13" t="s">
        <v>333</v>
      </c>
      <c r="AW138" s="13" t="str">
        <f>CONCATENATE(AQ138," ",AS138,CHAR(10),W138,CHAR(10),AU138)</f>
        <v>Cabinet of Data Acquisition and Transmission Device  
5-30-JRCC-0001
List of drawings</v>
      </c>
      <c r="AX138" s="13" t="str">
        <f>CONCATENATE(AR138," ",AT138,CHAR(10),W138,CHAR(10),AV138)</f>
        <v>Шкаф УСПД 
5-30-JRCC-0001
Ведомость документов</v>
      </c>
      <c r="AY138" s="5"/>
      <c r="AZ138" s="5" t="s">
        <v>490</v>
      </c>
      <c r="BA138" s="5" t="s">
        <v>489</v>
      </c>
      <c r="BB138" s="5" t="str">
        <f>IF(FW138&gt;0,"02",IF(FN138&gt;0,"01",IF(FE138&gt;0,"00",IF(EM138&gt;0,"G1",IF(ED138&gt;0,"F1",IF(DU138&gt;0,"E1",IF(DL138&gt;0,"D1",IF(DC138&gt;0,"C1",IF(CT138&gt;0,"B1",IF(BM138&gt;0,"A1","-"))))))))))</f>
        <v>A1</v>
      </c>
      <c r="BC138" s="167" t="str">
        <f t="shared" ref="BC138:BC142" si="104">IF(OR(BB138="A1",BB138="B1",BB138="C1",BB138="D1",BB138="E1",BB138="F1",BB138="G1",BB138="H1"),"IFR",IF(OR(BB138="00",BB138="01",BB138="02",BB138="03",BB138="04",BB138="05"),"IFU","-"))</f>
        <v>IFR</v>
      </c>
      <c r="BD138" s="5" t="str">
        <f t="shared" ref="BD138:BD142" si="105">BB138</f>
        <v>A1</v>
      </c>
      <c r="BE138" s="5"/>
      <c r="BF138" s="5"/>
      <c r="BG138" s="12"/>
      <c r="BH138" s="5"/>
      <c r="BI138" s="5"/>
      <c r="BJ138" s="54">
        <f>FB138-(28+15)</f>
        <v>44189</v>
      </c>
      <c r="BK138" s="54">
        <f ca="1">IF(BM138&gt;0,BL138,IF(BJ138&lt;TODAY(),WORKDAY(TODAY(),10),BJ138))</f>
        <v>44251</v>
      </c>
      <c r="BL138" s="193">
        <v>44251</v>
      </c>
      <c r="BM138" s="167" t="s">
        <v>790</v>
      </c>
      <c r="BN138" s="167"/>
      <c r="BO138" s="167"/>
      <c r="BP138" s="167"/>
      <c r="BQ138" s="167"/>
      <c r="BR138" s="157"/>
      <c r="BS138" s="157"/>
      <c r="BT138" s="157"/>
      <c r="BU138" s="157"/>
      <c r="BV138" s="157"/>
      <c r="BW138" s="147"/>
      <c r="BX138" s="147"/>
      <c r="BY138" s="147"/>
      <c r="BZ138" s="147"/>
      <c r="CA138" s="147"/>
      <c r="CB138" s="125"/>
      <c r="CC138" s="125"/>
      <c r="CD138" s="125"/>
      <c r="CE138" s="125"/>
      <c r="CF138" s="125"/>
      <c r="CG138" s="125"/>
      <c r="CH138" s="125"/>
      <c r="CI138" s="125"/>
      <c r="CJ138" s="125"/>
      <c r="CK138" s="125"/>
      <c r="CL138" s="24">
        <f>WORKDAY(BJ138,20)</f>
        <v>44217</v>
      </c>
      <c r="CM138" s="24">
        <f ca="1">IF(BM138&gt;0,WORKDAY(BK138,10),"-")</f>
        <v>44265</v>
      </c>
      <c r="CN138" s="54"/>
      <c r="CO138" s="117"/>
      <c r="CP138" s="34">
        <v>2</v>
      </c>
      <c r="CQ138" s="24">
        <f>WORKDAY(CL138,10)</f>
        <v>44231</v>
      </c>
      <c r="CR138" s="24" t="str">
        <f>IF(CO138&gt;0,WORKDAY(CM138,10),"-")</f>
        <v>-</v>
      </c>
      <c r="CS138" s="54"/>
      <c r="CT138" s="5"/>
      <c r="CU138" s="24" t="str">
        <f>IF(CT138&gt;0,WORKDAY(CQ138,10),"-")</f>
        <v>-</v>
      </c>
      <c r="CV138" s="24" t="str">
        <f>IF(CT138&gt;0,WORKDAY(CR138,10),"-")</f>
        <v>-</v>
      </c>
      <c r="CW138" s="54"/>
      <c r="CX138" s="5"/>
      <c r="CY138" s="34"/>
      <c r="CZ138" s="24" t="str">
        <f>IF(CX138&gt;0,WORKDAY(CU138,10),"-")</f>
        <v>-</v>
      </c>
      <c r="DA138" s="24" t="str">
        <f>IF(CX138&gt;0,WORKDAY(CV138,10),"-")</f>
        <v>-</v>
      </c>
      <c r="DB138" s="24"/>
      <c r="DC138" s="5"/>
      <c r="DD138" s="24" t="str">
        <f>IF(DC138&gt;0,WORKDAY(CZ138,10),"-")</f>
        <v>-</v>
      </c>
      <c r="DE138" s="24" t="str">
        <f>IF(DC138&gt;0,WORKDAY(DA138,10),"-")</f>
        <v>-</v>
      </c>
      <c r="DF138" s="5"/>
      <c r="DG138" s="5"/>
      <c r="DH138" s="54"/>
      <c r="DI138" s="24" t="str">
        <f>IF(DG138&gt;0,WORKDAY(DD138,10),"-")</f>
        <v>-</v>
      </c>
      <c r="DJ138" s="24" t="str">
        <f>IF(DG138&gt;0,WORKDAY(DE138,10),"-")</f>
        <v>-</v>
      </c>
      <c r="DK138" s="5"/>
      <c r="DL138" s="5"/>
      <c r="DM138" s="24" t="str">
        <f>IF(DL138&gt;0,WORKDAY(DI138,10),"-")</f>
        <v>-</v>
      </c>
      <c r="DN138" s="24" t="str">
        <f>IF(DL138&gt;0,WORKDAY(DJ138,10),"-")</f>
        <v>-</v>
      </c>
      <c r="DO138" s="5"/>
      <c r="DP138" s="5"/>
      <c r="DQ138" s="54"/>
      <c r="DR138" s="24" t="str">
        <f>IF(DP138&gt;0,WORKDAY(DM138,10),"-")</f>
        <v>-</v>
      </c>
      <c r="DS138" s="24" t="str">
        <f>IF(DP138&gt;0,WORKDAY(DN138,10),"-")</f>
        <v>-</v>
      </c>
      <c r="DT138" s="5"/>
      <c r="DU138" s="5"/>
      <c r="DV138" s="24" t="str">
        <f>IF(DU138&gt;0,WORKDAY(DR138,10),"-")</f>
        <v>-</v>
      </c>
      <c r="DW138" s="24" t="str">
        <f>IF(DU138&gt;0,WORKDAY(DS138,10),"-")</f>
        <v>-</v>
      </c>
      <c r="DX138" s="5"/>
      <c r="DY138" s="5"/>
      <c r="DZ138" s="54"/>
      <c r="EA138" s="24" t="str">
        <f>IF(DY138&gt;0,WORKDAY(DV138,10),"-")</f>
        <v>-</v>
      </c>
      <c r="EB138" s="24" t="str">
        <f>IF(DY138&gt;0,WORKDAY(DW138,10),"-")</f>
        <v>-</v>
      </c>
      <c r="EC138" s="5"/>
      <c r="ED138" s="5"/>
      <c r="EE138" s="24" t="str">
        <f>IF(ED138&gt;0,WORKDAY(EA138,10),"-")</f>
        <v>-</v>
      </c>
      <c r="EF138" s="24" t="str">
        <f>IF(ED138&gt;0,WORKDAY(EB138,10),"-")</f>
        <v>-</v>
      </c>
      <c r="EG138" s="5"/>
      <c r="EH138" s="5"/>
      <c r="EI138" s="54"/>
      <c r="EJ138" s="24" t="str">
        <f>IF(EH138&gt;0,WORKDAY(EE138,10),"-")</f>
        <v>-</v>
      </c>
      <c r="EK138" s="24" t="str">
        <f>IF(EH138&gt;0,WORKDAY(EF138,10),"-")</f>
        <v>-</v>
      </c>
      <c r="EL138" s="5"/>
      <c r="EM138" s="5"/>
      <c r="EN138" s="24" t="str">
        <f>IF(EM138&gt;0,WORKDAY(EJ138,10),"-")</f>
        <v>-</v>
      </c>
      <c r="EO138" s="24" t="str">
        <f>IF(EM138&gt;0,WORKDAY(EK138,10),"-")</f>
        <v>-</v>
      </c>
      <c r="EP138" s="5"/>
      <c r="EQ138" s="5"/>
      <c r="ER138" s="54"/>
      <c r="ES138" s="54"/>
      <c r="ET138" s="54"/>
      <c r="EU138" s="54"/>
      <c r="EV138" s="54"/>
      <c r="EW138" s="24"/>
      <c r="EX138" s="24"/>
      <c r="EY138" s="167"/>
      <c r="EZ138" s="167"/>
      <c r="FA138" s="193"/>
      <c r="FB138" s="214">
        <v>44232</v>
      </c>
      <c r="FC138" s="214">
        <f t="shared" ca="1" si="103"/>
        <v>44232</v>
      </c>
      <c r="FD138" s="193"/>
      <c r="FE138" s="5"/>
      <c r="FF138" s="24" t="str">
        <f>IF(FE138&gt;0,WORKDAY(FB138,10),"-")</f>
        <v>-</v>
      </c>
      <c r="FG138" s="24" t="str">
        <f>IF(FE138&gt;0,WORKDAY(FC138,10),"-")</f>
        <v>-</v>
      </c>
      <c r="FH138" s="5"/>
      <c r="FI138" s="5"/>
      <c r="FJ138" s="34"/>
      <c r="FK138" s="24">
        <f t="shared" ref="FK138:FK142" si="106">WORKDAY(FB138,20)</f>
        <v>44260</v>
      </c>
      <c r="FL138" s="24">
        <f>FK138</f>
        <v>44260</v>
      </c>
      <c r="FM138" s="5"/>
      <c r="FN138" s="5"/>
      <c r="FO138" s="24" t="str">
        <f>IF(FN138&gt;0,WORKDAY(FK138,10),"-")</f>
        <v>-</v>
      </c>
      <c r="FP138" s="24" t="str">
        <f>IF(FN138&gt;0,WORKDAY(FL138,10),"-")</f>
        <v>-</v>
      </c>
      <c r="FQ138" s="5"/>
      <c r="FR138" s="5"/>
      <c r="FS138" s="54"/>
      <c r="FT138" s="24">
        <f t="shared" ref="FT138:FT142" si="107">WORKDAY(FK138,20)</f>
        <v>44288</v>
      </c>
      <c r="FU138" s="24">
        <f>FT138</f>
        <v>44288</v>
      </c>
      <c r="FV138" s="5"/>
      <c r="FW138" s="5"/>
      <c r="FX138" s="24" t="str">
        <f>IF(FW138&gt;0,WORKDAY(FT138,10),"-")</f>
        <v>-</v>
      </c>
      <c r="FY138" s="24" t="str">
        <f>IF(FW138&gt;0,WORKDAY(FU138,10),"-")</f>
        <v>-</v>
      </c>
      <c r="FZ138" s="5"/>
      <c r="GA138" s="5"/>
      <c r="GB138" s="54"/>
      <c r="GC138" s="54"/>
      <c r="GD138" s="54"/>
      <c r="GE138" s="54"/>
      <c r="GF138" s="54"/>
      <c r="GG138" s="54"/>
      <c r="GH138" s="54"/>
      <c r="GI138" s="54"/>
      <c r="GJ138" s="54"/>
      <c r="GK138" s="54"/>
      <c r="GL138" s="54"/>
      <c r="GM138" s="54"/>
      <c r="GN138" s="54"/>
      <c r="GO138" s="54"/>
      <c r="GP138" s="54"/>
      <c r="GQ138" s="54"/>
      <c r="GR138" s="54"/>
      <c r="GS138" s="54"/>
      <c r="GT138" s="54"/>
      <c r="GU138" s="54"/>
      <c r="GV138" s="54"/>
      <c r="GW138" s="54"/>
      <c r="GX138" s="54"/>
      <c r="GY138" s="54"/>
      <c r="GZ138" s="193"/>
      <c r="HA138" s="54"/>
      <c r="HB138" s="54"/>
      <c r="HC138" s="54"/>
      <c r="HD138" s="34">
        <f t="shared" ca="1" si="53"/>
        <v>1</v>
      </c>
      <c r="HE138" s="25">
        <f t="shared" ca="1" si="76"/>
        <v>6.8389057750759875E-4</v>
      </c>
      <c r="HF138" s="25">
        <f t="shared" ca="1" si="77"/>
        <v>1.5197568389057751E-3</v>
      </c>
      <c r="HG138" s="25">
        <f t="shared" ca="1" si="78"/>
        <v>9.0543259557344079E-4</v>
      </c>
      <c r="HH138" s="25">
        <f t="shared" ca="1" si="79"/>
        <v>2.012072434607646E-3</v>
      </c>
      <c r="HI138" s="25"/>
      <c r="HJ138" s="25"/>
      <c r="HK138" s="5"/>
      <c r="HL138" s="24">
        <f t="shared" ref="HL138:HL201" ca="1" si="108">IF(BK138&gt;0,IF(DC138&gt;0,DB138,IF(CT138&gt;0,CS138,IF(BM138&gt;0,BL138,"-"))),"-")</f>
        <v>44251</v>
      </c>
      <c r="HM138" s="107"/>
      <c r="HN138" s="85"/>
      <c r="HO138" s="204" t="str">
        <f t="shared" si="54"/>
        <v>ожидание A1</v>
      </c>
      <c r="HP138" s="204" t="str">
        <f t="shared" si="55"/>
        <v>не выгружено 00</v>
      </c>
      <c r="HQ138" s="182" t="str">
        <f t="shared" si="56"/>
        <v>выгружено A1</v>
      </c>
      <c r="HR138" s="182" t="str">
        <f t="shared" si="57"/>
        <v>ожидание A1</v>
      </c>
      <c r="HS138" s="182" t="b">
        <f t="shared" si="58"/>
        <v>0</v>
      </c>
      <c r="HT138" s="182" t="str">
        <f t="shared" si="59"/>
        <v>ожидание замечаний</v>
      </c>
      <c r="HU138" s="182" t="str">
        <f t="shared" si="60"/>
        <v>0055-P2-GA1-CPC-TRM-00667</v>
      </c>
      <c r="HV138" s="191">
        <f t="shared" si="61"/>
        <v>44251</v>
      </c>
      <c r="HW138" s="184" t="str">
        <f t="shared" si="62"/>
        <v>ожидание A1</v>
      </c>
      <c r="HX138" s="191" t="str">
        <f t="shared" si="63"/>
        <v>ожидание A1</v>
      </c>
      <c r="HY138" s="183"/>
      <c r="HZ138" s="182" t="str">
        <f t="shared" si="64"/>
        <v>выгружено</v>
      </c>
      <c r="IA138" s="182" t="str">
        <f t="shared" si="65"/>
        <v>A1</v>
      </c>
      <c r="IB138" s="182" t="str">
        <f t="shared" si="66"/>
        <v>ожидание замечаний к ревизии</v>
      </c>
      <c r="IC138" s="182" t="str">
        <f t="shared" si="67"/>
        <v>A1</v>
      </c>
      <c r="ID138" s="182" t="str">
        <f t="shared" si="68"/>
        <v>A1</v>
      </c>
      <c r="IE138" s="185" t="str">
        <f t="shared" si="69"/>
        <v>1</v>
      </c>
      <c r="IF138" s="135" t="s">
        <v>705</v>
      </c>
      <c r="IG138" s="181">
        <v>1</v>
      </c>
      <c r="IH138" s="85"/>
      <c r="II138" s="85"/>
      <c r="IJ138" s="85"/>
      <c r="IK138" s="85"/>
      <c r="IL138" s="85"/>
      <c r="IM138" s="85"/>
      <c r="IN138" s="85"/>
      <c r="IO138" s="85"/>
      <c r="IP138" s="85"/>
      <c r="IQ138" s="85"/>
      <c r="IR138" s="85"/>
      <c r="IS138" s="85"/>
      <c r="IT138" s="85"/>
      <c r="IU138" s="85"/>
      <c r="IV138" s="85"/>
      <c r="IW138" s="85"/>
      <c r="IX138" s="85"/>
      <c r="IY138" s="85"/>
      <c r="IZ138" s="85"/>
      <c r="JA138" s="85"/>
      <c r="JB138" s="85"/>
      <c r="JC138" s="85"/>
      <c r="JD138" s="85"/>
      <c r="JE138" s="85"/>
      <c r="JF138" s="85"/>
      <c r="JG138" s="85"/>
      <c r="JH138" s="85"/>
      <c r="JI138" s="85"/>
      <c r="JJ138" s="85"/>
      <c r="JK138" s="85"/>
      <c r="JL138" s="85"/>
      <c r="JM138" s="85"/>
      <c r="JN138" s="85"/>
      <c r="JO138" s="85"/>
      <c r="JP138" s="85"/>
      <c r="JQ138" s="85"/>
      <c r="JR138" s="85"/>
      <c r="JS138" s="85"/>
      <c r="JT138" s="85"/>
      <c r="JU138" s="85"/>
      <c r="JV138" s="85"/>
      <c r="JW138" s="85"/>
      <c r="JX138" s="85"/>
      <c r="JY138" s="85"/>
      <c r="JZ138" s="85"/>
      <c r="KA138" s="85"/>
      <c r="KB138" s="85"/>
      <c r="KC138" s="85"/>
    </row>
    <row r="139" spans="1:289" s="57" customFormat="1" ht="42.75" hidden="1" customHeight="1">
      <c r="A139" s="6"/>
      <c r="B139" s="19" t="s">
        <v>156</v>
      </c>
      <c r="C139" s="19" t="s">
        <v>157</v>
      </c>
      <c r="D139" s="5"/>
      <c r="E139" s="5"/>
      <c r="F139" s="5"/>
      <c r="G139" s="5"/>
      <c r="H139" s="5" t="s">
        <v>727</v>
      </c>
      <c r="I139" s="5" t="s">
        <v>736</v>
      </c>
      <c r="J139" s="5"/>
      <c r="K139" s="5"/>
      <c r="L139" s="5"/>
      <c r="M139" s="5"/>
      <c r="N139" s="5"/>
      <c r="O139" s="5"/>
      <c r="P139" s="5" t="s">
        <v>745</v>
      </c>
      <c r="Q139" s="5" t="s">
        <v>747</v>
      </c>
      <c r="R139" s="5" t="s">
        <v>207</v>
      </c>
      <c r="S139" s="5" t="s">
        <v>365</v>
      </c>
      <c r="T139" s="5" t="s">
        <v>368</v>
      </c>
      <c r="U139" s="5" t="s">
        <v>158</v>
      </c>
      <c r="V139" s="5"/>
      <c r="W139" s="5" t="str">
        <f>CONCATENATE(X139,"-",Y139,"-",Z139,AA139,,AB139,"-",AC139)</f>
        <v>5-30-JRCC-0001</v>
      </c>
      <c r="X139" s="19" t="s">
        <v>755</v>
      </c>
      <c r="Y139" s="19">
        <v>30</v>
      </c>
      <c r="Z139" s="19" t="s">
        <v>311</v>
      </c>
      <c r="AA139" s="19" t="s">
        <v>303</v>
      </c>
      <c r="AB139" s="19"/>
      <c r="AC139" s="19" t="s">
        <v>188</v>
      </c>
      <c r="AD139" s="5"/>
      <c r="AE139" s="19">
        <v>4</v>
      </c>
      <c r="AF139" s="19" t="s">
        <v>180</v>
      </c>
      <c r="AG139" s="19" t="s">
        <v>166</v>
      </c>
      <c r="AH139" s="19">
        <v>537</v>
      </c>
      <c r="AI139" s="19" t="s">
        <v>188</v>
      </c>
      <c r="AJ139" s="5"/>
      <c r="AK139" s="5"/>
      <c r="AL139" s="5" t="s">
        <v>124</v>
      </c>
      <c r="AM139" s="5"/>
      <c r="AN139" s="5" t="s">
        <v>168</v>
      </c>
      <c r="AO139" s="5" t="str">
        <f>CONCATENATE("0055-",B139,"-",C139,"-","4",".",AE139,".",AF139,".",AG139,".",AH139,"-",AL139,".",AN139,"-",AI139)</f>
        <v>0055-CPC-GA1-4.4.3.30.537-ASK2.SP-0001</v>
      </c>
      <c r="AP139" s="5" t="str">
        <f>CONCATENATE("0055-",B139,"-",C139,"-","4",".",AE139,".",AF139,".",AG139,".",AH139,"-",AL139,"-",AN139,"-",AI139,"_",BD139,"_",U139)</f>
        <v>0055-CPC-GA1-4.4.3.30.537-ASK2-SP-0001_A1_ER</v>
      </c>
      <c r="AQ139" s="13" t="s">
        <v>326</v>
      </c>
      <c r="AR139" s="13" t="s">
        <v>331</v>
      </c>
      <c r="AS139" s="13"/>
      <c r="AT139" s="13"/>
      <c r="AU139" s="13" t="s">
        <v>319</v>
      </c>
      <c r="AV139" s="13" t="s">
        <v>334</v>
      </c>
      <c r="AW139" s="13" t="str">
        <f>CONCATENATE(AQ139," ",AS139,CHAR(10),W139,CHAR(10),AU139)</f>
        <v>Cabinet of Data Acquisition and Transmission Device  
5-30-JRCC-0001
List of elements</v>
      </c>
      <c r="AX139" s="13" t="str">
        <f>CONCATENATE(AR139," ",AT139,CHAR(10),W139,CHAR(10),AV139)</f>
        <v>Шкаф УСПД 
5-30-JRCC-0001
Перечень элементов</v>
      </c>
      <c r="AY139" s="5"/>
      <c r="AZ139" s="5" t="s">
        <v>490</v>
      </c>
      <c r="BA139" s="5" t="s">
        <v>489</v>
      </c>
      <c r="BB139" s="5" t="str">
        <f>IF(FW139&gt;0,"02",IF(FN139&gt;0,"01",IF(FE139&gt;0,"00",IF(EM139&gt;0,"G1",IF(ED139&gt;0,"F1",IF(DU139&gt;0,"E1",IF(DL139&gt;0,"D1",IF(DC139&gt;0,"C1",IF(CT139&gt;0,"B1",IF(BM139&gt;0,"A1","-"))))))))))</f>
        <v>A1</v>
      </c>
      <c r="BC139" s="167" t="str">
        <f t="shared" si="104"/>
        <v>IFR</v>
      </c>
      <c r="BD139" s="5" t="str">
        <f t="shared" si="105"/>
        <v>A1</v>
      </c>
      <c r="BE139" s="5"/>
      <c r="BF139" s="5"/>
      <c r="BG139" s="12"/>
      <c r="BH139" s="5"/>
      <c r="BI139" s="5"/>
      <c r="BJ139" s="54">
        <f>FB139-(28+15)</f>
        <v>44189</v>
      </c>
      <c r="BK139" s="54">
        <f ca="1">IF(BM139&gt;0,BL139,IF(BJ139&lt;TODAY(),WORKDAY(TODAY(),10),BJ139))</f>
        <v>44251</v>
      </c>
      <c r="BL139" s="193">
        <v>44251</v>
      </c>
      <c r="BM139" s="167" t="s">
        <v>790</v>
      </c>
      <c r="BN139" s="167"/>
      <c r="BO139" s="167"/>
      <c r="BP139" s="167"/>
      <c r="BQ139" s="167"/>
      <c r="BR139" s="157"/>
      <c r="BS139" s="157"/>
      <c r="BT139" s="157"/>
      <c r="BU139" s="157"/>
      <c r="BV139" s="157"/>
      <c r="BW139" s="147"/>
      <c r="BX139" s="147"/>
      <c r="BY139" s="147"/>
      <c r="BZ139" s="147"/>
      <c r="CA139" s="147"/>
      <c r="CB139" s="125"/>
      <c r="CC139" s="125"/>
      <c r="CD139" s="125"/>
      <c r="CE139" s="125"/>
      <c r="CF139" s="125"/>
      <c r="CG139" s="125"/>
      <c r="CH139" s="125"/>
      <c r="CI139" s="125"/>
      <c r="CJ139" s="125"/>
      <c r="CK139" s="125"/>
      <c r="CL139" s="24">
        <f>WORKDAY(BJ139,20)</f>
        <v>44217</v>
      </c>
      <c r="CM139" s="24">
        <f ca="1">IF(BM139&gt;0,WORKDAY(BK139,10),"-")</f>
        <v>44265</v>
      </c>
      <c r="CN139" s="54"/>
      <c r="CO139" s="117"/>
      <c r="CP139" s="34">
        <v>1</v>
      </c>
      <c r="CQ139" s="24">
        <f>WORKDAY(CL139,10)</f>
        <v>44231</v>
      </c>
      <c r="CR139" s="24" t="str">
        <f>IF(CO139&gt;0,WORKDAY(CM139,10),"-")</f>
        <v>-</v>
      </c>
      <c r="CS139" s="54"/>
      <c r="CT139" s="5"/>
      <c r="CU139" s="24" t="str">
        <f>IF(CT139&gt;0,WORKDAY(CQ139,10),"-")</f>
        <v>-</v>
      </c>
      <c r="CV139" s="24" t="str">
        <f>IF(CT139&gt;0,WORKDAY(CR139,10),"-")</f>
        <v>-</v>
      </c>
      <c r="CW139" s="54"/>
      <c r="CX139" s="5"/>
      <c r="CY139" s="34"/>
      <c r="CZ139" s="24" t="str">
        <f>IF(CX139&gt;0,WORKDAY(CU139,10),"-")</f>
        <v>-</v>
      </c>
      <c r="DA139" s="24" t="str">
        <f>IF(CX139&gt;0,WORKDAY(CV139,10),"-")</f>
        <v>-</v>
      </c>
      <c r="DB139" s="24"/>
      <c r="DC139" s="5"/>
      <c r="DD139" s="24" t="str">
        <f>IF(DC139&gt;0,WORKDAY(CZ139,10),"-")</f>
        <v>-</v>
      </c>
      <c r="DE139" s="24" t="str">
        <f>IF(DC139&gt;0,WORKDAY(DA139,10),"-")</f>
        <v>-</v>
      </c>
      <c r="DF139" s="5"/>
      <c r="DG139" s="5"/>
      <c r="DH139" s="54"/>
      <c r="DI139" s="24" t="str">
        <f>IF(DG139&gt;0,WORKDAY(DD139,10),"-")</f>
        <v>-</v>
      </c>
      <c r="DJ139" s="24" t="str">
        <f>IF(DG139&gt;0,WORKDAY(DE139,10),"-")</f>
        <v>-</v>
      </c>
      <c r="DK139" s="5"/>
      <c r="DL139" s="5"/>
      <c r="DM139" s="24" t="str">
        <f>IF(DL139&gt;0,WORKDAY(DI139,10),"-")</f>
        <v>-</v>
      </c>
      <c r="DN139" s="24" t="str">
        <f>IF(DL139&gt;0,WORKDAY(DJ139,10),"-")</f>
        <v>-</v>
      </c>
      <c r="DO139" s="5"/>
      <c r="DP139" s="5"/>
      <c r="DQ139" s="54"/>
      <c r="DR139" s="24" t="str">
        <f>IF(DP139&gt;0,WORKDAY(DM139,10),"-")</f>
        <v>-</v>
      </c>
      <c r="DS139" s="24" t="str">
        <f>IF(DP139&gt;0,WORKDAY(DN139,10),"-")</f>
        <v>-</v>
      </c>
      <c r="DT139" s="5"/>
      <c r="DU139" s="5"/>
      <c r="DV139" s="24" t="str">
        <f>IF(DU139&gt;0,WORKDAY(DR139,10),"-")</f>
        <v>-</v>
      </c>
      <c r="DW139" s="24" t="str">
        <f>IF(DU139&gt;0,WORKDAY(DS139,10),"-")</f>
        <v>-</v>
      </c>
      <c r="DX139" s="5"/>
      <c r="DY139" s="5"/>
      <c r="DZ139" s="54"/>
      <c r="EA139" s="24" t="str">
        <f>IF(DY139&gt;0,WORKDAY(DV139,10),"-")</f>
        <v>-</v>
      </c>
      <c r="EB139" s="24" t="str">
        <f>IF(DY139&gt;0,WORKDAY(DW139,10),"-")</f>
        <v>-</v>
      </c>
      <c r="EC139" s="5"/>
      <c r="ED139" s="5"/>
      <c r="EE139" s="24" t="str">
        <f>IF(ED139&gt;0,WORKDAY(EA139,10),"-")</f>
        <v>-</v>
      </c>
      <c r="EF139" s="24" t="str">
        <f>IF(ED139&gt;0,WORKDAY(EB139,10),"-")</f>
        <v>-</v>
      </c>
      <c r="EG139" s="5"/>
      <c r="EH139" s="5"/>
      <c r="EI139" s="54"/>
      <c r="EJ139" s="24" t="str">
        <f>IF(EH139&gt;0,WORKDAY(EE139,10),"-")</f>
        <v>-</v>
      </c>
      <c r="EK139" s="24" t="str">
        <f>IF(EH139&gt;0,WORKDAY(EF139,10),"-")</f>
        <v>-</v>
      </c>
      <c r="EL139" s="5"/>
      <c r="EM139" s="5"/>
      <c r="EN139" s="24" t="str">
        <f>IF(EM139&gt;0,WORKDAY(EJ139,10),"-")</f>
        <v>-</v>
      </c>
      <c r="EO139" s="24" t="str">
        <f>IF(EM139&gt;0,WORKDAY(EK139,10),"-")</f>
        <v>-</v>
      </c>
      <c r="EP139" s="5"/>
      <c r="EQ139" s="5"/>
      <c r="ER139" s="54"/>
      <c r="ES139" s="54"/>
      <c r="ET139" s="54"/>
      <c r="EU139" s="54"/>
      <c r="EV139" s="54"/>
      <c r="EW139" s="24"/>
      <c r="EX139" s="24"/>
      <c r="EY139" s="167"/>
      <c r="EZ139" s="167"/>
      <c r="FA139" s="193"/>
      <c r="FB139" s="214">
        <v>44232</v>
      </c>
      <c r="FC139" s="214">
        <f t="shared" ca="1" si="103"/>
        <v>44232</v>
      </c>
      <c r="FD139" s="193"/>
      <c r="FE139" s="167"/>
      <c r="FF139" s="24" t="str">
        <f>IF(FE139&gt;0,WORKDAY(FB139,10),"-")</f>
        <v>-</v>
      </c>
      <c r="FG139" s="24" t="str">
        <f>IF(FE139&gt;0,WORKDAY(FC139,10),"-")</f>
        <v>-</v>
      </c>
      <c r="FH139" s="5"/>
      <c r="FI139" s="5"/>
      <c r="FJ139" s="34"/>
      <c r="FK139" s="24">
        <f t="shared" si="106"/>
        <v>44260</v>
      </c>
      <c r="FL139" s="24">
        <f>FK139</f>
        <v>44260</v>
      </c>
      <c r="FM139" s="5"/>
      <c r="FN139" s="5"/>
      <c r="FO139" s="24" t="str">
        <f>IF(FN139&gt;0,WORKDAY(FK139,10),"-")</f>
        <v>-</v>
      </c>
      <c r="FP139" s="24" t="str">
        <f>IF(FN139&gt;0,WORKDAY(FL139,10),"-")</f>
        <v>-</v>
      </c>
      <c r="FQ139" s="5"/>
      <c r="FR139" s="5"/>
      <c r="FS139" s="54"/>
      <c r="FT139" s="24">
        <f t="shared" si="107"/>
        <v>44288</v>
      </c>
      <c r="FU139" s="24">
        <f>FT139</f>
        <v>44288</v>
      </c>
      <c r="FV139" s="5"/>
      <c r="FW139" s="5"/>
      <c r="FX139" s="24" t="str">
        <f>IF(FW139&gt;0,WORKDAY(FT139,10),"-")</f>
        <v>-</v>
      </c>
      <c r="FY139" s="24" t="str">
        <f>IF(FW139&gt;0,WORKDAY(FU139,10),"-")</f>
        <v>-</v>
      </c>
      <c r="FZ139" s="5"/>
      <c r="GA139" s="5"/>
      <c r="GB139" s="54"/>
      <c r="GC139" s="54"/>
      <c r="GD139" s="54"/>
      <c r="GE139" s="54"/>
      <c r="GF139" s="54"/>
      <c r="GG139" s="54"/>
      <c r="GH139" s="54"/>
      <c r="GI139" s="54"/>
      <c r="GJ139" s="54"/>
      <c r="GK139" s="54"/>
      <c r="GL139" s="54"/>
      <c r="GM139" s="54"/>
      <c r="GN139" s="54"/>
      <c r="GO139" s="54"/>
      <c r="GP139" s="54"/>
      <c r="GQ139" s="54"/>
      <c r="GR139" s="54"/>
      <c r="GS139" s="54"/>
      <c r="GT139" s="54"/>
      <c r="GU139" s="54"/>
      <c r="GV139" s="54"/>
      <c r="GW139" s="54"/>
      <c r="GX139" s="54"/>
      <c r="GY139" s="54"/>
      <c r="GZ139" s="193"/>
      <c r="HA139" s="54"/>
      <c r="HB139" s="54"/>
      <c r="HC139" s="54"/>
      <c r="HD139" s="34">
        <f t="shared" ca="1" si="53"/>
        <v>1</v>
      </c>
      <c r="HE139" s="25">
        <f t="shared" ca="1" si="76"/>
        <v>6.8389057750759875E-4</v>
      </c>
      <c r="HF139" s="25">
        <f t="shared" ca="1" si="77"/>
        <v>1.5197568389057751E-3</v>
      </c>
      <c r="HG139" s="25">
        <f t="shared" ca="1" si="78"/>
        <v>9.0543259557344079E-4</v>
      </c>
      <c r="HH139" s="25">
        <f t="shared" ca="1" si="79"/>
        <v>2.012072434607646E-3</v>
      </c>
      <c r="HI139" s="25"/>
      <c r="HJ139" s="25"/>
      <c r="HK139" s="5"/>
      <c r="HL139" s="24">
        <f t="shared" ca="1" si="108"/>
        <v>44251</v>
      </c>
      <c r="HM139" s="107"/>
      <c r="HN139" s="85"/>
      <c r="HO139" s="204" t="str">
        <f t="shared" si="54"/>
        <v>ожидание A1</v>
      </c>
      <c r="HP139" s="204" t="str">
        <f t="shared" si="55"/>
        <v>не выгружено 00</v>
      </c>
      <c r="HQ139" s="182" t="str">
        <f t="shared" si="56"/>
        <v>выгружено A1</v>
      </c>
      <c r="HR139" s="182" t="str">
        <f t="shared" si="57"/>
        <v>ожидание A1</v>
      </c>
      <c r="HS139" s="182" t="b">
        <f t="shared" si="58"/>
        <v>0</v>
      </c>
      <c r="HT139" s="182" t="str">
        <f t="shared" si="59"/>
        <v>ожидание замечаний</v>
      </c>
      <c r="HU139" s="182" t="str">
        <f t="shared" si="60"/>
        <v>0055-P2-GA1-CPC-TRM-00667</v>
      </c>
      <c r="HV139" s="191">
        <f t="shared" si="61"/>
        <v>44251</v>
      </c>
      <c r="HW139" s="184" t="str">
        <f t="shared" si="62"/>
        <v>ожидание A1</v>
      </c>
      <c r="HX139" s="191" t="str">
        <f t="shared" si="63"/>
        <v>ожидание A1</v>
      </c>
      <c r="HY139" s="183"/>
      <c r="HZ139" s="182" t="str">
        <f t="shared" si="64"/>
        <v>выгружено</v>
      </c>
      <c r="IA139" s="182" t="str">
        <f t="shared" si="65"/>
        <v>A1</v>
      </c>
      <c r="IB139" s="182" t="str">
        <f t="shared" si="66"/>
        <v>ожидание замечаний к ревизии</v>
      </c>
      <c r="IC139" s="182" t="str">
        <f t="shared" si="67"/>
        <v>A1</v>
      </c>
      <c r="ID139" s="182" t="str">
        <f t="shared" si="68"/>
        <v>A1</v>
      </c>
      <c r="IE139" s="185" t="str">
        <f t="shared" si="69"/>
        <v>1</v>
      </c>
      <c r="IF139" s="135" t="s">
        <v>705</v>
      </c>
      <c r="IG139" s="181">
        <v>1</v>
      </c>
      <c r="IH139" s="85"/>
      <c r="II139" s="85"/>
      <c r="IJ139" s="85"/>
      <c r="IK139" s="85"/>
      <c r="IL139" s="85"/>
      <c r="IM139" s="85"/>
      <c r="IN139" s="85"/>
      <c r="IO139" s="85"/>
      <c r="IP139" s="85"/>
      <c r="IQ139" s="85"/>
      <c r="IR139" s="85"/>
      <c r="IS139" s="85"/>
      <c r="IT139" s="85"/>
      <c r="IU139" s="85"/>
      <c r="IV139" s="85"/>
      <c r="IW139" s="85"/>
      <c r="IX139" s="85"/>
      <c r="IY139" s="85"/>
      <c r="IZ139" s="85"/>
      <c r="JA139" s="85"/>
      <c r="JB139" s="85"/>
      <c r="JC139" s="85"/>
      <c r="JD139" s="85"/>
      <c r="JE139" s="85"/>
      <c r="JF139" s="85"/>
      <c r="JG139" s="85"/>
      <c r="JH139" s="85"/>
      <c r="JI139" s="85"/>
      <c r="JJ139" s="85"/>
      <c r="JK139" s="85"/>
      <c r="JL139" s="85"/>
      <c r="JM139" s="85"/>
      <c r="JN139" s="85"/>
      <c r="JO139" s="85"/>
      <c r="JP139" s="85"/>
      <c r="JQ139" s="85"/>
      <c r="JR139" s="85"/>
      <c r="JS139" s="85"/>
      <c r="JT139" s="85"/>
      <c r="JU139" s="85"/>
      <c r="JV139" s="85"/>
      <c r="JW139" s="85"/>
      <c r="JX139" s="85"/>
      <c r="JY139" s="85"/>
      <c r="JZ139" s="85"/>
      <c r="KA139" s="85"/>
      <c r="KB139" s="85"/>
      <c r="KC139" s="85"/>
    </row>
    <row r="140" spans="1:289" s="57" customFormat="1" ht="42.75" hidden="1" customHeight="1">
      <c r="A140" s="6"/>
      <c r="B140" s="19" t="s">
        <v>156</v>
      </c>
      <c r="C140" s="19" t="s">
        <v>157</v>
      </c>
      <c r="D140" s="5"/>
      <c r="E140" s="5"/>
      <c r="F140" s="5"/>
      <c r="G140" s="5"/>
      <c r="H140" s="5" t="s">
        <v>727</v>
      </c>
      <c r="I140" s="5" t="s">
        <v>736</v>
      </c>
      <c r="J140" s="5"/>
      <c r="K140" s="5"/>
      <c r="L140" s="5"/>
      <c r="M140" s="5"/>
      <c r="N140" s="5"/>
      <c r="O140" s="5"/>
      <c r="P140" s="5" t="s">
        <v>745</v>
      </c>
      <c r="Q140" s="5" t="s">
        <v>747</v>
      </c>
      <c r="R140" s="5" t="s">
        <v>207</v>
      </c>
      <c r="S140" s="5" t="s">
        <v>365</v>
      </c>
      <c r="T140" s="5" t="s">
        <v>368</v>
      </c>
      <c r="U140" s="5" t="s">
        <v>158</v>
      </c>
      <c r="V140" s="5"/>
      <c r="W140" s="5" t="str">
        <f>CONCATENATE(X140,"-",Y140,"-",Z140,AA140,,AB140,"-",AC140)</f>
        <v>5-30-JRCC-0001</v>
      </c>
      <c r="X140" s="19" t="s">
        <v>755</v>
      </c>
      <c r="Y140" s="19">
        <v>30</v>
      </c>
      <c r="Z140" s="19" t="s">
        <v>311</v>
      </c>
      <c r="AA140" s="19" t="s">
        <v>303</v>
      </c>
      <c r="AB140" s="19"/>
      <c r="AC140" s="19" t="s">
        <v>188</v>
      </c>
      <c r="AD140" s="5"/>
      <c r="AE140" s="19">
        <v>4</v>
      </c>
      <c r="AF140" s="19" t="s">
        <v>180</v>
      </c>
      <c r="AG140" s="19" t="s">
        <v>166</v>
      </c>
      <c r="AH140" s="19">
        <v>537</v>
      </c>
      <c r="AI140" s="19" t="s">
        <v>188</v>
      </c>
      <c r="AJ140" s="5"/>
      <c r="AK140" s="5"/>
      <c r="AL140" s="5" t="s">
        <v>124</v>
      </c>
      <c r="AM140" s="5"/>
      <c r="AN140" s="5" t="s">
        <v>169</v>
      </c>
      <c r="AO140" s="5" t="str">
        <f>CONCATENATE("0055-",B140,"-",C140,"-","4",".",AE140,".",AF140,".",AG140,".",AH140,"-",AL140,".",AN140,"-",AI140)</f>
        <v>0055-CPC-GA1-4.4.3.30.537-ASK2.V0-0001</v>
      </c>
      <c r="AP140" s="5" t="str">
        <f>CONCATENATE("0055-",B140,"-",C140,"-","4",".",AE140,".",AF140,".",AG140,".",AH140,"-",AL140,"-",AN140,"-",AI140,"_",BD140,"_",U140)</f>
        <v>0055-CPC-GA1-4.4.3.30.537-ASK2-V0-0001_A1_ER</v>
      </c>
      <c r="AQ140" s="13" t="s">
        <v>326</v>
      </c>
      <c r="AR140" s="13" t="s">
        <v>331</v>
      </c>
      <c r="AS140" s="13"/>
      <c r="AT140" s="13"/>
      <c r="AU140" s="13" t="s">
        <v>320</v>
      </c>
      <c r="AV140" s="13" t="s">
        <v>335</v>
      </c>
      <c r="AW140" s="13" t="str">
        <f>CONCATENATE(AQ140," ",AS140,CHAR(10),W140,CHAR(10),AU140)</f>
        <v>Cabinet of Data Acquisition and Transmission Device  
5-30-JRCC-0001
General view drawings</v>
      </c>
      <c r="AX140" s="13" t="str">
        <f>CONCATENATE(AR140," ",AT140,CHAR(10),W140,CHAR(10),AV140)</f>
        <v>Шкаф УСПД 
5-30-JRCC-0001
Чертеж общего вида</v>
      </c>
      <c r="AY140" s="5"/>
      <c r="AZ140" s="5" t="s">
        <v>490</v>
      </c>
      <c r="BA140" s="5" t="s">
        <v>489</v>
      </c>
      <c r="BB140" s="5" t="str">
        <f>IF(FW140&gt;0,"02",IF(FN140&gt;0,"01",IF(FE140&gt;0,"00",IF(EM140&gt;0,"G1",IF(ED140&gt;0,"F1",IF(DU140&gt;0,"E1",IF(DL140&gt;0,"D1",IF(DC140&gt;0,"C1",IF(CT140&gt;0,"B1",IF(BM140&gt;0,"A1","-"))))))))))</f>
        <v>A1</v>
      </c>
      <c r="BC140" s="167" t="str">
        <f t="shared" si="104"/>
        <v>IFR</v>
      </c>
      <c r="BD140" s="5" t="str">
        <f t="shared" si="105"/>
        <v>A1</v>
      </c>
      <c r="BE140" s="5"/>
      <c r="BF140" s="5"/>
      <c r="BG140" s="12"/>
      <c r="BH140" s="5"/>
      <c r="BI140" s="5"/>
      <c r="BJ140" s="54">
        <f>FB140-(28+15)</f>
        <v>44189</v>
      </c>
      <c r="BK140" s="54">
        <f ca="1">IF(BM140&gt;0,BL140,IF(BJ140&lt;TODAY(),WORKDAY(TODAY(),10),BJ140))</f>
        <v>44251</v>
      </c>
      <c r="BL140" s="193">
        <v>44251</v>
      </c>
      <c r="BM140" s="167" t="s">
        <v>790</v>
      </c>
      <c r="BN140" s="167"/>
      <c r="BO140" s="167"/>
      <c r="BP140" s="167"/>
      <c r="BQ140" s="167"/>
      <c r="BR140" s="157"/>
      <c r="BS140" s="157"/>
      <c r="BT140" s="157"/>
      <c r="BU140" s="157"/>
      <c r="BV140" s="157"/>
      <c r="BW140" s="147"/>
      <c r="BX140" s="147"/>
      <c r="BY140" s="147"/>
      <c r="BZ140" s="147"/>
      <c r="CA140" s="147"/>
      <c r="CB140" s="125"/>
      <c r="CC140" s="125"/>
      <c r="CD140" s="125"/>
      <c r="CE140" s="125"/>
      <c r="CF140" s="125"/>
      <c r="CG140" s="125"/>
      <c r="CH140" s="125"/>
      <c r="CI140" s="125"/>
      <c r="CJ140" s="125"/>
      <c r="CK140" s="125"/>
      <c r="CL140" s="24">
        <f>WORKDAY(BJ140,20)</f>
        <v>44217</v>
      </c>
      <c r="CM140" s="24">
        <f ca="1">IF(BM140&gt;0,WORKDAY(BK140,10),"-")</f>
        <v>44265</v>
      </c>
      <c r="CN140" s="54"/>
      <c r="CO140" s="117"/>
      <c r="CP140" s="34">
        <v>1</v>
      </c>
      <c r="CQ140" s="24">
        <f>WORKDAY(CL140,10)</f>
        <v>44231</v>
      </c>
      <c r="CR140" s="24" t="str">
        <f>IF(CO140&gt;0,WORKDAY(CM140,10),"-")</f>
        <v>-</v>
      </c>
      <c r="CS140" s="54"/>
      <c r="CT140" s="5"/>
      <c r="CU140" s="24" t="str">
        <f>IF(CT140&gt;0,WORKDAY(CQ140,10),"-")</f>
        <v>-</v>
      </c>
      <c r="CV140" s="24" t="str">
        <f>IF(CT140&gt;0,WORKDAY(CR140,10),"-")</f>
        <v>-</v>
      </c>
      <c r="CW140" s="54"/>
      <c r="CX140" s="5"/>
      <c r="CY140" s="34"/>
      <c r="CZ140" s="24" t="str">
        <f>IF(CX140&gt;0,WORKDAY(CU140,10),"-")</f>
        <v>-</v>
      </c>
      <c r="DA140" s="24" t="str">
        <f>IF(CX140&gt;0,WORKDAY(CV140,10),"-")</f>
        <v>-</v>
      </c>
      <c r="DB140" s="24"/>
      <c r="DC140" s="5"/>
      <c r="DD140" s="24" t="str">
        <f>IF(DC140&gt;0,WORKDAY(CZ140,10),"-")</f>
        <v>-</v>
      </c>
      <c r="DE140" s="24" t="str">
        <f>IF(DC140&gt;0,WORKDAY(DA140,10),"-")</f>
        <v>-</v>
      </c>
      <c r="DF140" s="5"/>
      <c r="DG140" s="5"/>
      <c r="DH140" s="54"/>
      <c r="DI140" s="24" t="str">
        <f>IF(DG140&gt;0,WORKDAY(DD140,10),"-")</f>
        <v>-</v>
      </c>
      <c r="DJ140" s="24" t="str">
        <f>IF(DG140&gt;0,WORKDAY(DE140,10),"-")</f>
        <v>-</v>
      </c>
      <c r="DK140" s="5"/>
      <c r="DL140" s="5"/>
      <c r="DM140" s="24" t="str">
        <f>IF(DL140&gt;0,WORKDAY(DI140,10),"-")</f>
        <v>-</v>
      </c>
      <c r="DN140" s="24" t="str">
        <f>IF(DL140&gt;0,WORKDAY(DJ140,10),"-")</f>
        <v>-</v>
      </c>
      <c r="DO140" s="5"/>
      <c r="DP140" s="5"/>
      <c r="DQ140" s="54"/>
      <c r="DR140" s="24" t="str">
        <f>IF(DP140&gt;0,WORKDAY(DM140,10),"-")</f>
        <v>-</v>
      </c>
      <c r="DS140" s="24" t="str">
        <f>IF(DP140&gt;0,WORKDAY(DN140,10),"-")</f>
        <v>-</v>
      </c>
      <c r="DT140" s="5"/>
      <c r="DU140" s="5"/>
      <c r="DV140" s="24" t="str">
        <f>IF(DU140&gt;0,WORKDAY(DR140,10),"-")</f>
        <v>-</v>
      </c>
      <c r="DW140" s="24" t="str">
        <f>IF(DU140&gt;0,WORKDAY(DS140,10),"-")</f>
        <v>-</v>
      </c>
      <c r="DX140" s="5"/>
      <c r="DY140" s="5"/>
      <c r="DZ140" s="54"/>
      <c r="EA140" s="24" t="str">
        <f>IF(DY140&gt;0,WORKDAY(DV140,10),"-")</f>
        <v>-</v>
      </c>
      <c r="EB140" s="24" t="str">
        <f>IF(DY140&gt;0,WORKDAY(DW140,10),"-")</f>
        <v>-</v>
      </c>
      <c r="EC140" s="5"/>
      <c r="ED140" s="5"/>
      <c r="EE140" s="24" t="str">
        <f>IF(ED140&gt;0,WORKDAY(EA140,10),"-")</f>
        <v>-</v>
      </c>
      <c r="EF140" s="24" t="str">
        <f>IF(ED140&gt;0,WORKDAY(EB140,10),"-")</f>
        <v>-</v>
      </c>
      <c r="EG140" s="5"/>
      <c r="EH140" s="5"/>
      <c r="EI140" s="54"/>
      <c r="EJ140" s="24" t="str">
        <f>IF(EH140&gt;0,WORKDAY(EE140,10),"-")</f>
        <v>-</v>
      </c>
      <c r="EK140" s="24" t="str">
        <f>IF(EH140&gt;0,WORKDAY(EF140,10),"-")</f>
        <v>-</v>
      </c>
      <c r="EL140" s="5"/>
      <c r="EM140" s="5"/>
      <c r="EN140" s="24" t="str">
        <f>IF(EM140&gt;0,WORKDAY(EJ140,10),"-")</f>
        <v>-</v>
      </c>
      <c r="EO140" s="24" t="str">
        <f>IF(EM140&gt;0,WORKDAY(EK140,10),"-")</f>
        <v>-</v>
      </c>
      <c r="EP140" s="5"/>
      <c r="EQ140" s="5"/>
      <c r="ER140" s="54"/>
      <c r="ES140" s="54"/>
      <c r="ET140" s="54"/>
      <c r="EU140" s="54"/>
      <c r="EV140" s="54"/>
      <c r="EW140" s="24"/>
      <c r="EX140" s="24"/>
      <c r="EY140" s="167"/>
      <c r="EZ140" s="167"/>
      <c r="FA140" s="193"/>
      <c r="FB140" s="214">
        <v>44232</v>
      </c>
      <c r="FC140" s="214">
        <f t="shared" ca="1" si="103"/>
        <v>44232</v>
      </c>
      <c r="FD140" s="193"/>
      <c r="FE140" s="167"/>
      <c r="FF140" s="24" t="str">
        <f>IF(FE140&gt;0,WORKDAY(FB140,10),"-")</f>
        <v>-</v>
      </c>
      <c r="FG140" s="24" t="str">
        <f>IF(FE140&gt;0,WORKDAY(FC140,10),"-")</f>
        <v>-</v>
      </c>
      <c r="FH140" s="5"/>
      <c r="FI140" s="5"/>
      <c r="FJ140" s="34"/>
      <c r="FK140" s="24">
        <f t="shared" si="106"/>
        <v>44260</v>
      </c>
      <c r="FL140" s="24">
        <f>FK140</f>
        <v>44260</v>
      </c>
      <c r="FM140" s="5"/>
      <c r="FN140" s="5"/>
      <c r="FO140" s="24" t="str">
        <f>IF(FN140&gt;0,WORKDAY(FK140,10),"-")</f>
        <v>-</v>
      </c>
      <c r="FP140" s="24" t="str">
        <f>IF(FN140&gt;0,WORKDAY(FL140,10),"-")</f>
        <v>-</v>
      </c>
      <c r="FQ140" s="5"/>
      <c r="FR140" s="5"/>
      <c r="FS140" s="54"/>
      <c r="FT140" s="24">
        <f t="shared" si="107"/>
        <v>44288</v>
      </c>
      <c r="FU140" s="24">
        <f>FT140</f>
        <v>44288</v>
      </c>
      <c r="FV140" s="5"/>
      <c r="FW140" s="5"/>
      <c r="FX140" s="24" t="str">
        <f>IF(FW140&gt;0,WORKDAY(FT140,10),"-")</f>
        <v>-</v>
      </c>
      <c r="FY140" s="24" t="str">
        <f>IF(FW140&gt;0,WORKDAY(FU140,10),"-")</f>
        <v>-</v>
      </c>
      <c r="FZ140" s="5"/>
      <c r="GA140" s="5"/>
      <c r="GB140" s="54"/>
      <c r="GC140" s="54"/>
      <c r="GD140" s="54"/>
      <c r="GE140" s="54"/>
      <c r="GF140" s="54"/>
      <c r="GG140" s="54"/>
      <c r="GH140" s="54"/>
      <c r="GI140" s="54"/>
      <c r="GJ140" s="54"/>
      <c r="GK140" s="54"/>
      <c r="GL140" s="54"/>
      <c r="GM140" s="54"/>
      <c r="GN140" s="54"/>
      <c r="GO140" s="54"/>
      <c r="GP140" s="54"/>
      <c r="GQ140" s="54"/>
      <c r="GR140" s="54"/>
      <c r="GS140" s="54"/>
      <c r="GT140" s="54"/>
      <c r="GU140" s="54"/>
      <c r="GV140" s="54"/>
      <c r="GW140" s="54"/>
      <c r="GX140" s="54"/>
      <c r="GY140" s="54"/>
      <c r="GZ140" s="193"/>
      <c r="HA140" s="54"/>
      <c r="HB140" s="54"/>
      <c r="HC140" s="54"/>
      <c r="HD140" s="34">
        <f t="shared" ca="1" si="53"/>
        <v>1</v>
      </c>
      <c r="HE140" s="25">
        <f t="shared" ca="1" si="76"/>
        <v>6.8389057750759875E-4</v>
      </c>
      <c r="HF140" s="25">
        <f t="shared" ca="1" si="77"/>
        <v>1.5197568389057751E-3</v>
      </c>
      <c r="HG140" s="25">
        <f t="shared" ca="1" si="78"/>
        <v>9.0543259557344079E-4</v>
      </c>
      <c r="HH140" s="25">
        <f t="shared" ca="1" si="79"/>
        <v>2.012072434607646E-3</v>
      </c>
      <c r="HI140" s="25"/>
      <c r="HJ140" s="25"/>
      <c r="HK140" s="5"/>
      <c r="HL140" s="24">
        <f t="shared" ca="1" si="108"/>
        <v>44251</v>
      </c>
      <c r="HM140" s="107"/>
      <c r="HN140" s="85"/>
      <c r="HO140" s="204" t="str">
        <f t="shared" si="54"/>
        <v>ожидание A1</v>
      </c>
      <c r="HP140" s="204" t="str">
        <f t="shared" si="55"/>
        <v>не выгружено 00</v>
      </c>
      <c r="HQ140" s="182" t="str">
        <f t="shared" si="56"/>
        <v>выгружено A1</v>
      </c>
      <c r="HR140" s="182" t="str">
        <f t="shared" si="57"/>
        <v>ожидание A1</v>
      </c>
      <c r="HS140" s="182" t="b">
        <f t="shared" si="58"/>
        <v>0</v>
      </c>
      <c r="HT140" s="182" t="str">
        <f t="shared" si="59"/>
        <v>ожидание замечаний</v>
      </c>
      <c r="HU140" s="182" t="str">
        <f t="shared" si="60"/>
        <v>0055-P2-GA1-CPC-TRM-00667</v>
      </c>
      <c r="HV140" s="191">
        <f t="shared" si="61"/>
        <v>44251</v>
      </c>
      <c r="HW140" s="184" t="str">
        <f t="shared" si="62"/>
        <v>ожидание A1</v>
      </c>
      <c r="HX140" s="191" t="str">
        <f t="shared" si="63"/>
        <v>ожидание A1</v>
      </c>
      <c r="HY140" s="183"/>
      <c r="HZ140" s="182" t="str">
        <f t="shared" si="64"/>
        <v>выгружено</v>
      </c>
      <c r="IA140" s="182" t="str">
        <f t="shared" si="65"/>
        <v>A1</v>
      </c>
      <c r="IB140" s="182" t="str">
        <f t="shared" si="66"/>
        <v>ожидание замечаний к ревизии</v>
      </c>
      <c r="IC140" s="182" t="str">
        <f t="shared" si="67"/>
        <v>A1</v>
      </c>
      <c r="ID140" s="182" t="str">
        <f t="shared" si="68"/>
        <v>A1</v>
      </c>
      <c r="IE140" s="185" t="str">
        <f t="shared" si="69"/>
        <v>1</v>
      </c>
      <c r="IF140" s="135" t="s">
        <v>705</v>
      </c>
      <c r="IG140" s="181">
        <v>1</v>
      </c>
      <c r="IH140" s="85"/>
      <c r="II140" s="85"/>
      <c r="IJ140" s="85"/>
      <c r="IK140" s="85"/>
      <c r="IL140" s="85"/>
      <c r="IM140" s="85"/>
      <c r="IN140" s="85"/>
      <c r="IO140" s="85"/>
      <c r="IP140" s="85"/>
      <c r="IQ140" s="85"/>
      <c r="IR140" s="85"/>
      <c r="IS140" s="85"/>
      <c r="IT140" s="85"/>
      <c r="IU140" s="85"/>
      <c r="IV140" s="85"/>
      <c r="IW140" s="85"/>
      <c r="IX140" s="85"/>
      <c r="IY140" s="85"/>
      <c r="IZ140" s="85"/>
      <c r="JA140" s="85"/>
      <c r="JB140" s="85"/>
      <c r="JC140" s="85"/>
      <c r="JD140" s="85"/>
      <c r="JE140" s="85"/>
      <c r="JF140" s="85"/>
      <c r="JG140" s="85"/>
      <c r="JH140" s="85"/>
      <c r="JI140" s="85"/>
      <c r="JJ140" s="85"/>
      <c r="JK140" s="85"/>
      <c r="JL140" s="85"/>
      <c r="JM140" s="85"/>
      <c r="JN140" s="85"/>
      <c r="JO140" s="85"/>
      <c r="JP140" s="85"/>
      <c r="JQ140" s="85"/>
      <c r="JR140" s="85"/>
      <c r="JS140" s="85"/>
      <c r="JT140" s="85"/>
      <c r="JU140" s="85"/>
      <c r="JV140" s="85"/>
      <c r="JW140" s="85"/>
      <c r="JX140" s="85"/>
      <c r="JY140" s="85"/>
      <c r="JZ140" s="85"/>
      <c r="KA140" s="85"/>
      <c r="KB140" s="85"/>
      <c r="KC140" s="85"/>
    </row>
    <row r="141" spans="1:289" s="57" customFormat="1" ht="42.75" hidden="1" customHeight="1">
      <c r="A141" s="6"/>
      <c r="B141" s="19" t="s">
        <v>156</v>
      </c>
      <c r="C141" s="19" t="s">
        <v>157</v>
      </c>
      <c r="D141" s="5"/>
      <c r="E141" s="5"/>
      <c r="F141" s="5"/>
      <c r="G141" s="5"/>
      <c r="H141" s="5" t="s">
        <v>727</v>
      </c>
      <c r="I141" s="5" t="s">
        <v>736</v>
      </c>
      <c r="J141" s="5"/>
      <c r="K141" s="5"/>
      <c r="L141" s="5"/>
      <c r="M141" s="5"/>
      <c r="N141" s="5"/>
      <c r="O141" s="5"/>
      <c r="P141" s="5" t="s">
        <v>745</v>
      </c>
      <c r="Q141" s="5" t="s">
        <v>747</v>
      </c>
      <c r="R141" s="5" t="s">
        <v>207</v>
      </c>
      <c r="S141" s="5" t="s">
        <v>365</v>
      </c>
      <c r="T141" s="5" t="s">
        <v>368</v>
      </c>
      <c r="U141" s="5" t="s">
        <v>158</v>
      </c>
      <c r="V141" s="5"/>
      <c r="W141" s="5" t="str">
        <f>CONCATENATE(X141,"-",Y141,"-",Z141,AA141,,AB141,"-",AC141)</f>
        <v>5-30-JRCC-0001</v>
      </c>
      <c r="X141" s="19" t="s">
        <v>755</v>
      </c>
      <c r="Y141" s="19">
        <v>30</v>
      </c>
      <c r="Z141" s="19" t="s">
        <v>311</v>
      </c>
      <c r="AA141" s="19" t="s">
        <v>303</v>
      </c>
      <c r="AB141" s="19"/>
      <c r="AC141" s="19" t="s">
        <v>188</v>
      </c>
      <c r="AD141" s="5"/>
      <c r="AE141" s="19">
        <v>4</v>
      </c>
      <c r="AF141" s="19" t="s">
        <v>180</v>
      </c>
      <c r="AG141" s="19" t="s">
        <v>166</v>
      </c>
      <c r="AH141" s="19">
        <v>537</v>
      </c>
      <c r="AI141" s="19" t="s">
        <v>188</v>
      </c>
      <c r="AJ141" s="5"/>
      <c r="AK141" s="5"/>
      <c r="AL141" s="5" t="s">
        <v>124</v>
      </c>
      <c r="AM141" s="5"/>
      <c r="AN141" s="5" t="s">
        <v>170</v>
      </c>
      <c r="AO141" s="5" t="str">
        <f>CONCATENATE("0055-",B141,"-",C141,"-","4",".",AE141,".",AF141,".",AG141,".",AH141,"-",AL141,".",AN141,"-",AI141)</f>
        <v>0055-CPC-GA1-4.4.3.30.537-ASK2.SB-0001</v>
      </c>
      <c r="AP141" s="5" t="str">
        <f>CONCATENATE("0055-",B141,"-",C141,"-","4",".",AE141,".",AF141,".",AG141,".",AH141,"-",AL141,"-",AN141,"-",AI141,"_",BD141,"_",U141)</f>
        <v>0055-CPC-GA1-4.4.3.30.537-ASK2-SB-0001_A1_ER</v>
      </c>
      <c r="AQ141" s="13" t="s">
        <v>326</v>
      </c>
      <c r="AR141" s="13" t="s">
        <v>331</v>
      </c>
      <c r="AS141" s="13"/>
      <c r="AT141" s="13"/>
      <c r="AU141" s="13" t="s">
        <v>321</v>
      </c>
      <c r="AV141" s="13" t="s">
        <v>336</v>
      </c>
      <c r="AW141" s="13" t="str">
        <f>CONCATENATE(AQ141," ",AS141,CHAR(10),W141,CHAR(10),AU141)</f>
        <v>Cabinet of Data Acquisition and Transmission Device  
5-30-JRCC-0001
Electrical circuits</v>
      </c>
      <c r="AX141" s="13" t="str">
        <f>CONCATENATE(AR141," ",AT141,CHAR(10),W141,CHAR(10),AV141)</f>
        <v>Шкаф УСПД 
5-30-JRCC-0001
Схема электрическая принципиальная</v>
      </c>
      <c r="AY141" s="5"/>
      <c r="AZ141" s="5" t="s">
        <v>490</v>
      </c>
      <c r="BA141" s="5" t="s">
        <v>489</v>
      </c>
      <c r="BB141" s="5" t="str">
        <f>IF(FW141&gt;0,"02",IF(FN141&gt;0,"01",IF(FE141&gt;0,"00",IF(EM141&gt;0,"G1",IF(ED141&gt;0,"F1",IF(DU141&gt;0,"E1",IF(DL141&gt;0,"D1",IF(DC141&gt;0,"C1",IF(CT141&gt;0,"B1",IF(BM141&gt;0,"A1","-"))))))))))</f>
        <v>A1</v>
      </c>
      <c r="BC141" s="167" t="str">
        <f t="shared" si="104"/>
        <v>IFR</v>
      </c>
      <c r="BD141" s="5" t="str">
        <f t="shared" si="105"/>
        <v>A1</v>
      </c>
      <c r="BE141" s="5"/>
      <c r="BF141" s="5"/>
      <c r="BG141" s="12"/>
      <c r="BH141" s="5"/>
      <c r="BI141" s="5"/>
      <c r="BJ141" s="54">
        <f>FB141-(28+15)</f>
        <v>44189</v>
      </c>
      <c r="BK141" s="54">
        <f ca="1">IF(BM141&gt;0,BL141,IF(BJ141&lt;TODAY(),WORKDAY(TODAY(),10),BJ141))</f>
        <v>44251</v>
      </c>
      <c r="BL141" s="193">
        <v>44251</v>
      </c>
      <c r="BM141" s="167" t="s">
        <v>790</v>
      </c>
      <c r="BN141" s="167"/>
      <c r="BO141" s="167"/>
      <c r="BP141" s="167"/>
      <c r="BQ141" s="167"/>
      <c r="BR141" s="157"/>
      <c r="BS141" s="157"/>
      <c r="BT141" s="157"/>
      <c r="BU141" s="157"/>
      <c r="BV141" s="157"/>
      <c r="BW141" s="147"/>
      <c r="BX141" s="147"/>
      <c r="BY141" s="147"/>
      <c r="BZ141" s="147"/>
      <c r="CA141" s="147"/>
      <c r="CB141" s="125"/>
      <c r="CC141" s="125"/>
      <c r="CD141" s="125"/>
      <c r="CE141" s="125"/>
      <c r="CF141" s="125"/>
      <c r="CG141" s="125"/>
      <c r="CH141" s="125"/>
      <c r="CI141" s="125"/>
      <c r="CJ141" s="125"/>
      <c r="CK141" s="125"/>
      <c r="CL141" s="24">
        <f>WORKDAY(BJ141,20)</f>
        <v>44217</v>
      </c>
      <c r="CM141" s="24">
        <f ca="1">IF(BM141&gt;0,WORKDAY(BK141,10),"-")</f>
        <v>44265</v>
      </c>
      <c r="CN141" s="54"/>
      <c r="CO141" s="117"/>
      <c r="CP141" s="34">
        <v>1</v>
      </c>
      <c r="CQ141" s="24">
        <f>WORKDAY(CL141,10)</f>
        <v>44231</v>
      </c>
      <c r="CR141" s="24" t="str">
        <f>IF(CO141&gt;0,WORKDAY(CM141,10),"-")</f>
        <v>-</v>
      </c>
      <c r="CS141" s="54"/>
      <c r="CT141" s="5"/>
      <c r="CU141" s="24" t="str">
        <f>IF(CT141&gt;0,WORKDAY(CQ141,10),"-")</f>
        <v>-</v>
      </c>
      <c r="CV141" s="24" t="str">
        <f>IF(CT141&gt;0,WORKDAY(CR141,10),"-")</f>
        <v>-</v>
      </c>
      <c r="CW141" s="54"/>
      <c r="CX141" s="5"/>
      <c r="CY141" s="34"/>
      <c r="CZ141" s="24" t="str">
        <f>IF(CX141&gt;0,WORKDAY(CU141,10),"-")</f>
        <v>-</v>
      </c>
      <c r="DA141" s="24" t="str">
        <f>IF(CX141&gt;0,WORKDAY(CV141,10),"-")</f>
        <v>-</v>
      </c>
      <c r="DB141" s="24"/>
      <c r="DC141" s="5"/>
      <c r="DD141" s="24" t="str">
        <f>IF(DC141&gt;0,WORKDAY(CZ141,10),"-")</f>
        <v>-</v>
      </c>
      <c r="DE141" s="24" t="str">
        <f>IF(DC141&gt;0,WORKDAY(DA141,10),"-")</f>
        <v>-</v>
      </c>
      <c r="DF141" s="5"/>
      <c r="DG141" s="5"/>
      <c r="DH141" s="54"/>
      <c r="DI141" s="24" t="str">
        <f>IF(DG141&gt;0,WORKDAY(DD141,10),"-")</f>
        <v>-</v>
      </c>
      <c r="DJ141" s="24" t="str">
        <f>IF(DG141&gt;0,WORKDAY(DE141,10),"-")</f>
        <v>-</v>
      </c>
      <c r="DK141" s="5"/>
      <c r="DL141" s="5"/>
      <c r="DM141" s="24" t="str">
        <f>IF(DL141&gt;0,WORKDAY(DI141,10),"-")</f>
        <v>-</v>
      </c>
      <c r="DN141" s="24" t="str">
        <f>IF(DL141&gt;0,WORKDAY(DJ141,10),"-")</f>
        <v>-</v>
      </c>
      <c r="DO141" s="5"/>
      <c r="DP141" s="5"/>
      <c r="DQ141" s="54"/>
      <c r="DR141" s="24" t="str">
        <f>IF(DP141&gt;0,WORKDAY(DM141,10),"-")</f>
        <v>-</v>
      </c>
      <c r="DS141" s="24" t="str">
        <f>IF(DP141&gt;0,WORKDAY(DN141,10),"-")</f>
        <v>-</v>
      </c>
      <c r="DT141" s="5"/>
      <c r="DU141" s="5"/>
      <c r="DV141" s="24" t="str">
        <f>IF(DU141&gt;0,WORKDAY(DR141,10),"-")</f>
        <v>-</v>
      </c>
      <c r="DW141" s="24" t="str">
        <f>IF(DU141&gt;0,WORKDAY(DS141,10),"-")</f>
        <v>-</v>
      </c>
      <c r="DX141" s="5"/>
      <c r="DY141" s="5"/>
      <c r="DZ141" s="54"/>
      <c r="EA141" s="24" t="str">
        <f>IF(DY141&gt;0,WORKDAY(DV141,10),"-")</f>
        <v>-</v>
      </c>
      <c r="EB141" s="24" t="str">
        <f>IF(DY141&gt;0,WORKDAY(DW141,10),"-")</f>
        <v>-</v>
      </c>
      <c r="EC141" s="5"/>
      <c r="ED141" s="5"/>
      <c r="EE141" s="24" t="str">
        <f>IF(ED141&gt;0,WORKDAY(EA141,10),"-")</f>
        <v>-</v>
      </c>
      <c r="EF141" s="24" t="str">
        <f>IF(ED141&gt;0,WORKDAY(EB141,10),"-")</f>
        <v>-</v>
      </c>
      <c r="EG141" s="5"/>
      <c r="EH141" s="5"/>
      <c r="EI141" s="54"/>
      <c r="EJ141" s="24" t="str">
        <f>IF(EH141&gt;0,WORKDAY(EE141,10),"-")</f>
        <v>-</v>
      </c>
      <c r="EK141" s="24" t="str">
        <f>IF(EH141&gt;0,WORKDAY(EF141,10),"-")</f>
        <v>-</v>
      </c>
      <c r="EL141" s="5"/>
      <c r="EM141" s="5"/>
      <c r="EN141" s="24" t="str">
        <f>IF(EM141&gt;0,WORKDAY(EJ141,10),"-")</f>
        <v>-</v>
      </c>
      <c r="EO141" s="24" t="str">
        <f>IF(EM141&gt;0,WORKDAY(EK141,10),"-")</f>
        <v>-</v>
      </c>
      <c r="EP141" s="5"/>
      <c r="EQ141" s="5"/>
      <c r="ER141" s="54"/>
      <c r="ES141" s="54"/>
      <c r="ET141" s="54"/>
      <c r="EU141" s="54"/>
      <c r="EV141" s="54"/>
      <c r="EW141" s="24"/>
      <c r="EX141" s="24"/>
      <c r="EY141" s="167"/>
      <c r="EZ141" s="167"/>
      <c r="FA141" s="193"/>
      <c r="FB141" s="214">
        <v>44232</v>
      </c>
      <c r="FC141" s="214">
        <f t="shared" ca="1" si="103"/>
        <v>44232</v>
      </c>
      <c r="FD141" s="193"/>
      <c r="FE141" s="167"/>
      <c r="FF141" s="24" t="str">
        <f>IF(FE141&gt;0,WORKDAY(FB141,10),"-")</f>
        <v>-</v>
      </c>
      <c r="FG141" s="24" t="str">
        <f>IF(FE141&gt;0,WORKDAY(FC141,10),"-")</f>
        <v>-</v>
      </c>
      <c r="FH141" s="5"/>
      <c r="FI141" s="5"/>
      <c r="FJ141" s="34"/>
      <c r="FK141" s="24">
        <f t="shared" si="106"/>
        <v>44260</v>
      </c>
      <c r="FL141" s="24">
        <f>FK141</f>
        <v>44260</v>
      </c>
      <c r="FM141" s="5"/>
      <c r="FN141" s="5"/>
      <c r="FO141" s="24" t="str">
        <f>IF(FN141&gt;0,WORKDAY(FK141,10),"-")</f>
        <v>-</v>
      </c>
      <c r="FP141" s="24" t="str">
        <f>IF(FN141&gt;0,WORKDAY(FL141,10),"-")</f>
        <v>-</v>
      </c>
      <c r="FQ141" s="5"/>
      <c r="FR141" s="5"/>
      <c r="FS141" s="54"/>
      <c r="FT141" s="24">
        <f t="shared" si="107"/>
        <v>44288</v>
      </c>
      <c r="FU141" s="24">
        <f>FT141</f>
        <v>44288</v>
      </c>
      <c r="FV141" s="5"/>
      <c r="FW141" s="5"/>
      <c r="FX141" s="24" t="str">
        <f>IF(FW141&gt;0,WORKDAY(FT141,10),"-")</f>
        <v>-</v>
      </c>
      <c r="FY141" s="24" t="str">
        <f>IF(FW141&gt;0,WORKDAY(FU141,10),"-")</f>
        <v>-</v>
      </c>
      <c r="FZ141" s="5"/>
      <c r="GA141" s="5"/>
      <c r="GB141" s="54"/>
      <c r="GC141" s="54"/>
      <c r="GD141" s="54"/>
      <c r="GE141" s="54"/>
      <c r="GF141" s="54"/>
      <c r="GG141" s="54"/>
      <c r="GH141" s="54"/>
      <c r="GI141" s="54"/>
      <c r="GJ141" s="54"/>
      <c r="GK141" s="54"/>
      <c r="GL141" s="54"/>
      <c r="GM141" s="54"/>
      <c r="GN141" s="54"/>
      <c r="GO141" s="54"/>
      <c r="GP141" s="54"/>
      <c r="GQ141" s="54"/>
      <c r="GR141" s="54"/>
      <c r="GS141" s="54"/>
      <c r="GT141" s="54"/>
      <c r="GU141" s="54"/>
      <c r="GV141" s="54"/>
      <c r="GW141" s="54"/>
      <c r="GX141" s="54"/>
      <c r="GY141" s="54"/>
      <c r="GZ141" s="193"/>
      <c r="HA141" s="54"/>
      <c r="HB141" s="54"/>
      <c r="HC141" s="54"/>
      <c r="HD141" s="34">
        <f t="shared" ca="1" si="53"/>
        <v>1</v>
      </c>
      <c r="HE141" s="25">
        <f t="shared" ca="1" si="76"/>
        <v>6.8389057750759875E-4</v>
      </c>
      <c r="HF141" s="25">
        <f t="shared" ca="1" si="77"/>
        <v>1.5197568389057751E-3</v>
      </c>
      <c r="HG141" s="25">
        <f t="shared" ca="1" si="78"/>
        <v>9.0543259557344079E-4</v>
      </c>
      <c r="HH141" s="25">
        <f t="shared" ca="1" si="79"/>
        <v>2.012072434607646E-3</v>
      </c>
      <c r="HI141" s="25"/>
      <c r="HJ141" s="25"/>
      <c r="HK141" s="5"/>
      <c r="HL141" s="24">
        <f t="shared" ca="1" si="108"/>
        <v>44251</v>
      </c>
      <c r="HM141" s="107"/>
      <c r="HN141" s="85"/>
      <c r="HO141" s="204" t="str">
        <f t="shared" si="54"/>
        <v>ожидание A1</v>
      </c>
      <c r="HP141" s="204" t="str">
        <f t="shared" si="55"/>
        <v>не выгружено 00</v>
      </c>
      <c r="HQ141" s="182" t="str">
        <f t="shared" si="56"/>
        <v>выгружено A1</v>
      </c>
      <c r="HR141" s="182" t="str">
        <f t="shared" si="57"/>
        <v>ожидание A1</v>
      </c>
      <c r="HS141" s="182" t="b">
        <f t="shared" si="58"/>
        <v>0</v>
      </c>
      <c r="HT141" s="182" t="str">
        <f t="shared" si="59"/>
        <v>ожидание замечаний</v>
      </c>
      <c r="HU141" s="182" t="str">
        <f t="shared" si="60"/>
        <v>0055-P2-GA1-CPC-TRM-00667</v>
      </c>
      <c r="HV141" s="191">
        <f t="shared" si="61"/>
        <v>44251</v>
      </c>
      <c r="HW141" s="184" t="str">
        <f t="shared" si="62"/>
        <v>ожидание A1</v>
      </c>
      <c r="HX141" s="191" t="str">
        <f t="shared" si="63"/>
        <v>ожидание A1</v>
      </c>
      <c r="HY141" s="183"/>
      <c r="HZ141" s="182" t="str">
        <f t="shared" si="64"/>
        <v>выгружено</v>
      </c>
      <c r="IA141" s="182" t="str">
        <f t="shared" si="65"/>
        <v>A1</v>
      </c>
      <c r="IB141" s="182" t="str">
        <f t="shared" si="66"/>
        <v>ожидание замечаний к ревизии</v>
      </c>
      <c r="IC141" s="182" t="str">
        <f t="shared" si="67"/>
        <v>A1</v>
      </c>
      <c r="ID141" s="182" t="str">
        <f t="shared" si="68"/>
        <v>A1</v>
      </c>
      <c r="IE141" s="185" t="str">
        <f t="shared" si="69"/>
        <v>1</v>
      </c>
      <c r="IF141" s="135" t="s">
        <v>705</v>
      </c>
      <c r="IG141" s="181">
        <v>1</v>
      </c>
      <c r="IH141" s="85"/>
      <c r="II141" s="85"/>
      <c r="IJ141" s="85"/>
      <c r="IK141" s="85"/>
      <c r="IL141" s="85"/>
      <c r="IM141" s="85"/>
      <c r="IN141" s="85"/>
      <c r="IO141" s="85"/>
      <c r="IP141" s="85"/>
      <c r="IQ141" s="85"/>
      <c r="IR141" s="85"/>
      <c r="IS141" s="85"/>
      <c r="IT141" s="85"/>
      <c r="IU141" s="85"/>
      <c r="IV141" s="85"/>
      <c r="IW141" s="85"/>
      <c r="IX141" s="85"/>
      <c r="IY141" s="85"/>
      <c r="IZ141" s="85"/>
      <c r="JA141" s="85"/>
      <c r="JB141" s="85"/>
      <c r="JC141" s="85"/>
      <c r="JD141" s="85"/>
      <c r="JE141" s="85"/>
      <c r="JF141" s="85"/>
      <c r="JG141" s="85"/>
      <c r="JH141" s="85"/>
      <c r="JI141" s="85"/>
      <c r="JJ141" s="85"/>
      <c r="JK141" s="85"/>
      <c r="JL141" s="85"/>
      <c r="JM141" s="85"/>
      <c r="JN141" s="85"/>
      <c r="JO141" s="85"/>
      <c r="JP141" s="85"/>
      <c r="JQ141" s="85"/>
      <c r="JR141" s="85"/>
      <c r="JS141" s="85"/>
      <c r="JT141" s="85"/>
      <c r="JU141" s="85"/>
      <c r="JV141" s="85"/>
      <c r="JW141" s="85"/>
      <c r="JX141" s="85"/>
      <c r="JY141" s="85"/>
      <c r="JZ141" s="85"/>
      <c r="KA141" s="85"/>
      <c r="KB141" s="85"/>
      <c r="KC141" s="85"/>
    </row>
    <row r="142" spans="1:289" s="57" customFormat="1" ht="42.75" hidden="1" customHeight="1">
      <c r="A142" s="6"/>
      <c r="B142" s="19" t="s">
        <v>156</v>
      </c>
      <c r="C142" s="19" t="s">
        <v>157</v>
      </c>
      <c r="D142" s="5"/>
      <c r="E142" s="5"/>
      <c r="F142" s="5"/>
      <c r="G142" s="5"/>
      <c r="H142" s="5" t="s">
        <v>727</v>
      </c>
      <c r="I142" s="5" t="s">
        <v>736</v>
      </c>
      <c r="J142" s="5"/>
      <c r="K142" s="5"/>
      <c r="L142" s="5"/>
      <c r="M142" s="5"/>
      <c r="N142" s="5"/>
      <c r="O142" s="5"/>
      <c r="P142" s="5" t="s">
        <v>745</v>
      </c>
      <c r="Q142" s="5" t="s">
        <v>747</v>
      </c>
      <c r="R142" s="5" t="s">
        <v>207</v>
      </c>
      <c r="S142" s="5" t="s">
        <v>365</v>
      </c>
      <c r="T142" s="5" t="s">
        <v>368</v>
      </c>
      <c r="U142" s="5" t="s">
        <v>158</v>
      </c>
      <c r="V142" s="5"/>
      <c r="W142" s="5" t="str">
        <f>CONCATENATE(X142,"-",Y142,"-",Z142,AA142,,AB142,"-",AC142)</f>
        <v>5-30-JRCC-0001</v>
      </c>
      <c r="X142" s="19" t="s">
        <v>755</v>
      </c>
      <c r="Y142" s="19">
        <v>30</v>
      </c>
      <c r="Z142" s="19" t="s">
        <v>311</v>
      </c>
      <c r="AA142" s="19" t="s">
        <v>303</v>
      </c>
      <c r="AB142" s="19"/>
      <c r="AC142" s="19" t="s">
        <v>188</v>
      </c>
      <c r="AD142" s="5"/>
      <c r="AE142" s="19">
        <v>4</v>
      </c>
      <c r="AF142" s="19" t="s">
        <v>180</v>
      </c>
      <c r="AG142" s="19" t="s">
        <v>166</v>
      </c>
      <c r="AH142" s="19">
        <v>537</v>
      </c>
      <c r="AI142" s="19" t="s">
        <v>188</v>
      </c>
      <c r="AJ142" s="5"/>
      <c r="AK142" s="5"/>
      <c r="AL142" s="5" t="s">
        <v>124</v>
      </c>
      <c r="AM142" s="5"/>
      <c r="AN142" s="5" t="s">
        <v>546</v>
      </c>
      <c r="AO142" s="5" t="str">
        <f>CONCATENATE("0055-",B142,"-",C142,"-","4",".",AE142,".",AF142,".",AG142,".",AH142,"-",AL142,".",AN142,"-",AI142)</f>
        <v>0055-CPC-GA1-4.4.3.30.537-ASK2.JH-0001</v>
      </c>
      <c r="AP142" s="5" t="str">
        <f>CONCATENATE("0055-",B142,"-",C142,"-","4",".",AE142,".",AF142,".",AG142,".",AH142,"-",AL142,"-",AN142,"-",AI142,"_",BD142,"_",U142)</f>
        <v>0055-CPC-GA1-4.4.3.30.537-ASK2-JH-0001_-_ER</v>
      </c>
      <c r="AQ142" s="13" t="s">
        <v>326</v>
      </c>
      <c r="AR142" s="13" t="s">
        <v>331</v>
      </c>
      <c r="AS142" s="13"/>
      <c r="AT142" s="13"/>
      <c r="AU142" s="13" t="s">
        <v>286</v>
      </c>
      <c r="AV142" s="13" t="s">
        <v>287</v>
      </c>
      <c r="AW142" s="13" t="str">
        <f>CONCATENATE(AQ142," ",AS142,CHAR(10),W142,CHAR(10),AU142)</f>
        <v>Cabinet of Data Acquisition and Transmission Device  
5-30-JRCC-0001
Passport</v>
      </c>
      <c r="AX142" s="13" t="str">
        <f>CONCATENATE(AR142," ",AT142,CHAR(10),W142,CHAR(10),AV142)</f>
        <v>Шкаф УСПД 
5-30-JRCC-0001
Паспорт</v>
      </c>
      <c r="AY142" s="5"/>
      <c r="AZ142" s="5" t="s">
        <v>490</v>
      </c>
      <c r="BA142" s="5" t="s">
        <v>489</v>
      </c>
      <c r="BB142" s="5" t="str">
        <f>IF(FW142&gt;0,"02",IF(FN142&gt;0,"01",IF(FE142&gt;0,"00",IF(EM142&gt;0,"G1",IF(ED142&gt;0,"F1",IF(DU142&gt;0,"E1",IF(DL142&gt;0,"D1",IF(DC142&gt;0,"C1",IF(CT142&gt;0,"B1",IF(BM142&gt;0,"A1","-"))))))))))</f>
        <v>-</v>
      </c>
      <c r="BC142" s="167" t="str">
        <f t="shared" si="104"/>
        <v>-</v>
      </c>
      <c r="BD142" s="5" t="str">
        <f t="shared" si="105"/>
        <v>-</v>
      </c>
      <c r="BE142" s="5"/>
      <c r="BF142" s="5"/>
      <c r="BG142" s="12"/>
      <c r="BH142" s="5"/>
      <c r="BI142" s="5"/>
      <c r="BJ142" s="54">
        <f>FB142-(28+15)</f>
        <v>44227</v>
      </c>
      <c r="BK142" s="54">
        <f ca="1">IF(BM142&gt;0,BL142,IF(BJ142&lt;TODAY(),WORKDAY(TODAY(),10),BJ142))</f>
        <v>44294</v>
      </c>
      <c r="BL142" s="54"/>
      <c r="BM142" s="5"/>
      <c r="BN142" s="167"/>
      <c r="BO142" s="167"/>
      <c r="BP142" s="167"/>
      <c r="BQ142" s="167"/>
      <c r="BR142" s="157"/>
      <c r="BS142" s="157"/>
      <c r="BT142" s="157"/>
      <c r="BU142" s="157"/>
      <c r="BV142" s="157"/>
      <c r="BW142" s="147"/>
      <c r="BX142" s="147"/>
      <c r="BY142" s="147"/>
      <c r="BZ142" s="147"/>
      <c r="CA142" s="147"/>
      <c r="CB142" s="125"/>
      <c r="CC142" s="125"/>
      <c r="CD142" s="125"/>
      <c r="CE142" s="125"/>
      <c r="CF142" s="125"/>
      <c r="CG142" s="125"/>
      <c r="CH142" s="125"/>
      <c r="CI142" s="125"/>
      <c r="CJ142" s="125"/>
      <c r="CK142" s="125"/>
      <c r="CL142" s="24">
        <f>WORKDAY(BJ142,20)</f>
        <v>44253</v>
      </c>
      <c r="CM142" s="24" t="str">
        <f>IF(BM142&gt;0,WORKDAY(BK142,10),"-")</f>
        <v>-</v>
      </c>
      <c r="CN142" s="54"/>
      <c r="CO142" s="117"/>
      <c r="CP142" s="34">
        <v>3</v>
      </c>
      <c r="CQ142" s="24">
        <f>WORKDAY(CL142,10)</f>
        <v>44267</v>
      </c>
      <c r="CR142" s="24" t="str">
        <f>IF(CO142&gt;0,WORKDAY(CM142,10),"-")</f>
        <v>-</v>
      </c>
      <c r="CS142" s="54"/>
      <c r="CT142" s="5"/>
      <c r="CU142" s="24" t="str">
        <f>IF(CT142&gt;0,WORKDAY(CQ142,10),"-")</f>
        <v>-</v>
      </c>
      <c r="CV142" s="24" t="str">
        <f>IF(CT142&gt;0,WORKDAY(CR142,10),"-")</f>
        <v>-</v>
      </c>
      <c r="CW142" s="54"/>
      <c r="CX142" s="5"/>
      <c r="CY142" s="34"/>
      <c r="CZ142" s="24" t="str">
        <f>IF(CX142&gt;0,WORKDAY(CU142,10),"-")</f>
        <v>-</v>
      </c>
      <c r="DA142" s="24" t="str">
        <f>IF(CX142&gt;0,WORKDAY(CV142,10),"-")</f>
        <v>-</v>
      </c>
      <c r="DB142" s="24"/>
      <c r="DC142" s="5"/>
      <c r="DD142" s="24" t="str">
        <f>IF(DC142&gt;0,WORKDAY(CZ142,10),"-")</f>
        <v>-</v>
      </c>
      <c r="DE142" s="24" t="str">
        <f>IF(DC142&gt;0,WORKDAY(DA142,10),"-")</f>
        <v>-</v>
      </c>
      <c r="DF142" s="5"/>
      <c r="DG142" s="5"/>
      <c r="DH142" s="54"/>
      <c r="DI142" s="24" t="str">
        <f>IF(DG142&gt;0,WORKDAY(DD142,10),"-")</f>
        <v>-</v>
      </c>
      <c r="DJ142" s="24" t="str">
        <f>IF(DG142&gt;0,WORKDAY(DE142,10),"-")</f>
        <v>-</v>
      </c>
      <c r="DK142" s="5"/>
      <c r="DL142" s="5"/>
      <c r="DM142" s="24" t="str">
        <f>IF(DL142&gt;0,WORKDAY(DI142,10),"-")</f>
        <v>-</v>
      </c>
      <c r="DN142" s="24" t="str">
        <f>IF(DL142&gt;0,WORKDAY(DJ142,10),"-")</f>
        <v>-</v>
      </c>
      <c r="DO142" s="5"/>
      <c r="DP142" s="5"/>
      <c r="DQ142" s="54"/>
      <c r="DR142" s="24" t="str">
        <f>IF(DP142&gt;0,WORKDAY(DM142,10),"-")</f>
        <v>-</v>
      </c>
      <c r="DS142" s="24" t="str">
        <f>IF(DP142&gt;0,WORKDAY(DN142,10),"-")</f>
        <v>-</v>
      </c>
      <c r="DT142" s="5"/>
      <c r="DU142" s="5"/>
      <c r="DV142" s="24" t="str">
        <f>IF(DU142&gt;0,WORKDAY(DR142,10),"-")</f>
        <v>-</v>
      </c>
      <c r="DW142" s="24" t="str">
        <f>IF(DU142&gt;0,WORKDAY(DS142,10),"-")</f>
        <v>-</v>
      </c>
      <c r="DX142" s="5"/>
      <c r="DY142" s="5"/>
      <c r="DZ142" s="54"/>
      <c r="EA142" s="24" t="str">
        <f>IF(DY142&gt;0,WORKDAY(DV142,10),"-")</f>
        <v>-</v>
      </c>
      <c r="EB142" s="24" t="str">
        <f>IF(DY142&gt;0,WORKDAY(DW142,10),"-")</f>
        <v>-</v>
      </c>
      <c r="EC142" s="5"/>
      <c r="ED142" s="5"/>
      <c r="EE142" s="24" t="str">
        <f>IF(ED142&gt;0,WORKDAY(EA142,10),"-")</f>
        <v>-</v>
      </c>
      <c r="EF142" s="24" t="str">
        <f>IF(ED142&gt;0,WORKDAY(EB142,10),"-")</f>
        <v>-</v>
      </c>
      <c r="EG142" s="5"/>
      <c r="EH142" s="5"/>
      <c r="EI142" s="54"/>
      <c r="EJ142" s="24" t="str">
        <f>IF(EH142&gt;0,WORKDAY(EE142,10),"-")</f>
        <v>-</v>
      </c>
      <c r="EK142" s="24" t="str">
        <f>IF(EH142&gt;0,WORKDAY(EF142,10),"-")</f>
        <v>-</v>
      </c>
      <c r="EL142" s="5"/>
      <c r="EM142" s="5"/>
      <c r="EN142" s="24" t="str">
        <f>IF(EM142&gt;0,WORKDAY(EJ142,10),"-")</f>
        <v>-</v>
      </c>
      <c r="EO142" s="24" t="str">
        <f>IF(EM142&gt;0,WORKDAY(EK142,10),"-")</f>
        <v>-</v>
      </c>
      <c r="EP142" s="5"/>
      <c r="EQ142" s="5"/>
      <c r="ER142" s="54"/>
      <c r="ES142" s="54"/>
      <c r="ET142" s="54"/>
      <c r="EU142" s="54"/>
      <c r="EV142" s="54"/>
      <c r="EW142" s="24"/>
      <c r="EX142" s="24"/>
      <c r="EY142" s="167"/>
      <c r="EZ142" s="167"/>
      <c r="FA142" s="193"/>
      <c r="FB142" s="214">
        <v>44270</v>
      </c>
      <c r="FC142" s="214">
        <f t="shared" ca="1" si="103"/>
        <v>44270</v>
      </c>
      <c r="FD142" s="5"/>
      <c r="FE142" s="5"/>
      <c r="FF142" s="24" t="str">
        <f>IF(FE142&gt;0,WORKDAY(FB142,10),"-")</f>
        <v>-</v>
      </c>
      <c r="FG142" s="24" t="str">
        <f>IF(FE142&gt;0,WORKDAY(FC142,10),"-")</f>
        <v>-</v>
      </c>
      <c r="FH142" s="5"/>
      <c r="FI142" s="5"/>
      <c r="FJ142" s="34">
        <v>1</v>
      </c>
      <c r="FK142" s="24">
        <f t="shared" si="106"/>
        <v>44298</v>
      </c>
      <c r="FL142" s="24">
        <f>FK142</f>
        <v>44298</v>
      </c>
      <c r="FM142" s="5"/>
      <c r="FN142" s="5"/>
      <c r="FO142" s="24" t="str">
        <f>IF(FN142&gt;0,WORKDAY(FK142,10),"-")</f>
        <v>-</v>
      </c>
      <c r="FP142" s="24" t="str">
        <f>IF(FN142&gt;0,WORKDAY(FL142,10),"-")</f>
        <v>-</v>
      </c>
      <c r="FQ142" s="5"/>
      <c r="FR142" s="5"/>
      <c r="FS142" s="54"/>
      <c r="FT142" s="24">
        <f t="shared" si="107"/>
        <v>44326</v>
      </c>
      <c r="FU142" s="24">
        <f>FT142</f>
        <v>44326</v>
      </c>
      <c r="FV142" s="5"/>
      <c r="FW142" s="5"/>
      <c r="FX142" s="24" t="str">
        <f>IF(FW142&gt;0,WORKDAY(FT142,10),"-")</f>
        <v>-</v>
      </c>
      <c r="FY142" s="24" t="str">
        <f>IF(FW142&gt;0,WORKDAY(FU142,10),"-")</f>
        <v>-</v>
      </c>
      <c r="FZ142" s="5"/>
      <c r="GA142" s="5"/>
      <c r="GB142" s="54"/>
      <c r="GC142" s="54"/>
      <c r="GD142" s="54"/>
      <c r="GE142" s="54"/>
      <c r="GF142" s="54"/>
      <c r="GG142" s="54"/>
      <c r="GH142" s="54"/>
      <c r="GI142" s="54"/>
      <c r="GJ142" s="54"/>
      <c r="GK142" s="54"/>
      <c r="GL142" s="54"/>
      <c r="GM142" s="54"/>
      <c r="GN142" s="54"/>
      <c r="GO142" s="54"/>
      <c r="GP142" s="54"/>
      <c r="GQ142" s="54"/>
      <c r="GR142" s="54"/>
      <c r="GS142" s="54"/>
      <c r="GT142" s="54"/>
      <c r="GU142" s="54"/>
      <c r="GV142" s="54"/>
      <c r="GW142" s="54"/>
      <c r="GX142" s="54"/>
      <c r="GY142" s="54"/>
      <c r="GZ142" s="193"/>
      <c r="HA142" s="54"/>
      <c r="HB142" s="54"/>
      <c r="HC142" s="54"/>
      <c r="HD142" s="34">
        <f t="shared" ca="1" si="53"/>
        <v>1</v>
      </c>
      <c r="HE142" s="25">
        <f t="shared" si="76"/>
        <v>0</v>
      </c>
      <c r="HF142" s="25">
        <f t="shared" ca="1" si="77"/>
        <v>1.5197568389057751E-3</v>
      </c>
      <c r="HG142" s="25">
        <f t="shared" si="78"/>
        <v>0</v>
      </c>
      <c r="HH142" s="25">
        <f t="shared" ca="1" si="79"/>
        <v>2.012072434607646E-3</v>
      </c>
      <c r="HI142" s="25"/>
      <c r="HJ142" s="25"/>
      <c r="HK142" s="5"/>
      <c r="HL142" s="24" t="str">
        <f t="shared" ca="1" si="108"/>
        <v>-</v>
      </c>
      <c r="HM142" s="107"/>
      <c r="HN142" s="85"/>
      <c r="HO142" s="204" t="str">
        <f t="shared" si="54"/>
        <v>не выгружено A1</v>
      </c>
      <c r="HP142" s="204" t="str">
        <f t="shared" si="55"/>
        <v>не выгружено 00</v>
      </c>
      <c r="HQ142" s="182" t="str">
        <f t="shared" si="56"/>
        <v>не выгружено A1</v>
      </c>
      <c r="HR142" s="182" t="str">
        <f t="shared" si="57"/>
        <v>не выгружено A1</v>
      </c>
      <c r="HS142" s="182" t="b">
        <f t="shared" si="58"/>
        <v>0</v>
      </c>
      <c r="HT142" s="182" t="str">
        <f t="shared" si="59"/>
        <v>не выгружено A1</v>
      </c>
      <c r="HU142" s="182" t="str">
        <f t="shared" si="60"/>
        <v>не выгружено A1</v>
      </c>
      <c r="HV142" s="191" t="str">
        <f t="shared" si="61"/>
        <v>не выгружено A1</v>
      </c>
      <c r="HW142" s="184" t="str">
        <f t="shared" si="62"/>
        <v>не выгружено A1</v>
      </c>
      <c r="HX142" s="191" t="str">
        <f t="shared" si="63"/>
        <v>не выгружено A1</v>
      </c>
      <c r="HY142" s="183"/>
      <c r="HZ142" s="182" t="str">
        <f t="shared" si="64"/>
        <v>не выгружено</v>
      </c>
      <c r="IA142" s="182" t="str">
        <f t="shared" si="65"/>
        <v>A1</v>
      </c>
      <c r="IB142" s="182" t="str">
        <f t="shared" si="66"/>
        <v>не выгружено</v>
      </c>
      <c r="IC142" s="182" t="str">
        <f t="shared" si="67"/>
        <v>A1</v>
      </c>
      <c r="ID142" s="182" t="str">
        <f t="shared" si="68"/>
        <v>A1</v>
      </c>
      <c r="IE142" s="185" t="str">
        <f t="shared" si="69"/>
        <v>выгрузить A1</v>
      </c>
      <c r="IF142" s="135" t="s">
        <v>705</v>
      </c>
      <c r="IG142" s="181">
        <v>1</v>
      </c>
      <c r="IH142" s="85"/>
      <c r="II142" s="85"/>
      <c r="IJ142" s="85"/>
      <c r="IK142" s="85"/>
      <c r="IL142" s="85"/>
      <c r="IM142" s="85"/>
      <c r="IN142" s="85"/>
      <c r="IO142" s="85"/>
      <c r="IP142" s="85"/>
      <c r="IQ142" s="85"/>
      <c r="IR142" s="85"/>
      <c r="IS142" s="85"/>
      <c r="IT142" s="85"/>
      <c r="IU142" s="85"/>
      <c r="IV142" s="85"/>
      <c r="IW142" s="85"/>
      <c r="IX142" s="85"/>
      <c r="IY142" s="85"/>
      <c r="IZ142" s="85"/>
      <c r="JA142" s="85"/>
      <c r="JB142" s="85"/>
      <c r="JC142" s="85"/>
      <c r="JD142" s="85"/>
      <c r="JE142" s="85"/>
      <c r="JF142" s="85"/>
      <c r="JG142" s="85"/>
      <c r="JH142" s="85"/>
      <c r="JI142" s="85"/>
      <c r="JJ142" s="85"/>
      <c r="JK142" s="85"/>
      <c r="JL142" s="85"/>
      <c r="JM142" s="85"/>
      <c r="JN142" s="85"/>
      <c r="JO142" s="85"/>
      <c r="JP142" s="85"/>
      <c r="JQ142" s="85"/>
      <c r="JR142" s="85"/>
      <c r="JS142" s="85"/>
      <c r="JT142" s="85"/>
      <c r="JU142" s="85"/>
      <c r="JV142" s="85"/>
      <c r="JW142" s="85"/>
      <c r="JX142" s="85"/>
      <c r="JY142" s="85"/>
      <c r="JZ142" s="85"/>
      <c r="KA142" s="85"/>
      <c r="KB142" s="85"/>
      <c r="KC142" s="85"/>
    </row>
    <row r="143" spans="1:289" s="87" customFormat="1" ht="15" hidden="1" customHeight="1">
      <c r="A143" s="17"/>
      <c r="B143" s="20"/>
      <c r="C143" s="20"/>
      <c r="D143" s="18"/>
      <c r="E143" s="18"/>
      <c r="F143" s="18"/>
      <c r="G143" s="18"/>
      <c r="H143" s="18"/>
      <c r="I143" s="18"/>
      <c r="J143" s="18"/>
      <c r="K143" s="18"/>
      <c r="L143" s="18"/>
      <c r="M143" s="18"/>
      <c r="N143" s="18"/>
      <c r="O143" s="18"/>
      <c r="P143" s="18"/>
      <c r="Q143" s="18"/>
      <c r="R143" s="18"/>
      <c r="S143" s="18"/>
      <c r="T143" s="18"/>
      <c r="U143" s="18"/>
      <c r="V143" s="18"/>
      <c r="W143" s="20"/>
      <c r="X143" s="20"/>
      <c r="Y143" s="20"/>
      <c r="Z143" s="20"/>
      <c r="AA143" s="20"/>
      <c r="AB143" s="20"/>
      <c r="AC143" s="20"/>
      <c r="AD143" s="18"/>
      <c r="AE143" s="20"/>
      <c r="AF143" s="20"/>
      <c r="AG143" s="20"/>
      <c r="AH143" s="20"/>
      <c r="AI143" s="20"/>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71"/>
      <c r="BO143" s="171"/>
      <c r="BP143" s="171"/>
      <c r="BQ143" s="171"/>
      <c r="BR143" s="161"/>
      <c r="BS143" s="161"/>
      <c r="BT143" s="161"/>
      <c r="BU143" s="161"/>
      <c r="BV143" s="161"/>
      <c r="BW143" s="151"/>
      <c r="BX143" s="151"/>
      <c r="BY143" s="151"/>
      <c r="BZ143" s="151"/>
      <c r="CA143" s="151"/>
      <c r="CB143" s="129"/>
      <c r="CC143" s="129"/>
      <c r="CD143" s="129"/>
      <c r="CE143" s="129"/>
      <c r="CF143" s="129"/>
      <c r="CG143" s="129"/>
      <c r="CH143" s="129"/>
      <c r="CI143" s="129"/>
      <c r="CJ143" s="129"/>
      <c r="CK143" s="129"/>
      <c r="CL143" s="18"/>
      <c r="CM143" s="18"/>
      <c r="CN143" s="18"/>
      <c r="CO143" s="118"/>
      <c r="CP143" s="48"/>
      <c r="CQ143" s="18"/>
      <c r="CR143" s="18"/>
      <c r="CS143" s="18"/>
      <c r="CT143" s="18"/>
      <c r="CU143" s="18"/>
      <c r="CV143" s="18"/>
      <c r="CW143" s="18"/>
      <c r="CX143" s="18"/>
      <c r="CY143" s="34"/>
      <c r="CZ143" s="18"/>
      <c r="DA143" s="18"/>
      <c r="DB143" s="18"/>
      <c r="DC143" s="18"/>
      <c r="DD143" s="18"/>
      <c r="DE143" s="18"/>
      <c r="DF143" s="18"/>
      <c r="DG143" s="18"/>
      <c r="DH143" s="45"/>
      <c r="DI143" s="18"/>
      <c r="DJ143" s="18"/>
      <c r="DK143" s="18"/>
      <c r="DL143" s="18"/>
      <c r="DM143" s="18"/>
      <c r="DN143" s="18"/>
      <c r="DO143" s="18"/>
      <c r="DP143" s="18"/>
      <c r="DQ143" s="45"/>
      <c r="DR143" s="18"/>
      <c r="DS143" s="18"/>
      <c r="DT143" s="18"/>
      <c r="DU143" s="18"/>
      <c r="DV143" s="18"/>
      <c r="DW143" s="18"/>
      <c r="DX143" s="18"/>
      <c r="DY143" s="18"/>
      <c r="DZ143" s="45"/>
      <c r="EA143" s="18"/>
      <c r="EB143" s="18"/>
      <c r="EC143" s="18"/>
      <c r="ED143" s="18"/>
      <c r="EE143" s="18"/>
      <c r="EF143" s="18"/>
      <c r="EG143" s="18"/>
      <c r="EH143" s="18"/>
      <c r="EI143" s="45"/>
      <c r="EJ143" s="18"/>
      <c r="EK143" s="18"/>
      <c r="EL143" s="18"/>
      <c r="EM143" s="18"/>
      <c r="EN143" s="18"/>
      <c r="EO143" s="18"/>
      <c r="EP143" s="18"/>
      <c r="EQ143" s="18"/>
      <c r="ER143" s="45"/>
      <c r="ES143" s="110"/>
      <c r="ET143" s="110"/>
      <c r="EU143" s="110"/>
      <c r="EV143" s="110"/>
      <c r="EW143" s="192"/>
      <c r="EX143" s="192"/>
      <c r="EY143" s="192"/>
      <c r="EZ143" s="192"/>
      <c r="FA143" s="199"/>
      <c r="FB143" s="214"/>
      <c r="FC143" s="214"/>
      <c r="FD143" s="18"/>
      <c r="FE143" s="18"/>
      <c r="FF143" s="18"/>
      <c r="FG143" s="18"/>
      <c r="FH143" s="18"/>
      <c r="FI143" s="18"/>
      <c r="FJ143" s="34"/>
      <c r="FK143" s="18"/>
      <c r="FL143" s="18"/>
      <c r="FM143" s="18"/>
      <c r="FN143" s="18"/>
      <c r="FO143" s="18"/>
      <c r="FP143" s="18"/>
      <c r="FQ143" s="18"/>
      <c r="FR143" s="18"/>
      <c r="FS143" s="45"/>
      <c r="FT143" s="18"/>
      <c r="FU143" s="18"/>
      <c r="FV143" s="18"/>
      <c r="FW143" s="18"/>
      <c r="FX143" s="18"/>
      <c r="FY143" s="18"/>
      <c r="FZ143" s="18"/>
      <c r="GA143" s="18"/>
      <c r="GB143" s="45"/>
      <c r="GC143" s="110"/>
      <c r="GD143" s="110"/>
      <c r="GE143" s="110"/>
      <c r="GF143" s="110"/>
      <c r="GG143" s="110"/>
      <c r="GH143" s="110"/>
      <c r="GI143" s="110"/>
      <c r="GJ143" s="110"/>
      <c r="GK143" s="110"/>
      <c r="GL143" s="110"/>
      <c r="GM143" s="110"/>
      <c r="GN143" s="110"/>
      <c r="GO143" s="110"/>
      <c r="GP143" s="110"/>
      <c r="GQ143" s="110"/>
      <c r="GR143" s="110"/>
      <c r="GS143" s="110"/>
      <c r="GT143" s="110"/>
      <c r="GU143" s="110"/>
      <c r="GV143" s="110"/>
      <c r="GW143" s="110"/>
      <c r="GX143" s="110"/>
      <c r="GY143" s="45"/>
      <c r="GZ143" s="199"/>
      <c r="HA143" s="110"/>
      <c r="HB143" s="110"/>
      <c r="HC143" s="110"/>
      <c r="HD143" s="34">
        <f t="shared" si="53"/>
        <v>0</v>
      </c>
      <c r="HE143" s="25">
        <f t="shared" si="76"/>
        <v>0</v>
      </c>
      <c r="HF143" s="25">
        <f t="shared" si="77"/>
        <v>0</v>
      </c>
      <c r="HG143" s="25">
        <f t="shared" si="78"/>
        <v>0</v>
      </c>
      <c r="HH143" s="25">
        <f t="shared" si="79"/>
        <v>0</v>
      </c>
      <c r="HI143" s="25"/>
      <c r="HJ143" s="18"/>
      <c r="HK143" s="18"/>
      <c r="HL143" s="24" t="str">
        <f t="shared" si="108"/>
        <v>-</v>
      </c>
      <c r="HM143" s="107"/>
      <c r="HN143" s="85"/>
      <c r="HO143" s="204" t="str">
        <f t="shared" si="54"/>
        <v>---/---</v>
      </c>
      <c r="HP143" s="204" t="str">
        <f t="shared" si="55"/>
        <v>---/---</v>
      </c>
      <c r="HQ143" s="182" t="str">
        <f t="shared" si="56"/>
        <v>---/---</v>
      </c>
      <c r="HR143" s="182" t="str">
        <f t="shared" si="57"/>
        <v>---/---</v>
      </c>
      <c r="HS143" s="182" t="b">
        <f t="shared" si="58"/>
        <v>0</v>
      </c>
      <c r="HT143" s="182" t="str">
        <f t="shared" si="59"/>
        <v>---/---</v>
      </c>
      <c r="HU143" s="182" t="str">
        <f t="shared" si="60"/>
        <v>---/---</v>
      </c>
      <c r="HV143" s="191" t="str">
        <f t="shared" si="61"/>
        <v>---/---</v>
      </c>
      <c r="HW143" s="184" t="str">
        <f t="shared" si="62"/>
        <v>---/---</v>
      </c>
      <c r="HX143" s="191" t="str">
        <f t="shared" si="63"/>
        <v>---/---</v>
      </c>
      <c r="HY143" s="183"/>
      <c r="HZ143" s="182" t="str">
        <f t="shared" si="64"/>
        <v>---/---</v>
      </c>
      <c r="IA143" s="182" t="str">
        <f t="shared" si="65"/>
        <v>---/---</v>
      </c>
      <c r="IB143" s="182" t="str">
        <f t="shared" si="66"/>
        <v>---/---</v>
      </c>
      <c r="IC143" s="182" t="str">
        <f t="shared" si="67"/>
        <v>---/---</v>
      </c>
      <c r="ID143" s="182" t="str">
        <f t="shared" si="68"/>
        <v>---/---</v>
      </c>
      <c r="IE143" s="185" t="str">
        <f t="shared" si="69"/>
        <v>---/---</v>
      </c>
      <c r="IF143" s="135" t="s">
        <v>717</v>
      </c>
      <c r="IG143" s="181">
        <v>1</v>
      </c>
      <c r="IH143" s="85"/>
      <c r="II143" s="85"/>
      <c r="IJ143" s="85"/>
      <c r="IK143" s="85"/>
      <c r="IL143" s="85"/>
      <c r="IM143" s="85"/>
      <c r="IN143" s="85"/>
      <c r="IO143" s="85"/>
      <c r="IP143" s="85"/>
      <c r="IQ143" s="85"/>
      <c r="IR143" s="85"/>
      <c r="IS143" s="85"/>
      <c r="IT143" s="85"/>
      <c r="IU143" s="85"/>
      <c r="IV143" s="85"/>
      <c r="IW143" s="85"/>
      <c r="IX143" s="85"/>
      <c r="IY143" s="85"/>
      <c r="IZ143" s="85"/>
      <c r="JA143" s="85"/>
      <c r="JB143" s="85"/>
      <c r="JC143" s="85"/>
      <c r="JD143" s="85"/>
      <c r="JE143" s="85"/>
      <c r="JF143" s="85"/>
      <c r="JG143" s="85"/>
      <c r="JH143" s="85"/>
      <c r="JI143" s="85"/>
      <c r="JJ143" s="85"/>
      <c r="JK143" s="85"/>
      <c r="JL143" s="85"/>
      <c r="JM143" s="85"/>
      <c r="JN143" s="85"/>
      <c r="JO143" s="85"/>
      <c r="JP143" s="85"/>
      <c r="JQ143" s="85"/>
      <c r="JR143" s="85"/>
      <c r="JS143" s="85"/>
      <c r="JT143" s="85"/>
      <c r="JU143" s="85"/>
      <c r="JV143" s="85"/>
      <c r="JW143" s="85"/>
      <c r="JX143" s="85"/>
      <c r="JY143" s="85"/>
      <c r="JZ143" s="85"/>
      <c r="KA143" s="85"/>
      <c r="KB143" s="85"/>
      <c r="KC143" s="85"/>
    </row>
    <row r="144" spans="1:289" s="57" customFormat="1" ht="45" hidden="1" customHeight="1">
      <c r="A144" s="17"/>
      <c r="B144" s="20"/>
      <c r="C144" s="20"/>
      <c r="D144" s="18"/>
      <c r="E144" s="18"/>
      <c r="F144" s="18"/>
      <c r="G144" s="18"/>
      <c r="H144" s="18"/>
      <c r="I144" s="18"/>
      <c r="J144" s="18"/>
      <c r="K144" s="18"/>
      <c r="L144" s="18"/>
      <c r="M144" s="18"/>
      <c r="N144" s="18"/>
      <c r="O144" s="18"/>
      <c r="P144" s="39" t="s">
        <v>558</v>
      </c>
      <c r="Q144" s="39" t="s">
        <v>559</v>
      </c>
      <c r="R144" s="18"/>
      <c r="S144" s="18"/>
      <c r="T144" s="18"/>
      <c r="U144" s="18"/>
      <c r="V144" s="18"/>
      <c r="W144" s="20"/>
      <c r="X144" s="20"/>
      <c r="Y144" s="20"/>
      <c r="Z144" s="20"/>
      <c r="AA144" s="20"/>
      <c r="AB144" s="20"/>
      <c r="AC144" s="20"/>
      <c r="AD144" s="18"/>
      <c r="AE144" s="20"/>
      <c r="AF144" s="20"/>
      <c r="AG144" s="20"/>
      <c r="AH144" s="20"/>
      <c r="AI144" s="20"/>
      <c r="AJ144" s="18"/>
      <c r="AK144" s="18"/>
      <c r="AL144" s="18"/>
      <c r="AM144" s="18"/>
      <c r="AN144" s="18"/>
      <c r="AO144" s="18"/>
      <c r="AP144" s="18"/>
      <c r="AQ144" s="39" t="s">
        <v>558</v>
      </c>
      <c r="AR144" s="39" t="s">
        <v>559</v>
      </c>
      <c r="AS144" s="39"/>
      <c r="AT144" s="39"/>
      <c r="AU144" s="39" t="s">
        <v>560</v>
      </c>
      <c r="AV144" s="39" t="s">
        <v>561</v>
      </c>
      <c r="AW144" s="39" t="s">
        <v>560</v>
      </c>
      <c r="AX144" s="39" t="s">
        <v>561</v>
      </c>
      <c r="AY144" s="18"/>
      <c r="AZ144" s="18"/>
      <c r="BA144" s="18"/>
      <c r="BB144" s="18"/>
      <c r="BC144" s="18"/>
      <c r="BD144" s="18"/>
      <c r="BE144" s="18"/>
      <c r="BF144" s="18"/>
      <c r="BG144" s="18"/>
      <c r="BH144" s="18"/>
      <c r="BI144" s="18"/>
      <c r="BJ144" s="18"/>
      <c r="BK144" s="18"/>
      <c r="BL144" s="18"/>
      <c r="BM144" s="18"/>
      <c r="BN144" s="171"/>
      <c r="BO144" s="171"/>
      <c r="BP144" s="171"/>
      <c r="BQ144" s="171"/>
      <c r="BR144" s="161"/>
      <c r="BS144" s="161"/>
      <c r="BT144" s="161"/>
      <c r="BU144" s="161"/>
      <c r="BV144" s="161"/>
      <c r="BW144" s="151"/>
      <c r="BX144" s="151"/>
      <c r="BY144" s="151"/>
      <c r="BZ144" s="151"/>
      <c r="CA144" s="151"/>
      <c r="CB144" s="129"/>
      <c r="CC144" s="129"/>
      <c r="CD144" s="129"/>
      <c r="CE144" s="129"/>
      <c r="CF144" s="129"/>
      <c r="CG144" s="129"/>
      <c r="CH144" s="129"/>
      <c r="CI144" s="129"/>
      <c r="CJ144" s="129"/>
      <c r="CK144" s="129"/>
      <c r="CL144" s="18"/>
      <c r="CM144" s="18"/>
      <c r="CN144" s="18"/>
      <c r="CO144" s="118"/>
      <c r="CP144" s="48"/>
      <c r="CQ144" s="18"/>
      <c r="CR144" s="18"/>
      <c r="CS144" s="18"/>
      <c r="CT144" s="18"/>
      <c r="CU144" s="18"/>
      <c r="CV144" s="18"/>
      <c r="CW144" s="18"/>
      <c r="CX144" s="18"/>
      <c r="CY144" s="34"/>
      <c r="CZ144" s="18"/>
      <c r="DA144" s="18"/>
      <c r="DB144" s="18"/>
      <c r="DC144" s="18"/>
      <c r="DD144" s="18"/>
      <c r="DE144" s="18"/>
      <c r="DF144" s="18"/>
      <c r="DG144" s="18"/>
      <c r="DH144" s="45"/>
      <c r="DI144" s="18"/>
      <c r="DJ144" s="18"/>
      <c r="DK144" s="18"/>
      <c r="DL144" s="18"/>
      <c r="DM144" s="18"/>
      <c r="DN144" s="18"/>
      <c r="DO144" s="18"/>
      <c r="DP144" s="18"/>
      <c r="DQ144" s="45"/>
      <c r="DR144" s="18"/>
      <c r="DS144" s="18"/>
      <c r="DT144" s="18"/>
      <c r="DU144" s="18"/>
      <c r="DV144" s="18"/>
      <c r="DW144" s="18"/>
      <c r="DX144" s="18"/>
      <c r="DY144" s="18"/>
      <c r="DZ144" s="45"/>
      <c r="EA144" s="18"/>
      <c r="EB144" s="18"/>
      <c r="EC144" s="18"/>
      <c r="ED144" s="18"/>
      <c r="EE144" s="18"/>
      <c r="EF144" s="18"/>
      <c r="EG144" s="18"/>
      <c r="EH144" s="18"/>
      <c r="EI144" s="45"/>
      <c r="EJ144" s="18"/>
      <c r="EK144" s="18"/>
      <c r="EL144" s="18"/>
      <c r="EM144" s="18"/>
      <c r="EN144" s="18"/>
      <c r="EO144" s="18"/>
      <c r="EP144" s="18"/>
      <c r="EQ144" s="18"/>
      <c r="ER144" s="45"/>
      <c r="ES144" s="110"/>
      <c r="ET144" s="110"/>
      <c r="EU144" s="110"/>
      <c r="EV144" s="110"/>
      <c r="EW144" s="192"/>
      <c r="EX144" s="192"/>
      <c r="EY144" s="192"/>
      <c r="EZ144" s="192"/>
      <c r="FA144" s="199"/>
      <c r="FB144" s="214" t="s">
        <v>351</v>
      </c>
      <c r="FC144" s="214" t="str">
        <f t="shared" ref="FC144:FC149" si="109">IF(BK144&gt;0,IF(DC144&gt;0,WORKDAY(DB144,20),IF(CT144&gt;0,WORKDAY(CS144,30),IF(CO144&gt;0,WORKDAY(CN144,40),FB144))),"-")</f>
        <v>-</v>
      </c>
      <c r="FD144" s="18"/>
      <c r="FE144" s="18"/>
      <c r="FF144" s="18"/>
      <c r="FG144" s="18"/>
      <c r="FH144" s="18"/>
      <c r="FI144" s="18"/>
      <c r="FJ144" s="34"/>
      <c r="FK144" s="40"/>
      <c r="FL144" s="40"/>
      <c r="FM144" s="18"/>
      <c r="FN144" s="18"/>
      <c r="FO144" s="18"/>
      <c r="FP144" s="18"/>
      <c r="FQ144" s="18"/>
      <c r="FR144" s="18"/>
      <c r="FS144" s="45"/>
      <c r="FT144" s="40"/>
      <c r="FU144" s="40"/>
      <c r="FV144" s="18"/>
      <c r="FW144" s="18"/>
      <c r="FX144" s="18"/>
      <c r="FY144" s="18"/>
      <c r="FZ144" s="18"/>
      <c r="GA144" s="18"/>
      <c r="GB144" s="45"/>
      <c r="GC144" s="110"/>
      <c r="GD144" s="110"/>
      <c r="GE144" s="110"/>
      <c r="GF144" s="110"/>
      <c r="GG144" s="110"/>
      <c r="GH144" s="110"/>
      <c r="GI144" s="110"/>
      <c r="GJ144" s="110"/>
      <c r="GK144" s="110"/>
      <c r="GL144" s="110"/>
      <c r="GM144" s="110"/>
      <c r="GN144" s="110"/>
      <c r="GO144" s="110"/>
      <c r="GP144" s="110"/>
      <c r="GQ144" s="110"/>
      <c r="GR144" s="110"/>
      <c r="GS144" s="110"/>
      <c r="GT144" s="110"/>
      <c r="GU144" s="110"/>
      <c r="GV144" s="110"/>
      <c r="GW144" s="110"/>
      <c r="GX144" s="110"/>
      <c r="GY144" s="45"/>
      <c r="GZ144" s="199"/>
      <c r="HA144" s="110"/>
      <c r="HB144" s="110"/>
      <c r="HC144" s="110"/>
      <c r="HD144" s="34">
        <f t="shared" ref="HD144:HD207" si="110">IF(AZ144="аннулирован / VOID",0,IF(BK144&gt;0,1,0))</f>
        <v>0</v>
      </c>
      <c r="HE144" s="25">
        <f t="shared" si="76"/>
        <v>0</v>
      </c>
      <c r="HF144" s="41">
        <f t="shared" si="77"/>
        <v>0</v>
      </c>
      <c r="HG144" s="25">
        <f t="shared" si="78"/>
        <v>0</v>
      </c>
      <c r="HH144" s="25">
        <f t="shared" si="79"/>
        <v>0</v>
      </c>
      <c r="HI144" s="41"/>
      <c r="HJ144" s="18"/>
      <c r="HK144" s="18"/>
      <c r="HL144" s="40" t="str">
        <f t="shared" si="108"/>
        <v>-</v>
      </c>
      <c r="HM144" s="107"/>
      <c r="HN144" s="85"/>
      <c r="HO144" s="204" t="str">
        <f t="shared" si="54"/>
        <v>---/---</v>
      </c>
      <c r="HP144" s="204" t="str">
        <f t="shared" si="55"/>
        <v>---/---</v>
      </c>
      <c r="HQ144" s="182" t="str">
        <f t="shared" si="56"/>
        <v>---/---</v>
      </c>
      <c r="HR144" s="182" t="str">
        <f t="shared" si="57"/>
        <v>---/---</v>
      </c>
      <c r="HS144" s="182" t="b">
        <f t="shared" si="58"/>
        <v>0</v>
      </c>
      <c r="HT144" s="182" t="str">
        <f t="shared" si="59"/>
        <v>---/---</v>
      </c>
      <c r="HU144" s="182" t="str">
        <f t="shared" si="60"/>
        <v>---/---</v>
      </c>
      <c r="HV144" s="191" t="str">
        <f t="shared" si="61"/>
        <v>---/---</v>
      </c>
      <c r="HW144" s="184" t="str">
        <f t="shared" si="62"/>
        <v>---/---</v>
      </c>
      <c r="HX144" s="191" t="str">
        <f t="shared" si="63"/>
        <v>---/---</v>
      </c>
      <c r="HY144" s="183"/>
      <c r="HZ144" s="182" t="str">
        <f t="shared" si="64"/>
        <v>---/---</v>
      </c>
      <c r="IA144" s="182" t="str">
        <f t="shared" si="65"/>
        <v>---/---</v>
      </c>
      <c r="IB144" s="182" t="str">
        <f t="shared" si="66"/>
        <v>---/---</v>
      </c>
      <c r="IC144" s="182" t="str">
        <f t="shared" si="67"/>
        <v>---/---</v>
      </c>
      <c r="ID144" s="182" t="str">
        <f t="shared" si="68"/>
        <v>---/---</v>
      </c>
      <c r="IE144" s="185" t="str">
        <f t="shared" si="69"/>
        <v>---/---</v>
      </c>
      <c r="IF144" s="135" t="s">
        <v>717</v>
      </c>
      <c r="IG144" s="181">
        <v>1</v>
      </c>
      <c r="IH144" s="85"/>
      <c r="II144" s="85"/>
      <c r="IJ144" s="85"/>
      <c r="IK144" s="85"/>
      <c r="IL144" s="85"/>
      <c r="IM144" s="85"/>
      <c r="IN144" s="85"/>
      <c r="IO144" s="85"/>
      <c r="IP144" s="85"/>
      <c r="IQ144" s="85"/>
      <c r="IR144" s="85"/>
      <c r="IS144" s="85"/>
      <c r="IT144" s="85"/>
      <c r="IU144" s="85"/>
      <c r="IV144" s="85"/>
      <c r="IW144" s="85"/>
      <c r="IX144" s="85"/>
      <c r="IY144" s="85"/>
      <c r="IZ144" s="85"/>
      <c r="JA144" s="85"/>
      <c r="JB144" s="85"/>
      <c r="JC144" s="85"/>
      <c r="JD144" s="85"/>
      <c r="JE144" s="85"/>
      <c r="JF144" s="85"/>
      <c r="JG144" s="85"/>
      <c r="JH144" s="85"/>
      <c r="JI144" s="85"/>
      <c r="JJ144" s="85"/>
      <c r="JK144" s="85"/>
      <c r="JL144" s="85"/>
      <c r="JM144" s="85"/>
      <c r="JN144" s="85"/>
      <c r="JO144" s="85"/>
      <c r="JP144" s="85"/>
      <c r="JQ144" s="85"/>
      <c r="JR144" s="85"/>
      <c r="JS144" s="85"/>
      <c r="JT144" s="85"/>
      <c r="JU144" s="85"/>
      <c r="JV144" s="85"/>
      <c r="JW144" s="85"/>
      <c r="JX144" s="85"/>
      <c r="JY144" s="85"/>
      <c r="JZ144" s="85"/>
      <c r="KA144" s="85"/>
      <c r="KB144" s="85"/>
      <c r="KC144" s="85"/>
    </row>
    <row r="145" spans="1:289" s="57" customFormat="1" ht="42.75" hidden="1" customHeight="1">
      <c r="A145" s="6"/>
      <c r="B145" s="19" t="s">
        <v>156</v>
      </c>
      <c r="C145" s="19" t="s">
        <v>157</v>
      </c>
      <c r="D145" s="5"/>
      <c r="E145" s="5"/>
      <c r="F145" s="5"/>
      <c r="G145" s="5"/>
      <c r="H145" s="5" t="s">
        <v>727</v>
      </c>
      <c r="I145" s="5" t="s">
        <v>736</v>
      </c>
      <c r="J145" s="5"/>
      <c r="K145" s="5"/>
      <c r="L145" s="5"/>
      <c r="M145" s="5"/>
      <c r="N145" s="5"/>
      <c r="O145" s="5"/>
      <c r="P145" s="5" t="s">
        <v>745</v>
      </c>
      <c r="Q145" s="5" t="s">
        <v>747</v>
      </c>
      <c r="R145" s="5" t="s">
        <v>208</v>
      </c>
      <c r="S145" s="5" t="s">
        <v>366</v>
      </c>
      <c r="T145" s="5" t="s">
        <v>367</v>
      </c>
      <c r="U145" s="5" t="s">
        <v>158</v>
      </c>
      <c r="V145" s="5"/>
      <c r="W145" s="5" t="str">
        <f>CONCATENATE(X145,"-",Y145,"-",Z145,AA145,,AB145,"-",AC145)</f>
        <v>5-30-JMCC-0001</v>
      </c>
      <c r="X145" s="19" t="s">
        <v>755</v>
      </c>
      <c r="Y145" s="19">
        <v>30</v>
      </c>
      <c r="Z145" s="19" t="s">
        <v>312</v>
      </c>
      <c r="AA145" s="19" t="s">
        <v>303</v>
      </c>
      <c r="AB145" s="19"/>
      <c r="AC145" s="19" t="s">
        <v>188</v>
      </c>
      <c r="AD145" s="5"/>
      <c r="AE145" s="19">
        <v>4</v>
      </c>
      <c r="AF145" s="19" t="s">
        <v>180</v>
      </c>
      <c r="AG145" s="19" t="s">
        <v>166</v>
      </c>
      <c r="AH145" s="19">
        <v>537</v>
      </c>
      <c r="AI145" s="19" t="s">
        <v>188</v>
      </c>
      <c r="AJ145" s="5"/>
      <c r="AK145" s="5"/>
      <c r="AL145" s="5" t="s">
        <v>125</v>
      </c>
      <c r="AM145" s="5"/>
      <c r="AN145" s="5" t="s">
        <v>167</v>
      </c>
      <c r="AO145" s="5" t="str">
        <f>CONCATENATE("0055-",B145,"-",C145,"-","4",".",AE145,".",AF145,".",AG145,".",AH145,"-",AL145,".",AN145,"-",AI145)</f>
        <v>0055-CPC-GA1-4.4.3.30.537-ATH4.RD-0001</v>
      </c>
      <c r="AP145" s="5" t="str">
        <f>CONCATENATE("0055-",B145,"-",C145,"-","4",".",AE145,".",AF145,".",AG145,".",AH145,"-",AL145,"-",AN145,"-",AI145,"_",BD145,"_",U145)</f>
        <v>0055-CPC-GA1-4.4.3.30.537-ATH4-RD-0001_-_ER</v>
      </c>
      <c r="AQ145" s="13" t="s">
        <v>512</v>
      </c>
      <c r="AR145" s="13" t="s">
        <v>411</v>
      </c>
      <c r="AS145" s="13"/>
      <c r="AT145" s="13"/>
      <c r="AU145" s="13" t="s">
        <v>318</v>
      </c>
      <c r="AV145" s="13" t="s">
        <v>333</v>
      </c>
      <c r="AW145" s="13" t="str">
        <f>CONCATENATE(AQ145," ",AS145,CHAR(10),W145,CHAR(10),AU145)</f>
        <v>MPCMS Control Cabinet 
5-30-JMCC-0001
List of drawings</v>
      </c>
      <c r="AX145" s="13" t="str">
        <f>CONCATENATE(AR145," ",AT145,CHAR(10),W145,CHAR(10),AV145)</f>
        <v>Шкаф системный МСОиВО 
5-30-JMCC-0001
Ведомость документов</v>
      </c>
      <c r="AY145" s="5"/>
      <c r="AZ145" s="5" t="s">
        <v>490</v>
      </c>
      <c r="BA145" s="5" t="s">
        <v>489</v>
      </c>
      <c r="BB145" s="5" t="str">
        <f>IF(FW145&gt;0,"02",IF(FN145&gt;0,"01",IF(FE145&gt;0,"00",IF(EM145&gt;0,"G1",IF(ED145&gt;0,"F1",IF(DU145&gt;0,"E1",IF(DL145&gt;0,"D1",IF(DC145&gt;0,"C1",IF(CT145&gt;0,"B1",IF(BM145&gt;0,"A1","-"))))))))))</f>
        <v>-</v>
      </c>
      <c r="BC145" s="167" t="str">
        <f t="shared" ref="BC145:BC149" si="111">IF(OR(BB145="A1",BB145="B1",BB145="C1",BB145="D1",BB145="E1",BB145="F1",BB145="G1",BB145="H1"),"IFR",IF(OR(BB145="00",BB145="01",BB145="02",BB145="03",BB145="04",BB145="05"),"IFU","-"))</f>
        <v>-</v>
      </c>
      <c r="BD145" s="5" t="str">
        <f t="shared" ref="BD145:BD149" si="112">BB145</f>
        <v>-</v>
      </c>
      <c r="BE145" s="5"/>
      <c r="BF145" s="5"/>
      <c r="BG145" s="12"/>
      <c r="BH145" s="5"/>
      <c r="BI145" s="5"/>
      <c r="BJ145" s="54">
        <f>FB145-(28+15)</f>
        <v>44208</v>
      </c>
      <c r="BK145" s="54">
        <f ca="1">IF(BM145&gt;0,BL145,IF(BJ145&lt;TODAY(),WORKDAY(TODAY(),10),BJ145))</f>
        <v>44294</v>
      </c>
      <c r="BL145" s="54"/>
      <c r="BM145" s="5"/>
      <c r="BN145" s="167"/>
      <c r="BO145" s="167"/>
      <c r="BP145" s="167"/>
      <c r="BQ145" s="167"/>
      <c r="BR145" s="157"/>
      <c r="BS145" s="157"/>
      <c r="BT145" s="157"/>
      <c r="BU145" s="157"/>
      <c r="BV145" s="157"/>
      <c r="BW145" s="147"/>
      <c r="BX145" s="147"/>
      <c r="BY145" s="147"/>
      <c r="BZ145" s="147"/>
      <c r="CA145" s="147"/>
      <c r="CB145" s="125"/>
      <c r="CC145" s="125"/>
      <c r="CD145" s="125"/>
      <c r="CE145" s="125"/>
      <c r="CF145" s="125"/>
      <c r="CG145" s="125"/>
      <c r="CH145" s="125"/>
      <c r="CI145" s="125"/>
      <c r="CJ145" s="125"/>
      <c r="CK145" s="125"/>
      <c r="CL145" s="24">
        <f>WORKDAY(BJ145,20)</f>
        <v>44236</v>
      </c>
      <c r="CM145" s="24" t="str">
        <f>IF(BM145&gt;0,WORKDAY(BK145,10),"-")</f>
        <v>-</v>
      </c>
      <c r="CN145" s="54"/>
      <c r="CO145" s="117"/>
      <c r="CP145" s="34">
        <v>2</v>
      </c>
      <c r="CQ145" s="24">
        <f>WORKDAY(CL145,10)</f>
        <v>44250</v>
      </c>
      <c r="CR145" s="24" t="str">
        <f>IF(CO145&gt;0,WORKDAY(CM145,10),"-")</f>
        <v>-</v>
      </c>
      <c r="CS145" s="54"/>
      <c r="CT145" s="5"/>
      <c r="CU145" s="24" t="str">
        <f>IF(CT145&gt;0,WORKDAY(CQ145,10),"-")</f>
        <v>-</v>
      </c>
      <c r="CV145" s="24" t="str">
        <f>IF(CT145&gt;0,WORKDAY(CR145,10),"-")</f>
        <v>-</v>
      </c>
      <c r="CW145" s="54"/>
      <c r="CX145" s="5"/>
      <c r="CY145" s="34"/>
      <c r="CZ145" s="24" t="str">
        <f>IF(CX145&gt;0,WORKDAY(CU145,10),"-")</f>
        <v>-</v>
      </c>
      <c r="DA145" s="24" t="str">
        <f>IF(CX145&gt;0,WORKDAY(CV145,10),"-")</f>
        <v>-</v>
      </c>
      <c r="DB145" s="24"/>
      <c r="DC145" s="5"/>
      <c r="DD145" s="24" t="str">
        <f>IF(DC145&gt;0,WORKDAY(CZ145,10),"-")</f>
        <v>-</v>
      </c>
      <c r="DE145" s="24" t="str">
        <f>IF(DC145&gt;0,WORKDAY(DA145,10),"-")</f>
        <v>-</v>
      </c>
      <c r="DF145" s="5"/>
      <c r="DG145" s="5"/>
      <c r="DH145" s="54"/>
      <c r="DI145" s="24" t="str">
        <f>IF(DG145&gt;0,WORKDAY(DD145,10),"-")</f>
        <v>-</v>
      </c>
      <c r="DJ145" s="24" t="str">
        <f>IF(DG145&gt;0,WORKDAY(DE145,10),"-")</f>
        <v>-</v>
      </c>
      <c r="DK145" s="5"/>
      <c r="DL145" s="5"/>
      <c r="DM145" s="24" t="str">
        <f>IF(DL145&gt;0,WORKDAY(DI145,10),"-")</f>
        <v>-</v>
      </c>
      <c r="DN145" s="24" t="str">
        <f>IF(DL145&gt;0,WORKDAY(DJ145,10),"-")</f>
        <v>-</v>
      </c>
      <c r="DO145" s="5"/>
      <c r="DP145" s="5"/>
      <c r="DQ145" s="54"/>
      <c r="DR145" s="24" t="str">
        <f>IF(DP145&gt;0,WORKDAY(DM145,10),"-")</f>
        <v>-</v>
      </c>
      <c r="DS145" s="24" t="str">
        <f>IF(DP145&gt;0,WORKDAY(DN145,10),"-")</f>
        <v>-</v>
      </c>
      <c r="DT145" s="5"/>
      <c r="DU145" s="5"/>
      <c r="DV145" s="24" t="str">
        <f>IF(DU145&gt;0,WORKDAY(DR145,10),"-")</f>
        <v>-</v>
      </c>
      <c r="DW145" s="24" t="str">
        <f>IF(DU145&gt;0,WORKDAY(DS145,10),"-")</f>
        <v>-</v>
      </c>
      <c r="DX145" s="5"/>
      <c r="DY145" s="5"/>
      <c r="DZ145" s="54"/>
      <c r="EA145" s="24" t="str">
        <f>IF(DY145&gt;0,WORKDAY(DV145,10),"-")</f>
        <v>-</v>
      </c>
      <c r="EB145" s="24" t="str">
        <f>IF(DY145&gt;0,WORKDAY(DW145,10),"-")</f>
        <v>-</v>
      </c>
      <c r="EC145" s="5"/>
      <c r="ED145" s="5"/>
      <c r="EE145" s="24" t="str">
        <f>IF(ED145&gt;0,WORKDAY(EA145,10),"-")</f>
        <v>-</v>
      </c>
      <c r="EF145" s="24" t="str">
        <f>IF(ED145&gt;0,WORKDAY(EB145,10),"-")</f>
        <v>-</v>
      </c>
      <c r="EG145" s="5"/>
      <c r="EH145" s="5"/>
      <c r="EI145" s="54"/>
      <c r="EJ145" s="24" t="str">
        <f>IF(EH145&gt;0,WORKDAY(EE145,10),"-")</f>
        <v>-</v>
      </c>
      <c r="EK145" s="24" t="str">
        <f>IF(EH145&gt;0,WORKDAY(EF145,10),"-")</f>
        <v>-</v>
      </c>
      <c r="EL145" s="5"/>
      <c r="EM145" s="5"/>
      <c r="EN145" s="24" t="str">
        <f>IF(EM145&gt;0,WORKDAY(EJ145,10),"-")</f>
        <v>-</v>
      </c>
      <c r="EO145" s="24" t="str">
        <f>IF(EM145&gt;0,WORKDAY(EK145,10),"-")</f>
        <v>-</v>
      </c>
      <c r="EP145" s="5"/>
      <c r="EQ145" s="5"/>
      <c r="ER145" s="54"/>
      <c r="ES145" s="54"/>
      <c r="ET145" s="54"/>
      <c r="EU145" s="54"/>
      <c r="EV145" s="54"/>
      <c r="EW145" s="24"/>
      <c r="EX145" s="24"/>
      <c r="EY145" s="167"/>
      <c r="EZ145" s="167"/>
      <c r="FA145" s="193"/>
      <c r="FB145" s="214">
        <v>44251</v>
      </c>
      <c r="FC145" s="214">
        <f t="shared" ca="1" si="109"/>
        <v>44251</v>
      </c>
      <c r="FD145" s="5"/>
      <c r="FE145" s="5"/>
      <c r="FF145" s="24" t="str">
        <f>IF(FE145&gt;0,WORKDAY(FB145,10),"-")</f>
        <v>-</v>
      </c>
      <c r="FG145" s="24" t="str">
        <f>IF(FE145&gt;0,WORKDAY(FC145,10),"-")</f>
        <v>-</v>
      </c>
      <c r="FH145" s="5"/>
      <c r="FI145" s="5"/>
      <c r="FJ145" s="34"/>
      <c r="FK145" s="24">
        <f t="shared" ref="FK145:FK149" si="113">WORKDAY(FB145,20)</f>
        <v>44279</v>
      </c>
      <c r="FL145" s="24">
        <f>FK145</f>
        <v>44279</v>
      </c>
      <c r="FM145" s="5"/>
      <c r="FN145" s="5"/>
      <c r="FO145" s="24" t="str">
        <f>IF(FN145&gt;0,WORKDAY(FK145,10),"-")</f>
        <v>-</v>
      </c>
      <c r="FP145" s="24" t="str">
        <f>IF(FN145&gt;0,WORKDAY(FL145,10),"-")</f>
        <v>-</v>
      </c>
      <c r="FQ145" s="5"/>
      <c r="FR145" s="5"/>
      <c r="FS145" s="54"/>
      <c r="FT145" s="24">
        <f t="shared" ref="FT145:FT149" si="114">WORKDAY(FK145,20)</f>
        <v>44307</v>
      </c>
      <c r="FU145" s="24">
        <f>FT145</f>
        <v>44307</v>
      </c>
      <c r="FV145" s="5"/>
      <c r="FW145" s="5"/>
      <c r="FX145" s="24" t="str">
        <f>IF(FW145&gt;0,WORKDAY(FT145,10),"-")</f>
        <v>-</v>
      </c>
      <c r="FY145" s="24" t="str">
        <f>IF(FW145&gt;0,WORKDAY(FU145,10),"-")</f>
        <v>-</v>
      </c>
      <c r="FZ145" s="5"/>
      <c r="GA145" s="5"/>
      <c r="GB145" s="54"/>
      <c r="GC145" s="54"/>
      <c r="GD145" s="54"/>
      <c r="GE145" s="54"/>
      <c r="GF145" s="54"/>
      <c r="GG145" s="54"/>
      <c r="GH145" s="54"/>
      <c r="GI145" s="54"/>
      <c r="GJ145" s="54"/>
      <c r="GK145" s="54"/>
      <c r="GL145" s="54"/>
      <c r="GM145" s="54"/>
      <c r="GN145" s="54"/>
      <c r="GO145" s="54"/>
      <c r="GP145" s="54"/>
      <c r="GQ145" s="54"/>
      <c r="GR145" s="54"/>
      <c r="GS145" s="54"/>
      <c r="GT145" s="54"/>
      <c r="GU145" s="54"/>
      <c r="GV145" s="54"/>
      <c r="GW145" s="54"/>
      <c r="GX145" s="54"/>
      <c r="GY145" s="54"/>
      <c r="GZ145" s="193"/>
      <c r="HA145" s="54"/>
      <c r="HB145" s="54"/>
      <c r="HC145" s="54"/>
      <c r="HD145" s="34">
        <f t="shared" ca="1" si="110"/>
        <v>1</v>
      </c>
      <c r="HE145" s="25">
        <f t="shared" si="76"/>
        <v>0</v>
      </c>
      <c r="HF145" s="25">
        <f t="shared" ca="1" si="77"/>
        <v>1.5197568389057751E-3</v>
      </c>
      <c r="HG145" s="25">
        <f t="shared" si="78"/>
        <v>0</v>
      </c>
      <c r="HH145" s="25">
        <f t="shared" ca="1" si="79"/>
        <v>2.012072434607646E-3</v>
      </c>
      <c r="HI145" s="25"/>
      <c r="HJ145" s="25"/>
      <c r="HK145" s="5"/>
      <c r="HL145" s="24" t="str">
        <f t="shared" ca="1" si="108"/>
        <v>-</v>
      </c>
      <c r="HM145" s="107"/>
      <c r="HN145" s="85"/>
      <c r="HO145" s="204" t="str">
        <f t="shared" ref="HO145:HO208" si="115">IF(AO145="","---/---",(IF(AZ145="аннулирован / VOID","аннулирован / VOID",(IF(EV145&gt;0,(IF(EZ145&gt;0,FA145,"ожидание H1")),(IF(EM145&gt;0,(IF(EQ145&gt;0,ER145,"ожидание G1")),(IF(ED145&gt;0,(IF(EH145&gt;0,EI145,"ожидание F1")),(IF(DU145&gt;0,(IF(DY145&gt;0,DZ145,"ожидание E1")),(IF(DL145&gt;0,(IF(DP145&gt;0,DQ145,"ожидание D1")),(IF(DC145&gt;0,(IF(DG145&gt;0,DH145,"ожидание C1")),(IF(CT145&gt;0,(IF(CX145&gt;0,CY145,"ожидание B1")),(IF(BM145&gt;0,(IF(CO145&gt;0,CP145,"ожидание A1")),"не выгружено A1")))))))))))))))))))</f>
        <v>не выгружено A1</v>
      </c>
      <c r="HP145" s="204" t="str">
        <f t="shared" ref="HP145:HP208" si="116">IF(AO145="","---/---",(IF(AZ145="аннулирован / VOID","аннулирован / VOID",(IF(GX145&gt;0,(IF(HB145&gt;0,HC145,"ожидание 05")),(IF(GO145&gt;0,(IF(GS145&gt;0,GT145,"ожидание 04")),(IF(GF145&gt;0,(IF(GJ145&gt;0,GK145,"ожидание 03")),(IF(FW145&gt;0,(IF(GA145&gt;0,GB145,"ожидание 02")),(IF(FN145&gt;0,(IF(FR145&gt;0,FS145,"ожидание 01")),(IF(FE145&gt;0,(IF(FI145&gt;0,FJ145,"ожидание 00")),"не выгружено 00")))))))))))))))</f>
        <v>не выгружено 00</v>
      </c>
      <c r="HQ145" s="182" t="str">
        <f t="shared" ref="HQ145:HQ208" si="117">IF(AO145="","---/---",(IF(AZ145="аннулирован / VOID","аннулирован / VOID",(IF(GX145&gt;0,("выгружено 05"),(IF(GO145&gt;0,("выгружено 04"),(IF(GF145&gt;0,("выгружено 03"),(IF(FW145&gt;0,("выгружено 02"),(IF(FN145&gt;0,("выгружено 01"),(IF(FE145&gt;0,("выгружено 00"),((IF(EV145&gt;0,("выгружено H1"),(IF(EM145&gt;0,("выгружено G1"),(IF(ED145&gt;0,("выгружено F1"),(IF(DU145&gt;0,("выгружено E1"),(IF(DL145&gt;0,("выгружено D1"),(IF(DC145&gt;0,("выгружено C1"),(IF(CT145&gt;0,("выгружено B1"),(IF(BM145&gt;0,("выгружено A1"),"не выгружено A1"))))))))))))))))))))))))))))))))</f>
        <v>не выгружено A1</v>
      </c>
      <c r="HR145" s="182" t="str">
        <f t="shared" ref="HR145:HR208" si="118">IF(AO145="","---/---",(IF(AZ145="аннулирован / VOID","аннулирован / VOID",(IF(GX145&gt;0,(IF(HB145&gt;0,HC145,"ожидание 05")),(IF(GO145&gt;0,(IF(GS145&gt;0,GT145,"ожидание 04")),(IF(GF145&gt;0,(IF(GJ145&gt;0,GK145,"ожидание 03")),(IF(FW145&gt;0,(IF(GA145&gt;0,GB145,"ожидание 02")),(IF(FN145&gt;0,(IF(FR145&gt;0,FS145,"ожидание 01")),(IF(FE145&gt;0,(IF(FI145&gt;0,FJ145,"ожидание 00")),((IF(EV145&gt;0,(IF(EZ145&gt;0,FA145,"ожидание H1")),(IF(EM145&gt;0,(IF(EQ145&gt;0,ER145,"ожидание G1")),(IF(ED145&gt;0,(IF(EH145&gt;0,EI145,"ожидание F1")),(IF(DU145&gt;0,(IF(DY145&gt;0,DZ145,"ожидание E1")),(IF(DL145&gt;0,(IF(DP145&gt;0,DQ145,"ожидание D1")),(IF(DC145&gt;0,(IF(DG145&gt;0,DH145,"ожидание C1")),(IF(CT145&gt;0,(IF(CX145&gt;0,CY145,"ожидание B1")),(IF(BM145&gt;0,(IF(CO145&gt;0,CP145,"ожидание A1")),"не выгружено A1"))))))))))))))))))))))))))))))))</f>
        <v>не выгружено A1</v>
      </c>
      <c r="HS145" s="182" t="b">
        <f t="shared" ref="HS145:HS208" si="119">IF((AND((OR((HQ145="выгружено 05"),(HQ145="выгружено 04"),(HQ145="выгружено 03"),(HQ145="выгружено 02"),(HQ145="выгружено 01"),(HQ145="выгружено 00"))),(OR(HR145=1,HR145=5)))),"Согласовано",IF((AND((OR((HQ145="выгружено 04"),(HQ145="выгружено 03"),(HQ145="выгружено 02"),(HQ145="выгружено 01"),(HQ145="выгружено 00"),(HQ145="выгружено H1"),(HQ145="выгружено G1"),(HQ145="выгружено F1"),(HQ145="выгружено E1"),(HQ145="выгружено D1"),(HQ145="выгружено C1"),(HQ145="выгружено B1"),(HQ145="выгружено A1"))),(OR(HR145=2,HR145=3)))),"Устранить замечания"))</f>
        <v>0</v>
      </c>
      <c r="HT145" s="182" t="str">
        <f t="shared" ref="HT145:HT208" si="120">IF(AO145="","---/---",(IF(AZ145="аннулирован / VOID","аннулирован / VOID",(IF((AND((OR((HQ145="выгружено 05"),(HQ145="выгружено 04"),(HQ145="выгружено 03"),(HQ145="выгружено 02"),(HQ145="выгружено 01"),(HQ145="выгружено 00"))),(OR(HR145=1,HR145=5)))),"Согласовано",IF((AND((OR((HQ145="выгружено 05"),(HQ145="выгружено 04"),(HQ145="выгружено 03"),(HQ145="выгружено 02"),(HQ145="выгружено 01"),(HQ145="выгружено 00"),(HQ145="выгружено H1"),(HQ145="выгружено G1"),(HQ145="выгружено F1"),(HQ145="выгружено E1"),(HQ145="выгружено D1"),(HQ145="выгружено C1"),(HQ145="выгружено B1"),(HQ145="выгружено A1"))),(OR(HR145=2,HR145=3)))),"Устранить замечания",IF((OR((HR145="ожидание 05"),(HR145="ожидание 04"),(HR145="ожидание 03"),(HR145="ожидание 02"),(HR145="ожидание 01"),(HR145="ожидание 00"),(HR145="ожидание H1"),(HR145="ожидание G1"),(HR145="ожидание F1"),(HR145="ожидание E1"),(HR145="ожидание D1"),(HR145="ожидание C1"),(HR145="ожидание B1"),(HR145="ожидание A1"))),"ожидание замечаний",IF((AND((OR((HQ145="выгружено 05"),(HQ145="выгружено 04"),(HQ145="выгружено 03"),(HQ145="выгружено 02"),(HQ145="выгружено 01"),(HQ145="выгружено 00"),(HQ145="выгружено H1"),(HQ145="выгружено G1"),(HQ145="выгружено F1"),(HQ145="выгружено E1"),(HQ145="выгружено D1"),(HQ145="выгружено C1"),(HQ145="выгружено B1"),(HQ145="выгружено A1"))),(OR(HR145=1,HR145=5)))),"Выпустить в 00",(IF(HQ145="не выгружено A1","не выгружено A1"))))))))))</f>
        <v>не выгружено A1</v>
      </c>
      <c r="HU145" s="182" t="str">
        <f t="shared" ref="HU145:HU208" si="121">IF(AO145="","---/---",(IF(AZ145="аннулирован / VOID","аннулирован / VOID",(IF(GX145&gt;0,GX145,(IF(GO145&gt;0,GO145,(IF(GF145&gt;0,GF145,(IF(FW145&gt;0,FW145,(IF(FN145&gt;0,FN145,(IF(FE145&gt;0,FE145,((IF(EV145&gt;0,EV145,(IF(EM145&gt;0,EM145,(IF(ED145&gt;0,ED145,(IF(DU145&gt;0,DU145,(IF(DL145&gt;0,DL145,(IF(DC145&gt;0,DC145,(IF(CT145&gt;0,CT145,(IF(BM145&gt;0,BM145,"не выгружено A1"))))))))))))))))))))))))))))))))</f>
        <v>не выгружено A1</v>
      </c>
      <c r="HV145" s="191" t="str">
        <f t="shared" ref="HV145:HV208" si="122">IF(AO145="","---/---",(IF(AZ145="аннулирован / VOID","аннулирован / VOID",(IF(GX145&gt;0,GW145,(IF(GO145&gt;0,GN145,(IF(GF145&gt;0,GE145,(IF(FW145&gt;0,FV145,(IF(FN145&gt;0,FM145,(IF(FE145&gt;0,FD145,((IF(EV145&gt;0,EU145,(IF(EM145&gt;0,EL145,(IF(ED145&gt;0,EC145,(IF(DU145&gt;0,DT145,(IF(DL145&gt;0,DK145,(IF(DC145&gt;0,DB145,(IF(CT145&gt;0,CS145,(IF(BM145&gt;0,BL145,"не выгружено A1"))))))))))))))))))))))))))))))))</f>
        <v>не выгружено A1</v>
      </c>
      <c r="HW145" s="184" t="str">
        <f t="shared" ref="HW145:HW208" si="123">IF(AO145="","---/---",(IF(AZ145="аннулирован / VOID","аннулирован / VOID",(IF(GX145&gt;0,(IF(HB145&gt;0,HB145,"ожидание 05")),(IF(GO145&gt;0,(IF(GS145&gt;0,GS145,"ожидание 04")),(IF(GF145&gt;0,(IF(GJ145&gt;0,GJ145,"ожидание 03")),(IF(FW145&gt;0,(IF(GA145&gt;0,GA145,"ожидание 02")),(IF(FN145&gt;0,(IF(FR145&gt;0,FR145,"ожидание 01")),(IF(FE145&gt;0,(IF(FI145&gt;0,FI145,"ожидание 00")),((IF(EV145&gt;0,(IF(EZ145&gt;0,EZ145,"ожидание H1")),(IF(EM145&gt;0,(IF(EQ145&gt;0,EQ145,"ожидание G1")),(IF(ED145&gt;0,(IF(EH145&gt;0,EH145,"ожидание F1")),(IF(DU145&gt;0,(IF(DY145&gt;0,DY145,"ожидание E1")),(IF(DL145&gt;0,(IF(DP145&gt;0,DP145,"ожидание D1")),(IF(DC145&gt;0,(IF(DG145&gt;0,DG145,"ожидание C1")),(IF(CT145&gt;0,(IF(CX145&gt;0,CX145,"ожидание B1")),(IF(BM145&gt;0,(IF(CO145&gt;0,CO145,"ожидание A1")),"не выгружено A1"))))))))))))))))))))))))))))))))</f>
        <v>не выгружено A1</v>
      </c>
      <c r="HX145" s="191" t="str">
        <f t="shared" ref="HX145:HX208" si="124">IF(AO145="","---/---",(IF(AZ145="аннулирован / VOID","аннулирован / VOID",(IF(GX145&gt;0,(IF(HB145&gt;0,HA145,"ожидание 05")),(IF(GO145&gt;0,(IF(GS145&gt;0,GR145,"ожидание 04")),(IF(GF145&gt;0,(IF(GJ145&gt;0,GI145,"ожидание 03")),(IF(FW145&gt;0,(IF(GA145&gt;0,FZ145,"ожидание 02")),(IF(FN145&gt;0,(IF(FR145&gt;0,FQ145,"ожидание 01")),(IF(FE145&gt;0,(IF(FI145&gt;0,FH145,"ожидание 00")),((IF(EV145&gt;0,(IF(EZ145&gt;0,EY145,"ожидание H1")),(IF(EM145&gt;0,(IF(EQ145&gt;0,EP145,"ожидание G1")),(IF(ED145&gt;0,(IF(EH145&gt;0,EG145,"ожидание F1")),(IF(DU145&gt;0,(IF(DY145&gt;0,DX145,"ожидание E1")),(IF(DL145&gt;0,(IF(DP145&gt;0,DO145,"ожидание D1")),(IF(DC145&gt;0,(IF(DG145&gt;0,DF145,"ожидание C1")),(IF(CT145&gt;0,(IF(CX145&gt;0,CW145,"ожидание B1")),(IF(BM145&gt;0,(IF(CO145&gt;0,CN145,"ожидание A1")),"не выгружено A1"))))))))))))))))))))))))))))))))</f>
        <v>не выгружено A1</v>
      </c>
      <c r="HY145" s="183"/>
      <c r="HZ145" s="182" t="str">
        <f t="shared" ref="HZ145:HZ208" si="125">IF(AO145="","---/---",(IF(AZ145="аннулирован / VOID","аннулирован / VOID",(IF(GX145&gt;0,("выгружено"),(IF(GO145&gt;0,("выгружено"),(IF(GF145&gt;0,("выгружено"),(IF(FW145&gt;0,("выгружено"),(IF(FN145&gt;0,("выгружено"),(IF(FE145&gt;0,("выгружено"),((IF(EV145&gt;0,("выгружено"),(IF(EM145&gt;0,("выгружено"),(IF(ED145&gt;0,("выгружено"),(IF(DU145&gt;0,("выгружено"),(IF(DL145&gt;0,("выгружено"),(IF(DC145&gt;0,("выгружено"),(IF(CT145&gt;0,("выгружено"),(IF(BM145&gt;0,("выгружено"),"не выгружено"))))))))))))))))))))))))))))))))</f>
        <v>не выгружено</v>
      </c>
      <c r="IA145" s="182" t="str">
        <f t="shared" ref="IA145:IA208" si="126">IF(AO145="","---/---",(IF(AZ145="аннулирован / VOID","аннулирован / VOID",(IF(GX145&gt;0,("05"),(IF(GO145&gt;0,("04"),(IF(GF145&gt;0,("03"),(IF(FW145&gt;0,("02"),(IF(FN145&gt;0,("01"),(IF(FE145&gt;0,("00"),((IF(EV145&gt;0,("H1"),(IF(EM145&gt;0,("G1"),(IF(ED145&gt;0,("F1"),(IF(DU145&gt;0,("E1"),(IF(DL145&gt;0,("D1"),(IF(DC145&gt;0,("C1"),(IF(CT145&gt;0,("B1"),(IF(BM145&gt;0,("A1"),"A1"))))))))))))))))))))))))))))))))</f>
        <v>A1</v>
      </c>
      <c r="IB145" s="182" t="str">
        <f t="shared" ref="IB145:IB208" si="127">IF(AO145="","---/---",(IF(AZ145="аннулирован / VOID","аннулирован / VOID",(IF(GX145&gt;0,(IF(HB145&gt;0,HC145,"ожидание замечаний к ревизии")),(IF(GO145&gt;0,(IF(GS145&gt;0,GT145,"ожидание замечаний к ревизии")),(IF(GF145&gt;0,(IF(GJ145&gt;0,GK145,"ожидание замечаний к ревизии")),(IF(FW145&gt;0,(IF(GA145&gt;0,GB145,"ожидание замечаний к ревизии")),(IF(FN145&gt;0,(IF(FR145&gt;0,FS145,"ожидание замечаний к ревизии")),(IF(FE145&gt;0,(IF(FI145&gt;0,FJ145,"ожидание замечаний к ревизии")),((IF(EV145&gt;0,(IF(EZ145&gt;0,FA145,"ожидание замечаний к ревизии")),(IF(EM145&gt;0,(IF(EQ145&gt;0,ER145,"ожидание замечаний к ревизии")),(IF(ED145&gt;0,(IF(EH145&gt;0,EI145,"ожидание замечаний к ревизии")),(IF(DU145&gt;0,(IF(DY145&gt;0,DZ145,"ожидание замечаний к ревизии")),(IF(DL145&gt;0,(IF(DP145&gt;0,DQ145,"ожидание замечаний к ревизии")),(IF(DC145&gt;0,(IF(DG145&gt;0,DH145,"ожидание замечаний к ревизии")),(IF(CT145&gt;0,(IF(CX145&gt;0,CY145,"ожидание замечаний к ревизии")),(IF(BM145&gt;0,(IF(CO145&gt;0,CP145,"ожидание замечаний к ревизии")),"не выгружено"))))))))))))))))))))))))))))))))</f>
        <v>не выгружено</v>
      </c>
      <c r="IC145" s="182" t="str">
        <f t="shared" ref="IC145:IC208" si="128">IF(AO145="","---/---",(IF(AZ145="аннулирован / VOID","аннулирован / VOID",(IF(GX145&gt;0,(IF(HB145&gt;0,HC145,"05")),(IF(GO145&gt;0,(IF(GS145&gt;0,GT145,"04")),(IF(GF145&gt;0,(IF(GJ145&gt;0,GK145,"03")),(IF(FW145&gt;0,(IF(GA145&gt;0,GB145,"02")),(IF(FN145&gt;0,(IF(FR145&gt;0,FS145,"01")),(IF(FE145&gt;0,(IF(FI145&gt;0,FJ145,"00")),((IF(EV145&gt;0,(IF(EZ145&gt;0,FA145,"H1")),(IF(EM145&gt;0,(IF(EQ145&gt;0,ER145,"G1")),(IF(ED145&gt;0,(IF(EH145&gt;0,EI145,"F1")),(IF(DU145&gt;0,(IF(DY145&gt;0,DZ145,"E1")),(IF(DL145&gt;0,(IF(DP145&gt;0,DQ145,"D1")),(IF(DC145&gt;0,(IF(DG145&gt;0,DH145,"C1")),(IF(CT145&gt;0,(IF(CX145&gt;0,CY145,"B1")),(IF(BM145&gt;0,(IF(CO145&gt;0,CP145,"A1")),"A1"))))))))))))))))))))))))))))))))</f>
        <v>A1</v>
      </c>
      <c r="ID145" s="182" t="str">
        <f t="shared" ref="ID145:ID208" si="129">IF(AO145="","---/---",(IF(AZ145="аннулирован / VOID","аннулирован / VOID",(IF(GX145&gt;0,(IF(HB145&gt;0,HC145,"05")),(IF(GO145&gt;0,(IF(GS145&gt;0,GT145,"04")),(IF(GF145&gt;0,(IF(GJ145&gt;0,GK145,"03")),(IF(FW145&gt;0,(IF(GA145&gt;0,GB145,"02")),(IF(FN145&gt;0,(IF(FR145&gt;0,FS145,"01")),(IF(FE145&gt;0,(IF(FI145&gt;0,FJ145,"00")),((IF(EV145&gt;0,(IF(EZ145&gt;0,FA145,"H1")),(IF(EM145&gt;0,(IF(EQ145&gt;0,ER145,"G1")),(IF(ED145&gt;0,(IF(EH145&gt;0,EI145,"F1")),(IF(DU145&gt;0,(IF(DY145&gt;0,DZ145,"E1")),(IF(DL145&gt;0,(IF(DP145&gt;0,DQ145,"D1")),(IF(DC145&gt;0,(IF(DG145&gt;0,DH145,"C1")),(IF(CT145&gt;0,(IF(CX145&gt;0,CY145,"B1")),(IF(BM145&gt;0,(IF(CO145&gt;0,CP145,"A1")),"A1"))))))))))))))))))))))))))))))))</f>
        <v>A1</v>
      </c>
      <c r="IE145" s="185" t="str">
        <f t="shared" ref="IE145:IE208" si="130">IF(AO145="","---/---",(IF(AZ145="аннулирован / VOID","аннулирован / VOID",(IF(BM145&gt;0,"1","выгрузить A1")))))</f>
        <v>выгрузить A1</v>
      </c>
      <c r="IF145" s="135" t="s">
        <v>705</v>
      </c>
      <c r="IG145" s="181">
        <v>1</v>
      </c>
      <c r="IH145" s="85"/>
      <c r="II145" s="85"/>
      <c r="IJ145" s="85"/>
      <c r="IK145" s="85"/>
      <c r="IL145" s="85"/>
      <c r="IM145" s="85"/>
      <c r="IN145" s="85"/>
      <c r="IO145" s="85"/>
      <c r="IP145" s="85"/>
      <c r="IQ145" s="85"/>
      <c r="IR145" s="85"/>
      <c r="IS145" s="85"/>
      <c r="IT145" s="85"/>
      <c r="IU145" s="85"/>
      <c r="IV145" s="85"/>
      <c r="IW145" s="85"/>
      <c r="IX145" s="85"/>
      <c r="IY145" s="85"/>
      <c r="IZ145" s="85"/>
      <c r="JA145" s="85"/>
      <c r="JB145" s="85"/>
      <c r="JC145" s="85"/>
      <c r="JD145" s="85"/>
      <c r="JE145" s="85"/>
      <c r="JF145" s="85"/>
      <c r="JG145" s="85"/>
      <c r="JH145" s="85"/>
      <c r="JI145" s="85"/>
      <c r="JJ145" s="85"/>
      <c r="JK145" s="85"/>
      <c r="JL145" s="85"/>
      <c r="JM145" s="85"/>
      <c r="JN145" s="85"/>
      <c r="JO145" s="85"/>
      <c r="JP145" s="85"/>
      <c r="JQ145" s="85"/>
      <c r="JR145" s="85"/>
      <c r="JS145" s="85"/>
      <c r="JT145" s="85"/>
      <c r="JU145" s="85"/>
      <c r="JV145" s="85"/>
      <c r="JW145" s="85"/>
      <c r="JX145" s="85"/>
      <c r="JY145" s="85"/>
      <c r="JZ145" s="85"/>
      <c r="KA145" s="85"/>
      <c r="KB145" s="85"/>
      <c r="KC145" s="85"/>
    </row>
    <row r="146" spans="1:289" s="57" customFormat="1" ht="42.75" hidden="1" customHeight="1">
      <c r="A146" s="6"/>
      <c r="B146" s="19" t="s">
        <v>156</v>
      </c>
      <c r="C146" s="19" t="s">
        <v>157</v>
      </c>
      <c r="D146" s="5"/>
      <c r="E146" s="5"/>
      <c r="F146" s="5"/>
      <c r="G146" s="5"/>
      <c r="H146" s="5" t="s">
        <v>727</v>
      </c>
      <c r="I146" s="5" t="s">
        <v>736</v>
      </c>
      <c r="J146" s="5"/>
      <c r="K146" s="5"/>
      <c r="L146" s="5"/>
      <c r="M146" s="5"/>
      <c r="N146" s="5"/>
      <c r="O146" s="5"/>
      <c r="P146" s="5" t="s">
        <v>745</v>
      </c>
      <c r="Q146" s="5" t="s">
        <v>747</v>
      </c>
      <c r="R146" s="5" t="s">
        <v>208</v>
      </c>
      <c r="S146" s="5" t="s">
        <v>366</v>
      </c>
      <c r="T146" s="5" t="s">
        <v>367</v>
      </c>
      <c r="U146" s="5" t="s">
        <v>158</v>
      </c>
      <c r="V146" s="5"/>
      <c r="W146" s="5" t="str">
        <f>CONCATENATE(X146,"-",Y146,"-",Z146,AA146,,AB146,"-",AC146)</f>
        <v>5-30-JMCC-0001</v>
      </c>
      <c r="X146" s="19" t="s">
        <v>755</v>
      </c>
      <c r="Y146" s="19">
        <v>30</v>
      </c>
      <c r="Z146" s="19" t="s">
        <v>312</v>
      </c>
      <c r="AA146" s="19" t="s">
        <v>303</v>
      </c>
      <c r="AB146" s="19"/>
      <c r="AC146" s="19" t="s">
        <v>188</v>
      </c>
      <c r="AD146" s="5"/>
      <c r="AE146" s="19">
        <v>4</v>
      </c>
      <c r="AF146" s="19" t="s">
        <v>180</v>
      </c>
      <c r="AG146" s="19" t="s">
        <v>166</v>
      </c>
      <c r="AH146" s="19">
        <v>537</v>
      </c>
      <c r="AI146" s="19" t="s">
        <v>188</v>
      </c>
      <c r="AJ146" s="5"/>
      <c r="AK146" s="5"/>
      <c r="AL146" s="5" t="s">
        <v>125</v>
      </c>
      <c r="AM146" s="5"/>
      <c r="AN146" s="5" t="s">
        <v>168</v>
      </c>
      <c r="AO146" s="5" t="str">
        <f>CONCATENATE("0055-",B146,"-",C146,"-","4",".",AE146,".",AF146,".",AG146,".",AH146,"-",AL146,".",AN146,"-",AI146)</f>
        <v>0055-CPC-GA1-4.4.3.30.537-ATH4.SP-0001</v>
      </c>
      <c r="AP146" s="5" t="str">
        <f>CONCATENATE("0055-",B146,"-",C146,"-","4",".",AE146,".",AF146,".",AG146,".",AH146,"-",AL146,"-",AN146,"-",AI146,"_",BD146,"_",U146)</f>
        <v>0055-CPC-GA1-4.4.3.30.537-ATH4-SP-0001_-_ER</v>
      </c>
      <c r="AQ146" s="13" t="s">
        <v>512</v>
      </c>
      <c r="AR146" s="13" t="s">
        <v>411</v>
      </c>
      <c r="AS146" s="13"/>
      <c r="AT146" s="13"/>
      <c r="AU146" s="13" t="s">
        <v>319</v>
      </c>
      <c r="AV146" s="13" t="s">
        <v>334</v>
      </c>
      <c r="AW146" s="13" t="str">
        <f>CONCATENATE(AQ146," ",AS146,CHAR(10),W146,CHAR(10),AU146)</f>
        <v>MPCMS Control Cabinet 
5-30-JMCC-0001
List of elements</v>
      </c>
      <c r="AX146" s="13" t="str">
        <f>CONCATENATE(AR146," ",AT146,CHAR(10),W146,CHAR(10),AV146)</f>
        <v>Шкаф системный МСОиВО 
5-30-JMCC-0001
Перечень элементов</v>
      </c>
      <c r="AY146" s="5"/>
      <c r="AZ146" s="5" t="s">
        <v>490</v>
      </c>
      <c r="BA146" s="5" t="s">
        <v>489</v>
      </c>
      <c r="BB146" s="5" t="str">
        <f>IF(FW146&gt;0,"02",IF(FN146&gt;0,"01",IF(FE146&gt;0,"00",IF(EM146&gt;0,"G1",IF(ED146&gt;0,"F1",IF(DU146&gt;0,"E1",IF(DL146&gt;0,"D1",IF(DC146&gt;0,"C1",IF(CT146&gt;0,"B1",IF(BM146&gt;0,"A1","-"))))))))))</f>
        <v>-</v>
      </c>
      <c r="BC146" s="167" t="str">
        <f t="shared" si="111"/>
        <v>-</v>
      </c>
      <c r="BD146" s="5" t="str">
        <f t="shared" si="112"/>
        <v>-</v>
      </c>
      <c r="BE146" s="5"/>
      <c r="BF146" s="5"/>
      <c r="BG146" s="12"/>
      <c r="BH146" s="5"/>
      <c r="BI146" s="5"/>
      <c r="BJ146" s="54">
        <f>FB146-(28+15)</f>
        <v>44208</v>
      </c>
      <c r="BK146" s="54">
        <f ca="1">IF(BM146&gt;0,BL146,IF(BJ146&lt;TODAY(),WORKDAY(TODAY(),10),BJ146))</f>
        <v>44294</v>
      </c>
      <c r="BL146" s="54"/>
      <c r="BM146" s="5"/>
      <c r="BN146" s="167"/>
      <c r="BO146" s="167"/>
      <c r="BP146" s="167"/>
      <c r="BQ146" s="167"/>
      <c r="BR146" s="157"/>
      <c r="BS146" s="157"/>
      <c r="BT146" s="157"/>
      <c r="BU146" s="157"/>
      <c r="BV146" s="157"/>
      <c r="BW146" s="147"/>
      <c r="BX146" s="147"/>
      <c r="BY146" s="147"/>
      <c r="BZ146" s="147"/>
      <c r="CA146" s="147"/>
      <c r="CB146" s="125"/>
      <c r="CC146" s="125"/>
      <c r="CD146" s="125"/>
      <c r="CE146" s="125"/>
      <c r="CF146" s="125"/>
      <c r="CG146" s="125"/>
      <c r="CH146" s="125"/>
      <c r="CI146" s="125"/>
      <c r="CJ146" s="125"/>
      <c r="CK146" s="125"/>
      <c r="CL146" s="24">
        <f>WORKDAY(BJ146,20)</f>
        <v>44236</v>
      </c>
      <c r="CM146" s="24" t="str">
        <f>IF(BM146&gt;0,WORKDAY(BK146,10),"-")</f>
        <v>-</v>
      </c>
      <c r="CN146" s="54"/>
      <c r="CO146" s="117"/>
      <c r="CP146" s="34">
        <v>2</v>
      </c>
      <c r="CQ146" s="24">
        <f>WORKDAY(CL146,10)</f>
        <v>44250</v>
      </c>
      <c r="CR146" s="24" t="str">
        <f>IF(CO146&gt;0,WORKDAY(CM146,10),"-")</f>
        <v>-</v>
      </c>
      <c r="CS146" s="54"/>
      <c r="CT146" s="5"/>
      <c r="CU146" s="24" t="str">
        <f>IF(CT146&gt;0,WORKDAY(CQ146,10),"-")</f>
        <v>-</v>
      </c>
      <c r="CV146" s="24" t="str">
        <f>IF(CT146&gt;0,WORKDAY(CR146,10),"-")</f>
        <v>-</v>
      </c>
      <c r="CW146" s="54"/>
      <c r="CX146" s="5"/>
      <c r="CY146" s="34"/>
      <c r="CZ146" s="24" t="str">
        <f>IF(CX146&gt;0,WORKDAY(CU146,10),"-")</f>
        <v>-</v>
      </c>
      <c r="DA146" s="24" t="str">
        <f>IF(CX146&gt;0,WORKDAY(CV146,10),"-")</f>
        <v>-</v>
      </c>
      <c r="DB146" s="24"/>
      <c r="DC146" s="5"/>
      <c r="DD146" s="24" t="str">
        <f>IF(DC146&gt;0,WORKDAY(CZ146,10),"-")</f>
        <v>-</v>
      </c>
      <c r="DE146" s="24" t="str">
        <f>IF(DC146&gt;0,WORKDAY(DA146,10),"-")</f>
        <v>-</v>
      </c>
      <c r="DF146" s="5"/>
      <c r="DG146" s="5"/>
      <c r="DH146" s="54"/>
      <c r="DI146" s="24" t="str">
        <f>IF(DG146&gt;0,WORKDAY(DD146,10),"-")</f>
        <v>-</v>
      </c>
      <c r="DJ146" s="24" t="str">
        <f>IF(DG146&gt;0,WORKDAY(DE146,10),"-")</f>
        <v>-</v>
      </c>
      <c r="DK146" s="5"/>
      <c r="DL146" s="5"/>
      <c r="DM146" s="24" t="str">
        <f>IF(DL146&gt;0,WORKDAY(DI146,10),"-")</f>
        <v>-</v>
      </c>
      <c r="DN146" s="24" t="str">
        <f>IF(DL146&gt;0,WORKDAY(DJ146,10),"-")</f>
        <v>-</v>
      </c>
      <c r="DO146" s="5"/>
      <c r="DP146" s="5"/>
      <c r="DQ146" s="54"/>
      <c r="DR146" s="24" t="str">
        <f>IF(DP146&gt;0,WORKDAY(DM146,10),"-")</f>
        <v>-</v>
      </c>
      <c r="DS146" s="24" t="str">
        <f>IF(DP146&gt;0,WORKDAY(DN146,10),"-")</f>
        <v>-</v>
      </c>
      <c r="DT146" s="5"/>
      <c r="DU146" s="5"/>
      <c r="DV146" s="24" t="str">
        <f>IF(DU146&gt;0,WORKDAY(DR146,10),"-")</f>
        <v>-</v>
      </c>
      <c r="DW146" s="24" t="str">
        <f>IF(DU146&gt;0,WORKDAY(DS146,10),"-")</f>
        <v>-</v>
      </c>
      <c r="DX146" s="5"/>
      <c r="DY146" s="5"/>
      <c r="DZ146" s="54"/>
      <c r="EA146" s="24" t="str">
        <f>IF(DY146&gt;0,WORKDAY(DV146,10),"-")</f>
        <v>-</v>
      </c>
      <c r="EB146" s="24" t="str">
        <f>IF(DY146&gt;0,WORKDAY(DW146,10),"-")</f>
        <v>-</v>
      </c>
      <c r="EC146" s="5"/>
      <c r="ED146" s="5"/>
      <c r="EE146" s="24" t="str">
        <f>IF(ED146&gt;0,WORKDAY(EA146,10),"-")</f>
        <v>-</v>
      </c>
      <c r="EF146" s="24" t="str">
        <f>IF(ED146&gt;0,WORKDAY(EB146,10),"-")</f>
        <v>-</v>
      </c>
      <c r="EG146" s="5"/>
      <c r="EH146" s="5"/>
      <c r="EI146" s="54"/>
      <c r="EJ146" s="24" t="str">
        <f>IF(EH146&gt;0,WORKDAY(EE146,10),"-")</f>
        <v>-</v>
      </c>
      <c r="EK146" s="24" t="str">
        <f>IF(EH146&gt;0,WORKDAY(EF146,10),"-")</f>
        <v>-</v>
      </c>
      <c r="EL146" s="5"/>
      <c r="EM146" s="5"/>
      <c r="EN146" s="24" t="str">
        <f>IF(EM146&gt;0,WORKDAY(EJ146,10),"-")</f>
        <v>-</v>
      </c>
      <c r="EO146" s="24" t="str">
        <f>IF(EM146&gt;0,WORKDAY(EK146,10),"-")</f>
        <v>-</v>
      </c>
      <c r="EP146" s="5"/>
      <c r="EQ146" s="5"/>
      <c r="ER146" s="54"/>
      <c r="ES146" s="54"/>
      <c r="ET146" s="54"/>
      <c r="EU146" s="54"/>
      <c r="EV146" s="54"/>
      <c r="EW146" s="24"/>
      <c r="EX146" s="24"/>
      <c r="EY146" s="167"/>
      <c r="EZ146" s="167"/>
      <c r="FA146" s="193"/>
      <c r="FB146" s="214">
        <v>44251</v>
      </c>
      <c r="FC146" s="214">
        <f t="shared" ca="1" si="109"/>
        <v>44251</v>
      </c>
      <c r="FD146" s="5"/>
      <c r="FE146" s="5"/>
      <c r="FF146" s="24" t="str">
        <f>IF(FE146&gt;0,WORKDAY(FB146,10),"-")</f>
        <v>-</v>
      </c>
      <c r="FG146" s="24" t="str">
        <f>IF(FE146&gt;0,WORKDAY(FC146,10),"-")</f>
        <v>-</v>
      </c>
      <c r="FH146" s="5"/>
      <c r="FI146" s="5"/>
      <c r="FJ146" s="34"/>
      <c r="FK146" s="24">
        <f t="shared" si="113"/>
        <v>44279</v>
      </c>
      <c r="FL146" s="24">
        <f>FK146</f>
        <v>44279</v>
      </c>
      <c r="FM146" s="5"/>
      <c r="FN146" s="5"/>
      <c r="FO146" s="24" t="str">
        <f>IF(FN146&gt;0,WORKDAY(FK146,10),"-")</f>
        <v>-</v>
      </c>
      <c r="FP146" s="24" t="str">
        <f>IF(FN146&gt;0,WORKDAY(FL146,10),"-")</f>
        <v>-</v>
      </c>
      <c r="FQ146" s="5"/>
      <c r="FR146" s="5"/>
      <c r="FS146" s="54"/>
      <c r="FT146" s="24">
        <f t="shared" si="114"/>
        <v>44307</v>
      </c>
      <c r="FU146" s="24">
        <f>FT146</f>
        <v>44307</v>
      </c>
      <c r="FV146" s="5"/>
      <c r="FW146" s="5"/>
      <c r="FX146" s="24" t="str">
        <f>IF(FW146&gt;0,WORKDAY(FT146,10),"-")</f>
        <v>-</v>
      </c>
      <c r="FY146" s="24" t="str">
        <f>IF(FW146&gt;0,WORKDAY(FU146,10),"-")</f>
        <v>-</v>
      </c>
      <c r="FZ146" s="5"/>
      <c r="GA146" s="5"/>
      <c r="GB146" s="54"/>
      <c r="GC146" s="54"/>
      <c r="GD146" s="54"/>
      <c r="GE146" s="54"/>
      <c r="GF146" s="54"/>
      <c r="GG146" s="54"/>
      <c r="GH146" s="54"/>
      <c r="GI146" s="54"/>
      <c r="GJ146" s="54"/>
      <c r="GK146" s="54"/>
      <c r="GL146" s="54"/>
      <c r="GM146" s="54"/>
      <c r="GN146" s="54"/>
      <c r="GO146" s="54"/>
      <c r="GP146" s="54"/>
      <c r="GQ146" s="54"/>
      <c r="GR146" s="54"/>
      <c r="GS146" s="54"/>
      <c r="GT146" s="54"/>
      <c r="GU146" s="54"/>
      <c r="GV146" s="54"/>
      <c r="GW146" s="54"/>
      <c r="GX146" s="54"/>
      <c r="GY146" s="54"/>
      <c r="GZ146" s="193"/>
      <c r="HA146" s="54"/>
      <c r="HB146" s="54"/>
      <c r="HC146" s="54"/>
      <c r="HD146" s="34">
        <f t="shared" ca="1" si="110"/>
        <v>1</v>
      </c>
      <c r="HE146" s="25">
        <f t="shared" si="76"/>
        <v>0</v>
      </c>
      <c r="HF146" s="25">
        <f t="shared" ca="1" si="77"/>
        <v>1.5197568389057751E-3</v>
      </c>
      <c r="HG146" s="25">
        <f t="shared" si="78"/>
        <v>0</v>
      </c>
      <c r="HH146" s="25">
        <f t="shared" ca="1" si="79"/>
        <v>2.012072434607646E-3</v>
      </c>
      <c r="HI146" s="25"/>
      <c r="HJ146" s="25"/>
      <c r="HK146" s="5"/>
      <c r="HL146" s="24" t="str">
        <f t="shared" ca="1" si="108"/>
        <v>-</v>
      </c>
      <c r="HM146" s="107"/>
      <c r="HN146" s="85"/>
      <c r="HO146" s="204" t="str">
        <f t="shared" si="115"/>
        <v>не выгружено A1</v>
      </c>
      <c r="HP146" s="204" t="str">
        <f t="shared" si="116"/>
        <v>не выгружено 00</v>
      </c>
      <c r="HQ146" s="182" t="str">
        <f t="shared" si="117"/>
        <v>не выгружено A1</v>
      </c>
      <c r="HR146" s="182" t="str">
        <f t="shared" si="118"/>
        <v>не выгружено A1</v>
      </c>
      <c r="HS146" s="182" t="b">
        <f t="shared" si="119"/>
        <v>0</v>
      </c>
      <c r="HT146" s="182" t="str">
        <f t="shared" si="120"/>
        <v>не выгружено A1</v>
      </c>
      <c r="HU146" s="182" t="str">
        <f t="shared" si="121"/>
        <v>не выгружено A1</v>
      </c>
      <c r="HV146" s="191" t="str">
        <f t="shared" si="122"/>
        <v>не выгружено A1</v>
      </c>
      <c r="HW146" s="184" t="str">
        <f t="shared" si="123"/>
        <v>не выгружено A1</v>
      </c>
      <c r="HX146" s="191" t="str">
        <f t="shared" si="124"/>
        <v>не выгружено A1</v>
      </c>
      <c r="HY146" s="183"/>
      <c r="HZ146" s="182" t="str">
        <f t="shared" si="125"/>
        <v>не выгружено</v>
      </c>
      <c r="IA146" s="182" t="str">
        <f t="shared" si="126"/>
        <v>A1</v>
      </c>
      <c r="IB146" s="182" t="str">
        <f t="shared" si="127"/>
        <v>не выгружено</v>
      </c>
      <c r="IC146" s="182" t="str">
        <f t="shared" si="128"/>
        <v>A1</v>
      </c>
      <c r="ID146" s="182" t="str">
        <f t="shared" si="129"/>
        <v>A1</v>
      </c>
      <c r="IE146" s="185" t="str">
        <f t="shared" si="130"/>
        <v>выгрузить A1</v>
      </c>
      <c r="IF146" s="135" t="s">
        <v>705</v>
      </c>
      <c r="IG146" s="181">
        <v>1</v>
      </c>
      <c r="IH146" s="85"/>
      <c r="II146" s="85"/>
      <c r="IJ146" s="85"/>
      <c r="IK146" s="85"/>
      <c r="IL146" s="85"/>
      <c r="IM146" s="85"/>
      <c r="IN146" s="85"/>
      <c r="IO146" s="85"/>
      <c r="IP146" s="85"/>
      <c r="IQ146" s="85"/>
      <c r="IR146" s="85"/>
      <c r="IS146" s="85"/>
      <c r="IT146" s="85"/>
      <c r="IU146" s="85"/>
      <c r="IV146" s="85"/>
      <c r="IW146" s="85"/>
      <c r="IX146" s="85"/>
      <c r="IY146" s="85"/>
      <c r="IZ146" s="85"/>
      <c r="JA146" s="85"/>
      <c r="JB146" s="85"/>
      <c r="JC146" s="85"/>
      <c r="JD146" s="85"/>
      <c r="JE146" s="85"/>
      <c r="JF146" s="85"/>
      <c r="JG146" s="85"/>
      <c r="JH146" s="85"/>
      <c r="JI146" s="85"/>
      <c r="JJ146" s="85"/>
      <c r="JK146" s="85"/>
      <c r="JL146" s="85"/>
      <c r="JM146" s="85"/>
      <c r="JN146" s="85"/>
      <c r="JO146" s="85"/>
      <c r="JP146" s="85"/>
      <c r="JQ146" s="85"/>
      <c r="JR146" s="85"/>
      <c r="JS146" s="85"/>
      <c r="JT146" s="85"/>
      <c r="JU146" s="85"/>
      <c r="JV146" s="85"/>
      <c r="JW146" s="85"/>
      <c r="JX146" s="85"/>
      <c r="JY146" s="85"/>
      <c r="JZ146" s="85"/>
      <c r="KA146" s="85"/>
      <c r="KB146" s="85"/>
      <c r="KC146" s="85"/>
    </row>
    <row r="147" spans="1:289" s="57" customFormat="1" ht="42.75" hidden="1" customHeight="1">
      <c r="A147" s="6"/>
      <c r="B147" s="19" t="s">
        <v>156</v>
      </c>
      <c r="C147" s="19" t="s">
        <v>157</v>
      </c>
      <c r="D147" s="5"/>
      <c r="E147" s="5"/>
      <c r="F147" s="5"/>
      <c r="G147" s="5"/>
      <c r="H147" s="5" t="s">
        <v>727</v>
      </c>
      <c r="I147" s="5" t="s">
        <v>736</v>
      </c>
      <c r="J147" s="5"/>
      <c r="K147" s="5"/>
      <c r="L147" s="5"/>
      <c r="M147" s="5"/>
      <c r="N147" s="5"/>
      <c r="O147" s="5"/>
      <c r="P147" s="5" t="s">
        <v>745</v>
      </c>
      <c r="Q147" s="5" t="s">
        <v>747</v>
      </c>
      <c r="R147" s="5" t="s">
        <v>208</v>
      </c>
      <c r="S147" s="5" t="s">
        <v>366</v>
      </c>
      <c r="T147" s="5" t="s">
        <v>367</v>
      </c>
      <c r="U147" s="5" t="s">
        <v>158</v>
      </c>
      <c r="V147" s="5"/>
      <c r="W147" s="5" t="str">
        <f>CONCATENATE(X147,"-",Y147,"-",Z147,AA147,,AB147,"-",AC147)</f>
        <v>5-30-JMCC-0001</v>
      </c>
      <c r="X147" s="19" t="s">
        <v>755</v>
      </c>
      <c r="Y147" s="19">
        <v>30</v>
      </c>
      <c r="Z147" s="19" t="s">
        <v>312</v>
      </c>
      <c r="AA147" s="19" t="s">
        <v>303</v>
      </c>
      <c r="AB147" s="19"/>
      <c r="AC147" s="19" t="s">
        <v>188</v>
      </c>
      <c r="AD147" s="5"/>
      <c r="AE147" s="19">
        <v>4</v>
      </c>
      <c r="AF147" s="19" t="s">
        <v>180</v>
      </c>
      <c r="AG147" s="19" t="s">
        <v>166</v>
      </c>
      <c r="AH147" s="19">
        <v>537</v>
      </c>
      <c r="AI147" s="19" t="s">
        <v>188</v>
      </c>
      <c r="AJ147" s="5"/>
      <c r="AK147" s="5"/>
      <c r="AL147" s="5" t="s">
        <v>125</v>
      </c>
      <c r="AM147" s="5"/>
      <c r="AN147" s="5" t="s">
        <v>169</v>
      </c>
      <c r="AO147" s="5" t="str">
        <f>CONCATENATE("0055-",B147,"-",C147,"-","4",".",AE147,".",AF147,".",AG147,".",AH147,"-",AL147,".",AN147,"-",AI147)</f>
        <v>0055-CPC-GA1-4.4.3.30.537-ATH4.V0-0001</v>
      </c>
      <c r="AP147" s="5" t="str">
        <f>CONCATENATE("0055-",B147,"-",C147,"-","4",".",AE147,".",AF147,".",AG147,".",AH147,"-",AL147,"-",AN147,"-",AI147,"_",BD147,"_",U147)</f>
        <v>0055-CPC-GA1-4.4.3.30.537-ATH4-V0-0001_-_ER</v>
      </c>
      <c r="AQ147" s="13" t="s">
        <v>512</v>
      </c>
      <c r="AR147" s="13" t="s">
        <v>411</v>
      </c>
      <c r="AS147" s="13"/>
      <c r="AT147" s="13"/>
      <c r="AU147" s="13" t="s">
        <v>320</v>
      </c>
      <c r="AV147" s="13" t="s">
        <v>335</v>
      </c>
      <c r="AW147" s="13" t="str">
        <f>CONCATENATE(AQ147," ",AS147,CHAR(10),W147,CHAR(10),AU147)</f>
        <v>MPCMS Control Cabinet 
5-30-JMCC-0001
General view drawings</v>
      </c>
      <c r="AX147" s="13" t="str">
        <f>CONCATENATE(AR147," ",AT147,CHAR(10),W147,CHAR(10),AV147)</f>
        <v>Шкаф системный МСОиВО 
5-30-JMCC-0001
Чертеж общего вида</v>
      </c>
      <c r="AY147" s="5"/>
      <c r="AZ147" s="5" t="s">
        <v>490</v>
      </c>
      <c r="BA147" s="5" t="s">
        <v>489</v>
      </c>
      <c r="BB147" s="5" t="str">
        <f>IF(FW147&gt;0,"02",IF(FN147&gt;0,"01",IF(FE147&gt;0,"00",IF(EM147&gt;0,"G1",IF(ED147&gt;0,"F1",IF(DU147&gt;0,"E1",IF(DL147&gt;0,"D1",IF(DC147&gt;0,"C1",IF(CT147&gt;0,"B1",IF(BM147&gt;0,"A1","-"))))))))))</f>
        <v>-</v>
      </c>
      <c r="BC147" s="167" t="str">
        <f t="shared" si="111"/>
        <v>-</v>
      </c>
      <c r="BD147" s="5" t="str">
        <f t="shared" si="112"/>
        <v>-</v>
      </c>
      <c r="BE147" s="5"/>
      <c r="BF147" s="5"/>
      <c r="BG147" s="12"/>
      <c r="BH147" s="5"/>
      <c r="BI147" s="5"/>
      <c r="BJ147" s="54">
        <f>FB147-(28+15)</f>
        <v>44208</v>
      </c>
      <c r="BK147" s="54">
        <f ca="1">IF(BM147&gt;0,BL147,IF(BJ147&lt;TODAY(),WORKDAY(TODAY(),10),BJ147))</f>
        <v>44294</v>
      </c>
      <c r="BL147" s="54"/>
      <c r="BM147" s="5"/>
      <c r="BN147" s="167"/>
      <c r="BO147" s="167"/>
      <c r="BP147" s="167"/>
      <c r="BQ147" s="167"/>
      <c r="BR147" s="157"/>
      <c r="BS147" s="157"/>
      <c r="BT147" s="157"/>
      <c r="BU147" s="157"/>
      <c r="BV147" s="157"/>
      <c r="BW147" s="147"/>
      <c r="BX147" s="147"/>
      <c r="BY147" s="147"/>
      <c r="BZ147" s="147"/>
      <c r="CA147" s="147"/>
      <c r="CB147" s="125"/>
      <c r="CC147" s="125"/>
      <c r="CD147" s="125"/>
      <c r="CE147" s="125"/>
      <c r="CF147" s="125"/>
      <c r="CG147" s="125"/>
      <c r="CH147" s="125"/>
      <c r="CI147" s="125"/>
      <c r="CJ147" s="125"/>
      <c r="CK147" s="125"/>
      <c r="CL147" s="24">
        <f>WORKDAY(BJ147,20)</f>
        <v>44236</v>
      </c>
      <c r="CM147" s="24" t="str">
        <f>IF(BM147&gt;0,WORKDAY(BK147,10),"-")</f>
        <v>-</v>
      </c>
      <c r="CN147" s="54"/>
      <c r="CO147" s="117"/>
      <c r="CP147" s="34">
        <v>2</v>
      </c>
      <c r="CQ147" s="24">
        <f>WORKDAY(CL147,10)</f>
        <v>44250</v>
      </c>
      <c r="CR147" s="24" t="str">
        <f>IF(CO147&gt;0,WORKDAY(CM147,10),"-")</f>
        <v>-</v>
      </c>
      <c r="CS147" s="54"/>
      <c r="CT147" s="5"/>
      <c r="CU147" s="24" t="str">
        <f>IF(CT147&gt;0,WORKDAY(CQ147,10),"-")</f>
        <v>-</v>
      </c>
      <c r="CV147" s="24" t="str">
        <f>IF(CT147&gt;0,WORKDAY(CR147,10),"-")</f>
        <v>-</v>
      </c>
      <c r="CW147" s="54"/>
      <c r="CX147" s="5"/>
      <c r="CY147" s="34"/>
      <c r="CZ147" s="24" t="str">
        <f>IF(CX147&gt;0,WORKDAY(CU147,10),"-")</f>
        <v>-</v>
      </c>
      <c r="DA147" s="24" t="str">
        <f>IF(CX147&gt;0,WORKDAY(CV147,10),"-")</f>
        <v>-</v>
      </c>
      <c r="DB147" s="24"/>
      <c r="DC147" s="5"/>
      <c r="DD147" s="24" t="str">
        <f>IF(DC147&gt;0,WORKDAY(CZ147,10),"-")</f>
        <v>-</v>
      </c>
      <c r="DE147" s="24" t="str">
        <f>IF(DC147&gt;0,WORKDAY(DA147,10),"-")</f>
        <v>-</v>
      </c>
      <c r="DF147" s="5"/>
      <c r="DG147" s="5"/>
      <c r="DH147" s="54"/>
      <c r="DI147" s="24" t="str">
        <f>IF(DG147&gt;0,WORKDAY(DD147,10),"-")</f>
        <v>-</v>
      </c>
      <c r="DJ147" s="24" t="str">
        <f>IF(DG147&gt;0,WORKDAY(DE147,10),"-")</f>
        <v>-</v>
      </c>
      <c r="DK147" s="5"/>
      <c r="DL147" s="5"/>
      <c r="DM147" s="24" t="str">
        <f>IF(DL147&gt;0,WORKDAY(DI147,10),"-")</f>
        <v>-</v>
      </c>
      <c r="DN147" s="24" t="str">
        <f>IF(DL147&gt;0,WORKDAY(DJ147,10),"-")</f>
        <v>-</v>
      </c>
      <c r="DO147" s="5"/>
      <c r="DP147" s="5"/>
      <c r="DQ147" s="54"/>
      <c r="DR147" s="24" t="str">
        <f>IF(DP147&gt;0,WORKDAY(DM147,10),"-")</f>
        <v>-</v>
      </c>
      <c r="DS147" s="24" t="str">
        <f>IF(DP147&gt;0,WORKDAY(DN147,10),"-")</f>
        <v>-</v>
      </c>
      <c r="DT147" s="5"/>
      <c r="DU147" s="5"/>
      <c r="DV147" s="24" t="str">
        <f>IF(DU147&gt;0,WORKDAY(DR147,10),"-")</f>
        <v>-</v>
      </c>
      <c r="DW147" s="24" t="str">
        <f>IF(DU147&gt;0,WORKDAY(DS147,10),"-")</f>
        <v>-</v>
      </c>
      <c r="DX147" s="5"/>
      <c r="DY147" s="5"/>
      <c r="DZ147" s="54"/>
      <c r="EA147" s="24" t="str">
        <f>IF(DY147&gt;0,WORKDAY(DV147,10),"-")</f>
        <v>-</v>
      </c>
      <c r="EB147" s="24" t="str">
        <f>IF(DY147&gt;0,WORKDAY(DW147,10),"-")</f>
        <v>-</v>
      </c>
      <c r="EC147" s="5"/>
      <c r="ED147" s="5"/>
      <c r="EE147" s="24" t="str">
        <f>IF(ED147&gt;0,WORKDAY(EA147,10),"-")</f>
        <v>-</v>
      </c>
      <c r="EF147" s="24" t="str">
        <f>IF(ED147&gt;0,WORKDAY(EB147,10),"-")</f>
        <v>-</v>
      </c>
      <c r="EG147" s="5"/>
      <c r="EH147" s="5"/>
      <c r="EI147" s="54"/>
      <c r="EJ147" s="24" t="str">
        <f>IF(EH147&gt;0,WORKDAY(EE147,10),"-")</f>
        <v>-</v>
      </c>
      <c r="EK147" s="24" t="str">
        <f>IF(EH147&gt;0,WORKDAY(EF147,10),"-")</f>
        <v>-</v>
      </c>
      <c r="EL147" s="5"/>
      <c r="EM147" s="5"/>
      <c r="EN147" s="24" t="str">
        <f>IF(EM147&gt;0,WORKDAY(EJ147,10),"-")</f>
        <v>-</v>
      </c>
      <c r="EO147" s="24" t="str">
        <f>IF(EM147&gt;0,WORKDAY(EK147,10),"-")</f>
        <v>-</v>
      </c>
      <c r="EP147" s="5"/>
      <c r="EQ147" s="5"/>
      <c r="ER147" s="54"/>
      <c r="ES147" s="54"/>
      <c r="ET147" s="54"/>
      <c r="EU147" s="54"/>
      <c r="EV147" s="54"/>
      <c r="EW147" s="24"/>
      <c r="EX147" s="24"/>
      <c r="EY147" s="167"/>
      <c r="EZ147" s="167"/>
      <c r="FA147" s="193"/>
      <c r="FB147" s="214">
        <v>44251</v>
      </c>
      <c r="FC147" s="214">
        <f t="shared" ca="1" si="109"/>
        <v>44251</v>
      </c>
      <c r="FD147" s="5"/>
      <c r="FE147" s="5"/>
      <c r="FF147" s="24" t="str">
        <f>IF(FE147&gt;0,WORKDAY(FB147,10),"-")</f>
        <v>-</v>
      </c>
      <c r="FG147" s="24" t="str">
        <f>IF(FE147&gt;0,WORKDAY(FC147,10),"-")</f>
        <v>-</v>
      </c>
      <c r="FH147" s="5"/>
      <c r="FI147" s="5"/>
      <c r="FJ147" s="34"/>
      <c r="FK147" s="24">
        <f t="shared" si="113"/>
        <v>44279</v>
      </c>
      <c r="FL147" s="24">
        <f>FK147</f>
        <v>44279</v>
      </c>
      <c r="FM147" s="5"/>
      <c r="FN147" s="5"/>
      <c r="FO147" s="24" t="str">
        <f>IF(FN147&gt;0,WORKDAY(FK147,10),"-")</f>
        <v>-</v>
      </c>
      <c r="FP147" s="24" t="str">
        <f>IF(FN147&gt;0,WORKDAY(FL147,10),"-")</f>
        <v>-</v>
      </c>
      <c r="FQ147" s="5"/>
      <c r="FR147" s="5"/>
      <c r="FS147" s="54"/>
      <c r="FT147" s="24">
        <f t="shared" si="114"/>
        <v>44307</v>
      </c>
      <c r="FU147" s="24">
        <f>FT147</f>
        <v>44307</v>
      </c>
      <c r="FV147" s="5"/>
      <c r="FW147" s="5"/>
      <c r="FX147" s="24" t="str">
        <f>IF(FW147&gt;0,WORKDAY(FT147,10),"-")</f>
        <v>-</v>
      </c>
      <c r="FY147" s="24" t="str">
        <f>IF(FW147&gt;0,WORKDAY(FU147,10),"-")</f>
        <v>-</v>
      </c>
      <c r="FZ147" s="5"/>
      <c r="GA147" s="5"/>
      <c r="GB147" s="54"/>
      <c r="GC147" s="54"/>
      <c r="GD147" s="54"/>
      <c r="GE147" s="54"/>
      <c r="GF147" s="54"/>
      <c r="GG147" s="54"/>
      <c r="GH147" s="54"/>
      <c r="GI147" s="54"/>
      <c r="GJ147" s="54"/>
      <c r="GK147" s="54"/>
      <c r="GL147" s="54"/>
      <c r="GM147" s="54"/>
      <c r="GN147" s="54"/>
      <c r="GO147" s="54"/>
      <c r="GP147" s="54"/>
      <c r="GQ147" s="54"/>
      <c r="GR147" s="54"/>
      <c r="GS147" s="54"/>
      <c r="GT147" s="54"/>
      <c r="GU147" s="54"/>
      <c r="GV147" s="54"/>
      <c r="GW147" s="54"/>
      <c r="GX147" s="54"/>
      <c r="GY147" s="54"/>
      <c r="GZ147" s="193"/>
      <c r="HA147" s="54"/>
      <c r="HB147" s="54"/>
      <c r="HC147" s="54"/>
      <c r="HD147" s="34">
        <f t="shared" ca="1" si="110"/>
        <v>1</v>
      </c>
      <c r="HE147" s="25">
        <f t="shared" si="76"/>
        <v>0</v>
      </c>
      <c r="HF147" s="25">
        <f t="shared" ca="1" si="77"/>
        <v>1.5197568389057751E-3</v>
      </c>
      <c r="HG147" s="25">
        <f t="shared" si="78"/>
        <v>0</v>
      </c>
      <c r="HH147" s="25">
        <f t="shared" ca="1" si="79"/>
        <v>2.012072434607646E-3</v>
      </c>
      <c r="HI147" s="25"/>
      <c r="HJ147" s="25"/>
      <c r="HK147" s="5"/>
      <c r="HL147" s="24" t="str">
        <f t="shared" ca="1" si="108"/>
        <v>-</v>
      </c>
      <c r="HM147" s="107"/>
      <c r="HN147" s="85"/>
      <c r="HO147" s="204" t="str">
        <f t="shared" si="115"/>
        <v>не выгружено A1</v>
      </c>
      <c r="HP147" s="204" t="str">
        <f t="shared" si="116"/>
        <v>не выгружено 00</v>
      </c>
      <c r="HQ147" s="182" t="str">
        <f t="shared" si="117"/>
        <v>не выгружено A1</v>
      </c>
      <c r="HR147" s="182" t="str">
        <f t="shared" si="118"/>
        <v>не выгружено A1</v>
      </c>
      <c r="HS147" s="182" t="b">
        <f t="shared" si="119"/>
        <v>0</v>
      </c>
      <c r="HT147" s="182" t="str">
        <f t="shared" si="120"/>
        <v>не выгружено A1</v>
      </c>
      <c r="HU147" s="182" t="str">
        <f t="shared" si="121"/>
        <v>не выгружено A1</v>
      </c>
      <c r="HV147" s="191" t="str">
        <f t="shared" si="122"/>
        <v>не выгружено A1</v>
      </c>
      <c r="HW147" s="184" t="str">
        <f t="shared" si="123"/>
        <v>не выгружено A1</v>
      </c>
      <c r="HX147" s="191" t="str">
        <f t="shared" si="124"/>
        <v>не выгружено A1</v>
      </c>
      <c r="HY147" s="183"/>
      <c r="HZ147" s="182" t="str">
        <f t="shared" si="125"/>
        <v>не выгружено</v>
      </c>
      <c r="IA147" s="182" t="str">
        <f t="shared" si="126"/>
        <v>A1</v>
      </c>
      <c r="IB147" s="182" t="str">
        <f t="shared" si="127"/>
        <v>не выгружено</v>
      </c>
      <c r="IC147" s="182" t="str">
        <f t="shared" si="128"/>
        <v>A1</v>
      </c>
      <c r="ID147" s="182" t="str">
        <f t="shared" si="129"/>
        <v>A1</v>
      </c>
      <c r="IE147" s="185" t="str">
        <f t="shared" si="130"/>
        <v>выгрузить A1</v>
      </c>
      <c r="IF147" s="135" t="s">
        <v>705</v>
      </c>
      <c r="IG147" s="181">
        <v>1</v>
      </c>
      <c r="IH147" s="85"/>
      <c r="II147" s="85"/>
      <c r="IJ147" s="85"/>
      <c r="IK147" s="85"/>
      <c r="IL147" s="85"/>
      <c r="IM147" s="85"/>
      <c r="IN147" s="85"/>
      <c r="IO147" s="85"/>
      <c r="IP147" s="85"/>
      <c r="IQ147" s="85"/>
      <c r="IR147" s="85"/>
      <c r="IS147" s="85"/>
      <c r="IT147" s="85"/>
      <c r="IU147" s="85"/>
      <c r="IV147" s="85"/>
      <c r="IW147" s="85"/>
      <c r="IX147" s="85"/>
      <c r="IY147" s="85"/>
      <c r="IZ147" s="85"/>
      <c r="JA147" s="85"/>
      <c r="JB147" s="85"/>
      <c r="JC147" s="85"/>
      <c r="JD147" s="85"/>
      <c r="JE147" s="85"/>
      <c r="JF147" s="85"/>
      <c r="JG147" s="85"/>
      <c r="JH147" s="85"/>
      <c r="JI147" s="85"/>
      <c r="JJ147" s="85"/>
      <c r="JK147" s="85"/>
      <c r="JL147" s="85"/>
      <c r="JM147" s="85"/>
      <c r="JN147" s="85"/>
      <c r="JO147" s="85"/>
      <c r="JP147" s="85"/>
      <c r="JQ147" s="85"/>
      <c r="JR147" s="85"/>
      <c r="JS147" s="85"/>
      <c r="JT147" s="85"/>
      <c r="JU147" s="85"/>
      <c r="JV147" s="85"/>
      <c r="JW147" s="85"/>
      <c r="JX147" s="85"/>
      <c r="JY147" s="85"/>
      <c r="JZ147" s="85"/>
      <c r="KA147" s="85"/>
      <c r="KB147" s="85"/>
      <c r="KC147" s="85"/>
    </row>
    <row r="148" spans="1:289" s="57" customFormat="1" ht="42.75" hidden="1" customHeight="1">
      <c r="A148" s="6"/>
      <c r="B148" s="19" t="s">
        <v>156</v>
      </c>
      <c r="C148" s="19" t="s">
        <v>157</v>
      </c>
      <c r="D148" s="5"/>
      <c r="E148" s="5"/>
      <c r="F148" s="5"/>
      <c r="G148" s="5"/>
      <c r="H148" s="5" t="s">
        <v>727</v>
      </c>
      <c r="I148" s="5" t="s">
        <v>736</v>
      </c>
      <c r="J148" s="5"/>
      <c r="K148" s="5"/>
      <c r="L148" s="5"/>
      <c r="M148" s="5"/>
      <c r="N148" s="5"/>
      <c r="O148" s="5"/>
      <c r="P148" s="5" t="s">
        <v>745</v>
      </c>
      <c r="Q148" s="5" t="s">
        <v>747</v>
      </c>
      <c r="R148" s="5" t="s">
        <v>208</v>
      </c>
      <c r="S148" s="5" t="s">
        <v>366</v>
      </c>
      <c r="T148" s="5" t="s">
        <v>367</v>
      </c>
      <c r="U148" s="5" t="s">
        <v>158</v>
      </c>
      <c r="V148" s="5"/>
      <c r="W148" s="5" t="str">
        <f>CONCATENATE(X148,"-",Y148,"-",Z148,AA148,,AB148,"-",AC148)</f>
        <v>5-30-JMCC-0001</v>
      </c>
      <c r="X148" s="19" t="s">
        <v>755</v>
      </c>
      <c r="Y148" s="19">
        <v>30</v>
      </c>
      <c r="Z148" s="19" t="s">
        <v>312</v>
      </c>
      <c r="AA148" s="19" t="s">
        <v>303</v>
      </c>
      <c r="AB148" s="19"/>
      <c r="AC148" s="19" t="s">
        <v>188</v>
      </c>
      <c r="AD148" s="5"/>
      <c r="AE148" s="19">
        <v>4</v>
      </c>
      <c r="AF148" s="19" t="s">
        <v>180</v>
      </c>
      <c r="AG148" s="19" t="s">
        <v>166</v>
      </c>
      <c r="AH148" s="19">
        <v>537</v>
      </c>
      <c r="AI148" s="19" t="s">
        <v>188</v>
      </c>
      <c r="AJ148" s="5"/>
      <c r="AK148" s="5"/>
      <c r="AL148" s="5" t="s">
        <v>125</v>
      </c>
      <c r="AM148" s="5"/>
      <c r="AN148" s="5" t="s">
        <v>170</v>
      </c>
      <c r="AO148" s="5" t="str">
        <f>CONCATENATE("0055-",B148,"-",C148,"-","4",".",AE148,".",AF148,".",AG148,".",AH148,"-",AL148,".",AN148,"-",AI148)</f>
        <v>0055-CPC-GA1-4.4.3.30.537-ATH4.SB-0001</v>
      </c>
      <c r="AP148" s="5" t="str">
        <f>CONCATENATE("0055-",B148,"-",C148,"-","4",".",AE148,".",AF148,".",AG148,".",AH148,"-",AL148,"-",AN148,"-",AI148,"_",BD148,"_",U148)</f>
        <v>0055-CPC-GA1-4.4.3.30.537-ATH4-SB-0001_-_ER</v>
      </c>
      <c r="AQ148" s="13" t="s">
        <v>512</v>
      </c>
      <c r="AR148" s="13" t="s">
        <v>411</v>
      </c>
      <c r="AS148" s="13"/>
      <c r="AT148" s="13"/>
      <c r="AU148" s="13" t="s">
        <v>321</v>
      </c>
      <c r="AV148" s="13" t="s">
        <v>336</v>
      </c>
      <c r="AW148" s="13" t="str">
        <f>CONCATENATE(AQ148," ",AS148,CHAR(10),W148,CHAR(10),AU148)</f>
        <v>MPCMS Control Cabinet 
5-30-JMCC-0001
Electrical circuits</v>
      </c>
      <c r="AX148" s="13" t="str">
        <f>CONCATENATE(AR148," ",AT148,CHAR(10),W148,CHAR(10),AV148)</f>
        <v>Шкаф системный МСОиВО 
5-30-JMCC-0001
Схема электрическая принципиальная</v>
      </c>
      <c r="AY148" s="5"/>
      <c r="AZ148" s="5" t="s">
        <v>490</v>
      </c>
      <c r="BA148" s="5" t="s">
        <v>489</v>
      </c>
      <c r="BB148" s="5" t="str">
        <f>IF(FW148&gt;0,"02",IF(FN148&gt;0,"01",IF(FE148&gt;0,"00",IF(EM148&gt;0,"G1",IF(ED148&gt;0,"F1",IF(DU148&gt;0,"E1",IF(DL148&gt;0,"D1",IF(DC148&gt;0,"C1",IF(CT148&gt;0,"B1",IF(BM148&gt;0,"A1","-"))))))))))</f>
        <v>-</v>
      </c>
      <c r="BC148" s="167" t="str">
        <f t="shared" si="111"/>
        <v>-</v>
      </c>
      <c r="BD148" s="5" t="str">
        <f t="shared" si="112"/>
        <v>-</v>
      </c>
      <c r="BE148" s="5"/>
      <c r="BF148" s="5"/>
      <c r="BG148" s="12"/>
      <c r="BH148" s="5"/>
      <c r="BI148" s="5"/>
      <c r="BJ148" s="54">
        <f>FB148-(28+15)</f>
        <v>44208</v>
      </c>
      <c r="BK148" s="54">
        <f ca="1">IF(BM148&gt;0,BL148,IF(BJ148&lt;TODAY(),WORKDAY(TODAY(),10),BJ148))</f>
        <v>44294</v>
      </c>
      <c r="BL148" s="54"/>
      <c r="BM148" s="5"/>
      <c r="BN148" s="167"/>
      <c r="BO148" s="167"/>
      <c r="BP148" s="167"/>
      <c r="BQ148" s="167"/>
      <c r="BR148" s="157"/>
      <c r="BS148" s="157"/>
      <c r="BT148" s="157"/>
      <c r="BU148" s="157"/>
      <c r="BV148" s="157"/>
      <c r="BW148" s="147"/>
      <c r="BX148" s="147"/>
      <c r="BY148" s="147"/>
      <c r="BZ148" s="147"/>
      <c r="CA148" s="147"/>
      <c r="CB148" s="125"/>
      <c r="CC148" s="125"/>
      <c r="CD148" s="125"/>
      <c r="CE148" s="125"/>
      <c r="CF148" s="125"/>
      <c r="CG148" s="125"/>
      <c r="CH148" s="125"/>
      <c r="CI148" s="125"/>
      <c r="CJ148" s="125"/>
      <c r="CK148" s="125"/>
      <c r="CL148" s="24">
        <f>WORKDAY(BJ148,20)</f>
        <v>44236</v>
      </c>
      <c r="CM148" s="24" t="str">
        <f>IF(BM148&gt;0,WORKDAY(BK148,10),"-")</f>
        <v>-</v>
      </c>
      <c r="CN148" s="54"/>
      <c r="CO148" s="117"/>
      <c r="CP148" s="34">
        <v>2</v>
      </c>
      <c r="CQ148" s="24">
        <f>WORKDAY(CL148,10)</f>
        <v>44250</v>
      </c>
      <c r="CR148" s="24" t="str">
        <f>IF(CO148&gt;0,WORKDAY(CM148,10),"-")</f>
        <v>-</v>
      </c>
      <c r="CS148" s="54"/>
      <c r="CT148" s="5"/>
      <c r="CU148" s="24" t="str">
        <f>IF(CT148&gt;0,WORKDAY(CQ148,10),"-")</f>
        <v>-</v>
      </c>
      <c r="CV148" s="24" t="str">
        <f>IF(CT148&gt;0,WORKDAY(CR148,10),"-")</f>
        <v>-</v>
      </c>
      <c r="CW148" s="54"/>
      <c r="CX148" s="5"/>
      <c r="CY148" s="34"/>
      <c r="CZ148" s="24" t="str">
        <f>IF(CX148&gt;0,WORKDAY(CU148,10),"-")</f>
        <v>-</v>
      </c>
      <c r="DA148" s="24" t="str">
        <f>IF(CX148&gt;0,WORKDAY(CV148,10),"-")</f>
        <v>-</v>
      </c>
      <c r="DB148" s="24"/>
      <c r="DC148" s="5"/>
      <c r="DD148" s="24" t="str">
        <f>IF(DC148&gt;0,WORKDAY(CZ148,10),"-")</f>
        <v>-</v>
      </c>
      <c r="DE148" s="24" t="str">
        <f>IF(DC148&gt;0,WORKDAY(DA148,10),"-")</f>
        <v>-</v>
      </c>
      <c r="DF148" s="5"/>
      <c r="DG148" s="5"/>
      <c r="DH148" s="54"/>
      <c r="DI148" s="24" t="str">
        <f>IF(DG148&gt;0,WORKDAY(DD148,10),"-")</f>
        <v>-</v>
      </c>
      <c r="DJ148" s="24" t="str">
        <f>IF(DG148&gt;0,WORKDAY(DE148,10),"-")</f>
        <v>-</v>
      </c>
      <c r="DK148" s="5"/>
      <c r="DL148" s="5"/>
      <c r="DM148" s="24" t="str">
        <f>IF(DL148&gt;0,WORKDAY(DI148,10),"-")</f>
        <v>-</v>
      </c>
      <c r="DN148" s="24" t="str">
        <f>IF(DL148&gt;0,WORKDAY(DJ148,10),"-")</f>
        <v>-</v>
      </c>
      <c r="DO148" s="5"/>
      <c r="DP148" s="5"/>
      <c r="DQ148" s="54"/>
      <c r="DR148" s="24" t="str">
        <f>IF(DP148&gt;0,WORKDAY(DM148,10),"-")</f>
        <v>-</v>
      </c>
      <c r="DS148" s="24" t="str">
        <f>IF(DP148&gt;0,WORKDAY(DN148,10),"-")</f>
        <v>-</v>
      </c>
      <c r="DT148" s="5"/>
      <c r="DU148" s="5"/>
      <c r="DV148" s="24" t="str">
        <f>IF(DU148&gt;0,WORKDAY(DR148,10),"-")</f>
        <v>-</v>
      </c>
      <c r="DW148" s="24" t="str">
        <f>IF(DU148&gt;0,WORKDAY(DS148,10),"-")</f>
        <v>-</v>
      </c>
      <c r="DX148" s="5"/>
      <c r="DY148" s="5"/>
      <c r="DZ148" s="54"/>
      <c r="EA148" s="24" t="str">
        <f>IF(DY148&gt;0,WORKDAY(DV148,10),"-")</f>
        <v>-</v>
      </c>
      <c r="EB148" s="24" t="str">
        <f>IF(DY148&gt;0,WORKDAY(DW148,10),"-")</f>
        <v>-</v>
      </c>
      <c r="EC148" s="5"/>
      <c r="ED148" s="5"/>
      <c r="EE148" s="24" t="str">
        <f>IF(ED148&gt;0,WORKDAY(EA148,10),"-")</f>
        <v>-</v>
      </c>
      <c r="EF148" s="24" t="str">
        <f>IF(ED148&gt;0,WORKDAY(EB148,10),"-")</f>
        <v>-</v>
      </c>
      <c r="EG148" s="5"/>
      <c r="EH148" s="5"/>
      <c r="EI148" s="54"/>
      <c r="EJ148" s="24" t="str">
        <f>IF(EH148&gt;0,WORKDAY(EE148,10),"-")</f>
        <v>-</v>
      </c>
      <c r="EK148" s="24" t="str">
        <f>IF(EH148&gt;0,WORKDAY(EF148,10),"-")</f>
        <v>-</v>
      </c>
      <c r="EL148" s="5"/>
      <c r="EM148" s="5"/>
      <c r="EN148" s="24" t="str">
        <f>IF(EM148&gt;0,WORKDAY(EJ148,10),"-")</f>
        <v>-</v>
      </c>
      <c r="EO148" s="24" t="str">
        <f>IF(EM148&gt;0,WORKDAY(EK148,10),"-")</f>
        <v>-</v>
      </c>
      <c r="EP148" s="5"/>
      <c r="EQ148" s="5"/>
      <c r="ER148" s="54"/>
      <c r="ES148" s="54"/>
      <c r="ET148" s="54"/>
      <c r="EU148" s="54"/>
      <c r="EV148" s="54"/>
      <c r="EW148" s="24"/>
      <c r="EX148" s="24"/>
      <c r="EY148" s="167"/>
      <c r="EZ148" s="167"/>
      <c r="FA148" s="193"/>
      <c r="FB148" s="214">
        <v>44251</v>
      </c>
      <c r="FC148" s="214">
        <f t="shared" ca="1" si="109"/>
        <v>44251</v>
      </c>
      <c r="FD148" s="5"/>
      <c r="FE148" s="5"/>
      <c r="FF148" s="24" t="str">
        <f>IF(FE148&gt;0,WORKDAY(FB148,10),"-")</f>
        <v>-</v>
      </c>
      <c r="FG148" s="24" t="str">
        <f>IF(FE148&gt;0,WORKDAY(FC148,10),"-")</f>
        <v>-</v>
      </c>
      <c r="FH148" s="5"/>
      <c r="FI148" s="5"/>
      <c r="FJ148" s="34"/>
      <c r="FK148" s="24">
        <f t="shared" si="113"/>
        <v>44279</v>
      </c>
      <c r="FL148" s="24">
        <f>FK148</f>
        <v>44279</v>
      </c>
      <c r="FM148" s="5"/>
      <c r="FN148" s="5"/>
      <c r="FO148" s="24" t="str">
        <f>IF(FN148&gt;0,WORKDAY(FK148,10),"-")</f>
        <v>-</v>
      </c>
      <c r="FP148" s="24" t="str">
        <f>IF(FN148&gt;0,WORKDAY(FL148,10),"-")</f>
        <v>-</v>
      </c>
      <c r="FQ148" s="5"/>
      <c r="FR148" s="5"/>
      <c r="FS148" s="54"/>
      <c r="FT148" s="24">
        <f t="shared" si="114"/>
        <v>44307</v>
      </c>
      <c r="FU148" s="24">
        <f>FT148</f>
        <v>44307</v>
      </c>
      <c r="FV148" s="5"/>
      <c r="FW148" s="5"/>
      <c r="FX148" s="24" t="str">
        <f>IF(FW148&gt;0,WORKDAY(FT148,10),"-")</f>
        <v>-</v>
      </c>
      <c r="FY148" s="24" t="str">
        <f>IF(FW148&gt;0,WORKDAY(FU148,10),"-")</f>
        <v>-</v>
      </c>
      <c r="FZ148" s="5"/>
      <c r="GA148" s="5"/>
      <c r="GB148" s="54"/>
      <c r="GC148" s="54"/>
      <c r="GD148" s="54"/>
      <c r="GE148" s="54"/>
      <c r="GF148" s="54"/>
      <c r="GG148" s="54"/>
      <c r="GH148" s="54"/>
      <c r="GI148" s="54"/>
      <c r="GJ148" s="54"/>
      <c r="GK148" s="54"/>
      <c r="GL148" s="54"/>
      <c r="GM148" s="54"/>
      <c r="GN148" s="54"/>
      <c r="GO148" s="54"/>
      <c r="GP148" s="54"/>
      <c r="GQ148" s="54"/>
      <c r="GR148" s="54"/>
      <c r="GS148" s="54"/>
      <c r="GT148" s="54"/>
      <c r="GU148" s="54"/>
      <c r="GV148" s="54"/>
      <c r="GW148" s="54"/>
      <c r="GX148" s="54"/>
      <c r="GY148" s="54"/>
      <c r="GZ148" s="193"/>
      <c r="HA148" s="54"/>
      <c r="HB148" s="54"/>
      <c r="HC148" s="54"/>
      <c r="HD148" s="34">
        <f t="shared" ca="1" si="110"/>
        <v>1</v>
      </c>
      <c r="HE148" s="25">
        <f t="shared" ref="HE148:HE211" si="131">IF(FQ148&gt;43101,(HD148/$HD$877)*$FQ$13,IF(FM148&gt;43101,(HD148/$HD$877)*$FM$13,IF(FH148&gt;43101,(HD148/$HD$877)*$FH$13,IF(FD148&gt;43101,(HD148/$HD$877)*$FD$13,IF(EP148&gt;43101,(HD148/$HD$877)*$EP$13,IF(EL148&gt;43101,(HD148/$HD$877)*$EL$13,IF(FM148&gt;43101,(EG148/$HD$877)*$EG$13,IF(EC148&gt;43101,(HD148/$HD$877)*$EC$13,IF(DX148&gt;43101,(HD148/$HD$877)*$DX$13,IF(DT148&gt;43101,(HD148/$HD$877)*$DT$13,IF(DO148&gt;43101,(HD148/$HD$877)*$DO$13,IF(DK148&gt;43101,(HD148/$HD$877)*$DK$13,IF(DF148&gt;43101,(HD148/$HD$877)*$DF$13,IF(DB148&gt;43101,(HD148/$HD$877)*$DB$13,IF(CW148&gt;43101,(HD148/$HD$877)*$CW$13,IF(CS148&gt;43101,(HD148/$HD$877)*$CS$13,IF(CN148&gt;43101,(HD148/$HD$877)*$CN$13,IF(BL148&gt;43101,(HD148/$HD$877)*$BL$13,0))))))))))))))))))</f>
        <v>0</v>
      </c>
      <c r="HF148" s="25">
        <f t="shared" ref="HF148:HF211" ca="1" si="132">IF(BK148&gt;43101,HD148/$HD$877,0)</f>
        <v>1.5197568389057751E-3</v>
      </c>
      <c r="HG148" s="25">
        <f t="shared" ref="HG148:HG211" si="133">IF(FQ148&gt;43101,(HD148/$HD$878)*$FQ$13,IF(FM148&gt;43101,(HD148/$HD$878)*$FM$13,IF(FH148&gt;43101,(HD148/$HD$878)*$FH$13,IF(FD148&gt;43101,(HD148/$HD$878)*$FD$13,IF(EP148&gt;43101,(HD148/$HD$878)*$EP$13,IF(EL148&gt;43101,(HD148/$HD$878)*$EL$13,IF(EG148&gt;43101,(HD148/$HD$878)*$EG$13,IF(EC148&gt;43101,(HD148/$HD$878)*$EC$13,IF(DX148&gt;43101,(HD148/$HD$878)*$DX$13,IF(DT148&gt;43101,(HD148/$HD$878)*$DT$13,IF(DO148&gt;43101,(HD148/$HD$878)*$DO$13,IF(DK148&gt;43101,(HD148/$HD$878)*$DK$13,IF(DF148&gt;43101,(HD148/$HD$878)*$DF$13,IF(DB148&gt;43101,(HD148/$HD$878)*$DB$13,IF(CW148&gt;43101,(HD148/$HD$878)*$CW$13,IF(CS148&gt;43101,(HD148/$HD$878)*$CS$13,IF(CN148&gt;43101,(HD148/$HD$878)*$CN$13,IF(BL148&gt;43101,(HD148/$HD$878)*$BL$13,0))))))))))))))))))</f>
        <v>0</v>
      </c>
      <c r="HH148" s="25">
        <f t="shared" ref="HH148:HH211" ca="1" si="134">IF(BK148&gt;43101,HD148/$HD$878,0)</f>
        <v>2.012072434607646E-3</v>
      </c>
      <c r="HI148" s="25"/>
      <c r="HJ148" s="25"/>
      <c r="HK148" s="5"/>
      <c r="HL148" s="24" t="str">
        <f t="shared" ca="1" si="108"/>
        <v>-</v>
      </c>
      <c r="HM148" s="107"/>
      <c r="HN148" s="85"/>
      <c r="HO148" s="204" t="str">
        <f t="shared" si="115"/>
        <v>не выгружено A1</v>
      </c>
      <c r="HP148" s="204" t="str">
        <f t="shared" si="116"/>
        <v>не выгружено 00</v>
      </c>
      <c r="HQ148" s="182" t="str">
        <f t="shared" si="117"/>
        <v>не выгружено A1</v>
      </c>
      <c r="HR148" s="182" t="str">
        <f t="shared" si="118"/>
        <v>не выгружено A1</v>
      </c>
      <c r="HS148" s="182" t="b">
        <f t="shared" si="119"/>
        <v>0</v>
      </c>
      <c r="HT148" s="182" t="str">
        <f t="shared" si="120"/>
        <v>не выгружено A1</v>
      </c>
      <c r="HU148" s="182" t="str">
        <f t="shared" si="121"/>
        <v>не выгружено A1</v>
      </c>
      <c r="HV148" s="191" t="str">
        <f t="shared" si="122"/>
        <v>не выгружено A1</v>
      </c>
      <c r="HW148" s="184" t="str">
        <f t="shared" si="123"/>
        <v>не выгружено A1</v>
      </c>
      <c r="HX148" s="191" t="str">
        <f t="shared" si="124"/>
        <v>не выгружено A1</v>
      </c>
      <c r="HY148" s="183"/>
      <c r="HZ148" s="182" t="str">
        <f t="shared" si="125"/>
        <v>не выгружено</v>
      </c>
      <c r="IA148" s="182" t="str">
        <f t="shared" si="126"/>
        <v>A1</v>
      </c>
      <c r="IB148" s="182" t="str">
        <f t="shared" si="127"/>
        <v>не выгружено</v>
      </c>
      <c r="IC148" s="182" t="str">
        <f t="shared" si="128"/>
        <v>A1</v>
      </c>
      <c r="ID148" s="182" t="str">
        <f t="shared" si="129"/>
        <v>A1</v>
      </c>
      <c r="IE148" s="185" t="str">
        <f t="shared" si="130"/>
        <v>выгрузить A1</v>
      </c>
      <c r="IF148" s="135" t="s">
        <v>705</v>
      </c>
      <c r="IG148" s="181">
        <v>1</v>
      </c>
      <c r="IH148" s="85"/>
      <c r="II148" s="85"/>
      <c r="IJ148" s="85"/>
      <c r="IK148" s="85"/>
      <c r="IL148" s="85"/>
      <c r="IM148" s="85"/>
      <c r="IN148" s="85"/>
      <c r="IO148" s="85"/>
      <c r="IP148" s="85"/>
      <c r="IQ148" s="85"/>
      <c r="IR148" s="85"/>
      <c r="IS148" s="85"/>
      <c r="IT148" s="85"/>
      <c r="IU148" s="85"/>
      <c r="IV148" s="85"/>
      <c r="IW148" s="85"/>
      <c r="IX148" s="85"/>
      <c r="IY148" s="85"/>
      <c r="IZ148" s="85"/>
      <c r="JA148" s="85"/>
      <c r="JB148" s="85"/>
      <c r="JC148" s="85"/>
      <c r="JD148" s="85"/>
      <c r="JE148" s="85"/>
      <c r="JF148" s="85"/>
      <c r="JG148" s="85"/>
      <c r="JH148" s="85"/>
      <c r="JI148" s="85"/>
      <c r="JJ148" s="85"/>
      <c r="JK148" s="85"/>
      <c r="JL148" s="85"/>
      <c r="JM148" s="85"/>
      <c r="JN148" s="85"/>
      <c r="JO148" s="85"/>
      <c r="JP148" s="85"/>
      <c r="JQ148" s="85"/>
      <c r="JR148" s="85"/>
      <c r="JS148" s="85"/>
      <c r="JT148" s="85"/>
      <c r="JU148" s="85"/>
      <c r="JV148" s="85"/>
      <c r="JW148" s="85"/>
      <c r="JX148" s="85"/>
      <c r="JY148" s="85"/>
      <c r="JZ148" s="85"/>
      <c r="KA148" s="85"/>
      <c r="KB148" s="85"/>
      <c r="KC148" s="85"/>
    </row>
    <row r="149" spans="1:289" s="57" customFormat="1" ht="42.75" hidden="1" customHeight="1">
      <c r="A149" s="6"/>
      <c r="B149" s="19" t="s">
        <v>156</v>
      </c>
      <c r="C149" s="19" t="s">
        <v>157</v>
      </c>
      <c r="D149" s="5"/>
      <c r="E149" s="5"/>
      <c r="F149" s="5"/>
      <c r="G149" s="5"/>
      <c r="H149" s="5" t="s">
        <v>727</v>
      </c>
      <c r="I149" s="5" t="s">
        <v>736</v>
      </c>
      <c r="J149" s="5"/>
      <c r="K149" s="5"/>
      <c r="L149" s="5"/>
      <c r="M149" s="5"/>
      <c r="N149" s="5"/>
      <c r="O149" s="5"/>
      <c r="P149" s="5" t="s">
        <v>745</v>
      </c>
      <c r="Q149" s="5" t="s">
        <v>747</v>
      </c>
      <c r="R149" s="5" t="s">
        <v>208</v>
      </c>
      <c r="S149" s="5" t="s">
        <v>366</v>
      </c>
      <c r="T149" s="5" t="s">
        <v>367</v>
      </c>
      <c r="U149" s="5" t="s">
        <v>158</v>
      </c>
      <c r="V149" s="5"/>
      <c r="W149" s="5" t="str">
        <f>CONCATENATE(X149,"-",Y149,"-",Z149,AA149,,AB149,"-",AC149)</f>
        <v>5-30-JMCC-0001</v>
      </c>
      <c r="X149" s="19" t="s">
        <v>755</v>
      </c>
      <c r="Y149" s="19">
        <v>30</v>
      </c>
      <c r="Z149" s="19" t="s">
        <v>312</v>
      </c>
      <c r="AA149" s="19" t="s">
        <v>303</v>
      </c>
      <c r="AB149" s="19"/>
      <c r="AC149" s="19" t="s">
        <v>188</v>
      </c>
      <c r="AD149" s="5"/>
      <c r="AE149" s="19">
        <v>4</v>
      </c>
      <c r="AF149" s="19" t="s">
        <v>180</v>
      </c>
      <c r="AG149" s="19" t="s">
        <v>166</v>
      </c>
      <c r="AH149" s="19">
        <v>537</v>
      </c>
      <c r="AI149" s="19" t="s">
        <v>188</v>
      </c>
      <c r="AJ149" s="5"/>
      <c r="AK149" s="5"/>
      <c r="AL149" s="5" t="s">
        <v>125</v>
      </c>
      <c r="AM149" s="5"/>
      <c r="AN149" s="5" t="s">
        <v>546</v>
      </c>
      <c r="AO149" s="5" t="str">
        <f>CONCATENATE("0055-",B149,"-",C149,"-","4",".",AE149,".",AF149,".",AG149,".",AH149,"-",AL149,".",AN149,"-",AI149)</f>
        <v>0055-CPC-GA1-4.4.3.30.537-ATH4.JH-0001</v>
      </c>
      <c r="AP149" s="5" t="str">
        <f>CONCATENATE("0055-",B149,"-",C149,"-","4",".",AE149,".",AF149,".",AG149,".",AH149,"-",AL149,"-",AN149,"-",AI149,"_",BD149,"_",U149)</f>
        <v>0055-CPC-GA1-4.4.3.30.537-ATH4-JH-0001_-_ER</v>
      </c>
      <c r="AQ149" s="13" t="s">
        <v>512</v>
      </c>
      <c r="AR149" s="13" t="s">
        <v>411</v>
      </c>
      <c r="AS149" s="13"/>
      <c r="AT149" s="13"/>
      <c r="AU149" s="13" t="s">
        <v>286</v>
      </c>
      <c r="AV149" s="13" t="s">
        <v>287</v>
      </c>
      <c r="AW149" s="13" t="str">
        <f>CONCATENATE(AQ149," ",AS149,CHAR(10),W149,CHAR(10),AU149)</f>
        <v>MPCMS Control Cabinet 
5-30-JMCC-0001
Passport</v>
      </c>
      <c r="AX149" s="13" t="str">
        <f>CONCATENATE(AR149," ",AT149,CHAR(10),W149,CHAR(10),AV149)</f>
        <v>Шкаф системный МСОиВО 
5-30-JMCC-0001
Паспорт</v>
      </c>
      <c r="AY149" s="5"/>
      <c r="AZ149" s="5" t="s">
        <v>490</v>
      </c>
      <c r="BA149" s="5" t="s">
        <v>489</v>
      </c>
      <c r="BB149" s="5" t="str">
        <f>IF(FW149&gt;0,"02",IF(FN149&gt;0,"01",IF(FE149&gt;0,"00",IF(EM149&gt;0,"G1",IF(ED149&gt;0,"F1",IF(DU149&gt;0,"E1",IF(DL149&gt;0,"D1",IF(DC149&gt;0,"C1",IF(CT149&gt;0,"B1",IF(BM149&gt;0,"A1","-"))))))))))</f>
        <v>-</v>
      </c>
      <c r="BC149" s="167" t="str">
        <f t="shared" si="111"/>
        <v>-</v>
      </c>
      <c r="BD149" s="5" t="str">
        <f t="shared" si="112"/>
        <v>-</v>
      </c>
      <c r="BE149" s="5"/>
      <c r="BF149" s="5"/>
      <c r="BG149" s="12"/>
      <c r="BH149" s="5"/>
      <c r="BI149" s="5"/>
      <c r="BJ149" s="54">
        <f>FB149-(28+15)</f>
        <v>44227</v>
      </c>
      <c r="BK149" s="54">
        <f ca="1">IF(BM149&gt;0,BL149,IF(BJ149&lt;TODAY(),WORKDAY(TODAY(),10),BJ149))</f>
        <v>44294</v>
      </c>
      <c r="BL149" s="54"/>
      <c r="BM149" s="5"/>
      <c r="BN149" s="167"/>
      <c r="BO149" s="167"/>
      <c r="BP149" s="167"/>
      <c r="BQ149" s="167"/>
      <c r="BR149" s="157"/>
      <c r="BS149" s="157"/>
      <c r="BT149" s="157"/>
      <c r="BU149" s="157"/>
      <c r="BV149" s="157"/>
      <c r="BW149" s="147"/>
      <c r="BX149" s="147"/>
      <c r="BY149" s="147"/>
      <c r="BZ149" s="147"/>
      <c r="CA149" s="147"/>
      <c r="CB149" s="125"/>
      <c r="CC149" s="125"/>
      <c r="CD149" s="125"/>
      <c r="CE149" s="125"/>
      <c r="CF149" s="125"/>
      <c r="CG149" s="125"/>
      <c r="CH149" s="125"/>
      <c r="CI149" s="125"/>
      <c r="CJ149" s="125"/>
      <c r="CK149" s="125"/>
      <c r="CL149" s="24">
        <f>WORKDAY(BJ149,20)</f>
        <v>44253</v>
      </c>
      <c r="CM149" s="24" t="str">
        <f>IF(BM149&gt;0,WORKDAY(BK149,10),"-")</f>
        <v>-</v>
      </c>
      <c r="CN149" s="54"/>
      <c r="CO149" s="117"/>
      <c r="CP149" s="34">
        <v>3</v>
      </c>
      <c r="CQ149" s="24">
        <f>WORKDAY(CL149,10)</f>
        <v>44267</v>
      </c>
      <c r="CR149" s="24" t="str">
        <f>IF(CO149&gt;0,WORKDAY(CM149,10),"-")</f>
        <v>-</v>
      </c>
      <c r="CS149" s="54"/>
      <c r="CT149" s="5"/>
      <c r="CU149" s="24" t="str">
        <f>IF(CT149&gt;0,WORKDAY(CQ149,10),"-")</f>
        <v>-</v>
      </c>
      <c r="CV149" s="24" t="str">
        <f>IF(CT149&gt;0,WORKDAY(CR149,10),"-")</f>
        <v>-</v>
      </c>
      <c r="CW149" s="54"/>
      <c r="CX149" s="5"/>
      <c r="CY149" s="34"/>
      <c r="CZ149" s="24" t="str">
        <f>IF(CX149&gt;0,WORKDAY(CU149,10),"-")</f>
        <v>-</v>
      </c>
      <c r="DA149" s="24" t="str">
        <f>IF(CX149&gt;0,WORKDAY(CV149,10),"-")</f>
        <v>-</v>
      </c>
      <c r="DB149" s="24"/>
      <c r="DC149" s="5"/>
      <c r="DD149" s="24" t="str">
        <f>IF(DC149&gt;0,WORKDAY(CZ149,10),"-")</f>
        <v>-</v>
      </c>
      <c r="DE149" s="24" t="str">
        <f>IF(DC149&gt;0,WORKDAY(DA149,10),"-")</f>
        <v>-</v>
      </c>
      <c r="DF149" s="5"/>
      <c r="DG149" s="5"/>
      <c r="DH149" s="54"/>
      <c r="DI149" s="24" t="str">
        <f>IF(DG149&gt;0,WORKDAY(DD149,10),"-")</f>
        <v>-</v>
      </c>
      <c r="DJ149" s="24" t="str">
        <f>IF(DG149&gt;0,WORKDAY(DE149,10),"-")</f>
        <v>-</v>
      </c>
      <c r="DK149" s="5"/>
      <c r="DL149" s="5"/>
      <c r="DM149" s="24" t="str">
        <f>IF(DL149&gt;0,WORKDAY(DI149,10),"-")</f>
        <v>-</v>
      </c>
      <c r="DN149" s="24" t="str">
        <f>IF(DL149&gt;0,WORKDAY(DJ149,10),"-")</f>
        <v>-</v>
      </c>
      <c r="DO149" s="5"/>
      <c r="DP149" s="5"/>
      <c r="DQ149" s="54"/>
      <c r="DR149" s="24" t="str">
        <f>IF(DP149&gt;0,WORKDAY(DM149,10),"-")</f>
        <v>-</v>
      </c>
      <c r="DS149" s="24" t="str">
        <f>IF(DP149&gt;0,WORKDAY(DN149,10),"-")</f>
        <v>-</v>
      </c>
      <c r="DT149" s="5"/>
      <c r="DU149" s="5"/>
      <c r="DV149" s="24" t="str">
        <f>IF(DU149&gt;0,WORKDAY(DR149,10),"-")</f>
        <v>-</v>
      </c>
      <c r="DW149" s="24" t="str">
        <f>IF(DU149&gt;0,WORKDAY(DS149,10),"-")</f>
        <v>-</v>
      </c>
      <c r="DX149" s="5"/>
      <c r="DY149" s="5"/>
      <c r="DZ149" s="54"/>
      <c r="EA149" s="24" t="str">
        <f>IF(DY149&gt;0,WORKDAY(DV149,10),"-")</f>
        <v>-</v>
      </c>
      <c r="EB149" s="24" t="str">
        <f>IF(DY149&gt;0,WORKDAY(DW149,10),"-")</f>
        <v>-</v>
      </c>
      <c r="EC149" s="5"/>
      <c r="ED149" s="5"/>
      <c r="EE149" s="24" t="str">
        <f>IF(ED149&gt;0,WORKDAY(EA149,10),"-")</f>
        <v>-</v>
      </c>
      <c r="EF149" s="24" t="str">
        <f>IF(ED149&gt;0,WORKDAY(EB149,10),"-")</f>
        <v>-</v>
      </c>
      <c r="EG149" s="5"/>
      <c r="EH149" s="5"/>
      <c r="EI149" s="54"/>
      <c r="EJ149" s="24" t="str">
        <f>IF(EH149&gt;0,WORKDAY(EE149,10),"-")</f>
        <v>-</v>
      </c>
      <c r="EK149" s="24" t="str">
        <f>IF(EH149&gt;0,WORKDAY(EF149,10),"-")</f>
        <v>-</v>
      </c>
      <c r="EL149" s="5"/>
      <c r="EM149" s="5"/>
      <c r="EN149" s="24" t="str">
        <f>IF(EM149&gt;0,WORKDAY(EJ149,10),"-")</f>
        <v>-</v>
      </c>
      <c r="EO149" s="24" t="str">
        <f>IF(EM149&gt;0,WORKDAY(EK149,10),"-")</f>
        <v>-</v>
      </c>
      <c r="EP149" s="5"/>
      <c r="EQ149" s="5"/>
      <c r="ER149" s="54"/>
      <c r="ES149" s="54"/>
      <c r="ET149" s="54"/>
      <c r="EU149" s="54"/>
      <c r="EV149" s="54"/>
      <c r="EW149" s="24"/>
      <c r="EX149" s="24"/>
      <c r="EY149" s="167"/>
      <c r="EZ149" s="167"/>
      <c r="FA149" s="193"/>
      <c r="FB149" s="214">
        <v>44270</v>
      </c>
      <c r="FC149" s="214">
        <f t="shared" ca="1" si="109"/>
        <v>44270</v>
      </c>
      <c r="FD149" s="167"/>
      <c r="FE149" s="5"/>
      <c r="FF149" s="24" t="str">
        <f>IF(FE149&gt;0,WORKDAY(FB149,10),"-")</f>
        <v>-</v>
      </c>
      <c r="FG149" s="24" t="str">
        <f>IF(FE149&gt;0,WORKDAY(FC149,10),"-")</f>
        <v>-</v>
      </c>
      <c r="FH149" s="5"/>
      <c r="FI149" s="5"/>
      <c r="FJ149" s="34">
        <v>1</v>
      </c>
      <c r="FK149" s="24">
        <f t="shared" si="113"/>
        <v>44298</v>
      </c>
      <c r="FL149" s="24">
        <f>FK149</f>
        <v>44298</v>
      </c>
      <c r="FM149" s="5"/>
      <c r="FN149" s="5"/>
      <c r="FO149" s="24" t="str">
        <f>IF(FN149&gt;0,WORKDAY(FK149,10),"-")</f>
        <v>-</v>
      </c>
      <c r="FP149" s="24" t="str">
        <f>IF(FN149&gt;0,WORKDAY(FL149,10),"-")</f>
        <v>-</v>
      </c>
      <c r="FQ149" s="5"/>
      <c r="FR149" s="5"/>
      <c r="FS149" s="54"/>
      <c r="FT149" s="24">
        <f t="shared" si="114"/>
        <v>44326</v>
      </c>
      <c r="FU149" s="24">
        <f>FT149</f>
        <v>44326</v>
      </c>
      <c r="FV149" s="5"/>
      <c r="FW149" s="5"/>
      <c r="FX149" s="24" t="str">
        <f>IF(FW149&gt;0,WORKDAY(FT149,10),"-")</f>
        <v>-</v>
      </c>
      <c r="FY149" s="24" t="str">
        <f>IF(FW149&gt;0,WORKDAY(FU149,10),"-")</f>
        <v>-</v>
      </c>
      <c r="FZ149" s="5"/>
      <c r="GA149" s="5"/>
      <c r="GB149" s="54"/>
      <c r="GC149" s="54"/>
      <c r="GD149" s="54"/>
      <c r="GE149" s="54"/>
      <c r="GF149" s="54"/>
      <c r="GG149" s="54"/>
      <c r="GH149" s="54"/>
      <c r="GI149" s="54"/>
      <c r="GJ149" s="54"/>
      <c r="GK149" s="54"/>
      <c r="GL149" s="54"/>
      <c r="GM149" s="54"/>
      <c r="GN149" s="54"/>
      <c r="GO149" s="54"/>
      <c r="GP149" s="54"/>
      <c r="GQ149" s="54"/>
      <c r="GR149" s="54"/>
      <c r="GS149" s="54"/>
      <c r="GT149" s="54"/>
      <c r="GU149" s="54"/>
      <c r="GV149" s="54"/>
      <c r="GW149" s="54"/>
      <c r="GX149" s="54"/>
      <c r="GY149" s="54"/>
      <c r="GZ149" s="193"/>
      <c r="HA149" s="54"/>
      <c r="HB149" s="54"/>
      <c r="HC149" s="54"/>
      <c r="HD149" s="34">
        <f t="shared" ca="1" si="110"/>
        <v>1</v>
      </c>
      <c r="HE149" s="25">
        <f t="shared" si="131"/>
        <v>0</v>
      </c>
      <c r="HF149" s="25">
        <f t="shared" ca="1" si="132"/>
        <v>1.5197568389057751E-3</v>
      </c>
      <c r="HG149" s="25">
        <f t="shared" si="133"/>
        <v>0</v>
      </c>
      <c r="HH149" s="25">
        <f t="shared" ca="1" si="134"/>
        <v>2.012072434607646E-3</v>
      </c>
      <c r="HI149" s="25"/>
      <c r="HJ149" s="25"/>
      <c r="HK149" s="5"/>
      <c r="HL149" s="24" t="str">
        <f t="shared" ca="1" si="108"/>
        <v>-</v>
      </c>
      <c r="HM149" s="107"/>
      <c r="HN149" s="85"/>
      <c r="HO149" s="204" t="str">
        <f t="shared" si="115"/>
        <v>не выгружено A1</v>
      </c>
      <c r="HP149" s="204" t="str">
        <f t="shared" si="116"/>
        <v>не выгружено 00</v>
      </c>
      <c r="HQ149" s="182" t="str">
        <f t="shared" si="117"/>
        <v>не выгружено A1</v>
      </c>
      <c r="HR149" s="182" t="str">
        <f t="shared" si="118"/>
        <v>не выгружено A1</v>
      </c>
      <c r="HS149" s="182" t="b">
        <f t="shared" si="119"/>
        <v>0</v>
      </c>
      <c r="HT149" s="182" t="str">
        <f t="shared" si="120"/>
        <v>не выгружено A1</v>
      </c>
      <c r="HU149" s="182" t="str">
        <f t="shared" si="121"/>
        <v>не выгружено A1</v>
      </c>
      <c r="HV149" s="191" t="str">
        <f t="shared" si="122"/>
        <v>не выгружено A1</v>
      </c>
      <c r="HW149" s="184" t="str">
        <f t="shared" si="123"/>
        <v>не выгружено A1</v>
      </c>
      <c r="HX149" s="191" t="str">
        <f t="shared" si="124"/>
        <v>не выгружено A1</v>
      </c>
      <c r="HY149" s="183"/>
      <c r="HZ149" s="182" t="str">
        <f t="shared" si="125"/>
        <v>не выгружено</v>
      </c>
      <c r="IA149" s="182" t="str">
        <f t="shared" si="126"/>
        <v>A1</v>
      </c>
      <c r="IB149" s="182" t="str">
        <f t="shared" si="127"/>
        <v>не выгружено</v>
      </c>
      <c r="IC149" s="182" t="str">
        <f t="shared" si="128"/>
        <v>A1</v>
      </c>
      <c r="ID149" s="182" t="str">
        <f t="shared" si="129"/>
        <v>A1</v>
      </c>
      <c r="IE149" s="185" t="str">
        <f t="shared" si="130"/>
        <v>выгрузить A1</v>
      </c>
      <c r="IF149" s="135" t="s">
        <v>705</v>
      </c>
      <c r="IG149" s="181">
        <v>1</v>
      </c>
      <c r="IH149" s="85"/>
      <c r="II149" s="85"/>
      <c r="IJ149" s="85"/>
      <c r="IK149" s="85"/>
      <c r="IL149" s="85"/>
      <c r="IM149" s="85"/>
      <c r="IN149" s="85"/>
      <c r="IO149" s="85"/>
      <c r="IP149" s="85"/>
      <c r="IQ149" s="85"/>
      <c r="IR149" s="85"/>
      <c r="IS149" s="85"/>
      <c r="IT149" s="85"/>
      <c r="IU149" s="85"/>
      <c r="IV149" s="85"/>
      <c r="IW149" s="85"/>
      <c r="IX149" s="85"/>
      <c r="IY149" s="85"/>
      <c r="IZ149" s="85"/>
      <c r="JA149" s="85"/>
      <c r="JB149" s="85"/>
      <c r="JC149" s="85"/>
      <c r="JD149" s="85"/>
      <c r="JE149" s="85"/>
      <c r="JF149" s="85"/>
      <c r="JG149" s="85"/>
      <c r="JH149" s="85"/>
      <c r="JI149" s="85"/>
      <c r="JJ149" s="85"/>
      <c r="JK149" s="85"/>
      <c r="JL149" s="85"/>
      <c r="JM149" s="85"/>
      <c r="JN149" s="85"/>
      <c r="JO149" s="85"/>
      <c r="JP149" s="85"/>
      <c r="JQ149" s="85"/>
      <c r="JR149" s="85"/>
      <c r="JS149" s="85"/>
      <c r="JT149" s="85"/>
      <c r="JU149" s="85"/>
      <c r="JV149" s="85"/>
      <c r="JW149" s="85"/>
      <c r="JX149" s="85"/>
      <c r="JY149" s="85"/>
      <c r="JZ149" s="85"/>
      <c r="KA149" s="85"/>
      <c r="KB149" s="85"/>
      <c r="KC149" s="85"/>
    </row>
    <row r="150" spans="1:289" s="87" customFormat="1" ht="15" hidden="1" customHeight="1">
      <c r="A150" s="17"/>
      <c r="B150" s="20"/>
      <c r="C150" s="20"/>
      <c r="D150" s="18"/>
      <c r="E150" s="18"/>
      <c r="F150" s="18"/>
      <c r="G150" s="18"/>
      <c r="H150" s="18"/>
      <c r="I150" s="18"/>
      <c r="J150" s="18"/>
      <c r="K150" s="18"/>
      <c r="L150" s="18"/>
      <c r="M150" s="18"/>
      <c r="N150" s="18"/>
      <c r="O150" s="18"/>
      <c r="P150" s="18"/>
      <c r="Q150" s="18"/>
      <c r="R150" s="18"/>
      <c r="S150" s="18"/>
      <c r="T150" s="18"/>
      <c r="U150" s="18"/>
      <c r="V150" s="18"/>
      <c r="W150" s="20"/>
      <c r="X150" s="20"/>
      <c r="Y150" s="20"/>
      <c r="Z150" s="20"/>
      <c r="AA150" s="20"/>
      <c r="AB150" s="20"/>
      <c r="AC150" s="20"/>
      <c r="AD150" s="18"/>
      <c r="AE150" s="20"/>
      <c r="AF150" s="20"/>
      <c r="AG150" s="20"/>
      <c r="AH150" s="20"/>
      <c r="AI150" s="20"/>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71"/>
      <c r="BO150" s="171"/>
      <c r="BP150" s="171"/>
      <c r="BQ150" s="171"/>
      <c r="BR150" s="161"/>
      <c r="BS150" s="161"/>
      <c r="BT150" s="161"/>
      <c r="BU150" s="161"/>
      <c r="BV150" s="161"/>
      <c r="BW150" s="151"/>
      <c r="BX150" s="151"/>
      <c r="BY150" s="151"/>
      <c r="BZ150" s="151"/>
      <c r="CA150" s="151"/>
      <c r="CB150" s="129"/>
      <c r="CC150" s="129"/>
      <c r="CD150" s="129"/>
      <c r="CE150" s="129"/>
      <c r="CF150" s="129"/>
      <c r="CG150" s="129"/>
      <c r="CH150" s="129"/>
      <c r="CI150" s="129"/>
      <c r="CJ150" s="129"/>
      <c r="CK150" s="129"/>
      <c r="CL150" s="18"/>
      <c r="CM150" s="18"/>
      <c r="CN150" s="18"/>
      <c r="CO150" s="118"/>
      <c r="CP150" s="48"/>
      <c r="CQ150" s="18"/>
      <c r="CR150" s="18"/>
      <c r="CS150" s="18"/>
      <c r="CT150" s="18"/>
      <c r="CU150" s="18"/>
      <c r="CV150" s="18"/>
      <c r="CW150" s="18"/>
      <c r="CX150" s="18"/>
      <c r="CY150" s="34"/>
      <c r="CZ150" s="18"/>
      <c r="DA150" s="18"/>
      <c r="DB150" s="18"/>
      <c r="DC150" s="18"/>
      <c r="DD150" s="18"/>
      <c r="DE150" s="18"/>
      <c r="DF150" s="18"/>
      <c r="DG150" s="18"/>
      <c r="DH150" s="45"/>
      <c r="DI150" s="18"/>
      <c r="DJ150" s="18"/>
      <c r="DK150" s="18"/>
      <c r="DL150" s="18"/>
      <c r="DM150" s="18"/>
      <c r="DN150" s="18"/>
      <c r="DO150" s="18"/>
      <c r="DP150" s="18"/>
      <c r="DQ150" s="45"/>
      <c r="DR150" s="18"/>
      <c r="DS150" s="18"/>
      <c r="DT150" s="18"/>
      <c r="DU150" s="18"/>
      <c r="DV150" s="18"/>
      <c r="DW150" s="18"/>
      <c r="DX150" s="18"/>
      <c r="DY150" s="18"/>
      <c r="DZ150" s="45"/>
      <c r="EA150" s="18"/>
      <c r="EB150" s="18"/>
      <c r="EC150" s="18"/>
      <c r="ED150" s="18"/>
      <c r="EE150" s="18"/>
      <c r="EF150" s="18"/>
      <c r="EG150" s="18"/>
      <c r="EH150" s="18"/>
      <c r="EI150" s="45"/>
      <c r="EJ150" s="18"/>
      <c r="EK150" s="18"/>
      <c r="EL150" s="18"/>
      <c r="EM150" s="18"/>
      <c r="EN150" s="18"/>
      <c r="EO150" s="18"/>
      <c r="EP150" s="18"/>
      <c r="EQ150" s="18"/>
      <c r="ER150" s="45"/>
      <c r="ES150" s="110"/>
      <c r="ET150" s="110"/>
      <c r="EU150" s="110"/>
      <c r="EV150" s="110"/>
      <c r="EW150" s="192"/>
      <c r="EX150" s="192"/>
      <c r="EY150" s="192"/>
      <c r="EZ150" s="192"/>
      <c r="FA150" s="199"/>
      <c r="FB150" s="214"/>
      <c r="FC150" s="214"/>
      <c r="FD150" s="18"/>
      <c r="FE150" s="18"/>
      <c r="FF150" s="18"/>
      <c r="FG150" s="18"/>
      <c r="FH150" s="18"/>
      <c r="FI150" s="18"/>
      <c r="FJ150" s="34"/>
      <c r="FK150" s="18"/>
      <c r="FL150" s="18"/>
      <c r="FM150" s="18"/>
      <c r="FN150" s="18"/>
      <c r="FO150" s="18"/>
      <c r="FP150" s="18"/>
      <c r="FQ150" s="18"/>
      <c r="FR150" s="18"/>
      <c r="FS150" s="45"/>
      <c r="FT150" s="18"/>
      <c r="FU150" s="18"/>
      <c r="FV150" s="18"/>
      <c r="FW150" s="18"/>
      <c r="FX150" s="18"/>
      <c r="FY150" s="18"/>
      <c r="FZ150" s="18"/>
      <c r="GA150" s="18"/>
      <c r="GB150" s="45"/>
      <c r="GC150" s="110"/>
      <c r="GD150" s="110"/>
      <c r="GE150" s="110"/>
      <c r="GF150" s="110"/>
      <c r="GG150" s="110"/>
      <c r="GH150" s="110"/>
      <c r="GI150" s="110"/>
      <c r="GJ150" s="110"/>
      <c r="GK150" s="110"/>
      <c r="GL150" s="110"/>
      <c r="GM150" s="110"/>
      <c r="GN150" s="110"/>
      <c r="GO150" s="110"/>
      <c r="GP150" s="110"/>
      <c r="GQ150" s="110"/>
      <c r="GR150" s="110"/>
      <c r="GS150" s="110"/>
      <c r="GT150" s="110"/>
      <c r="GU150" s="110"/>
      <c r="GV150" s="110"/>
      <c r="GW150" s="110"/>
      <c r="GX150" s="110"/>
      <c r="GY150" s="45"/>
      <c r="GZ150" s="199"/>
      <c r="HA150" s="110"/>
      <c r="HB150" s="110"/>
      <c r="HC150" s="110"/>
      <c r="HD150" s="34">
        <f t="shared" si="110"/>
        <v>0</v>
      </c>
      <c r="HE150" s="25">
        <f t="shared" si="131"/>
        <v>0</v>
      </c>
      <c r="HF150" s="25">
        <f t="shared" si="132"/>
        <v>0</v>
      </c>
      <c r="HG150" s="25">
        <f t="shared" si="133"/>
        <v>0</v>
      </c>
      <c r="HH150" s="25">
        <f t="shared" si="134"/>
        <v>0</v>
      </c>
      <c r="HI150" s="25"/>
      <c r="HJ150" s="18"/>
      <c r="HK150" s="18"/>
      <c r="HL150" s="24" t="str">
        <f t="shared" si="108"/>
        <v>-</v>
      </c>
      <c r="HM150" s="107"/>
      <c r="HN150" s="85"/>
      <c r="HO150" s="204" t="str">
        <f t="shared" si="115"/>
        <v>---/---</v>
      </c>
      <c r="HP150" s="204" t="str">
        <f t="shared" si="116"/>
        <v>---/---</v>
      </c>
      <c r="HQ150" s="182" t="str">
        <f t="shared" si="117"/>
        <v>---/---</v>
      </c>
      <c r="HR150" s="182" t="str">
        <f t="shared" si="118"/>
        <v>---/---</v>
      </c>
      <c r="HS150" s="182" t="b">
        <f t="shared" si="119"/>
        <v>0</v>
      </c>
      <c r="HT150" s="182" t="str">
        <f t="shared" si="120"/>
        <v>---/---</v>
      </c>
      <c r="HU150" s="182" t="str">
        <f t="shared" si="121"/>
        <v>---/---</v>
      </c>
      <c r="HV150" s="191" t="str">
        <f t="shared" si="122"/>
        <v>---/---</v>
      </c>
      <c r="HW150" s="184" t="str">
        <f t="shared" si="123"/>
        <v>---/---</v>
      </c>
      <c r="HX150" s="191" t="str">
        <f t="shared" si="124"/>
        <v>---/---</v>
      </c>
      <c r="HY150" s="183"/>
      <c r="HZ150" s="182" t="str">
        <f t="shared" si="125"/>
        <v>---/---</v>
      </c>
      <c r="IA150" s="182" t="str">
        <f t="shared" si="126"/>
        <v>---/---</v>
      </c>
      <c r="IB150" s="182" t="str">
        <f t="shared" si="127"/>
        <v>---/---</v>
      </c>
      <c r="IC150" s="182" t="str">
        <f t="shared" si="128"/>
        <v>---/---</v>
      </c>
      <c r="ID150" s="182" t="str">
        <f t="shared" si="129"/>
        <v>---/---</v>
      </c>
      <c r="IE150" s="185" t="str">
        <f t="shared" si="130"/>
        <v>---/---</v>
      </c>
      <c r="IF150" s="135" t="s">
        <v>717</v>
      </c>
      <c r="IG150" s="181">
        <v>1</v>
      </c>
      <c r="IH150" s="85"/>
      <c r="II150" s="85"/>
      <c r="IJ150" s="85"/>
      <c r="IK150" s="85"/>
      <c r="IL150" s="85"/>
      <c r="IM150" s="85"/>
      <c r="IN150" s="85"/>
      <c r="IO150" s="85"/>
      <c r="IP150" s="85"/>
      <c r="IQ150" s="85"/>
      <c r="IR150" s="85"/>
      <c r="IS150" s="85"/>
      <c r="IT150" s="85"/>
      <c r="IU150" s="85"/>
      <c r="IV150" s="85"/>
      <c r="IW150" s="85"/>
      <c r="IX150" s="85"/>
      <c r="IY150" s="85"/>
      <c r="IZ150" s="85"/>
      <c r="JA150" s="85"/>
      <c r="JB150" s="85"/>
      <c r="JC150" s="85"/>
      <c r="JD150" s="85"/>
      <c r="JE150" s="85"/>
      <c r="JF150" s="85"/>
      <c r="JG150" s="85"/>
      <c r="JH150" s="85"/>
      <c r="JI150" s="85"/>
      <c r="JJ150" s="85"/>
      <c r="JK150" s="85"/>
      <c r="JL150" s="85"/>
      <c r="JM150" s="85"/>
      <c r="JN150" s="85"/>
      <c r="JO150" s="85"/>
      <c r="JP150" s="85"/>
      <c r="JQ150" s="85"/>
      <c r="JR150" s="85"/>
      <c r="JS150" s="85"/>
      <c r="JT150" s="85"/>
      <c r="JU150" s="85"/>
      <c r="JV150" s="85"/>
      <c r="JW150" s="85"/>
      <c r="JX150" s="85"/>
      <c r="JY150" s="85"/>
      <c r="JZ150" s="85"/>
      <c r="KA150" s="85"/>
      <c r="KB150" s="85"/>
      <c r="KC150" s="85"/>
    </row>
    <row r="151" spans="1:289" s="57" customFormat="1" ht="45" hidden="1" customHeight="1">
      <c r="A151" s="17"/>
      <c r="B151" s="20"/>
      <c r="C151" s="20"/>
      <c r="D151" s="18"/>
      <c r="E151" s="18"/>
      <c r="F151" s="18"/>
      <c r="G151" s="18"/>
      <c r="H151" s="18"/>
      <c r="I151" s="18"/>
      <c r="J151" s="18"/>
      <c r="K151" s="18"/>
      <c r="L151" s="18"/>
      <c r="M151" s="18"/>
      <c r="N151" s="18"/>
      <c r="O151" s="18"/>
      <c r="P151" s="18"/>
      <c r="Q151" s="18"/>
      <c r="R151" s="18"/>
      <c r="S151" s="18"/>
      <c r="T151" s="18"/>
      <c r="U151" s="18"/>
      <c r="V151" s="18"/>
      <c r="W151" s="20"/>
      <c r="X151" s="20"/>
      <c r="Y151" s="20"/>
      <c r="Z151" s="20"/>
      <c r="AA151" s="20"/>
      <c r="AB151" s="20"/>
      <c r="AC151" s="20"/>
      <c r="AD151" s="18"/>
      <c r="AE151" s="20"/>
      <c r="AF151" s="20"/>
      <c r="AG151" s="20"/>
      <c r="AH151" s="20"/>
      <c r="AI151" s="20"/>
      <c r="AJ151" s="18"/>
      <c r="AK151" s="18"/>
      <c r="AL151" s="18"/>
      <c r="AM151" s="18"/>
      <c r="AN151" s="18"/>
      <c r="AO151" s="18"/>
      <c r="AP151" s="18"/>
      <c r="AQ151" s="39" t="s">
        <v>629</v>
      </c>
      <c r="AR151" s="39" t="s">
        <v>630</v>
      </c>
      <c r="AS151" s="39"/>
      <c r="AT151" s="39"/>
      <c r="AU151" s="39" t="s">
        <v>631</v>
      </c>
      <c r="AV151" s="39" t="s">
        <v>632</v>
      </c>
      <c r="AW151" s="39" t="s">
        <v>631</v>
      </c>
      <c r="AX151" s="39" t="s">
        <v>632</v>
      </c>
      <c r="AY151" s="18"/>
      <c r="AZ151" s="18"/>
      <c r="BA151" s="18"/>
      <c r="BB151" s="18"/>
      <c r="BC151" s="18"/>
      <c r="BD151" s="18"/>
      <c r="BE151" s="18"/>
      <c r="BF151" s="18"/>
      <c r="BG151" s="18"/>
      <c r="BH151" s="18"/>
      <c r="BI151" s="18"/>
      <c r="BJ151" s="18"/>
      <c r="BK151" s="18"/>
      <c r="BL151" s="18"/>
      <c r="BM151" s="18"/>
      <c r="BN151" s="171"/>
      <c r="BO151" s="171"/>
      <c r="BP151" s="171"/>
      <c r="BQ151" s="171"/>
      <c r="BR151" s="161"/>
      <c r="BS151" s="161"/>
      <c r="BT151" s="161"/>
      <c r="BU151" s="161"/>
      <c r="BV151" s="161"/>
      <c r="BW151" s="151"/>
      <c r="BX151" s="151"/>
      <c r="BY151" s="151"/>
      <c r="BZ151" s="151"/>
      <c r="CA151" s="151"/>
      <c r="CB151" s="129"/>
      <c r="CC151" s="129"/>
      <c r="CD151" s="129"/>
      <c r="CE151" s="129"/>
      <c r="CF151" s="129"/>
      <c r="CG151" s="129"/>
      <c r="CH151" s="129"/>
      <c r="CI151" s="129"/>
      <c r="CJ151" s="129"/>
      <c r="CK151" s="129"/>
      <c r="CL151" s="18"/>
      <c r="CM151" s="18"/>
      <c r="CN151" s="18"/>
      <c r="CO151" s="118"/>
      <c r="CP151" s="48"/>
      <c r="CQ151" s="18"/>
      <c r="CR151" s="18"/>
      <c r="CS151" s="18"/>
      <c r="CT151" s="18"/>
      <c r="CU151" s="18"/>
      <c r="CV151" s="18"/>
      <c r="CW151" s="18"/>
      <c r="CX151" s="18"/>
      <c r="CY151" s="34"/>
      <c r="CZ151" s="18"/>
      <c r="DA151" s="18"/>
      <c r="DB151" s="18"/>
      <c r="DC151" s="18"/>
      <c r="DD151" s="18"/>
      <c r="DE151" s="18"/>
      <c r="DF151" s="18"/>
      <c r="DG151" s="18"/>
      <c r="DH151" s="45"/>
      <c r="DI151" s="18"/>
      <c r="DJ151" s="18"/>
      <c r="DK151" s="18"/>
      <c r="DL151" s="18"/>
      <c r="DM151" s="18"/>
      <c r="DN151" s="18"/>
      <c r="DO151" s="18"/>
      <c r="DP151" s="18"/>
      <c r="DQ151" s="45"/>
      <c r="DR151" s="18"/>
      <c r="DS151" s="18"/>
      <c r="DT151" s="18"/>
      <c r="DU151" s="18"/>
      <c r="DV151" s="18"/>
      <c r="DW151" s="18"/>
      <c r="DX151" s="18"/>
      <c r="DY151" s="18"/>
      <c r="DZ151" s="45"/>
      <c r="EA151" s="18"/>
      <c r="EB151" s="18"/>
      <c r="EC151" s="18"/>
      <c r="ED151" s="18"/>
      <c r="EE151" s="18"/>
      <c r="EF151" s="18"/>
      <c r="EG151" s="18"/>
      <c r="EH151" s="18"/>
      <c r="EI151" s="45"/>
      <c r="EJ151" s="18"/>
      <c r="EK151" s="18"/>
      <c r="EL151" s="18"/>
      <c r="EM151" s="18"/>
      <c r="EN151" s="18"/>
      <c r="EO151" s="18"/>
      <c r="EP151" s="18"/>
      <c r="EQ151" s="18"/>
      <c r="ER151" s="45"/>
      <c r="ES151" s="110"/>
      <c r="ET151" s="110"/>
      <c r="EU151" s="110"/>
      <c r="EV151" s="110"/>
      <c r="EW151" s="192"/>
      <c r="EX151" s="192"/>
      <c r="EY151" s="192"/>
      <c r="EZ151" s="192"/>
      <c r="FA151" s="199"/>
      <c r="FB151" s="214" t="s">
        <v>351</v>
      </c>
      <c r="FC151" s="214" t="str">
        <f t="shared" ref="FC151:FC156" si="135">IF(BK151&gt;0,IF(DC151&gt;0,WORKDAY(DB151,20),IF(CT151&gt;0,WORKDAY(CS151,30),IF(CO151&gt;0,WORKDAY(CN151,40),FB151))),"-")</f>
        <v>-</v>
      </c>
      <c r="FD151" s="18"/>
      <c r="FE151" s="18"/>
      <c r="FF151" s="18"/>
      <c r="FG151" s="18"/>
      <c r="FH151" s="18"/>
      <c r="FI151" s="18"/>
      <c r="FJ151" s="34"/>
      <c r="FK151" s="40"/>
      <c r="FL151" s="40"/>
      <c r="FM151" s="18"/>
      <c r="FN151" s="18"/>
      <c r="FO151" s="18"/>
      <c r="FP151" s="18"/>
      <c r="FQ151" s="18"/>
      <c r="FR151" s="18"/>
      <c r="FS151" s="45"/>
      <c r="FT151" s="40"/>
      <c r="FU151" s="40"/>
      <c r="FV151" s="18"/>
      <c r="FW151" s="18"/>
      <c r="FX151" s="18"/>
      <c r="FY151" s="18"/>
      <c r="FZ151" s="18"/>
      <c r="GA151" s="18"/>
      <c r="GB151" s="45"/>
      <c r="GC151" s="110"/>
      <c r="GD151" s="110"/>
      <c r="GE151" s="110"/>
      <c r="GF151" s="110"/>
      <c r="GG151" s="110"/>
      <c r="GH151" s="110"/>
      <c r="GI151" s="110"/>
      <c r="GJ151" s="110"/>
      <c r="GK151" s="110"/>
      <c r="GL151" s="110"/>
      <c r="GM151" s="110"/>
      <c r="GN151" s="110"/>
      <c r="GO151" s="110"/>
      <c r="GP151" s="110"/>
      <c r="GQ151" s="110"/>
      <c r="GR151" s="110"/>
      <c r="GS151" s="110"/>
      <c r="GT151" s="110"/>
      <c r="GU151" s="110"/>
      <c r="GV151" s="110"/>
      <c r="GW151" s="110"/>
      <c r="GX151" s="110"/>
      <c r="GY151" s="45"/>
      <c r="GZ151" s="199"/>
      <c r="HA151" s="110"/>
      <c r="HB151" s="110"/>
      <c r="HC151" s="110"/>
      <c r="HD151" s="34">
        <f t="shared" si="110"/>
        <v>0</v>
      </c>
      <c r="HE151" s="25">
        <f t="shared" si="131"/>
        <v>0</v>
      </c>
      <c r="HF151" s="41">
        <f t="shared" si="132"/>
        <v>0</v>
      </c>
      <c r="HG151" s="25">
        <f t="shared" si="133"/>
        <v>0</v>
      </c>
      <c r="HH151" s="25">
        <f t="shared" si="134"/>
        <v>0</v>
      </c>
      <c r="HI151" s="41"/>
      <c r="HJ151" s="18"/>
      <c r="HK151" s="18"/>
      <c r="HL151" s="40" t="str">
        <f t="shared" si="108"/>
        <v>-</v>
      </c>
      <c r="HM151" s="107"/>
      <c r="HN151" s="85"/>
      <c r="HO151" s="204" t="str">
        <f t="shared" si="115"/>
        <v>---/---</v>
      </c>
      <c r="HP151" s="204" t="str">
        <f t="shared" si="116"/>
        <v>---/---</v>
      </c>
      <c r="HQ151" s="182" t="str">
        <f t="shared" si="117"/>
        <v>---/---</v>
      </c>
      <c r="HR151" s="182" t="str">
        <f t="shared" si="118"/>
        <v>---/---</v>
      </c>
      <c r="HS151" s="182" t="b">
        <f t="shared" si="119"/>
        <v>0</v>
      </c>
      <c r="HT151" s="182" t="str">
        <f t="shared" si="120"/>
        <v>---/---</v>
      </c>
      <c r="HU151" s="182" t="str">
        <f t="shared" si="121"/>
        <v>---/---</v>
      </c>
      <c r="HV151" s="191" t="str">
        <f t="shared" si="122"/>
        <v>---/---</v>
      </c>
      <c r="HW151" s="184" t="str">
        <f t="shared" si="123"/>
        <v>---/---</v>
      </c>
      <c r="HX151" s="191" t="str">
        <f t="shared" si="124"/>
        <v>---/---</v>
      </c>
      <c r="HY151" s="183"/>
      <c r="HZ151" s="182" t="str">
        <f t="shared" si="125"/>
        <v>---/---</v>
      </c>
      <c r="IA151" s="182" t="str">
        <f t="shared" si="126"/>
        <v>---/---</v>
      </c>
      <c r="IB151" s="182" t="str">
        <f t="shared" si="127"/>
        <v>---/---</v>
      </c>
      <c r="IC151" s="182" t="str">
        <f t="shared" si="128"/>
        <v>---/---</v>
      </c>
      <c r="ID151" s="182" t="str">
        <f t="shared" si="129"/>
        <v>---/---</v>
      </c>
      <c r="IE151" s="185" t="str">
        <f t="shared" si="130"/>
        <v>---/---</v>
      </c>
      <c r="IF151" s="135" t="s">
        <v>717</v>
      </c>
      <c r="IG151" s="181">
        <v>1</v>
      </c>
      <c r="IH151" s="85"/>
      <c r="II151" s="85"/>
      <c r="IJ151" s="85"/>
      <c r="IK151" s="85"/>
      <c r="IL151" s="85"/>
      <c r="IM151" s="85"/>
      <c r="IN151" s="85"/>
      <c r="IO151" s="85"/>
      <c r="IP151" s="85"/>
      <c r="IQ151" s="85"/>
      <c r="IR151" s="85"/>
      <c r="IS151" s="85"/>
      <c r="IT151" s="85"/>
      <c r="IU151" s="85"/>
      <c r="IV151" s="85"/>
      <c r="IW151" s="85"/>
      <c r="IX151" s="85"/>
      <c r="IY151" s="85"/>
      <c r="IZ151" s="85"/>
      <c r="JA151" s="85"/>
      <c r="JB151" s="85"/>
      <c r="JC151" s="85"/>
      <c r="JD151" s="85"/>
      <c r="JE151" s="85"/>
      <c r="JF151" s="85"/>
      <c r="JG151" s="85"/>
      <c r="JH151" s="85"/>
      <c r="JI151" s="85"/>
      <c r="JJ151" s="85"/>
      <c r="JK151" s="85"/>
      <c r="JL151" s="85"/>
      <c r="JM151" s="85"/>
      <c r="JN151" s="85"/>
      <c r="JO151" s="85"/>
      <c r="JP151" s="85"/>
      <c r="JQ151" s="85"/>
      <c r="JR151" s="85"/>
      <c r="JS151" s="85"/>
      <c r="JT151" s="85"/>
      <c r="JU151" s="85"/>
      <c r="JV151" s="85"/>
      <c r="JW151" s="85"/>
      <c r="JX151" s="85"/>
      <c r="JY151" s="85"/>
      <c r="JZ151" s="85"/>
      <c r="KA151" s="85"/>
      <c r="KB151" s="85"/>
      <c r="KC151" s="85"/>
    </row>
    <row r="152" spans="1:289" s="57" customFormat="1" ht="71.25" customHeight="1">
      <c r="A152" s="38"/>
      <c r="B152" s="19" t="s">
        <v>156</v>
      </c>
      <c r="C152" s="19" t="s">
        <v>157</v>
      </c>
      <c r="D152" s="5"/>
      <c r="E152" s="5"/>
      <c r="F152" s="5"/>
      <c r="G152" s="5"/>
      <c r="H152" s="5" t="s">
        <v>727</v>
      </c>
      <c r="I152" s="5" t="s">
        <v>736</v>
      </c>
      <c r="J152" s="5"/>
      <c r="K152" s="5"/>
      <c r="L152" s="5"/>
      <c r="M152" s="5"/>
      <c r="N152" s="5"/>
      <c r="O152" s="5"/>
      <c r="P152" s="5" t="s">
        <v>745</v>
      </c>
      <c r="Q152" s="5" t="s">
        <v>747</v>
      </c>
      <c r="R152" s="5" t="s">
        <v>204</v>
      </c>
      <c r="S152" s="5" t="s">
        <v>364</v>
      </c>
      <c r="T152" s="5" t="s">
        <v>363</v>
      </c>
      <c r="U152" s="5" t="s">
        <v>158</v>
      </c>
      <c r="V152" s="5"/>
      <c r="W152" s="5" t="str">
        <f>CONCATENATE(X152,"-",Y152,"-",Z152,AA152,,AB152,"-",AC152)</f>
        <v>5-30-JFCC-0001</v>
      </c>
      <c r="X152" s="19" t="s">
        <v>755</v>
      </c>
      <c r="Y152" s="19">
        <v>30</v>
      </c>
      <c r="Z152" s="19" t="s">
        <v>310</v>
      </c>
      <c r="AA152" s="19" t="s">
        <v>303</v>
      </c>
      <c r="AB152" s="19"/>
      <c r="AC152" s="19" t="s">
        <v>188</v>
      </c>
      <c r="AD152" s="5"/>
      <c r="AE152" s="19">
        <v>4</v>
      </c>
      <c r="AF152" s="19" t="s">
        <v>180</v>
      </c>
      <c r="AG152" s="19" t="s">
        <v>166</v>
      </c>
      <c r="AH152" s="19">
        <v>537</v>
      </c>
      <c r="AI152" s="19" t="s">
        <v>188</v>
      </c>
      <c r="AJ152" s="5"/>
      <c r="AK152" s="5"/>
      <c r="AL152" s="5" t="s">
        <v>122</v>
      </c>
      <c r="AM152" s="5"/>
      <c r="AN152" s="5" t="s">
        <v>167</v>
      </c>
      <c r="AO152" s="5" t="str">
        <f>CONCATENATE("0055-",B152,"-",C152,"-","4",".",AE152,".",AF152,".",AG152,".",AH152,"-",AL152,".",AN152,"-",AI152)</f>
        <v>0055-CPC-GA1-4.4.3.30.537-PS.RD-0001</v>
      </c>
      <c r="AP152" s="5" t="str">
        <f>CONCATENATE("0055-",B152,"-",C152,"-","4",".",AE152,".",AF152,".",AG152,".",AH152,"-",AL152,"-",AN152,"-",AI152,"_",BD152,"_",U152)</f>
        <v>0055-CPC-GA1-4.4.3.30.537-PS-RD-0001_A1_ER</v>
      </c>
      <c r="AQ152" s="13" t="s">
        <v>511</v>
      </c>
      <c r="AR152" s="13" t="s">
        <v>330</v>
      </c>
      <c r="AS152" s="13"/>
      <c r="AT152" s="13"/>
      <c r="AU152" s="13" t="s">
        <v>318</v>
      </c>
      <c r="AV152" s="13" t="s">
        <v>333</v>
      </c>
      <c r="AW152" s="13" t="str">
        <f>CONCATENATE(AQ152," ",AS152,CHAR(10),W152,CHAR(10),AU152)</f>
        <v>AFA&amp;FFS Control Cabinet KSPA 9030-01/TECON TU 4371-001-00159093-07 REV.5. 
5-30-JFCC-0001
List of drawings</v>
      </c>
      <c r="AX152" s="13" t="str">
        <f>CONCATENATE(AR152," ",AT152,CHAR(10),W152,CHAR(10),AV152)</f>
        <v>Контроллер для систем пожарной автоматики КСПА 9030-01/Текон, ТУ 4371-001-00159093-07 изм.5. Шкаф системный АСПС и ПТ. 
5-30-JFCC-0001
Ведомость документов</v>
      </c>
      <c r="AY152" s="5"/>
      <c r="AZ152" s="5" t="s">
        <v>490</v>
      </c>
      <c r="BA152" s="5" t="s">
        <v>489</v>
      </c>
      <c r="BB152" s="5" t="str">
        <f>IF(FW152&gt;0,"02",IF(FN152&gt;0,"01",IF(FE152&gt;0,"00",IF(EM152&gt;0,"G1",IF(ED152&gt;0,"F1",IF(DU152&gt;0,"E1",IF(DL152&gt;0,"D1",IF(DC152&gt;0,"C1",IF(CT152&gt;0,"B1",IF(BM152&gt;0,"A1","-"))))))))))</f>
        <v>A1</v>
      </c>
      <c r="BC152" s="167" t="str">
        <f t="shared" ref="BC152:BC156" si="136">IF(OR(BB152="A1",BB152="B1",BB152="C1",BB152="D1",BB152="E1",BB152="F1",BB152="G1",BB152="H1"),"IFR",IF(OR(BB152="00",BB152="01",BB152="02",BB152="03",BB152="04",BB152="05"),"IFU","-"))</f>
        <v>IFR</v>
      </c>
      <c r="BD152" s="5" t="str">
        <f t="shared" ref="BD152:BD156" si="137">BB152</f>
        <v>A1</v>
      </c>
      <c r="BE152" s="5"/>
      <c r="BF152" s="5"/>
      <c r="BG152" s="12"/>
      <c r="BH152" s="5"/>
      <c r="BI152" s="5"/>
      <c r="BJ152" s="54">
        <f>FB152-(28+15)</f>
        <v>44180</v>
      </c>
      <c r="BK152" s="54">
        <f ca="1">IF(BM152&gt;0,BL152,IF(BJ152&lt;TODAY(),WORKDAY(TODAY(),10),BJ152))</f>
        <v>44252</v>
      </c>
      <c r="BL152" s="54">
        <v>44252</v>
      </c>
      <c r="BM152" s="5" t="s">
        <v>791</v>
      </c>
      <c r="BN152" s="167"/>
      <c r="BO152" s="167"/>
      <c r="BP152" s="167"/>
      <c r="BQ152" s="167"/>
      <c r="BR152" s="157"/>
      <c r="BS152" s="157"/>
      <c r="BT152" s="157"/>
      <c r="BU152" s="157"/>
      <c r="BV152" s="157"/>
      <c r="BW152" s="147"/>
      <c r="BX152" s="147"/>
      <c r="BY152" s="147"/>
      <c r="BZ152" s="147"/>
      <c r="CA152" s="147"/>
      <c r="CB152" s="125"/>
      <c r="CC152" s="125"/>
      <c r="CD152" s="125"/>
      <c r="CE152" s="125"/>
      <c r="CF152" s="125"/>
      <c r="CG152" s="125"/>
      <c r="CH152" s="125"/>
      <c r="CI152" s="125"/>
      <c r="CJ152" s="125"/>
      <c r="CK152" s="125"/>
      <c r="CL152" s="24">
        <f>WORKDAY(BJ152,20)</f>
        <v>44208</v>
      </c>
      <c r="CM152" s="24">
        <f ca="1">IF(BM152&gt;0,WORKDAY(BK152,10),"-")</f>
        <v>44266</v>
      </c>
      <c r="CN152" s="54"/>
      <c r="CO152" s="117"/>
      <c r="CP152" s="34"/>
      <c r="CQ152" s="24">
        <f>WORKDAY(CL152,10)</f>
        <v>44222</v>
      </c>
      <c r="CR152" s="24" t="str">
        <f>IF(CO152&gt;0,WORKDAY(CM152,10),"-")</f>
        <v>-</v>
      </c>
      <c r="CS152" s="54"/>
      <c r="CT152" s="5"/>
      <c r="CU152" s="24" t="str">
        <f>IF(CT152&gt;0,WORKDAY(CQ152,10),"-")</f>
        <v>-</v>
      </c>
      <c r="CV152" s="24" t="str">
        <f>IF(CT152&gt;0,WORKDAY(CR152,10),"-")</f>
        <v>-</v>
      </c>
      <c r="CW152" s="54"/>
      <c r="CX152" s="5"/>
      <c r="CY152" s="34"/>
      <c r="CZ152" s="24" t="str">
        <f>IF(CX152&gt;0,WORKDAY(CU152,10),"-")</f>
        <v>-</v>
      </c>
      <c r="DA152" s="24" t="str">
        <f>IF(CX152&gt;0,WORKDAY(CV152,10),"-")</f>
        <v>-</v>
      </c>
      <c r="DB152" s="24"/>
      <c r="DC152" s="5"/>
      <c r="DD152" s="24" t="str">
        <f>IF(DC152&gt;0,WORKDAY(CZ152,10),"-")</f>
        <v>-</v>
      </c>
      <c r="DE152" s="24" t="str">
        <f>IF(DC152&gt;0,WORKDAY(DA152,10),"-")</f>
        <v>-</v>
      </c>
      <c r="DF152" s="5"/>
      <c r="DG152" s="5"/>
      <c r="DH152" s="54"/>
      <c r="DI152" s="24" t="str">
        <f>IF(DG152&gt;0,WORKDAY(DD152,10),"-")</f>
        <v>-</v>
      </c>
      <c r="DJ152" s="24" t="str">
        <f>IF(DG152&gt;0,WORKDAY(DE152,10),"-")</f>
        <v>-</v>
      </c>
      <c r="DK152" s="5"/>
      <c r="DL152" s="5"/>
      <c r="DM152" s="24" t="str">
        <f>IF(DL152&gt;0,WORKDAY(DI152,10),"-")</f>
        <v>-</v>
      </c>
      <c r="DN152" s="24" t="str">
        <f>IF(DL152&gt;0,WORKDAY(DJ152,10),"-")</f>
        <v>-</v>
      </c>
      <c r="DO152" s="5"/>
      <c r="DP152" s="5"/>
      <c r="DQ152" s="54"/>
      <c r="DR152" s="24" t="str">
        <f>IF(DP152&gt;0,WORKDAY(DM152,10),"-")</f>
        <v>-</v>
      </c>
      <c r="DS152" s="24" t="str">
        <f>IF(DP152&gt;0,WORKDAY(DN152,10),"-")</f>
        <v>-</v>
      </c>
      <c r="DT152" s="5"/>
      <c r="DU152" s="5"/>
      <c r="DV152" s="24" t="str">
        <f>IF(DU152&gt;0,WORKDAY(DR152,10),"-")</f>
        <v>-</v>
      </c>
      <c r="DW152" s="24" t="str">
        <f>IF(DU152&gt;0,WORKDAY(DS152,10),"-")</f>
        <v>-</v>
      </c>
      <c r="DX152" s="5"/>
      <c r="DY152" s="5"/>
      <c r="DZ152" s="54"/>
      <c r="EA152" s="24" t="str">
        <f>IF(DY152&gt;0,WORKDAY(DV152,10),"-")</f>
        <v>-</v>
      </c>
      <c r="EB152" s="24" t="str">
        <f>IF(DY152&gt;0,WORKDAY(DW152,10),"-")</f>
        <v>-</v>
      </c>
      <c r="EC152" s="5"/>
      <c r="ED152" s="5"/>
      <c r="EE152" s="24" t="str">
        <f>IF(ED152&gt;0,WORKDAY(EA152,10),"-")</f>
        <v>-</v>
      </c>
      <c r="EF152" s="24" t="str">
        <f>IF(ED152&gt;0,WORKDAY(EB152,10),"-")</f>
        <v>-</v>
      </c>
      <c r="EG152" s="5"/>
      <c r="EH152" s="5"/>
      <c r="EI152" s="54"/>
      <c r="EJ152" s="24" t="str">
        <f>IF(EH152&gt;0,WORKDAY(EE152,10),"-")</f>
        <v>-</v>
      </c>
      <c r="EK152" s="24" t="str">
        <f>IF(EH152&gt;0,WORKDAY(EF152,10),"-")</f>
        <v>-</v>
      </c>
      <c r="EL152" s="5"/>
      <c r="EM152" s="5"/>
      <c r="EN152" s="24" t="str">
        <f>IF(EM152&gt;0,WORKDAY(EJ152,10),"-")</f>
        <v>-</v>
      </c>
      <c r="EO152" s="24" t="str">
        <f>IF(EM152&gt;0,WORKDAY(EK152,10),"-")</f>
        <v>-</v>
      </c>
      <c r="EP152" s="5"/>
      <c r="EQ152" s="5"/>
      <c r="ER152" s="54"/>
      <c r="ES152" s="54"/>
      <c r="ET152" s="54"/>
      <c r="EU152" s="54"/>
      <c r="EV152" s="54"/>
      <c r="EW152" s="24"/>
      <c r="EX152" s="24"/>
      <c r="EY152" s="167"/>
      <c r="EZ152" s="167"/>
      <c r="FA152" s="193"/>
      <c r="FB152" s="214">
        <v>44223</v>
      </c>
      <c r="FC152" s="214">
        <f t="shared" ca="1" si="135"/>
        <v>44223</v>
      </c>
      <c r="FD152" s="167"/>
      <c r="FE152" s="167"/>
      <c r="FF152" s="24" t="str">
        <f>IF(FE152&gt;0,WORKDAY(FB152,10),"-")</f>
        <v>-</v>
      </c>
      <c r="FG152" s="24" t="str">
        <f>IF(FE152&gt;0,WORKDAY(FC152,10),"-")</f>
        <v>-</v>
      </c>
      <c r="FH152" s="5"/>
      <c r="FI152" s="5"/>
      <c r="FJ152" s="34"/>
      <c r="FK152" s="24">
        <f t="shared" ref="FK152:FK156" si="138">WORKDAY(FB152,20)</f>
        <v>44251</v>
      </c>
      <c r="FL152" s="24">
        <f>FK152</f>
        <v>44251</v>
      </c>
      <c r="FM152" s="5"/>
      <c r="FN152" s="5"/>
      <c r="FO152" s="24" t="str">
        <f>IF(FN152&gt;0,WORKDAY(FK152,10),"-")</f>
        <v>-</v>
      </c>
      <c r="FP152" s="24" t="str">
        <f>IF(FN152&gt;0,WORKDAY(FL152,10),"-")</f>
        <v>-</v>
      </c>
      <c r="FQ152" s="5"/>
      <c r="FR152" s="5"/>
      <c r="FS152" s="54"/>
      <c r="FT152" s="24">
        <f t="shared" ref="FT152:FT156" si="139">WORKDAY(FK152,20)</f>
        <v>44279</v>
      </c>
      <c r="FU152" s="24">
        <f>FT152</f>
        <v>44279</v>
      </c>
      <c r="FV152" s="5"/>
      <c r="FW152" s="5"/>
      <c r="FX152" s="24" t="str">
        <f>IF(FW152&gt;0,WORKDAY(FT152,10),"-")</f>
        <v>-</v>
      </c>
      <c r="FY152" s="24" t="str">
        <f>IF(FW152&gt;0,WORKDAY(FU152,10),"-")</f>
        <v>-</v>
      </c>
      <c r="FZ152" s="5"/>
      <c r="GA152" s="5"/>
      <c r="GB152" s="54"/>
      <c r="GC152" s="54"/>
      <c r="GD152" s="54"/>
      <c r="GE152" s="54"/>
      <c r="GF152" s="54"/>
      <c r="GG152" s="54"/>
      <c r="GH152" s="54"/>
      <c r="GI152" s="54"/>
      <c r="GJ152" s="54"/>
      <c r="GK152" s="54"/>
      <c r="GL152" s="54"/>
      <c r="GM152" s="54"/>
      <c r="GN152" s="54"/>
      <c r="GO152" s="54"/>
      <c r="GP152" s="54"/>
      <c r="GQ152" s="54"/>
      <c r="GR152" s="54"/>
      <c r="GS152" s="54"/>
      <c r="GT152" s="54"/>
      <c r="GU152" s="54"/>
      <c r="GV152" s="54"/>
      <c r="GW152" s="54"/>
      <c r="GX152" s="54"/>
      <c r="GY152" s="54"/>
      <c r="GZ152" s="193"/>
      <c r="HA152" s="54"/>
      <c r="HB152" s="54"/>
      <c r="HC152" s="54"/>
      <c r="HD152" s="34">
        <f t="shared" ca="1" si="110"/>
        <v>1</v>
      </c>
      <c r="HE152" s="25">
        <f t="shared" ca="1" si="131"/>
        <v>6.8389057750759875E-4</v>
      </c>
      <c r="HF152" s="25">
        <f t="shared" ca="1" si="132"/>
        <v>1.5197568389057751E-3</v>
      </c>
      <c r="HG152" s="25">
        <f t="shared" ca="1" si="133"/>
        <v>9.0543259557344079E-4</v>
      </c>
      <c r="HH152" s="25">
        <f t="shared" ca="1" si="134"/>
        <v>2.012072434607646E-3</v>
      </c>
      <c r="HI152" s="25"/>
      <c r="HJ152" s="25"/>
      <c r="HK152" s="5"/>
      <c r="HL152" s="24">
        <f t="shared" ca="1" si="108"/>
        <v>44252</v>
      </c>
      <c r="HM152" s="107"/>
      <c r="HN152" s="85"/>
      <c r="HO152" s="204" t="str">
        <f t="shared" si="115"/>
        <v>ожидание A1</v>
      </c>
      <c r="HP152" s="204" t="str">
        <f t="shared" si="116"/>
        <v>не выгружено 00</v>
      </c>
      <c r="HQ152" s="182" t="str">
        <f t="shared" si="117"/>
        <v>выгружено A1</v>
      </c>
      <c r="HR152" s="182" t="str">
        <f t="shared" si="118"/>
        <v>ожидание A1</v>
      </c>
      <c r="HS152" s="182" t="b">
        <f t="shared" si="119"/>
        <v>0</v>
      </c>
      <c r="HT152" s="182" t="str">
        <f t="shared" si="120"/>
        <v>ожидание замечаний</v>
      </c>
      <c r="HU152" s="182" t="str">
        <f t="shared" si="121"/>
        <v>0055-P2-GA1-CPC-TRM-00668</v>
      </c>
      <c r="HV152" s="191">
        <f t="shared" si="122"/>
        <v>44252</v>
      </c>
      <c r="HW152" s="184" t="str">
        <f t="shared" si="123"/>
        <v>ожидание A1</v>
      </c>
      <c r="HX152" s="191" t="str">
        <f t="shared" si="124"/>
        <v>ожидание A1</v>
      </c>
      <c r="HY152" s="183"/>
      <c r="HZ152" s="182" t="str">
        <f t="shared" si="125"/>
        <v>выгружено</v>
      </c>
      <c r="IA152" s="182" t="str">
        <f t="shared" si="126"/>
        <v>A1</v>
      </c>
      <c r="IB152" s="182" t="str">
        <f t="shared" si="127"/>
        <v>ожидание замечаний к ревизии</v>
      </c>
      <c r="IC152" s="182" t="str">
        <f t="shared" si="128"/>
        <v>A1</v>
      </c>
      <c r="ID152" s="182" t="str">
        <f t="shared" si="129"/>
        <v>A1</v>
      </c>
      <c r="IE152" s="185" t="str">
        <f t="shared" si="130"/>
        <v>1</v>
      </c>
      <c r="IF152" s="135" t="s">
        <v>705</v>
      </c>
      <c r="IG152" s="181">
        <v>1</v>
      </c>
      <c r="IH152" s="85"/>
      <c r="II152" s="85"/>
      <c r="IJ152" s="85"/>
      <c r="IK152" s="85"/>
      <c r="IL152" s="85"/>
      <c r="IM152" s="85"/>
      <c r="IN152" s="85"/>
      <c r="IO152" s="85"/>
      <c r="IP152" s="85"/>
      <c r="IQ152" s="85"/>
      <c r="IR152" s="85"/>
      <c r="IS152" s="85"/>
      <c r="IT152" s="85"/>
      <c r="IU152" s="85"/>
      <c r="IV152" s="85"/>
      <c r="IW152" s="85"/>
      <c r="IX152" s="85"/>
      <c r="IY152" s="85"/>
      <c r="IZ152" s="85"/>
      <c r="JA152" s="85"/>
      <c r="JB152" s="85"/>
      <c r="JC152" s="85"/>
      <c r="JD152" s="85"/>
      <c r="JE152" s="85"/>
      <c r="JF152" s="85"/>
      <c r="JG152" s="85"/>
      <c r="JH152" s="85"/>
      <c r="JI152" s="85"/>
      <c r="JJ152" s="85"/>
      <c r="JK152" s="85"/>
      <c r="JL152" s="85"/>
      <c r="JM152" s="85"/>
      <c r="JN152" s="85"/>
      <c r="JO152" s="85"/>
      <c r="JP152" s="85"/>
      <c r="JQ152" s="85"/>
      <c r="JR152" s="85"/>
      <c r="JS152" s="85"/>
      <c r="JT152" s="85"/>
      <c r="JU152" s="85"/>
      <c r="JV152" s="85"/>
      <c r="JW152" s="85"/>
      <c r="JX152" s="85"/>
      <c r="JY152" s="85"/>
      <c r="JZ152" s="85"/>
      <c r="KA152" s="85"/>
      <c r="KB152" s="85"/>
      <c r="KC152" s="85"/>
    </row>
    <row r="153" spans="1:289" s="57" customFormat="1" ht="71.25" customHeight="1">
      <c r="A153" s="38"/>
      <c r="B153" s="19" t="s">
        <v>156</v>
      </c>
      <c r="C153" s="19" t="s">
        <v>157</v>
      </c>
      <c r="D153" s="5"/>
      <c r="E153" s="5"/>
      <c r="F153" s="5"/>
      <c r="G153" s="5"/>
      <c r="H153" s="5" t="s">
        <v>727</v>
      </c>
      <c r="I153" s="5" t="s">
        <v>736</v>
      </c>
      <c r="J153" s="5"/>
      <c r="K153" s="5"/>
      <c r="L153" s="5"/>
      <c r="M153" s="5"/>
      <c r="N153" s="5"/>
      <c r="O153" s="5"/>
      <c r="P153" s="5" t="s">
        <v>745</v>
      </c>
      <c r="Q153" s="5" t="s">
        <v>747</v>
      </c>
      <c r="R153" s="5" t="s">
        <v>204</v>
      </c>
      <c r="S153" s="5" t="s">
        <v>364</v>
      </c>
      <c r="T153" s="5" t="s">
        <v>363</v>
      </c>
      <c r="U153" s="5" t="s">
        <v>158</v>
      </c>
      <c r="V153" s="5"/>
      <c r="W153" s="5" t="str">
        <f>CONCATENATE(X153,"-",Y153,"-",Z153,AA153,,AB153,"-",AC153)</f>
        <v>5-30-JFCC-0001</v>
      </c>
      <c r="X153" s="19" t="s">
        <v>755</v>
      </c>
      <c r="Y153" s="19">
        <v>30</v>
      </c>
      <c r="Z153" s="19" t="s">
        <v>310</v>
      </c>
      <c r="AA153" s="19" t="s">
        <v>303</v>
      </c>
      <c r="AB153" s="19"/>
      <c r="AC153" s="19" t="s">
        <v>188</v>
      </c>
      <c r="AD153" s="5"/>
      <c r="AE153" s="19">
        <v>4</v>
      </c>
      <c r="AF153" s="19" t="s">
        <v>180</v>
      </c>
      <c r="AG153" s="19" t="s">
        <v>166</v>
      </c>
      <c r="AH153" s="19">
        <v>537</v>
      </c>
      <c r="AI153" s="19" t="s">
        <v>188</v>
      </c>
      <c r="AJ153" s="5"/>
      <c r="AK153" s="5"/>
      <c r="AL153" s="5" t="s">
        <v>122</v>
      </c>
      <c r="AM153" s="5"/>
      <c r="AN153" s="5" t="s">
        <v>168</v>
      </c>
      <c r="AO153" s="5" t="str">
        <f>CONCATENATE("0055-",B153,"-",C153,"-","4",".",AE153,".",AF153,".",AG153,".",AH153,"-",AL153,".",AN153,"-",AI153)</f>
        <v>0055-CPC-GA1-4.4.3.30.537-PS.SP-0001</v>
      </c>
      <c r="AP153" s="5" t="str">
        <f>CONCATENATE("0055-",B153,"-",C153,"-","4",".",AE153,".",AF153,".",AG153,".",AH153,"-",AL153,"-",AN153,"-",AI153,"_",BD153,"_",U153)</f>
        <v>0055-CPC-GA1-4.4.3.30.537-PS-SP-0001_A1_ER</v>
      </c>
      <c r="AQ153" s="13" t="s">
        <v>511</v>
      </c>
      <c r="AR153" s="13" t="s">
        <v>330</v>
      </c>
      <c r="AS153" s="13"/>
      <c r="AT153" s="13"/>
      <c r="AU153" s="13" t="s">
        <v>319</v>
      </c>
      <c r="AV153" s="13" t="s">
        <v>334</v>
      </c>
      <c r="AW153" s="13" t="str">
        <f>CONCATENATE(AQ153," ",AS153,CHAR(10),W153,CHAR(10),AU153)</f>
        <v>AFA&amp;FFS Control Cabinet KSPA 9030-01/TECON TU 4371-001-00159093-07 REV.5. 
5-30-JFCC-0001
List of elements</v>
      </c>
      <c r="AX153" s="13" t="str">
        <f>CONCATENATE(AR153," ",AT153,CHAR(10),W153,CHAR(10),AV153)</f>
        <v>Контроллер для систем пожарной автоматики КСПА 9030-01/Текон, ТУ 4371-001-00159093-07 изм.5. Шкаф системный АСПС и ПТ. 
5-30-JFCC-0001
Перечень элементов</v>
      </c>
      <c r="AY153" s="5"/>
      <c r="AZ153" s="5" t="s">
        <v>490</v>
      </c>
      <c r="BA153" s="5" t="s">
        <v>489</v>
      </c>
      <c r="BB153" s="5" t="str">
        <f>IF(FW153&gt;0,"02",IF(FN153&gt;0,"01",IF(FE153&gt;0,"00",IF(EM153&gt;0,"G1",IF(ED153&gt;0,"F1",IF(DU153&gt;0,"E1",IF(DL153&gt;0,"D1",IF(DC153&gt;0,"C1",IF(CT153&gt;0,"B1",IF(BM153&gt;0,"A1","-"))))))))))</f>
        <v>A1</v>
      </c>
      <c r="BC153" s="167" t="str">
        <f t="shared" si="136"/>
        <v>IFR</v>
      </c>
      <c r="BD153" s="5" t="str">
        <f t="shared" si="137"/>
        <v>A1</v>
      </c>
      <c r="BE153" s="5"/>
      <c r="BF153" s="5"/>
      <c r="BG153" s="12"/>
      <c r="BH153" s="5"/>
      <c r="BI153" s="5"/>
      <c r="BJ153" s="54">
        <f>FB153-(28+15)</f>
        <v>44180</v>
      </c>
      <c r="BK153" s="54">
        <f ca="1">IF(BM153&gt;0,BL153,IF(BJ153&lt;TODAY(),WORKDAY(TODAY(),10),BJ153))</f>
        <v>44252</v>
      </c>
      <c r="BL153" s="193">
        <v>44252</v>
      </c>
      <c r="BM153" s="167" t="s">
        <v>791</v>
      </c>
      <c r="BN153" s="167"/>
      <c r="BO153" s="167"/>
      <c r="BP153" s="167"/>
      <c r="BQ153" s="167"/>
      <c r="BR153" s="157"/>
      <c r="BS153" s="157"/>
      <c r="BT153" s="157"/>
      <c r="BU153" s="157"/>
      <c r="BV153" s="157"/>
      <c r="BW153" s="147"/>
      <c r="BX153" s="147"/>
      <c r="BY153" s="147"/>
      <c r="BZ153" s="147"/>
      <c r="CA153" s="147"/>
      <c r="CB153" s="125"/>
      <c r="CC153" s="125"/>
      <c r="CD153" s="125"/>
      <c r="CE153" s="125"/>
      <c r="CF153" s="125"/>
      <c r="CG153" s="125"/>
      <c r="CH153" s="125"/>
      <c r="CI153" s="125"/>
      <c r="CJ153" s="125"/>
      <c r="CK153" s="125"/>
      <c r="CL153" s="24">
        <f>WORKDAY(BJ153,20)</f>
        <v>44208</v>
      </c>
      <c r="CM153" s="24">
        <f ca="1">IF(BM153&gt;0,WORKDAY(BK153,10),"-")</f>
        <v>44266</v>
      </c>
      <c r="CN153" s="54"/>
      <c r="CO153" s="117"/>
      <c r="CP153" s="34"/>
      <c r="CQ153" s="24">
        <f>WORKDAY(CL153,10)</f>
        <v>44222</v>
      </c>
      <c r="CR153" s="24" t="str">
        <f>IF(CO153&gt;0,WORKDAY(CM153,10),"-")</f>
        <v>-</v>
      </c>
      <c r="CS153" s="54"/>
      <c r="CT153" s="5"/>
      <c r="CU153" s="24" t="str">
        <f>IF(CT153&gt;0,WORKDAY(CQ153,10),"-")</f>
        <v>-</v>
      </c>
      <c r="CV153" s="24" t="str">
        <f>IF(CT153&gt;0,WORKDAY(CR153,10),"-")</f>
        <v>-</v>
      </c>
      <c r="CW153" s="54"/>
      <c r="CX153" s="5"/>
      <c r="CY153" s="34"/>
      <c r="CZ153" s="24" t="str">
        <f>IF(CX153&gt;0,WORKDAY(CU153,10),"-")</f>
        <v>-</v>
      </c>
      <c r="DA153" s="24" t="str">
        <f>IF(CX153&gt;0,WORKDAY(CV153,10),"-")</f>
        <v>-</v>
      </c>
      <c r="DB153" s="24"/>
      <c r="DC153" s="5"/>
      <c r="DD153" s="24" t="str">
        <f>IF(DC153&gt;0,WORKDAY(CZ153,10),"-")</f>
        <v>-</v>
      </c>
      <c r="DE153" s="24" t="str">
        <f>IF(DC153&gt;0,WORKDAY(DA153,10),"-")</f>
        <v>-</v>
      </c>
      <c r="DF153" s="5"/>
      <c r="DG153" s="5"/>
      <c r="DH153" s="54"/>
      <c r="DI153" s="24" t="str">
        <f>IF(DG153&gt;0,WORKDAY(DD153,10),"-")</f>
        <v>-</v>
      </c>
      <c r="DJ153" s="24" t="str">
        <f>IF(DG153&gt;0,WORKDAY(DE153,10),"-")</f>
        <v>-</v>
      </c>
      <c r="DK153" s="5"/>
      <c r="DL153" s="5"/>
      <c r="DM153" s="24" t="str">
        <f>IF(DL153&gt;0,WORKDAY(DI153,10),"-")</f>
        <v>-</v>
      </c>
      <c r="DN153" s="24" t="str">
        <f>IF(DL153&gt;0,WORKDAY(DJ153,10),"-")</f>
        <v>-</v>
      </c>
      <c r="DO153" s="5"/>
      <c r="DP153" s="5"/>
      <c r="DQ153" s="54"/>
      <c r="DR153" s="24" t="str">
        <f>IF(DP153&gt;0,WORKDAY(DM153,10),"-")</f>
        <v>-</v>
      </c>
      <c r="DS153" s="24" t="str">
        <f>IF(DP153&gt;0,WORKDAY(DN153,10),"-")</f>
        <v>-</v>
      </c>
      <c r="DT153" s="5"/>
      <c r="DU153" s="5"/>
      <c r="DV153" s="24" t="str">
        <f>IF(DU153&gt;0,WORKDAY(DR153,10),"-")</f>
        <v>-</v>
      </c>
      <c r="DW153" s="24" t="str">
        <f>IF(DU153&gt;0,WORKDAY(DS153,10),"-")</f>
        <v>-</v>
      </c>
      <c r="DX153" s="5"/>
      <c r="DY153" s="5"/>
      <c r="DZ153" s="54"/>
      <c r="EA153" s="24" t="str">
        <f>IF(DY153&gt;0,WORKDAY(DV153,10),"-")</f>
        <v>-</v>
      </c>
      <c r="EB153" s="24" t="str">
        <f>IF(DY153&gt;0,WORKDAY(DW153,10),"-")</f>
        <v>-</v>
      </c>
      <c r="EC153" s="5"/>
      <c r="ED153" s="5"/>
      <c r="EE153" s="24" t="str">
        <f>IF(ED153&gt;0,WORKDAY(EA153,10),"-")</f>
        <v>-</v>
      </c>
      <c r="EF153" s="24" t="str">
        <f>IF(ED153&gt;0,WORKDAY(EB153,10),"-")</f>
        <v>-</v>
      </c>
      <c r="EG153" s="5"/>
      <c r="EH153" s="5"/>
      <c r="EI153" s="54"/>
      <c r="EJ153" s="24" t="str">
        <f>IF(EH153&gt;0,WORKDAY(EE153,10),"-")</f>
        <v>-</v>
      </c>
      <c r="EK153" s="24" t="str">
        <f>IF(EH153&gt;0,WORKDAY(EF153,10),"-")</f>
        <v>-</v>
      </c>
      <c r="EL153" s="5"/>
      <c r="EM153" s="5"/>
      <c r="EN153" s="24" t="str">
        <f>IF(EM153&gt;0,WORKDAY(EJ153,10),"-")</f>
        <v>-</v>
      </c>
      <c r="EO153" s="24" t="str">
        <f>IF(EM153&gt;0,WORKDAY(EK153,10),"-")</f>
        <v>-</v>
      </c>
      <c r="EP153" s="5"/>
      <c r="EQ153" s="5"/>
      <c r="ER153" s="54"/>
      <c r="ES153" s="54"/>
      <c r="ET153" s="54"/>
      <c r="EU153" s="54"/>
      <c r="EV153" s="54"/>
      <c r="EW153" s="24"/>
      <c r="EX153" s="24"/>
      <c r="EY153" s="167"/>
      <c r="EZ153" s="167"/>
      <c r="FA153" s="193"/>
      <c r="FB153" s="214">
        <v>44223</v>
      </c>
      <c r="FC153" s="214">
        <f t="shared" ca="1" si="135"/>
        <v>44223</v>
      </c>
      <c r="FD153" s="167"/>
      <c r="FE153" s="167"/>
      <c r="FF153" s="24" t="str">
        <f>IF(FE153&gt;0,WORKDAY(FB153,10),"-")</f>
        <v>-</v>
      </c>
      <c r="FG153" s="24" t="str">
        <f>IF(FE153&gt;0,WORKDAY(FC153,10),"-")</f>
        <v>-</v>
      </c>
      <c r="FH153" s="5"/>
      <c r="FI153" s="5"/>
      <c r="FJ153" s="34"/>
      <c r="FK153" s="24">
        <f t="shared" si="138"/>
        <v>44251</v>
      </c>
      <c r="FL153" s="24">
        <f>FK153</f>
        <v>44251</v>
      </c>
      <c r="FM153" s="167"/>
      <c r="FN153" s="5"/>
      <c r="FO153" s="24" t="str">
        <f>IF(FN153&gt;0,WORKDAY(FK153,10),"-")</f>
        <v>-</v>
      </c>
      <c r="FP153" s="24" t="str">
        <f>IF(FN153&gt;0,WORKDAY(FL153,10),"-")</f>
        <v>-</v>
      </c>
      <c r="FQ153" s="5"/>
      <c r="FR153" s="5"/>
      <c r="FS153" s="54"/>
      <c r="FT153" s="24">
        <f t="shared" si="139"/>
        <v>44279</v>
      </c>
      <c r="FU153" s="24">
        <f>FT153</f>
        <v>44279</v>
      </c>
      <c r="FV153" s="5"/>
      <c r="FW153" s="5"/>
      <c r="FX153" s="24" t="str">
        <f>IF(FW153&gt;0,WORKDAY(FT153,10),"-")</f>
        <v>-</v>
      </c>
      <c r="FY153" s="24" t="str">
        <f>IF(FW153&gt;0,WORKDAY(FU153,10),"-")</f>
        <v>-</v>
      </c>
      <c r="FZ153" s="5"/>
      <c r="GA153" s="5"/>
      <c r="GB153" s="54"/>
      <c r="GC153" s="54"/>
      <c r="GD153" s="54"/>
      <c r="GE153" s="54"/>
      <c r="GF153" s="54"/>
      <c r="GG153" s="54"/>
      <c r="GH153" s="54"/>
      <c r="GI153" s="54"/>
      <c r="GJ153" s="54"/>
      <c r="GK153" s="54"/>
      <c r="GL153" s="54"/>
      <c r="GM153" s="54"/>
      <c r="GN153" s="54"/>
      <c r="GO153" s="54"/>
      <c r="GP153" s="54"/>
      <c r="GQ153" s="54"/>
      <c r="GR153" s="54"/>
      <c r="GS153" s="54"/>
      <c r="GT153" s="54"/>
      <c r="GU153" s="54"/>
      <c r="GV153" s="54"/>
      <c r="GW153" s="54"/>
      <c r="GX153" s="54"/>
      <c r="GY153" s="54"/>
      <c r="GZ153" s="193"/>
      <c r="HA153" s="54"/>
      <c r="HB153" s="54"/>
      <c r="HC153" s="54"/>
      <c r="HD153" s="34">
        <f t="shared" ca="1" si="110"/>
        <v>1</v>
      </c>
      <c r="HE153" s="25">
        <f t="shared" ca="1" si="131"/>
        <v>6.8389057750759875E-4</v>
      </c>
      <c r="HF153" s="25">
        <f t="shared" ca="1" si="132"/>
        <v>1.5197568389057751E-3</v>
      </c>
      <c r="HG153" s="25">
        <f t="shared" ca="1" si="133"/>
        <v>9.0543259557344079E-4</v>
      </c>
      <c r="HH153" s="25">
        <f t="shared" ca="1" si="134"/>
        <v>2.012072434607646E-3</v>
      </c>
      <c r="HI153" s="25"/>
      <c r="HJ153" s="25"/>
      <c r="HK153" s="5"/>
      <c r="HL153" s="24">
        <f t="shared" ca="1" si="108"/>
        <v>44252</v>
      </c>
      <c r="HM153" s="107"/>
      <c r="HN153" s="85"/>
      <c r="HO153" s="204" t="str">
        <f t="shared" si="115"/>
        <v>ожидание A1</v>
      </c>
      <c r="HP153" s="204" t="str">
        <f t="shared" si="116"/>
        <v>не выгружено 00</v>
      </c>
      <c r="HQ153" s="182" t="str">
        <f t="shared" si="117"/>
        <v>выгружено A1</v>
      </c>
      <c r="HR153" s="182" t="str">
        <f t="shared" si="118"/>
        <v>ожидание A1</v>
      </c>
      <c r="HS153" s="182" t="b">
        <f t="shared" si="119"/>
        <v>0</v>
      </c>
      <c r="HT153" s="182" t="str">
        <f t="shared" si="120"/>
        <v>ожидание замечаний</v>
      </c>
      <c r="HU153" s="182" t="str">
        <f t="shared" si="121"/>
        <v>0055-P2-GA1-CPC-TRM-00668</v>
      </c>
      <c r="HV153" s="191">
        <f t="shared" si="122"/>
        <v>44252</v>
      </c>
      <c r="HW153" s="184" t="str">
        <f t="shared" si="123"/>
        <v>ожидание A1</v>
      </c>
      <c r="HX153" s="191" t="str">
        <f t="shared" si="124"/>
        <v>ожидание A1</v>
      </c>
      <c r="HY153" s="183"/>
      <c r="HZ153" s="182" t="str">
        <f t="shared" si="125"/>
        <v>выгружено</v>
      </c>
      <c r="IA153" s="182" t="str">
        <f t="shared" si="126"/>
        <v>A1</v>
      </c>
      <c r="IB153" s="182" t="str">
        <f t="shared" si="127"/>
        <v>ожидание замечаний к ревизии</v>
      </c>
      <c r="IC153" s="182" t="str">
        <f t="shared" si="128"/>
        <v>A1</v>
      </c>
      <c r="ID153" s="182" t="str">
        <f t="shared" si="129"/>
        <v>A1</v>
      </c>
      <c r="IE153" s="185" t="str">
        <f t="shared" si="130"/>
        <v>1</v>
      </c>
      <c r="IF153" s="135" t="s">
        <v>705</v>
      </c>
      <c r="IG153" s="181">
        <v>1</v>
      </c>
      <c r="IH153" s="85"/>
      <c r="II153" s="85"/>
      <c r="IJ153" s="85"/>
      <c r="IK153" s="85"/>
      <c r="IL153" s="85"/>
      <c r="IM153" s="85"/>
      <c r="IN153" s="85"/>
      <c r="IO153" s="85"/>
      <c r="IP153" s="85"/>
      <c r="IQ153" s="85"/>
      <c r="IR153" s="85"/>
      <c r="IS153" s="85"/>
      <c r="IT153" s="85"/>
      <c r="IU153" s="85"/>
      <c r="IV153" s="85"/>
      <c r="IW153" s="85"/>
      <c r="IX153" s="85"/>
      <c r="IY153" s="85"/>
      <c r="IZ153" s="85"/>
      <c r="JA153" s="85"/>
      <c r="JB153" s="85"/>
      <c r="JC153" s="85"/>
      <c r="JD153" s="85"/>
      <c r="JE153" s="85"/>
      <c r="JF153" s="85"/>
      <c r="JG153" s="85"/>
      <c r="JH153" s="85"/>
      <c r="JI153" s="85"/>
      <c r="JJ153" s="85"/>
      <c r="JK153" s="85"/>
      <c r="JL153" s="85"/>
      <c r="JM153" s="85"/>
      <c r="JN153" s="85"/>
      <c r="JO153" s="85"/>
      <c r="JP153" s="85"/>
      <c r="JQ153" s="85"/>
      <c r="JR153" s="85"/>
      <c r="JS153" s="85"/>
      <c r="JT153" s="85"/>
      <c r="JU153" s="85"/>
      <c r="JV153" s="85"/>
      <c r="JW153" s="85"/>
      <c r="JX153" s="85"/>
      <c r="JY153" s="85"/>
      <c r="JZ153" s="85"/>
      <c r="KA153" s="85"/>
      <c r="KB153" s="85"/>
      <c r="KC153" s="85"/>
    </row>
    <row r="154" spans="1:289" s="57" customFormat="1" ht="71.25" customHeight="1">
      <c r="A154" s="38"/>
      <c r="B154" s="19" t="s">
        <v>156</v>
      </c>
      <c r="C154" s="19" t="s">
        <v>157</v>
      </c>
      <c r="D154" s="5"/>
      <c r="E154" s="5"/>
      <c r="F154" s="5"/>
      <c r="G154" s="5"/>
      <c r="H154" s="5" t="s">
        <v>727</v>
      </c>
      <c r="I154" s="5" t="s">
        <v>736</v>
      </c>
      <c r="J154" s="5"/>
      <c r="K154" s="5"/>
      <c r="L154" s="5"/>
      <c r="M154" s="5"/>
      <c r="N154" s="5"/>
      <c r="O154" s="5"/>
      <c r="P154" s="5" t="s">
        <v>745</v>
      </c>
      <c r="Q154" s="5" t="s">
        <v>747</v>
      </c>
      <c r="R154" s="5" t="s">
        <v>204</v>
      </c>
      <c r="S154" s="5" t="s">
        <v>364</v>
      </c>
      <c r="T154" s="5" t="s">
        <v>363</v>
      </c>
      <c r="U154" s="5" t="s">
        <v>158</v>
      </c>
      <c r="V154" s="5"/>
      <c r="W154" s="5" t="str">
        <f>CONCATENATE(X154,"-",Y154,"-",Z154,AA154,,AB154,"-",AC154)</f>
        <v>5-30-JFCC-0001</v>
      </c>
      <c r="X154" s="19" t="s">
        <v>755</v>
      </c>
      <c r="Y154" s="19">
        <v>30</v>
      </c>
      <c r="Z154" s="19" t="s">
        <v>310</v>
      </c>
      <c r="AA154" s="19" t="s">
        <v>303</v>
      </c>
      <c r="AB154" s="19"/>
      <c r="AC154" s="19" t="s">
        <v>188</v>
      </c>
      <c r="AD154" s="5"/>
      <c r="AE154" s="19">
        <v>4</v>
      </c>
      <c r="AF154" s="19" t="s">
        <v>180</v>
      </c>
      <c r="AG154" s="19" t="s">
        <v>166</v>
      </c>
      <c r="AH154" s="19">
        <v>537</v>
      </c>
      <c r="AI154" s="19" t="s">
        <v>188</v>
      </c>
      <c r="AJ154" s="5"/>
      <c r="AK154" s="5"/>
      <c r="AL154" s="5" t="s">
        <v>122</v>
      </c>
      <c r="AM154" s="5"/>
      <c r="AN154" s="5" t="s">
        <v>169</v>
      </c>
      <c r="AO154" s="5" t="str">
        <f>CONCATENATE("0055-",B154,"-",C154,"-","4",".",AE154,".",AF154,".",AG154,".",AH154,"-",AL154,".",AN154,"-",AI154)</f>
        <v>0055-CPC-GA1-4.4.3.30.537-PS.V0-0001</v>
      </c>
      <c r="AP154" s="5" t="str">
        <f>CONCATENATE("0055-",B154,"-",C154,"-","4",".",AE154,".",AF154,".",AG154,".",AH154,"-",AL154,"-",AN154,"-",AI154,"_",BD154,"_",U154)</f>
        <v>0055-CPC-GA1-4.4.3.30.537-PS-V0-0001_A1_ER</v>
      </c>
      <c r="AQ154" s="13" t="s">
        <v>511</v>
      </c>
      <c r="AR154" s="13" t="s">
        <v>330</v>
      </c>
      <c r="AS154" s="13"/>
      <c r="AT154" s="13"/>
      <c r="AU154" s="13" t="s">
        <v>320</v>
      </c>
      <c r="AV154" s="13" t="s">
        <v>335</v>
      </c>
      <c r="AW154" s="13" t="str">
        <f>CONCATENATE(AQ154," ",AS154,CHAR(10),W154,CHAR(10),AU154)</f>
        <v>AFA&amp;FFS Control Cabinet KSPA 9030-01/TECON TU 4371-001-00159093-07 REV.5. 
5-30-JFCC-0001
General view drawings</v>
      </c>
      <c r="AX154" s="13" t="str">
        <f>CONCATENATE(AR154," ",AT154,CHAR(10),W154,CHAR(10),AV154)</f>
        <v>Контроллер для систем пожарной автоматики КСПА 9030-01/Текон, ТУ 4371-001-00159093-07 изм.5. Шкаф системный АСПС и ПТ. 
5-30-JFCC-0001
Чертеж общего вида</v>
      </c>
      <c r="AY154" s="5"/>
      <c r="AZ154" s="5" t="s">
        <v>490</v>
      </c>
      <c r="BA154" s="5" t="s">
        <v>489</v>
      </c>
      <c r="BB154" s="5" t="str">
        <f>IF(FW154&gt;0,"02",IF(FN154&gt;0,"01",IF(FE154&gt;0,"00",IF(EM154&gt;0,"G1",IF(ED154&gt;0,"F1",IF(DU154&gt;0,"E1",IF(DL154&gt;0,"D1",IF(DC154&gt;0,"C1",IF(CT154&gt;0,"B1",IF(BM154&gt;0,"A1","-"))))))))))</f>
        <v>A1</v>
      </c>
      <c r="BC154" s="167" t="str">
        <f t="shared" si="136"/>
        <v>IFR</v>
      </c>
      <c r="BD154" s="5" t="str">
        <f t="shared" si="137"/>
        <v>A1</v>
      </c>
      <c r="BE154" s="5"/>
      <c r="BF154" s="5"/>
      <c r="BG154" s="12"/>
      <c r="BH154" s="5"/>
      <c r="BI154" s="5"/>
      <c r="BJ154" s="54">
        <f>FB154-(28+15)</f>
        <v>44180</v>
      </c>
      <c r="BK154" s="54">
        <f ca="1">IF(BM154&gt;0,BL154,IF(BJ154&lt;TODAY(),WORKDAY(TODAY(),10),BJ154))</f>
        <v>44252</v>
      </c>
      <c r="BL154" s="193">
        <v>44252</v>
      </c>
      <c r="BM154" s="167" t="s">
        <v>791</v>
      </c>
      <c r="BN154" s="167"/>
      <c r="BO154" s="167"/>
      <c r="BP154" s="167"/>
      <c r="BQ154" s="167"/>
      <c r="BR154" s="157"/>
      <c r="BS154" s="157"/>
      <c r="BT154" s="157"/>
      <c r="BU154" s="157"/>
      <c r="BV154" s="157"/>
      <c r="BW154" s="147"/>
      <c r="BX154" s="147"/>
      <c r="BY154" s="147"/>
      <c r="BZ154" s="147"/>
      <c r="CA154" s="147"/>
      <c r="CB154" s="125"/>
      <c r="CC154" s="125"/>
      <c r="CD154" s="125"/>
      <c r="CE154" s="125"/>
      <c r="CF154" s="125"/>
      <c r="CG154" s="125"/>
      <c r="CH154" s="125"/>
      <c r="CI154" s="125"/>
      <c r="CJ154" s="125"/>
      <c r="CK154" s="125"/>
      <c r="CL154" s="24">
        <f>WORKDAY(BJ154,20)</f>
        <v>44208</v>
      </c>
      <c r="CM154" s="24">
        <f ca="1">IF(BM154&gt;0,WORKDAY(BK154,10),"-")</f>
        <v>44266</v>
      </c>
      <c r="CN154" s="54"/>
      <c r="CO154" s="117"/>
      <c r="CP154" s="34"/>
      <c r="CQ154" s="24">
        <f>WORKDAY(CL154,10)</f>
        <v>44222</v>
      </c>
      <c r="CR154" s="24" t="str">
        <f>IF(CO154&gt;0,WORKDAY(CM154,10),"-")</f>
        <v>-</v>
      </c>
      <c r="CS154" s="54"/>
      <c r="CT154" s="5"/>
      <c r="CU154" s="24" t="str">
        <f>IF(CT154&gt;0,WORKDAY(CQ154,10),"-")</f>
        <v>-</v>
      </c>
      <c r="CV154" s="24" t="str">
        <f>IF(CT154&gt;0,WORKDAY(CR154,10),"-")</f>
        <v>-</v>
      </c>
      <c r="CW154" s="54"/>
      <c r="CX154" s="5"/>
      <c r="CY154" s="34"/>
      <c r="CZ154" s="24" t="str">
        <f>IF(CX154&gt;0,WORKDAY(CU154,10),"-")</f>
        <v>-</v>
      </c>
      <c r="DA154" s="24" t="str">
        <f>IF(CX154&gt;0,WORKDAY(CV154,10),"-")</f>
        <v>-</v>
      </c>
      <c r="DB154" s="24"/>
      <c r="DC154" s="5"/>
      <c r="DD154" s="24" t="str">
        <f>IF(DC154&gt;0,WORKDAY(CZ154,10),"-")</f>
        <v>-</v>
      </c>
      <c r="DE154" s="24" t="str">
        <f>IF(DC154&gt;0,WORKDAY(DA154,10),"-")</f>
        <v>-</v>
      </c>
      <c r="DF154" s="5"/>
      <c r="DG154" s="5"/>
      <c r="DH154" s="54"/>
      <c r="DI154" s="24" t="str">
        <f>IF(DG154&gt;0,WORKDAY(DD154,10),"-")</f>
        <v>-</v>
      </c>
      <c r="DJ154" s="24" t="str">
        <f>IF(DG154&gt;0,WORKDAY(DE154,10),"-")</f>
        <v>-</v>
      </c>
      <c r="DK154" s="5"/>
      <c r="DL154" s="5"/>
      <c r="DM154" s="24" t="str">
        <f>IF(DL154&gt;0,WORKDAY(DI154,10),"-")</f>
        <v>-</v>
      </c>
      <c r="DN154" s="24" t="str">
        <f>IF(DL154&gt;0,WORKDAY(DJ154,10),"-")</f>
        <v>-</v>
      </c>
      <c r="DO154" s="5"/>
      <c r="DP154" s="5"/>
      <c r="DQ154" s="54"/>
      <c r="DR154" s="24" t="str">
        <f>IF(DP154&gt;0,WORKDAY(DM154,10),"-")</f>
        <v>-</v>
      </c>
      <c r="DS154" s="24" t="str">
        <f>IF(DP154&gt;0,WORKDAY(DN154,10),"-")</f>
        <v>-</v>
      </c>
      <c r="DT154" s="5"/>
      <c r="DU154" s="5"/>
      <c r="DV154" s="24" t="str">
        <f>IF(DU154&gt;0,WORKDAY(DR154,10),"-")</f>
        <v>-</v>
      </c>
      <c r="DW154" s="24" t="str">
        <f>IF(DU154&gt;0,WORKDAY(DS154,10),"-")</f>
        <v>-</v>
      </c>
      <c r="DX154" s="5"/>
      <c r="DY154" s="5"/>
      <c r="DZ154" s="54"/>
      <c r="EA154" s="24" t="str">
        <f>IF(DY154&gt;0,WORKDAY(DV154,10),"-")</f>
        <v>-</v>
      </c>
      <c r="EB154" s="24" t="str">
        <f>IF(DY154&gt;0,WORKDAY(DW154,10),"-")</f>
        <v>-</v>
      </c>
      <c r="EC154" s="5"/>
      <c r="ED154" s="5"/>
      <c r="EE154" s="24" t="str">
        <f>IF(ED154&gt;0,WORKDAY(EA154,10),"-")</f>
        <v>-</v>
      </c>
      <c r="EF154" s="24" t="str">
        <f>IF(ED154&gt;0,WORKDAY(EB154,10),"-")</f>
        <v>-</v>
      </c>
      <c r="EG154" s="5"/>
      <c r="EH154" s="5"/>
      <c r="EI154" s="54"/>
      <c r="EJ154" s="24" t="str">
        <f>IF(EH154&gt;0,WORKDAY(EE154,10),"-")</f>
        <v>-</v>
      </c>
      <c r="EK154" s="24" t="str">
        <f>IF(EH154&gt;0,WORKDAY(EF154,10),"-")</f>
        <v>-</v>
      </c>
      <c r="EL154" s="5"/>
      <c r="EM154" s="5"/>
      <c r="EN154" s="24" t="str">
        <f>IF(EM154&gt;0,WORKDAY(EJ154,10),"-")</f>
        <v>-</v>
      </c>
      <c r="EO154" s="24" t="str">
        <f>IF(EM154&gt;0,WORKDAY(EK154,10),"-")</f>
        <v>-</v>
      </c>
      <c r="EP154" s="5"/>
      <c r="EQ154" s="5"/>
      <c r="ER154" s="54"/>
      <c r="ES154" s="54"/>
      <c r="ET154" s="54"/>
      <c r="EU154" s="54"/>
      <c r="EV154" s="54"/>
      <c r="EW154" s="24"/>
      <c r="EX154" s="24"/>
      <c r="EY154" s="167"/>
      <c r="EZ154" s="167"/>
      <c r="FA154" s="193"/>
      <c r="FB154" s="214">
        <v>44223</v>
      </c>
      <c r="FC154" s="214">
        <f t="shared" ca="1" si="135"/>
        <v>44223</v>
      </c>
      <c r="FD154" s="167"/>
      <c r="FE154" s="167"/>
      <c r="FF154" s="24" t="str">
        <f>IF(FE154&gt;0,WORKDAY(FB154,10),"-")</f>
        <v>-</v>
      </c>
      <c r="FG154" s="24" t="str">
        <f>IF(FE154&gt;0,WORKDAY(FC154,10),"-")</f>
        <v>-</v>
      </c>
      <c r="FH154" s="5"/>
      <c r="FI154" s="5"/>
      <c r="FJ154" s="34"/>
      <c r="FK154" s="24">
        <f t="shared" si="138"/>
        <v>44251</v>
      </c>
      <c r="FL154" s="24">
        <f>FK154</f>
        <v>44251</v>
      </c>
      <c r="FM154" s="167"/>
      <c r="FN154" s="167"/>
      <c r="FO154" s="24" t="str">
        <f>IF(FN154&gt;0,WORKDAY(FK154,10),"-")</f>
        <v>-</v>
      </c>
      <c r="FP154" s="24" t="str">
        <f>IF(FN154&gt;0,WORKDAY(FL154,10),"-")</f>
        <v>-</v>
      </c>
      <c r="FQ154" s="5"/>
      <c r="FR154" s="5"/>
      <c r="FS154" s="54"/>
      <c r="FT154" s="24">
        <f t="shared" si="139"/>
        <v>44279</v>
      </c>
      <c r="FU154" s="24">
        <f>FT154</f>
        <v>44279</v>
      </c>
      <c r="FV154" s="5"/>
      <c r="FW154" s="5"/>
      <c r="FX154" s="24" t="str">
        <f>IF(FW154&gt;0,WORKDAY(FT154,10),"-")</f>
        <v>-</v>
      </c>
      <c r="FY154" s="24" t="str">
        <f>IF(FW154&gt;0,WORKDAY(FU154,10),"-")</f>
        <v>-</v>
      </c>
      <c r="FZ154" s="5"/>
      <c r="GA154" s="5"/>
      <c r="GB154" s="54"/>
      <c r="GC154" s="54"/>
      <c r="GD154" s="54"/>
      <c r="GE154" s="54"/>
      <c r="GF154" s="54"/>
      <c r="GG154" s="54"/>
      <c r="GH154" s="54"/>
      <c r="GI154" s="54"/>
      <c r="GJ154" s="54"/>
      <c r="GK154" s="54"/>
      <c r="GL154" s="54"/>
      <c r="GM154" s="54"/>
      <c r="GN154" s="54"/>
      <c r="GO154" s="54"/>
      <c r="GP154" s="54"/>
      <c r="GQ154" s="54"/>
      <c r="GR154" s="54"/>
      <c r="GS154" s="54"/>
      <c r="GT154" s="54"/>
      <c r="GU154" s="54"/>
      <c r="GV154" s="54"/>
      <c r="GW154" s="54"/>
      <c r="GX154" s="54"/>
      <c r="GY154" s="54"/>
      <c r="GZ154" s="193"/>
      <c r="HA154" s="54"/>
      <c r="HB154" s="54"/>
      <c r="HC154" s="54"/>
      <c r="HD154" s="34">
        <f t="shared" ca="1" si="110"/>
        <v>1</v>
      </c>
      <c r="HE154" s="25">
        <f t="shared" ca="1" si="131"/>
        <v>6.8389057750759875E-4</v>
      </c>
      <c r="HF154" s="25">
        <f t="shared" ca="1" si="132"/>
        <v>1.5197568389057751E-3</v>
      </c>
      <c r="HG154" s="25">
        <f t="shared" ca="1" si="133"/>
        <v>9.0543259557344079E-4</v>
      </c>
      <c r="HH154" s="25">
        <f t="shared" ca="1" si="134"/>
        <v>2.012072434607646E-3</v>
      </c>
      <c r="HI154" s="25"/>
      <c r="HJ154" s="25"/>
      <c r="HK154" s="5"/>
      <c r="HL154" s="24">
        <f t="shared" ca="1" si="108"/>
        <v>44252</v>
      </c>
      <c r="HM154" s="107"/>
      <c r="HN154" s="85"/>
      <c r="HO154" s="204" t="str">
        <f t="shared" si="115"/>
        <v>ожидание A1</v>
      </c>
      <c r="HP154" s="204" t="str">
        <f t="shared" si="116"/>
        <v>не выгружено 00</v>
      </c>
      <c r="HQ154" s="182" t="str">
        <f t="shared" si="117"/>
        <v>выгружено A1</v>
      </c>
      <c r="HR154" s="182" t="str">
        <f t="shared" si="118"/>
        <v>ожидание A1</v>
      </c>
      <c r="HS154" s="182" t="b">
        <f t="shared" si="119"/>
        <v>0</v>
      </c>
      <c r="HT154" s="182" t="str">
        <f t="shared" si="120"/>
        <v>ожидание замечаний</v>
      </c>
      <c r="HU154" s="182" t="str">
        <f t="shared" si="121"/>
        <v>0055-P2-GA1-CPC-TRM-00668</v>
      </c>
      <c r="HV154" s="191">
        <f t="shared" si="122"/>
        <v>44252</v>
      </c>
      <c r="HW154" s="184" t="str">
        <f t="shared" si="123"/>
        <v>ожидание A1</v>
      </c>
      <c r="HX154" s="191" t="str">
        <f t="shared" si="124"/>
        <v>ожидание A1</v>
      </c>
      <c r="HY154" s="183"/>
      <c r="HZ154" s="182" t="str">
        <f t="shared" si="125"/>
        <v>выгружено</v>
      </c>
      <c r="IA154" s="182" t="str">
        <f t="shared" si="126"/>
        <v>A1</v>
      </c>
      <c r="IB154" s="182" t="str">
        <f t="shared" si="127"/>
        <v>ожидание замечаний к ревизии</v>
      </c>
      <c r="IC154" s="182" t="str">
        <f t="shared" si="128"/>
        <v>A1</v>
      </c>
      <c r="ID154" s="182" t="str">
        <f t="shared" si="129"/>
        <v>A1</v>
      </c>
      <c r="IE154" s="185" t="str">
        <f t="shared" si="130"/>
        <v>1</v>
      </c>
      <c r="IF154" s="135" t="s">
        <v>705</v>
      </c>
      <c r="IG154" s="181">
        <v>1</v>
      </c>
      <c r="IH154" s="85"/>
      <c r="II154" s="85"/>
      <c r="IJ154" s="85"/>
      <c r="IK154" s="85"/>
      <c r="IL154" s="85"/>
      <c r="IM154" s="85"/>
      <c r="IN154" s="85"/>
      <c r="IO154" s="85"/>
      <c r="IP154" s="85"/>
      <c r="IQ154" s="85"/>
      <c r="IR154" s="85"/>
      <c r="IS154" s="85"/>
      <c r="IT154" s="85"/>
      <c r="IU154" s="85"/>
      <c r="IV154" s="85"/>
      <c r="IW154" s="85"/>
      <c r="IX154" s="85"/>
      <c r="IY154" s="85"/>
      <c r="IZ154" s="85"/>
      <c r="JA154" s="85"/>
      <c r="JB154" s="85"/>
      <c r="JC154" s="85"/>
      <c r="JD154" s="85"/>
      <c r="JE154" s="85"/>
      <c r="JF154" s="85"/>
      <c r="JG154" s="85"/>
      <c r="JH154" s="85"/>
      <c r="JI154" s="85"/>
      <c r="JJ154" s="85"/>
      <c r="JK154" s="85"/>
      <c r="JL154" s="85"/>
      <c r="JM154" s="85"/>
      <c r="JN154" s="85"/>
      <c r="JO154" s="85"/>
      <c r="JP154" s="85"/>
      <c r="JQ154" s="85"/>
      <c r="JR154" s="85"/>
      <c r="JS154" s="85"/>
      <c r="JT154" s="85"/>
      <c r="JU154" s="85"/>
      <c r="JV154" s="85"/>
      <c r="JW154" s="85"/>
      <c r="JX154" s="85"/>
      <c r="JY154" s="85"/>
      <c r="JZ154" s="85"/>
      <c r="KA154" s="85"/>
      <c r="KB154" s="85"/>
      <c r="KC154" s="85"/>
    </row>
    <row r="155" spans="1:289" s="57" customFormat="1" ht="71.25" customHeight="1">
      <c r="A155" s="38"/>
      <c r="B155" s="19" t="s">
        <v>156</v>
      </c>
      <c r="C155" s="19" t="s">
        <v>157</v>
      </c>
      <c r="D155" s="5"/>
      <c r="E155" s="5"/>
      <c r="F155" s="5"/>
      <c r="G155" s="5"/>
      <c r="H155" s="5" t="s">
        <v>727</v>
      </c>
      <c r="I155" s="5" t="s">
        <v>736</v>
      </c>
      <c r="J155" s="5"/>
      <c r="K155" s="5"/>
      <c r="L155" s="5"/>
      <c r="M155" s="5"/>
      <c r="N155" s="5"/>
      <c r="O155" s="5"/>
      <c r="P155" s="5" t="s">
        <v>745</v>
      </c>
      <c r="Q155" s="5" t="s">
        <v>747</v>
      </c>
      <c r="R155" s="5" t="s">
        <v>204</v>
      </c>
      <c r="S155" s="5" t="s">
        <v>364</v>
      </c>
      <c r="T155" s="5" t="s">
        <v>363</v>
      </c>
      <c r="U155" s="5" t="s">
        <v>158</v>
      </c>
      <c r="V155" s="5"/>
      <c r="W155" s="5" t="str">
        <f>CONCATENATE(X155,"-",Y155,"-",Z155,AA155,,AB155,"-",AC155)</f>
        <v>5-30-JFCC-0001</v>
      </c>
      <c r="X155" s="19" t="s">
        <v>755</v>
      </c>
      <c r="Y155" s="19">
        <v>30</v>
      </c>
      <c r="Z155" s="19" t="s">
        <v>310</v>
      </c>
      <c r="AA155" s="19" t="s">
        <v>303</v>
      </c>
      <c r="AB155" s="19"/>
      <c r="AC155" s="19" t="s">
        <v>188</v>
      </c>
      <c r="AD155" s="5"/>
      <c r="AE155" s="19">
        <v>4</v>
      </c>
      <c r="AF155" s="19" t="s">
        <v>180</v>
      </c>
      <c r="AG155" s="19" t="s">
        <v>166</v>
      </c>
      <c r="AH155" s="19">
        <v>537</v>
      </c>
      <c r="AI155" s="19" t="s">
        <v>188</v>
      </c>
      <c r="AJ155" s="5"/>
      <c r="AK155" s="5"/>
      <c r="AL155" s="5" t="s">
        <v>122</v>
      </c>
      <c r="AM155" s="5"/>
      <c r="AN155" s="5" t="s">
        <v>170</v>
      </c>
      <c r="AO155" s="5" t="str">
        <f>CONCATENATE("0055-",B155,"-",C155,"-","4",".",AE155,".",AF155,".",AG155,".",AH155,"-",AL155,".",AN155,"-",AI155)</f>
        <v>0055-CPC-GA1-4.4.3.30.537-PS.SB-0001</v>
      </c>
      <c r="AP155" s="5" t="str">
        <f>CONCATENATE("0055-",B155,"-",C155,"-","4",".",AE155,".",AF155,".",AG155,".",AH155,"-",AL155,"-",AN155,"-",AI155,"_",BD155,"_",U155)</f>
        <v>0055-CPC-GA1-4.4.3.30.537-PS-SB-0001_A1_ER</v>
      </c>
      <c r="AQ155" s="13" t="s">
        <v>511</v>
      </c>
      <c r="AR155" s="13" t="s">
        <v>330</v>
      </c>
      <c r="AS155" s="13"/>
      <c r="AT155" s="13"/>
      <c r="AU155" s="13" t="s">
        <v>321</v>
      </c>
      <c r="AV155" s="13" t="s">
        <v>336</v>
      </c>
      <c r="AW155" s="13" t="str">
        <f>CONCATENATE(AQ155," ",AS155,CHAR(10),W155,CHAR(10),AU155)</f>
        <v>AFA&amp;FFS Control Cabinet KSPA 9030-01/TECON TU 4371-001-00159093-07 REV.5. 
5-30-JFCC-0001
Electrical circuits</v>
      </c>
      <c r="AX155" s="13" t="str">
        <f>CONCATENATE(AR155," ",AT155,CHAR(10),W155,CHAR(10),AV155)</f>
        <v>Контроллер для систем пожарной автоматики КСПА 9030-01/Текон, ТУ 4371-001-00159093-07 изм.5. Шкаф системный АСПС и ПТ. 
5-30-JFCC-0001
Схема электрическая принципиальная</v>
      </c>
      <c r="AY155" s="5"/>
      <c r="AZ155" s="5" t="s">
        <v>490</v>
      </c>
      <c r="BA155" s="5" t="s">
        <v>489</v>
      </c>
      <c r="BB155" s="5" t="str">
        <f>IF(FW155&gt;0,"02",IF(FN155&gt;0,"01",IF(FE155&gt;0,"00",IF(EM155&gt;0,"G1",IF(ED155&gt;0,"F1",IF(DU155&gt;0,"E1",IF(DL155&gt;0,"D1",IF(DC155&gt;0,"C1",IF(CT155&gt;0,"B1",IF(BM155&gt;0,"A1","-"))))))))))</f>
        <v>A1</v>
      </c>
      <c r="BC155" s="167" t="str">
        <f t="shared" si="136"/>
        <v>IFR</v>
      </c>
      <c r="BD155" s="5" t="str">
        <f t="shared" si="137"/>
        <v>A1</v>
      </c>
      <c r="BE155" s="5"/>
      <c r="BF155" s="5"/>
      <c r="BG155" s="12"/>
      <c r="BH155" s="5"/>
      <c r="BI155" s="5"/>
      <c r="BJ155" s="54">
        <f>FB155-(28+15)</f>
        <v>44180</v>
      </c>
      <c r="BK155" s="54">
        <f ca="1">IF(BM155&gt;0,BL155,IF(BJ155&lt;TODAY(),WORKDAY(TODAY(),10),BJ155))</f>
        <v>44252</v>
      </c>
      <c r="BL155" s="193">
        <v>44252</v>
      </c>
      <c r="BM155" s="167" t="s">
        <v>791</v>
      </c>
      <c r="BN155" s="167"/>
      <c r="BO155" s="167"/>
      <c r="BP155" s="167"/>
      <c r="BQ155" s="167"/>
      <c r="BR155" s="157"/>
      <c r="BS155" s="157"/>
      <c r="BT155" s="157"/>
      <c r="BU155" s="157"/>
      <c r="BV155" s="157"/>
      <c r="BW155" s="147"/>
      <c r="BX155" s="147"/>
      <c r="BY155" s="147"/>
      <c r="BZ155" s="147"/>
      <c r="CA155" s="147"/>
      <c r="CB155" s="125"/>
      <c r="CC155" s="125"/>
      <c r="CD155" s="125"/>
      <c r="CE155" s="125"/>
      <c r="CF155" s="125"/>
      <c r="CG155" s="125"/>
      <c r="CH155" s="125"/>
      <c r="CI155" s="125"/>
      <c r="CJ155" s="125"/>
      <c r="CK155" s="125"/>
      <c r="CL155" s="24">
        <f>WORKDAY(BJ155,20)</f>
        <v>44208</v>
      </c>
      <c r="CM155" s="24">
        <f ca="1">IF(BM155&gt;0,WORKDAY(BK155,10),"-")</f>
        <v>44266</v>
      </c>
      <c r="CN155" s="54"/>
      <c r="CO155" s="117"/>
      <c r="CP155" s="34"/>
      <c r="CQ155" s="24">
        <f>WORKDAY(CL155,10)</f>
        <v>44222</v>
      </c>
      <c r="CR155" s="24" t="str">
        <f>IF(CO155&gt;0,WORKDAY(CM155,10),"-")</f>
        <v>-</v>
      </c>
      <c r="CS155" s="54"/>
      <c r="CT155" s="5"/>
      <c r="CU155" s="24" t="str">
        <f>IF(CT155&gt;0,WORKDAY(CQ155,10),"-")</f>
        <v>-</v>
      </c>
      <c r="CV155" s="24" t="str">
        <f>IF(CT155&gt;0,WORKDAY(CR155,10),"-")</f>
        <v>-</v>
      </c>
      <c r="CW155" s="54"/>
      <c r="CX155" s="5"/>
      <c r="CY155" s="34"/>
      <c r="CZ155" s="24" t="str">
        <f>IF(CX155&gt;0,WORKDAY(CU155,10),"-")</f>
        <v>-</v>
      </c>
      <c r="DA155" s="24" t="str">
        <f>IF(CX155&gt;0,WORKDAY(CV155,10),"-")</f>
        <v>-</v>
      </c>
      <c r="DB155" s="24"/>
      <c r="DC155" s="5"/>
      <c r="DD155" s="24" t="str">
        <f>IF(DC155&gt;0,WORKDAY(CZ155,10),"-")</f>
        <v>-</v>
      </c>
      <c r="DE155" s="24" t="str">
        <f>IF(DC155&gt;0,WORKDAY(DA155,10),"-")</f>
        <v>-</v>
      </c>
      <c r="DF155" s="5"/>
      <c r="DG155" s="5"/>
      <c r="DH155" s="54"/>
      <c r="DI155" s="24" t="str">
        <f>IF(DG155&gt;0,WORKDAY(DD155,10),"-")</f>
        <v>-</v>
      </c>
      <c r="DJ155" s="24" t="str">
        <f>IF(DG155&gt;0,WORKDAY(DE155,10),"-")</f>
        <v>-</v>
      </c>
      <c r="DK155" s="5"/>
      <c r="DL155" s="5"/>
      <c r="DM155" s="24" t="str">
        <f>IF(DL155&gt;0,WORKDAY(DI155,10),"-")</f>
        <v>-</v>
      </c>
      <c r="DN155" s="24" t="str">
        <f>IF(DL155&gt;0,WORKDAY(DJ155,10),"-")</f>
        <v>-</v>
      </c>
      <c r="DO155" s="5"/>
      <c r="DP155" s="5"/>
      <c r="DQ155" s="54"/>
      <c r="DR155" s="24" t="str">
        <f>IF(DP155&gt;0,WORKDAY(DM155,10),"-")</f>
        <v>-</v>
      </c>
      <c r="DS155" s="24" t="str">
        <f>IF(DP155&gt;0,WORKDAY(DN155,10),"-")</f>
        <v>-</v>
      </c>
      <c r="DT155" s="5"/>
      <c r="DU155" s="5"/>
      <c r="DV155" s="24" t="str">
        <f>IF(DU155&gt;0,WORKDAY(DR155,10),"-")</f>
        <v>-</v>
      </c>
      <c r="DW155" s="24" t="str">
        <f>IF(DU155&gt;0,WORKDAY(DS155,10),"-")</f>
        <v>-</v>
      </c>
      <c r="DX155" s="5"/>
      <c r="DY155" s="5"/>
      <c r="DZ155" s="54"/>
      <c r="EA155" s="24" t="str">
        <f>IF(DY155&gt;0,WORKDAY(DV155,10),"-")</f>
        <v>-</v>
      </c>
      <c r="EB155" s="24" t="str">
        <f>IF(DY155&gt;0,WORKDAY(DW155,10),"-")</f>
        <v>-</v>
      </c>
      <c r="EC155" s="5"/>
      <c r="ED155" s="5"/>
      <c r="EE155" s="24" t="str">
        <f>IF(ED155&gt;0,WORKDAY(EA155,10),"-")</f>
        <v>-</v>
      </c>
      <c r="EF155" s="24" t="str">
        <f>IF(ED155&gt;0,WORKDAY(EB155,10),"-")</f>
        <v>-</v>
      </c>
      <c r="EG155" s="5"/>
      <c r="EH155" s="5"/>
      <c r="EI155" s="54"/>
      <c r="EJ155" s="24" t="str">
        <f>IF(EH155&gt;0,WORKDAY(EE155,10),"-")</f>
        <v>-</v>
      </c>
      <c r="EK155" s="24" t="str">
        <f>IF(EH155&gt;0,WORKDAY(EF155,10),"-")</f>
        <v>-</v>
      </c>
      <c r="EL155" s="5"/>
      <c r="EM155" s="5"/>
      <c r="EN155" s="24" t="str">
        <f>IF(EM155&gt;0,WORKDAY(EJ155,10),"-")</f>
        <v>-</v>
      </c>
      <c r="EO155" s="24" t="str">
        <f>IF(EM155&gt;0,WORKDAY(EK155,10),"-")</f>
        <v>-</v>
      </c>
      <c r="EP155" s="5"/>
      <c r="EQ155" s="5"/>
      <c r="ER155" s="54"/>
      <c r="ES155" s="54"/>
      <c r="ET155" s="54"/>
      <c r="EU155" s="54"/>
      <c r="EV155" s="54"/>
      <c r="EW155" s="24"/>
      <c r="EX155" s="24"/>
      <c r="EY155" s="167"/>
      <c r="EZ155" s="167"/>
      <c r="FA155" s="193"/>
      <c r="FB155" s="214">
        <v>44223</v>
      </c>
      <c r="FC155" s="214">
        <f t="shared" ca="1" si="135"/>
        <v>44223</v>
      </c>
      <c r="FD155" s="167"/>
      <c r="FE155" s="167"/>
      <c r="FF155" s="24" t="str">
        <f>IF(FE155&gt;0,WORKDAY(FB155,10),"-")</f>
        <v>-</v>
      </c>
      <c r="FG155" s="24" t="str">
        <f>IF(FE155&gt;0,WORKDAY(FC155,10),"-")</f>
        <v>-</v>
      </c>
      <c r="FH155" s="5"/>
      <c r="FI155" s="5"/>
      <c r="FJ155" s="34"/>
      <c r="FK155" s="24">
        <f t="shared" si="138"/>
        <v>44251</v>
      </c>
      <c r="FL155" s="24">
        <f>FK155</f>
        <v>44251</v>
      </c>
      <c r="FM155" s="167"/>
      <c r="FN155" s="5"/>
      <c r="FO155" s="24" t="str">
        <f>IF(FN155&gt;0,WORKDAY(FK155,10),"-")</f>
        <v>-</v>
      </c>
      <c r="FP155" s="24" t="str">
        <f>IF(FN155&gt;0,WORKDAY(FL155,10),"-")</f>
        <v>-</v>
      </c>
      <c r="FQ155" s="5"/>
      <c r="FR155" s="5"/>
      <c r="FS155" s="54"/>
      <c r="FT155" s="24">
        <f t="shared" si="139"/>
        <v>44279</v>
      </c>
      <c r="FU155" s="24">
        <f>FT155</f>
        <v>44279</v>
      </c>
      <c r="FV155" s="5"/>
      <c r="FW155" s="5"/>
      <c r="FX155" s="24" t="str">
        <f>IF(FW155&gt;0,WORKDAY(FT155,10),"-")</f>
        <v>-</v>
      </c>
      <c r="FY155" s="24" t="str">
        <f>IF(FW155&gt;0,WORKDAY(FU155,10),"-")</f>
        <v>-</v>
      </c>
      <c r="FZ155" s="5"/>
      <c r="GA155" s="5"/>
      <c r="GB155" s="54"/>
      <c r="GC155" s="54"/>
      <c r="GD155" s="54"/>
      <c r="GE155" s="54"/>
      <c r="GF155" s="54"/>
      <c r="GG155" s="54"/>
      <c r="GH155" s="54"/>
      <c r="GI155" s="54"/>
      <c r="GJ155" s="54"/>
      <c r="GK155" s="54"/>
      <c r="GL155" s="54"/>
      <c r="GM155" s="54"/>
      <c r="GN155" s="54"/>
      <c r="GO155" s="54"/>
      <c r="GP155" s="54"/>
      <c r="GQ155" s="54"/>
      <c r="GR155" s="54"/>
      <c r="GS155" s="54"/>
      <c r="GT155" s="54"/>
      <c r="GU155" s="54"/>
      <c r="GV155" s="54"/>
      <c r="GW155" s="54"/>
      <c r="GX155" s="54"/>
      <c r="GY155" s="54"/>
      <c r="GZ155" s="193"/>
      <c r="HA155" s="54"/>
      <c r="HB155" s="54"/>
      <c r="HC155" s="54"/>
      <c r="HD155" s="34">
        <f t="shared" ca="1" si="110"/>
        <v>1</v>
      </c>
      <c r="HE155" s="25">
        <f t="shared" ca="1" si="131"/>
        <v>6.8389057750759875E-4</v>
      </c>
      <c r="HF155" s="25">
        <f t="shared" ca="1" si="132"/>
        <v>1.5197568389057751E-3</v>
      </c>
      <c r="HG155" s="25">
        <f t="shared" ca="1" si="133"/>
        <v>9.0543259557344079E-4</v>
      </c>
      <c r="HH155" s="25">
        <f t="shared" ca="1" si="134"/>
        <v>2.012072434607646E-3</v>
      </c>
      <c r="HI155" s="25"/>
      <c r="HJ155" s="25"/>
      <c r="HK155" s="5"/>
      <c r="HL155" s="24">
        <f t="shared" ca="1" si="108"/>
        <v>44252</v>
      </c>
      <c r="HM155" s="107"/>
      <c r="HN155" s="85"/>
      <c r="HO155" s="204" t="str">
        <f t="shared" si="115"/>
        <v>ожидание A1</v>
      </c>
      <c r="HP155" s="204" t="str">
        <f t="shared" si="116"/>
        <v>не выгружено 00</v>
      </c>
      <c r="HQ155" s="182" t="str">
        <f t="shared" si="117"/>
        <v>выгружено A1</v>
      </c>
      <c r="HR155" s="182" t="str">
        <f t="shared" si="118"/>
        <v>ожидание A1</v>
      </c>
      <c r="HS155" s="182" t="b">
        <f t="shared" si="119"/>
        <v>0</v>
      </c>
      <c r="HT155" s="182" t="str">
        <f t="shared" si="120"/>
        <v>ожидание замечаний</v>
      </c>
      <c r="HU155" s="182" t="str">
        <f t="shared" si="121"/>
        <v>0055-P2-GA1-CPC-TRM-00668</v>
      </c>
      <c r="HV155" s="191">
        <f t="shared" si="122"/>
        <v>44252</v>
      </c>
      <c r="HW155" s="184" t="str">
        <f t="shared" si="123"/>
        <v>ожидание A1</v>
      </c>
      <c r="HX155" s="191" t="str">
        <f t="shared" si="124"/>
        <v>ожидание A1</v>
      </c>
      <c r="HY155" s="183"/>
      <c r="HZ155" s="182" t="str">
        <f t="shared" si="125"/>
        <v>выгружено</v>
      </c>
      <c r="IA155" s="182" t="str">
        <f t="shared" si="126"/>
        <v>A1</v>
      </c>
      <c r="IB155" s="182" t="str">
        <f t="shared" si="127"/>
        <v>ожидание замечаний к ревизии</v>
      </c>
      <c r="IC155" s="182" t="str">
        <f t="shared" si="128"/>
        <v>A1</v>
      </c>
      <c r="ID155" s="182" t="str">
        <f t="shared" si="129"/>
        <v>A1</v>
      </c>
      <c r="IE155" s="185" t="str">
        <f t="shared" si="130"/>
        <v>1</v>
      </c>
      <c r="IF155" s="135" t="s">
        <v>705</v>
      </c>
      <c r="IG155" s="181">
        <v>1</v>
      </c>
      <c r="IH155" s="85"/>
      <c r="II155" s="85"/>
      <c r="IJ155" s="85"/>
      <c r="IK155" s="85"/>
      <c r="IL155" s="85"/>
      <c r="IM155" s="85"/>
      <c r="IN155" s="85"/>
      <c r="IO155" s="85"/>
      <c r="IP155" s="85"/>
      <c r="IQ155" s="85"/>
      <c r="IR155" s="85"/>
      <c r="IS155" s="85"/>
      <c r="IT155" s="85"/>
      <c r="IU155" s="85"/>
      <c r="IV155" s="85"/>
      <c r="IW155" s="85"/>
      <c r="IX155" s="85"/>
      <c r="IY155" s="85"/>
      <c r="IZ155" s="85"/>
      <c r="JA155" s="85"/>
      <c r="JB155" s="85"/>
      <c r="JC155" s="85"/>
      <c r="JD155" s="85"/>
      <c r="JE155" s="85"/>
      <c r="JF155" s="85"/>
      <c r="JG155" s="85"/>
      <c r="JH155" s="85"/>
      <c r="JI155" s="85"/>
      <c r="JJ155" s="85"/>
      <c r="JK155" s="85"/>
      <c r="JL155" s="85"/>
      <c r="JM155" s="85"/>
      <c r="JN155" s="85"/>
      <c r="JO155" s="85"/>
      <c r="JP155" s="85"/>
      <c r="JQ155" s="85"/>
      <c r="JR155" s="85"/>
      <c r="JS155" s="85"/>
      <c r="JT155" s="85"/>
      <c r="JU155" s="85"/>
      <c r="JV155" s="85"/>
      <c r="JW155" s="85"/>
      <c r="JX155" s="85"/>
      <c r="JY155" s="85"/>
      <c r="JZ155" s="85"/>
      <c r="KA155" s="85"/>
      <c r="KB155" s="85"/>
      <c r="KC155" s="85"/>
    </row>
    <row r="156" spans="1:289" s="57" customFormat="1" ht="71.25" customHeight="1">
      <c r="A156" s="38"/>
      <c r="B156" s="19" t="s">
        <v>156</v>
      </c>
      <c r="C156" s="19" t="s">
        <v>157</v>
      </c>
      <c r="D156" s="5"/>
      <c r="E156" s="5"/>
      <c r="F156" s="5"/>
      <c r="G156" s="5"/>
      <c r="H156" s="5" t="s">
        <v>727</v>
      </c>
      <c r="I156" s="5" t="s">
        <v>736</v>
      </c>
      <c r="J156" s="5"/>
      <c r="K156" s="5"/>
      <c r="L156" s="5"/>
      <c r="M156" s="5"/>
      <c r="N156" s="5"/>
      <c r="O156" s="5"/>
      <c r="P156" s="5" t="s">
        <v>745</v>
      </c>
      <c r="Q156" s="5" t="s">
        <v>747</v>
      </c>
      <c r="R156" s="5" t="s">
        <v>204</v>
      </c>
      <c r="S156" s="5" t="s">
        <v>364</v>
      </c>
      <c r="T156" s="5" t="s">
        <v>363</v>
      </c>
      <c r="U156" s="5" t="s">
        <v>158</v>
      </c>
      <c r="V156" s="5"/>
      <c r="W156" s="5" t="str">
        <f>CONCATENATE(X156,"-",Y156,"-",Z156,AA156,,AB156,"-",AC156)</f>
        <v>5-30-JFCC-0001</v>
      </c>
      <c r="X156" s="19" t="s">
        <v>755</v>
      </c>
      <c r="Y156" s="19">
        <v>30</v>
      </c>
      <c r="Z156" s="19" t="s">
        <v>310</v>
      </c>
      <c r="AA156" s="19" t="s">
        <v>303</v>
      </c>
      <c r="AB156" s="19"/>
      <c r="AC156" s="19" t="s">
        <v>188</v>
      </c>
      <c r="AD156" s="5"/>
      <c r="AE156" s="19">
        <v>4</v>
      </c>
      <c r="AF156" s="19" t="s">
        <v>180</v>
      </c>
      <c r="AG156" s="19" t="s">
        <v>166</v>
      </c>
      <c r="AH156" s="19">
        <v>537</v>
      </c>
      <c r="AI156" s="19" t="s">
        <v>188</v>
      </c>
      <c r="AJ156" s="5"/>
      <c r="AK156" s="5"/>
      <c r="AL156" s="5" t="s">
        <v>122</v>
      </c>
      <c r="AM156" s="5"/>
      <c r="AN156" s="5" t="s">
        <v>546</v>
      </c>
      <c r="AO156" s="5" t="str">
        <f>CONCATENATE("0055-",B156,"-",C156,"-","4",".",AE156,".",AF156,".",AG156,".",AH156,"-",AL156,".",AN156,"-",AI156)</f>
        <v>0055-CPC-GA1-4.4.3.30.537-PS.JH-0001</v>
      </c>
      <c r="AP156" s="5" t="str">
        <f>CONCATENATE("0055-",B156,"-",C156,"-","4",".",AE156,".",AF156,".",AG156,".",AH156,"-",AL156,"-",AN156,"-",AI156,"_",BD156,"_",U156)</f>
        <v>0055-CPC-GA1-4.4.3.30.537-PS-JH-0001_-_ER</v>
      </c>
      <c r="AQ156" s="13" t="s">
        <v>511</v>
      </c>
      <c r="AR156" s="13" t="s">
        <v>330</v>
      </c>
      <c r="AS156" s="13"/>
      <c r="AT156" s="13"/>
      <c r="AU156" s="13" t="s">
        <v>286</v>
      </c>
      <c r="AV156" s="13" t="s">
        <v>287</v>
      </c>
      <c r="AW156" s="13" t="str">
        <f>CONCATENATE(AQ156," ",AS156,CHAR(10),W156,CHAR(10),AU156)</f>
        <v>AFA&amp;FFS Control Cabinet KSPA 9030-01/TECON TU 4371-001-00159093-07 REV.5. 
5-30-JFCC-0001
Passport</v>
      </c>
      <c r="AX156" s="13" t="str">
        <f>CONCATENATE(AR156," ",AT156,CHAR(10),W156,CHAR(10),AV156)</f>
        <v>Контроллер для систем пожарной автоматики КСПА 9030-01/Текон, ТУ 4371-001-00159093-07 изм.5. Шкаф системный АСПС и ПТ. 
5-30-JFCC-0001
Паспорт</v>
      </c>
      <c r="AY156" s="5"/>
      <c r="AZ156" s="5" t="s">
        <v>490</v>
      </c>
      <c r="BA156" s="5" t="s">
        <v>489</v>
      </c>
      <c r="BB156" s="5" t="str">
        <f>IF(FW156&gt;0,"02",IF(FN156&gt;0,"01",IF(FE156&gt;0,"00",IF(EM156&gt;0,"G1",IF(ED156&gt;0,"F1",IF(DU156&gt;0,"E1",IF(DL156&gt;0,"D1",IF(DC156&gt;0,"C1",IF(CT156&gt;0,"B1",IF(BM156&gt;0,"A1","-"))))))))))</f>
        <v>-</v>
      </c>
      <c r="BC156" s="167" t="str">
        <f t="shared" si="136"/>
        <v>-</v>
      </c>
      <c r="BD156" s="5" t="str">
        <f t="shared" si="137"/>
        <v>-</v>
      </c>
      <c r="BE156" s="5"/>
      <c r="BF156" s="5"/>
      <c r="BG156" s="12"/>
      <c r="BH156" s="5"/>
      <c r="BI156" s="5"/>
      <c r="BJ156" s="54">
        <f>FB156-(28+15)</f>
        <v>44227</v>
      </c>
      <c r="BK156" s="54">
        <f ca="1">IF(BM156&gt;0,BL156,IF(BJ156&lt;TODAY(),WORKDAY(TODAY(),10),BJ156))</f>
        <v>44294</v>
      </c>
      <c r="BL156" s="54"/>
      <c r="BM156" s="5"/>
      <c r="BN156" s="167"/>
      <c r="BO156" s="167"/>
      <c r="BP156" s="167"/>
      <c r="BQ156" s="167"/>
      <c r="BR156" s="157"/>
      <c r="BS156" s="157"/>
      <c r="BT156" s="157"/>
      <c r="BU156" s="157"/>
      <c r="BV156" s="157"/>
      <c r="BW156" s="147"/>
      <c r="BX156" s="147"/>
      <c r="BY156" s="147"/>
      <c r="BZ156" s="147"/>
      <c r="CA156" s="147"/>
      <c r="CB156" s="125"/>
      <c r="CC156" s="125"/>
      <c r="CD156" s="125"/>
      <c r="CE156" s="125"/>
      <c r="CF156" s="125"/>
      <c r="CG156" s="125"/>
      <c r="CH156" s="125"/>
      <c r="CI156" s="125"/>
      <c r="CJ156" s="125"/>
      <c r="CK156" s="125"/>
      <c r="CL156" s="24">
        <f>WORKDAY(BJ156,20)</f>
        <v>44253</v>
      </c>
      <c r="CM156" s="24" t="str">
        <f>IF(BM156&gt;0,WORKDAY(BK156,10),"-")</f>
        <v>-</v>
      </c>
      <c r="CN156" s="54"/>
      <c r="CO156" s="117"/>
      <c r="CP156" s="34">
        <v>3</v>
      </c>
      <c r="CQ156" s="24">
        <f>WORKDAY(CL156,10)</f>
        <v>44267</v>
      </c>
      <c r="CR156" s="24" t="str">
        <f>IF(CO156&gt;0,WORKDAY(CM156,10),"-")</f>
        <v>-</v>
      </c>
      <c r="CS156" s="54"/>
      <c r="CT156" s="5"/>
      <c r="CU156" s="24" t="str">
        <f>IF(CT156&gt;0,WORKDAY(CQ156,10),"-")</f>
        <v>-</v>
      </c>
      <c r="CV156" s="24" t="str">
        <f>IF(CT156&gt;0,WORKDAY(CR156,10),"-")</f>
        <v>-</v>
      </c>
      <c r="CW156" s="54"/>
      <c r="CX156" s="5"/>
      <c r="CY156" s="34"/>
      <c r="CZ156" s="24" t="str">
        <f>IF(CX156&gt;0,WORKDAY(CU156,10),"-")</f>
        <v>-</v>
      </c>
      <c r="DA156" s="24" t="str">
        <f>IF(CX156&gt;0,WORKDAY(CV156,10),"-")</f>
        <v>-</v>
      </c>
      <c r="DB156" s="24"/>
      <c r="DC156" s="5"/>
      <c r="DD156" s="24" t="str">
        <f>IF(DC156&gt;0,WORKDAY(CZ156,10),"-")</f>
        <v>-</v>
      </c>
      <c r="DE156" s="24" t="str">
        <f>IF(DC156&gt;0,WORKDAY(DA156,10),"-")</f>
        <v>-</v>
      </c>
      <c r="DF156" s="5"/>
      <c r="DG156" s="5"/>
      <c r="DH156" s="54"/>
      <c r="DI156" s="24" t="str">
        <f>IF(DG156&gt;0,WORKDAY(DD156,10),"-")</f>
        <v>-</v>
      </c>
      <c r="DJ156" s="24" t="str">
        <f>IF(DG156&gt;0,WORKDAY(DE156,10),"-")</f>
        <v>-</v>
      </c>
      <c r="DK156" s="5"/>
      <c r="DL156" s="5"/>
      <c r="DM156" s="24" t="str">
        <f>IF(DL156&gt;0,WORKDAY(DI156,10),"-")</f>
        <v>-</v>
      </c>
      <c r="DN156" s="24" t="str">
        <f>IF(DL156&gt;0,WORKDAY(DJ156,10),"-")</f>
        <v>-</v>
      </c>
      <c r="DO156" s="5"/>
      <c r="DP156" s="5"/>
      <c r="DQ156" s="54"/>
      <c r="DR156" s="24" t="str">
        <f>IF(DP156&gt;0,WORKDAY(DM156,10),"-")</f>
        <v>-</v>
      </c>
      <c r="DS156" s="24" t="str">
        <f>IF(DP156&gt;0,WORKDAY(DN156,10),"-")</f>
        <v>-</v>
      </c>
      <c r="DT156" s="5"/>
      <c r="DU156" s="5"/>
      <c r="DV156" s="24" t="str">
        <f>IF(DU156&gt;0,WORKDAY(DR156,10),"-")</f>
        <v>-</v>
      </c>
      <c r="DW156" s="24" t="str">
        <f>IF(DU156&gt;0,WORKDAY(DS156,10),"-")</f>
        <v>-</v>
      </c>
      <c r="DX156" s="5"/>
      <c r="DY156" s="5"/>
      <c r="DZ156" s="54"/>
      <c r="EA156" s="24" t="str">
        <f>IF(DY156&gt;0,WORKDAY(DV156,10),"-")</f>
        <v>-</v>
      </c>
      <c r="EB156" s="24" t="str">
        <f>IF(DY156&gt;0,WORKDAY(DW156,10),"-")</f>
        <v>-</v>
      </c>
      <c r="EC156" s="5"/>
      <c r="ED156" s="5"/>
      <c r="EE156" s="24" t="str">
        <f>IF(ED156&gt;0,WORKDAY(EA156,10),"-")</f>
        <v>-</v>
      </c>
      <c r="EF156" s="24" t="str">
        <f>IF(ED156&gt;0,WORKDAY(EB156,10),"-")</f>
        <v>-</v>
      </c>
      <c r="EG156" s="5"/>
      <c r="EH156" s="5"/>
      <c r="EI156" s="54"/>
      <c r="EJ156" s="24" t="str">
        <f>IF(EH156&gt;0,WORKDAY(EE156,10),"-")</f>
        <v>-</v>
      </c>
      <c r="EK156" s="24" t="str">
        <f>IF(EH156&gt;0,WORKDAY(EF156,10),"-")</f>
        <v>-</v>
      </c>
      <c r="EL156" s="5"/>
      <c r="EM156" s="5"/>
      <c r="EN156" s="24" t="str">
        <f>IF(EM156&gt;0,WORKDAY(EJ156,10),"-")</f>
        <v>-</v>
      </c>
      <c r="EO156" s="24" t="str">
        <f>IF(EM156&gt;0,WORKDAY(EK156,10),"-")</f>
        <v>-</v>
      </c>
      <c r="EP156" s="5"/>
      <c r="EQ156" s="5"/>
      <c r="ER156" s="54"/>
      <c r="ES156" s="54"/>
      <c r="ET156" s="54"/>
      <c r="EU156" s="54"/>
      <c r="EV156" s="54"/>
      <c r="EW156" s="24"/>
      <c r="EX156" s="24"/>
      <c r="EY156" s="167"/>
      <c r="EZ156" s="167"/>
      <c r="FA156" s="193"/>
      <c r="FB156" s="214">
        <v>44270</v>
      </c>
      <c r="FC156" s="214">
        <f t="shared" ca="1" si="135"/>
        <v>44270</v>
      </c>
      <c r="FD156" s="167"/>
      <c r="FE156" s="5"/>
      <c r="FF156" s="24" t="str">
        <f>IF(FE156&gt;0,WORKDAY(FB156,10),"-")</f>
        <v>-</v>
      </c>
      <c r="FG156" s="24" t="str">
        <f>IF(FE156&gt;0,WORKDAY(FC156,10),"-")</f>
        <v>-</v>
      </c>
      <c r="FH156" s="5"/>
      <c r="FI156" s="5"/>
      <c r="FJ156" s="34">
        <v>1</v>
      </c>
      <c r="FK156" s="24">
        <f t="shared" si="138"/>
        <v>44298</v>
      </c>
      <c r="FL156" s="24">
        <f>FK156</f>
        <v>44298</v>
      </c>
      <c r="FM156" s="5"/>
      <c r="FN156" s="5"/>
      <c r="FO156" s="24" t="str">
        <f>IF(FN156&gt;0,WORKDAY(FK156,10),"-")</f>
        <v>-</v>
      </c>
      <c r="FP156" s="24" t="str">
        <f>IF(FN156&gt;0,WORKDAY(FL156,10),"-")</f>
        <v>-</v>
      </c>
      <c r="FQ156" s="5"/>
      <c r="FR156" s="5"/>
      <c r="FS156" s="54"/>
      <c r="FT156" s="24">
        <f t="shared" si="139"/>
        <v>44326</v>
      </c>
      <c r="FU156" s="24">
        <f>FT156</f>
        <v>44326</v>
      </c>
      <c r="FV156" s="5"/>
      <c r="FW156" s="5"/>
      <c r="FX156" s="24" t="str">
        <f>IF(FW156&gt;0,WORKDAY(FT156,10),"-")</f>
        <v>-</v>
      </c>
      <c r="FY156" s="24" t="str">
        <f>IF(FW156&gt;0,WORKDAY(FU156,10),"-")</f>
        <v>-</v>
      </c>
      <c r="FZ156" s="5"/>
      <c r="GA156" s="5"/>
      <c r="GB156" s="54"/>
      <c r="GC156" s="54"/>
      <c r="GD156" s="54"/>
      <c r="GE156" s="54"/>
      <c r="GF156" s="54"/>
      <c r="GG156" s="54"/>
      <c r="GH156" s="54"/>
      <c r="GI156" s="54"/>
      <c r="GJ156" s="54"/>
      <c r="GK156" s="54"/>
      <c r="GL156" s="54"/>
      <c r="GM156" s="54"/>
      <c r="GN156" s="54"/>
      <c r="GO156" s="54"/>
      <c r="GP156" s="54"/>
      <c r="GQ156" s="54"/>
      <c r="GR156" s="54"/>
      <c r="GS156" s="54"/>
      <c r="GT156" s="54"/>
      <c r="GU156" s="54"/>
      <c r="GV156" s="54"/>
      <c r="GW156" s="54"/>
      <c r="GX156" s="54"/>
      <c r="GY156" s="54"/>
      <c r="GZ156" s="193"/>
      <c r="HA156" s="54"/>
      <c r="HB156" s="54"/>
      <c r="HC156" s="54"/>
      <c r="HD156" s="34">
        <f t="shared" ca="1" si="110"/>
        <v>1</v>
      </c>
      <c r="HE156" s="25">
        <f t="shared" si="131"/>
        <v>0</v>
      </c>
      <c r="HF156" s="25">
        <f t="shared" ca="1" si="132"/>
        <v>1.5197568389057751E-3</v>
      </c>
      <c r="HG156" s="25">
        <f t="shared" si="133"/>
        <v>0</v>
      </c>
      <c r="HH156" s="25">
        <f t="shared" ca="1" si="134"/>
        <v>2.012072434607646E-3</v>
      </c>
      <c r="HI156" s="25"/>
      <c r="HJ156" s="25"/>
      <c r="HK156" s="5"/>
      <c r="HL156" s="24" t="str">
        <f t="shared" ca="1" si="108"/>
        <v>-</v>
      </c>
      <c r="HM156" s="107"/>
      <c r="HN156" s="85"/>
      <c r="HO156" s="204" t="str">
        <f t="shared" si="115"/>
        <v>не выгружено A1</v>
      </c>
      <c r="HP156" s="204" t="str">
        <f t="shared" si="116"/>
        <v>не выгружено 00</v>
      </c>
      <c r="HQ156" s="182" t="str">
        <f t="shared" si="117"/>
        <v>не выгружено A1</v>
      </c>
      <c r="HR156" s="182" t="str">
        <f t="shared" si="118"/>
        <v>не выгружено A1</v>
      </c>
      <c r="HS156" s="182" t="b">
        <f t="shared" si="119"/>
        <v>0</v>
      </c>
      <c r="HT156" s="182" t="str">
        <f t="shared" si="120"/>
        <v>не выгружено A1</v>
      </c>
      <c r="HU156" s="182" t="str">
        <f t="shared" si="121"/>
        <v>не выгружено A1</v>
      </c>
      <c r="HV156" s="191" t="str">
        <f t="shared" si="122"/>
        <v>не выгружено A1</v>
      </c>
      <c r="HW156" s="184" t="str">
        <f t="shared" si="123"/>
        <v>не выгружено A1</v>
      </c>
      <c r="HX156" s="191" t="str">
        <f t="shared" si="124"/>
        <v>не выгружено A1</v>
      </c>
      <c r="HY156" s="183"/>
      <c r="HZ156" s="182" t="str">
        <f t="shared" si="125"/>
        <v>не выгружено</v>
      </c>
      <c r="IA156" s="182" t="str">
        <f t="shared" si="126"/>
        <v>A1</v>
      </c>
      <c r="IB156" s="182" t="str">
        <f t="shared" si="127"/>
        <v>не выгружено</v>
      </c>
      <c r="IC156" s="182" t="str">
        <f t="shared" si="128"/>
        <v>A1</v>
      </c>
      <c r="ID156" s="182" t="str">
        <f t="shared" si="129"/>
        <v>A1</v>
      </c>
      <c r="IE156" s="185" t="str">
        <f t="shared" si="130"/>
        <v>выгрузить A1</v>
      </c>
      <c r="IF156" s="135" t="s">
        <v>705</v>
      </c>
      <c r="IG156" s="181">
        <v>1</v>
      </c>
      <c r="IH156" s="85"/>
      <c r="II156" s="85"/>
      <c r="IJ156" s="85"/>
      <c r="IK156" s="85"/>
      <c r="IL156" s="85"/>
      <c r="IM156" s="85"/>
      <c r="IN156" s="85"/>
      <c r="IO156" s="85"/>
      <c r="IP156" s="85"/>
      <c r="IQ156" s="85"/>
      <c r="IR156" s="85"/>
      <c r="IS156" s="85"/>
      <c r="IT156" s="85"/>
      <c r="IU156" s="85"/>
      <c r="IV156" s="85"/>
      <c r="IW156" s="85"/>
      <c r="IX156" s="85"/>
      <c r="IY156" s="85"/>
      <c r="IZ156" s="85"/>
      <c r="JA156" s="85"/>
      <c r="JB156" s="85"/>
      <c r="JC156" s="85"/>
      <c r="JD156" s="85"/>
      <c r="JE156" s="85"/>
      <c r="JF156" s="85"/>
      <c r="JG156" s="85"/>
      <c r="JH156" s="85"/>
      <c r="JI156" s="85"/>
      <c r="JJ156" s="85"/>
      <c r="JK156" s="85"/>
      <c r="JL156" s="85"/>
      <c r="JM156" s="85"/>
      <c r="JN156" s="85"/>
      <c r="JO156" s="85"/>
      <c r="JP156" s="85"/>
      <c r="JQ156" s="85"/>
      <c r="JR156" s="85"/>
      <c r="JS156" s="85"/>
      <c r="JT156" s="85"/>
      <c r="JU156" s="85"/>
      <c r="JV156" s="85"/>
      <c r="JW156" s="85"/>
      <c r="JX156" s="85"/>
      <c r="JY156" s="85"/>
      <c r="JZ156" s="85"/>
      <c r="KA156" s="85"/>
      <c r="KB156" s="85"/>
      <c r="KC156" s="85"/>
    </row>
    <row r="157" spans="1:289" s="87" customFormat="1" ht="15" hidden="1" customHeight="1">
      <c r="A157" s="17"/>
      <c r="B157" s="20"/>
      <c r="C157" s="20"/>
      <c r="D157" s="18"/>
      <c r="E157" s="18"/>
      <c r="F157" s="18"/>
      <c r="G157" s="18"/>
      <c r="H157" s="18"/>
      <c r="I157" s="18"/>
      <c r="J157" s="18"/>
      <c r="K157" s="18"/>
      <c r="L157" s="18"/>
      <c r="M157" s="18"/>
      <c r="N157" s="18"/>
      <c r="O157" s="18"/>
      <c r="P157" s="18"/>
      <c r="Q157" s="18"/>
      <c r="R157" s="18"/>
      <c r="S157" s="18"/>
      <c r="T157" s="18"/>
      <c r="U157" s="18"/>
      <c r="V157" s="18"/>
      <c r="W157" s="20"/>
      <c r="X157" s="20"/>
      <c r="Y157" s="20"/>
      <c r="Z157" s="20"/>
      <c r="AA157" s="20"/>
      <c r="AB157" s="20"/>
      <c r="AC157" s="20"/>
      <c r="AD157" s="18"/>
      <c r="AE157" s="20"/>
      <c r="AF157" s="20"/>
      <c r="AG157" s="20"/>
      <c r="AH157" s="20"/>
      <c r="AI157" s="20"/>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71"/>
      <c r="BO157" s="171"/>
      <c r="BP157" s="171"/>
      <c r="BQ157" s="171"/>
      <c r="BR157" s="161"/>
      <c r="BS157" s="161"/>
      <c r="BT157" s="161"/>
      <c r="BU157" s="161"/>
      <c r="BV157" s="161"/>
      <c r="BW157" s="151"/>
      <c r="BX157" s="151"/>
      <c r="BY157" s="151"/>
      <c r="BZ157" s="151"/>
      <c r="CA157" s="151"/>
      <c r="CB157" s="129"/>
      <c r="CC157" s="129"/>
      <c r="CD157" s="129"/>
      <c r="CE157" s="129"/>
      <c r="CF157" s="129"/>
      <c r="CG157" s="129"/>
      <c r="CH157" s="129"/>
      <c r="CI157" s="129"/>
      <c r="CJ157" s="129"/>
      <c r="CK157" s="129"/>
      <c r="CL157" s="18"/>
      <c r="CM157" s="18"/>
      <c r="CN157" s="18"/>
      <c r="CO157" s="118"/>
      <c r="CP157" s="48"/>
      <c r="CQ157" s="18"/>
      <c r="CR157" s="18"/>
      <c r="CS157" s="18"/>
      <c r="CT157" s="18"/>
      <c r="CU157" s="18"/>
      <c r="CV157" s="18"/>
      <c r="CW157" s="18"/>
      <c r="CX157" s="18"/>
      <c r="CY157" s="34"/>
      <c r="CZ157" s="18"/>
      <c r="DA157" s="18"/>
      <c r="DB157" s="18"/>
      <c r="DC157" s="18"/>
      <c r="DD157" s="18"/>
      <c r="DE157" s="18"/>
      <c r="DF157" s="18"/>
      <c r="DG157" s="18"/>
      <c r="DH157" s="45"/>
      <c r="DI157" s="18"/>
      <c r="DJ157" s="18"/>
      <c r="DK157" s="18"/>
      <c r="DL157" s="18"/>
      <c r="DM157" s="18"/>
      <c r="DN157" s="18"/>
      <c r="DO157" s="18"/>
      <c r="DP157" s="18"/>
      <c r="DQ157" s="45"/>
      <c r="DR157" s="18"/>
      <c r="DS157" s="18"/>
      <c r="DT157" s="18"/>
      <c r="DU157" s="18"/>
      <c r="DV157" s="18"/>
      <c r="DW157" s="18"/>
      <c r="DX157" s="18"/>
      <c r="DY157" s="18"/>
      <c r="DZ157" s="45"/>
      <c r="EA157" s="18"/>
      <c r="EB157" s="18"/>
      <c r="EC157" s="18"/>
      <c r="ED157" s="18"/>
      <c r="EE157" s="18"/>
      <c r="EF157" s="18"/>
      <c r="EG157" s="18"/>
      <c r="EH157" s="18"/>
      <c r="EI157" s="45"/>
      <c r="EJ157" s="18"/>
      <c r="EK157" s="18"/>
      <c r="EL157" s="18"/>
      <c r="EM157" s="18"/>
      <c r="EN157" s="18"/>
      <c r="EO157" s="18"/>
      <c r="EP157" s="18"/>
      <c r="EQ157" s="18"/>
      <c r="ER157" s="45"/>
      <c r="ES157" s="110"/>
      <c r="ET157" s="110"/>
      <c r="EU157" s="110"/>
      <c r="EV157" s="110"/>
      <c r="EW157" s="192"/>
      <c r="EX157" s="192"/>
      <c r="EY157" s="192"/>
      <c r="EZ157" s="192"/>
      <c r="FA157" s="199"/>
      <c r="FB157" s="214"/>
      <c r="FC157" s="214"/>
      <c r="FD157" s="18"/>
      <c r="FE157" s="18"/>
      <c r="FF157" s="18"/>
      <c r="FG157" s="18"/>
      <c r="FH157" s="18"/>
      <c r="FI157" s="18"/>
      <c r="FJ157" s="34"/>
      <c r="FK157" s="18"/>
      <c r="FL157" s="18"/>
      <c r="FM157" s="18"/>
      <c r="FN157" s="18"/>
      <c r="FO157" s="18"/>
      <c r="FP157" s="18"/>
      <c r="FQ157" s="18"/>
      <c r="FR157" s="18"/>
      <c r="FS157" s="45"/>
      <c r="FT157" s="18"/>
      <c r="FU157" s="18"/>
      <c r="FV157" s="18"/>
      <c r="FW157" s="18"/>
      <c r="FX157" s="18"/>
      <c r="FY157" s="18"/>
      <c r="FZ157" s="18"/>
      <c r="GA157" s="18"/>
      <c r="GB157" s="45"/>
      <c r="GC157" s="110"/>
      <c r="GD157" s="110"/>
      <c r="GE157" s="110"/>
      <c r="GF157" s="110"/>
      <c r="GG157" s="110"/>
      <c r="GH157" s="110"/>
      <c r="GI157" s="110"/>
      <c r="GJ157" s="110"/>
      <c r="GK157" s="110"/>
      <c r="GL157" s="110"/>
      <c r="GM157" s="110"/>
      <c r="GN157" s="110"/>
      <c r="GO157" s="110"/>
      <c r="GP157" s="110"/>
      <c r="GQ157" s="110"/>
      <c r="GR157" s="110"/>
      <c r="GS157" s="110"/>
      <c r="GT157" s="110"/>
      <c r="GU157" s="110"/>
      <c r="GV157" s="110"/>
      <c r="GW157" s="110"/>
      <c r="GX157" s="110"/>
      <c r="GY157" s="45"/>
      <c r="GZ157" s="199"/>
      <c r="HA157" s="110"/>
      <c r="HB157" s="110"/>
      <c r="HC157" s="110"/>
      <c r="HD157" s="34">
        <f t="shared" si="110"/>
        <v>0</v>
      </c>
      <c r="HE157" s="25">
        <f t="shared" si="131"/>
        <v>0</v>
      </c>
      <c r="HF157" s="25">
        <f t="shared" si="132"/>
        <v>0</v>
      </c>
      <c r="HG157" s="25">
        <f t="shared" si="133"/>
        <v>0</v>
      </c>
      <c r="HH157" s="25">
        <f t="shared" si="134"/>
        <v>0</v>
      </c>
      <c r="HI157" s="25"/>
      <c r="HJ157" s="18"/>
      <c r="HK157" s="18"/>
      <c r="HL157" s="24" t="str">
        <f t="shared" si="108"/>
        <v>-</v>
      </c>
      <c r="HM157" s="107"/>
      <c r="HN157" s="85"/>
      <c r="HO157" s="204" t="str">
        <f t="shared" si="115"/>
        <v>---/---</v>
      </c>
      <c r="HP157" s="204" t="str">
        <f t="shared" si="116"/>
        <v>---/---</v>
      </c>
      <c r="HQ157" s="182" t="str">
        <f t="shared" si="117"/>
        <v>---/---</v>
      </c>
      <c r="HR157" s="182" t="str">
        <f t="shared" si="118"/>
        <v>---/---</v>
      </c>
      <c r="HS157" s="182" t="b">
        <f t="shared" si="119"/>
        <v>0</v>
      </c>
      <c r="HT157" s="182" t="str">
        <f t="shared" si="120"/>
        <v>---/---</v>
      </c>
      <c r="HU157" s="182" t="str">
        <f t="shared" si="121"/>
        <v>---/---</v>
      </c>
      <c r="HV157" s="191" t="str">
        <f t="shared" si="122"/>
        <v>---/---</v>
      </c>
      <c r="HW157" s="184" t="str">
        <f t="shared" si="123"/>
        <v>---/---</v>
      </c>
      <c r="HX157" s="191" t="str">
        <f t="shared" si="124"/>
        <v>---/---</v>
      </c>
      <c r="HY157" s="183"/>
      <c r="HZ157" s="182" t="str">
        <f t="shared" si="125"/>
        <v>---/---</v>
      </c>
      <c r="IA157" s="182" t="str">
        <f t="shared" si="126"/>
        <v>---/---</v>
      </c>
      <c r="IB157" s="182" t="str">
        <f t="shared" si="127"/>
        <v>---/---</v>
      </c>
      <c r="IC157" s="182" t="str">
        <f t="shared" si="128"/>
        <v>---/---</v>
      </c>
      <c r="ID157" s="182" t="str">
        <f t="shared" si="129"/>
        <v>---/---</v>
      </c>
      <c r="IE157" s="185" t="str">
        <f t="shared" si="130"/>
        <v>---/---</v>
      </c>
      <c r="IF157" s="135" t="s">
        <v>717</v>
      </c>
      <c r="IG157" s="181">
        <v>1</v>
      </c>
      <c r="IH157" s="85"/>
      <c r="II157" s="85"/>
      <c r="IJ157" s="85"/>
      <c r="IK157" s="85"/>
      <c r="IL157" s="85"/>
      <c r="IM157" s="85"/>
      <c r="IN157" s="85"/>
      <c r="IO157" s="85"/>
      <c r="IP157" s="85"/>
      <c r="IQ157" s="85"/>
      <c r="IR157" s="85"/>
      <c r="IS157" s="85"/>
      <c r="IT157" s="85"/>
      <c r="IU157" s="85"/>
      <c r="IV157" s="85"/>
      <c r="IW157" s="85"/>
      <c r="IX157" s="85"/>
      <c r="IY157" s="85"/>
      <c r="IZ157" s="85"/>
      <c r="JA157" s="85"/>
      <c r="JB157" s="85"/>
      <c r="JC157" s="85"/>
      <c r="JD157" s="85"/>
      <c r="JE157" s="85"/>
      <c r="JF157" s="85"/>
      <c r="JG157" s="85"/>
      <c r="JH157" s="85"/>
      <c r="JI157" s="85"/>
      <c r="JJ157" s="85"/>
      <c r="JK157" s="85"/>
      <c r="JL157" s="85"/>
      <c r="JM157" s="85"/>
      <c r="JN157" s="85"/>
      <c r="JO157" s="85"/>
      <c r="JP157" s="85"/>
      <c r="JQ157" s="85"/>
      <c r="JR157" s="85"/>
      <c r="JS157" s="85"/>
      <c r="JT157" s="85"/>
      <c r="JU157" s="85"/>
      <c r="JV157" s="85"/>
      <c r="JW157" s="85"/>
      <c r="JX157" s="85"/>
      <c r="JY157" s="85"/>
      <c r="JZ157" s="85"/>
      <c r="KA157" s="85"/>
      <c r="KB157" s="85"/>
      <c r="KC157" s="85"/>
    </row>
    <row r="158" spans="1:289" s="57" customFormat="1" ht="57" customHeight="1">
      <c r="A158" s="6"/>
      <c r="B158" s="19" t="s">
        <v>156</v>
      </c>
      <c r="C158" s="19" t="s">
        <v>157</v>
      </c>
      <c r="D158" s="5"/>
      <c r="E158" s="5"/>
      <c r="F158" s="5"/>
      <c r="G158" s="5"/>
      <c r="H158" s="5" t="s">
        <v>727</v>
      </c>
      <c r="I158" s="5" t="s">
        <v>736</v>
      </c>
      <c r="J158" s="5"/>
      <c r="K158" s="5"/>
      <c r="L158" s="5"/>
      <c r="M158" s="5"/>
      <c r="N158" s="5"/>
      <c r="O158" s="5"/>
      <c r="P158" s="5" t="s">
        <v>745</v>
      </c>
      <c r="Q158" s="5" t="s">
        <v>747</v>
      </c>
      <c r="R158" s="5" t="s">
        <v>204</v>
      </c>
      <c r="S158" s="5" t="s">
        <v>364</v>
      </c>
      <c r="T158" s="5" t="s">
        <v>363</v>
      </c>
      <c r="U158" s="5" t="s">
        <v>158</v>
      </c>
      <c r="V158" s="5"/>
      <c r="W158" s="5" t="str">
        <f>CONCATENATE(X158,"-",Y158,"-",Z158,AA158,,AB158,"-",AC158)</f>
        <v>5-30-JFMC-0001</v>
      </c>
      <c r="X158" s="19">
        <v>5</v>
      </c>
      <c r="Y158" s="19">
        <v>30</v>
      </c>
      <c r="Z158" s="19" t="s">
        <v>310</v>
      </c>
      <c r="AA158" s="19" t="s">
        <v>305</v>
      </c>
      <c r="AB158" s="19"/>
      <c r="AC158" s="19" t="s">
        <v>188</v>
      </c>
      <c r="AD158" s="5"/>
      <c r="AE158" s="19">
        <v>4</v>
      </c>
      <c r="AF158" s="19" t="s">
        <v>180</v>
      </c>
      <c r="AG158" s="19" t="s">
        <v>166</v>
      </c>
      <c r="AH158" s="19">
        <v>537</v>
      </c>
      <c r="AI158" s="19" t="s">
        <v>192</v>
      </c>
      <c r="AJ158" s="5"/>
      <c r="AK158" s="5"/>
      <c r="AL158" s="5" t="s">
        <v>122</v>
      </c>
      <c r="AM158" s="5"/>
      <c r="AN158" s="5" t="s">
        <v>167</v>
      </c>
      <c r="AO158" s="5" t="str">
        <f>CONCATENATE("0055-",B158,"-",C158,"-","4",".",AE158,".",AF158,".",AG158,".",AH158,"-",AL158,".",AN158,"-",AI158)</f>
        <v>0055-CPC-GA1-4.4.3.30.537-PS.RD-0002</v>
      </c>
      <c r="AP158" s="5" t="str">
        <f>CONCATENATE("0055-",B158,"-",C158,"-","4",".",AE158,".",AF158,".",AG158,".",AH158,"-",AL158,"-",AN158,"-",AI158,"_",BD158,"_",U158)</f>
        <v>0055-CPC-GA1-4.4.3.30.537-PS-RD-0002_A1_ER</v>
      </c>
      <c r="AQ158" s="13" t="s">
        <v>522</v>
      </c>
      <c r="AR158" s="13" t="s">
        <v>356</v>
      </c>
      <c r="AS158" s="13"/>
      <c r="AT158" s="13"/>
      <c r="AU158" s="13" t="s">
        <v>318</v>
      </c>
      <c r="AV158" s="13" t="s">
        <v>333</v>
      </c>
      <c r="AW158" s="13" t="str">
        <f>CONCATENATE(AQ158," ",AS158,CHAR(10),W158,CHAR(10),AU158)</f>
        <v>AFA&amp;FFS Marshalling cabinet KSPA 9030-01/TECON TU 4371-001-00159093-07 REV.5. 
5-30-JFMC-0001
List of drawings</v>
      </c>
      <c r="AX158" s="13" t="str">
        <f>CONCATENATE(AR158," ",AT158,CHAR(10),W158,CHAR(10),AV158)</f>
        <v>Контроллер для систем пожарной автоматики КСПА 9030-01/Текон, ТУ 4371-001-00159093-07 изм.5. Шкаф кроссовый АСПС и ПТ. 
5-30-JFMC-0001
Ведомость документов</v>
      </c>
      <c r="AY158" s="5"/>
      <c r="AZ158" s="5" t="s">
        <v>490</v>
      </c>
      <c r="BA158" s="5" t="s">
        <v>489</v>
      </c>
      <c r="BB158" s="5" t="str">
        <f>IF(FW158&gt;0,"02",IF(FN158&gt;0,"01",IF(FE158&gt;0,"00",IF(EM158&gt;0,"G1",IF(ED158&gt;0,"F1",IF(DU158&gt;0,"E1",IF(DL158&gt;0,"D1",IF(DC158&gt;0,"C1",IF(CT158&gt;0,"B1",IF(BM158&gt;0,"A1","-"))))))))))</f>
        <v>A1</v>
      </c>
      <c r="BC158" s="167" t="str">
        <f t="shared" ref="BC158:BC162" si="140">IF(OR(BB158="A1",BB158="B1",BB158="C1",BB158="D1",BB158="E1",BB158="F1",BB158="G1",BB158="H1"),"IFR",IF(OR(BB158="00",BB158="01",BB158="02",BB158="03",BB158="04",BB158="05"),"IFU","-"))</f>
        <v>IFR</v>
      </c>
      <c r="BD158" s="5" t="str">
        <f t="shared" ref="BD158:BD162" si="141">BB158</f>
        <v>A1</v>
      </c>
      <c r="BE158" s="5"/>
      <c r="BF158" s="5"/>
      <c r="BG158" s="12"/>
      <c r="BH158" s="5"/>
      <c r="BI158" s="5"/>
      <c r="BJ158" s="54">
        <f>FB158-(28+15)</f>
        <v>44180</v>
      </c>
      <c r="BK158" s="54">
        <f ca="1">IF(BM158&gt;0,BL158,IF(BJ158&lt;TODAY(),WORKDAY(TODAY(),10),BJ158))</f>
        <v>44252</v>
      </c>
      <c r="BL158" s="193">
        <v>44252</v>
      </c>
      <c r="BM158" s="167" t="s">
        <v>791</v>
      </c>
      <c r="BN158" s="167"/>
      <c r="BO158" s="167"/>
      <c r="BP158" s="167"/>
      <c r="BQ158" s="167"/>
      <c r="BR158" s="157"/>
      <c r="BS158" s="157"/>
      <c r="BT158" s="157"/>
      <c r="BU158" s="157"/>
      <c r="BV158" s="157"/>
      <c r="BW158" s="147"/>
      <c r="BX158" s="147"/>
      <c r="BY158" s="147"/>
      <c r="BZ158" s="147"/>
      <c r="CA158" s="147"/>
      <c r="CB158" s="125"/>
      <c r="CC158" s="125"/>
      <c r="CD158" s="125"/>
      <c r="CE158" s="125"/>
      <c r="CF158" s="125"/>
      <c r="CG158" s="125"/>
      <c r="CH158" s="125"/>
      <c r="CI158" s="125"/>
      <c r="CJ158" s="125"/>
      <c r="CK158" s="125"/>
      <c r="CL158" s="24">
        <f>WORKDAY(BJ158,20)</f>
        <v>44208</v>
      </c>
      <c r="CM158" s="24">
        <f ca="1">IF(BM158&gt;0,WORKDAY(BK158,10),"-")</f>
        <v>44266</v>
      </c>
      <c r="CN158" s="54"/>
      <c r="CO158" s="117"/>
      <c r="CP158" s="34"/>
      <c r="CQ158" s="24">
        <f>WORKDAY(CL158,10)</f>
        <v>44222</v>
      </c>
      <c r="CR158" s="24" t="str">
        <f>IF(CO158&gt;0,WORKDAY(CM158,10),"-")</f>
        <v>-</v>
      </c>
      <c r="CS158" s="54"/>
      <c r="CT158" s="5"/>
      <c r="CU158" s="24" t="str">
        <f>IF(CT158&gt;0,WORKDAY(CQ158,10),"-")</f>
        <v>-</v>
      </c>
      <c r="CV158" s="24" t="str">
        <f>IF(CT158&gt;0,WORKDAY(CR158,10),"-")</f>
        <v>-</v>
      </c>
      <c r="CW158" s="54"/>
      <c r="CX158" s="5"/>
      <c r="CY158" s="34"/>
      <c r="CZ158" s="24" t="str">
        <f>IF(CX158&gt;0,WORKDAY(CU158,10),"-")</f>
        <v>-</v>
      </c>
      <c r="DA158" s="24" t="str">
        <f>IF(CX158&gt;0,WORKDAY(CV158,10),"-")</f>
        <v>-</v>
      </c>
      <c r="DB158" s="24"/>
      <c r="DC158" s="5"/>
      <c r="DD158" s="24" t="str">
        <f>IF(DC158&gt;0,WORKDAY(CZ158,10),"-")</f>
        <v>-</v>
      </c>
      <c r="DE158" s="24" t="str">
        <f>IF(DC158&gt;0,WORKDAY(DA158,10),"-")</f>
        <v>-</v>
      </c>
      <c r="DF158" s="5"/>
      <c r="DG158" s="5"/>
      <c r="DH158" s="54"/>
      <c r="DI158" s="24" t="str">
        <f>IF(DG158&gt;0,WORKDAY(DD158,10),"-")</f>
        <v>-</v>
      </c>
      <c r="DJ158" s="24" t="str">
        <f>IF(DG158&gt;0,WORKDAY(DE158,10),"-")</f>
        <v>-</v>
      </c>
      <c r="DK158" s="5"/>
      <c r="DL158" s="5"/>
      <c r="DM158" s="24" t="str">
        <f>IF(DL158&gt;0,WORKDAY(DI158,10),"-")</f>
        <v>-</v>
      </c>
      <c r="DN158" s="24" t="str">
        <f>IF(DL158&gt;0,WORKDAY(DJ158,10),"-")</f>
        <v>-</v>
      </c>
      <c r="DO158" s="5"/>
      <c r="DP158" s="5"/>
      <c r="DQ158" s="54"/>
      <c r="DR158" s="24" t="str">
        <f>IF(DP158&gt;0,WORKDAY(DM158,10),"-")</f>
        <v>-</v>
      </c>
      <c r="DS158" s="24" t="str">
        <f>IF(DP158&gt;0,WORKDAY(DN158,10),"-")</f>
        <v>-</v>
      </c>
      <c r="DT158" s="5"/>
      <c r="DU158" s="5"/>
      <c r="DV158" s="24" t="str">
        <f>IF(DU158&gt;0,WORKDAY(DR158,10),"-")</f>
        <v>-</v>
      </c>
      <c r="DW158" s="24" t="str">
        <f>IF(DU158&gt;0,WORKDAY(DS158,10),"-")</f>
        <v>-</v>
      </c>
      <c r="DX158" s="5"/>
      <c r="DY158" s="5"/>
      <c r="DZ158" s="54"/>
      <c r="EA158" s="24" t="str">
        <f>IF(DY158&gt;0,WORKDAY(DV158,10),"-")</f>
        <v>-</v>
      </c>
      <c r="EB158" s="24" t="str">
        <f>IF(DY158&gt;0,WORKDAY(DW158,10),"-")</f>
        <v>-</v>
      </c>
      <c r="EC158" s="5"/>
      <c r="ED158" s="5"/>
      <c r="EE158" s="24" t="str">
        <f>IF(ED158&gt;0,WORKDAY(EA158,10),"-")</f>
        <v>-</v>
      </c>
      <c r="EF158" s="24" t="str">
        <f>IF(ED158&gt;0,WORKDAY(EB158,10),"-")</f>
        <v>-</v>
      </c>
      <c r="EG158" s="5"/>
      <c r="EH158" s="5"/>
      <c r="EI158" s="54"/>
      <c r="EJ158" s="24" t="str">
        <f>IF(EH158&gt;0,WORKDAY(EE158,10),"-")</f>
        <v>-</v>
      </c>
      <c r="EK158" s="24" t="str">
        <f>IF(EH158&gt;0,WORKDAY(EF158,10),"-")</f>
        <v>-</v>
      </c>
      <c r="EL158" s="5"/>
      <c r="EM158" s="5"/>
      <c r="EN158" s="24" t="str">
        <f>IF(EM158&gt;0,WORKDAY(EJ158,10),"-")</f>
        <v>-</v>
      </c>
      <c r="EO158" s="24" t="str">
        <f>IF(EM158&gt;0,WORKDAY(EK158,10),"-")</f>
        <v>-</v>
      </c>
      <c r="EP158" s="5"/>
      <c r="EQ158" s="5"/>
      <c r="ER158" s="54"/>
      <c r="ES158" s="54"/>
      <c r="ET158" s="54"/>
      <c r="EU158" s="54"/>
      <c r="EV158" s="54"/>
      <c r="EW158" s="24"/>
      <c r="EX158" s="24"/>
      <c r="EY158" s="167"/>
      <c r="EZ158" s="167"/>
      <c r="FA158" s="193"/>
      <c r="FB158" s="214">
        <v>44223</v>
      </c>
      <c r="FC158" s="214">
        <f ca="1">IF(BK158&gt;0,IF(DC158&gt;0,WORKDAY(DB158,20),IF(CT158&gt;0,WORKDAY(CS158,30),IF(CO158&gt;0,WORKDAY(CN158,40),FB158))),"-")</f>
        <v>44223</v>
      </c>
      <c r="FD158" s="167"/>
      <c r="FE158" s="167"/>
      <c r="FF158" s="24" t="str">
        <f>IF(FE158&gt;0,WORKDAY(FB158,10),"-")</f>
        <v>-</v>
      </c>
      <c r="FG158" s="24" t="str">
        <f>IF(FE158&gt;0,WORKDAY(FC158,10),"-")</f>
        <v>-</v>
      </c>
      <c r="FH158" s="5"/>
      <c r="FI158" s="5"/>
      <c r="FJ158" s="34"/>
      <c r="FK158" s="24">
        <f t="shared" ref="FK158:FK162" si="142">WORKDAY(FB158,20)</f>
        <v>44251</v>
      </c>
      <c r="FL158" s="24">
        <f>FK158</f>
        <v>44251</v>
      </c>
      <c r="FM158" s="167"/>
      <c r="FN158" s="167"/>
      <c r="FO158" s="24" t="str">
        <f>IF(FN158&gt;0,WORKDAY(FK158,10),"-")</f>
        <v>-</v>
      </c>
      <c r="FP158" s="24" t="str">
        <f>IF(FN158&gt;0,WORKDAY(FL158,10),"-")</f>
        <v>-</v>
      </c>
      <c r="FQ158" s="5"/>
      <c r="FR158" s="5"/>
      <c r="FS158" s="54"/>
      <c r="FT158" s="24">
        <f t="shared" ref="FT158:FT162" si="143">WORKDAY(FK158,20)</f>
        <v>44279</v>
      </c>
      <c r="FU158" s="24">
        <f t="shared" ref="FU158:FU174" si="144">FT158</f>
        <v>44279</v>
      </c>
      <c r="FV158" s="5"/>
      <c r="FW158" s="5"/>
      <c r="FX158" s="24" t="str">
        <f>IF(FW158&gt;0,WORKDAY(FT158,10),"-")</f>
        <v>-</v>
      </c>
      <c r="FY158" s="24" t="str">
        <f>IF(FW158&gt;0,WORKDAY(FU158,10),"-")</f>
        <v>-</v>
      </c>
      <c r="FZ158" s="5"/>
      <c r="GA158" s="5"/>
      <c r="GB158" s="54"/>
      <c r="GC158" s="54"/>
      <c r="GD158" s="54"/>
      <c r="GE158" s="54"/>
      <c r="GF158" s="54"/>
      <c r="GG158" s="54"/>
      <c r="GH158" s="54"/>
      <c r="GI158" s="54"/>
      <c r="GJ158" s="54"/>
      <c r="GK158" s="54"/>
      <c r="GL158" s="54"/>
      <c r="GM158" s="54"/>
      <c r="GN158" s="54"/>
      <c r="GO158" s="54"/>
      <c r="GP158" s="54"/>
      <c r="GQ158" s="54"/>
      <c r="GR158" s="54"/>
      <c r="GS158" s="54"/>
      <c r="GT158" s="54"/>
      <c r="GU158" s="54"/>
      <c r="GV158" s="54"/>
      <c r="GW158" s="54"/>
      <c r="GX158" s="54"/>
      <c r="GY158" s="54"/>
      <c r="GZ158" s="193"/>
      <c r="HA158" s="54"/>
      <c r="HB158" s="54"/>
      <c r="HC158" s="54"/>
      <c r="HD158" s="34">
        <f t="shared" ca="1" si="110"/>
        <v>1</v>
      </c>
      <c r="HE158" s="25">
        <f t="shared" ca="1" si="131"/>
        <v>6.8389057750759875E-4</v>
      </c>
      <c r="HF158" s="25">
        <f t="shared" ca="1" si="132"/>
        <v>1.5197568389057751E-3</v>
      </c>
      <c r="HG158" s="25">
        <f t="shared" ca="1" si="133"/>
        <v>9.0543259557344079E-4</v>
      </c>
      <c r="HH158" s="25">
        <f t="shared" ca="1" si="134"/>
        <v>2.012072434607646E-3</v>
      </c>
      <c r="HI158" s="25"/>
      <c r="HJ158" s="25"/>
      <c r="HK158" s="5"/>
      <c r="HL158" s="24">
        <f t="shared" ca="1" si="108"/>
        <v>44252</v>
      </c>
      <c r="HM158" s="107"/>
      <c r="HO158" s="204" t="str">
        <f t="shared" si="115"/>
        <v>ожидание A1</v>
      </c>
      <c r="HP158" s="204" t="str">
        <f t="shared" si="116"/>
        <v>не выгружено 00</v>
      </c>
      <c r="HQ158" s="182" t="str">
        <f t="shared" si="117"/>
        <v>выгружено A1</v>
      </c>
      <c r="HR158" s="182" t="str">
        <f t="shared" si="118"/>
        <v>ожидание A1</v>
      </c>
      <c r="HS158" s="182" t="b">
        <f t="shared" si="119"/>
        <v>0</v>
      </c>
      <c r="HT158" s="182" t="str">
        <f t="shared" si="120"/>
        <v>ожидание замечаний</v>
      </c>
      <c r="HU158" s="182" t="str">
        <f t="shared" si="121"/>
        <v>0055-P2-GA1-CPC-TRM-00668</v>
      </c>
      <c r="HV158" s="191">
        <f t="shared" si="122"/>
        <v>44252</v>
      </c>
      <c r="HW158" s="184" t="str">
        <f t="shared" si="123"/>
        <v>ожидание A1</v>
      </c>
      <c r="HX158" s="191" t="str">
        <f t="shared" si="124"/>
        <v>ожидание A1</v>
      </c>
      <c r="HY158" s="183"/>
      <c r="HZ158" s="182" t="str">
        <f t="shared" si="125"/>
        <v>выгружено</v>
      </c>
      <c r="IA158" s="182" t="str">
        <f t="shared" si="126"/>
        <v>A1</v>
      </c>
      <c r="IB158" s="182" t="str">
        <f t="shared" si="127"/>
        <v>ожидание замечаний к ревизии</v>
      </c>
      <c r="IC158" s="182" t="str">
        <f t="shared" si="128"/>
        <v>A1</v>
      </c>
      <c r="ID158" s="182" t="str">
        <f t="shared" si="129"/>
        <v>A1</v>
      </c>
      <c r="IE158" s="185" t="str">
        <f t="shared" si="130"/>
        <v>1</v>
      </c>
      <c r="IF158" s="135" t="s">
        <v>705</v>
      </c>
      <c r="IG158" s="181">
        <v>1</v>
      </c>
    </row>
    <row r="159" spans="1:289" s="57" customFormat="1" ht="57" customHeight="1">
      <c r="A159" s="6"/>
      <c r="B159" s="19" t="s">
        <v>156</v>
      </c>
      <c r="C159" s="19" t="s">
        <v>157</v>
      </c>
      <c r="D159" s="5"/>
      <c r="E159" s="5"/>
      <c r="F159" s="5"/>
      <c r="G159" s="5"/>
      <c r="H159" s="5" t="s">
        <v>727</v>
      </c>
      <c r="I159" s="5" t="s">
        <v>736</v>
      </c>
      <c r="J159" s="5"/>
      <c r="K159" s="5"/>
      <c r="L159" s="5"/>
      <c r="M159" s="5"/>
      <c r="N159" s="5"/>
      <c r="O159" s="5"/>
      <c r="P159" s="5" t="s">
        <v>745</v>
      </c>
      <c r="Q159" s="5" t="s">
        <v>747</v>
      </c>
      <c r="R159" s="5" t="s">
        <v>204</v>
      </c>
      <c r="S159" s="5" t="s">
        <v>364</v>
      </c>
      <c r="T159" s="5" t="s">
        <v>363</v>
      </c>
      <c r="U159" s="5" t="s">
        <v>158</v>
      </c>
      <c r="V159" s="5"/>
      <c r="W159" s="5" t="str">
        <f>CONCATENATE(X159,"-",Y159,"-",Z159,AA159,,AB159,"-",AC159)</f>
        <v>5-30-JFMC-0001</v>
      </c>
      <c r="X159" s="19">
        <v>5</v>
      </c>
      <c r="Y159" s="19">
        <v>30</v>
      </c>
      <c r="Z159" s="19" t="s">
        <v>310</v>
      </c>
      <c r="AA159" s="19" t="s">
        <v>305</v>
      </c>
      <c r="AB159" s="19"/>
      <c r="AC159" s="19" t="s">
        <v>188</v>
      </c>
      <c r="AD159" s="5"/>
      <c r="AE159" s="19">
        <v>4</v>
      </c>
      <c r="AF159" s="19" t="s">
        <v>180</v>
      </c>
      <c r="AG159" s="19" t="s">
        <v>166</v>
      </c>
      <c r="AH159" s="19">
        <v>537</v>
      </c>
      <c r="AI159" s="19" t="s">
        <v>192</v>
      </c>
      <c r="AJ159" s="5"/>
      <c r="AK159" s="5"/>
      <c r="AL159" s="5" t="s">
        <v>122</v>
      </c>
      <c r="AM159" s="5"/>
      <c r="AN159" s="5" t="s">
        <v>168</v>
      </c>
      <c r="AO159" s="5" t="str">
        <f>CONCATENATE("0055-",B159,"-",C159,"-","4",".",AE159,".",AF159,".",AG159,".",AH159,"-",AL159,".",AN159,"-",AI159)</f>
        <v>0055-CPC-GA1-4.4.3.30.537-PS.SP-0002</v>
      </c>
      <c r="AP159" s="5" t="str">
        <f>CONCATENATE("0055-",B159,"-",C159,"-","4",".",AE159,".",AF159,".",AG159,".",AH159,"-",AL159,"-",AN159,"-",AI159,"_",BD159,"_",U159)</f>
        <v>0055-CPC-GA1-4.4.3.30.537-PS-SP-0002_A1_ER</v>
      </c>
      <c r="AQ159" s="13" t="s">
        <v>522</v>
      </c>
      <c r="AR159" s="13" t="s">
        <v>356</v>
      </c>
      <c r="AS159" s="13"/>
      <c r="AT159" s="13"/>
      <c r="AU159" s="13" t="s">
        <v>319</v>
      </c>
      <c r="AV159" s="13" t="s">
        <v>334</v>
      </c>
      <c r="AW159" s="13" t="str">
        <f>CONCATENATE(AQ159," ",AS159,CHAR(10),W159,CHAR(10),AU159)</f>
        <v>AFA&amp;FFS Marshalling cabinet KSPA 9030-01/TECON TU 4371-001-00159093-07 REV.5. 
5-30-JFMC-0001
List of elements</v>
      </c>
      <c r="AX159" s="13" t="str">
        <f>CONCATENATE(AR159," ",AT159,CHAR(10),W159,CHAR(10),AV159)</f>
        <v>Контроллер для систем пожарной автоматики КСПА 9030-01/Текон, ТУ 4371-001-00159093-07 изм.5. Шкаф кроссовый АСПС и ПТ. 
5-30-JFMC-0001
Перечень элементов</v>
      </c>
      <c r="AY159" s="5"/>
      <c r="AZ159" s="5" t="s">
        <v>490</v>
      </c>
      <c r="BA159" s="5" t="s">
        <v>489</v>
      </c>
      <c r="BB159" s="5" t="str">
        <f>IF(FW159&gt;0,"02",IF(FN159&gt;0,"01",IF(FE159&gt;0,"00",IF(EM159&gt;0,"G1",IF(ED159&gt;0,"F1",IF(DU159&gt;0,"E1",IF(DL159&gt;0,"D1",IF(DC159&gt;0,"C1",IF(CT159&gt;0,"B1",IF(BM159&gt;0,"A1","-"))))))))))</f>
        <v>A1</v>
      </c>
      <c r="BC159" s="167" t="str">
        <f t="shared" si="140"/>
        <v>IFR</v>
      </c>
      <c r="BD159" s="5" t="str">
        <f t="shared" si="141"/>
        <v>A1</v>
      </c>
      <c r="BE159" s="5"/>
      <c r="BF159" s="5"/>
      <c r="BG159" s="12"/>
      <c r="BH159" s="5"/>
      <c r="BI159" s="5"/>
      <c r="BJ159" s="54">
        <f>FB159-(28+15)</f>
        <v>44180</v>
      </c>
      <c r="BK159" s="54">
        <f ca="1">IF(BM159&gt;0,BL159,IF(BJ159&lt;TODAY(),WORKDAY(TODAY(),10),BJ159))</f>
        <v>44252</v>
      </c>
      <c r="BL159" s="193">
        <v>44252</v>
      </c>
      <c r="BM159" s="167" t="s">
        <v>791</v>
      </c>
      <c r="BN159" s="167"/>
      <c r="BO159" s="167"/>
      <c r="BP159" s="167"/>
      <c r="BQ159" s="167"/>
      <c r="BR159" s="157"/>
      <c r="BS159" s="157"/>
      <c r="BT159" s="157"/>
      <c r="BU159" s="157"/>
      <c r="BV159" s="157"/>
      <c r="BW159" s="147"/>
      <c r="BX159" s="147"/>
      <c r="BY159" s="147"/>
      <c r="BZ159" s="147"/>
      <c r="CA159" s="147"/>
      <c r="CB159" s="125"/>
      <c r="CC159" s="125"/>
      <c r="CD159" s="125"/>
      <c r="CE159" s="125"/>
      <c r="CF159" s="125"/>
      <c r="CG159" s="125"/>
      <c r="CH159" s="125"/>
      <c r="CI159" s="125"/>
      <c r="CJ159" s="125"/>
      <c r="CK159" s="125"/>
      <c r="CL159" s="24">
        <f>WORKDAY(BJ159,20)</f>
        <v>44208</v>
      </c>
      <c r="CM159" s="24">
        <f ca="1">IF(BM159&gt;0,WORKDAY(BK159,10),"-")</f>
        <v>44266</v>
      </c>
      <c r="CN159" s="54"/>
      <c r="CO159" s="117"/>
      <c r="CP159" s="34"/>
      <c r="CQ159" s="24">
        <f>WORKDAY(CL159,10)</f>
        <v>44222</v>
      </c>
      <c r="CR159" s="24" t="str">
        <f>IF(CO159&gt;0,WORKDAY(CM159,10),"-")</f>
        <v>-</v>
      </c>
      <c r="CS159" s="54"/>
      <c r="CT159" s="5"/>
      <c r="CU159" s="24" t="str">
        <f>IF(CT159&gt;0,WORKDAY(CQ159,10),"-")</f>
        <v>-</v>
      </c>
      <c r="CV159" s="24" t="str">
        <f>IF(CT159&gt;0,WORKDAY(CR159,10),"-")</f>
        <v>-</v>
      </c>
      <c r="CW159" s="54"/>
      <c r="CX159" s="5"/>
      <c r="CY159" s="34"/>
      <c r="CZ159" s="24" t="str">
        <f>IF(CX159&gt;0,WORKDAY(CU159,10),"-")</f>
        <v>-</v>
      </c>
      <c r="DA159" s="24" t="str">
        <f>IF(CX159&gt;0,WORKDAY(CV159,10),"-")</f>
        <v>-</v>
      </c>
      <c r="DB159" s="24"/>
      <c r="DC159" s="5"/>
      <c r="DD159" s="24" t="str">
        <f>IF(DC159&gt;0,WORKDAY(CZ159,10),"-")</f>
        <v>-</v>
      </c>
      <c r="DE159" s="24" t="str">
        <f>IF(DC159&gt;0,WORKDAY(DA159,10),"-")</f>
        <v>-</v>
      </c>
      <c r="DF159" s="5"/>
      <c r="DG159" s="5"/>
      <c r="DH159" s="54"/>
      <c r="DI159" s="24" t="str">
        <f>IF(DG159&gt;0,WORKDAY(DD159,10),"-")</f>
        <v>-</v>
      </c>
      <c r="DJ159" s="24" t="str">
        <f>IF(DG159&gt;0,WORKDAY(DE159,10),"-")</f>
        <v>-</v>
      </c>
      <c r="DK159" s="5"/>
      <c r="DL159" s="5"/>
      <c r="DM159" s="24" t="str">
        <f>IF(DL159&gt;0,WORKDAY(DI159,10),"-")</f>
        <v>-</v>
      </c>
      <c r="DN159" s="24" t="str">
        <f>IF(DL159&gt;0,WORKDAY(DJ159,10),"-")</f>
        <v>-</v>
      </c>
      <c r="DO159" s="5"/>
      <c r="DP159" s="5"/>
      <c r="DQ159" s="54"/>
      <c r="DR159" s="24" t="str">
        <f>IF(DP159&gt;0,WORKDAY(DM159,10),"-")</f>
        <v>-</v>
      </c>
      <c r="DS159" s="24" t="str">
        <f>IF(DP159&gt;0,WORKDAY(DN159,10),"-")</f>
        <v>-</v>
      </c>
      <c r="DT159" s="5"/>
      <c r="DU159" s="5"/>
      <c r="DV159" s="24" t="str">
        <f>IF(DU159&gt;0,WORKDAY(DR159,10),"-")</f>
        <v>-</v>
      </c>
      <c r="DW159" s="24" t="str">
        <f>IF(DU159&gt;0,WORKDAY(DS159,10),"-")</f>
        <v>-</v>
      </c>
      <c r="DX159" s="5"/>
      <c r="DY159" s="5"/>
      <c r="DZ159" s="54"/>
      <c r="EA159" s="24" t="str">
        <f>IF(DY159&gt;0,WORKDAY(DV159,10),"-")</f>
        <v>-</v>
      </c>
      <c r="EB159" s="24" t="str">
        <f>IF(DY159&gt;0,WORKDAY(DW159,10),"-")</f>
        <v>-</v>
      </c>
      <c r="EC159" s="5"/>
      <c r="ED159" s="5"/>
      <c r="EE159" s="24" t="str">
        <f>IF(ED159&gt;0,WORKDAY(EA159,10),"-")</f>
        <v>-</v>
      </c>
      <c r="EF159" s="24" t="str">
        <f>IF(ED159&gt;0,WORKDAY(EB159,10),"-")</f>
        <v>-</v>
      </c>
      <c r="EG159" s="5"/>
      <c r="EH159" s="5"/>
      <c r="EI159" s="54"/>
      <c r="EJ159" s="24" t="str">
        <f>IF(EH159&gt;0,WORKDAY(EE159,10),"-")</f>
        <v>-</v>
      </c>
      <c r="EK159" s="24" t="str">
        <f>IF(EH159&gt;0,WORKDAY(EF159,10),"-")</f>
        <v>-</v>
      </c>
      <c r="EL159" s="5"/>
      <c r="EM159" s="5"/>
      <c r="EN159" s="24" t="str">
        <f>IF(EM159&gt;0,WORKDAY(EJ159,10),"-")</f>
        <v>-</v>
      </c>
      <c r="EO159" s="24" t="str">
        <f>IF(EM159&gt;0,WORKDAY(EK159,10),"-")</f>
        <v>-</v>
      </c>
      <c r="EP159" s="5"/>
      <c r="EQ159" s="5"/>
      <c r="ER159" s="54"/>
      <c r="ES159" s="54"/>
      <c r="ET159" s="54"/>
      <c r="EU159" s="54"/>
      <c r="EV159" s="54"/>
      <c r="EW159" s="24"/>
      <c r="EX159" s="24"/>
      <c r="EY159" s="167"/>
      <c r="EZ159" s="167"/>
      <c r="FA159" s="193"/>
      <c r="FB159" s="214">
        <v>44223</v>
      </c>
      <c r="FC159" s="214">
        <f ca="1">IF(BK159&gt;0,IF(DC159&gt;0,WORKDAY(DB159,20),IF(CT159&gt;0,WORKDAY(CS159,30),IF(CO159&gt;0,WORKDAY(CN159,40),FB159))),"-")</f>
        <v>44223</v>
      </c>
      <c r="FD159" s="167"/>
      <c r="FE159" s="167"/>
      <c r="FF159" s="24" t="str">
        <f>IF(FE159&gt;0,WORKDAY(FB159,10),"-")</f>
        <v>-</v>
      </c>
      <c r="FG159" s="24" t="str">
        <f>IF(FE159&gt;0,WORKDAY(FC159,10),"-")</f>
        <v>-</v>
      </c>
      <c r="FH159" s="5"/>
      <c r="FI159" s="5"/>
      <c r="FJ159" s="34"/>
      <c r="FK159" s="24">
        <f t="shared" si="142"/>
        <v>44251</v>
      </c>
      <c r="FL159" s="24">
        <f>FK159</f>
        <v>44251</v>
      </c>
      <c r="FM159" s="167"/>
      <c r="FN159" s="167"/>
      <c r="FO159" s="24" t="str">
        <f>IF(FN159&gt;0,WORKDAY(FK159,10),"-")</f>
        <v>-</v>
      </c>
      <c r="FP159" s="24" t="str">
        <f>IF(FN159&gt;0,WORKDAY(FL159,10),"-")</f>
        <v>-</v>
      </c>
      <c r="FQ159" s="5"/>
      <c r="FR159" s="5"/>
      <c r="FS159" s="54"/>
      <c r="FT159" s="24">
        <f t="shared" si="143"/>
        <v>44279</v>
      </c>
      <c r="FU159" s="24">
        <f t="shared" si="144"/>
        <v>44279</v>
      </c>
      <c r="FV159" s="5"/>
      <c r="FW159" s="5"/>
      <c r="FX159" s="24" t="str">
        <f>IF(FW159&gt;0,WORKDAY(FT159,10),"-")</f>
        <v>-</v>
      </c>
      <c r="FY159" s="24" t="str">
        <f>IF(FW159&gt;0,WORKDAY(FU159,10),"-")</f>
        <v>-</v>
      </c>
      <c r="FZ159" s="5"/>
      <c r="GA159" s="5"/>
      <c r="GB159" s="54"/>
      <c r="GC159" s="54"/>
      <c r="GD159" s="54"/>
      <c r="GE159" s="54"/>
      <c r="GF159" s="54"/>
      <c r="GG159" s="54"/>
      <c r="GH159" s="54"/>
      <c r="GI159" s="54"/>
      <c r="GJ159" s="54"/>
      <c r="GK159" s="54"/>
      <c r="GL159" s="54"/>
      <c r="GM159" s="54"/>
      <c r="GN159" s="54"/>
      <c r="GO159" s="54"/>
      <c r="GP159" s="54"/>
      <c r="GQ159" s="54"/>
      <c r="GR159" s="54"/>
      <c r="GS159" s="54"/>
      <c r="GT159" s="54"/>
      <c r="GU159" s="54"/>
      <c r="GV159" s="54"/>
      <c r="GW159" s="54"/>
      <c r="GX159" s="54"/>
      <c r="GY159" s="54"/>
      <c r="GZ159" s="193"/>
      <c r="HA159" s="54"/>
      <c r="HB159" s="54"/>
      <c r="HC159" s="54"/>
      <c r="HD159" s="34">
        <f t="shared" ca="1" si="110"/>
        <v>1</v>
      </c>
      <c r="HE159" s="25">
        <f t="shared" ca="1" si="131"/>
        <v>6.8389057750759875E-4</v>
      </c>
      <c r="HF159" s="25">
        <f t="shared" ca="1" si="132"/>
        <v>1.5197568389057751E-3</v>
      </c>
      <c r="HG159" s="25">
        <f t="shared" ca="1" si="133"/>
        <v>9.0543259557344079E-4</v>
      </c>
      <c r="HH159" s="25">
        <f t="shared" ca="1" si="134"/>
        <v>2.012072434607646E-3</v>
      </c>
      <c r="HI159" s="25"/>
      <c r="HJ159" s="25"/>
      <c r="HK159" s="5"/>
      <c r="HL159" s="24">
        <f t="shared" ca="1" si="108"/>
        <v>44252</v>
      </c>
      <c r="HM159" s="107"/>
      <c r="HO159" s="204" t="str">
        <f t="shared" si="115"/>
        <v>ожидание A1</v>
      </c>
      <c r="HP159" s="204" t="str">
        <f t="shared" si="116"/>
        <v>не выгружено 00</v>
      </c>
      <c r="HQ159" s="182" t="str">
        <f t="shared" si="117"/>
        <v>выгружено A1</v>
      </c>
      <c r="HR159" s="182" t="str">
        <f t="shared" si="118"/>
        <v>ожидание A1</v>
      </c>
      <c r="HS159" s="182" t="b">
        <f t="shared" si="119"/>
        <v>0</v>
      </c>
      <c r="HT159" s="182" t="str">
        <f t="shared" si="120"/>
        <v>ожидание замечаний</v>
      </c>
      <c r="HU159" s="182" t="str">
        <f t="shared" si="121"/>
        <v>0055-P2-GA1-CPC-TRM-00668</v>
      </c>
      <c r="HV159" s="191">
        <f t="shared" si="122"/>
        <v>44252</v>
      </c>
      <c r="HW159" s="184" t="str">
        <f t="shared" si="123"/>
        <v>ожидание A1</v>
      </c>
      <c r="HX159" s="191" t="str">
        <f t="shared" si="124"/>
        <v>ожидание A1</v>
      </c>
      <c r="HY159" s="183"/>
      <c r="HZ159" s="182" t="str">
        <f t="shared" si="125"/>
        <v>выгружено</v>
      </c>
      <c r="IA159" s="182" t="str">
        <f t="shared" si="126"/>
        <v>A1</v>
      </c>
      <c r="IB159" s="182" t="str">
        <f t="shared" si="127"/>
        <v>ожидание замечаний к ревизии</v>
      </c>
      <c r="IC159" s="182" t="str">
        <f t="shared" si="128"/>
        <v>A1</v>
      </c>
      <c r="ID159" s="182" t="str">
        <f t="shared" si="129"/>
        <v>A1</v>
      </c>
      <c r="IE159" s="185" t="str">
        <f t="shared" si="130"/>
        <v>1</v>
      </c>
      <c r="IF159" s="135" t="s">
        <v>705</v>
      </c>
      <c r="IG159" s="181">
        <v>1</v>
      </c>
    </row>
    <row r="160" spans="1:289" s="57" customFormat="1" ht="57" customHeight="1">
      <c r="A160" s="6"/>
      <c r="B160" s="19" t="s">
        <v>156</v>
      </c>
      <c r="C160" s="19" t="s">
        <v>157</v>
      </c>
      <c r="D160" s="5"/>
      <c r="E160" s="5"/>
      <c r="F160" s="5"/>
      <c r="G160" s="5"/>
      <c r="H160" s="5" t="s">
        <v>727</v>
      </c>
      <c r="I160" s="5" t="s">
        <v>736</v>
      </c>
      <c r="J160" s="5"/>
      <c r="K160" s="5"/>
      <c r="L160" s="5"/>
      <c r="M160" s="5"/>
      <c r="N160" s="5"/>
      <c r="O160" s="5"/>
      <c r="P160" s="5" t="s">
        <v>745</v>
      </c>
      <c r="Q160" s="5" t="s">
        <v>747</v>
      </c>
      <c r="R160" s="5" t="s">
        <v>204</v>
      </c>
      <c r="S160" s="5" t="s">
        <v>364</v>
      </c>
      <c r="T160" s="5" t="s">
        <v>363</v>
      </c>
      <c r="U160" s="5" t="s">
        <v>158</v>
      </c>
      <c r="V160" s="5"/>
      <c r="W160" s="5" t="str">
        <f>CONCATENATE(X160,"-",Y160,"-",Z160,AA160,,AB160,"-",AC160)</f>
        <v>5-30-JFMC-0001</v>
      </c>
      <c r="X160" s="19">
        <v>5</v>
      </c>
      <c r="Y160" s="19">
        <v>30</v>
      </c>
      <c r="Z160" s="19" t="s">
        <v>310</v>
      </c>
      <c r="AA160" s="19" t="s">
        <v>305</v>
      </c>
      <c r="AB160" s="19"/>
      <c r="AC160" s="19" t="s">
        <v>188</v>
      </c>
      <c r="AD160" s="5"/>
      <c r="AE160" s="19">
        <v>4</v>
      </c>
      <c r="AF160" s="19" t="s">
        <v>180</v>
      </c>
      <c r="AG160" s="19" t="s">
        <v>166</v>
      </c>
      <c r="AH160" s="19">
        <v>537</v>
      </c>
      <c r="AI160" s="19" t="s">
        <v>192</v>
      </c>
      <c r="AJ160" s="5"/>
      <c r="AK160" s="5"/>
      <c r="AL160" s="5" t="s">
        <v>122</v>
      </c>
      <c r="AM160" s="5"/>
      <c r="AN160" s="5" t="s">
        <v>169</v>
      </c>
      <c r="AO160" s="5" t="str">
        <f>CONCATENATE("0055-",B160,"-",C160,"-","4",".",AE160,".",AF160,".",AG160,".",AH160,"-",AL160,".",AN160,"-",AI160)</f>
        <v>0055-CPC-GA1-4.4.3.30.537-PS.V0-0002</v>
      </c>
      <c r="AP160" s="5" t="str">
        <f>CONCATENATE("0055-",B160,"-",C160,"-","4",".",AE160,".",AF160,".",AG160,".",AH160,"-",AL160,"-",AN160,"-",AI160,"_",BD160,"_",U160)</f>
        <v>0055-CPC-GA1-4.4.3.30.537-PS-V0-0002_A1_ER</v>
      </c>
      <c r="AQ160" s="13" t="s">
        <v>522</v>
      </c>
      <c r="AR160" s="13" t="s">
        <v>356</v>
      </c>
      <c r="AS160" s="13"/>
      <c r="AT160" s="13"/>
      <c r="AU160" s="13" t="s">
        <v>320</v>
      </c>
      <c r="AV160" s="13" t="s">
        <v>335</v>
      </c>
      <c r="AW160" s="13" t="str">
        <f>CONCATENATE(AQ160," ",AS160,CHAR(10),W160,CHAR(10),AU160)</f>
        <v>AFA&amp;FFS Marshalling cabinet KSPA 9030-01/TECON TU 4371-001-00159093-07 REV.5. 
5-30-JFMC-0001
General view drawings</v>
      </c>
      <c r="AX160" s="13" t="str">
        <f>CONCATENATE(AR160," ",AT160,CHAR(10),W160,CHAR(10),AV160)</f>
        <v>Контроллер для систем пожарной автоматики КСПА 9030-01/Текон, ТУ 4371-001-00159093-07 изм.5. Шкаф кроссовый АСПС и ПТ. 
5-30-JFMC-0001
Чертеж общего вида</v>
      </c>
      <c r="AY160" s="5"/>
      <c r="AZ160" s="5" t="s">
        <v>490</v>
      </c>
      <c r="BA160" s="5" t="s">
        <v>489</v>
      </c>
      <c r="BB160" s="5" t="str">
        <f>IF(FW160&gt;0,"02",IF(FN160&gt;0,"01",IF(FE160&gt;0,"00",IF(EM160&gt;0,"G1",IF(ED160&gt;0,"F1",IF(DU160&gt;0,"E1",IF(DL160&gt;0,"D1",IF(DC160&gt;0,"C1",IF(CT160&gt;0,"B1",IF(BM160&gt;0,"A1","-"))))))))))</f>
        <v>A1</v>
      </c>
      <c r="BC160" s="167" t="str">
        <f t="shared" si="140"/>
        <v>IFR</v>
      </c>
      <c r="BD160" s="5" t="str">
        <f t="shared" si="141"/>
        <v>A1</v>
      </c>
      <c r="BE160" s="5"/>
      <c r="BF160" s="5"/>
      <c r="BG160" s="12"/>
      <c r="BH160" s="5"/>
      <c r="BI160" s="5"/>
      <c r="BJ160" s="54">
        <f>FB160-(28+15)</f>
        <v>44180</v>
      </c>
      <c r="BK160" s="54">
        <f ca="1">IF(BM160&gt;0,BL160,IF(BJ160&lt;TODAY(),WORKDAY(TODAY(),10),BJ160))</f>
        <v>44252</v>
      </c>
      <c r="BL160" s="193">
        <v>44252</v>
      </c>
      <c r="BM160" s="167" t="s">
        <v>791</v>
      </c>
      <c r="BN160" s="167"/>
      <c r="BO160" s="167"/>
      <c r="BP160" s="167"/>
      <c r="BQ160" s="167"/>
      <c r="BR160" s="157"/>
      <c r="BS160" s="157"/>
      <c r="BT160" s="157"/>
      <c r="BU160" s="157"/>
      <c r="BV160" s="157"/>
      <c r="BW160" s="147"/>
      <c r="BX160" s="147"/>
      <c r="BY160" s="147"/>
      <c r="BZ160" s="147"/>
      <c r="CA160" s="147"/>
      <c r="CB160" s="125"/>
      <c r="CC160" s="125"/>
      <c r="CD160" s="125"/>
      <c r="CE160" s="125"/>
      <c r="CF160" s="125"/>
      <c r="CG160" s="125"/>
      <c r="CH160" s="125"/>
      <c r="CI160" s="125"/>
      <c r="CJ160" s="125"/>
      <c r="CK160" s="125"/>
      <c r="CL160" s="24">
        <f>WORKDAY(BJ160,20)</f>
        <v>44208</v>
      </c>
      <c r="CM160" s="24">
        <f ca="1">IF(BM160&gt;0,WORKDAY(BK160,10),"-")</f>
        <v>44266</v>
      </c>
      <c r="CN160" s="54"/>
      <c r="CO160" s="117"/>
      <c r="CP160" s="34"/>
      <c r="CQ160" s="24">
        <f>WORKDAY(CL160,10)</f>
        <v>44222</v>
      </c>
      <c r="CR160" s="24" t="str">
        <f>IF(CO160&gt;0,WORKDAY(CM160,10),"-")</f>
        <v>-</v>
      </c>
      <c r="CS160" s="54"/>
      <c r="CT160" s="5"/>
      <c r="CU160" s="24" t="str">
        <f>IF(CT160&gt;0,WORKDAY(CQ160,10),"-")</f>
        <v>-</v>
      </c>
      <c r="CV160" s="24" t="str">
        <f>IF(CT160&gt;0,WORKDAY(CR160,10),"-")</f>
        <v>-</v>
      </c>
      <c r="CW160" s="54"/>
      <c r="CX160" s="5"/>
      <c r="CY160" s="34"/>
      <c r="CZ160" s="24" t="str">
        <f>IF(CX160&gt;0,WORKDAY(CU160,10),"-")</f>
        <v>-</v>
      </c>
      <c r="DA160" s="24" t="str">
        <f>IF(CX160&gt;0,WORKDAY(CV160,10),"-")</f>
        <v>-</v>
      </c>
      <c r="DB160" s="24"/>
      <c r="DC160" s="5"/>
      <c r="DD160" s="24" t="str">
        <f>IF(DC160&gt;0,WORKDAY(CZ160,10),"-")</f>
        <v>-</v>
      </c>
      <c r="DE160" s="24" t="str">
        <f>IF(DC160&gt;0,WORKDAY(DA160,10),"-")</f>
        <v>-</v>
      </c>
      <c r="DF160" s="5"/>
      <c r="DG160" s="5"/>
      <c r="DH160" s="54"/>
      <c r="DI160" s="24" t="str">
        <f>IF(DG160&gt;0,WORKDAY(DD160,10),"-")</f>
        <v>-</v>
      </c>
      <c r="DJ160" s="24" t="str">
        <f>IF(DG160&gt;0,WORKDAY(DE160,10),"-")</f>
        <v>-</v>
      </c>
      <c r="DK160" s="5"/>
      <c r="DL160" s="5"/>
      <c r="DM160" s="24" t="str">
        <f>IF(DL160&gt;0,WORKDAY(DI160,10),"-")</f>
        <v>-</v>
      </c>
      <c r="DN160" s="24" t="str">
        <f>IF(DL160&gt;0,WORKDAY(DJ160,10),"-")</f>
        <v>-</v>
      </c>
      <c r="DO160" s="5"/>
      <c r="DP160" s="5"/>
      <c r="DQ160" s="54"/>
      <c r="DR160" s="24" t="str">
        <f>IF(DP160&gt;0,WORKDAY(DM160,10),"-")</f>
        <v>-</v>
      </c>
      <c r="DS160" s="24" t="str">
        <f>IF(DP160&gt;0,WORKDAY(DN160,10),"-")</f>
        <v>-</v>
      </c>
      <c r="DT160" s="5"/>
      <c r="DU160" s="5"/>
      <c r="DV160" s="24" t="str">
        <f>IF(DU160&gt;0,WORKDAY(DR160,10),"-")</f>
        <v>-</v>
      </c>
      <c r="DW160" s="24" t="str">
        <f>IF(DU160&gt;0,WORKDAY(DS160,10),"-")</f>
        <v>-</v>
      </c>
      <c r="DX160" s="5"/>
      <c r="DY160" s="5"/>
      <c r="DZ160" s="54"/>
      <c r="EA160" s="24" t="str">
        <f>IF(DY160&gt;0,WORKDAY(DV160,10),"-")</f>
        <v>-</v>
      </c>
      <c r="EB160" s="24" t="str">
        <f>IF(DY160&gt;0,WORKDAY(DW160,10),"-")</f>
        <v>-</v>
      </c>
      <c r="EC160" s="5"/>
      <c r="ED160" s="5"/>
      <c r="EE160" s="24" t="str">
        <f>IF(ED160&gt;0,WORKDAY(EA160,10),"-")</f>
        <v>-</v>
      </c>
      <c r="EF160" s="24" t="str">
        <f>IF(ED160&gt;0,WORKDAY(EB160,10),"-")</f>
        <v>-</v>
      </c>
      <c r="EG160" s="5"/>
      <c r="EH160" s="5"/>
      <c r="EI160" s="54"/>
      <c r="EJ160" s="24" t="str">
        <f>IF(EH160&gt;0,WORKDAY(EE160,10),"-")</f>
        <v>-</v>
      </c>
      <c r="EK160" s="24" t="str">
        <f>IF(EH160&gt;0,WORKDAY(EF160,10),"-")</f>
        <v>-</v>
      </c>
      <c r="EL160" s="5"/>
      <c r="EM160" s="5"/>
      <c r="EN160" s="24" t="str">
        <f>IF(EM160&gt;0,WORKDAY(EJ160,10),"-")</f>
        <v>-</v>
      </c>
      <c r="EO160" s="24" t="str">
        <f>IF(EM160&gt;0,WORKDAY(EK160,10),"-")</f>
        <v>-</v>
      </c>
      <c r="EP160" s="5"/>
      <c r="EQ160" s="5"/>
      <c r="ER160" s="54"/>
      <c r="ES160" s="54"/>
      <c r="ET160" s="54"/>
      <c r="EU160" s="54"/>
      <c r="EV160" s="54"/>
      <c r="EW160" s="24"/>
      <c r="EX160" s="24"/>
      <c r="EY160" s="167"/>
      <c r="EZ160" s="167"/>
      <c r="FA160" s="193"/>
      <c r="FB160" s="214">
        <v>44223</v>
      </c>
      <c r="FC160" s="214">
        <f ca="1">IF(BK160&gt;0,IF(DC160&gt;0,WORKDAY(DB160,20),IF(CT160&gt;0,WORKDAY(CS160,30),IF(CO160&gt;0,WORKDAY(CN160,40),FB160))),"-")</f>
        <v>44223</v>
      </c>
      <c r="FD160" s="167"/>
      <c r="FE160" s="167"/>
      <c r="FF160" s="24" t="str">
        <f>IF(FE160&gt;0,WORKDAY(FB160,10),"-")</f>
        <v>-</v>
      </c>
      <c r="FG160" s="24" t="str">
        <f>IF(FE160&gt;0,WORKDAY(FC160,10),"-")</f>
        <v>-</v>
      </c>
      <c r="FH160" s="5"/>
      <c r="FI160" s="5"/>
      <c r="FJ160" s="34"/>
      <c r="FK160" s="24">
        <f t="shared" si="142"/>
        <v>44251</v>
      </c>
      <c r="FL160" s="24">
        <f>FK160</f>
        <v>44251</v>
      </c>
      <c r="FM160" s="167"/>
      <c r="FN160" s="167"/>
      <c r="FO160" s="24" t="str">
        <f>IF(FN160&gt;0,WORKDAY(FK160,10),"-")</f>
        <v>-</v>
      </c>
      <c r="FP160" s="24" t="str">
        <f>IF(FN160&gt;0,WORKDAY(FL160,10),"-")</f>
        <v>-</v>
      </c>
      <c r="FQ160" s="5"/>
      <c r="FR160" s="5"/>
      <c r="FS160" s="54"/>
      <c r="FT160" s="24">
        <f t="shared" si="143"/>
        <v>44279</v>
      </c>
      <c r="FU160" s="24">
        <f t="shared" si="144"/>
        <v>44279</v>
      </c>
      <c r="FV160" s="5"/>
      <c r="FW160" s="5"/>
      <c r="FX160" s="24" t="str">
        <f>IF(FW160&gt;0,WORKDAY(FT160,10),"-")</f>
        <v>-</v>
      </c>
      <c r="FY160" s="24" t="str">
        <f>IF(FW160&gt;0,WORKDAY(FU160,10),"-")</f>
        <v>-</v>
      </c>
      <c r="FZ160" s="5"/>
      <c r="GA160" s="5"/>
      <c r="GB160" s="54"/>
      <c r="GC160" s="54"/>
      <c r="GD160" s="54"/>
      <c r="GE160" s="54"/>
      <c r="GF160" s="54"/>
      <c r="GG160" s="54"/>
      <c r="GH160" s="54"/>
      <c r="GI160" s="54"/>
      <c r="GJ160" s="54"/>
      <c r="GK160" s="54"/>
      <c r="GL160" s="54"/>
      <c r="GM160" s="54"/>
      <c r="GN160" s="54"/>
      <c r="GO160" s="54"/>
      <c r="GP160" s="54"/>
      <c r="GQ160" s="54"/>
      <c r="GR160" s="54"/>
      <c r="GS160" s="54"/>
      <c r="GT160" s="54"/>
      <c r="GU160" s="54"/>
      <c r="GV160" s="54"/>
      <c r="GW160" s="54"/>
      <c r="GX160" s="54"/>
      <c r="GY160" s="54"/>
      <c r="GZ160" s="193"/>
      <c r="HA160" s="54"/>
      <c r="HB160" s="54"/>
      <c r="HC160" s="54"/>
      <c r="HD160" s="34">
        <f t="shared" ca="1" si="110"/>
        <v>1</v>
      </c>
      <c r="HE160" s="25">
        <f t="shared" ca="1" si="131"/>
        <v>6.8389057750759875E-4</v>
      </c>
      <c r="HF160" s="25">
        <f t="shared" ca="1" si="132"/>
        <v>1.5197568389057751E-3</v>
      </c>
      <c r="HG160" s="25">
        <f t="shared" ca="1" si="133"/>
        <v>9.0543259557344079E-4</v>
      </c>
      <c r="HH160" s="25">
        <f t="shared" ca="1" si="134"/>
        <v>2.012072434607646E-3</v>
      </c>
      <c r="HI160" s="25"/>
      <c r="HJ160" s="25"/>
      <c r="HK160" s="5"/>
      <c r="HL160" s="24">
        <f t="shared" ca="1" si="108"/>
        <v>44252</v>
      </c>
      <c r="HM160" s="107"/>
      <c r="HO160" s="204" t="str">
        <f t="shared" si="115"/>
        <v>ожидание A1</v>
      </c>
      <c r="HP160" s="204" t="str">
        <f t="shared" si="116"/>
        <v>не выгружено 00</v>
      </c>
      <c r="HQ160" s="182" t="str">
        <f t="shared" si="117"/>
        <v>выгружено A1</v>
      </c>
      <c r="HR160" s="182" t="str">
        <f t="shared" si="118"/>
        <v>ожидание A1</v>
      </c>
      <c r="HS160" s="182" t="b">
        <f t="shared" si="119"/>
        <v>0</v>
      </c>
      <c r="HT160" s="182" t="str">
        <f t="shared" si="120"/>
        <v>ожидание замечаний</v>
      </c>
      <c r="HU160" s="182" t="str">
        <f t="shared" si="121"/>
        <v>0055-P2-GA1-CPC-TRM-00668</v>
      </c>
      <c r="HV160" s="191">
        <f t="shared" si="122"/>
        <v>44252</v>
      </c>
      <c r="HW160" s="184" t="str">
        <f t="shared" si="123"/>
        <v>ожидание A1</v>
      </c>
      <c r="HX160" s="191" t="str">
        <f t="shared" si="124"/>
        <v>ожидание A1</v>
      </c>
      <c r="HY160" s="183"/>
      <c r="HZ160" s="182" t="str">
        <f t="shared" si="125"/>
        <v>выгружено</v>
      </c>
      <c r="IA160" s="182" t="str">
        <f t="shared" si="126"/>
        <v>A1</v>
      </c>
      <c r="IB160" s="182" t="str">
        <f t="shared" si="127"/>
        <v>ожидание замечаний к ревизии</v>
      </c>
      <c r="IC160" s="182" t="str">
        <f t="shared" si="128"/>
        <v>A1</v>
      </c>
      <c r="ID160" s="182" t="str">
        <f t="shared" si="129"/>
        <v>A1</v>
      </c>
      <c r="IE160" s="185" t="str">
        <f t="shared" si="130"/>
        <v>1</v>
      </c>
      <c r="IF160" s="135" t="s">
        <v>705</v>
      </c>
      <c r="IG160" s="181">
        <v>1</v>
      </c>
    </row>
    <row r="161" spans="1:289" s="57" customFormat="1" ht="57" customHeight="1">
      <c r="A161" s="6"/>
      <c r="B161" s="19" t="s">
        <v>156</v>
      </c>
      <c r="C161" s="19" t="s">
        <v>157</v>
      </c>
      <c r="D161" s="5"/>
      <c r="E161" s="5"/>
      <c r="F161" s="5"/>
      <c r="G161" s="5"/>
      <c r="H161" s="5" t="s">
        <v>727</v>
      </c>
      <c r="I161" s="5" t="s">
        <v>736</v>
      </c>
      <c r="J161" s="5"/>
      <c r="K161" s="5"/>
      <c r="L161" s="5"/>
      <c r="M161" s="5"/>
      <c r="N161" s="5"/>
      <c r="O161" s="5"/>
      <c r="P161" s="5" t="s">
        <v>745</v>
      </c>
      <c r="Q161" s="5" t="s">
        <v>747</v>
      </c>
      <c r="R161" s="5" t="s">
        <v>204</v>
      </c>
      <c r="S161" s="5" t="s">
        <v>364</v>
      </c>
      <c r="T161" s="5" t="s">
        <v>363</v>
      </c>
      <c r="U161" s="5" t="s">
        <v>158</v>
      </c>
      <c r="V161" s="5"/>
      <c r="W161" s="5" t="str">
        <f>CONCATENATE(X161,"-",Y161,"-",Z161,AA161,,AB161,"-",AC161)</f>
        <v>5-30-JFMC-0001</v>
      </c>
      <c r="X161" s="19">
        <v>5</v>
      </c>
      <c r="Y161" s="19">
        <v>30</v>
      </c>
      <c r="Z161" s="19" t="s">
        <v>310</v>
      </c>
      <c r="AA161" s="19" t="s">
        <v>305</v>
      </c>
      <c r="AB161" s="19"/>
      <c r="AC161" s="19" t="s">
        <v>188</v>
      </c>
      <c r="AD161" s="5"/>
      <c r="AE161" s="19">
        <v>4</v>
      </c>
      <c r="AF161" s="19" t="s">
        <v>180</v>
      </c>
      <c r="AG161" s="19" t="s">
        <v>166</v>
      </c>
      <c r="AH161" s="19">
        <v>537</v>
      </c>
      <c r="AI161" s="19" t="s">
        <v>192</v>
      </c>
      <c r="AJ161" s="5"/>
      <c r="AK161" s="5"/>
      <c r="AL161" s="5" t="s">
        <v>122</v>
      </c>
      <c r="AM161" s="5"/>
      <c r="AN161" s="5" t="s">
        <v>170</v>
      </c>
      <c r="AO161" s="5" t="str">
        <f>CONCATENATE("0055-",B161,"-",C161,"-","4",".",AE161,".",AF161,".",AG161,".",AH161,"-",AL161,".",AN161,"-",AI161)</f>
        <v>0055-CPC-GA1-4.4.3.30.537-PS.SB-0002</v>
      </c>
      <c r="AP161" s="5" t="str">
        <f>CONCATENATE("0055-",B161,"-",C161,"-","4",".",AE161,".",AF161,".",AG161,".",AH161,"-",AL161,"-",AN161,"-",AI161,"_",BD161,"_",U161)</f>
        <v>0055-CPC-GA1-4.4.3.30.537-PS-SB-0002_A1_ER</v>
      </c>
      <c r="AQ161" s="13" t="s">
        <v>522</v>
      </c>
      <c r="AR161" s="13" t="s">
        <v>356</v>
      </c>
      <c r="AS161" s="13"/>
      <c r="AT161" s="13"/>
      <c r="AU161" s="13" t="s">
        <v>321</v>
      </c>
      <c r="AV161" s="13" t="s">
        <v>336</v>
      </c>
      <c r="AW161" s="13" t="str">
        <f>CONCATENATE(AQ161," ",AS161,CHAR(10),W161,CHAR(10),AU161)</f>
        <v>AFA&amp;FFS Marshalling cabinet KSPA 9030-01/TECON TU 4371-001-00159093-07 REV.5. 
5-30-JFMC-0001
Electrical circuits</v>
      </c>
      <c r="AX161" s="13" t="str">
        <f>CONCATENATE(AR161," ",AT161,CHAR(10),W161,CHAR(10),AV161)</f>
        <v>Контроллер для систем пожарной автоматики КСПА 9030-01/Текон, ТУ 4371-001-00159093-07 изм.5. Шкаф кроссовый АСПС и ПТ. 
5-30-JFMC-0001
Схема электрическая принципиальная</v>
      </c>
      <c r="AY161" s="5"/>
      <c r="AZ161" s="5" t="s">
        <v>490</v>
      </c>
      <c r="BA161" s="5" t="s">
        <v>489</v>
      </c>
      <c r="BB161" s="5" t="str">
        <f>IF(FW161&gt;0,"02",IF(FN161&gt;0,"01",IF(FE161&gt;0,"00",IF(EM161&gt;0,"G1",IF(ED161&gt;0,"F1",IF(DU161&gt;0,"E1",IF(DL161&gt;0,"D1",IF(DC161&gt;0,"C1",IF(CT161&gt;0,"B1",IF(BM161&gt;0,"A1","-"))))))))))</f>
        <v>A1</v>
      </c>
      <c r="BC161" s="167" t="str">
        <f t="shared" si="140"/>
        <v>IFR</v>
      </c>
      <c r="BD161" s="5" t="str">
        <f t="shared" si="141"/>
        <v>A1</v>
      </c>
      <c r="BE161" s="5"/>
      <c r="BF161" s="5"/>
      <c r="BG161" s="12"/>
      <c r="BH161" s="5"/>
      <c r="BI161" s="5"/>
      <c r="BJ161" s="54">
        <f>FB161-(28+15)</f>
        <v>44180</v>
      </c>
      <c r="BK161" s="54">
        <f ca="1">IF(BM161&gt;0,BL161,IF(BJ161&lt;TODAY(),WORKDAY(TODAY(),10),BJ161))</f>
        <v>44252</v>
      </c>
      <c r="BL161" s="193">
        <v>44252</v>
      </c>
      <c r="BM161" s="167" t="s">
        <v>791</v>
      </c>
      <c r="BN161" s="167"/>
      <c r="BO161" s="167"/>
      <c r="BP161" s="167"/>
      <c r="BQ161" s="167"/>
      <c r="BR161" s="157"/>
      <c r="BS161" s="157"/>
      <c r="BT161" s="157"/>
      <c r="BU161" s="157"/>
      <c r="BV161" s="157"/>
      <c r="BW161" s="147"/>
      <c r="BX161" s="147"/>
      <c r="BY161" s="147"/>
      <c r="BZ161" s="147"/>
      <c r="CA161" s="147"/>
      <c r="CB161" s="125"/>
      <c r="CC161" s="125"/>
      <c r="CD161" s="125"/>
      <c r="CE161" s="125"/>
      <c r="CF161" s="125"/>
      <c r="CG161" s="125"/>
      <c r="CH161" s="125"/>
      <c r="CI161" s="125"/>
      <c r="CJ161" s="125"/>
      <c r="CK161" s="125"/>
      <c r="CL161" s="24">
        <f>WORKDAY(BJ161,20)</f>
        <v>44208</v>
      </c>
      <c r="CM161" s="24">
        <f ca="1">IF(BM161&gt;0,WORKDAY(BK161,10),"-")</f>
        <v>44266</v>
      </c>
      <c r="CN161" s="54"/>
      <c r="CO161" s="117"/>
      <c r="CP161" s="34"/>
      <c r="CQ161" s="24">
        <f>WORKDAY(CL161,10)</f>
        <v>44222</v>
      </c>
      <c r="CR161" s="24" t="str">
        <f>IF(CO161&gt;0,WORKDAY(CM161,10),"-")</f>
        <v>-</v>
      </c>
      <c r="CS161" s="54"/>
      <c r="CT161" s="5"/>
      <c r="CU161" s="24" t="str">
        <f>IF(CT161&gt;0,WORKDAY(CQ161,10),"-")</f>
        <v>-</v>
      </c>
      <c r="CV161" s="24" t="str">
        <f>IF(CT161&gt;0,WORKDAY(CR161,10),"-")</f>
        <v>-</v>
      </c>
      <c r="CW161" s="54"/>
      <c r="CX161" s="5"/>
      <c r="CY161" s="34"/>
      <c r="CZ161" s="24" t="str">
        <f>IF(CX161&gt;0,WORKDAY(CU161,10),"-")</f>
        <v>-</v>
      </c>
      <c r="DA161" s="24" t="str">
        <f>IF(CX161&gt;0,WORKDAY(CV161,10),"-")</f>
        <v>-</v>
      </c>
      <c r="DB161" s="24"/>
      <c r="DC161" s="5"/>
      <c r="DD161" s="24" t="str">
        <f>IF(DC161&gt;0,WORKDAY(CZ161,10),"-")</f>
        <v>-</v>
      </c>
      <c r="DE161" s="24" t="str">
        <f>IF(DC161&gt;0,WORKDAY(DA161,10),"-")</f>
        <v>-</v>
      </c>
      <c r="DF161" s="5"/>
      <c r="DG161" s="5"/>
      <c r="DH161" s="54"/>
      <c r="DI161" s="24" t="str">
        <f>IF(DG161&gt;0,WORKDAY(DD161,10),"-")</f>
        <v>-</v>
      </c>
      <c r="DJ161" s="24" t="str">
        <f>IF(DG161&gt;0,WORKDAY(DE161,10),"-")</f>
        <v>-</v>
      </c>
      <c r="DK161" s="5"/>
      <c r="DL161" s="5"/>
      <c r="DM161" s="24" t="str">
        <f>IF(DL161&gt;0,WORKDAY(DI161,10),"-")</f>
        <v>-</v>
      </c>
      <c r="DN161" s="24" t="str">
        <f>IF(DL161&gt;0,WORKDAY(DJ161,10),"-")</f>
        <v>-</v>
      </c>
      <c r="DO161" s="5"/>
      <c r="DP161" s="5"/>
      <c r="DQ161" s="54"/>
      <c r="DR161" s="24" t="str">
        <f>IF(DP161&gt;0,WORKDAY(DM161,10),"-")</f>
        <v>-</v>
      </c>
      <c r="DS161" s="24" t="str">
        <f>IF(DP161&gt;0,WORKDAY(DN161,10),"-")</f>
        <v>-</v>
      </c>
      <c r="DT161" s="5"/>
      <c r="DU161" s="5"/>
      <c r="DV161" s="24" t="str">
        <f>IF(DU161&gt;0,WORKDAY(DR161,10),"-")</f>
        <v>-</v>
      </c>
      <c r="DW161" s="24" t="str">
        <f>IF(DU161&gt;0,WORKDAY(DS161,10),"-")</f>
        <v>-</v>
      </c>
      <c r="DX161" s="5"/>
      <c r="DY161" s="5"/>
      <c r="DZ161" s="54"/>
      <c r="EA161" s="24" t="str">
        <f>IF(DY161&gt;0,WORKDAY(DV161,10),"-")</f>
        <v>-</v>
      </c>
      <c r="EB161" s="24" t="str">
        <f>IF(DY161&gt;0,WORKDAY(DW161,10),"-")</f>
        <v>-</v>
      </c>
      <c r="EC161" s="5"/>
      <c r="ED161" s="5"/>
      <c r="EE161" s="24" t="str">
        <f>IF(ED161&gt;0,WORKDAY(EA161,10),"-")</f>
        <v>-</v>
      </c>
      <c r="EF161" s="24" t="str">
        <f>IF(ED161&gt;0,WORKDAY(EB161,10),"-")</f>
        <v>-</v>
      </c>
      <c r="EG161" s="5"/>
      <c r="EH161" s="5"/>
      <c r="EI161" s="54"/>
      <c r="EJ161" s="24" t="str">
        <f>IF(EH161&gt;0,WORKDAY(EE161,10),"-")</f>
        <v>-</v>
      </c>
      <c r="EK161" s="24" t="str">
        <f>IF(EH161&gt;0,WORKDAY(EF161,10),"-")</f>
        <v>-</v>
      </c>
      <c r="EL161" s="5"/>
      <c r="EM161" s="5"/>
      <c r="EN161" s="24" t="str">
        <f>IF(EM161&gt;0,WORKDAY(EJ161,10),"-")</f>
        <v>-</v>
      </c>
      <c r="EO161" s="24" t="str">
        <f>IF(EM161&gt;0,WORKDAY(EK161,10),"-")</f>
        <v>-</v>
      </c>
      <c r="EP161" s="5"/>
      <c r="EQ161" s="5"/>
      <c r="ER161" s="54"/>
      <c r="ES161" s="54"/>
      <c r="ET161" s="54"/>
      <c r="EU161" s="54"/>
      <c r="EV161" s="54"/>
      <c r="EW161" s="24"/>
      <c r="EX161" s="24"/>
      <c r="EY161" s="167"/>
      <c r="EZ161" s="167"/>
      <c r="FA161" s="193"/>
      <c r="FB161" s="214">
        <v>44223</v>
      </c>
      <c r="FC161" s="214">
        <f ca="1">IF(BK161&gt;0,IF(DC161&gt;0,WORKDAY(DB161,20),IF(CT161&gt;0,WORKDAY(CS161,30),IF(CO161&gt;0,WORKDAY(CN161,40),FB161))),"-")</f>
        <v>44223</v>
      </c>
      <c r="FD161" s="167"/>
      <c r="FE161" s="167"/>
      <c r="FF161" s="24" t="str">
        <f>IF(FE161&gt;0,WORKDAY(FB161,10),"-")</f>
        <v>-</v>
      </c>
      <c r="FG161" s="24" t="str">
        <f>IF(FE161&gt;0,WORKDAY(FC161,10),"-")</f>
        <v>-</v>
      </c>
      <c r="FH161" s="5"/>
      <c r="FI161" s="5"/>
      <c r="FJ161" s="34"/>
      <c r="FK161" s="24">
        <f t="shared" si="142"/>
        <v>44251</v>
      </c>
      <c r="FL161" s="24">
        <f>FK161</f>
        <v>44251</v>
      </c>
      <c r="FM161" s="167"/>
      <c r="FN161" s="167"/>
      <c r="FO161" s="24" t="str">
        <f>IF(FN161&gt;0,WORKDAY(FK161,10),"-")</f>
        <v>-</v>
      </c>
      <c r="FP161" s="24" t="str">
        <f>IF(FN161&gt;0,WORKDAY(FL161,10),"-")</f>
        <v>-</v>
      </c>
      <c r="FQ161" s="5"/>
      <c r="FR161" s="5"/>
      <c r="FS161" s="54"/>
      <c r="FT161" s="24">
        <f t="shared" si="143"/>
        <v>44279</v>
      </c>
      <c r="FU161" s="24">
        <f t="shared" si="144"/>
        <v>44279</v>
      </c>
      <c r="FV161" s="5"/>
      <c r="FW161" s="5"/>
      <c r="FX161" s="24" t="str">
        <f>IF(FW161&gt;0,WORKDAY(FT161,10),"-")</f>
        <v>-</v>
      </c>
      <c r="FY161" s="24" t="str">
        <f>IF(FW161&gt;0,WORKDAY(FU161,10),"-")</f>
        <v>-</v>
      </c>
      <c r="FZ161" s="5"/>
      <c r="GA161" s="5"/>
      <c r="GB161" s="54"/>
      <c r="GC161" s="54"/>
      <c r="GD161" s="54"/>
      <c r="GE161" s="54"/>
      <c r="GF161" s="54"/>
      <c r="GG161" s="54"/>
      <c r="GH161" s="54"/>
      <c r="GI161" s="54"/>
      <c r="GJ161" s="54"/>
      <c r="GK161" s="54"/>
      <c r="GL161" s="54"/>
      <c r="GM161" s="54"/>
      <c r="GN161" s="54"/>
      <c r="GO161" s="54"/>
      <c r="GP161" s="54"/>
      <c r="GQ161" s="54"/>
      <c r="GR161" s="54"/>
      <c r="GS161" s="54"/>
      <c r="GT161" s="54"/>
      <c r="GU161" s="54"/>
      <c r="GV161" s="54"/>
      <c r="GW161" s="54"/>
      <c r="GX161" s="54"/>
      <c r="GY161" s="54"/>
      <c r="GZ161" s="193"/>
      <c r="HA161" s="54"/>
      <c r="HB161" s="54"/>
      <c r="HC161" s="54"/>
      <c r="HD161" s="34">
        <f t="shared" ca="1" si="110"/>
        <v>1</v>
      </c>
      <c r="HE161" s="25">
        <f t="shared" ca="1" si="131"/>
        <v>6.8389057750759875E-4</v>
      </c>
      <c r="HF161" s="25">
        <f t="shared" ca="1" si="132"/>
        <v>1.5197568389057751E-3</v>
      </c>
      <c r="HG161" s="25">
        <f t="shared" ca="1" si="133"/>
        <v>9.0543259557344079E-4</v>
      </c>
      <c r="HH161" s="25">
        <f t="shared" ca="1" si="134"/>
        <v>2.012072434607646E-3</v>
      </c>
      <c r="HI161" s="25"/>
      <c r="HJ161" s="25"/>
      <c r="HK161" s="5"/>
      <c r="HL161" s="24">
        <f t="shared" ca="1" si="108"/>
        <v>44252</v>
      </c>
      <c r="HM161" s="107"/>
      <c r="HO161" s="204" t="str">
        <f t="shared" si="115"/>
        <v>ожидание A1</v>
      </c>
      <c r="HP161" s="204" t="str">
        <f t="shared" si="116"/>
        <v>не выгружено 00</v>
      </c>
      <c r="HQ161" s="182" t="str">
        <f t="shared" si="117"/>
        <v>выгружено A1</v>
      </c>
      <c r="HR161" s="182" t="str">
        <f t="shared" si="118"/>
        <v>ожидание A1</v>
      </c>
      <c r="HS161" s="182" t="b">
        <f t="shared" si="119"/>
        <v>0</v>
      </c>
      <c r="HT161" s="182" t="str">
        <f t="shared" si="120"/>
        <v>ожидание замечаний</v>
      </c>
      <c r="HU161" s="182" t="str">
        <f t="shared" si="121"/>
        <v>0055-P2-GA1-CPC-TRM-00668</v>
      </c>
      <c r="HV161" s="191">
        <f t="shared" si="122"/>
        <v>44252</v>
      </c>
      <c r="HW161" s="184" t="str">
        <f t="shared" si="123"/>
        <v>ожидание A1</v>
      </c>
      <c r="HX161" s="191" t="str">
        <f t="shared" si="124"/>
        <v>ожидание A1</v>
      </c>
      <c r="HY161" s="183"/>
      <c r="HZ161" s="182" t="str">
        <f t="shared" si="125"/>
        <v>выгружено</v>
      </c>
      <c r="IA161" s="182" t="str">
        <f t="shared" si="126"/>
        <v>A1</v>
      </c>
      <c r="IB161" s="182" t="str">
        <f t="shared" si="127"/>
        <v>ожидание замечаний к ревизии</v>
      </c>
      <c r="IC161" s="182" t="str">
        <f t="shared" si="128"/>
        <v>A1</v>
      </c>
      <c r="ID161" s="182" t="str">
        <f t="shared" si="129"/>
        <v>A1</v>
      </c>
      <c r="IE161" s="185" t="str">
        <f t="shared" si="130"/>
        <v>1</v>
      </c>
      <c r="IF161" s="135" t="s">
        <v>705</v>
      </c>
      <c r="IG161" s="181">
        <v>1</v>
      </c>
    </row>
    <row r="162" spans="1:289" s="57" customFormat="1" ht="57" customHeight="1">
      <c r="A162" s="6"/>
      <c r="B162" s="19" t="s">
        <v>156</v>
      </c>
      <c r="C162" s="19" t="s">
        <v>157</v>
      </c>
      <c r="D162" s="5"/>
      <c r="E162" s="5"/>
      <c r="F162" s="5"/>
      <c r="G162" s="5"/>
      <c r="H162" s="5" t="s">
        <v>727</v>
      </c>
      <c r="I162" s="5" t="s">
        <v>736</v>
      </c>
      <c r="J162" s="5"/>
      <c r="K162" s="5"/>
      <c r="L162" s="5"/>
      <c r="M162" s="5"/>
      <c r="N162" s="5"/>
      <c r="O162" s="5"/>
      <c r="P162" s="5" t="s">
        <v>745</v>
      </c>
      <c r="Q162" s="5" t="s">
        <v>747</v>
      </c>
      <c r="R162" s="5" t="s">
        <v>204</v>
      </c>
      <c r="S162" s="5" t="s">
        <v>364</v>
      </c>
      <c r="T162" s="5" t="s">
        <v>363</v>
      </c>
      <c r="U162" s="5" t="s">
        <v>158</v>
      </c>
      <c r="V162" s="5"/>
      <c r="W162" s="5" t="str">
        <f>CONCATENATE(X162,"-",Y162,"-",Z162,AA162,,AB162,"-",AC162)</f>
        <v>5-30-JFMC-0001</v>
      </c>
      <c r="X162" s="19">
        <v>5</v>
      </c>
      <c r="Y162" s="19">
        <v>30</v>
      </c>
      <c r="Z162" s="19" t="s">
        <v>310</v>
      </c>
      <c r="AA162" s="19" t="s">
        <v>305</v>
      </c>
      <c r="AB162" s="19"/>
      <c r="AC162" s="19" t="s">
        <v>188</v>
      </c>
      <c r="AD162" s="5"/>
      <c r="AE162" s="19">
        <v>4</v>
      </c>
      <c r="AF162" s="19" t="s">
        <v>180</v>
      </c>
      <c r="AG162" s="19" t="s">
        <v>166</v>
      </c>
      <c r="AH162" s="19">
        <v>537</v>
      </c>
      <c r="AI162" s="19" t="s">
        <v>192</v>
      </c>
      <c r="AJ162" s="5"/>
      <c r="AK162" s="5"/>
      <c r="AL162" s="5" t="s">
        <v>122</v>
      </c>
      <c r="AM162" s="5"/>
      <c r="AN162" s="5" t="s">
        <v>546</v>
      </c>
      <c r="AO162" s="5" t="str">
        <f>CONCATENATE("0055-",B162,"-",C162,"-","4",".",AE162,".",AF162,".",AG162,".",AH162,"-",AL162,".",AN162,"-",AI162)</f>
        <v>0055-CPC-GA1-4.4.3.30.537-PS.JH-0002</v>
      </c>
      <c r="AP162" s="5" t="str">
        <f>CONCATENATE("0055-",B162,"-",C162,"-","4",".",AE162,".",AF162,".",AG162,".",AH162,"-",AL162,"-",AN162,"-",AI162,"_",BD162,"_",U162)</f>
        <v>0055-CPC-GA1-4.4.3.30.537-PS-JH-0002_-_ER</v>
      </c>
      <c r="AQ162" s="13" t="s">
        <v>522</v>
      </c>
      <c r="AR162" s="13" t="s">
        <v>356</v>
      </c>
      <c r="AS162" s="13"/>
      <c r="AT162" s="13"/>
      <c r="AU162" s="13" t="s">
        <v>286</v>
      </c>
      <c r="AV162" s="13" t="s">
        <v>287</v>
      </c>
      <c r="AW162" s="13" t="str">
        <f>CONCATENATE(AQ162," ",AS162,CHAR(10),W162,CHAR(10),AU162)</f>
        <v>AFA&amp;FFS Marshalling cabinet KSPA 9030-01/TECON TU 4371-001-00159093-07 REV.5. 
5-30-JFMC-0001
Passport</v>
      </c>
      <c r="AX162" s="13" t="str">
        <f>CONCATENATE(AR162," ",AT162,CHAR(10),W162,CHAR(10),AV162)</f>
        <v>Контроллер для систем пожарной автоматики КСПА 9030-01/Текон, ТУ 4371-001-00159093-07 изм.5. Шкаф кроссовый АСПС и ПТ. 
5-30-JFMC-0001
Паспорт</v>
      </c>
      <c r="AY162" s="5"/>
      <c r="AZ162" s="5" t="s">
        <v>490</v>
      </c>
      <c r="BA162" s="5" t="s">
        <v>489</v>
      </c>
      <c r="BB162" s="5" t="str">
        <f>IF(FW162&gt;0,"02",IF(FN162&gt;0,"01",IF(FE162&gt;0,"00",IF(EM162&gt;0,"G1",IF(ED162&gt;0,"F1",IF(DU162&gt;0,"E1",IF(DL162&gt;0,"D1",IF(DC162&gt;0,"C1",IF(CT162&gt;0,"B1",IF(BM162&gt;0,"A1","-"))))))))))</f>
        <v>-</v>
      </c>
      <c r="BC162" s="167" t="str">
        <f t="shared" si="140"/>
        <v>-</v>
      </c>
      <c r="BD162" s="5" t="str">
        <f t="shared" si="141"/>
        <v>-</v>
      </c>
      <c r="BE162" s="5"/>
      <c r="BF162" s="5"/>
      <c r="BG162" s="12"/>
      <c r="BH162" s="5"/>
      <c r="BI162" s="5"/>
      <c r="BJ162" s="54">
        <f>FB162-(28+15)</f>
        <v>44227</v>
      </c>
      <c r="BK162" s="54">
        <f ca="1">IF(BM162&gt;0,BL162,IF(BJ162&lt;TODAY(),WORKDAY(TODAY(),10),BJ162))</f>
        <v>44294</v>
      </c>
      <c r="BL162" s="54"/>
      <c r="BM162" s="5"/>
      <c r="BN162" s="167"/>
      <c r="BO162" s="167"/>
      <c r="BP162" s="167"/>
      <c r="BQ162" s="167"/>
      <c r="BR162" s="157"/>
      <c r="BS162" s="157"/>
      <c r="BT162" s="157"/>
      <c r="BU162" s="157"/>
      <c r="BV162" s="157"/>
      <c r="BW162" s="147"/>
      <c r="BX162" s="147"/>
      <c r="BY162" s="147"/>
      <c r="BZ162" s="147"/>
      <c r="CA162" s="147"/>
      <c r="CB162" s="125"/>
      <c r="CC162" s="125"/>
      <c r="CD162" s="125"/>
      <c r="CE162" s="125"/>
      <c r="CF162" s="125"/>
      <c r="CG162" s="125"/>
      <c r="CH162" s="125"/>
      <c r="CI162" s="125"/>
      <c r="CJ162" s="125"/>
      <c r="CK162" s="125"/>
      <c r="CL162" s="24">
        <f>WORKDAY(BJ162,20)</f>
        <v>44253</v>
      </c>
      <c r="CM162" s="24" t="str">
        <f>IF(BM162&gt;0,WORKDAY(BK162,10),"-")</f>
        <v>-</v>
      </c>
      <c r="CN162" s="54"/>
      <c r="CO162" s="117"/>
      <c r="CP162" s="34">
        <v>3</v>
      </c>
      <c r="CQ162" s="24">
        <f>WORKDAY(CL162,10)</f>
        <v>44267</v>
      </c>
      <c r="CR162" s="24" t="str">
        <f>IF(CO162&gt;0,WORKDAY(CM162,10),"-")</f>
        <v>-</v>
      </c>
      <c r="CS162" s="54"/>
      <c r="CT162" s="5"/>
      <c r="CU162" s="24" t="str">
        <f>IF(CT162&gt;0,WORKDAY(CQ162,10),"-")</f>
        <v>-</v>
      </c>
      <c r="CV162" s="24" t="str">
        <f>IF(CT162&gt;0,WORKDAY(CR162,10),"-")</f>
        <v>-</v>
      </c>
      <c r="CW162" s="54"/>
      <c r="CX162" s="5"/>
      <c r="CY162" s="34"/>
      <c r="CZ162" s="24" t="str">
        <f>IF(CX162&gt;0,WORKDAY(CU162,10),"-")</f>
        <v>-</v>
      </c>
      <c r="DA162" s="24" t="str">
        <f>IF(CX162&gt;0,WORKDAY(CV162,10),"-")</f>
        <v>-</v>
      </c>
      <c r="DB162" s="24"/>
      <c r="DC162" s="5"/>
      <c r="DD162" s="24" t="str">
        <f>IF(DC162&gt;0,WORKDAY(CZ162,10),"-")</f>
        <v>-</v>
      </c>
      <c r="DE162" s="24" t="str">
        <f>IF(DC162&gt;0,WORKDAY(DA162,10),"-")</f>
        <v>-</v>
      </c>
      <c r="DF162" s="5"/>
      <c r="DG162" s="5"/>
      <c r="DH162" s="54"/>
      <c r="DI162" s="24" t="str">
        <f>IF(DG162&gt;0,WORKDAY(DD162,10),"-")</f>
        <v>-</v>
      </c>
      <c r="DJ162" s="24" t="str">
        <f>IF(DG162&gt;0,WORKDAY(DE162,10),"-")</f>
        <v>-</v>
      </c>
      <c r="DK162" s="5"/>
      <c r="DL162" s="5"/>
      <c r="DM162" s="24" t="str">
        <f>IF(DL162&gt;0,WORKDAY(DI162,10),"-")</f>
        <v>-</v>
      </c>
      <c r="DN162" s="24" t="str">
        <f>IF(DL162&gt;0,WORKDAY(DJ162,10),"-")</f>
        <v>-</v>
      </c>
      <c r="DO162" s="5"/>
      <c r="DP162" s="5"/>
      <c r="DQ162" s="54"/>
      <c r="DR162" s="24" t="str">
        <f>IF(DP162&gt;0,WORKDAY(DM162,10),"-")</f>
        <v>-</v>
      </c>
      <c r="DS162" s="24" t="str">
        <f>IF(DP162&gt;0,WORKDAY(DN162,10),"-")</f>
        <v>-</v>
      </c>
      <c r="DT162" s="5"/>
      <c r="DU162" s="5"/>
      <c r="DV162" s="24" t="str">
        <f>IF(DU162&gt;0,WORKDAY(DR162,10),"-")</f>
        <v>-</v>
      </c>
      <c r="DW162" s="24" t="str">
        <f>IF(DU162&gt;0,WORKDAY(DS162,10),"-")</f>
        <v>-</v>
      </c>
      <c r="DX162" s="5"/>
      <c r="DY162" s="5"/>
      <c r="DZ162" s="54"/>
      <c r="EA162" s="24" t="str">
        <f>IF(DY162&gt;0,WORKDAY(DV162,10),"-")</f>
        <v>-</v>
      </c>
      <c r="EB162" s="24" t="str">
        <f>IF(DY162&gt;0,WORKDAY(DW162,10),"-")</f>
        <v>-</v>
      </c>
      <c r="EC162" s="5"/>
      <c r="ED162" s="5"/>
      <c r="EE162" s="24" t="str">
        <f>IF(ED162&gt;0,WORKDAY(EA162,10),"-")</f>
        <v>-</v>
      </c>
      <c r="EF162" s="24" t="str">
        <f>IF(ED162&gt;0,WORKDAY(EB162,10),"-")</f>
        <v>-</v>
      </c>
      <c r="EG162" s="5"/>
      <c r="EH162" s="5"/>
      <c r="EI162" s="54"/>
      <c r="EJ162" s="24" t="str">
        <f>IF(EH162&gt;0,WORKDAY(EE162,10),"-")</f>
        <v>-</v>
      </c>
      <c r="EK162" s="24" t="str">
        <f>IF(EH162&gt;0,WORKDAY(EF162,10),"-")</f>
        <v>-</v>
      </c>
      <c r="EL162" s="5"/>
      <c r="EM162" s="5"/>
      <c r="EN162" s="24" t="str">
        <f>IF(EM162&gt;0,WORKDAY(EJ162,10),"-")</f>
        <v>-</v>
      </c>
      <c r="EO162" s="24" t="str">
        <f>IF(EM162&gt;0,WORKDAY(EK162,10),"-")</f>
        <v>-</v>
      </c>
      <c r="EP162" s="5"/>
      <c r="EQ162" s="5"/>
      <c r="ER162" s="54"/>
      <c r="ES162" s="54"/>
      <c r="ET162" s="54"/>
      <c r="EU162" s="54"/>
      <c r="EV162" s="54"/>
      <c r="EW162" s="24"/>
      <c r="EX162" s="24"/>
      <c r="EY162" s="167"/>
      <c r="EZ162" s="167"/>
      <c r="FA162" s="193"/>
      <c r="FB162" s="214">
        <v>44270</v>
      </c>
      <c r="FC162" s="214">
        <f ca="1">IF(BK162&gt;0,IF(DC162&gt;0,WORKDAY(DB162,20),IF(CT162&gt;0,WORKDAY(CS162,30),IF(CO162&gt;0,WORKDAY(CN162,40),FB162))),"-")</f>
        <v>44270</v>
      </c>
      <c r="FD162" s="167"/>
      <c r="FE162" s="167"/>
      <c r="FF162" s="24" t="str">
        <f>IF(FE162&gt;0,WORKDAY(FB162,10),"-")</f>
        <v>-</v>
      </c>
      <c r="FG162" s="24" t="str">
        <f>IF(FE162&gt;0,WORKDAY(FC162,10),"-")</f>
        <v>-</v>
      </c>
      <c r="FH162" s="167"/>
      <c r="FI162" s="167"/>
      <c r="FJ162" s="196">
        <v>1</v>
      </c>
      <c r="FK162" s="24">
        <f t="shared" si="142"/>
        <v>44298</v>
      </c>
      <c r="FL162" s="24">
        <f>FK162</f>
        <v>44298</v>
      </c>
      <c r="FM162" s="5"/>
      <c r="FN162" s="5"/>
      <c r="FO162" s="24" t="str">
        <f>IF(FN162&gt;0,WORKDAY(FK162,10),"-")</f>
        <v>-</v>
      </c>
      <c r="FP162" s="24" t="str">
        <f>IF(FN162&gt;0,WORKDAY(FL162,10),"-")</f>
        <v>-</v>
      </c>
      <c r="FQ162" s="5"/>
      <c r="FR162" s="5"/>
      <c r="FS162" s="54"/>
      <c r="FT162" s="24">
        <f t="shared" si="143"/>
        <v>44326</v>
      </c>
      <c r="FU162" s="24">
        <f t="shared" si="144"/>
        <v>44326</v>
      </c>
      <c r="FV162" s="5"/>
      <c r="FW162" s="5"/>
      <c r="FX162" s="24" t="str">
        <f>IF(FW162&gt;0,WORKDAY(FT162,10),"-")</f>
        <v>-</v>
      </c>
      <c r="FY162" s="24" t="str">
        <f>IF(FW162&gt;0,WORKDAY(FU162,10),"-")</f>
        <v>-</v>
      </c>
      <c r="FZ162" s="5"/>
      <c r="GA162" s="5"/>
      <c r="GB162" s="54"/>
      <c r="GC162" s="54"/>
      <c r="GD162" s="54"/>
      <c r="GE162" s="54"/>
      <c r="GF162" s="54"/>
      <c r="GG162" s="54"/>
      <c r="GH162" s="54"/>
      <c r="GI162" s="54"/>
      <c r="GJ162" s="54"/>
      <c r="GK162" s="54"/>
      <c r="GL162" s="54"/>
      <c r="GM162" s="54"/>
      <c r="GN162" s="54"/>
      <c r="GO162" s="54"/>
      <c r="GP162" s="54"/>
      <c r="GQ162" s="54"/>
      <c r="GR162" s="54"/>
      <c r="GS162" s="54"/>
      <c r="GT162" s="54"/>
      <c r="GU162" s="54"/>
      <c r="GV162" s="54"/>
      <c r="GW162" s="54"/>
      <c r="GX162" s="54"/>
      <c r="GY162" s="54"/>
      <c r="GZ162" s="193"/>
      <c r="HA162" s="54"/>
      <c r="HB162" s="54"/>
      <c r="HC162" s="54"/>
      <c r="HD162" s="34">
        <f t="shared" ca="1" si="110"/>
        <v>1</v>
      </c>
      <c r="HE162" s="25">
        <f t="shared" si="131"/>
        <v>0</v>
      </c>
      <c r="HF162" s="25">
        <f t="shared" ca="1" si="132"/>
        <v>1.5197568389057751E-3</v>
      </c>
      <c r="HG162" s="25">
        <f t="shared" si="133"/>
        <v>0</v>
      </c>
      <c r="HH162" s="25">
        <f t="shared" ca="1" si="134"/>
        <v>2.012072434607646E-3</v>
      </c>
      <c r="HI162" s="25"/>
      <c r="HJ162" s="25"/>
      <c r="HK162" s="5"/>
      <c r="HL162" s="24" t="str">
        <f t="shared" ca="1" si="108"/>
        <v>-</v>
      </c>
      <c r="HM162" s="107"/>
      <c r="HO162" s="204" t="str">
        <f t="shared" si="115"/>
        <v>не выгружено A1</v>
      </c>
      <c r="HP162" s="204" t="str">
        <f t="shared" si="116"/>
        <v>не выгружено 00</v>
      </c>
      <c r="HQ162" s="182" t="str">
        <f t="shared" si="117"/>
        <v>не выгружено A1</v>
      </c>
      <c r="HR162" s="182" t="str">
        <f t="shared" si="118"/>
        <v>не выгружено A1</v>
      </c>
      <c r="HS162" s="182" t="b">
        <f t="shared" si="119"/>
        <v>0</v>
      </c>
      <c r="HT162" s="182" t="str">
        <f t="shared" si="120"/>
        <v>не выгружено A1</v>
      </c>
      <c r="HU162" s="182" t="str">
        <f t="shared" si="121"/>
        <v>не выгружено A1</v>
      </c>
      <c r="HV162" s="191" t="str">
        <f t="shared" si="122"/>
        <v>не выгружено A1</v>
      </c>
      <c r="HW162" s="184" t="str">
        <f t="shared" si="123"/>
        <v>не выгружено A1</v>
      </c>
      <c r="HX162" s="191" t="str">
        <f t="shared" si="124"/>
        <v>не выгружено A1</v>
      </c>
      <c r="HY162" s="183"/>
      <c r="HZ162" s="182" t="str">
        <f t="shared" si="125"/>
        <v>не выгружено</v>
      </c>
      <c r="IA162" s="182" t="str">
        <f t="shared" si="126"/>
        <v>A1</v>
      </c>
      <c r="IB162" s="182" t="str">
        <f t="shared" si="127"/>
        <v>не выгружено</v>
      </c>
      <c r="IC162" s="182" t="str">
        <f t="shared" si="128"/>
        <v>A1</v>
      </c>
      <c r="ID162" s="182" t="str">
        <f t="shared" si="129"/>
        <v>A1</v>
      </c>
      <c r="IE162" s="185" t="str">
        <f t="shared" si="130"/>
        <v>выгрузить A1</v>
      </c>
      <c r="IF162" s="135" t="s">
        <v>705</v>
      </c>
      <c r="IG162" s="181">
        <v>1</v>
      </c>
    </row>
    <row r="163" spans="1:289" s="87" customFormat="1" ht="15" hidden="1" customHeight="1">
      <c r="A163" s="17"/>
      <c r="B163" s="20"/>
      <c r="C163" s="20"/>
      <c r="D163" s="18"/>
      <c r="E163" s="18"/>
      <c r="F163" s="18"/>
      <c r="G163" s="18"/>
      <c r="H163" s="18"/>
      <c r="I163" s="18"/>
      <c r="J163" s="18"/>
      <c r="K163" s="18"/>
      <c r="L163" s="18"/>
      <c r="M163" s="18"/>
      <c r="N163" s="18"/>
      <c r="O163" s="18"/>
      <c r="P163" s="18"/>
      <c r="Q163" s="18"/>
      <c r="R163" s="18"/>
      <c r="S163" s="18"/>
      <c r="T163" s="18"/>
      <c r="U163" s="18"/>
      <c r="V163" s="18"/>
      <c r="W163" s="20"/>
      <c r="X163" s="20"/>
      <c r="Y163" s="20"/>
      <c r="Z163" s="20"/>
      <c r="AA163" s="20"/>
      <c r="AB163" s="20"/>
      <c r="AC163" s="20"/>
      <c r="AD163" s="18"/>
      <c r="AE163" s="20"/>
      <c r="AF163" s="20"/>
      <c r="AG163" s="20"/>
      <c r="AH163" s="20"/>
      <c r="AI163" s="20"/>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71"/>
      <c r="BO163" s="171"/>
      <c r="BP163" s="171"/>
      <c r="BQ163" s="171"/>
      <c r="BR163" s="161"/>
      <c r="BS163" s="161"/>
      <c r="BT163" s="161"/>
      <c r="BU163" s="161"/>
      <c r="BV163" s="161"/>
      <c r="BW163" s="151"/>
      <c r="BX163" s="151"/>
      <c r="BY163" s="151"/>
      <c r="BZ163" s="151"/>
      <c r="CA163" s="151"/>
      <c r="CB163" s="129"/>
      <c r="CC163" s="129"/>
      <c r="CD163" s="129"/>
      <c r="CE163" s="129"/>
      <c r="CF163" s="129"/>
      <c r="CG163" s="129"/>
      <c r="CH163" s="129"/>
      <c r="CI163" s="129"/>
      <c r="CJ163" s="129"/>
      <c r="CK163" s="129"/>
      <c r="CL163" s="18"/>
      <c r="CM163" s="18"/>
      <c r="CN163" s="18"/>
      <c r="CO163" s="118"/>
      <c r="CP163" s="48"/>
      <c r="CQ163" s="18"/>
      <c r="CR163" s="18"/>
      <c r="CS163" s="18"/>
      <c r="CT163" s="18"/>
      <c r="CU163" s="18"/>
      <c r="CV163" s="18"/>
      <c r="CW163" s="18"/>
      <c r="CX163" s="18"/>
      <c r="CY163" s="34"/>
      <c r="CZ163" s="18"/>
      <c r="DA163" s="18"/>
      <c r="DB163" s="18"/>
      <c r="DC163" s="18"/>
      <c r="DD163" s="18"/>
      <c r="DE163" s="18"/>
      <c r="DF163" s="18"/>
      <c r="DG163" s="18"/>
      <c r="DH163" s="45"/>
      <c r="DI163" s="18"/>
      <c r="DJ163" s="18"/>
      <c r="DK163" s="18"/>
      <c r="DL163" s="18"/>
      <c r="DM163" s="18"/>
      <c r="DN163" s="18"/>
      <c r="DO163" s="18"/>
      <c r="DP163" s="18"/>
      <c r="DQ163" s="45"/>
      <c r="DR163" s="18"/>
      <c r="DS163" s="18"/>
      <c r="DT163" s="18"/>
      <c r="DU163" s="18"/>
      <c r="DV163" s="18"/>
      <c r="DW163" s="18"/>
      <c r="DX163" s="18"/>
      <c r="DY163" s="18"/>
      <c r="DZ163" s="45"/>
      <c r="EA163" s="18"/>
      <c r="EB163" s="18"/>
      <c r="EC163" s="18"/>
      <c r="ED163" s="18"/>
      <c r="EE163" s="18"/>
      <c r="EF163" s="18"/>
      <c r="EG163" s="18"/>
      <c r="EH163" s="18"/>
      <c r="EI163" s="45"/>
      <c r="EJ163" s="18"/>
      <c r="EK163" s="18"/>
      <c r="EL163" s="18"/>
      <c r="EM163" s="18"/>
      <c r="EN163" s="18"/>
      <c r="EO163" s="18"/>
      <c r="EP163" s="18"/>
      <c r="EQ163" s="18"/>
      <c r="ER163" s="45"/>
      <c r="ES163" s="110"/>
      <c r="ET163" s="110"/>
      <c r="EU163" s="110"/>
      <c r="EV163" s="110"/>
      <c r="EW163" s="192"/>
      <c r="EX163" s="192"/>
      <c r="EY163" s="192"/>
      <c r="EZ163" s="192"/>
      <c r="FA163" s="199"/>
      <c r="FB163" s="214"/>
      <c r="FC163" s="214"/>
      <c r="FD163" s="18"/>
      <c r="FE163" s="18"/>
      <c r="FF163" s="18"/>
      <c r="FG163" s="18"/>
      <c r="FH163" s="18"/>
      <c r="FI163" s="18"/>
      <c r="FJ163" s="34"/>
      <c r="FK163" s="18"/>
      <c r="FL163" s="18"/>
      <c r="FM163" s="18"/>
      <c r="FN163" s="18"/>
      <c r="FO163" s="18"/>
      <c r="FP163" s="18"/>
      <c r="FQ163" s="18"/>
      <c r="FR163" s="18"/>
      <c r="FS163" s="45"/>
      <c r="FT163" s="18"/>
      <c r="FU163" s="18"/>
      <c r="FV163" s="18"/>
      <c r="FW163" s="18"/>
      <c r="FX163" s="18"/>
      <c r="FY163" s="18"/>
      <c r="FZ163" s="18"/>
      <c r="GA163" s="18"/>
      <c r="GB163" s="45"/>
      <c r="GC163" s="110"/>
      <c r="GD163" s="110"/>
      <c r="GE163" s="110"/>
      <c r="GF163" s="110"/>
      <c r="GG163" s="110"/>
      <c r="GH163" s="110"/>
      <c r="GI163" s="110"/>
      <c r="GJ163" s="110"/>
      <c r="GK163" s="110"/>
      <c r="GL163" s="110"/>
      <c r="GM163" s="110"/>
      <c r="GN163" s="110"/>
      <c r="GO163" s="110"/>
      <c r="GP163" s="110"/>
      <c r="GQ163" s="110"/>
      <c r="GR163" s="110"/>
      <c r="GS163" s="110"/>
      <c r="GT163" s="110"/>
      <c r="GU163" s="110"/>
      <c r="GV163" s="110"/>
      <c r="GW163" s="110"/>
      <c r="GX163" s="110"/>
      <c r="GY163" s="45"/>
      <c r="GZ163" s="199"/>
      <c r="HA163" s="110"/>
      <c r="HB163" s="110"/>
      <c r="HC163" s="110"/>
      <c r="HD163" s="34">
        <f t="shared" si="110"/>
        <v>0</v>
      </c>
      <c r="HE163" s="25">
        <f t="shared" si="131"/>
        <v>0</v>
      </c>
      <c r="HF163" s="25">
        <f t="shared" si="132"/>
        <v>0</v>
      </c>
      <c r="HG163" s="25">
        <f t="shared" si="133"/>
        <v>0</v>
      </c>
      <c r="HH163" s="25">
        <f t="shared" si="134"/>
        <v>0</v>
      </c>
      <c r="HI163" s="25"/>
      <c r="HJ163" s="18"/>
      <c r="HK163" s="18"/>
      <c r="HL163" s="24" t="str">
        <f t="shared" si="108"/>
        <v>-</v>
      </c>
      <c r="HM163" s="107"/>
      <c r="HN163" s="85"/>
      <c r="HO163" s="204" t="str">
        <f t="shared" si="115"/>
        <v>---/---</v>
      </c>
      <c r="HP163" s="204" t="str">
        <f t="shared" si="116"/>
        <v>---/---</v>
      </c>
      <c r="HQ163" s="182" t="str">
        <f t="shared" si="117"/>
        <v>---/---</v>
      </c>
      <c r="HR163" s="182" t="str">
        <f t="shared" si="118"/>
        <v>---/---</v>
      </c>
      <c r="HS163" s="182" t="b">
        <f t="shared" si="119"/>
        <v>0</v>
      </c>
      <c r="HT163" s="182" t="str">
        <f t="shared" si="120"/>
        <v>---/---</v>
      </c>
      <c r="HU163" s="182" t="str">
        <f t="shared" si="121"/>
        <v>---/---</v>
      </c>
      <c r="HV163" s="191" t="str">
        <f t="shared" si="122"/>
        <v>---/---</v>
      </c>
      <c r="HW163" s="184" t="str">
        <f t="shared" si="123"/>
        <v>---/---</v>
      </c>
      <c r="HX163" s="191" t="str">
        <f t="shared" si="124"/>
        <v>---/---</v>
      </c>
      <c r="HY163" s="183"/>
      <c r="HZ163" s="182" t="str">
        <f t="shared" si="125"/>
        <v>---/---</v>
      </c>
      <c r="IA163" s="182" t="str">
        <f t="shared" si="126"/>
        <v>---/---</v>
      </c>
      <c r="IB163" s="182" t="str">
        <f t="shared" si="127"/>
        <v>---/---</v>
      </c>
      <c r="IC163" s="182" t="str">
        <f t="shared" si="128"/>
        <v>---/---</v>
      </c>
      <c r="ID163" s="182" t="str">
        <f t="shared" si="129"/>
        <v>---/---</v>
      </c>
      <c r="IE163" s="185" t="str">
        <f t="shared" si="130"/>
        <v>---/---</v>
      </c>
      <c r="IF163" s="135" t="s">
        <v>717</v>
      </c>
      <c r="IG163" s="181">
        <v>1</v>
      </c>
      <c r="IH163" s="85"/>
      <c r="II163" s="85"/>
      <c r="IJ163" s="85"/>
      <c r="IK163" s="85"/>
      <c r="IL163" s="85"/>
      <c r="IM163" s="85"/>
      <c r="IN163" s="85"/>
      <c r="IO163" s="85"/>
      <c r="IP163" s="85"/>
      <c r="IQ163" s="85"/>
      <c r="IR163" s="85"/>
      <c r="IS163" s="85"/>
      <c r="IT163" s="85"/>
      <c r="IU163" s="85"/>
      <c r="IV163" s="85"/>
      <c r="IW163" s="85"/>
      <c r="IX163" s="85"/>
      <c r="IY163" s="85"/>
      <c r="IZ163" s="85"/>
      <c r="JA163" s="85"/>
      <c r="JB163" s="85"/>
      <c r="JC163" s="85"/>
      <c r="JD163" s="85"/>
      <c r="JE163" s="85"/>
      <c r="JF163" s="85"/>
      <c r="JG163" s="85"/>
      <c r="JH163" s="85"/>
      <c r="JI163" s="85"/>
      <c r="JJ163" s="85"/>
      <c r="JK163" s="85"/>
      <c r="JL163" s="85"/>
      <c r="JM163" s="85"/>
      <c r="JN163" s="85"/>
      <c r="JO163" s="85"/>
      <c r="JP163" s="85"/>
      <c r="JQ163" s="85"/>
      <c r="JR163" s="85"/>
      <c r="JS163" s="85"/>
      <c r="JT163" s="85"/>
      <c r="JU163" s="85"/>
      <c r="JV163" s="85"/>
      <c r="JW163" s="85"/>
      <c r="JX163" s="85"/>
      <c r="JY163" s="85"/>
      <c r="JZ163" s="85"/>
      <c r="KA163" s="85"/>
      <c r="KB163" s="85"/>
      <c r="KC163" s="85"/>
    </row>
    <row r="164" spans="1:289" s="57" customFormat="1" ht="57" customHeight="1">
      <c r="A164" s="6"/>
      <c r="B164" s="19" t="s">
        <v>156</v>
      </c>
      <c r="C164" s="19" t="s">
        <v>157</v>
      </c>
      <c r="D164" s="5"/>
      <c r="E164" s="5"/>
      <c r="F164" s="5"/>
      <c r="G164" s="5"/>
      <c r="H164" s="5" t="s">
        <v>727</v>
      </c>
      <c r="I164" s="5" t="s">
        <v>736</v>
      </c>
      <c r="J164" s="5"/>
      <c r="K164" s="5"/>
      <c r="L164" s="5"/>
      <c r="M164" s="5"/>
      <c r="N164" s="5"/>
      <c r="O164" s="5"/>
      <c r="P164" s="5" t="s">
        <v>745</v>
      </c>
      <c r="Q164" s="5" t="s">
        <v>747</v>
      </c>
      <c r="R164" s="5" t="s">
        <v>204</v>
      </c>
      <c r="S164" s="5" t="s">
        <v>364</v>
      </c>
      <c r="T164" s="5" t="s">
        <v>363</v>
      </c>
      <c r="U164" s="5" t="s">
        <v>158</v>
      </c>
      <c r="V164" s="5"/>
      <c r="W164" s="5" t="str">
        <f>CONCATENATE(X164,"-",Y164,"-",Z164,AA164,,AB164,"-",AC164)</f>
        <v>5-30-JFMC-0002</v>
      </c>
      <c r="X164" s="19" t="s">
        <v>755</v>
      </c>
      <c r="Y164" s="19">
        <v>30</v>
      </c>
      <c r="Z164" s="19" t="s">
        <v>310</v>
      </c>
      <c r="AA164" s="19" t="s">
        <v>305</v>
      </c>
      <c r="AB164" s="19"/>
      <c r="AC164" s="19" t="s">
        <v>192</v>
      </c>
      <c r="AD164" s="5"/>
      <c r="AE164" s="19">
        <v>4</v>
      </c>
      <c r="AF164" s="19" t="s">
        <v>180</v>
      </c>
      <c r="AG164" s="19" t="s">
        <v>166</v>
      </c>
      <c r="AH164" s="19">
        <v>537</v>
      </c>
      <c r="AI164" s="19" t="s">
        <v>193</v>
      </c>
      <c r="AJ164" s="5"/>
      <c r="AK164" s="5"/>
      <c r="AL164" s="5" t="s">
        <v>122</v>
      </c>
      <c r="AM164" s="5"/>
      <c r="AN164" s="5" t="s">
        <v>167</v>
      </c>
      <c r="AO164" s="5" t="str">
        <f>CONCATENATE("0055-",B164,"-",C164,"-","4",".",AE164,".",AF164,".",AG164,".",AH164,"-",AL164,".",AN164,"-",AI164)</f>
        <v>0055-CPC-GA1-4.4.3.30.537-PS.RD-0003</v>
      </c>
      <c r="AP164" s="5" t="str">
        <f>CONCATENATE("0055-",B164,"-",C164,"-","4",".",AE164,".",AF164,".",AG164,".",AH164,"-",AL164,"-",AN164,"-",AI164,"_",BD164,"_",U164)</f>
        <v>0055-CPC-GA1-4.4.3.30.537-PS-RD-0003_A1_ER</v>
      </c>
      <c r="AQ164" s="13" t="s">
        <v>522</v>
      </c>
      <c r="AR164" s="13" t="s">
        <v>356</v>
      </c>
      <c r="AS164" s="13"/>
      <c r="AT164" s="13"/>
      <c r="AU164" s="13" t="s">
        <v>318</v>
      </c>
      <c r="AV164" s="13" t="s">
        <v>333</v>
      </c>
      <c r="AW164" s="13" t="str">
        <f>CONCATENATE(AQ164," ",AS164,CHAR(10),W164,CHAR(10),AU164)</f>
        <v>AFA&amp;FFS Marshalling cabinet KSPA 9030-01/TECON TU 4371-001-00159093-07 REV.5. 
5-30-JFMC-0002
List of drawings</v>
      </c>
      <c r="AX164" s="13" t="str">
        <f>CONCATENATE(AR164," ",AT164,CHAR(10),W164,CHAR(10),AV164)</f>
        <v>Контроллер для систем пожарной автоматики КСПА 9030-01/Текон, ТУ 4371-001-00159093-07 изм.5. Шкаф кроссовый АСПС и ПТ. 
5-30-JFMC-0002
Ведомость документов</v>
      </c>
      <c r="AY164" s="5"/>
      <c r="AZ164" s="5" t="s">
        <v>490</v>
      </c>
      <c r="BA164" s="5" t="s">
        <v>489</v>
      </c>
      <c r="BB164" s="5" t="str">
        <f>IF(FW164&gt;0,"02",IF(FN164&gt;0,"01",IF(FE164&gt;0,"00",IF(EM164&gt;0,"G1",IF(ED164&gt;0,"F1",IF(DU164&gt;0,"E1",IF(DL164&gt;0,"D1",IF(DC164&gt;0,"C1",IF(CT164&gt;0,"B1",IF(BM164&gt;0,"A1","-"))))))))))</f>
        <v>A1</v>
      </c>
      <c r="BC164" s="167" t="str">
        <f t="shared" ref="BC164:BC174" si="145">IF(OR(BB164="A1",BB164="B1",BB164="C1",BB164="D1",BB164="E1",BB164="F1",BB164="G1",BB164="H1"),"IFR",IF(OR(BB164="00",BB164="01",BB164="02",BB164="03",BB164="04",BB164="05"),"IFU","-"))</f>
        <v>IFR</v>
      </c>
      <c r="BD164" s="5" t="str">
        <f t="shared" ref="BD164:BD174" si="146">BB164</f>
        <v>A1</v>
      </c>
      <c r="BE164" s="5"/>
      <c r="BF164" s="5"/>
      <c r="BG164" s="12"/>
      <c r="BH164" s="5"/>
      <c r="BI164" s="5"/>
      <c r="BJ164" s="54">
        <f>FB164-(28+15)</f>
        <v>44180</v>
      </c>
      <c r="BK164" s="54">
        <f ca="1">IF(BM164&gt;0,BL164,IF(BJ164&lt;TODAY(),WORKDAY(TODAY(),10),BJ164))</f>
        <v>44252</v>
      </c>
      <c r="BL164" s="193">
        <v>44252</v>
      </c>
      <c r="BM164" s="167" t="s">
        <v>791</v>
      </c>
      <c r="BN164" s="167"/>
      <c r="BO164" s="167"/>
      <c r="BP164" s="167"/>
      <c r="BQ164" s="167"/>
      <c r="BR164" s="157"/>
      <c r="BS164" s="157"/>
      <c r="BT164" s="157"/>
      <c r="BU164" s="157"/>
      <c r="BV164" s="157"/>
      <c r="BW164" s="147"/>
      <c r="BX164" s="147"/>
      <c r="BY164" s="147"/>
      <c r="BZ164" s="147"/>
      <c r="CA164" s="147"/>
      <c r="CB164" s="125"/>
      <c r="CC164" s="125"/>
      <c r="CD164" s="125"/>
      <c r="CE164" s="125"/>
      <c r="CF164" s="125"/>
      <c r="CG164" s="125"/>
      <c r="CH164" s="125"/>
      <c r="CI164" s="125"/>
      <c r="CJ164" s="125"/>
      <c r="CK164" s="125"/>
      <c r="CL164" s="24">
        <f>WORKDAY(BJ164,20)</f>
        <v>44208</v>
      </c>
      <c r="CM164" s="24">
        <f ca="1">IF(BM164&gt;0,WORKDAY(BK164,10),"-")</f>
        <v>44266</v>
      </c>
      <c r="CN164" s="54"/>
      <c r="CO164" s="117"/>
      <c r="CP164" s="34"/>
      <c r="CQ164" s="24">
        <f>WORKDAY(CL164,10)</f>
        <v>44222</v>
      </c>
      <c r="CR164" s="24" t="str">
        <f>IF(CO164&gt;0,WORKDAY(CM164,10),"-")</f>
        <v>-</v>
      </c>
      <c r="CS164" s="54"/>
      <c r="CT164" s="5"/>
      <c r="CU164" s="24" t="str">
        <f>IF(CT164&gt;0,WORKDAY(CQ164,10),"-")</f>
        <v>-</v>
      </c>
      <c r="CV164" s="24" t="str">
        <f>IF(CT164&gt;0,WORKDAY(CR164,10),"-")</f>
        <v>-</v>
      </c>
      <c r="CW164" s="54"/>
      <c r="CX164" s="5"/>
      <c r="CY164" s="34"/>
      <c r="CZ164" s="24" t="str">
        <f>IF(CX164&gt;0,WORKDAY(CU164,10),"-")</f>
        <v>-</v>
      </c>
      <c r="DA164" s="24" t="str">
        <f>IF(CX164&gt;0,WORKDAY(CV164,10),"-")</f>
        <v>-</v>
      </c>
      <c r="DB164" s="24"/>
      <c r="DC164" s="5"/>
      <c r="DD164" s="24" t="str">
        <f>IF(DC164&gt;0,WORKDAY(CZ164,10),"-")</f>
        <v>-</v>
      </c>
      <c r="DE164" s="24" t="str">
        <f>IF(DC164&gt;0,WORKDAY(DA164,10),"-")</f>
        <v>-</v>
      </c>
      <c r="DF164" s="5"/>
      <c r="DG164" s="5"/>
      <c r="DH164" s="54"/>
      <c r="DI164" s="24" t="str">
        <f>IF(DG164&gt;0,WORKDAY(DD164,10),"-")</f>
        <v>-</v>
      </c>
      <c r="DJ164" s="24" t="str">
        <f>IF(DG164&gt;0,WORKDAY(DE164,10),"-")</f>
        <v>-</v>
      </c>
      <c r="DK164" s="5"/>
      <c r="DL164" s="5"/>
      <c r="DM164" s="24" t="str">
        <f>IF(DL164&gt;0,WORKDAY(DI164,10),"-")</f>
        <v>-</v>
      </c>
      <c r="DN164" s="24" t="str">
        <f>IF(DL164&gt;0,WORKDAY(DJ164,10),"-")</f>
        <v>-</v>
      </c>
      <c r="DO164" s="5"/>
      <c r="DP164" s="5"/>
      <c r="DQ164" s="54"/>
      <c r="DR164" s="24" t="str">
        <f>IF(DP164&gt;0,WORKDAY(DM164,10),"-")</f>
        <v>-</v>
      </c>
      <c r="DS164" s="24" t="str">
        <f>IF(DP164&gt;0,WORKDAY(DN164,10),"-")</f>
        <v>-</v>
      </c>
      <c r="DT164" s="5"/>
      <c r="DU164" s="5"/>
      <c r="DV164" s="24" t="str">
        <f>IF(DU164&gt;0,WORKDAY(DR164,10),"-")</f>
        <v>-</v>
      </c>
      <c r="DW164" s="24" t="str">
        <f>IF(DU164&gt;0,WORKDAY(DS164,10),"-")</f>
        <v>-</v>
      </c>
      <c r="DX164" s="5"/>
      <c r="DY164" s="5"/>
      <c r="DZ164" s="54"/>
      <c r="EA164" s="24" t="str">
        <f>IF(DY164&gt;0,WORKDAY(DV164,10),"-")</f>
        <v>-</v>
      </c>
      <c r="EB164" s="24" t="str">
        <f>IF(DY164&gt;0,WORKDAY(DW164,10),"-")</f>
        <v>-</v>
      </c>
      <c r="EC164" s="5"/>
      <c r="ED164" s="5"/>
      <c r="EE164" s="24" t="str">
        <f>IF(ED164&gt;0,WORKDAY(EA164,10),"-")</f>
        <v>-</v>
      </c>
      <c r="EF164" s="24" t="str">
        <f>IF(ED164&gt;0,WORKDAY(EB164,10),"-")</f>
        <v>-</v>
      </c>
      <c r="EG164" s="5"/>
      <c r="EH164" s="5"/>
      <c r="EI164" s="54"/>
      <c r="EJ164" s="24" t="str">
        <f>IF(EH164&gt;0,WORKDAY(EE164,10),"-")</f>
        <v>-</v>
      </c>
      <c r="EK164" s="24" t="str">
        <f>IF(EH164&gt;0,WORKDAY(EF164,10),"-")</f>
        <v>-</v>
      </c>
      <c r="EL164" s="5"/>
      <c r="EM164" s="5"/>
      <c r="EN164" s="24" t="str">
        <f>IF(EM164&gt;0,WORKDAY(EJ164,10),"-")</f>
        <v>-</v>
      </c>
      <c r="EO164" s="24" t="str">
        <f>IF(EM164&gt;0,WORKDAY(EK164,10),"-")</f>
        <v>-</v>
      </c>
      <c r="EP164" s="5"/>
      <c r="EQ164" s="5"/>
      <c r="ER164" s="54"/>
      <c r="ES164" s="54"/>
      <c r="ET164" s="54"/>
      <c r="EU164" s="54"/>
      <c r="EV164" s="54"/>
      <c r="EW164" s="24"/>
      <c r="EX164" s="24"/>
      <c r="EY164" s="167"/>
      <c r="EZ164" s="167"/>
      <c r="FA164" s="193"/>
      <c r="FB164" s="214">
        <v>44223</v>
      </c>
      <c r="FC164" s="214">
        <f ca="1">IF(BK164&gt;0,IF(DC164&gt;0,WORKDAY(DB164,20),IF(CT164&gt;0,WORKDAY(CS164,30),IF(CO164&gt;0,WORKDAY(CN164,40),FB164))),"-")</f>
        <v>44223</v>
      </c>
      <c r="FD164" s="167"/>
      <c r="FE164" s="167"/>
      <c r="FF164" s="24" t="str">
        <f>IF(FE164&gt;0,WORKDAY(FB164,10),"-")</f>
        <v>-</v>
      </c>
      <c r="FG164" s="24" t="str">
        <f>IF(FE164&gt;0,WORKDAY(FC164,10),"-")</f>
        <v>-</v>
      </c>
      <c r="FH164" s="5"/>
      <c r="FI164" s="5"/>
      <c r="FJ164" s="34"/>
      <c r="FK164" s="24">
        <f t="shared" ref="FK164:FK168" si="147">WORKDAY(FB164,20)</f>
        <v>44251</v>
      </c>
      <c r="FL164" s="24">
        <f>FK164</f>
        <v>44251</v>
      </c>
      <c r="FM164" s="167"/>
      <c r="FN164" s="167"/>
      <c r="FO164" s="24" t="str">
        <f>IF(FN164&gt;0,WORKDAY(FK164,10),"-")</f>
        <v>-</v>
      </c>
      <c r="FP164" s="24" t="str">
        <f>IF(FN164&gt;0,WORKDAY(FL164,10),"-")</f>
        <v>-</v>
      </c>
      <c r="FQ164" s="5"/>
      <c r="FR164" s="5"/>
      <c r="FS164" s="54"/>
      <c r="FT164" s="24">
        <f t="shared" ref="FT164:FT168" si="148">WORKDAY(FK164,20)</f>
        <v>44279</v>
      </c>
      <c r="FU164" s="24">
        <f t="shared" si="144"/>
        <v>44279</v>
      </c>
      <c r="FV164" s="5"/>
      <c r="FW164" s="5"/>
      <c r="FX164" s="24" t="str">
        <f>IF(FW164&gt;0,WORKDAY(FT164,10),"-")</f>
        <v>-</v>
      </c>
      <c r="FY164" s="24" t="str">
        <f>IF(FW164&gt;0,WORKDAY(FU164,10),"-")</f>
        <v>-</v>
      </c>
      <c r="FZ164" s="5"/>
      <c r="GA164" s="5"/>
      <c r="GB164" s="54"/>
      <c r="GC164" s="54"/>
      <c r="GD164" s="54"/>
      <c r="GE164" s="54"/>
      <c r="GF164" s="54"/>
      <c r="GG164" s="54"/>
      <c r="GH164" s="54"/>
      <c r="GI164" s="54"/>
      <c r="GJ164" s="54"/>
      <c r="GK164" s="54"/>
      <c r="GL164" s="54"/>
      <c r="GM164" s="54"/>
      <c r="GN164" s="54"/>
      <c r="GO164" s="54"/>
      <c r="GP164" s="54"/>
      <c r="GQ164" s="54"/>
      <c r="GR164" s="54"/>
      <c r="GS164" s="54"/>
      <c r="GT164" s="54"/>
      <c r="GU164" s="54"/>
      <c r="GV164" s="54"/>
      <c r="GW164" s="54"/>
      <c r="GX164" s="54"/>
      <c r="GY164" s="54"/>
      <c r="GZ164" s="193"/>
      <c r="HA164" s="54"/>
      <c r="HB164" s="54"/>
      <c r="HC164" s="54"/>
      <c r="HD164" s="34">
        <f t="shared" ca="1" si="110"/>
        <v>1</v>
      </c>
      <c r="HE164" s="25">
        <f t="shared" ca="1" si="131"/>
        <v>6.8389057750759875E-4</v>
      </c>
      <c r="HF164" s="25">
        <f t="shared" ca="1" si="132"/>
        <v>1.5197568389057751E-3</v>
      </c>
      <c r="HG164" s="25">
        <f t="shared" ca="1" si="133"/>
        <v>9.0543259557344079E-4</v>
      </c>
      <c r="HH164" s="25">
        <f t="shared" ca="1" si="134"/>
        <v>2.012072434607646E-3</v>
      </c>
      <c r="HI164" s="25"/>
      <c r="HJ164" s="25"/>
      <c r="HK164" s="5"/>
      <c r="HL164" s="24">
        <f t="shared" ca="1" si="108"/>
        <v>44252</v>
      </c>
      <c r="HM164" s="107"/>
      <c r="HO164" s="204" t="str">
        <f t="shared" si="115"/>
        <v>ожидание A1</v>
      </c>
      <c r="HP164" s="204" t="str">
        <f t="shared" si="116"/>
        <v>не выгружено 00</v>
      </c>
      <c r="HQ164" s="182" t="str">
        <f t="shared" si="117"/>
        <v>выгружено A1</v>
      </c>
      <c r="HR164" s="182" t="str">
        <f t="shared" si="118"/>
        <v>ожидание A1</v>
      </c>
      <c r="HS164" s="182" t="b">
        <f t="shared" si="119"/>
        <v>0</v>
      </c>
      <c r="HT164" s="182" t="str">
        <f t="shared" si="120"/>
        <v>ожидание замечаний</v>
      </c>
      <c r="HU164" s="182" t="str">
        <f t="shared" si="121"/>
        <v>0055-P2-GA1-CPC-TRM-00668</v>
      </c>
      <c r="HV164" s="191">
        <f t="shared" si="122"/>
        <v>44252</v>
      </c>
      <c r="HW164" s="184" t="str">
        <f t="shared" si="123"/>
        <v>ожидание A1</v>
      </c>
      <c r="HX164" s="191" t="str">
        <f t="shared" si="124"/>
        <v>ожидание A1</v>
      </c>
      <c r="HY164" s="183"/>
      <c r="HZ164" s="182" t="str">
        <f t="shared" si="125"/>
        <v>выгружено</v>
      </c>
      <c r="IA164" s="182" t="str">
        <f t="shared" si="126"/>
        <v>A1</v>
      </c>
      <c r="IB164" s="182" t="str">
        <f t="shared" si="127"/>
        <v>ожидание замечаний к ревизии</v>
      </c>
      <c r="IC164" s="182" t="str">
        <f t="shared" si="128"/>
        <v>A1</v>
      </c>
      <c r="ID164" s="182" t="str">
        <f t="shared" si="129"/>
        <v>A1</v>
      </c>
      <c r="IE164" s="185" t="str">
        <f t="shared" si="130"/>
        <v>1</v>
      </c>
      <c r="IF164" s="135" t="s">
        <v>705</v>
      </c>
      <c r="IG164" s="181">
        <v>1</v>
      </c>
    </row>
    <row r="165" spans="1:289" s="57" customFormat="1" ht="57" customHeight="1">
      <c r="A165" s="6"/>
      <c r="B165" s="19" t="s">
        <v>156</v>
      </c>
      <c r="C165" s="19" t="s">
        <v>157</v>
      </c>
      <c r="D165" s="5"/>
      <c r="E165" s="5"/>
      <c r="F165" s="5"/>
      <c r="G165" s="5"/>
      <c r="H165" s="5" t="s">
        <v>727</v>
      </c>
      <c r="I165" s="5" t="s">
        <v>736</v>
      </c>
      <c r="J165" s="5"/>
      <c r="K165" s="5"/>
      <c r="L165" s="5"/>
      <c r="M165" s="5"/>
      <c r="N165" s="5"/>
      <c r="O165" s="5"/>
      <c r="P165" s="5" t="s">
        <v>745</v>
      </c>
      <c r="Q165" s="5" t="s">
        <v>747</v>
      </c>
      <c r="R165" s="5" t="s">
        <v>204</v>
      </c>
      <c r="S165" s="5" t="s">
        <v>364</v>
      </c>
      <c r="T165" s="5" t="s">
        <v>363</v>
      </c>
      <c r="U165" s="5" t="s">
        <v>158</v>
      </c>
      <c r="V165" s="5"/>
      <c r="W165" s="5" t="str">
        <f>CONCATENATE(X165,"-",Y165,"-",Z165,AA165,,AB165,"-",AC165)</f>
        <v>5-30-JFMC-0002</v>
      </c>
      <c r="X165" s="19" t="s">
        <v>755</v>
      </c>
      <c r="Y165" s="19">
        <v>30</v>
      </c>
      <c r="Z165" s="19" t="s">
        <v>310</v>
      </c>
      <c r="AA165" s="19" t="s">
        <v>305</v>
      </c>
      <c r="AB165" s="19"/>
      <c r="AC165" s="19" t="s">
        <v>192</v>
      </c>
      <c r="AD165" s="5"/>
      <c r="AE165" s="19">
        <v>4</v>
      </c>
      <c r="AF165" s="19" t="s">
        <v>180</v>
      </c>
      <c r="AG165" s="19" t="s">
        <v>166</v>
      </c>
      <c r="AH165" s="19">
        <v>537</v>
      </c>
      <c r="AI165" s="19" t="s">
        <v>193</v>
      </c>
      <c r="AJ165" s="5"/>
      <c r="AK165" s="5"/>
      <c r="AL165" s="5" t="s">
        <v>122</v>
      </c>
      <c r="AM165" s="5"/>
      <c r="AN165" s="5" t="s">
        <v>168</v>
      </c>
      <c r="AO165" s="5" t="str">
        <f>CONCATENATE("0055-",B165,"-",C165,"-","4",".",AE165,".",AF165,".",AG165,".",AH165,"-",AL165,".",AN165,"-",AI165)</f>
        <v>0055-CPC-GA1-4.4.3.30.537-PS.SP-0003</v>
      </c>
      <c r="AP165" s="5" t="str">
        <f>CONCATENATE("0055-",B165,"-",C165,"-","4",".",AE165,".",AF165,".",AG165,".",AH165,"-",AL165,"-",AN165,"-",AI165,"_",BD165,"_",U165)</f>
        <v>0055-CPC-GA1-4.4.3.30.537-PS-SP-0003_A1_ER</v>
      </c>
      <c r="AQ165" s="13" t="s">
        <v>522</v>
      </c>
      <c r="AR165" s="13" t="s">
        <v>356</v>
      </c>
      <c r="AS165" s="13"/>
      <c r="AT165" s="13"/>
      <c r="AU165" s="13" t="s">
        <v>319</v>
      </c>
      <c r="AV165" s="13" t="s">
        <v>334</v>
      </c>
      <c r="AW165" s="13" t="str">
        <f>CONCATENATE(AQ165," ",AS165,CHAR(10),W165,CHAR(10),AU165)</f>
        <v>AFA&amp;FFS Marshalling cabinet KSPA 9030-01/TECON TU 4371-001-00159093-07 REV.5. 
5-30-JFMC-0002
List of elements</v>
      </c>
      <c r="AX165" s="13" t="str">
        <f>CONCATENATE(AR165," ",AT165,CHAR(10),W165,CHAR(10),AV165)</f>
        <v>Контроллер для систем пожарной автоматики КСПА 9030-01/Текон, ТУ 4371-001-00159093-07 изм.5. Шкаф кроссовый АСПС и ПТ. 
5-30-JFMC-0002
Перечень элементов</v>
      </c>
      <c r="AY165" s="5"/>
      <c r="AZ165" s="5" t="s">
        <v>490</v>
      </c>
      <c r="BA165" s="5" t="s">
        <v>489</v>
      </c>
      <c r="BB165" s="5" t="str">
        <f>IF(FW165&gt;0,"02",IF(FN165&gt;0,"01",IF(FE165&gt;0,"00",IF(EM165&gt;0,"G1",IF(ED165&gt;0,"F1",IF(DU165&gt;0,"E1",IF(DL165&gt;0,"D1",IF(DC165&gt;0,"C1",IF(CT165&gt;0,"B1",IF(BM165&gt;0,"A1","-"))))))))))</f>
        <v>A1</v>
      </c>
      <c r="BC165" s="167" t="str">
        <f t="shared" si="145"/>
        <v>IFR</v>
      </c>
      <c r="BD165" s="5" t="str">
        <f t="shared" si="146"/>
        <v>A1</v>
      </c>
      <c r="BE165" s="5"/>
      <c r="BF165" s="5"/>
      <c r="BG165" s="12"/>
      <c r="BH165" s="5"/>
      <c r="BI165" s="5"/>
      <c r="BJ165" s="54">
        <f>FB165-(28+15)</f>
        <v>44180</v>
      </c>
      <c r="BK165" s="54">
        <f ca="1">IF(BM165&gt;0,BL165,IF(BJ165&lt;TODAY(),WORKDAY(TODAY(),10),BJ165))</f>
        <v>44252</v>
      </c>
      <c r="BL165" s="193">
        <v>44252</v>
      </c>
      <c r="BM165" s="167" t="s">
        <v>791</v>
      </c>
      <c r="BN165" s="167"/>
      <c r="BO165" s="167"/>
      <c r="BP165" s="167"/>
      <c r="BQ165" s="167"/>
      <c r="BR165" s="157"/>
      <c r="BS165" s="157"/>
      <c r="BT165" s="157"/>
      <c r="BU165" s="157"/>
      <c r="BV165" s="157"/>
      <c r="BW165" s="147"/>
      <c r="BX165" s="147"/>
      <c r="BY165" s="147"/>
      <c r="BZ165" s="147"/>
      <c r="CA165" s="147"/>
      <c r="CB165" s="125"/>
      <c r="CC165" s="125"/>
      <c r="CD165" s="125"/>
      <c r="CE165" s="125"/>
      <c r="CF165" s="125"/>
      <c r="CG165" s="125"/>
      <c r="CH165" s="125"/>
      <c r="CI165" s="125"/>
      <c r="CJ165" s="125"/>
      <c r="CK165" s="125"/>
      <c r="CL165" s="24">
        <f>WORKDAY(BJ165,20)</f>
        <v>44208</v>
      </c>
      <c r="CM165" s="24">
        <f ca="1">IF(BM165&gt;0,WORKDAY(BK165,10),"-")</f>
        <v>44266</v>
      </c>
      <c r="CN165" s="54"/>
      <c r="CO165" s="117"/>
      <c r="CP165" s="34"/>
      <c r="CQ165" s="24">
        <f>WORKDAY(CL165,10)</f>
        <v>44222</v>
      </c>
      <c r="CR165" s="24" t="str">
        <f>IF(CO165&gt;0,WORKDAY(CM165,10),"-")</f>
        <v>-</v>
      </c>
      <c r="CS165" s="54"/>
      <c r="CT165" s="5"/>
      <c r="CU165" s="24" t="str">
        <f>IF(CT165&gt;0,WORKDAY(CQ165,10),"-")</f>
        <v>-</v>
      </c>
      <c r="CV165" s="24" t="str">
        <f>IF(CT165&gt;0,WORKDAY(CR165,10),"-")</f>
        <v>-</v>
      </c>
      <c r="CW165" s="54"/>
      <c r="CX165" s="5"/>
      <c r="CY165" s="34"/>
      <c r="CZ165" s="24" t="str">
        <f>IF(CX165&gt;0,WORKDAY(CU165,10),"-")</f>
        <v>-</v>
      </c>
      <c r="DA165" s="24" t="str">
        <f>IF(CX165&gt;0,WORKDAY(CV165,10),"-")</f>
        <v>-</v>
      </c>
      <c r="DB165" s="24"/>
      <c r="DC165" s="5"/>
      <c r="DD165" s="24" t="str">
        <f>IF(DC165&gt;0,WORKDAY(CZ165,10),"-")</f>
        <v>-</v>
      </c>
      <c r="DE165" s="24" t="str">
        <f>IF(DC165&gt;0,WORKDAY(DA165,10),"-")</f>
        <v>-</v>
      </c>
      <c r="DF165" s="5"/>
      <c r="DG165" s="5"/>
      <c r="DH165" s="54"/>
      <c r="DI165" s="24" t="str">
        <f>IF(DG165&gt;0,WORKDAY(DD165,10),"-")</f>
        <v>-</v>
      </c>
      <c r="DJ165" s="24" t="str">
        <f>IF(DG165&gt;0,WORKDAY(DE165,10),"-")</f>
        <v>-</v>
      </c>
      <c r="DK165" s="5"/>
      <c r="DL165" s="5"/>
      <c r="DM165" s="24" t="str">
        <f>IF(DL165&gt;0,WORKDAY(DI165,10),"-")</f>
        <v>-</v>
      </c>
      <c r="DN165" s="24" t="str">
        <f>IF(DL165&gt;0,WORKDAY(DJ165,10),"-")</f>
        <v>-</v>
      </c>
      <c r="DO165" s="5"/>
      <c r="DP165" s="5"/>
      <c r="DQ165" s="54"/>
      <c r="DR165" s="24" t="str">
        <f>IF(DP165&gt;0,WORKDAY(DM165,10),"-")</f>
        <v>-</v>
      </c>
      <c r="DS165" s="24" t="str">
        <f>IF(DP165&gt;0,WORKDAY(DN165,10),"-")</f>
        <v>-</v>
      </c>
      <c r="DT165" s="5"/>
      <c r="DU165" s="5"/>
      <c r="DV165" s="24" t="str">
        <f>IF(DU165&gt;0,WORKDAY(DR165,10),"-")</f>
        <v>-</v>
      </c>
      <c r="DW165" s="24" t="str">
        <f>IF(DU165&gt;0,WORKDAY(DS165,10),"-")</f>
        <v>-</v>
      </c>
      <c r="DX165" s="5"/>
      <c r="DY165" s="5"/>
      <c r="DZ165" s="54"/>
      <c r="EA165" s="24" t="str">
        <f>IF(DY165&gt;0,WORKDAY(DV165,10),"-")</f>
        <v>-</v>
      </c>
      <c r="EB165" s="24" t="str">
        <f>IF(DY165&gt;0,WORKDAY(DW165,10),"-")</f>
        <v>-</v>
      </c>
      <c r="EC165" s="5"/>
      <c r="ED165" s="5"/>
      <c r="EE165" s="24" t="str">
        <f>IF(ED165&gt;0,WORKDAY(EA165,10),"-")</f>
        <v>-</v>
      </c>
      <c r="EF165" s="24" t="str">
        <f>IF(ED165&gt;0,WORKDAY(EB165,10),"-")</f>
        <v>-</v>
      </c>
      <c r="EG165" s="5"/>
      <c r="EH165" s="5"/>
      <c r="EI165" s="54"/>
      <c r="EJ165" s="24" t="str">
        <f>IF(EH165&gt;0,WORKDAY(EE165,10),"-")</f>
        <v>-</v>
      </c>
      <c r="EK165" s="24" t="str">
        <f>IF(EH165&gt;0,WORKDAY(EF165,10),"-")</f>
        <v>-</v>
      </c>
      <c r="EL165" s="5"/>
      <c r="EM165" s="5"/>
      <c r="EN165" s="24" t="str">
        <f>IF(EM165&gt;0,WORKDAY(EJ165,10),"-")</f>
        <v>-</v>
      </c>
      <c r="EO165" s="24" t="str">
        <f>IF(EM165&gt;0,WORKDAY(EK165,10),"-")</f>
        <v>-</v>
      </c>
      <c r="EP165" s="5"/>
      <c r="EQ165" s="5"/>
      <c r="ER165" s="54"/>
      <c r="ES165" s="54"/>
      <c r="ET165" s="54"/>
      <c r="EU165" s="54"/>
      <c r="EV165" s="54"/>
      <c r="EW165" s="24"/>
      <c r="EX165" s="24"/>
      <c r="EY165" s="167"/>
      <c r="EZ165" s="167"/>
      <c r="FA165" s="193"/>
      <c r="FB165" s="214">
        <v>44223</v>
      </c>
      <c r="FC165" s="214">
        <f ca="1">IF(BK165&gt;0,IF(DC165&gt;0,WORKDAY(DB165,20),IF(CT165&gt;0,WORKDAY(CS165,30),IF(CO165&gt;0,WORKDAY(CN165,40),FB165))),"-")</f>
        <v>44223</v>
      </c>
      <c r="FD165" s="167"/>
      <c r="FE165" s="167"/>
      <c r="FF165" s="24" t="str">
        <f>IF(FE165&gt;0,WORKDAY(FB165,10),"-")</f>
        <v>-</v>
      </c>
      <c r="FG165" s="24" t="str">
        <f>IF(FE165&gt;0,WORKDAY(FC165,10),"-")</f>
        <v>-</v>
      </c>
      <c r="FH165" s="5"/>
      <c r="FI165" s="5"/>
      <c r="FJ165" s="34"/>
      <c r="FK165" s="24">
        <f t="shared" si="147"/>
        <v>44251</v>
      </c>
      <c r="FL165" s="24">
        <f>FK165</f>
        <v>44251</v>
      </c>
      <c r="FM165" s="167"/>
      <c r="FN165" s="167"/>
      <c r="FO165" s="24" t="str">
        <f>IF(FN165&gt;0,WORKDAY(FK165,10),"-")</f>
        <v>-</v>
      </c>
      <c r="FP165" s="24" t="str">
        <f>IF(FN165&gt;0,WORKDAY(FL165,10),"-")</f>
        <v>-</v>
      </c>
      <c r="FQ165" s="5"/>
      <c r="FR165" s="5"/>
      <c r="FS165" s="54"/>
      <c r="FT165" s="24">
        <f t="shared" si="148"/>
        <v>44279</v>
      </c>
      <c r="FU165" s="24">
        <f t="shared" si="144"/>
        <v>44279</v>
      </c>
      <c r="FV165" s="5"/>
      <c r="FW165" s="5"/>
      <c r="FX165" s="24" t="str">
        <f>IF(FW165&gt;0,WORKDAY(FT165,10),"-")</f>
        <v>-</v>
      </c>
      <c r="FY165" s="24" t="str">
        <f>IF(FW165&gt;0,WORKDAY(FU165,10),"-")</f>
        <v>-</v>
      </c>
      <c r="FZ165" s="5"/>
      <c r="GA165" s="5"/>
      <c r="GB165" s="54"/>
      <c r="GC165" s="54"/>
      <c r="GD165" s="54"/>
      <c r="GE165" s="54"/>
      <c r="GF165" s="54"/>
      <c r="GG165" s="54"/>
      <c r="GH165" s="54"/>
      <c r="GI165" s="54"/>
      <c r="GJ165" s="54"/>
      <c r="GK165" s="54"/>
      <c r="GL165" s="54"/>
      <c r="GM165" s="54"/>
      <c r="GN165" s="54"/>
      <c r="GO165" s="54"/>
      <c r="GP165" s="54"/>
      <c r="GQ165" s="54"/>
      <c r="GR165" s="54"/>
      <c r="GS165" s="54"/>
      <c r="GT165" s="54"/>
      <c r="GU165" s="54"/>
      <c r="GV165" s="54"/>
      <c r="GW165" s="54"/>
      <c r="GX165" s="54"/>
      <c r="GY165" s="54"/>
      <c r="GZ165" s="193"/>
      <c r="HA165" s="54"/>
      <c r="HB165" s="54"/>
      <c r="HC165" s="54"/>
      <c r="HD165" s="34">
        <f t="shared" ca="1" si="110"/>
        <v>1</v>
      </c>
      <c r="HE165" s="25">
        <f t="shared" ca="1" si="131"/>
        <v>6.8389057750759875E-4</v>
      </c>
      <c r="HF165" s="25">
        <f t="shared" ca="1" si="132"/>
        <v>1.5197568389057751E-3</v>
      </c>
      <c r="HG165" s="25">
        <f t="shared" ca="1" si="133"/>
        <v>9.0543259557344079E-4</v>
      </c>
      <c r="HH165" s="25">
        <f t="shared" ca="1" si="134"/>
        <v>2.012072434607646E-3</v>
      </c>
      <c r="HI165" s="25"/>
      <c r="HJ165" s="25"/>
      <c r="HK165" s="5"/>
      <c r="HL165" s="24">
        <f t="shared" ca="1" si="108"/>
        <v>44252</v>
      </c>
      <c r="HM165" s="107"/>
      <c r="HO165" s="204" t="str">
        <f t="shared" si="115"/>
        <v>ожидание A1</v>
      </c>
      <c r="HP165" s="204" t="str">
        <f t="shared" si="116"/>
        <v>не выгружено 00</v>
      </c>
      <c r="HQ165" s="182" t="str">
        <f t="shared" si="117"/>
        <v>выгружено A1</v>
      </c>
      <c r="HR165" s="182" t="str">
        <f t="shared" si="118"/>
        <v>ожидание A1</v>
      </c>
      <c r="HS165" s="182" t="b">
        <f t="shared" si="119"/>
        <v>0</v>
      </c>
      <c r="HT165" s="182" t="str">
        <f t="shared" si="120"/>
        <v>ожидание замечаний</v>
      </c>
      <c r="HU165" s="182" t="str">
        <f t="shared" si="121"/>
        <v>0055-P2-GA1-CPC-TRM-00668</v>
      </c>
      <c r="HV165" s="191">
        <f t="shared" si="122"/>
        <v>44252</v>
      </c>
      <c r="HW165" s="184" t="str">
        <f t="shared" si="123"/>
        <v>ожидание A1</v>
      </c>
      <c r="HX165" s="191" t="str">
        <f t="shared" si="124"/>
        <v>ожидание A1</v>
      </c>
      <c r="HY165" s="183"/>
      <c r="HZ165" s="182" t="str">
        <f t="shared" si="125"/>
        <v>выгружено</v>
      </c>
      <c r="IA165" s="182" t="str">
        <f t="shared" si="126"/>
        <v>A1</v>
      </c>
      <c r="IB165" s="182" t="str">
        <f t="shared" si="127"/>
        <v>ожидание замечаний к ревизии</v>
      </c>
      <c r="IC165" s="182" t="str">
        <f t="shared" si="128"/>
        <v>A1</v>
      </c>
      <c r="ID165" s="182" t="str">
        <f t="shared" si="129"/>
        <v>A1</v>
      </c>
      <c r="IE165" s="185" t="str">
        <f t="shared" si="130"/>
        <v>1</v>
      </c>
      <c r="IF165" s="135" t="s">
        <v>705</v>
      </c>
      <c r="IG165" s="181">
        <v>1</v>
      </c>
    </row>
    <row r="166" spans="1:289" s="57" customFormat="1" ht="57" customHeight="1">
      <c r="A166" s="6"/>
      <c r="B166" s="19" t="s">
        <v>156</v>
      </c>
      <c r="C166" s="19" t="s">
        <v>157</v>
      </c>
      <c r="D166" s="5"/>
      <c r="E166" s="5"/>
      <c r="F166" s="5"/>
      <c r="G166" s="5"/>
      <c r="H166" s="5" t="s">
        <v>727</v>
      </c>
      <c r="I166" s="5" t="s">
        <v>736</v>
      </c>
      <c r="J166" s="5"/>
      <c r="K166" s="5"/>
      <c r="L166" s="5"/>
      <c r="M166" s="5"/>
      <c r="N166" s="5"/>
      <c r="O166" s="5"/>
      <c r="P166" s="5" t="s">
        <v>745</v>
      </c>
      <c r="Q166" s="5" t="s">
        <v>747</v>
      </c>
      <c r="R166" s="5" t="s">
        <v>204</v>
      </c>
      <c r="S166" s="5" t="s">
        <v>364</v>
      </c>
      <c r="T166" s="5" t="s">
        <v>363</v>
      </c>
      <c r="U166" s="5" t="s">
        <v>158</v>
      </c>
      <c r="V166" s="5"/>
      <c r="W166" s="5" t="str">
        <f>CONCATENATE(X166,"-",Y166,"-",Z166,AA166,,AB166,"-",AC166)</f>
        <v>5-30-JFMC-0002</v>
      </c>
      <c r="X166" s="19" t="s">
        <v>755</v>
      </c>
      <c r="Y166" s="19">
        <v>30</v>
      </c>
      <c r="Z166" s="19" t="s">
        <v>310</v>
      </c>
      <c r="AA166" s="19" t="s">
        <v>305</v>
      </c>
      <c r="AB166" s="19"/>
      <c r="AC166" s="19" t="s">
        <v>192</v>
      </c>
      <c r="AD166" s="5"/>
      <c r="AE166" s="19">
        <v>4</v>
      </c>
      <c r="AF166" s="19" t="s">
        <v>180</v>
      </c>
      <c r="AG166" s="19" t="s">
        <v>166</v>
      </c>
      <c r="AH166" s="19">
        <v>537</v>
      </c>
      <c r="AI166" s="19" t="s">
        <v>193</v>
      </c>
      <c r="AJ166" s="5"/>
      <c r="AK166" s="5"/>
      <c r="AL166" s="5" t="s">
        <v>122</v>
      </c>
      <c r="AM166" s="5"/>
      <c r="AN166" s="5" t="s">
        <v>169</v>
      </c>
      <c r="AO166" s="5" t="str">
        <f>CONCATENATE("0055-",B166,"-",C166,"-","4",".",AE166,".",AF166,".",AG166,".",AH166,"-",AL166,".",AN166,"-",AI166)</f>
        <v>0055-CPC-GA1-4.4.3.30.537-PS.V0-0003</v>
      </c>
      <c r="AP166" s="5" t="str">
        <f>CONCATENATE("0055-",B166,"-",C166,"-","4",".",AE166,".",AF166,".",AG166,".",AH166,"-",AL166,"-",AN166,"-",AI166,"_",BD166,"_",U166)</f>
        <v>0055-CPC-GA1-4.4.3.30.537-PS-V0-0003_A1_ER</v>
      </c>
      <c r="AQ166" s="13" t="s">
        <v>522</v>
      </c>
      <c r="AR166" s="13" t="s">
        <v>356</v>
      </c>
      <c r="AS166" s="13"/>
      <c r="AT166" s="13"/>
      <c r="AU166" s="13" t="s">
        <v>320</v>
      </c>
      <c r="AV166" s="13" t="s">
        <v>335</v>
      </c>
      <c r="AW166" s="13" t="str">
        <f>CONCATENATE(AQ166," ",AS166,CHAR(10),W166,CHAR(10),AU166)</f>
        <v>AFA&amp;FFS Marshalling cabinet KSPA 9030-01/TECON TU 4371-001-00159093-07 REV.5. 
5-30-JFMC-0002
General view drawings</v>
      </c>
      <c r="AX166" s="13" t="str">
        <f>CONCATENATE(AR166," ",AT166,CHAR(10),W166,CHAR(10),AV166)</f>
        <v>Контроллер для систем пожарной автоматики КСПА 9030-01/Текон, ТУ 4371-001-00159093-07 изм.5. Шкаф кроссовый АСПС и ПТ. 
5-30-JFMC-0002
Чертеж общего вида</v>
      </c>
      <c r="AY166" s="5"/>
      <c r="AZ166" s="5" t="s">
        <v>490</v>
      </c>
      <c r="BA166" s="5" t="s">
        <v>489</v>
      </c>
      <c r="BB166" s="5" t="str">
        <f>IF(FW166&gt;0,"02",IF(FN166&gt;0,"01",IF(FE166&gt;0,"00",IF(EM166&gt;0,"G1",IF(ED166&gt;0,"F1",IF(DU166&gt;0,"E1",IF(DL166&gt;0,"D1",IF(DC166&gt;0,"C1",IF(CT166&gt;0,"B1",IF(BM166&gt;0,"A1","-"))))))))))</f>
        <v>A1</v>
      </c>
      <c r="BC166" s="167" t="str">
        <f t="shared" si="145"/>
        <v>IFR</v>
      </c>
      <c r="BD166" s="5" t="str">
        <f t="shared" si="146"/>
        <v>A1</v>
      </c>
      <c r="BE166" s="5"/>
      <c r="BF166" s="5"/>
      <c r="BG166" s="12"/>
      <c r="BH166" s="5"/>
      <c r="BI166" s="5"/>
      <c r="BJ166" s="54">
        <f>FB166-(28+15)</f>
        <v>44180</v>
      </c>
      <c r="BK166" s="54">
        <f ca="1">IF(BM166&gt;0,BL166,IF(BJ166&lt;TODAY(),WORKDAY(TODAY(),10),BJ166))</f>
        <v>44252</v>
      </c>
      <c r="BL166" s="193">
        <v>44252</v>
      </c>
      <c r="BM166" s="167" t="s">
        <v>791</v>
      </c>
      <c r="BN166" s="167"/>
      <c r="BO166" s="167"/>
      <c r="BP166" s="167"/>
      <c r="BQ166" s="167"/>
      <c r="BR166" s="157"/>
      <c r="BS166" s="157"/>
      <c r="BT166" s="157"/>
      <c r="BU166" s="157"/>
      <c r="BV166" s="157"/>
      <c r="BW166" s="147"/>
      <c r="BX166" s="147"/>
      <c r="BY166" s="147"/>
      <c r="BZ166" s="147"/>
      <c r="CA166" s="147"/>
      <c r="CB166" s="125"/>
      <c r="CC166" s="125"/>
      <c r="CD166" s="125"/>
      <c r="CE166" s="125"/>
      <c r="CF166" s="125"/>
      <c r="CG166" s="125"/>
      <c r="CH166" s="125"/>
      <c r="CI166" s="125"/>
      <c r="CJ166" s="125"/>
      <c r="CK166" s="125"/>
      <c r="CL166" s="24">
        <f>WORKDAY(BJ166,20)</f>
        <v>44208</v>
      </c>
      <c r="CM166" s="24">
        <f ca="1">IF(BM166&gt;0,WORKDAY(BK166,10),"-")</f>
        <v>44266</v>
      </c>
      <c r="CN166" s="54"/>
      <c r="CO166" s="117"/>
      <c r="CP166" s="34"/>
      <c r="CQ166" s="24">
        <f>WORKDAY(CL166,10)</f>
        <v>44222</v>
      </c>
      <c r="CR166" s="24" t="str">
        <f>IF(CO166&gt;0,WORKDAY(CM166,10),"-")</f>
        <v>-</v>
      </c>
      <c r="CS166" s="54"/>
      <c r="CT166" s="5"/>
      <c r="CU166" s="24" t="str">
        <f>IF(CT166&gt;0,WORKDAY(CQ166,10),"-")</f>
        <v>-</v>
      </c>
      <c r="CV166" s="24" t="str">
        <f>IF(CT166&gt;0,WORKDAY(CR166,10),"-")</f>
        <v>-</v>
      </c>
      <c r="CW166" s="54"/>
      <c r="CX166" s="5"/>
      <c r="CY166" s="34"/>
      <c r="CZ166" s="24" t="str">
        <f>IF(CX166&gt;0,WORKDAY(CU166,10),"-")</f>
        <v>-</v>
      </c>
      <c r="DA166" s="24" t="str">
        <f>IF(CX166&gt;0,WORKDAY(CV166,10),"-")</f>
        <v>-</v>
      </c>
      <c r="DB166" s="24"/>
      <c r="DC166" s="5"/>
      <c r="DD166" s="24" t="str">
        <f>IF(DC166&gt;0,WORKDAY(CZ166,10),"-")</f>
        <v>-</v>
      </c>
      <c r="DE166" s="24" t="str">
        <f>IF(DC166&gt;0,WORKDAY(DA166,10),"-")</f>
        <v>-</v>
      </c>
      <c r="DF166" s="5"/>
      <c r="DG166" s="5"/>
      <c r="DH166" s="54"/>
      <c r="DI166" s="24" t="str">
        <f>IF(DG166&gt;0,WORKDAY(DD166,10),"-")</f>
        <v>-</v>
      </c>
      <c r="DJ166" s="24" t="str">
        <f>IF(DG166&gt;0,WORKDAY(DE166,10),"-")</f>
        <v>-</v>
      </c>
      <c r="DK166" s="5"/>
      <c r="DL166" s="5"/>
      <c r="DM166" s="24" t="str">
        <f>IF(DL166&gt;0,WORKDAY(DI166,10),"-")</f>
        <v>-</v>
      </c>
      <c r="DN166" s="24" t="str">
        <f>IF(DL166&gt;0,WORKDAY(DJ166,10),"-")</f>
        <v>-</v>
      </c>
      <c r="DO166" s="5"/>
      <c r="DP166" s="5"/>
      <c r="DQ166" s="54"/>
      <c r="DR166" s="24" t="str">
        <f>IF(DP166&gt;0,WORKDAY(DM166,10),"-")</f>
        <v>-</v>
      </c>
      <c r="DS166" s="24" t="str">
        <f>IF(DP166&gt;0,WORKDAY(DN166,10),"-")</f>
        <v>-</v>
      </c>
      <c r="DT166" s="5"/>
      <c r="DU166" s="5"/>
      <c r="DV166" s="24" t="str">
        <f>IF(DU166&gt;0,WORKDAY(DR166,10),"-")</f>
        <v>-</v>
      </c>
      <c r="DW166" s="24" t="str">
        <f>IF(DU166&gt;0,WORKDAY(DS166,10),"-")</f>
        <v>-</v>
      </c>
      <c r="DX166" s="5"/>
      <c r="DY166" s="5"/>
      <c r="DZ166" s="54"/>
      <c r="EA166" s="24" t="str">
        <f>IF(DY166&gt;0,WORKDAY(DV166,10),"-")</f>
        <v>-</v>
      </c>
      <c r="EB166" s="24" t="str">
        <f>IF(DY166&gt;0,WORKDAY(DW166,10),"-")</f>
        <v>-</v>
      </c>
      <c r="EC166" s="5"/>
      <c r="ED166" s="5"/>
      <c r="EE166" s="24" t="str">
        <f>IF(ED166&gt;0,WORKDAY(EA166,10),"-")</f>
        <v>-</v>
      </c>
      <c r="EF166" s="24" t="str">
        <f>IF(ED166&gt;0,WORKDAY(EB166,10),"-")</f>
        <v>-</v>
      </c>
      <c r="EG166" s="5"/>
      <c r="EH166" s="5"/>
      <c r="EI166" s="54"/>
      <c r="EJ166" s="24" t="str">
        <f>IF(EH166&gt;0,WORKDAY(EE166,10),"-")</f>
        <v>-</v>
      </c>
      <c r="EK166" s="24" t="str">
        <f>IF(EH166&gt;0,WORKDAY(EF166,10),"-")</f>
        <v>-</v>
      </c>
      <c r="EL166" s="5"/>
      <c r="EM166" s="5"/>
      <c r="EN166" s="24" t="str">
        <f>IF(EM166&gt;0,WORKDAY(EJ166,10),"-")</f>
        <v>-</v>
      </c>
      <c r="EO166" s="24" t="str">
        <f>IF(EM166&gt;0,WORKDAY(EK166,10),"-")</f>
        <v>-</v>
      </c>
      <c r="EP166" s="5"/>
      <c r="EQ166" s="5"/>
      <c r="ER166" s="54"/>
      <c r="ES166" s="54"/>
      <c r="ET166" s="54"/>
      <c r="EU166" s="54"/>
      <c r="EV166" s="54"/>
      <c r="EW166" s="24"/>
      <c r="EX166" s="24"/>
      <c r="EY166" s="167"/>
      <c r="EZ166" s="167"/>
      <c r="FA166" s="193"/>
      <c r="FB166" s="214">
        <v>44223</v>
      </c>
      <c r="FC166" s="214">
        <f ca="1">IF(BK166&gt;0,IF(DC166&gt;0,WORKDAY(DB166,20),IF(CT166&gt;0,WORKDAY(CS166,30),IF(CO166&gt;0,WORKDAY(CN166,40),FB166))),"-")</f>
        <v>44223</v>
      </c>
      <c r="FD166" s="167"/>
      <c r="FE166" s="167"/>
      <c r="FF166" s="24" t="str">
        <f>IF(FE166&gt;0,WORKDAY(FB166,10),"-")</f>
        <v>-</v>
      </c>
      <c r="FG166" s="24" t="str">
        <f>IF(FE166&gt;0,WORKDAY(FC166,10),"-")</f>
        <v>-</v>
      </c>
      <c r="FH166" s="5"/>
      <c r="FI166" s="5"/>
      <c r="FJ166" s="34"/>
      <c r="FK166" s="24">
        <f t="shared" si="147"/>
        <v>44251</v>
      </c>
      <c r="FL166" s="24">
        <f>FK166</f>
        <v>44251</v>
      </c>
      <c r="FM166" s="167"/>
      <c r="FN166" s="167"/>
      <c r="FO166" s="24" t="str">
        <f>IF(FN166&gt;0,WORKDAY(FK166,10),"-")</f>
        <v>-</v>
      </c>
      <c r="FP166" s="24" t="str">
        <f>IF(FN166&gt;0,WORKDAY(FL166,10),"-")</f>
        <v>-</v>
      </c>
      <c r="FQ166" s="5"/>
      <c r="FR166" s="5"/>
      <c r="FS166" s="54"/>
      <c r="FT166" s="24">
        <f t="shared" si="148"/>
        <v>44279</v>
      </c>
      <c r="FU166" s="24">
        <f t="shared" si="144"/>
        <v>44279</v>
      </c>
      <c r="FV166" s="5"/>
      <c r="FW166" s="5"/>
      <c r="FX166" s="24" t="str">
        <f>IF(FW166&gt;0,WORKDAY(FT166,10),"-")</f>
        <v>-</v>
      </c>
      <c r="FY166" s="24" t="str">
        <f>IF(FW166&gt;0,WORKDAY(FU166,10),"-")</f>
        <v>-</v>
      </c>
      <c r="FZ166" s="5"/>
      <c r="GA166" s="5"/>
      <c r="GB166" s="54"/>
      <c r="GC166" s="54"/>
      <c r="GD166" s="54"/>
      <c r="GE166" s="54"/>
      <c r="GF166" s="54"/>
      <c r="GG166" s="54"/>
      <c r="GH166" s="54"/>
      <c r="GI166" s="54"/>
      <c r="GJ166" s="54"/>
      <c r="GK166" s="54"/>
      <c r="GL166" s="54"/>
      <c r="GM166" s="54"/>
      <c r="GN166" s="54"/>
      <c r="GO166" s="54"/>
      <c r="GP166" s="54"/>
      <c r="GQ166" s="54"/>
      <c r="GR166" s="54"/>
      <c r="GS166" s="54"/>
      <c r="GT166" s="54"/>
      <c r="GU166" s="54"/>
      <c r="GV166" s="54"/>
      <c r="GW166" s="54"/>
      <c r="GX166" s="54"/>
      <c r="GY166" s="54"/>
      <c r="GZ166" s="193"/>
      <c r="HA166" s="54"/>
      <c r="HB166" s="54"/>
      <c r="HC166" s="54"/>
      <c r="HD166" s="34">
        <f t="shared" ca="1" si="110"/>
        <v>1</v>
      </c>
      <c r="HE166" s="25">
        <f t="shared" ca="1" si="131"/>
        <v>6.8389057750759875E-4</v>
      </c>
      <c r="HF166" s="25">
        <f t="shared" ca="1" si="132"/>
        <v>1.5197568389057751E-3</v>
      </c>
      <c r="HG166" s="25">
        <f t="shared" ca="1" si="133"/>
        <v>9.0543259557344079E-4</v>
      </c>
      <c r="HH166" s="25">
        <f t="shared" ca="1" si="134"/>
        <v>2.012072434607646E-3</v>
      </c>
      <c r="HI166" s="25"/>
      <c r="HJ166" s="25"/>
      <c r="HK166" s="5"/>
      <c r="HL166" s="24">
        <f t="shared" ca="1" si="108"/>
        <v>44252</v>
      </c>
      <c r="HM166" s="107"/>
      <c r="HO166" s="204" t="str">
        <f t="shared" si="115"/>
        <v>ожидание A1</v>
      </c>
      <c r="HP166" s="204" t="str">
        <f t="shared" si="116"/>
        <v>не выгружено 00</v>
      </c>
      <c r="HQ166" s="182" t="str">
        <f t="shared" si="117"/>
        <v>выгружено A1</v>
      </c>
      <c r="HR166" s="182" t="str">
        <f t="shared" si="118"/>
        <v>ожидание A1</v>
      </c>
      <c r="HS166" s="182" t="b">
        <f t="shared" si="119"/>
        <v>0</v>
      </c>
      <c r="HT166" s="182" t="str">
        <f t="shared" si="120"/>
        <v>ожидание замечаний</v>
      </c>
      <c r="HU166" s="182" t="str">
        <f t="shared" si="121"/>
        <v>0055-P2-GA1-CPC-TRM-00668</v>
      </c>
      <c r="HV166" s="191">
        <f t="shared" si="122"/>
        <v>44252</v>
      </c>
      <c r="HW166" s="184" t="str">
        <f t="shared" si="123"/>
        <v>ожидание A1</v>
      </c>
      <c r="HX166" s="191" t="str">
        <f t="shared" si="124"/>
        <v>ожидание A1</v>
      </c>
      <c r="HY166" s="183"/>
      <c r="HZ166" s="182" t="str">
        <f t="shared" si="125"/>
        <v>выгружено</v>
      </c>
      <c r="IA166" s="182" t="str">
        <f t="shared" si="126"/>
        <v>A1</v>
      </c>
      <c r="IB166" s="182" t="str">
        <f t="shared" si="127"/>
        <v>ожидание замечаний к ревизии</v>
      </c>
      <c r="IC166" s="182" t="str">
        <f t="shared" si="128"/>
        <v>A1</v>
      </c>
      <c r="ID166" s="182" t="str">
        <f t="shared" si="129"/>
        <v>A1</v>
      </c>
      <c r="IE166" s="185" t="str">
        <f t="shared" si="130"/>
        <v>1</v>
      </c>
      <c r="IF166" s="135" t="s">
        <v>705</v>
      </c>
      <c r="IG166" s="181">
        <v>1</v>
      </c>
    </row>
    <row r="167" spans="1:289" s="57" customFormat="1" ht="57" customHeight="1">
      <c r="A167" s="6"/>
      <c r="B167" s="19" t="s">
        <v>156</v>
      </c>
      <c r="C167" s="19" t="s">
        <v>157</v>
      </c>
      <c r="D167" s="5"/>
      <c r="E167" s="5"/>
      <c r="F167" s="5"/>
      <c r="G167" s="5"/>
      <c r="H167" s="5" t="s">
        <v>727</v>
      </c>
      <c r="I167" s="5" t="s">
        <v>736</v>
      </c>
      <c r="J167" s="5"/>
      <c r="K167" s="5"/>
      <c r="L167" s="5"/>
      <c r="M167" s="5"/>
      <c r="N167" s="5"/>
      <c r="O167" s="5"/>
      <c r="P167" s="5" t="s">
        <v>745</v>
      </c>
      <c r="Q167" s="5" t="s">
        <v>747</v>
      </c>
      <c r="R167" s="5" t="s">
        <v>204</v>
      </c>
      <c r="S167" s="5" t="s">
        <v>364</v>
      </c>
      <c r="T167" s="5" t="s">
        <v>363</v>
      </c>
      <c r="U167" s="5" t="s">
        <v>158</v>
      </c>
      <c r="V167" s="5"/>
      <c r="W167" s="5" t="str">
        <f>CONCATENATE(X167,"-",Y167,"-",Z167,AA167,,AB167,"-",AC167)</f>
        <v>5-30-JFMC-0002</v>
      </c>
      <c r="X167" s="19" t="s">
        <v>755</v>
      </c>
      <c r="Y167" s="19">
        <v>30</v>
      </c>
      <c r="Z167" s="19" t="s">
        <v>310</v>
      </c>
      <c r="AA167" s="19" t="s">
        <v>305</v>
      </c>
      <c r="AB167" s="19"/>
      <c r="AC167" s="19" t="s">
        <v>192</v>
      </c>
      <c r="AD167" s="5"/>
      <c r="AE167" s="19">
        <v>4</v>
      </c>
      <c r="AF167" s="19" t="s">
        <v>180</v>
      </c>
      <c r="AG167" s="19" t="s">
        <v>166</v>
      </c>
      <c r="AH167" s="19">
        <v>537</v>
      </c>
      <c r="AI167" s="19" t="s">
        <v>193</v>
      </c>
      <c r="AJ167" s="5"/>
      <c r="AK167" s="5"/>
      <c r="AL167" s="5" t="s">
        <v>122</v>
      </c>
      <c r="AM167" s="5"/>
      <c r="AN167" s="5" t="s">
        <v>170</v>
      </c>
      <c r="AO167" s="5" t="str">
        <f>CONCATENATE("0055-",B167,"-",C167,"-","4",".",AE167,".",AF167,".",AG167,".",AH167,"-",AL167,".",AN167,"-",AI167)</f>
        <v>0055-CPC-GA1-4.4.3.30.537-PS.SB-0003</v>
      </c>
      <c r="AP167" s="5" t="str">
        <f>CONCATENATE("0055-",B167,"-",C167,"-","4",".",AE167,".",AF167,".",AG167,".",AH167,"-",AL167,"-",AN167,"-",AI167,"_",BD167,"_",U167)</f>
        <v>0055-CPC-GA1-4.4.3.30.537-PS-SB-0003_A1_ER</v>
      </c>
      <c r="AQ167" s="13" t="s">
        <v>522</v>
      </c>
      <c r="AR167" s="13" t="s">
        <v>356</v>
      </c>
      <c r="AS167" s="13"/>
      <c r="AT167" s="13"/>
      <c r="AU167" s="13" t="s">
        <v>321</v>
      </c>
      <c r="AV167" s="13" t="s">
        <v>336</v>
      </c>
      <c r="AW167" s="13" t="str">
        <f>CONCATENATE(AQ167," ",AS167,CHAR(10),W167,CHAR(10),AU167)</f>
        <v>AFA&amp;FFS Marshalling cabinet KSPA 9030-01/TECON TU 4371-001-00159093-07 REV.5. 
5-30-JFMC-0002
Electrical circuits</v>
      </c>
      <c r="AX167" s="13" t="str">
        <f>CONCATENATE(AR167," ",AT167,CHAR(10),W167,CHAR(10),AV167)</f>
        <v>Контроллер для систем пожарной автоматики КСПА 9030-01/Текон, ТУ 4371-001-00159093-07 изм.5. Шкаф кроссовый АСПС и ПТ. 
5-30-JFMC-0002
Схема электрическая принципиальная</v>
      </c>
      <c r="AY167" s="5"/>
      <c r="AZ167" s="5" t="s">
        <v>490</v>
      </c>
      <c r="BA167" s="5" t="s">
        <v>489</v>
      </c>
      <c r="BB167" s="5" t="str">
        <f>IF(FW167&gt;0,"02",IF(FN167&gt;0,"01",IF(FE167&gt;0,"00",IF(EM167&gt;0,"G1",IF(ED167&gt;0,"F1",IF(DU167&gt;0,"E1",IF(DL167&gt;0,"D1",IF(DC167&gt;0,"C1",IF(CT167&gt;0,"B1",IF(BM167&gt;0,"A1","-"))))))))))</f>
        <v>A1</v>
      </c>
      <c r="BC167" s="167" t="str">
        <f t="shared" si="145"/>
        <v>IFR</v>
      </c>
      <c r="BD167" s="5" t="str">
        <f t="shared" si="146"/>
        <v>A1</v>
      </c>
      <c r="BE167" s="5"/>
      <c r="BF167" s="5"/>
      <c r="BG167" s="12"/>
      <c r="BH167" s="5"/>
      <c r="BI167" s="5"/>
      <c r="BJ167" s="54">
        <f>FB167-(28+15)</f>
        <v>44180</v>
      </c>
      <c r="BK167" s="54">
        <f ca="1">IF(BM167&gt;0,BL167,IF(BJ167&lt;TODAY(),WORKDAY(TODAY(),10),BJ167))</f>
        <v>44252</v>
      </c>
      <c r="BL167" s="193">
        <v>44252</v>
      </c>
      <c r="BM167" s="167" t="s">
        <v>791</v>
      </c>
      <c r="BN167" s="167"/>
      <c r="BO167" s="167"/>
      <c r="BP167" s="167"/>
      <c r="BQ167" s="167"/>
      <c r="BR167" s="157"/>
      <c r="BS167" s="157"/>
      <c r="BT167" s="157"/>
      <c r="BU167" s="157"/>
      <c r="BV167" s="157"/>
      <c r="BW167" s="147"/>
      <c r="BX167" s="147"/>
      <c r="BY167" s="147"/>
      <c r="BZ167" s="147"/>
      <c r="CA167" s="147"/>
      <c r="CB167" s="125"/>
      <c r="CC167" s="125"/>
      <c r="CD167" s="125"/>
      <c r="CE167" s="125"/>
      <c r="CF167" s="125"/>
      <c r="CG167" s="125"/>
      <c r="CH167" s="125"/>
      <c r="CI167" s="125"/>
      <c r="CJ167" s="125"/>
      <c r="CK167" s="125"/>
      <c r="CL167" s="24">
        <f>WORKDAY(BJ167,20)</f>
        <v>44208</v>
      </c>
      <c r="CM167" s="24">
        <f ca="1">IF(BM167&gt;0,WORKDAY(BK167,10),"-")</f>
        <v>44266</v>
      </c>
      <c r="CN167" s="54"/>
      <c r="CO167" s="117"/>
      <c r="CP167" s="34"/>
      <c r="CQ167" s="24">
        <f>WORKDAY(CL167,10)</f>
        <v>44222</v>
      </c>
      <c r="CR167" s="24" t="str">
        <f>IF(CO167&gt;0,WORKDAY(CM167,10),"-")</f>
        <v>-</v>
      </c>
      <c r="CS167" s="54"/>
      <c r="CT167" s="5"/>
      <c r="CU167" s="24" t="str">
        <f>IF(CT167&gt;0,WORKDAY(CQ167,10),"-")</f>
        <v>-</v>
      </c>
      <c r="CV167" s="24" t="str">
        <f>IF(CT167&gt;0,WORKDAY(CR167,10),"-")</f>
        <v>-</v>
      </c>
      <c r="CW167" s="54"/>
      <c r="CX167" s="5"/>
      <c r="CY167" s="34"/>
      <c r="CZ167" s="24" t="str">
        <f>IF(CX167&gt;0,WORKDAY(CU167,10),"-")</f>
        <v>-</v>
      </c>
      <c r="DA167" s="24" t="str">
        <f>IF(CX167&gt;0,WORKDAY(CV167,10),"-")</f>
        <v>-</v>
      </c>
      <c r="DB167" s="24"/>
      <c r="DC167" s="5"/>
      <c r="DD167" s="24" t="str">
        <f>IF(DC167&gt;0,WORKDAY(CZ167,10),"-")</f>
        <v>-</v>
      </c>
      <c r="DE167" s="24" t="str">
        <f>IF(DC167&gt;0,WORKDAY(DA167,10),"-")</f>
        <v>-</v>
      </c>
      <c r="DF167" s="5"/>
      <c r="DG167" s="5"/>
      <c r="DH167" s="54"/>
      <c r="DI167" s="24" t="str">
        <f>IF(DG167&gt;0,WORKDAY(DD167,10),"-")</f>
        <v>-</v>
      </c>
      <c r="DJ167" s="24" t="str">
        <f>IF(DG167&gt;0,WORKDAY(DE167,10),"-")</f>
        <v>-</v>
      </c>
      <c r="DK167" s="5"/>
      <c r="DL167" s="5"/>
      <c r="DM167" s="24" t="str">
        <f>IF(DL167&gt;0,WORKDAY(DI167,10),"-")</f>
        <v>-</v>
      </c>
      <c r="DN167" s="24" t="str">
        <f>IF(DL167&gt;0,WORKDAY(DJ167,10),"-")</f>
        <v>-</v>
      </c>
      <c r="DO167" s="5"/>
      <c r="DP167" s="5"/>
      <c r="DQ167" s="54"/>
      <c r="DR167" s="24" t="str">
        <f>IF(DP167&gt;0,WORKDAY(DM167,10),"-")</f>
        <v>-</v>
      </c>
      <c r="DS167" s="24" t="str">
        <f>IF(DP167&gt;0,WORKDAY(DN167,10),"-")</f>
        <v>-</v>
      </c>
      <c r="DT167" s="5"/>
      <c r="DU167" s="5"/>
      <c r="DV167" s="24" t="str">
        <f>IF(DU167&gt;0,WORKDAY(DR167,10),"-")</f>
        <v>-</v>
      </c>
      <c r="DW167" s="24" t="str">
        <f>IF(DU167&gt;0,WORKDAY(DS167,10),"-")</f>
        <v>-</v>
      </c>
      <c r="DX167" s="5"/>
      <c r="DY167" s="5"/>
      <c r="DZ167" s="54"/>
      <c r="EA167" s="24" t="str">
        <f>IF(DY167&gt;0,WORKDAY(DV167,10),"-")</f>
        <v>-</v>
      </c>
      <c r="EB167" s="24" t="str">
        <f>IF(DY167&gt;0,WORKDAY(DW167,10),"-")</f>
        <v>-</v>
      </c>
      <c r="EC167" s="5"/>
      <c r="ED167" s="5"/>
      <c r="EE167" s="24" t="str">
        <f>IF(ED167&gt;0,WORKDAY(EA167,10),"-")</f>
        <v>-</v>
      </c>
      <c r="EF167" s="24" t="str">
        <f>IF(ED167&gt;0,WORKDAY(EB167,10),"-")</f>
        <v>-</v>
      </c>
      <c r="EG167" s="5"/>
      <c r="EH167" s="5"/>
      <c r="EI167" s="54"/>
      <c r="EJ167" s="24" t="str">
        <f>IF(EH167&gt;0,WORKDAY(EE167,10),"-")</f>
        <v>-</v>
      </c>
      <c r="EK167" s="24" t="str">
        <f>IF(EH167&gt;0,WORKDAY(EF167,10),"-")</f>
        <v>-</v>
      </c>
      <c r="EL167" s="5"/>
      <c r="EM167" s="5"/>
      <c r="EN167" s="24" t="str">
        <f>IF(EM167&gt;0,WORKDAY(EJ167,10),"-")</f>
        <v>-</v>
      </c>
      <c r="EO167" s="24" t="str">
        <f>IF(EM167&gt;0,WORKDAY(EK167,10),"-")</f>
        <v>-</v>
      </c>
      <c r="EP167" s="5"/>
      <c r="EQ167" s="5"/>
      <c r="ER167" s="54"/>
      <c r="ES167" s="54"/>
      <c r="ET167" s="54"/>
      <c r="EU167" s="54"/>
      <c r="EV167" s="54"/>
      <c r="EW167" s="24"/>
      <c r="EX167" s="24"/>
      <c r="EY167" s="167"/>
      <c r="EZ167" s="167"/>
      <c r="FA167" s="193"/>
      <c r="FB167" s="214">
        <v>44223</v>
      </c>
      <c r="FC167" s="214">
        <f ca="1">IF(BK167&gt;0,IF(DC167&gt;0,WORKDAY(DB167,20),IF(CT167&gt;0,WORKDAY(CS167,30),IF(CO167&gt;0,WORKDAY(CN167,40),FB167))),"-")</f>
        <v>44223</v>
      </c>
      <c r="FD167" s="167"/>
      <c r="FE167" s="167"/>
      <c r="FF167" s="24" t="str">
        <f>IF(FE167&gt;0,WORKDAY(FB167,10),"-")</f>
        <v>-</v>
      </c>
      <c r="FG167" s="24" t="str">
        <f>IF(FE167&gt;0,WORKDAY(FC167,10),"-")</f>
        <v>-</v>
      </c>
      <c r="FH167" s="5"/>
      <c r="FI167" s="5"/>
      <c r="FJ167" s="34"/>
      <c r="FK167" s="24">
        <f t="shared" si="147"/>
        <v>44251</v>
      </c>
      <c r="FL167" s="24">
        <f>FK167</f>
        <v>44251</v>
      </c>
      <c r="FM167" s="167"/>
      <c r="FN167" s="167"/>
      <c r="FO167" s="24" t="str">
        <f>IF(FN167&gt;0,WORKDAY(FK167,10),"-")</f>
        <v>-</v>
      </c>
      <c r="FP167" s="24" t="str">
        <f>IF(FN167&gt;0,WORKDAY(FL167,10),"-")</f>
        <v>-</v>
      </c>
      <c r="FQ167" s="5"/>
      <c r="FR167" s="5"/>
      <c r="FS167" s="54"/>
      <c r="FT167" s="24">
        <f t="shared" si="148"/>
        <v>44279</v>
      </c>
      <c r="FU167" s="24">
        <f t="shared" si="144"/>
        <v>44279</v>
      </c>
      <c r="FV167" s="5"/>
      <c r="FW167" s="5"/>
      <c r="FX167" s="24" t="str">
        <f>IF(FW167&gt;0,WORKDAY(FT167,10),"-")</f>
        <v>-</v>
      </c>
      <c r="FY167" s="24" t="str">
        <f>IF(FW167&gt;0,WORKDAY(FU167,10),"-")</f>
        <v>-</v>
      </c>
      <c r="FZ167" s="5"/>
      <c r="GA167" s="5"/>
      <c r="GB167" s="54"/>
      <c r="GC167" s="54"/>
      <c r="GD167" s="54"/>
      <c r="GE167" s="54"/>
      <c r="GF167" s="54"/>
      <c r="GG167" s="54"/>
      <c r="GH167" s="54"/>
      <c r="GI167" s="54"/>
      <c r="GJ167" s="54"/>
      <c r="GK167" s="54"/>
      <c r="GL167" s="54"/>
      <c r="GM167" s="54"/>
      <c r="GN167" s="54"/>
      <c r="GO167" s="54"/>
      <c r="GP167" s="54"/>
      <c r="GQ167" s="54"/>
      <c r="GR167" s="54"/>
      <c r="GS167" s="54"/>
      <c r="GT167" s="54"/>
      <c r="GU167" s="54"/>
      <c r="GV167" s="54"/>
      <c r="GW167" s="54"/>
      <c r="GX167" s="54"/>
      <c r="GY167" s="54"/>
      <c r="GZ167" s="193"/>
      <c r="HA167" s="54"/>
      <c r="HB167" s="54"/>
      <c r="HC167" s="54"/>
      <c r="HD167" s="34">
        <f t="shared" ca="1" si="110"/>
        <v>1</v>
      </c>
      <c r="HE167" s="25">
        <f t="shared" ca="1" si="131"/>
        <v>6.8389057750759875E-4</v>
      </c>
      <c r="HF167" s="25">
        <f t="shared" ca="1" si="132"/>
        <v>1.5197568389057751E-3</v>
      </c>
      <c r="HG167" s="25">
        <f t="shared" ca="1" si="133"/>
        <v>9.0543259557344079E-4</v>
      </c>
      <c r="HH167" s="25">
        <f t="shared" ca="1" si="134"/>
        <v>2.012072434607646E-3</v>
      </c>
      <c r="HI167" s="25"/>
      <c r="HJ167" s="25"/>
      <c r="HK167" s="5"/>
      <c r="HL167" s="24">
        <f t="shared" ca="1" si="108"/>
        <v>44252</v>
      </c>
      <c r="HM167" s="107"/>
      <c r="HO167" s="204" t="str">
        <f t="shared" si="115"/>
        <v>ожидание A1</v>
      </c>
      <c r="HP167" s="204" t="str">
        <f t="shared" si="116"/>
        <v>не выгружено 00</v>
      </c>
      <c r="HQ167" s="182" t="str">
        <f t="shared" si="117"/>
        <v>выгружено A1</v>
      </c>
      <c r="HR167" s="182" t="str">
        <f t="shared" si="118"/>
        <v>ожидание A1</v>
      </c>
      <c r="HS167" s="182" t="b">
        <f t="shared" si="119"/>
        <v>0</v>
      </c>
      <c r="HT167" s="182" t="str">
        <f t="shared" si="120"/>
        <v>ожидание замечаний</v>
      </c>
      <c r="HU167" s="182" t="str">
        <f t="shared" si="121"/>
        <v>0055-P2-GA1-CPC-TRM-00668</v>
      </c>
      <c r="HV167" s="191">
        <f t="shared" si="122"/>
        <v>44252</v>
      </c>
      <c r="HW167" s="184" t="str">
        <f t="shared" si="123"/>
        <v>ожидание A1</v>
      </c>
      <c r="HX167" s="191" t="str">
        <f t="shared" si="124"/>
        <v>ожидание A1</v>
      </c>
      <c r="HY167" s="183"/>
      <c r="HZ167" s="182" t="str">
        <f t="shared" si="125"/>
        <v>выгружено</v>
      </c>
      <c r="IA167" s="182" t="str">
        <f t="shared" si="126"/>
        <v>A1</v>
      </c>
      <c r="IB167" s="182" t="str">
        <f t="shared" si="127"/>
        <v>ожидание замечаний к ревизии</v>
      </c>
      <c r="IC167" s="182" t="str">
        <f t="shared" si="128"/>
        <v>A1</v>
      </c>
      <c r="ID167" s="182" t="str">
        <f t="shared" si="129"/>
        <v>A1</v>
      </c>
      <c r="IE167" s="185" t="str">
        <f t="shared" si="130"/>
        <v>1</v>
      </c>
      <c r="IF167" s="135" t="s">
        <v>705</v>
      </c>
      <c r="IG167" s="181">
        <v>1</v>
      </c>
    </row>
    <row r="168" spans="1:289" s="57" customFormat="1" ht="57" customHeight="1">
      <c r="A168" s="6"/>
      <c r="B168" s="19" t="s">
        <v>156</v>
      </c>
      <c r="C168" s="19" t="s">
        <v>157</v>
      </c>
      <c r="D168" s="5"/>
      <c r="E168" s="5"/>
      <c r="F168" s="5"/>
      <c r="G168" s="5"/>
      <c r="H168" s="5" t="s">
        <v>727</v>
      </c>
      <c r="I168" s="5" t="s">
        <v>736</v>
      </c>
      <c r="J168" s="5"/>
      <c r="K168" s="5"/>
      <c r="L168" s="5"/>
      <c r="M168" s="5"/>
      <c r="N168" s="5"/>
      <c r="O168" s="5"/>
      <c r="P168" s="5" t="s">
        <v>745</v>
      </c>
      <c r="Q168" s="5" t="s">
        <v>747</v>
      </c>
      <c r="R168" s="5" t="s">
        <v>204</v>
      </c>
      <c r="S168" s="5" t="s">
        <v>364</v>
      </c>
      <c r="T168" s="5" t="s">
        <v>363</v>
      </c>
      <c r="U168" s="5" t="s">
        <v>158</v>
      </c>
      <c r="V168" s="5"/>
      <c r="W168" s="5" t="str">
        <f>CONCATENATE(X168,"-",Y168,"-",Z168,AA168,,AB168,"-",AC168)</f>
        <v>5-30-JFMC-0002</v>
      </c>
      <c r="X168" s="19" t="s">
        <v>755</v>
      </c>
      <c r="Y168" s="19">
        <v>30</v>
      </c>
      <c r="Z168" s="19" t="s">
        <v>310</v>
      </c>
      <c r="AA168" s="19" t="s">
        <v>305</v>
      </c>
      <c r="AB168" s="19"/>
      <c r="AC168" s="19" t="s">
        <v>192</v>
      </c>
      <c r="AD168" s="5"/>
      <c r="AE168" s="19">
        <v>4</v>
      </c>
      <c r="AF168" s="19" t="s">
        <v>180</v>
      </c>
      <c r="AG168" s="19" t="s">
        <v>166</v>
      </c>
      <c r="AH168" s="19">
        <v>537</v>
      </c>
      <c r="AI168" s="19" t="s">
        <v>193</v>
      </c>
      <c r="AJ168" s="5"/>
      <c r="AK168" s="5"/>
      <c r="AL168" s="5" t="s">
        <v>122</v>
      </c>
      <c r="AM168" s="5"/>
      <c r="AN168" s="5" t="s">
        <v>546</v>
      </c>
      <c r="AO168" s="5" t="str">
        <f>CONCATENATE("0055-",B168,"-",C168,"-","4",".",AE168,".",AF168,".",AG168,".",AH168,"-",AL168,".",AN168,"-",AI168)</f>
        <v>0055-CPC-GA1-4.4.3.30.537-PS.JH-0003</v>
      </c>
      <c r="AP168" s="5" t="str">
        <f>CONCATENATE("0055-",B168,"-",C168,"-","4",".",AE168,".",AF168,".",AG168,".",AH168,"-",AL168,"-",AN168,"-",AI168,"_",BD168,"_",U168)</f>
        <v>0055-CPC-GA1-4.4.3.30.537-PS-JH-0003_-_ER</v>
      </c>
      <c r="AQ168" s="13" t="s">
        <v>522</v>
      </c>
      <c r="AR168" s="13" t="s">
        <v>356</v>
      </c>
      <c r="AS168" s="13"/>
      <c r="AT168" s="13"/>
      <c r="AU168" s="13" t="s">
        <v>286</v>
      </c>
      <c r="AV168" s="13" t="s">
        <v>287</v>
      </c>
      <c r="AW168" s="13" t="str">
        <f>CONCATENATE(AQ168," ",AS168,CHAR(10),W168,CHAR(10),AU168)</f>
        <v>AFA&amp;FFS Marshalling cabinet KSPA 9030-01/TECON TU 4371-001-00159093-07 REV.5. 
5-30-JFMC-0002
Passport</v>
      </c>
      <c r="AX168" s="13" t="str">
        <f>CONCATENATE(AR168," ",AT168,CHAR(10),W168,CHAR(10),AV168)</f>
        <v>Контроллер для систем пожарной автоматики КСПА 9030-01/Текон, ТУ 4371-001-00159093-07 изм.5. Шкаф кроссовый АСПС и ПТ. 
5-30-JFMC-0002
Паспорт</v>
      </c>
      <c r="AY168" s="5"/>
      <c r="AZ168" s="5" t="s">
        <v>490</v>
      </c>
      <c r="BA168" s="5" t="s">
        <v>489</v>
      </c>
      <c r="BB168" s="5" t="str">
        <f>IF(FW168&gt;0,"02",IF(FN168&gt;0,"01",IF(FE168&gt;0,"00",IF(EM168&gt;0,"G1",IF(ED168&gt;0,"F1",IF(DU168&gt;0,"E1",IF(DL168&gt;0,"D1",IF(DC168&gt;0,"C1",IF(CT168&gt;0,"B1",IF(BM168&gt;0,"A1","-"))))))))))</f>
        <v>-</v>
      </c>
      <c r="BC168" s="167" t="str">
        <f t="shared" si="145"/>
        <v>-</v>
      </c>
      <c r="BD168" s="5" t="str">
        <f t="shared" si="146"/>
        <v>-</v>
      </c>
      <c r="BE168" s="5"/>
      <c r="BF168" s="5"/>
      <c r="BG168" s="12"/>
      <c r="BH168" s="5"/>
      <c r="BI168" s="5"/>
      <c r="BJ168" s="54">
        <f>FB168-(28+15)</f>
        <v>44227</v>
      </c>
      <c r="BK168" s="54">
        <f ca="1">IF(BM168&gt;0,BL168,IF(BJ168&lt;TODAY(),WORKDAY(TODAY(),10),BJ168))</f>
        <v>44294</v>
      </c>
      <c r="BL168" s="54"/>
      <c r="BM168" s="5"/>
      <c r="BN168" s="167"/>
      <c r="BO168" s="167"/>
      <c r="BP168" s="167"/>
      <c r="BQ168" s="167"/>
      <c r="BR168" s="157"/>
      <c r="BS168" s="157"/>
      <c r="BT168" s="157"/>
      <c r="BU168" s="157"/>
      <c r="BV168" s="157"/>
      <c r="BW168" s="147"/>
      <c r="BX168" s="147"/>
      <c r="BY168" s="147"/>
      <c r="BZ168" s="147"/>
      <c r="CA168" s="147"/>
      <c r="CB168" s="125"/>
      <c r="CC168" s="125"/>
      <c r="CD168" s="125"/>
      <c r="CE168" s="125"/>
      <c r="CF168" s="125"/>
      <c r="CG168" s="125"/>
      <c r="CH168" s="125"/>
      <c r="CI168" s="125"/>
      <c r="CJ168" s="125"/>
      <c r="CK168" s="125"/>
      <c r="CL168" s="24">
        <f>WORKDAY(BJ168,20)</f>
        <v>44253</v>
      </c>
      <c r="CM168" s="24" t="str">
        <f>IF(BM168&gt;0,WORKDAY(BK168,10),"-")</f>
        <v>-</v>
      </c>
      <c r="CN168" s="54"/>
      <c r="CO168" s="117"/>
      <c r="CP168" s="34">
        <v>3</v>
      </c>
      <c r="CQ168" s="24">
        <f>WORKDAY(CL168,10)</f>
        <v>44267</v>
      </c>
      <c r="CR168" s="24" t="str">
        <f>IF(CO168&gt;0,WORKDAY(CM168,10),"-")</f>
        <v>-</v>
      </c>
      <c r="CS168" s="54"/>
      <c r="CT168" s="5"/>
      <c r="CU168" s="24" t="str">
        <f>IF(CT168&gt;0,WORKDAY(CQ168,10),"-")</f>
        <v>-</v>
      </c>
      <c r="CV168" s="24" t="str">
        <f>IF(CT168&gt;0,WORKDAY(CR168,10),"-")</f>
        <v>-</v>
      </c>
      <c r="CW168" s="54"/>
      <c r="CX168" s="5"/>
      <c r="CY168" s="34"/>
      <c r="CZ168" s="24" t="str">
        <f>IF(CX168&gt;0,WORKDAY(CU168,10),"-")</f>
        <v>-</v>
      </c>
      <c r="DA168" s="24" t="str">
        <f>IF(CX168&gt;0,WORKDAY(CV168,10),"-")</f>
        <v>-</v>
      </c>
      <c r="DB168" s="24"/>
      <c r="DC168" s="5"/>
      <c r="DD168" s="24" t="str">
        <f>IF(DC168&gt;0,WORKDAY(CZ168,10),"-")</f>
        <v>-</v>
      </c>
      <c r="DE168" s="24" t="str">
        <f>IF(DC168&gt;0,WORKDAY(DA168,10),"-")</f>
        <v>-</v>
      </c>
      <c r="DF168" s="5"/>
      <c r="DG168" s="5"/>
      <c r="DH168" s="54"/>
      <c r="DI168" s="24" t="str">
        <f>IF(DG168&gt;0,WORKDAY(DD168,10),"-")</f>
        <v>-</v>
      </c>
      <c r="DJ168" s="24" t="str">
        <f>IF(DG168&gt;0,WORKDAY(DE168,10),"-")</f>
        <v>-</v>
      </c>
      <c r="DK168" s="5"/>
      <c r="DL168" s="5"/>
      <c r="DM168" s="24" t="str">
        <f>IF(DL168&gt;0,WORKDAY(DI168,10),"-")</f>
        <v>-</v>
      </c>
      <c r="DN168" s="24" t="str">
        <f>IF(DL168&gt;0,WORKDAY(DJ168,10),"-")</f>
        <v>-</v>
      </c>
      <c r="DO168" s="5"/>
      <c r="DP168" s="5"/>
      <c r="DQ168" s="54"/>
      <c r="DR168" s="24" t="str">
        <f>IF(DP168&gt;0,WORKDAY(DM168,10),"-")</f>
        <v>-</v>
      </c>
      <c r="DS168" s="24" t="str">
        <f>IF(DP168&gt;0,WORKDAY(DN168,10),"-")</f>
        <v>-</v>
      </c>
      <c r="DT168" s="5"/>
      <c r="DU168" s="5"/>
      <c r="DV168" s="24" t="str">
        <f>IF(DU168&gt;0,WORKDAY(DR168,10),"-")</f>
        <v>-</v>
      </c>
      <c r="DW168" s="24" t="str">
        <f>IF(DU168&gt;0,WORKDAY(DS168,10),"-")</f>
        <v>-</v>
      </c>
      <c r="DX168" s="5"/>
      <c r="DY168" s="5"/>
      <c r="DZ168" s="54"/>
      <c r="EA168" s="24" t="str">
        <f>IF(DY168&gt;0,WORKDAY(DV168,10),"-")</f>
        <v>-</v>
      </c>
      <c r="EB168" s="24" t="str">
        <f>IF(DY168&gt;0,WORKDAY(DW168,10),"-")</f>
        <v>-</v>
      </c>
      <c r="EC168" s="5"/>
      <c r="ED168" s="5"/>
      <c r="EE168" s="24" t="str">
        <f>IF(ED168&gt;0,WORKDAY(EA168,10),"-")</f>
        <v>-</v>
      </c>
      <c r="EF168" s="24" t="str">
        <f>IF(ED168&gt;0,WORKDAY(EB168,10),"-")</f>
        <v>-</v>
      </c>
      <c r="EG168" s="5"/>
      <c r="EH168" s="5"/>
      <c r="EI168" s="54"/>
      <c r="EJ168" s="24" t="str">
        <f>IF(EH168&gt;0,WORKDAY(EE168,10),"-")</f>
        <v>-</v>
      </c>
      <c r="EK168" s="24" t="str">
        <f>IF(EH168&gt;0,WORKDAY(EF168,10),"-")</f>
        <v>-</v>
      </c>
      <c r="EL168" s="5"/>
      <c r="EM168" s="5"/>
      <c r="EN168" s="24" t="str">
        <f>IF(EM168&gt;0,WORKDAY(EJ168,10),"-")</f>
        <v>-</v>
      </c>
      <c r="EO168" s="24" t="str">
        <f>IF(EM168&gt;0,WORKDAY(EK168,10),"-")</f>
        <v>-</v>
      </c>
      <c r="EP168" s="5"/>
      <c r="EQ168" s="5"/>
      <c r="ER168" s="54"/>
      <c r="ES168" s="54"/>
      <c r="ET168" s="54"/>
      <c r="EU168" s="54"/>
      <c r="EV168" s="54"/>
      <c r="EW168" s="24"/>
      <c r="EX168" s="24"/>
      <c r="EY168" s="167"/>
      <c r="EZ168" s="167"/>
      <c r="FA168" s="193"/>
      <c r="FB168" s="214">
        <v>44270</v>
      </c>
      <c r="FC168" s="214">
        <f ca="1">IF(BK168&gt;0,IF(DC168&gt;0,WORKDAY(DB168,20),IF(CT168&gt;0,WORKDAY(CS168,30),IF(CO168&gt;0,WORKDAY(CN168,40),FB168))),"-")</f>
        <v>44270</v>
      </c>
      <c r="FD168" s="167"/>
      <c r="FE168" s="167"/>
      <c r="FF168" s="24" t="str">
        <f>IF(FE168&gt;0,WORKDAY(FB168,10),"-")</f>
        <v>-</v>
      </c>
      <c r="FG168" s="24" t="str">
        <f>IF(FE168&gt;0,WORKDAY(FC168,10),"-")</f>
        <v>-</v>
      </c>
      <c r="FH168" s="167"/>
      <c r="FI168" s="167"/>
      <c r="FJ168" s="196">
        <v>1</v>
      </c>
      <c r="FK168" s="24">
        <f t="shared" si="147"/>
        <v>44298</v>
      </c>
      <c r="FL168" s="24">
        <f>FK168</f>
        <v>44298</v>
      </c>
      <c r="FM168" s="5"/>
      <c r="FN168" s="5"/>
      <c r="FO168" s="24" t="str">
        <f>IF(FN168&gt;0,WORKDAY(FK168,10),"-")</f>
        <v>-</v>
      </c>
      <c r="FP168" s="24" t="str">
        <f>IF(FN168&gt;0,WORKDAY(FL168,10),"-")</f>
        <v>-</v>
      </c>
      <c r="FQ168" s="5"/>
      <c r="FR168" s="5"/>
      <c r="FS168" s="54"/>
      <c r="FT168" s="24">
        <f t="shared" si="148"/>
        <v>44326</v>
      </c>
      <c r="FU168" s="24">
        <f t="shared" si="144"/>
        <v>44326</v>
      </c>
      <c r="FV168" s="5"/>
      <c r="FW168" s="5"/>
      <c r="FX168" s="24" t="str">
        <f>IF(FW168&gt;0,WORKDAY(FT168,10),"-")</f>
        <v>-</v>
      </c>
      <c r="FY168" s="24" t="str">
        <f>IF(FW168&gt;0,WORKDAY(FU168,10),"-")</f>
        <v>-</v>
      </c>
      <c r="FZ168" s="5"/>
      <c r="GA168" s="5"/>
      <c r="GB168" s="54"/>
      <c r="GC168" s="54"/>
      <c r="GD168" s="54"/>
      <c r="GE168" s="54"/>
      <c r="GF168" s="54"/>
      <c r="GG168" s="54"/>
      <c r="GH168" s="54"/>
      <c r="GI168" s="54"/>
      <c r="GJ168" s="54"/>
      <c r="GK168" s="54"/>
      <c r="GL168" s="54"/>
      <c r="GM168" s="54"/>
      <c r="GN168" s="54"/>
      <c r="GO168" s="54"/>
      <c r="GP168" s="54"/>
      <c r="GQ168" s="54"/>
      <c r="GR168" s="54"/>
      <c r="GS168" s="54"/>
      <c r="GT168" s="54"/>
      <c r="GU168" s="54"/>
      <c r="GV168" s="54"/>
      <c r="GW168" s="54"/>
      <c r="GX168" s="54"/>
      <c r="GY168" s="54"/>
      <c r="GZ168" s="193"/>
      <c r="HA168" s="54"/>
      <c r="HB168" s="54"/>
      <c r="HC168" s="54"/>
      <c r="HD168" s="34">
        <f t="shared" ca="1" si="110"/>
        <v>1</v>
      </c>
      <c r="HE168" s="25">
        <f t="shared" si="131"/>
        <v>0</v>
      </c>
      <c r="HF168" s="25">
        <f t="shared" ca="1" si="132"/>
        <v>1.5197568389057751E-3</v>
      </c>
      <c r="HG168" s="25">
        <f t="shared" si="133"/>
        <v>0</v>
      </c>
      <c r="HH168" s="25">
        <f t="shared" ca="1" si="134"/>
        <v>2.012072434607646E-3</v>
      </c>
      <c r="HI168" s="25"/>
      <c r="HJ168" s="25"/>
      <c r="HK168" s="5"/>
      <c r="HL168" s="24" t="str">
        <f t="shared" ca="1" si="108"/>
        <v>-</v>
      </c>
      <c r="HM168" s="107"/>
      <c r="HO168" s="204" t="str">
        <f t="shared" si="115"/>
        <v>не выгружено A1</v>
      </c>
      <c r="HP168" s="204" t="str">
        <f t="shared" si="116"/>
        <v>не выгружено 00</v>
      </c>
      <c r="HQ168" s="182" t="str">
        <f t="shared" si="117"/>
        <v>не выгружено A1</v>
      </c>
      <c r="HR168" s="182" t="str">
        <f t="shared" si="118"/>
        <v>не выгружено A1</v>
      </c>
      <c r="HS168" s="182" t="b">
        <f t="shared" si="119"/>
        <v>0</v>
      </c>
      <c r="HT168" s="182" t="str">
        <f t="shared" si="120"/>
        <v>не выгружено A1</v>
      </c>
      <c r="HU168" s="182" t="str">
        <f t="shared" si="121"/>
        <v>не выгружено A1</v>
      </c>
      <c r="HV168" s="191" t="str">
        <f t="shared" si="122"/>
        <v>не выгружено A1</v>
      </c>
      <c r="HW168" s="184" t="str">
        <f t="shared" si="123"/>
        <v>не выгружено A1</v>
      </c>
      <c r="HX168" s="191" t="str">
        <f t="shared" si="124"/>
        <v>не выгружено A1</v>
      </c>
      <c r="HY168" s="183"/>
      <c r="HZ168" s="182" t="str">
        <f t="shared" si="125"/>
        <v>не выгружено</v>
      </c>
      <c r="IA168" s="182" t="str">
        <f t="shared" si="126"/>
        <v>A1</v>
      </c>
      <c r="IB168" s="182" t="str">
        <f t="shared" si="127"/>
        <v>не выгружено</v>
      </c>
      <c r="IC168" s="182" t="str">
        <f t="shared" si="128"/>
        <v>A1</v>
      </c>
      <c r="ID168" s="182" t="str">
        <f t="shared" si="129"/>
        <v>A1</v>
      </c>
      <c r="IE168" s="185" t="str">
        <f t="shared" si="130"/>
        <v>выгрузить A1</v>
      </c>
      <c r="IF168" s="135" t="s">
        <v>705</v>
      </c>
      <c r="IG168" s="181">
        <v>1</v>
      </c>
    </row>
    <row r="169" spans="1:289" s="87" customFormat="1" ht="15" hidden="1" customHeight="1">
      <c r="A169" s="17"/>
      <c r="B169" s="20"/>
      <c r="C169" s="20"/>
      <c r="D169" s="18"/>
      <c r="E169" s="18"/>
      <c r="F169" s="18"/>
      <c r="G169" s="18"/>
      <c r="H169" s="18"/>
      <c r="I169" s="18"/>
      <c r="J169" s="18"/>
      <c r="K169" s="18"/>
      <c r="L169" s="18"/>
      <c r="M169" s="18"/>
      <c r="N169" s="18"/>
      <c r="O169" s="18"/>
      <c r="P169" s="18"/>
      <c r="Q169" s="18"/>
      <c r="R169" s="18"/>
      <c r="S169" s="18"/>
      <c r="T169" s="18"/>
      <c r="U169" s="18"/>
      <c r="V169" s="18"/>
      <c r="W169" s="20"/>
      <c r="X169" s="20"/>
      <c r="Y169" s="20"/>
      <c r="Z169" s="20"/>
      <c r="AA169" s="20"/>
      <c r="AB169" s="20"/>
      <c r="AC169" s="20"/>
      <c r="AD169" s="18"/>
      <c r="AE169" s="20"/>
      <c r="AF169" s="20"/>
      <c r="AG169" s="20"/>
      <c r="AH169" s="20"/>
      <c r="AI169" s="20"/>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71"/>
      <c r="BO169" s="171"/>
      <c r="BP169" s="171"/>
      <c r="BQ169" s="171"/>
      <c r="BR169" s="161"/>
      <c r="BS169" s="161"/>
      <c r="BT169" s="161"/>
      <c r="BU169" s="161"/>
      <c r="BV169" s="161"/>
      <c r="BW169" s="151"/>
      <c r="BX169" s="151"/>
      <c r="BY169" s="151"/>
      <c r="BZ169" s="151"/>
      <c r="CA169" s="151"/>
      <c r="CB169" s="129"/>
      <c r="CC169" s="129"/>
      <c r="CD169" s="129"/>
      <c r="CE169" s="129"/>
      <c r="CF169" s="129"/>
      <c r="CG169" s="129"/>
      <c r="CH169" s="129"/>
      <c r="CI169" s="129"/>
      <c r="CJ169" s="129"/>
      <c r="CK169" s="129"/>
      <c r="CL169" s="18"/>
      <c r="CM169" s="18"/>
      <c r="CN169" s="18"/>
      <c r="CO169" s="118"/>
      <c r="CP169" s="48"/>
      <c r="CQ169" s="18"/>
      <c r="CR169" s="18"/>
      <c r="CS169" s="18"/>
      <c r="CT169" s="18"/>
      <c r="CU169" s="18"/>
      <c r="CV169" s="18"/>
      <c r="CW169" s="18"/>
      <c r="CX169" s="18"/>
      <c r="CY169" s="34"/>
      <c r="CZ169" s="18"/>
      <c r="DA169" s="18"/>
      <c r="DB169" s="18"/>
      <c r="DC169" s="18"/>
      <c r="DD169" s="18"/>
      <c r="DE169" s="18"/>
      <c r="DF169" s="18"/>
      <c r="DG169" s="18"/>
      <c r="DH169" s="45"/>
      <c r="DI169" s="18"/>
      <c r="DJ169" s="18"/>
      <c r="DK169" s="18"/>
      <c r="DL169" s="18"/>
      <c r="DM169" s="18"/>
      <c r="DN169" s="18"/>
      <c r="DO169" s="18"/>
      <c r="DP169" s="18"/>
      <c r="DQ169" s="45"/>
      <c r="DR169" s="18"/>
      <c r="DS169" s="18"/>
      <c r="DT169" s="18"/>
      <c r="DU169" s="18"/>
      <c r="DV169" s="18"/>
      <c r="DW169" s="18"/>
      <c r="DX169" s="18"/>
      <c r="DY169" s="18"/>
      <c r="DZ169" s="45"/>
      <c r="EA169" s="18"/>
      <c r="EB169" s="18"/>
      <c r="EC169" s="18"/>
      <c r="ED169" s="18"/>
      <c r="EE169" s="18"/>
      <c r="EF169" s="18"/>
      <c r="EG169" s="18"/>
      <c r="EH169" s="18"/>
      <c r="EI169" s="45"/>
      <c r="EJ169" s="18"/>
      <c r="EK169" s="18"/>
      <c r="EL169" s="18"/>
      <c r="EM169" s="18"/>
      <c r="EN169" s="18"/>
      <c r="EO169" s="18"/>
      <c r="EP169" s="18"/>
      <c r="EQ169" s="18"/>
      <c r="ER169" s="45"/>
      <c r="ES169" s="110"/>
      <c r="ET169" s="110"/>
      <c r="EU169" s="110"/>
      <c r="EV169" s="110"/>
      <c r="EW169" s="192"/>
      <c r="EX169" s="192"/>
      <c r="EY169" s="192"/>
      <c r="EZ169" s="192"/>
      <c r="FA169" s="199"/>
      <c r="FB169" s="214"/>
      <c r="FC169" s="214"/>
      <c r="FD169" s="18"/>
      <c r="FE169" s="18"/>
      <c r="FF169" s="18"/>
      <c r="FG169" s="18"/>
      <c r="FH169" s="18"/>
      <c r="FI169" s="18"/>
      <c r="FJ169" s="34"/>
      <c r="FK169" s="18"/>
      <c r="FL169" s="18"/>
      <c r="FM169" s="18"/>
      <c r="FN169" s="18"/>
      <c r="FO169" s="18"/>
      <c r="FP169" s="18"/>
      <c r="FQ169" s="18"/>
      <c r="FR169" s="18"/>
      <c r="FS169" s="45"/>
      <c r="FT169" s="18"/>
      <c r="FU169" s="18"/>
      <c r="FV169" s="18"/>
      <c r="FW169" s="18"/>
      <c r="FX169" s="18"/>
      <c r="FY169" s="18"/>
      <c r="FZ169" s="18"/>
      <c r="GA169" s="18"/>
      <c r="GB169" s="45"/>
      <c r="GC169" s="110"/>
      <c r="GD169" s="110"/>
      <c r="GE169" s="110"/>
      <c r="GF169" s="110"/>
      <c r="GG169" s="110"/>
      <c r="GH169" s="110"/>
      <c r="GI169" s="110"/>
      <c r="GJ169" s="110"/>
      <c r="GK169" s="110"/>
      <c r="GL169" s="110"/>
      <c r="GM169" s="110"/>
      <c r="GN169" s="110"/>
      <c r="GO169" s="110"/>
      <c r="GP169" s="110"/>
      <c r="GQ169" s="110"/>
      <c r="GR169" s="110"/>
      <c r="GS169" s="110"/>
      <c r="GT169" s="110"/>
      <c r="GU169" s="110"/>
      <c r="GV169" s="110"/>
      <c r="GW169" s="110"/>
      <c r="GX169" s="110"/>
      <c r="GY169" s="45"/>
      <c r="GZ169" s="199"/>
      <c r="HA169" s="110"/>
      <c r="HB169" s="110"/>
      <c r="HC169" s="110"/>
      <c r="HD169" s="34">
        <f t="shared" si="110"/>
        <v>0</v>
      </c>
      <c r="HE169" s="25">
        <f t="shared" si="131"/>
        <v>0</v>
      </c>
      <c r="HF169" s="25">
        <f t="shared" si="132"/>
        <v>0</v>
      </c>
      <c r="HG169" s="25">
        <f t="shared" si="133"/>
        <v>0</v>
      </c>
      <c r="HH169" s="25">
        <f t="shared" si="134"/>
        <v>0</v>
      </c>
      <c r="HI169" s="25"/>
      <c r="HJ169" s="18"/>
      <c r="HK169" s="18"/>
      <c r="HL169" s="24" t="str">
        <f t="shared" si="108"/>
        <v>-</v>
      </c>
      <c r="HM169" s="107"/>
      <c r="HN169" s="85"/>
      <c r="HO169" s="204" t="str">
        <f t="shared" si="115"/>
        <v>---/---</v>
      </c>
      <c r="HP169" s="204" t="str">
        <f t="shared" si="116"/>
        <v>---/---</v>
      </c>
      <c r="HQ169" s="182" t="str">
        <f t="shared" si="117"/>
        <v>---/---</v>
      </c>
      <c r="HR169" s="182" t="str">
        <f t="shared" si="118"/>
        <v>---/---</v>
      </c>
      <c r="HS169" s="182" t="b">
        <f t="shared" si="119"/>
        <v>0</v>
      </c>
      <c r="HT169" s="182" t="str">
        <f t="shared" si="120"/>
        <v>---/---</v>
      </c>
      <c r="HU169" s="182" t="str">
        <f t="shared" si="121"/>
        <v>---/---</v>
      </c>
      <c r="HV169" s="191" t="str">
        <f t="shared" si="122"/>
        <v>---/---</v>
      </c>
      <c r="HW169" s="184" t="str">
        <f t="shared" si="123"/>
        <v>---/---</v>
      </c>
      <c r="HX169" s="191" t="str">
        <f t="shared" si="124"/>
        <v>---/---</v>
      </c>
      <c r="HY169" s="183"/>
      <c r="HZ169" s="182" t="str">
        <f t="shared" si="125"/>
        <v>---/---</v>
      </c>
      <c r="IA169" s="182" t="str">
        <f t="shared" si="126"/>
        <v>---/---</v>
      </c>
      <c r="IB169" s="182" t="str">
        <f t="shared" si="127"/>
        <v>---/---</v>
      </c>
      <c r="IC169" s="182" t="str">
        <f t="shared" si="128"/>
        <v>---/---</v>
      </c>
      <c r="ID169" s="182" t="str">
        <f t="shared" si="129"/>
        <v>---/---</v>
      </c>
      <c r="IE169" s="185" t="str">
        <f t="shared" si="130"/>
        <v>---/---</v>
      </c>
      <c r="IF169" s="135" t="s">
        <v>717</v>
      </c>
      <c r="IG169" s="181">
        <v>1</v>
      </c>
      <c r="IH169" s="85"/>
      <c r="II169" s="85"/>
      <c r="IJ169" s="85"/>
      <c r="IK169" s="85"/>
      <c r="IL169" s="85"/>
      <c r="IM169" s="85"/>
      <c r="IN169" s="85"/>
      <c r="IO169" s="85"/>
      <c r="IP169" s="85"/>
      <c r="IQ169" s="85"/>
      <c r="IR169" s="85"/>
      <c r="IS169" s="85"/>
      <c r="IT169" s="85"/>
      <c r="IU169" s="85"/>
      <c r="IV169" s="85"/>
      <c r="IW169" s="85"/>
      <c r="IX169" s="85"/>
      <c r="IY169" s="85"/>
      <c r="IZ169" s="85"/>
      <c r="JA169" s="85"/>
      <c r="JB169" s="85"/>
      <c r="JC169" s="85"/>
      <c r="JD169" s="85"/>
      <c r="JE169" s="85"/>
      <c r="JF169" s="85"/>
      <c r="JG169" s="85"/>
      <c r="JH169" s="85"/>
      <c r="JI169" s="85"/>
      <c r="JJ169" s="85"/>
      <c r="JK169" s="85"/>
      <c r="JL169" s="85"/>
      <c r="JM169" s="85"/>
      <c r="JN169" s="85"/>
      <c r="JO169" s="85"/>
      <c r="JP169" s="85"/>
      <c r="JQ169" s="85"/>
      <c r="JR169" s="85"/>
      <c r="JS169" s="85"/>
      <c r="JT169" s="85"/>
      <c r="JU169" s="85"/>
      <c r="JV169" s="85"/>
      <c r="JW169" s="85"/>
      <c r="JX169" s="85"/>
      <c r="JY169" s="85"/>
      <c r="JZ169" s="85"/>
      <c r="KA169" s="85"/>
      <c r="KB169" s="85"/>
      <c r="KC169" s="85"/>
    </row>
    <row r="170" spans="1:289" s="57" customFormat="1" ht="57" customHeight="1">
      <c r="A170" s="6"/>
      <c r="B170" s="19" t="s">
        <v>156</v>
      </c>
      <c r="C170" s="19" t="s">
        <v>157</v>
      </c>
      <c r="D170" s="5"/>
      <c r="E170" s="5"/>
      <c r="F170" s="5"/>
      <c r="G170" s="5"/>
      <c r="H170" s="5" t="s">
        <v>727</v>
      </c>
      <c r="I170" s="5" t="s">
        <v>736</v>
      </c>
      <c r="J170" s="5"/>
      <c r="K170" s="5"/>
      <c r="L170" s="5"/>
      <c r="M170" s="5"/>
      <c r="N170" s="5"/>
      <c r="O170" s="5"/>
      <c r="P170" s="5" t="s">
        <v>745</v>
      </c>
      <c r="Q170" s="5" t="s">
        <v>747</v>
      </c>
      <c r="R170" s="5" t="s">
        <v>204</v>
      </c>
      <c r="S170" s="5" t="s">
        <v>364</v>
      </c>
      <c r="T170" s="5" t="s">
        <v>363</v>
      </c>
      <c r="U170" s="5" t="s">
        <v>158</v>
      </c>
      <c r="V170" s="5"/>
      <c r="W170" s="5" t="str">
        <f>CONCATENATE(X170,"-",Y170,"-",Z170,AA170,,AB170,"-",AC170)</f>
        <v>5-30-JFMC-0003</v>
      </c>
      <c r="X170" s="19" t="s">
        <v>755</v>
      </c>
      <c r="Y170" s="19">
        <v>30</v>
      </c>
      <c r="Z170" s="19" t="s">
        <v>310</v>
      </c>
      <c r="AA170" s="19" t="s">
        <v>305</v>
      </c>
      <c r="AB170" s="19"/>
      <c r="AC170" s="19" t="s">
        <v>193</v>
      </c>
      <c r="AD170" s="5"/>
      <c r="AE170" s="19">
        <v>4</v>
      </c>
      <c r="AF170" s="19" t="s">
        <v>180</v>
      </c>
      <c r="AG170" s="19" t="s">
        <v>166</v>
      </c>
      <c r="AH170" s="19">
        <v>537</v>
      </c>
      <c r="AI170" s="19" t="s">
        <v>220</v>
      </c>
      <c r="AJ170" s="5"/>
      <c r="AK170" s="5"/>
      <c r="AL170" s="5" t="s">
        <v>122</v>
      </c>
      <c r="AM170" s="5"/>
      <c r="AN170" s="5" t="s">
        <v>167</v>
      </c>
      <c r="AO170" s="5" t="str">
        <f>CONCATENATE("0055-",B170,"-",C170,"-","4",".",AE170,".",AF170,".",AG170,".",AH170,"-",AL170,".",AN170,"-",AI170)</f>
        <v>0055-CPC-GA1-4.4.3.30.537-PS.RD-0004</v>
      </c>
      <c r="AP170" s="5" t="str">
        <f>CONCATENATE("0055-",B170,"-",C170,"-","4",".",AE170,".",AF170,".",AG170,".",AH170,"-",AL170,"-",AN170,"-",AI170,"_",BD170,"_",U170)</f>
        <v>0055-CPC-GA1-4.4.3.30.537-PS-RD-0004_A1_ER</v>
      </c>
      <c r="AQ170" s="13" t="s">
        <v>522</v>
      </c>
      <c r="AR170" s="13" t="s">
        <v>356</v>
      </c>
      <c r="AS170" s="13"/>
      <c r="AT170" s="13"/>
      <c r="AU170" s="13" t="s">
        <v>318</v>
      </c>
      <c r="AV170" s="13" t="s">
        <v>333</v>
      </c>
      <c r="AW170" s="13" t="str">
        <f>CONCATENATE(AQ170," ",AS170,CHAR(10),W170,CHAR(10),AU170)</f>
        <v>AFA&amp;FFS Marshalling cabinet KSPA 9030-01/TECON TU 4371-001-00159093-07 REV.5. 
5-30-JFMC-0003
List of drawings</v>
      </c>
      <c r="AX170" s="13" t="str">
        <f>CONCATENATE(AR170," ",AT170,CHAR(10),W170,CHAR(10),AV170)</f>
        <v>Контроллер для систем пожарной автоматики КСПА 9030-01/Текон, ТУ 4371-001-00159093-07 изм.5. Шкаф кроссовый АСПС и ПТ. 
5-30-JFMC-0003
Ведомость документов</v>
      </c>
      <c r="AY170" s="5"/>
      <c r="AZ170" s="5" t="s">
        <v>490</v>
      </c>
      <c r="BA170" s="5" t="s">
        <v>489</v>
      </c>
      <c r="BB170" s="5" t="str">
        <f>IF(FW170&gt;0,"02",IF(FN170&gt;0,"01",IF(FE170&gt;0,"00",IF(EM170&gt;0,"G1",IF(ED170&gt;0,"F1",IF(DU170&gt;0,"E1",IF(DL170&gt;0,"D1",IF(DC170&gt;0,"C1",IF(CT170&gt;0,"B1",IF(BM170&gt;0,"A1","-"))))))))))</f>
        <v>A1</v>
      </c>
      <c r="BC170" s="167" t="str">
        <f t="shared" si="145"/>
        <v>IFR</v>
      </c>
      <c r="BD170" s="5" t="str">
        <f t="shared" si="146"/>
        <v>A1</v>
      </c>
      <c r="BE170" s="5"/>
      <c r="BF170" s="5"/>
      <c r="BG170" s="12"/>
      <c r="BH170" s="5"/>
      <c r="BI170" s="5"/>
      <c r="BJ170" s="54">
        <f>FB170-(28+15)</f>
        <v>44180</v>
      </c>
      <c r="BK170" s="54">
        <f ca="1">IF(BM170&gt;0,BL170,IF(BJ170&lt;TODAY(),WORKDAY(TODAY(),10),BJ170))</f>
        <v>44252</v>
      </c>
      <c r="BL170" s="193">
        <v>44252</v>
      </c>
      <c r="BM170" s="167" t="s">
        <v>791</v>
      </c>
      <c r="BN170" s="167"/>
      <c r="BO170" s="167"/>
      <c r="BP170" s="167"/>
      <c r="BQ170" s="167"/>
      <c r="BR170" s="157"/>
      <c r="BS170" s="157"/>
      <c r="BT170" s="157"/>
      <c r="BU170" s="157"/>
      <c r="BV170" s="157"/>
      <c r="BW170" s="147"/>
      <c r="BX170" s="147"/>
      <c r="BY170" s="147"/>
      <c r="BZ170" s="147"/>
      <c r="CA170" s="147"/>
      <c r="CB170" s="125"/>
      <c r="CC170" s="125"/>
      <c r="CD170" s="125"/>
      <c r="CE170" s="125"/>
      <c r="CF170" s="125"/>
      <c r="CG170" s="125"/>
      <c r="CH170" s="125"/>
      <c r="CI170" s="125"/>
      <c r="CJ170" s="125"/>
      <c r="CK170" s="125"/>
      <c r="CL170" s="24">
        <f>WORKDAY(BJ170,20)</f>
        <v>44208</v>
      </c>
      <c r="CM170" s="24">
        <f ca="1">IF(BM170&gt;0,WORKDAY(BK170,10),"-")</f>
        <v>44266</v>
      </c>
      <c r="CN170" s="54"/>
      <c r="CO170" s="117"/>
      <c r="CP170" s="34"/>
      <c r="CQ170" s="24">
        <f>WORKDAY(CL170,10)</f>
        <v>44222</v>
      </c>
      <c r="CR170" s="24" t="str">
        <f>IF(CO170&gt;0,WORKDAY(CM170,10),"-")</f>
        <v>-</v>
      </c>
      <c r="CS170" s="54"/>
      <c r="CT170" s="5"/>
      <c r="CU170" s="24" t="str">
        <f>IF(CT170&gt;0,WORKDAY(CQ170,10),"-")</f>
        <v>-</v>
      </c>
      <c r="CV170" s="24" t="str">
        <f>IF(CT170&gt;0,WORKDAY(CR170,10),"-")</f>
        <v>-</v>
      </c>
      <c r="CW170" s="54"/>
      <c r="CX170" s="5"/>
      <c r="CY170" s="34"/>
      <c r="CZ170" s="24" t="str">
        <f>IF(CX170&gt;0,WORKDAY(CU170,10),"-")</f>
        <v>-</v>
      </c>
      <c r="DA170" s="24" t="str">
        <f>IF(CX170&gt;0,WORKDAY(CV170,10),"-")</f>
        <v>-</v>
      </c>
      <c r="DB170" s="24"/>
      <c r="DC170" s="5"/>
      <c r="DD170" s="24" t="str">
        <f>IF(DC170&gt;0,WORKDAY(CZ170,10),"-")</f>
        <v>-</v>
      </c>
      <c r="DE170" s="24" t="str">
        <f>IF(DC170&gt;0,WORKDAY(DA170,10),"-")</f>
        <v>-</v>
      </c>
      <c r="DF170" s="5"/>
      <c r="DG170" s="5"/>
      <c r="DH170" s="54"/>
      <c r="DI170" s="24" t="str">
        <f>IF(DG170&gt;0,WORKDAY(DD170,10),"-")</f>
        <v>-</v>
      </c>
      <c r="DJ170" s="24" t="str">
        <f>IF(DG170&gt;0,WORKDAY(DE170,10),"-")</f>
        <v>-</v>
      </c>
      <c r="DK170" s="5"/>
      <c r="DL170" s="5"/>
      <c r="DM170" s="24" t="str">
        <f>IF(DL170&gt;0,WORKDAY(DI170,10),"-")</f>
        <v>-</v>
      </c>
      <c r="DN170" s="24" t="str">
        <f>IF(DL170&gt;0,WORKDAY(DJ170,10),"-")</f>
        <v>-</v>
      </c>
      <c r="DO170" s="5"/>
      <c r="DP170" s="5"/>
      <c r="DQ170" s="54"/>
      <c r="DR170" s="24" t="str">
        <f>IF(DP170&gt;0,WORKDAY(DM170,10),"-")</f>
        <v>-</v>
      </c>
      <c r="DS170" s="24" t="str">
        <f>IF(DP170&gt;0,WORKDAY(DN170,10),"-")</f>
        <v>-</v>
      </c>
      <c r="DT170" s="5"/>
      <c r="DU170" s="5"/>
      <c r="DV170" s="24" t="str">
        <f>IF(DU170&gt;0,WORKDAY(DR170,10),"-")</f>
        <v>-</v>
      </c>
      <c r="DW170" s="24" t="str">
        <f>IF(DU170&gt;0,WORKDAY(DS170,10),"-")</f>
        <v>-</v>
      </c>
      <c r="DX170" s="5"/>
      <c r="DY170" s="5"/>
      <c r="DZ170" s="54"/>
      <c r="EA170" s="24" t="str">
        <f>IF(DY170&gt;0,WORKDAY(DV170,10),"-")</f>
        <v>-</v>
      </c>
      <c r="EB170" s="24" t="str">
        <f>IF(DY170&gt;0,WORKDAY(DW170,10),"-")</f>
        <v>-</v>
      </c>
      <c r="EC170" s="5"/>
      <c r="ED170" s="5"/>
      <c r="EE170" s="24" t="str">
        <f>IF(ED170&gt;0,WORKDAY(EA170,10),"-")</f>
        <v>-</v>
      </c>
      <c r="EF170" s="24" t="str">
        <f>IF(ED170&gt;0,WORKDAY(EB170,10),"-")</f>
        <v>-</v>
      </c>
      <c r="EG170" s="5"/>
      <c r="EH170" s="5"/>
      <c r="EI170" s="54"/>
      <c r="EJ170" s="24" t="str">
        <f>IF(EH170&gt;0,WORKDAY(EE170,10),"-")</f>
        <v>-</v>
      </c>
      <c r="EK170" s="24" t="str">
        <f>IF(EH170&gt;0,WORKDAY(EF170,10),"-")</f>
        <v>-</v>
      </c>
      <c r="EL170" s="5"/>
      <c r="EM170" s="5"/>
      <c r="EN170" s="24" t="str">
        <f>IF(EM170&gt;0,WORKDAY(EJ170,10),"-")</f>
        <v>-</v>
      </c>
      <c r="EO170" s="24" t="str">
        <f>IF(EM170&gt;0,WORKDAY(EK170,10),"-")</f>
        <v>-</v>
      </c>
      <c r="EP170" s="5"/>
      <c r="EQ170" s="5"/>
      <c r="ER170" s="54"/>
      <c r="ES170" s="54"/>
      <c r="ET170" s="54"/>
      <c r="EU170" s="54"/>
      <c r="EV170" s="54"/>
      <c r="EW170" s="24"/>
      <c r="EX170" s="24"/>
      <c r="EY170" s="167"/>
      <c r="EZ170" s="167"/>
      <c r="FA170" s="193"/>
      <c r="FB170" s="214">
        <v>44223</v>
      </c>
      <c r="FC170" s="214">
        <f ca="1">IF(BK170&gt;0,IF(DC170&gt;0,WORKDAY(DB170,20),IF(CT170&gt;0,WORKDAY(CS170,30),IF(CO170&gt;0,WORKDAY(CN170,40),FB170))),"-")</f>
        <v>44223</v>
      </c>
      <c r="FD170" s="167"/>
      <c r="FE170" s="167"/>
      <c r="FF170" s="24" t="str">
        <f>IF(FE170&gt;0,WORKDAY(FB170,10),"-")</f>
        <v>-</v>
      </c>
      <c r="FG170" s="24" t="str">
        <f>IF(FE170&gt;0,WORKDAY(FC170,10),"-")</f>
        <v>-</v>
      </c>
      <c r="FH170" s="5"/>
      <c r="FI170" s="5"/>
      <c r="FJ170" s="34"/>
      <c r="FK170" s="24">
        <f t="shared" ref="FK170:FK174" si="149">WORKDAY(FB170,20)</f>
        <v>44251</v>
      </c>
      <c r="FL170" s="24">
        <f>FK170</f>
        <v>44251</v>
      </c>
      <c r="FM170" s="167"/>
      <c r="FN170" s="167"/>
      <c r="FO170" s="24" t="str">
        <f>IF(FN170&gt;0,WORKDAY(FK170,10),"-")</f>
        <v>-</v>
      </c>
      <c r="FP170" s="24" t="str">
        <f>IF(FN170&gt;0,WORKDAY(FL170,10),"-")</f>
        <v>-</v>
      </c>
      <c r="FQ170" s="5"/>
      <c r="FR170" s="5"/>
      <c r="FS170" s="54"/>
      <c r="FT170" s="24">
        <f t="shared" ref="FT170:FT174" si="150">WORKDAY(FK170,20)</f>
        <v>44279</v>
      </c>
      <c r="FU170" s="24">
        <f t="shared" si="144"/>
        <v>44279</v>
      </c>
      <c r="FV170" s="5"/>
      <c r="FW170" s="5"/>
      <c r="FX170" s="24" t="str">
        <f>IF(FW170&gt;0,WORKDAY(FT170,10),"-")</f>
        <v>-</v>
      </c>
      <c r="FY170" s="24" t="str">
        <f>IF(FW170&gt;0,WORKDAY(FU170,10),"-")</f>
        <v>-</v>
      </c>
      <c r="FZ170" s="5"/>
      <c r="GA170" s="5"/>
      <c r="GB170" s="54"/>
      <c r="GC170" s="54"/>
      <c r="GD170" s="54"/>
      <c r="GE170" s="54"/>
      <c r="GF170" s="54"/>
      <c r="GG170" s="54"/>
      <c r="GH170" s="54"/>
      <c r="GI170" s="54"/>
      <c r="GJ170" s="54"/>
      <c r="GK170" s="54"/>
      <c r="GL170" s="54"/>
      <c r="GM170" s="54"/>
      <c r="GN170" s="54"/>
      <c r="GO170" s="54"/>
      <c r="GP170" s="54"/>
      <c r="GQ170" s="54"/>
      <c r="GR170" s="54"/>
      <c r="GS170" s="54"/>
      <c r="GT170" s="54"/>
      <c r="GU170" s="54"/>
      <c r="GV170" s="54"/>
      <c r="GW170" s="54"/>
      <c r="GX170" s="54"/>
      <c r="GY170" s="54"/>
      <c r="GZ170" s="193"/>
      <c r="HA170" s="54"/>
      <c r="HB170" s="54"/>
      <c r="HC170" s="54"/>
      <c r="HD170" s="34">
        <f t="shared" ca="1" si="110"/>
        <v>1</v>
      </c>
      <c r="HE170" s="25">
        <f t="shared" ca="1" si="131"/>
        <v>6.8389057750759875E-4</v>
      </c>
      <c r="HF170" s="25">
        <f t="shared" ca="1" si="132"/>
        <v>1.5197568389057751E-3</v>
      </c>
      <c r="HG170" s="25">
        <f t="shared" ca="1" si="133"/>
        <v>9.0543259557344079E-4</v>
      </c>
      <c r="HH170" s="25">
        <f t="shared" ca="1" si="134"/>
        <v>2.012072434607646E-3</v>
      </c>
      <c r="HI170" s="25"/>
      <c r="HJ170" s="25"/>
      <c r="HK170" s="5"/>
      <c r="HL170" s="24">
        <f t="shared" ca="1" si="108"/>
        <v>44252</v>
      </c>
      <c r="HM170" s="107"/>
      <c r="HO170" s="204" t="str">
        <f t="shared" si="115"/>
        <v>ожидание A1</v>
      </c>
      <c r="HP170" s="204" t="str">
        <f t="shared" si="116"/>
        <v>не выгружено 00</v>
      </c>
      <c r="HQ170" s="182" t="str">
        <f t="shared" si="117"/>
        <v>выгружено A1</v>
      </c>
      <c r="HR170" s="182" t="str">
        <f t="shared" si="118"/>
        <v>ожидание A1</v>
      </c>
      <c r="HS170" s="182" t="b">
        <f t="shared" si="119"/>
        <v>0</v>
      </c>
      <c r="HT170" s="182" t="str">
        <f t="shared" si="120"/>
        <v>ожидание замечаний</v>
      </c>
      <c r="HU170" s="182" t="str">
        <f t="shared" si="121"/>
        <v>0055-P2-GA1-CPC-TRM-00668</v>
      </c>
      <c r="HV170" s="191">
        <f t="shared" si="122"/>
        <v>44252</v>
      </c>
      <c r="HW170" s="184" t="str">
        <f t="shared" si="123"/>
        <v>ожидание A1</v>
      </c>
      <c r="HX170" s="191" t="str">
        <f t="shared" si="124"/>
        <v>ожидание A1</v>
      </c>
      <c r="HY170" s="183"/>
      <c r="HZ170" s="182" t="str">
        <f t="shared" si="125"/>
        <v>выгружено</v>
      </c>
      <c r="IA170" s="182" t="str">
        <f t="shared" si="126"/>
        <v>A1</v>
      </c>
      <c r="IB170" s="182" t="str">
        <f t="shared" si="127"/>
        <v>ожидание замечаний к ревизии</v>
      </c>
      <c r="IC170" s="182" t="str">
        <f t="shared" si="128"/>
        <v>A1</v>
      </c>
      <c r="ID170" s="182" t="str">
        <f t="shared" si="129"/>
        <v>A1</v>
      </c>
      <c r="IE170" s="185" t="str">
        <f t="shared" si="130"/>
        <v>1</v>
      </c>
      <c r="IF170" s="135" t="s">
        <v>705</v>
      </c>
      <c r="IG170" s="181">
        <v>1</v>
      </c>
    </row>
    <row r="171" spans="1:289" s="57" customFormat="1" ht="57" customHeight="1">
      <c r="A171" s="6"/>
      <c r="B171" s="19" t="s">
        <v>156</v>
      </c>
      <c r="C171" s="19" t="s">
        <v>157</v>
      </c>
      <c r="D171" s="5"/>
      <c r="E171" s="5"/>
      <c r="F171" s="5"/>
      <c r="G171" s="5"/>
      <c r="H171" s="5" t="s">
        <v>727</v>
      </c>
      <c r="I171" s="5" t="s">
        <v>736</v>
      </c>
      <c r="J171" s="5"/>
      <c r="K171" s="5"/>
      <c r="L171" s="5"/>
      <c r="M171" s="5"/>
      <c r="N171" s="5"/>
      <c r="O171" s="5"/>
      <c r="P171" s="5" t="s">
        <v>745</v>
      </c>
      <c r="Q171" s="5" t="s">
        <v>747</v>
      </c>
      <c r="R171" s="5" t="s">
        <v>204</v>
      </c>
      <c r="S171" s="5" t="s">
        <v>364</v>
      </c>
      <c r="T171" s="5" t="s">
        <v>363</v>
      </c>
      <c r="U171" s="5" t="s">
        <v>158</v>
      </c>
      <c r="V171" s="5"/>
      <c r="W171" s="5" t="str">
        <f>CONCATENATE(X171,"-",Y171,"-",Z171,AA171,,AB171,"-",AC171)</f>
        <v>5-30-JFMC-0003</v>
      </c>
      <c r="X171" s="19" t="s">
        <v>755</v>
      </c>
      <c r="Y171" s="19">
        <v>30</v>
      </c>
      <c r="Z171" s="19" t="s">
        <v>310</v>
      </c>
      <c r="AA171" s="19" t="s">
        <v>305</v>
      </c>
      <c r="AB171" s="19"/>
      <c r="AC171" s="19" t="s">
        <v>193</v>
      </c>
      <c r="AD171" s="5"/>
      <c r="AE171" s="19">
        <v>4</v>
      </c>
      <c r="AF171" s="19" t="s">
        <v>180</v>
      </c>
      <c r="AG171" s="19" t="s">
        <v>166</v>
      </c>
      <c r="AH171" s="19">
        <v>537</v>
      </c>
      <c r="AI171" s="19" t="s">
        <v>220</v>
      </c>
      <c r="AJ171" s="5"/>
      <c r="AK171" s="5"/>
      <c r="AL171" s="5" t="s">
        <v>122</v>
      </c>
      <c r="AM171" s="5"/>
      <c r="AN171" s="5" t="s">
        <v>168</v>
      </c>
      <c r="AO171" s="5" t="str">
        <f>CONCATENATE("0055-",B171,"-",C171,"-","4",".",AE171,".",AF171,".",AG171,".",AH171,"-",AL171,".",AN171,"-",AI171)</f>
        <v>0055-CPC-GA1-4.4.3.30.537-PS.SP-0004</v>
      </c>
      <c r="AP171" s="5" t="str">
        <f>CONCATENATE("0055-",B171,"-",C171,"-","4",".",AE171,".",AF171,".",AG171,".",AH171,"-",AL171,"-",AN171,"-",AI171,"_",BD171,"_",U171)</f>
        <v>0055-CPC-GA1-4.4.3.30.537-PS-SP-0004_A1_ER</v>
      </c>
      <c r="AQ171" s="13" t="s">
        <v>522</v>
      </c>
      <c r="AR171" s="13" t="s">
        <v>356</v>
      </c>
      <c r="AS171" s="13"/>
      <c r="AT171" s="13"/>
      <c r="AU171" s="13" t="s">
        <v>319</v>
      </c>
      <c r="AV171" s="13" t="s">
        <v>334</v>
      </c>
      <c r="AW171" s="13" t="str">
        <f>CONCATENATE(AQ171," ",AS171,CHAR(10),W171,CHAR(10),AU171)</f>
        <v>AFA&amp;FFS Marshalling cabinet KSPA 9030-01/TECON TU 4371-001-00159093-07 REV.5. 
5-30-JFMC-0003
List of elements</v>
      </c>
      <c r="AX171" s="13" t="str">
        <f>CONCATENATE(AR171," ",AT171,CHAR(10),W171,CHAR(10),AV171)</f>
        <v>Контроллер для систем пожарной автоматики КСПА 9030-01/Текон, ТУ 4371-001-00159093-07 изм.5. Шкаф кроссовый АСПС и ПТ. 
5-30-JFMC-0003
Перечень элементов</v>
      </c>
      <c r="AY171" s="5"/>
      <c r="AZ171" s="5" t="s">
        <v>490</v>
      </c>
      <c r="BA171" s="5" t="s">
        <v>489</v>
      </c>
      <c r="BB171" s="5" t="str">
        <f>IF(FW171&gt;0,"02",IF(FN171&gt;0,"01",IF(FE171&gt;0,"00",IF(EM171&gt;0,"G1",IF(ED171&gt;0,"F1",IF(DU171&gt;0,"E1",IF(DL171&gt;0,"D1",IF(DC171&gt;0,"C1",IF(CT171&gt;0,"B1",IF(BM171&gt;0,"A1","-"))))))))))</f>
        <v>A1</v>
      </c>
      <c r="BC171" s="167" t="str">
        <f t="shared" si="145"/>
        <v>IFR</v>
      </c>
      <c r="BD171" s="5" t="str">
        <f t="shared" si="146"/>
        <v>A1</v>
      </c>
      <c r="BE171" s="5"/>
      <c r="BF171" s="5"/>
      <c r="BG171" s="12"/>
      <c r="BH171" s="5"/>
      <c r="BI171" s="5"/>
      <c r="BJ171" s="54">
        <f>FB171-(28+15)</f>
        <v>44180</v>
      </c>
      <c r="BK171" s="54">
        <f ca="1">IF(BM171&gt;0,BL171,IF(BJ171&lt;TODAY(),WORKDAY(TODAY(),10),BJ171))</f>
        <v>44252</v>
      </c>
      <c r="BL171" s="193">
        <v>44252</v>
      </c>
      <c r="BM171" s="167" t="s">
        <v>791</v>
      </c>
      <c r="BN171" s="167"/>
      <c r="BO171" s="167"/>
      <c r="BP171" s="167"/>
      <c r="BQ171" s="167"/>
      <c r="BR171" s="157"/>
      <c r="BS171" s="157"/>
      <c r="BT171" s="157"/>
      <c r="BU171" s="157"/>
      <c r="BV171" s="157"/>
      <c r="BW171" s="147"/>
      <c r="BX171" s="147"/>
      <c r="BY171" s="147"/>
      <c r="BZ171" s="147"/>
      <c r="CA171" s="147"/>
      <c r="CB171" s="125"/>
      <c r="CC171" s="125"/>
      <c r="CD171" s="125"/>
      <c r="CE171" s="125"/>
      <c r="CF171" s="125"/>
      <c r="CG171" s="125"/>
      <c r="CH171" s="125"/>
      <c r="CI171" s="125"/>
      <c r="CJ171" s="125"/>
      <c r="CK171" s="125"/>
      <c r="CL171" s="24">
        <f>WORKDAY(BJ171,20)</f>
        <v>44208</v>
      </c>
      <c r="CM171" s="24">
        <f ca="1">IF(BM171&gt;0,WORKDAY(BK171,10),"-")</f>
        <v>44266</v>
      </c>
      <c r="CN171" s="54"/>
      <c r="CO171" s="117"/>
      <c r="CP171" s="34"/>
      <c r="CQ171" s="24">
        <f>WORKDAY(CL171,10)</f>
        <v>44222</v>
      </c>
      <c r="CR171" s="24" t="str">
        <f>IF(CO171&gt;0,WORKDAY(CM171,10),"-")</f>
        <v>-</v>
      </c>
      <c r="CS171" s="54"/>
      <c r="CT171" s="5"/>
      <c r="CU171" s="24" t="str">
        <f>IF(CT171&gt;0,WORKDAY(CQ171,10),"-")</f>
        <v>-</v>
      </c>
      <c r="CV171" s="24" t="str">
        <f>IF(CT171&gt;0,WORKDAY(CR171,10),"-")</f>
        <v>-</v>
      </c>
      <c r="CW171" s="54"/>
      <c r="CX171" s="5"/>
      <c r="CY171" s="34"/>
      <c r="CZ171" s="24" t="str">
        <f>IF(CX171&gt;0,WORKDAY(CU171,10),"-")</f>
        <v>-</v>
      </c>
      <c r="DA171" s="24" t="str">
        <f>IF(CX171&gt;0,WORKDAY(CV171,10),"-")</f>
        <v>-</v>
      </c>
      <c r="DB171" s="24"/>
      <c r="DC171" s="5"/>
      <c r="DD171" s="24" t="str">
        <f>IF(DC171&gt;0,WORKDAY(CZ171,10),"-")</f>
        <v>-</v>
      </c>
      <c r="DE171" s="24" t="str">
        <f>IF(DC171&gt;0,WORKDAY(DA171,10),"-")</f>
        <v>-</v>
      </c>
      <c r="DF171" s="5"/>
      <c r="DG171" s="5"/>
      <c r="DH171" s="54"/>
      <c r="DI171" s="24" t="str">
        <f>IF(DG171&gt;0,WORKDAY(DD171,10),"-")</f>
        <v>-</v>
      </c>
      <c r="DJ171" s="24" t="str">
        <f>IF(DG171&gt;0,WORKDAY(DE171,10),"-")</f>
        <v>-</v>
      </c>
      <c r="DK171" s="5"/>
      <c r="DL171" s="5"/>
      <c r="DM171" s="24" t="str">
        <f>IF(DL171&gt;0,WORKDAY(DI171,10),"-")</f>
        <v>-</v>
      </c>
      <c r="DN171" s="24" t="str">
        <f>IF(DL171&gt;0,WORKDAY(DJ171,10),"-")</f>
        <v>-</v>
      </c>
      <c r="DO171" s="5"/>
      <c r="DP171" s="5"/>
      <c r="DQ171" s="54"/>
      <c r="DR171" s="24" t="str">
        <f>IF(DP171&gt;0,WORKDAY(DM171,10),"-")</f>
        <v>-</v>
      </c>
      <c r="DS171" s="24" t="str">
        <f>IF(DP171&gt;0,WORKDAY(DN171,10),"-")</f>
        <v>-</v>
      </c>
      <c r="DT171" s="5"/>
      <c r="DU171" s="5"/>
      <c r="DV171" s="24" t="str">
        <f>IF(DU171&gt;0,WORKDAY(DR171,10),"-")</f>
        <v>-</v>
      </c>
      <c r="DW171" s="24" t="str">
        <f>IF(DU171&gt;0,WORKDAY(DS171,10),"-")</f>
        <v>-</v>
      </c>
      <c r="DX171" s="5"/>
      <c r="DY171" s="5"/>
      <c r="DZ171" s="54"/>
      <c r="EA171" s="24" t="str">
        <f>IF(DY171&gt;0,WORKDAY(DV171,10),"-")</f>
        <v>-</v>
      </c>
      <c r="EB171" s="24" t="str">
        <f>IF(DY171&gt;0,WORKDAY(DW171,10),"-")</f>
        <v>-</v>
      </c>
      <c r="EC171" s="5"/>
      <c r="ED171" s="5"/>
      <c r="EE171" s="24" t="str">
        <f>IF(ED171&gt;0,WORKDAY(EA171,10),"-")</f>
        <v>-</v>
      </c>
      <c r="EF171" s="24" t="str">
        <f>IF(ED171&gt;0,WORKDAY(EB171,10),"-")</f>
        <v>-</v>
      </c>
      <c r="EG171" s="5"/>
      <c r="EH171" s="5"/>
      <c r="EI171" s="54"/>
      <c r="EJ171" s="24" t="str">
        <f>IF(EH171&gt;0,WORKDAY(EE171,10),"-")</f>
        <v>-</v>
      </c>
      <c r="EK171" s="24" t="str">
        <f>IF(EH171&gt;0,WORKDAY(EF171,10),"-")</f>
        <v>-</v>
      </c>
      <c r="EL171" s="5"/>
      <c r="EM171" s="5"/>
      <c r="EN171" s="24" t="str">
        <f>IF(EM171&gt;0,WORKDAY(EJ171,10),"-")</f>
        <v>-</v>
      </c>
      <c r="EO171" s="24" t="str">
        <f>IF(EM171&gt;0,WORKDAY(EK171,10),"-")</f>
        <v>-</v>
      </c>
      <c r="EP171" s="5"/>
      <c r="EQ171" s="5"/>
      <c r="ER171" s="54"/>
      <c r="ES171" s="54"/>
      <c r="ET171" s="54"/>
      <c r="EU171" s="54"/>
      <c r="EV171" s="54"/>
      <c r="EW171" s="24"/>
      <c r="EX171" s="24"/>
      <c r="EY171" s="167"/>
      <c r="EZ171" s="167"/>
      <c r="FA171" s="193"/>
      <c r="FB171" s="214">
        <v>44223</v>
      </c>
      <c r="FC171" s="214">
        <f ca="1">IF(BK171&gt;0,IF(DC171&gt;0,WORKDAY(DB171,20),IF(CT171&gt;0,WORKDAY(CS171,30),IF(CO171&gt;0,WORKDAY(CN171,40),FB171))),"-")</f>
        <v>44223</v>
      </c>
      <c r="FD171" s="167"/>
      <c r="FE171" s="167"/>
      <c r="FF171" s="24" t="str">
        <f>IF(FE171&gt;0,WORKDAY(FB171,10),"-")</f>
        <v>-</v>
      </c>
      <c r="FG171" s="24" t="str">
        <f>IF(FE171&gt;0,WORKDAY(FC171,10),"-")</f>
        <v>-</v>
      </c>
      <c r="FH171" s="5"/>
      <c r="FI171" s="5"/>
      <c r="FJ171" s="34"/>
      <c r="FK171" s="24">
        <f t="shared" si="149"/>
        <v>44251</v>
      </c>
      <c r="FL171" s="24">
        <f>FK171</f>
        <v>44251</v>
      </c>
      <c r="FM171" s="167"/>
      <c r="FN171" s="167"/>
      <c r="FO171" s="24" t="str">
        <f>IF(FN171&gt;0,WORKDAY(FK171,10),"-")</f>
        <v>-</v>
      </c>
      <c r="FP171" s="24" t="str">
        <f>IF(FN171&gt;0,WORKDAY(FL171,10),"-")</f>
        <v>-</v>
      </c>
      <c r="FQ171" s="5"/>
      <c r="FR171" s="5"/>
      <c r="FS171" s="54"/>
      <c r="FT171" s="24">
        <f t="shared" si="150"/>
        <v>44279</v>
      </c>
      <c r="FU171" s="24">
        <f t="shared" si="144"/>
        <v>44279</v>
      </c>
      <c r="FV171" s="5"/>
      <c r="FW171" s="5"/>
      <c r="FX171" s="24" t="str">
        <f>IF(FW171&gt;0,WORKDAY(FT171,10),"-")</f>
        <v>-</v>
      </c>
      <c r="FY171" s="24" t="str">
        <f>IF(FW171&gt;0,WORKDAY(FU171,10),"-")</f>
        <v>-</v>
      </c>
      <c r="FZ171" s="5"/>
      <c r="GA171" s="5"/>
      <c r="GB171" s="54"/>
      <c r="GC171" s="54"/>
      <c r="GD171" s="54"/>
      <c r="GE171" s="54"/>
      <c r="GF171" s="54"/>
      <c r="GG171" s="54"/>
      <c r="GH171" s="54"/>
      <c r="GI171" s="54"/>
      <c r="GJ171" s="54"/>
      <c r="GK171" s="54"/>
      <c r="GL171" s="54"/>
      <c r="GM171" s="54"/>
      <c r="GN171" s="54"/>
      <c r="GO171" s="54"/>
      <c r="GP171" s="54"/>
      <c r="GQ171" s="54"/>
      <c r="GR171" s="54"/>
      <c r="GS171" s="54"/>
      <c r="GT171" s="54"/>
      <c r="GU171" s="54"/>
      <c r="GV171" s="54"/>
      <c r="GW171" s="54"/>
      <c r="GX171" s="54"/>
      <c r="GY171" s="54"/>
      <c r="GZ171" s="193"/>
      <c r="HA171" s="54"/>
      <c r="HB171" s="54"/>
      <c r="HC171" s="54"/>
      <c r="HD171" s="34">
        <f t="shared" ca="1" si="110"/>
        <v>1</v>
      </c>
      <c r="HE171" s="25">
        <f t="shared" ca="1" si="131"/>
        <v>6.8389057750759875E-4</v>
      </c>
      <c r="HF171" s="25">
        <f t="shared" ca="1" si="132"/>
        <v>1.5197568389057751E-3</v>
      </c>
      <c r="HG171" s="25">
        <f t="shared" ca="1" si="133"/>
        <v>9.0543259557344079E-4</v>
      </c>
      <c r="HH171" s="25">
        <f t="shared" ca="1" si="134"/>
        <v>2.012072434607646E-3</v>
      </c>
      <c r="HI171" s="25"/>
      <c r="HJ171" s="25"/>
      <c r="HK171" s="5"/>
      <c r="HL171" s="24">
        <f t="shared" ca="1" si="108"/>
        <v>44252</v>
      </c>
      <c r="HM171" s="107"/>
      <c r="HO171" s="204" t="str">
        <f t="shared" si="115"/>
        <v>ожидание A1</v>
      </c>
      <c r="HP171" s="204" t="str">
        <f t="shared" si="116"/>
        <v>не выгружено 00</v>
      </c>
      <c r="HQ171" s="182" t="str">
        <f t="shared" si="117"/>
        <v>выгружено A1</v>
      </c>
      <c r="HR171" s="182" t="str">
        <f t="shared" si="118"/>
        <v>ожидание A1</v>
      </c>
      <c r="HS171" s="182" t="b">
        <f t="shared" si="119"/>
        <v>0</v>
      </c>
      <c r="HT171" s="182" t="str">
        <f t="shared" si="120"/>
        <v>ожидание замечаний</v>
      </c>
      <c r="HU171" s="182" t="str">
        <f t="shared" si="121"/>
        <v>0055-P2-GA1-CPC-TRM-00668</v>
      </c>
      <c r="HV171" s="191">
        <f t="shared" si="122"/>
        <v>44252</v>
      </c>
      <c r="HW171" s="184" t="str">
        <f t="shared" si="123"/>
        <v>ожидание A1</v>
      </c>
      <c r="HX171" s="191" t="str">
        <f t="shared" si="124"/>
        <v>ожидание A1</v>
      </c>
      <c r="HY171" s="183"/>
      <c r="HZ171" s="182" t="str">
        <f t="shared" si="125"/>
        <v>выгружено</v>
      </c>
      <c r="IA171" s="182" t="str">
        <f t="shared" si="126"/>
        <v>A1</v>
      </c>
      <c r="IB171" s="182" t="str">
        <f t="shared" si="127"/>
        <v>ожидание замечаний к ревизии</v>
      </c>
      <c r="IC171" s="182" t="str">
        <f t="shared" si="128"/>
        <v>A1</v>
      </c>
      <c r="ID171" s="182" t="str">
        <f t="shared" si="129"/>
        <v>A1</v>
      </c>
      <c r="IE171" s="185" t="str">
        <f t="shared" si="130"/>
        <v>1</v>
      </c>
      <c r="IF171" s="135" t="s">
        <v>705</v>
      </c>
      <c r="IG171" s="181">
        <v>1</v>
      </c>
    </row>
    <row r="172" spans="1:289" s="57" customFormat="1" ht="57" customHeight="1">
      <c r="A172" s="6"/>
      <c r="B172" s="19" t="s">
        <v>156</v>
      </c>
      <c r="C172" s="19" t="s">
        <v>157</v>
      </c>
      <c r="D172" s="5"/>
      <c r="E172" s="5"/>
      <c r="F172" s="5"/>
      <c r="G172" s="5"/>
      <c r="H172" s="5" t="s">
        <v>727</v>
      </c>
      <c r="I172" s="5" t="s">
        <v>736</v>
      </c>
      <c r="J172" s="5"/>
      <c r="K172" s="5"/>
      <c r="L172" s="5"/>
      <c r="M172" s="5"/>
      <c r="N172" s="5"/>
      <c r="O172" s="5"/>
      <c r="P172" s="5" t="s">
        <v>745</v>
      </c>
      <c r="Q172" s="5" t="s">
        <v>747</v>
      </c>
      <c r="R172" s="5" t="s">
        <v>204</v>
      </c>
      <c r="S172" s="5" t="s">
        <v>364</v>
      </c>
      <c r="T172" s="5" t="s">
        <v>363</v>
      </c>
      <c r="U172" s="5" t="s">
        <v>158</v>
      </c>
      <c r="V172" s="5"/>
      <c r="W172" s="5" t="str">
        <f>CONCATENATE(X172,"-",Y172,"-",Z172,AA172,,AB172,"-",AC172)</f>
        <v>5-30-JFMC-0003</v>
      </c>
      <c r="X172" s="19" t="s">
        <v>755</v>
      </c>
      <c r="Y172" s="19">
        <v>30</v>
      </c>
      <c r="Z172" s="19" t="s">
        <v>310</v>
      </c>
      <c r="AA172" s="19" t="s">
        <v>305</v>
      </c>
      <c r="AB172" s="19"/>
      <c r="AC172" s="19" t="s">
        <v>193</v>
      </c>
      <c r="AD172" s="5"/>
      <c r="AE172" s="19">
        <v>4</v>
      </c>
      <c r="AF172" s="19" t="s">
        <v>180</v>
      </c>
      <c r="AG172" s="19" t="s">
        <v>166</v>
      </c>
      <c r="AH172" s="19">
        <v>537</v>
      </c>
      <c r="AI172" s="19" t="s">
        <v>220</v>
      </c>
      <c r="AJ172" s="5"/>
      <c r="AK172" s="5"/>
      <c r="AL172" s="5" t="s">
        <v>122</v>
      </c>
      <c r="AM172" s="5"/>
      <c r="AN172" s="5" t="s">
        <v>169</v>
      </c>
      <c r="AO172" s="5" t="str">
        <f>CONCATENATE("0055-",B172,"-",C172,"-","4",".",AE172,".",AF172,".",AG172,".",AH172,"-",AL172,".",AN172,"-",AI172)</f>
        <v>0055-CPC-GA1-4.4.3.30.537-PS.V0-0004</v>
      </c>
      <c r="AP172" s="5" t="str">
        <f>CONCATENATE("0055-",B172,"-",C172,"-","4",".",AE172,".",AF172,".",AG172,".",AH172,"-",AL172,"-",AN172,"-",AI172,"_",BD172,"_",U172)</f>
        <v>0055-CPC-GA1-4.4.3.30.537-PS-V0-0004_A1_ER</v>
      </c>
      <c r="AQ172" s="13" t="s">
        <v>522</v>
      </c>
      <c r="AR172" s="13" t="s">
        <v>356</v>
      </c>
      <c r="AS172" s="13"/>
      <c r="AT172" s="13"/>
      <c r="AU172" s="13" t="s">
        <v>320</v>
      </c>
      <c r="AV172" s="13" t="s">
        <v>335</v>
      </c>
      <c r="AW172" s="13" t="str">
        <f>CONCATENATE(AQ172," ",AS172,CHAR(10),W172,CHAR(10),AU172)</f>
        <v>AFA&amp;FFS Marshalling cabinet KSPA 9030-01/TECON TU 4371-001-00159093-07 REV.5. 
5-30-JFMC-0003
General view drawings</v>
      </c>
      <c r="AX172" s="13" t="str">
        <f>CONCATENATE(AR172," ",AT172,CHAR(10),W172,CHAR(10),AV172)</f>
        <v>Контроллер для систем пожарной автоматики КСПА 9030-01/Текон, ТУ 4371-001-00159093-07 изм.5. Шкаф кроссовый АСПС и ПТ. 
5-30-JFMC-0003
Чертеж общего вида</v>
      </c>
      <c r="AY172" s="5"/>
      <c r="AZ172" s="5" t="s">
        <v>490</v>
      </c>
      <c r="BA172" s="5" t="s">
        <v>489</v>
      </c>
      <c r="BB172" s="5" t="str">
        <f>IF(FW172&gt;0,"02",IF(FN172&gt;0,"01",IF(FE172&gt;0,"00",IF(EM172&gt;0,"G1",IF(ED172&gt;0,"F1",IF(DU172&gt;0,"E1",IF(DL172&gt;0,"D1",IF(DC172&gt;0,"C1",IF(CT172&gt;0,"B1",IF(BM172&gt;0,"A1","-"))))))))))</f>
        <v>A1</v>
      </c>
      <c r="BC172" s="167" t="str">
        <f t="shared" si="145"/>
        <v>IFR</v>
      </c>
      <c r="BD172" s="5" t="str">
        <f t="shared" si="146"/>
        <v>A1</v>
      </c>
      <c r="BE172" s="5"/>
      <c r="BF172" s="5"/>
      <c r="BG172" s="12"/>
      <c r="BH172" s="5"/>
      <c r="BI172" s="5"/>
      <c r="BJ172" s="54">
        <f>FB172-(28+15)</f>
        <v>44180</v>
      </c>
      <c r="BK172" s="54">
        <f ca="1">IF(BM172&gt;0,BL172,IF(BJ172&lt;TODAY(),WORKDAY(TODAY(),10),BJ172))</f>
        <v>44252</v>
      </c>
      <c r="BL172" s="193">
        <v>44252</v>
      </c>
      <c r="BM172" s="167" t="s">
        <v>791</v>
      </c>
      <c r="BN172" s="167"/>
      <c r="BO172" s="167"/>
      <c r="BP172" s="167"/>
      <c r="BQ172" s="167"/>
      <c r="BR172" s="157"/>
      <c r="BS172" s="157"/>
      <c r="BT172" s="157"/>
      <c r="BU172" s="157"/>
      <c r="BV172" s="157"/>
      <c r="BW172" s="147"/>
      <c r="BX172" s="147"/>
      <c r="BY172" s="147"/>
      <c r="BZ172" s="147"/>
      <c r="CA172" s="147"/>
      <c r="CB172" s="125"/>
      <c r="CC172" s="125"/>
      <c r="CD172" s="125"/>
      <c r="CE172" s="125"/>
      <c r="CF172" s="125"/>
      <c r="CG172" s="125"/>
      <c r="CH172" s="125"/>
      <c r="CI172" s="125"/>
      <c r="CJ172" s="125"/>
      <c r="CK172" s="125"/>
      <c r="CL172" s="24">
        <f>WORKDAY(BJ172,20)</f>
        <v>44208</v>
      </c>
      <c r="CM172" s="24">
        <f ca="1">IF(BM172&gt;0,WORKDAY(BK172,10),"-")</f>
        <v>44266</v>
      </c>
      <c r="CN172" s="54"/>
      <c r="CO172" s="117"/>
      <c r="CP172" s="34"/>
      <c r="CQ172" s="24">
        <f>WORKDAY(CL172,10)</f>
        <v>44222</v>
      </c>
      <c r="CR172" s="24" t="str">
        <f>IF(CO172&gt;0,WORKDAY(CM172,10),"-")</f>
        <v>-</v>
      </c>
      <c r="CS172" s="54"/>
      <c r="CT172" s="5"/>
      <c r="CU172" s="24" t="str">
        <f>IF(CT172&gt;0,WORKDAY(CQ172,10),"-")</f>
        <v>-</v>
      </c>
      <c r="CV172" s="24" t="str">
        <f>IF(CT172&gt;0,WORKDAY(CR172,10),"-")</f>
        <v>-</v>
      </c>
      <c r="CW172" s="54"/>
      <c r="CX172" s="5"/>
      <c r="CY172" s="34"/>
      <c r="CZ172" s="24" t="str">
        <f>IF(CX172&gt;0,WORKDAY(CU172,10),"-")</f>
        <v>-</v>
      </c>
      <c r="DA172" s="24" t="str">
        <f>IF(CX172&gt;0,WORKDAY(CV172,10),"-")</f>
        <v>-</v>
      </c>
      <c r="DB172" s="24"/>
      <c r="DC172" s="5"/>
      <c r="DD172" s="24" t="str">
        <f>IF(DC172&gt;0,WORKDAY(CZ172,10),"-")</f>
        <v>-</v>
      </c>
      <c r="DE172" s="24" t="str">
        <f>IF(DC172&gt;0,WORKDAY(DA172,10),"-")</f>
        <v>-</v>
      </c>
      <c r="DF172" s="5"/>
      <c r="DG172" s="5"/>
      <c r="DH172" s="54"/>
      <c r="DI172" s="24" t="str">
        <f>IF(DG172&gt;0,WORKDAY(DD172,10),"-")</f>
        <v>-</v>
      </c>
      <c r="DJ172" s="24" t="str">
        <f>IF(DG172&gt;0,WORKDAY(DE172,10),"-")</f>
        <v>-</v>
      </c>
      <c r="DK172" s="5"/>
      <c r="DL172" s="5"/>
      <c r="DM172" s="24" t="str">
        <f>IF(DL172&gt;0,WORKDAY(DI172,10),"-")</f>
        <v>-</v>
      </c>
      <c r="DN172" s="24" t="str">
        <f>IF(DL172&gt;0,WORKDAY(DJ172,10),"-")</f>
        <v>-</v>
      </c>
      <c r="DO172" s="5"/>
      <c r="DP172" s="5"/>
      <c r="DQ172" s="54"/>
      <c r="DR172" s="24" t="str">
        <f>IF(DP172&gt;0,WORKDAY(DM172,10),"-")</f>
        <v>-</v>
      </c>
      <c r="DS172" s="24" t="str">
        <f>IF(DP172&gt;0,WORKDAY(DN172,10),"-")</f>
        <v>-</v>
      </c>
      <c r="DT172" s="5"/>
      <c r="DU172" s="5"/>
      <c r="DV172" s="24" t="str">
        <f>IF(DU172&gt;0,WORKDAY(DR172,10),"-")</f>
        <v>-</v>
      </c>
      <c r="DW172" s="24" t="str">
        <f>IF(DU172&gt;0,WORKDAY(DS172,10),"-")</f>
        <v>-</v>
      </c>
      <c r="DX172" s="5"/>
      <c r="DY172" s="5"/>
      <c r="DZ172" s="54"/>
      <c r="EA172" s="24" t="str">
        <f>IF(DY172&gt;0,WORKDAY(DV172,10),"-")</f>
        <v>-</v>
      </c>
      <c r="EB172" s="24" t="str">
        <f>IF(DY172&gt;0,WORKDAY(DW172,10),"-")</f>
        <v>-</v>
      </c>
      <c r="EC172" s="5"/>
      <c r="ED172" s="5"/>
      <c r="EE172" s="24" t="str">
        <f>IF(ED172&gt;0,WORKDAY(EA172,10),"-")</f>
        <v>-</v>
      </c>
      <c r="EF172" s="24" t="str">
        <f>IF(ED172&gt;0,WORKDAY(EB172,10),"-")</f>
        <v>-</v>
      </c>
      <c r="EG172" s="5"/>
      <c r="EH172" s="5"/>
      <c r="EI172" s="54"/>
      <c r="EJ172" s="24" t="str">
        <f>IF(EH172&gt;0,WORKDAY(EE172,10),"-")</f>
        <v>-</v>
      </c>
      <c r="EK172" s="24" t="str">
        <f>IF(EH172&gt;0,WORKDAY(EF172,10),"-")</f>
        <v>-</v>
      </c>
      <c r="EL172" s="5"/>
      <c r="EM172" s="5"/>
      <c r="EN172" s="24" t="str">
        <f>IF(EM172&gt;0,WORKDAY(EJ172,10),"-")</f>
        <v>-</v>
      </c>
      <c r="EO172" s="24" t="str">
        <f>IF(EM172&gt;0,WORKDAY(EK172,10),"-")</f>
        <v>-</v>
      </c>
      <c r="EP172" s="5"/>
      <c r="EQ172" s="5"/>
      <c r="ER172" s="54"/>
      <c r="ES172" s="54"/>
      <c r="ET172" s="54"/>
      <c r="EU172" s="54"/>
      <c r="EV172" s="54"/>
      <c r="EW172" s="24"/>
      <c r="EX172" s="24"/>
      <c r="EY172" s="167"/>
      <c r="EZ172" s="167"/>
      <c r="FA172" s="193"/>
      <c r="FB172" s="214">
        <v>44223</v>
      </c>
      <c r="FC172" s="214">
        <f ca="1">IF(BK172&gt;0,IF(DC172&gt;0,WORKDAY(DB172,20),IF(CT172&gt;0,WORKDAY(CS172,30),IF(CO172&gt;0,WORKDAY(CN172,40),FB172))),"-")</f>
        <v>44223</v>
      </c>
      <c r="FD172" s="167"/>
      <c r="FE172" s="167"/>
      <c r="FF172" s="24" t="str">
        <f>IF(FE172&gt;0,WORKDAY(FB172,10),"-")</f>
        <v>-</v>
      </c>
      <c r="FG172" s="24" t="str">
        <f>IF(FE172&gt;0,WORKDAY(FC172,10),"-")</f>
        <v>-</v>
      </c>
      <c r="FH172" s="5"/>
      <c r="FI172" s="5"/>
      <c r="FJ172" s="34"/>
      <c r="FK172" s="24">
        <f t="shared" si="149"/>
        <v>44251</v>
      </c>
      <c r="FL172" s="24">
        <f>FK172</f>
        <v>44251</v>
      </c>
      <c r="FM172" s="167"/>
      <c r="FN172" s="167"/>
      <c r="FO172" s="24" t="str">
        <f>IF(FN172&gt;0,WORKDAY(FK172,10),"-")</f>
        <v>-</v>
      </c>
      <c r="FP172" s="24" t="str">
        <f>IF(FN172&gt;0,WORKDAY(FL172,10),"-")</f>
        <v>-</v>
      </c>
      <c r="FQ172" s="5"/>
      <c r="FR172" s="5"/>
      <c r="FS172" s="54"/>
      <c r="FT172" s="24">
        <f t="shared" si="150"/>
        <v>44279</v>
      </c>
      <c r="FU172" s="24">
        <f t="shared" si="144"/>
        <v>44279</v>
      </c>
      <c r="FV172" s="5"/>
      <c r="FW172" s="5"/>
      <c r="FX172" s="24" t="str">
        <f>IF(FW172&gt;0,WORKDAY(FT172,10),"-")</f>
        <v>-</v>
      </c>
      <c r="FY172" s="24" t="str">
        <f>IF(FW172&gt;0,WORKDAY(FU172,10),"-")</f>
        <v>-</v>
      </c>
      <c r="FZ172" s="5"/>
      <c r="GA172" s="5"/>
      <c r="GB172" s="54"/>
      <c r="GC172" s="54"/>
      <c r="GD172" s="54"/>
      <c r="GE172" s="54"/>
      <c r="GF172" s="54"/>
      <c r="GG172" s="54"/>
      <c r="GH172" s="54"/>
      <c r="GI172" s="54"/>
      <c r="GJ172" s="54"/>
      <c r="GK172" s="54"/>
      <c r="GL172" s="54"/>
      <c r="GM172" s="54"/>
      <c r="GN172" s="54"/>
      <c r="GO172" s="54"/>
      <c r="GP172" s="54"/>
      <c r="GQ172" s="54"/>
      <c r="GR172" s="54"/>
      <c r="GS172" s="54"/>
      <c r="GT172" s="54"/>
      <c r="GU172" s="54"/>
      <c r="GV172" s="54"/>
      <c r="GW172" s="54"/>
      <c r="GX172" s="54"/>
      <c r="GY172" s="54"/>
      <c r="GZ172" s="193"/>
      <c r="HA172" s="54"/>
      <c r="HB172" s="54"/>
      <c r="HC172" s="54"/>
      <c r="HD172" s="34">
        <f t="shared" ca="1" si="110"/>
        <v>1</v>
      </c>
      <c r="HE172" s="25">
        <f t="shared" ca="1" si="131"/>
        <v>6.8389057750759875E-4</v>
      </c>
      <c r="HF172" s="25">
        <f t="shared" ca="1" si="132"/>
        <v>1.5197568389057751E-3</v>
      </c>
      <c r="HG172" s="25">
        <f t="shared" ca="1" si="133"/>
        <v>9.0543259557344079E-4</v>
      </c>
      <c r="HH172" s="25">
        <f t="shared" ca="1" si="134"/>
        <v>2.012072434607646E-3</v>
      </c>
      <c r="HI172" s="25"/>
      <c r="HJ172" s="25"/>
      <c r="HK172" s="5"/>
      <c r="HL172" s="24">
        <f t="shared" ca="1" si="108"/>
        <v>44252</v>
      </c>
      <c r="HM172" s="107"/>
      <c r="HO172" s="204" t="str">
        <f t="shared" si="115"/>
        <v>ожидание A1</v>
      </c>
      <c r="HP172" s="204" t="str">
        <f t="shared" si="116"/>
        <v>не выгружено 00</v>
      </c>
      <c r="HQ172" s="182" t="str">
        <f t="shared" si="117"/>
        <v>выгружено A1</v>
      </c>
      <c r="HR172" s="182" t="str">
        <f t="shared" si="118"/>
        <v>ожидание A1</v>
      </c>
      <c r="HS172" s="182" t="b">
        <f t="shared" si="119"/>
        <v>0</v>
      </c>
      <c r="HT172" s="182" t="str">
        <f t="shared" si="120"/>
        <v>ожидание замечаний</v>
      </c>
      <c r="HU172" s="182" t="str">
        <f t="shared" si="121"/>
        <v>0055-P2-GA1-CPC-TRM-00668</v>
      </c>
      <c r="HV172" s="191">
        <f t="shared" si="122"/>
        <v>44252</v>
      </c>
      <c r="HW172" s="184" t="str">
        <f t="shared" si="123"/>
        <v>ожидание A1</v>
      </c>
      <c r="HX172" s="191" t="str">
        <f t="shared" si="124"/>
        <v>ожидание A1</v>
      </c>
      <c r="HY172" s="183"/>
      <c r="HZ172" s="182" t="str">
        <f t="shared" si="125"/>
        <v>выгружено</v>
      </c>
      <c r="IA172" s="182" t="str">
        <f t="shared" si="126"/>
        <v>A1</v>
      </c>
      <c r="IB172" s="182" t="str">
        <f t="shared" si="127"/>
        <v>ожидание замечаний к ревизии</v>
      </c>
      <c r="IC172" s="182" t="str">
        <f t="shared" si="128"/>
        <v>A1</v>
      </c>
      <c r="ID172" s="182" t="str">
        <f t="shared" si="129"/>
        <v>A1</v>
      </c>
      <c r="IE172" s="185" t="str">
        <f t="shared" si="130"/>
        <v>1</v>
      </c>
      <c r="IF172" s="135" t="s">
        <v>705</v>
      </c>
      <c r="IG172" s="181">
        <v>1</v>
      </c>
    </row>
    <row r="173" spans="1:289" s="57" customFormat="1" ht="57" customHeight="1">
      <c r="A173" s="6"/>
      <c r="B173" s="19" t="s">
        <v>156</v>
      </c>
      <c r="C173" s="19" t="s">
        <v>157</v>
      </c>
      <c r="D173" s="5"/>
      <c r="E173" s="5"/>
      <c r="F173" s="5"/>
      <c r="G173" s="5"/>
      <c r="H173" s="5" t="s">
        <v>727</v>
      </c>
      <c r="I173" s="5" t="s">
        <v>736</v>
      </c>
      <c r="J173" s="5"/>
      <c r="K173" s="5"/>
      <c r="L173" s="5"/>
      <c r="M173" s="5"/>
      <c r="N173" s="5"/>
      <c r="O173" s="5"/>
      <c r="P173" s="5" t="s">
        <v>745</v>
      </c>
      <c r="Q173" s="5" t="s">
        <v>747</v>
      </c>
      <c r="R173" s="5" t="s">
        <v>204</v>
      </c>
      <c r="S173" s="5" t="s">
        <v>364</v>
      </c>
      <c r="T173" s="5" t="s">
        <v>363</v>
      </c>
      <c r="U173" s="5" t="s">
        <v>158</v>
      </c>
      <c r="V173" s="5"/>
      <c r="W173" s="5" t="str">
        <f>CONCATENATE(X173,"-",Y173,"-",Z173,AA173,,AB173,"-",AC173)</f>
        <v>5-30-JFMC-0003</v>
      </c>
      <c r="X173" s="19" t="s">
        <v>755</v>
      </c>
      <c r="Y173" s="19">
        <v>30</v>
      </c>
      <c r="Z173" s="19" t="s">
        <v>310</v>
      </c>
      <c r="AA173" s="19" t="s">
        <v>305</v>
      </c>
      <c r="AB173" s="19"/>
      <c r="AC173" s="19" t="s">
        <v>193</v>
      </c>
      <c r="AD173" s="5"/>
      <c r="AE173" s="19">
        <v>4</v>
      </c>
      <c r="AF173" s="19" t="s">
        <v>180</v>
      </c>
      <c r="AG173" s="19" t="s">
        <v>166</v>
      </c>
      <c r="AH173" s="19">
        <v>537</v>
      </c>
      <c r="AI173" s="19" t="s">
        <v>220</v>
      </c>
      <c r="AJ173" s="5"/>
      <c r="AK173" s="5"/>
      <c r="AL173" s="5" t="s">
        <v>122</v>
      </c>
      <c r="AM173" s="5"/>
      <c r="AN173" s="5" t="s">
        <v>170</v>
      </c>
      <c r="AO173" s="5" t="str">
        <f>CONCATENATE("0055-",B173,"-",C173,"-","4",".",AE173,".",AF173,".",AG173,".",AH173,"-",AL173,".",AN173,"-",AI173)</f>
        <v>0055-CPC-GA1-4.4.3.30.537-PS.SB-0004</v>
      </c>
      <c r="AP173" s="5" t="str">
        <f>CONCATENATE("0055-",B173,"-",C173,"-","4",".",AE173,".",AF173,".",AG173,".",AH173,"-",AL173,"-",AN173,"-",AI173,"_",BD173,"_",U173)</f>
        <v>0055-CPC-GA1-4.4.3.30.537-PS-SB-0004_A1_ER</v>
      </c>
      <c r="AQ173" s="13" t="s">
        <v>522</v>
      </c>
      <c r="AR173" s="13" t="s">
        <v>356</v>
      </c>
      <c r="AS173" s="13"/>
      <c r="AT173" s="13"/>
      <c r="AU173" s="13" t="s">
        <v>321</v>
      </c>
      <c r="AV173" s="13" t="s">
        <v>336</v>
      </c>
      <c r="AW173" s="13" t="str">
        <f>CONCATENATE(AQ173," ",AS173,CHAR(10),W173,CHAR(10),AU173)</f>
        <v>AFA&amp;FFS Marshalling cabinet KSPA 9030-01/TECON TU 4371-001-00159093-07 REV.5. 
5-30-JFMC-0003
Electrical circuits</v>
      </c>
      <c r="AX173" s="13" t="str">
        <f>CONCATENATE(AR173," ",AT173,CHAR(10),W173,CHAR(10),AV173)</f>
        <v>Контроллер для систем пожарной автоматики КСПА 9030-01/Текон, ТУ 4371-001-00159093-07 изм.5. Шкаф кроссовый АСПС и ПТ. 
5-30-JFMC-0003
Схема электрическая принципиальная</v>
      </c>
      <c r="AY173" s="5"/>
      <c r="AZ173" s="5" t="s">
        <v>490</v>
      </c>
      <c r="BA173" s="5" t="s">
        <v>489</v>
      </c>
      <c r="BB173" s="5" t="str">
        <f>IF(FW173&gt;0,"02",IF(FN173&gt;0,"01",IF(FE173&gt;0,"00",IF(EM173&gt;0,"G1",IF(ED173&gt;0,"F1",IF(DU173&gt;0,"E1",IF(DL173&gt;0,"D1",IF(DC173&gt;0,"C1",IF(CT173&gt;0,"B1",IF(BM173&gt;0,"A1","-"))))))))))</f>
        <v>A1</v>
      </c>
      <c r="BC173" s="167" t="str">
        <f t="shared" si="145"/>
        <v>IFR</v>
      </c>
      <c r="BD173" s="5" t="str">
        <f t="shared" si="146"/>
        <v>A1</v>
      </c>
      <c r="BE173" s="5"/>
      <c r="BF173" s="5"/>
      <c r="BG173" s="12"/>
      <c r="BH173" s="5"/>
      <c r="BI173" s="5"/>
      <c r="BJ173" s="54">
        <f>FB173-(28+15)</f>
        <v>44180</v>
      </c>
      <c r="BK173" s="54">
        <f ca="1">IF(BM173&gt;0,BL173,IF(BJ173&lt;TODAY(),WORKDAY(TODAY(),10),BJ173))</f>
        <v>44252</v>
      </c>
      <c r="BL173" s="193">
        <v>44252</v>
      </c>
      <c r="BM173" s="167" t="s">
        <v>791</v>
      </c>
      <c r="BN173" s="167"/>
      <c r="BO173" s="167"/>
      <c r="BP173" s="167"/>
      <c r="BQ173" s="167"/>
      <c r="BR173" s="157"/>
      <c r="BS173" s="157"/>
      <c r="BT173" s="157"/>
      <c r="BU173" s="157"/>
      <c r="BV173" s="157"/>
      <c r="BW173" s="147"/>
      <c r="BX173" s="147"/>
      <c r="BY173" s="147"/>
      <c r="BZ173" s="147"/>
      <c r="CA173" s="147"/>
      <c r="CB173" s="125"/>
      <c r="CC173" s="125"/>
      <c r="CD173" s="125"/>
      <c r="CE173" s="125"/>
      <c r="CF173" s="125"/>
      <c r="CG173" s="125"/>
      <c r="CH173" s="125"/>
      <c r="CI173" s="125"/>
      <c r="CJ173" s="125"/>
      <c r="CK173" s="125"/>
      <c r="CL173" s="24">
        <f>WORKDAY(BJ173,20)</f>
        <v>44208</v>
      </c>
      <c r="CM173" s="24">
        <f ca="1">IF(BM173&gt;0,WORKDAY(BK173,10),"-")</f>
        <v>44266</v>
      </c>
      <c r="CN173" s="54"/>
      <c r="CO173" s="117"/>
      <c r="CP173" s="34"/>
      <c r="CQ173" s="24">
        <f>WORKDAY(CL173,10)</f>
        <v>44222</v>
      </c>
      <c r="CR173" s="24" t="str">
        <f>IF(CO173&gt;0,WORKDAY(CM173,10),"-")</f>
        <v>-</v>
      </c>
      <c r="CS173" s="54"/>
      <c r="CT173" s="5"/>
      <c r="CU173" s="24" t="str">
        <f>IF(CT173&gt;0,WORKDAY(CQ173,10),"-")</f>
        <v>-</v>
      </c>
      <c r="CV173" s="24" t="str">
        <f>IF(CT173&gt;0,WORKDAY(CR173,10),"-")</f>
        <v>-</v>
      </c>
      <c r="CW173" s="54"/>
      <c r="CX173" s="5"/>
      <c r="CY173" s="34"/>
      <c r="CZ173" s="24" t="str">
        <f>IF(CX173&gt;0,WORKDAY(CU173,10),"-")</f>
        <v>-</v>
      </c>
      <c r="DA173" s="24" t="str">
        <f>IF(CX173&gt;0,WORKDAY(CV173,10),"-")</f>
        <v>-</v>
      </c>
      <c r="DB173" s="24"/>
      <c r="DC173" s="5"/>
      <c r="DD173" s="24" t="str">
        <f>IF(DC173&gt;0,WORKDAY(CZ173,10),"-")</f>
        <v>-</v>
      </c>
      <c r="DE173" s="24" t="str">
        <f>IF(DC173&gt;0,WORKDAY(DA173,10),"-")</f>
        <v>-</v>
      </c>
      <c r="DF173" s="5"/>
      <c r="DG173" s="5"/>
      <c r="DH173" s="54"/>
      <c r="DI173" s="24" t="str">
        <f>IF(DG173&gt;0,WORKDAY(DD173,10),"-")</f>
        <v>-</v>
      </c>
      <c r="DJ173" s="24" t="str">
        <f>IF(DG173&gt;0,WORKDAY(DE173,10),"-")</f>
        <v>-</v>
      </c>
      <c r="DK173" s="5"/>
      <c r="DL173" s="5"/>
      <c r="DM173" s="24" t="str">
        <f>IF(DL173&gt;0,WORKDAY(DI173,10),"-")</f>
        <v>-</v>
      </c>
      <c r="DN173" s="24" t="str">
        <f>IF(DL173&gt;0,WORKDAY(DJ173,10),"-")</f>
        <v>-</v>
      </c>
      <c r="DO173" s="5"/>
      <c r="DP173" s="5"/>
      <c r="DQ173" s="54"/>
      <c r="DR173" s="24" t="str">
        <f>IF(DP173&gt;0,WORKDAY(DM173,10),"-")</f>
        <v>-</v>
      </c>
      <c r="DS173" s="24" t="str">
        <f>IF(DP173&gt;0,WORKDAY(DN173,10),"-")</f>
        <v>-</v>
      </c>
      <c r="DT173" s="5"/>
      <c r="DU173" s="5"/>
      <c r="DV173" s="24" t="str">
        <f>IF(DU173&gt;0,WORKDAY(DR173,10),"-")</f>
        <v>-</v>
      </c>
      <c r="DW173" s="24" t="str">
        <f>IF(DU173&gt;0,WORKDAY(DS173,10),"-")</f>
        <v>-</v>
      </c>
      <c r="DX173" s="5"/>
      <c r="DY173" s="5"/>
      <c r="DZ173" s="54"/>
      <c r="EA173" s="24" t="str">
        <f>IF(DY173&gt;0,WORKDAY(DV173,10),"-")</f>
        <v>-</v>
      </c>
      <c r="EB173" s="24" t="str">
        <f>IF(DY173&gt;0,WORKDAY(DW173,10),"-")</f>
        <v>-</v>
      </c>
      <c r="EC173" s="5"/>
      <c r="ED173" s="5"/>
      <c r="EE173" s="24" t="str">
        <f>IF(ED173&gt;0,WORKDAY(EA173,10),"-")</f>
        <v>-</v>
      </c>
      <c r="EF173" s="24" t="str">
        <f>IF(ED173&gt;0,WORKDAY(EB173,10),"-")</f>
        <v>-</v>
      </c>
      <c r="EG173" s="5"/>
      <c r="EH173" s="5"/>
      <c r="EI173" s="54"/>
      <c r="EJ173" s="24" t="str">
        <f>IF(EH173&gt;0,WORKDAY(EE173,10),"-")</f>
        <v>-</v>
      </c>
      <c r="EK173" s="24" t="str">
        <f>IF(EH173&gt;0,WORKDAY(EF173,10),"-")</f>
        <v>-</v>
      </c>
      <c r="EL173" s="5"/>
      <c r="EM173" s="5"/>
      <c r="EN173" s="24" t="str">
        <f>IF(EM173&gt;0,WORKDAY(EJ173,10),"-")</f>
        <v>-</v>
      </c>
      <c r="EO173" s="24" t="str">
        <f>IF(EM173&gt;0,WORKDAY(EK173,10),"-")</f>
        <v>-</v>
      </c>
      <c r="EP173" s="5"/>
      <c r="EQ173" s="5"/>
      <c r="ER173" s="54"/>
      <c r="ES173" s="54"/>
      <c r="ET173" s="54"/>
      <c r="EU173" s="54"/>
      <c r="EV173" s="54"/>
      <c r="EW173" s="24"/>
      <c r="EX173" s="24"/>
      <c r="EY173" s="167"/>
      <c r="EZ173" s="167"/>
      <c r="FA173" s="193"/>
      <c r="FB173" s="214">
        <v>44223</v>
      </c>
      <c r="FC173" s="214">
        <f ca="1">IF(BK173&gt;0,IF(DC173&gt;0,WORKDAY(DB173,20),IF(CT173&gt;0,WORKDAY(CS173,30),IF(CO173&gt;0,WORKDAY(CN173,40),FB173))),"-")</f>
        <v>44223</v>
      </c>
      <c r="FD173" s="167"/>
      <c r="FE173" s="167"/>
      <c r="FF173" s="24" t="str">
        <f>IF(FE173&gt;0,WORKDAY(FB173,10),"-")</f>
        <v>-</v>
      </c>
      <c r="FG173" s="24" t="str">
        <f>IF(FE173&gt;0,WORKDAY(FC173,10),"-")</f>
        <v>-</v>
      </c>
      <c r="FH173" s="5"/>
      <c r="FI173" s="5"/>
      <c r="FJ173" s="34"/>
      <c r="FK173" s="24">
        <f t="shared" si="149"/>
        <v>44251</v>
      </c>
      <c r="FL173" s="24">
        <f>FK173</f>
        <v>44251</v>
      </c>
      <c r="FM173" s="167"/>
      <c r="FN173" s="167"/>
      <c r="FO173" s="24" t="str">
        <f>IF(FN173&gt;0,WORKDAY(FK173,10),"-")</f>
        <v>-</v>
      </c>
      <c r="FP173" s="24" t="str">
        <f>IF(FN173&gt;0,WORKDAY(FL173,10),"-")</f>
        <v>-</v>
      </c>
      <c r="FQ173" s="5"/>
      <c r="FR173" s="5"/>
      <c r="FS173" s="54"/>
      <c r="FT173" s="24">
        <f t="shared" si="150"/>
        <v>44279</v>
      </c>
      <c r="FU173" s="24">
        <f t="shared" si="144"/>
        <v>44279</v>
      </c>
      <c r="FV173" s="5"/>
      <c r="FW173" s="5"/>
      <c r="FX173" s="24" t="str">
        <f>IF(FW173&gt;0,WORKDAY(FT173,10),"-")</f>
        <v>-</v>
      </c>
      <c r="FY173" s="24" t="str">
        <f>IF(FW173&gt;0,WORKDAY(FU173,10),"-")</f>
        <v>-</v>
      </c>
      <c r="FZ173" s="5"/>
      <c r="GA173" s="5"/>
      <c r="GB173" s="54"/>
      <c r="GC173" s="54"/>
      <c r="GD173" s="54"/>
      <c r="GE173" s="54"/>
      <c r="GF173" s="54"/>
      <c r="GG173" s="54"/>
      <c r="GH173" s="54"/>
      <c r="GI173" s="54"/>
      <c r="GJ173" s="54"/>
      <c r="GK173" s="54"/>
      <c r="GL173" s="54"/>
      <c r="GM173" s="54"/>
      <c r="GN173" s="54"/>
      <c r="GO173" s="54"/>
      <c r="GP173" s="54"/>
      <c r="GQ173" s="54"/>
      <c r="GR173" s="54"/>
      <c r="GS173" s="54"/>
      <c r="GT173" s="54"/>
      <c r="GU173" s="54"/>
      <c r="GV173" s="54"/>
      <c r="GW173" s="54"/>
      <c r="GX173" s="54"/>
      <c r="GY173" s="54"/>
      <c r="GZ173" s="193"/>
      <c r="HA173" s="54"/>
      <c r="HB173" s="54"/>
      <c r="HC173" s="54"/>
      <c r="HD173" s="34">
        <f t="shared" ca="1" si="110"/>
        <v>1</v>
      </c>
      <c r="HE173" s="25">
        <f t="shared" ca="1" si="131"/>
        <v>6.8389057750759875E-4</v>
      </c>
      <c r="HF173" s="25">
        <f t="shared" ca="1" si="132"/>
        <v>1.5197568389057751E-3</v>
      </c>
      <c r="HG173" s="25">
        <f t="shared" ca="1" si="133"/>
        <v>9.0543259557344079E-4</v>
      </c>
      <c r="HH173" s="25">
        <f t="shared" ca="1" si="134"/>
        <v>2.012072434607646E-3</v>
      </c>
      <c r="HI173" s="25"/>
      <c r="HJ173" s="25"/>
      <c r="HK173" s="5"/>
      <c r="HL173" s="24">
        <f t="shared" ca="1" si="108"/>
        <v>44252</v>
      </c>
      <c r="HM173" s="107"/>
      <c r="HO173" s="204" t="str">
        <f t="shared" si="115"/>
        <v>ожидание A1</v>
      </c>
      <c r="HP173" s="204" t="str">
        <f t="shared" si="116"/>
        <v>не выгружено 00</v>
      </c>
      <c r="HQ173" s="182" t="str">
        <f t="shared" si="117"/>
        <v>выгружено A1</v>
      </c>
      <c r="HR173" s="182" t="str">
        <f t="shared" si="118"/>
        <v>ожидание A1</v>
      </c>
      <c r="HS173" s="182" t="b">
        <f t="shared" si="119"/>
        <v>0</v>
      </c>
      <c r="HT173" s="182" t="str">
        <f t="shared" si="120"/>
        <v>ожидание замечаний</v>
      </c>
      <c r="HU173" s="182" t="str">
        <f t="shared" si="121"/>
        <v>0055-P2-GA1-CPC-TRM-00668</v>
      </c>
      <c r="HV173" s="191">
        <f t="shared" si="122"/>
        <v>44252</v>
      </c>
      <c r="HW173" s="184" t="str">
        <f t="shared" si="123"/>
        <v>ожидание A1</v>
      </c>
      <c r="HX173" s="191" t="str">
        <f t="shared" si="124"/>
        <v>ожидание A1</v>
      </c>
      <c r="HY173" s="183"/>
      <c r="HZ173" s="182" t="str">
        <f t="shared" si="125"/>
        <v>выгружено</v>
      </c>
      <c r="IA173" s="182" t="str">
        <f t="shared" si="126"/>
        <v>A1</v>
      </c>
      <c r="IB173" s="182" t="str">
        <f t="shared" si="127"/>
        <v>ожидание замечаний к ревизии</v>
      </c>
      <c r="IC173" s="182" t="str">
        <f t="shared" si="128"/>
        <v>A1</v>
      </c>
      <c r="ID173" s="182" t="str">
        <f t="shared" si="129"/>
        <v>A1</v>
      </c>
      <c r="IE173" s="185" t="str">
        <f t="shared" si="130"/>
        <v>1</v>
      </c>
      <c r="IF173" s="135" t="s">
        <v>705</v>
      </c>
      <c r="IG173" s="181">
        <v>1</v>
      </c>
    </row>
    <row r="174" spans="1:289" s="57" customFormat="1" ht="57" customHeight="1">
      <c r="A174" s="6"/>
      <c r="B174" s="19" t="s">
        <v>156</v>
      </c>
      <c r="C174" s="19" t="s">
        <v>157</v>
      </c>
      <c r="D174" s="5"/>
      <c r="E174" s="5"/>
      <c r="F174" s="5"/>
      <c r="G174" s="5"/>
      <c r="H174" s="5" t="s">
        <v>727</v>
      </c>
      <c r="I174" s="5" t="s">
        <v>736</v>
      </c>
      <c r="J174" s="5"/>
      <c r="K174" s="5"/>
      <c r="L174" s="5"/>
      <c r="M174" s="5"/>
      <c r="N174" s="5"/>
      <c r="O174" s="5"/>
      <c r="P174" s="5" t="s">
        <v>745</v>
      </c>
      <c r="Q174" s="5" t="s">
        <v>747</v>
      </c>
      <c r="R174" s="5" t="s">
        <v>204</v>
      </c>
      <c r="S174" s="5" t="s">
        <v>364</v>
      </c>
      <c r="T174" s="5" t="s">
        <v>363</v>
      </c>
      <c r="U174" s="5" t="s">
        <v>158</v>
      </c>
      <c r="V174" s="5"/>
      <c r="W174" s="5" t="str">
        <f>CONCATENATE(X174,"-",Y174,"-",Z174,AA174,,AB174,"-",AC174)</f>
        <v>5-30-JFMC-0003</v>
      </c>
      <c r="X174" s="19" t="s">
        <v>755</v>
      </c>
      <c r="Y174" s="19">
        <v>30</v>
      </c>
      <c r="Z174" s="19" t="s">
        <v>310</v>
      </c>
      <c r="AA174" s="19" t="s">
        <v>305</v>
      </c>
      <c r="AB174" s="19"/>
      <c r="AC174" s="19" t="s">
        <v>193</v>
      </c>
      <c r="AD174" s="5"/>
      <c r="AE174" s="19">
        <v>4</v>
      </c>
      <c r="AF174" s="19" t="s">
        <v>180</v>
      </c>
      <c r="AG174" s="19" t="s">
        <v>166</v>
      </c>
      <c r="AH174" s="19">
        <v>537</v>
      </c>
      <c r="AI174" s="19" t="s">
        <v>220</v>
      </c>
      <c r="AJ174" s="5"/>
      <c r="AK174" s="5"/>
      <c r="AL174" s="5" t="s">
        <v>122</v>
      </c>
      <c r="AM174" s="5"/>
      <c r="AN174" s="5" t="s">
        <v>546</v>
      </c>
      <c r="AO174" s="5" t="str">
        <f>CONCATENATE("0055-",B174,"-",C174,"-","4",".",AE174,".",AF174,".",AG174,".",AH174,"-",AL174,".",AN174,"-",AI174)</f>
        <v>0055-CPC-GA1-4.4.3.30.537-PS.JH-0004</v>
      </c>
      <c r="AP174" s="5" t="str">
        <f>CONCATENATE("0055-",B174,"-",C174,"-","4",".",AE174,".",AF174,".",AG174,".",AH174,"-",AL174,"-",AN174,"-",AI174,"_",BD174,"_",U174)</f>
        <v>0055-CPC-GA1-4.4.3.30.537-PS-JH-0004_-_ER</v>
      </c>
      <c r="AQ174" s="13" t="s">
        <v>522</v>
      </c>
      <c r="AR174" s="13" t="s">
        <v>356</v>
      </c>
      <c r="AS174" s="13"/>
      <c r="AT174" s="13"/>
      <c r="AU174" s="13" t="s">
        <v>286</v>
      </c>
      <c r="AV174" s="13" t="s">
        <v>287</v>
      </c>
      <c r="AW174" s="13" t="str">
        <f>CONCATENATE(AQ174," ",AS174,CHAR(10),W174,CHAR(10),AU174)</f>
        <v>AFA&amp;FFS Marshalling cabinet KSPA 9030-01/TECON TU 4371-001-00159093-07 REV.5. 
5-30-JFMC-0003
Passport</v>
      </c>
      <c r="AX174" s="13" t="str">
        <f>CONCATENATE(AR174," ",AT174,CHAR(10),W174,CHAR(10),AV174)</f>
        <v>Контроллер для систем пожарной автоматики КСПА 9030-01/Текон, ТУ 4371-001-00159093-07 изм.5. Шкаф кроссовый АСПС и ПТ. 
5-30-JFMC-0003
Паспорт</v>
      </c>
      <c r="AY174" s="5"/>
      <c r="AZ174" s="5" t="s">
        <v>490</v>
      </c>
      <c r="BA174" s="5" t="s">
        <v>489</v>
      </c>
      <c r="BB174" s="5" t="str">
        <f>IF(FW174&gt;0,"02",IF(FN174&gt;0,"01",IF(FE174&gt;0,"00",IF(EM174&gt;0,"G1",IF(ED174&gt;0,"F1",IF(DU174&gt;0,"E1",IF(DL174&gt;0,"D1",IF(DC174&gt;0,"C1",IF(CT174&gt;0,"B1",IF(BM174&gt;0,"A1","-"))))))))))</f>
        <v>-</v>
      </c>
      <c r="BC174" s="167" t="str">
        <f t="shared" si="145"/>
        <v>-</v>
      </c>
      <c r="BD174" s="5" t="str">
        <f t="shared" si="146"/>
        <v>-</v>
      </c>
      <c r="BE174" s="5"/>
      <c r="BF174" s="5"/>
      <c r="BG174" s="12"/>
      <c r="BH174" s="5"/>
      <c r="BI174" s="5"/>
      <c r="BJ174" s="54">
        <f>FB174-(28+15)</f>
        <v>44227</v>
      </c>
      <c r="BK174" s="54">
        <f ca="1">IF(BM174&gt;0,BL174,IF(BJ174&lt;TODAY(),WORKDAY(TODAY(),10),BJ174))</f>
        <v>44294</v>
      </c>
      <c r="BL174" s="54"/>
      <c r="BM174" s="5"/>
      <c r="BN174" s="167"/>
      <c r="BO174" s="167"/>
      <c r="BP174" s="167"/>
      <c r="BQ174" s="167"/>
      <c r="BR174" s="157"/>
      <c r="BS174" s="157"/>
      <c r="BT174" s="157"/>
      <c r="BU174" s="157"/>
      <c r="BV174" s="157"/>
      <c r="BW174" s="147"/>
      <c r="BX174" s="147"/>
      <c r="BY174" s="147"/>
      <c r="BZ174" s="147"/>
      <c r="CA174" s="147"/>
      <c r="CB174" s="125"/>
      <c r="CC174" s="125"/>
      <c r="CD174" s="125"/>
      <c r="CE174" s="125"/>
      <c r="CF174" s="125"/>
      <c r="CG174" s="125"/>
      <c r="CH174" s="125"/>
      <c r="CI174" s="125"/>
      <c r="CJ174" s="125"/>
      <c r="CK174" s="125"/>
      <c r="CL174" s="24">
        <f>WORKDAY(BJ174,20)</f>
        <v>44253</v>
      </c>
      <c r="CM174" s="24" t="str">
        <f>IF(BM174&gt;0,WORKDAY(BK174,10),"-")</f>
        <v>-</v>
      </c>
      <c r="CN174" s="54"/>
      <c r="CO174" s="117"/>
      <c r="CP174" s="34">
        <v>3</v>
      </c>
      <c r="CQ174" s="24">
        <f>WORKDAY(CL174,10)</f>
        <v>44267</v>
      </c>
      <c r="CR174" s="24" t="str">
        <f>IF(CO174&gt;0,WORKDAY(CM174,10),"-")</f>
        <v>-</v>
      </c>
      <c r="CS174" s="54"/>
      <c r="CT174" s="5"/>
      <c r="CU174" s="24" t="str">
        <f>IF(CT174&gt;0,WORKDAY(CQ174,10),"-")</f>
        <v>-</v>
      </c>
      <c r="CV174" s="24" t="str">
        <f>IF(CT174&gt;0,WORKDAY(CR174,10),"-")</f>
        <v>-</v>
      </c>
      <c r="CW174" s="54"/>
      <c r="CX174" s="5"/>
      <c r="CY174" s="34"/>
      <c r="CZ174" s="24" t="str">
        <f>IF(CX174&gt;0,WORKDAY(CU174,10),"-")</f>
        <v>-</v>
      </c>
      <c r="DA174" s="24" t="str">
        <f>IF(CX174&gt;0,WORKDAY(CV174,10),"-")</f>
        <v>-</v>
      </c>
      <c r="DB174" s="24"/>
      <c r="DC174" s="5"/>
      <c r="DD174" s="24" t="str">
        <f>IF(DC174&gt;0,WORKDAY(CZ174,10),"-")</f>
        <v>-</v>
      </c>
      <c r="DE174" s="24" t="str">
        <f>IF(DC174&gt;0,WORKDAY(DA174,10),"-")</f>
        <v>-</v>
      </c>
      <c r="DF174" s="5"/>
      <c r="DG174" s="5"/>
      <c r="DH174" s="54"/>
      <c r="DI174" s="24" t="str">
        <f>IF(DG174&gt;0,WORKDAY(DD174,10),"-")</f>
        <v>-</v>
      </c>
      <c r="DJ174" s="24" t="str">
        <f>IF(DG174&gt;0,WORKDAY(DE174,10),"-")</f>
        <v>-</v>
      </c>
      <c r="DK174" s="5"/>
      <c r="DL174" s="5"/>
      <c r="DM174" s="24" t="str">
        <f>IF(DL174&gt;0,WORKDAY(DI174,10),"-")</f>
        <v>-</v>
      </c>
      <c r="DN174" s="24" t="str">
        <f>IF(DL174&gt;0,WORKDAY(DJ174,10),"-")</f>
        <v>-</v>
      </c>
      <c r="DO174" s="5"/>
      <c r="DP174" s="5"/>
      <c r="DQ174" s="54"/>
      <c r="DR174" s="24" t="str">
        <f>IF(DP174&gt;0,WORKDAY(DM174,10),"-")</f>
        <v>-</v>
      </c>
      <c r="DS174" s="24" t="str">
        <f>IF(DP174&gt;0,WORKDAY(DN174,10),"-")</f>
        <v>-</v>
      </c>
      <c r="DT174" s="5"/>
      <c r="DU174" s="5"/>
      <c r="DV174" s="24" t="str">
        <f>IF(DU174&gt;0,WORKDAY(DR174,10),"-")</f>
        <v>-</v>
      </c>
      <c r="DW174" s="24" t="str">
        <f>IF(DU174&gt;0,WORKDAY(DS174,10),"-")</f>
        <v>-</v>
      </c>
      <c r="DX174" s="5"/>
      <c r="DY174" s="5"/>
      <c r="DZ174" s="54"/>
      <c r="EA174" s="24" t="str">
        <f>IF(DY174&gt;0,WORKDAY(DV174,10),"-")</f>
        <v>-</v>
      </c>
      <c r="EB174" s="24" t="str">
        <f>IF(DY174&gt;0,WORKDAY(DW174,10),"-")</f>
        <v>-</v>
      </c>
      <c r="EC174" s="5"/>
      <c r="ED174" s="5"/>
      <c r="EE174" s="24" t="str">
        <f>IF(ED174&gt;0,WORKDAY(EA174,10),"-")</f>
        <v>-</v>
      </c>
      <c r="EF174" s="24" t="str">
        <f>IF(ED174&gt;0,WORKDAY(EB174,10),"-")</f>
        <v>-</v>
      </c>
      <c r="EG174" s="5"/>
      <c r="EH174" s="5"/>
      <c r="EI174" s="54"/>
      <c r="EJ174" s="24" t="str">
        <f>IF(EH174&gt;0,WORKDAY(EE174,10),"-")</f>
        <v>-</v>
      </c>
      <c r="EK174" s="24" t="str">
        <f>IF(EH174&gt;0,WORKDAY(EF174,10),"-")</f>
        <v>-</v>
      </c>
      <c r="EL174" s="5"/>
      <c r="EM174" s="5"/>
      <c r="EN174" s="24" t="str">
        <f>IF(EM174&gt;0,WORKDAY(EJ174,10),"-")</f>
        <v>-</v>
      </c>
      <c r="EO174" s="24" t="str">
        <f>IF(EM174&gt;0,WORKDAY(EK174,10),"-")</f>
        <v>-</v>
      </c>
      <c r="EP174" s="5"/>
      <c r="EQ174" s="5"/>
      <c r="ER174" s="54"/>
      <c r="ES174" s="54"/>
      <c r="ET174" s="54"/>
      <c r="EU174" s="54"/>
      <c r="EV174" s="54"/>
      <c r="EW174" s="24"/>
      <c r="EX174" s="24"/>
      <c r="EY174" s="167"/>
      <c r="EZ174" s="167"/>
      <c r="FA174" s="193"/>
      <c r="FB174" s="214">
        <v>44270</v>
      </c>
      <c r="FC174" s="214">
        <f ca="1">IF(BK174&gt;0,IF(DC174&gt;0,WORKDAY(DB174,20),IF(CT174&gt;0,WORKDAY(CS174,30),IF(CO174&gt;0,WORKDAY(CN174,40),FB174))),"-")</f>
        <v>44270</v>
      </c>
      <c r="FD174" s="167"/>
      <c r="FE174" s="167"/>
      <c r="FF174" s="24" t="str">
        <f>IF(FE174&gt;0,WORKDAY(FB174,10),"-")</f>
        <v>-</v>
      </c>
      <c r="FG174" s="24" t="str">
        <f>IF(FE174&gt;0,WORKDAY(FC174,10),"-")</f>
        <v>-</v>
      </c>
      <c r="FH174" s="167"/>
      <c r="FI174" s="167"/>
      <c r="FJ174" s="196">
        <v>1</v>
      </c>
      <c r="FK174" s="24">
        <f t="shared" si="149"/>
        <v>44298</v>
      </c>
      <c r="FL174" s="24">
        <f>FK174</f>
        <v>44298</v>
      </c>
      <c r="FM174" s="5"/>
      <c r="FN174" s="5"/>
      <c r="FO174" s="24" t="str">
        <f>IF(FN174&gt;0,WORKDAY(FK174,10),"-")</f>
        <v>-</v>
      </c>
      <c r="FP174" s="24" t="str">
        <f>IF(FN174&gt;0,WORKDAY(FL174,10),"-")</f>
        <v>-</v>
      </c>
      <c r="FQ174" s="5"/>
      <c r="FR174" s="5"/>
      <c r="FS174" s="54"/>
      <c r="FT174" s="24">
        <f t="shared" si="150"/>
        <v>44326</v>
      </c>
      <c r="FU174" s="24">
        <f t="shared" si="144"/>
        <v>44326</v>
      </c>
      <c r="FV174" s="5"/>
      <c r="FW174" s="5"/>
      <c r="FX174" s="24" t="str">
        <f>IF(FW174&gt;0,WORKDAY(FT174,10),"-")</f>
        <v>-</v>
      </c>
      <c r="FY174" s="24" t="str">
        <f>IF(FW174&gt;0,WORKDAY(FU174,10),"-")</f>
        <v>-</v>
      </c>
      <c r="FZ174" s="5"/>
      <c r="GA174" s="5"/>
      <c r="GB174" s="54"/>
      <c r="GC174" s="54"/>
      <c r="GD174" s="54"/>
      <c r="GE174" s="54"/>
      <c r="GF174" s="54"/>
      <c r="GG174" s="54"/>
      <c r="GH174" s="54"/>
      <c r="GI174" s="54"/>
      <c r="GJ174" s="54"/>
      <c r="GK174" s="54"/>
      <c r="GL174" s="54"/>
      <c r="GM174" s="54"/>
      <c r="GN174" s="54"/>
      <c r="GO174" s="54"/>
      <c r="GP174" s="54"/>
      <c r="GQ174" s="54"/>
      <c r="GR174" s="54"/>
      <c r="GS174" s="54"/>
      <c r="GT174" s="54"/>
      <c r="GU174" s="54"/>
      <c r="GV174" s="54"/>
      <c r="GW174" s="54"/>
      <c r="GX174" s="54"/>
      <c r="GY174" s="54"/>
      <c r="GZ174" s="193"/>
      <c r="HA174" s="54"/>
      <c r="HB174" s="54"/>
      <c r="HC174" s="54"/>
      <c r="HD174" s="34">
        <f t="shared" ca="1" si="110"/>
        <v>1</v>
      </c>
      <c r="HE174" s="25">
        <f t="shared" si="131"/>
        <v>0</v>
      </c>
      <c r="HF174" s="25">
        <f t="shared" ca="1" si="132"/>
        <v>1.5197568389057751E-3</v>
      </c>
      <c r="HG174" s="25">
        <f t="shared" si="133"/>
        <v>0</v>
      </c>
      <c r="HH174" s="25">
        <f t="shared" ca="1" si="134"/>
        <v>2.012072434607646E-3</v>
      </c>
      <c r="HI174" s="25"/>
      <c r="HJ174" s="25"/>
      <c r="HK174" s="5"/>
      <c r="HL174" s="24" t="str">
        <f t="shared" ca="1" si="108"/>
        <v>-</v>
      </c>
      <c r="HM174" s="107"/>
      <c r="HO174" s="204" t="str">
        <f t="shared" si="115"/>
        <v>не выгружено A1</v>
      </c>
      <c r="HP174" s="204" t="str">
        <f t="shared" si="116"/>
        <v>не выгружено 00</v>
      </c>
      <c r="HQ174" s="182" t="str">
        <f t="shared" si="117"/>
        <v>не выгружено A1</v>
      </c>
      <c r="HR174" s="182" t="str">
        <f t="shared" si="118"/>
        <v>не выгружено A1</v>
      </c>
      <c r="HS174" s="182" t="b">
        <f t="shared" si="119"/>
        <v>0</v>
      </c>
      <c r="HT174" s="182" t="str">
        <f t="shared" si="120"/>
        <v>не выгружено A1</v>
      </c>
      <c r="HU174" s="182" t="str">
        <f t="shared" si="121"/>
        <v>не выгружено A1</v>
      </c>
      <c r="HV174" s="191" t="str">
        <f t="shared" si="122"/>
        <v>не выгружено A1</v>
      </c>
      <c r="HW174" s="184" t="str">
        <f t="shared" si="123"/>
        <v>не выгружено A1</v>
      </c>
      <c r="HX174" s="191" t="str">
        <f t="shared" si="124"/>
        <v>не выгружено A1</v>
      </c>
      <c r="HY174" s="183"/>
      <c r="HZ174" s="182" t="str">
        <f t="shared" si="125"/>
        <v>не выгружено</v>
      </c>
      <c r="IA174" s="182" t="str">
        <f t="shared" si="126"/>
        <v>A1</v>
      </c>
      <c r="IB174" s="182" t="str">
        <f t="shared" si="127"/>
        <v>не выгружено</v>
      </c>
      <c r="IC174" s="182" t="str">
        <f t="shared" si="128"/>
        <v>A1</v>
      </c>
      <c r="ID174" s="182" t="str">
        <f t="shared" si="129"/>
        <v>A1</v>
      </c>
      <c r="IE174" s="185" t="str">
        <f t="shared" si="130"/>
        <v>выгрузить A1</v>
      </c>
      <c r="IF174" s="135" t="s">
        <v>705</v>
      </c>
      <c r="IG174" s="181">
        <v>1</v>
      </c>
    </row>
    <row r="175" spans="1:289" s="87" customFormat="1" ht="15" hidden="1" customHeight="1">
      <c r="A175" s="17"/>
      <c r="B175" s="20"/>
      <c r="C175" s="20"/>
      <c r="D175" s="18"/>
      <c r="E175" s="18"/>
      <c r="F175" s="18"/>
      <c r="G175" s="18"/>
      <c r="H175" s="18"/>
      <c r="I175" s="18"/>
      <c r="J175" s="18"/>
      <c r="K175" s="18"/>
      <c r="L175" s="18"/>
      <c r="M175" s="18"/>
      <c r="N175" s="18"/>
      <c r="O175" s="18"/>
      <c r="P175" s="18"/>
      <c r="Q175" s="18"/>
      <c r="R175" s="18"/>
      <c r="S175" s="18"/>
      <c r="T175" s="18"/>
      <c r="U175" s="18"/>
      <c r="V175" s="18"/>
      <c r="W175" s="20"/>
      <c r="X175" s="20"/>
      <c r="Y175" s="20"/>
      <c r="Z175" s="20"/>
      <c r="AA175" s="20"/>
      <c r="AB175" s="20"/>
      <c r="AC175" s="20"/>
      <c r="AD175" s="18"/>
      <c r="AE175" s="20"/>
      <c r="AF175" s="20"/>
      <c r="AG175" s="20"/>
      <c r="AH175" s="20"/>
      <c r="AI175" s="20"/>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71"/>
      <c r="BO175" s="171"/>
      <c r="BP175" s="171"/>
      <c r="BQ175" s="171"/>
      <c r="BR175" s="161"/>
      <c r="BS175" s="161"/>
      <c r="BT175" s="161"/>
      <c r="BU175" s="161"/>
      <c r="BV175" s="161"/>
      <c r="BW175" s="151"/>
      <c r="BX175" s="151"/>
      <c r="BY175" s="151"/>
      <c r="BZ175" s="151"/>
      <c r="CA175" s="151"/>
      <c r="CB175" s="129"/>
      <c r="CC175" s="129"/>
      <c r="CD175" s="129"/>
      <c r="CE175" s="129"/>
      <c r="CF175" s="129"/>
      <c r="CG175" s="129"/>
      <c r="CH175" s="129"/>
      <c r="CI175" s="129"/>
      <c r="CJ175" s="129"/>
      <c r="CK175" s="129"/>
      <c r="CL175" s="18"/>
      <c r="CM175" s="18"/>
      <c r="CN175" s="18"/>
      <c r="CO175" s="118"/>
      <c r="CP175" s="48"/>
      <c r="CQ175" s="18"/>
      <c r="CR175" s="18"/>
      <c r="CS175" s="18"/>
      <c r="CT175" s="18"/>
      <c r="CU175" s="18"/>
      <c r="CV175" s="18"/>
      <c r="CW175" s="18"/>
      <c r="CX175" s="18"/>
      <c r="CY175" s="34"/>
      <c r="CZ175" s="18"/>
      <c r="DA175" s="18"/>
      <c r="DB175" s="18"/>
      <c r="DC175" s="18"/>
      <c r="DD175" s="18"/>
      <c r="DE175" s="18"/>
      <c r="DF175" s="18"/>
      <c r="DG175" s="18"/>
      <c r="DH175" s="45"/>
      <c r="DI175" s="18"/>
      <c r="DJ175" s="18"/>
      <c r="DK175" s="18"/>
      <c r="DL175" s="18"/>
      <c r="DM175" s="18"/>
      <c r="DN175" s="18"/>
      <c r="DO175" s="18"/>
      <c r="DP175" s="18"/>
      <c r="DQ175" s="45"/>
      <c r="DR175" s="18"/>
      <c r="DS175" s="18"/>
      <c r="DT175" s="18"/>
      <c r="DU175" s="18"/>
      <c r="DV175" s="18"/>
      <c r="DW175" s="18"/>
      <c r="DX175" s="18"/>
      <c r="DY175" s="18"/>
      <c r="DZ175" s="45"/>
      <c r="EA175" s="18"/>
      <c r="EB175" s="18"/>
      <c r="EC175" s="18"/>
      <c r="ED175" s="18"/>
      <c r="EE175" s="18"/>
      <c r="EF175" s="18"/>
      <c r="EG175" s="18"/>
      <c r="EH175" s="18"/>
      <c r="EI175" s="45"/>
      <c r="EJ175" s="18"/>
      <c r="EK175" s="18"/>
      <c r="EL175" s="18"/>
      <c r="EM175" s="18"/>
      <c r="EN175" s="18"/>
      <c r="EO175" s="18"/>
      <c r="EP175" s="18"/>
      <c r="EQ175" s="18"/>
      <c r="ER175" s="45"/>
      <c r="ES175" s="110"/>
      <c r="ET175" s="110"/>
      <c r="EU175" s="110"/>
      <c r="EV175" s="110"/>
      <c r="EW175" s="192"/>
      <c r="EX175" s="192"/>
      <c r="EY175" s="192"/>
      <c r="EZ175" s="192"/>
      <c r="FA175" s="199"/>
      <c r="FB175" s="214"/>
      <c r="FC175" s="214"/>
      <c r="FD175" s="18"/>
      <c r="FE175" s="18"/>
      <c r="FF175" s="18"/>
      <c r="FG175" s="18"/>
      <c r="FH175" s="18"/>
      <c r="FI175" s="18"/>
      <c r="FJ175" s="34"/>
      <c r="FK175" s="18"/>
      <c r="FL175" s="18"/>
      <c r="FM175" s="18"/>
      <c r="FN175" s="18"/>
      <c r="FO175" s="18"/>
      <c r="FP175" s="18"/>
      <c r="FQ175" s="18"/>
      <c r="FR175" s="18"/>
      <c r="FS175" s="45"/>
      <c r="FT175" s="18"/>
      <c r="FU175" s="18"/>
      <c r="FV175" s="18"/>
      <c r="FW175" s="18"/>
      <c r="FX175" s="18"/>
      <c r="FY175" s="18"/>
      <c r="FZ175" s="18"/>
      <c r="GA175" s="18"/>
      <c r="GB175" s="45"/>
      <c r="GC175" s="110"/>
      <c r="GD175" s="110"/>
      <c r="GE175" s="110"/>
      <c r="GF175" s="110"/>
      <c r="GG175" s="110"/>
      <c r="GH175" s="110"/>
      <c r="GI175" s="110"/>
      <c r="GJ175" s="110"/>
      <c r="GK175" s="110"/>
      <c r="GL175" s="110"/>
      <c r="GM175" s="110"/>
      <c r="GN175" s="110"/>
      <c r="GO175" s="110"/>
      <c r="GP175" s="110"/>
      <c r="GQ175" s="110"/>
      <c r="GR175" s="110"/>
      <c r="GS175" s="110"/>
      <c r="GT175" s="110"/>
      <c r="GU175" s="110"/>
      <c r="GV175" s="110"/>
      <c r="GW175" s="110"/>
      <c r="GX175" s="110"/>
      <c r="GY175" s="45"/>
      <c r="GZ175" s="199"/>
      <c r="HA175" s="110"/>
      <c r="HB175" s="110"/>
      <c r="HC175" s="110"/>
      <c r="HD175" s="34">
        <f t="shared" si="110"/>
        <v>0</v>
      </c>
      <c r="HE175" s="25">
        <f t="shared" si="131"/>
        <v>0</v>
      </c>
      <c r="HF175" s="25">
        <f t="shared" si="132"/>
        <v>0</v>
      </c>
      <c r="HG175" s="25">
        <f t="shared" si="133"/>
        <v>0</v>
      </c>
      <c r="HH175" s="25">
        <f t="shared" si="134"/>
        <v>0</v>
      </c>
      <c r="HI175" s="25"/>
      <c r="HJ175" s="18"/>
      <c r="HK175" s="18"/>
      <c r="HL175" s="24" t="str">
        <f t="shared" si="108"/>
        <v>-</v>
      </c>
      <c r="HM175" s="107"/>
      <c r="HN175" s="85"/>
      <c r="HO175" s="204" t="str">
        <f t="shared" si="115"/>
        <v>---/---</v>
      </c>
      <c r="HP175" s="204" t="str">
        <f t="shared" si="116"/>
        <v>---/---</v>
      </c>
      <c r="HQ175" s="182" t="str">
        <f t="shared" si="117"/>
        <v>---/---</v>
      </c>
      <c r="HR175" s="182" t="str">
        <f t="shared" si="118"/>
        <v>---/---</v>
      </c>
      <c r="HS175" s="182" t="b">
        <f t="shared" si="119"/>
        <v>0</v>
      </c>
      <c r="HT175" s="182" t="str">
        <f t="shared" si="120"/>
        <v>---/---</v>
      </c>
      <c r="HU175" s="182" t="str">
        <f t="shared" si="121"/>
        <v>---/---</v>
      </c>
      <c r="HV175" s="191" t="str">
        <f t="shared" si="122"/>
        <v>---/---</v>
      </c>
      <c r="HW175" s="184" t="str">
        <f t="shared" si="123"/>
        <v>---/---</v>
      </c>
      <c r="HX175" s="191" t="str">
        <f t="shared" si="124"/>
        <v>---/---</v>
      </c>
      <c r="HY175" s="183"/>
      <c r="HZ175" s="182" t="str">
        <f t="shared" si="125"/>
        <v>---/---</v>
      </c>
      <c r="IA175" s="182" t="str">
        <f t="shared" si="126"/>
        <v>---/---</v>
      </c>
      <c r="IB175" s="182" t="str">
        <f t="shared" si="127"/>
        <v>---/---</v>
      </c>
      <c r="IC175" s="182" t="str">
        <f t="shared" si="128"/>
        <v>---/---</v>
      </c>
      <c r="ID175" s="182" t="str">
        <f t="shared" si="129"/>
        <v>---/---</v>
      </c>
      <c r="IE175" s="185" t="str">
        <f t="shared" si="130"/>
        <v>---/---</v>
      </c>
      <c r="IF175" s="135" t="s">
        <v>717</v>
      </c>
      <c r="IG175" s="181">
        <v>1</v>
      </c>
      <c r="IH175" s="85"/>
      <c r="II175" s="85"/>
      <c r="IJ175" s="85"/>
      <c r="IK175" s="85"/>
      <c r="IL175" s="85"/>
      <c r="IM175" s="85"/>
      <c r="IN175" s="85"/>
      <c r="IO175" s="85"/>
      <c r="IP175" s="85"/>
      <c r="IQ175" s="85"/>
      <c r="IR175" s="85"/>
      <c r="IS175" s="85"/>
      <c r="IT175" s="85"/>
      <c r="IU175" s="85"/>
      <c r="IV175" s="85"/>
      <c r="IW175" s="85"/>
      <c r="IX175" s="85"/>
      <c r="IY175" s="85"/>
      <c r="IZ175" s="85"/>
      <c r="JA175" s="85"/>
      <c r="JB175" s="85"/>
      <c r="JC175" s="85"/>
      <c r="JD175" s="85"/>
      <c r="JE175" s="85"/>
      <c r="JF175" s="85"/>
      <c r="JG175" s="85"/>
      <c r="JH175" s="85"/>
      <c r="JI175" s="85"/>
      <c r="JJ175" s="85"/>
      <c r="JK175" s="85"/>
      <c r="JL175" s="85"/>
      <c r="JM175" s="85"/>
      <c r="JN175" s="85"/>
      <c r="JO175" s="85"/>
      <c r="JP175" s="85"/>
      <c r="JQ175" s="85"/>
      <c r="JR175" s="85"/>
      <c r="JS175" s="85"/>
      <c r="JT175" s="85"/>
      <c r="JU175" s="85"/>
      <c r="JV175" s="85"/>
      <c r="JW175" s="85"/>
      <c r="JX175" s="85"/>
      <c r="JY175" s="85"/>
      <c r="JZ175" s="85"/>
      <c r="KA175" s="85"/>
      <c r="KB175" s="85"/>
      <c r="KC175" s="85"/>
    </row>
    <row r="176" spans="1:289" s="57" customFormat="1" ht="45" hidden="1" customHeight="1">
      <c r="A176" s="17"/>
      <c r="B176" s="20"/>
      <c r="C176" s="20"/>
      <c r="D176" s="18"/>
      <c r="E176" s="18"/>
      <c r="F176" s="18"/>
      <c r="G176" s="18"/>
      <c r="H176" s="18"/>
      <c r="I176" s="18"/>
      <c r="J176" s="18"/>
      <c r="K176" s="18"/>
      <c r="L176" s="18"/>
      <c r="M176" s="18"/>
      <c r="N176" s="18"/>
      <c r="O176" s="18"/>
      <c r="P176" s="18"/>
      <c r="Q176" s="18"/>
      <c r="R176" s="18"/>
      <c r="S176" s="18"/>
      <c r="T176" s="18"/>
      <c r="U176" s="18"/>
      <c r="V176" s="18"/>
      <c r="W176" s="20"/>
      <c r="X176" s="20"/>
      <c r="Y176" s="20"/>
      <c r="Z176" s="20"/>
      <c r="AA176" s="20"/>
      <c r="AB176" s="20"/>
      <c r="AC176" s="20"/>
      <c r="AD176" s="18"/>
      <c r="AE176" s="20"/>
      <c r="AF176" s="20"/>
      <c r="AG176" s="20"/>
      <c r="AH176" s="20"/>
      <c r="AI176" s="20"/>
      <c r="AJ176" s="18"/>
      <c r="AK176" s="18"/>
      <c r="AL176" s="18"/>
      <c r="AM176" s="18"/>
      <c r="AN176" s="18"/>
      <c r="AO176" s="18"/>
      <c r="AP176" s="18"/>
      <c r="AQ176" s="39" t="s">
        <v>562</v>
      </c>
      <c r="AR176" s="39" t="s">
        <v>563</v>
      </c>
      <c r="AS176" s="39"/>
      <c r="AT176" s="39"/>
      <c r="AU176" s="39" t="s">
        <v>564</v>
      </c>
      <c r="AV176" s="39" t="s">
        <v>565</v>
      </c>
      <c r="AW176" s="39" t="s">
        <v>564</v>
      </c>
      <c r="AX176" s="39" t="s">
        <v>565</v>
      </c>
      <c r="AY176" s="18"/>
      <c r="AZ176" s="18"/>
      <c r="BA176" s="18"/>
      <c r="BB176" s="18"/>
      <c r="BC176" s="18"/>
      <c r="BD176" s="18"/>
      <c r="BE176" s="18"/>
      <c r="BF176" s="18"/>
      <c r="BG176" s="18"/>
      <c r="BH176" s="18"/>
      <c r="BI176" s="18"/>
      <c r="BJ176" s="18"/>
      <c r="BK176" s="18"/>
      <c r="BL176" s="18"/>
      <c r="BM176" s="18"/>
      <c r="BN176" s="171"/>
      <c r="BO176" s="171"/>
      <c r="BP176" s="171"/>
      <c r="BQ176" s="171"/>
      <c r="BR176" s="161"/>
      <c r="BS176" s="161"/>
      <c r="BT176" s="161"/>
      <c r="BU176" s="161"/>
      <c r="BV176" s="161"/>
      <c r="BW176" s="151"/>
      <c r="BX176" s="151"/>
      <c r="BY176" s="151"/>
      <c r="BZ176" s="151"/>
      <c r="CA176" s="151"/>
      <c r="CB176" s="129"/>
      <c r="CC176" s="129"/>
      <c r="CD176" s="129"/>
      <c r="CE176" s="129"/>
      <c r="CF176" s="129"/>
      <c r="CG176" s="129"/>
      <c r="CH176" s="129"/>
      <c r="CI176" s="129"/>
      <c r="CJ176" s="129"/>
      <c r="CK176" s="129"/>
      <c r="CL176" s="18"/>
      <c r="CM176" s="18"/>
      <c r="CN176" s="18"/>
      <c r="CO176" s="118"/>
      <c r="CP176" s="48"/>
      <c r="CQ176" s="18"/>
      <c r="CR176" s="18"/>
      <c r="CS176" s="18"/>
      <c r="CT176" s="18"/>
      <c r="CU176" s="18"/>
      <c r="CV176" s="18"/>
      <c r="CW176" s="18"/>
      <c r="CX176" s="18"/>
      <c r="CY176" s="34"/>
      <c r="CZ176" s="18"/>
      <c r="DA176" s="18"/>
      <c r="DB176" s="18"/>
      <c r="DC176" s="18"/>
      <c r="DD176" s="18"/>
      <c r="DE176" s="18"/>
      <c r="DF176" s="18"/>
      <c r="DG176" s="18"/>
      <c r="DH176" s="45"/>
      <c r="DI176" s="18"/>
      <c r="DJ176" s="18"/>
      <c r="DK176" s="18"/>
      <c r="DL176" s="18"/>
      <c r="DM176" s="18"/>
      <c r="DN176" s="18"/>
      <c r="DO176" s="18"/>
      <c r="DP176" s="18"/>
      <c r="DQ176" s="45"/>
      <c r="DR176" s="18"/>
      <c r="DS176" s="18"/>
      <c r="DT176" s="18"/>
      <c r="DU176" s="18"/>
      <c r="DV176" s="18"/>
      <c r="DW176" s="18"/>
      <c r="DX176" s="18"/>
      <c r="DY176" s="18"/>
      <c r="DZ176" s="45"/>
      <c r="EA176" s="18"/>
      <c r="EB176" s="18"/>
      <c r="EC176" s="18"/>
      <c r="ED176" s="18"/>
      <c r="EE176" s="18"/>
      <c r="EF176" s="18"/>
      <c r="EG176" s="18"/>
      <c r="EH176" s="18"/>
      <c r="EI176" s="45"/>
      <c r="EJ176" s="18"/>
      <c r="EK176" s="18"/>
      <c r="EL176" s="18"/>
      <c r="EM176" s="18"/>
      <c r="EN176" s="18"/>
      <c r="EO176" s="18"/>
      <c r="EP176" s="18"/>
      <c r="EQ176" s="18"/>
      <c r="ER176" s="45"/>
      <c r="ES176" s="110"/>
      <c r="ET176" s="110"/>
      <c r="EU176" s="110"/>
      <c r="EV176" s="110"/>
      <c r="EW176" s="192"/>
      <c r="EX176" s="192"/>
      <c r="EY176" s="192"/>
      <c r="EZ176" s="192"/>
      <c r="FA176" s="199"/>
      <c r="FB176" s="214" t="s">
        <v>351</v>
      </c>
      <c r="FC176" s="214" t="str">
        <f>IF(BK176&gt;0,IF(DC176&gt;0,WORKDAY(DB176,20),IF(CT176&gt;0,WORKDAY(CS176,30),IF(CO176&gt;0,WORKDAY(CN176,40),FB176))),"-")</f>
        <v>-</v>
      </c>
      <c r="FD176" s="18"/>
      <c r="FE176" s="18"/>
      <c r="FF176" s="18"/>
      <c r="FG176" s="18"/>
      <c r="FH176" s="18"/>
      <c r="FI176" s="18"/>
      <c r="FJ176" s="34"/>
      <c r="FK176" s="40"/>
      <c r="FL176" s="40"/>
      <c r="FM176" s="18"/>
      <c r="FN176" s="18"/>
      <c r="FO176" s="18"/>
      <c r="FP176" s="18"/>
      <c r="FQ176" s="18"/>
      <c r="FR176" s="18"/>
      <c r="FS176" s="45"/>
      <c r="FT176" s="40"/>
      <c r="FU176" s="40"/>
      <c r="FV176" s="18"/>
      <c r="FW176" s="18"/>
      <c r="FX176" s="18"/>
      <c r="FY176" s="18"/>
      <c r="FZ176" s="18"/>
      <c r="GA176" s="18"/>
      <c r="GB176" s="45"/>
      <c r="GC176" s="110"/>
      <c r="GD176" s="110"/>
      <c r="GE176" s="110"/>
      <c r="GF176" s="110"/>
      <c r="GG176" s="110"/>
      <c r="GH176" s="110"/>
      <c r="GI176" s="110"/>
      <c r="GJ176" s="110"/>
      <c r="GK176" s="110"/>
      <c r="GL176" s="110"/>
      <c r="GM176" s="110"/>
      <c r="GN176" s="110"/>
      <c r="GO176" s="110"/>
      <c r="GP176" s="110"/>
      <c r="GQ176" s="110"/>
      <c r="GR176" s="110"/>
      <c r="GS176" s="110"/>
      <c r="GT176" s="110"/>
      <c r="GU176" s="110"/>
      <c r="GV176" s="110"/>
      <c r="GW176" s="110"/>
      <c r="GX176" s="110"/>
      <c r="GY176" s="45"/>
      <c r="GZ176" s="199"/>
      <c r="HA176" s="110"/>
      <c r="HB176" s="110"/>
      <c r="HC176" s="110"/>
      <c r="HD176" s="34">
        <f t="shared" si="110"/>
        <v>0</v>
      </c>
      <c r="HE176" s="25">
        <f t="shared" si="131"/>
        <v>0</v>
      </c>
      <c r="HF176" s="41">
        <f t="shared" si="132"/>
        <v>0</v>
      </c>
      <c r="HG176" s="25">
        <f t="shared" si="133"/>
        <v>0</v>
      </c>
      <c r="HH176" s="25">
        <f t="shared" si="134"/>
        <v>0</v>
      </c>
      <c r="HI176" s="41"/>
      <c r="HJ176" s="18"/>
      <c r="HK176" s="18"/>
      <c r="HL176" s="40" t="str">
        <f t="shared" si="108"/>
        <v>-</v>
      </c>
      <c r="HM176" s="107"/>
      <c r="HN176" s="85"/>
      <c r="HO176" s="204" t="str">
        <f t="shared" si="115"/>
        <v>---/---</v>
      </c>
      <c r="HP176" s="204" t="str">
        <f t="shared" si="116"/>
        <v>---/---</v>
      </c>
      <c r="HQ176" s="182" t="str">
        <f t="shared" si="117"/>
        <v>---/---</v>
      </c>
      <c r="HR176" s="182" t="str">
        <f t="shared" si="118"/>
        <v>---/---</v>
      </c>
      <c r="HS176" s="182" t="b">
        <f t="shared" si="119"/>
        <v>0</v>
      </c>
      <c r="HT176" s="182" t="str">
        <f t="shared" si="120"/>
        <v>---/---</v>
      </c>
      <c r="HU176" s="182" t="str">
        <f t="shared" si="121"/>
        <v>---/---</v>
      </c>
      <c r="HV176" s="191" t="str">
        <f t="shared" si="122"/>
        <v>---/---</v>
      </c>
      <c r="HW176" s="184" t="str">
        <f t="shared" si="123"/>
        <v>---/---</v>
      </c>
      <c r="HX176" s="191" t="str">
        <f t="shared" si="124"/>
        <v>---/---</v>
      </c>
      <c r="HY176" s="183"/>
      <c r="HZ176" s="182" t="str">
        <f t="shared" si="125"/>
        <v>---/---</v>
      </c>
      <c r="IA176" s="182" t="str">
        <f t="shared" si="126"/>
        <v>---/---</v>
      </c>
      <c r="IB176" s="182" t="str">
        <f t="shared" si="127"/>
        <v>---/---</v>
      </c>
      <c r="IC176" s="182" t="str">
        <f t="shared" si="128"/>
        <v>---/---</v>
      </c>
      <c r="ID176" s="182" t="str">
        <f t="shared" si="129"/>
        <v>---/---</v>
      </c>
      <c r="IE176" s="185" t="str">
        <f t="shared" si="130"/>
        <v>---/---</v>
      </c>
      <c r="IF176" s="135" t="s">
        <v>717</v>
      </c>
      <c r="IG176" s="181">
        <v>1</v>
      </c>
      <c r="IH176" s="85"/>
      <c r="II176" s="85"/>
      <c r="IJ176" s="85"/>
      <c r="IK176" s="85"/>
      <c r="IL176" s="85"/>
      <c r="IM176" s="85"/>
      <c r="IN176" s="85"/>
      <c r="IO176" s="85"/>
      <c r="IP176" s="85"/>
      <c r="IQ176" s="85"/>
      <c r="IR176" s="85"/>
      <c r="IS176" s="85"/>
      <c r="IT176" s="85"/>
      <c r="IU176" s="85"/>
      <c r="IV176" s="85"/>
      <c r="IW176" s="85"/>
      <c r="IX176" s="85"/>
      <c r="IY176" s="85"/>
      <c r="IZ176" s="85"/>
      <c r="JA176" s="85"/>
      <c r="JB176" s="85"/>
      <c r="JC176" s="85"/>
      <c r="JD176" s="85"/>
      <c r="JE176" s="85"/>
      <c r="JF176" s="85"/>
      <c r="JG176" s="85"/>
      <c r="JH176" s="85"/>
      <c r="JI176" s="85"/>
      <c r="JJ176" s="85"/>
      <c r="JK176" s="85"/>
      <c r="JL176" s="85"/>
      <c r="JM176" s="85"/>
      <c r="JN176" s="85"/>
      <c r="JO176" s="85"/>
      <c r="JP176" s="85"/>
      <c r="JQ176" s="85"/>
      <c r="JR176" s="85"/>
      <c r="JS176" s="85"/>
      <c r="JT176" s="85"/>
      <c r="JU176" s="85"/>
      <c r="JV176" s="85"/>
      <c r="JW176" s="85"/>
      <c r="JX176" s="85"/>
      <c r="JY176" s="85"/>
      <c r="JZ176" s="85"/>
      <c r="KA176" s="85"/>
      <c r="KB176" s="85"/>
      <c r="KC176" s="85"/>
    </row>
    <row r="177" spans="1:289" s="57" customFormat="1" ht="42.75" hidden="1" customHeight="1">
      <c r="A177" s="6"/>
      <c r="B177" s="19" t="s">
        <v>156</v>
      </c>
      <c r="C177" s="19" t="s">
        <v>157</v>
      </c>
      <c r="D177" s="5"/>
      <c r="E177" s="5"/>
      <c r="F177" s="5"/>
      <c r="G177" s="5"/>
      <c r="H177" s="5" t="s">
        <v>727</v>
      </c>
      <c r="I177" s="5" t="s">
        <v>736</v>
      </c>
      <c r="J177" s="5"/>
      <c r="K177" s="5"/>
      <c r="L177" s="5"/>
      <c r="M177" s="5"/>
      <c r="N177" s="5"/>
      <c r="O177" s="5"/>
      <c r="P177" s="5" t="s">
        <v>749</v>
      </c>
      <c r="Q177" s="5" t="s">
        <v>750</v>
      </c>
      <c r="R177" s="5" t="s">
        <v>206</v>
      </c>
      <c r="S177" s="5" t="s">
        <v>360</v>
      </c>
      <c r="T177" s="5" t="s">
        <v>361</v>
      </c>
      <c r="U177" s="5" t="s">
        <v>158</v>
      </c>
      <c r="V177" s="5"/>
      <c r="W177" s="5" t="str">
        <f>CONCATENATE(X177,"-",Y177,"-",Z177,AA177,,AB177,"-",AC177)</f>
        <v>3-60-JDCC-0001</v>
      </c>
      <c r="X177" s="19" t="s">
        <v>180</v>
      </c>
      <c r="Y177" s="19">
        <v>60</v>
      </c>
      <c r="Z177" s="19" t="s">
        <v>302</v>
      </c>
      <c r="AA177" s="19" t="s">
        <v>303</v>
      </c>
      <c r="AB177" s="19"/>
      <c r="AC177" s="19" t="s">
        <v>188</v>
      </c>
      <c r="AD177" s="5"/>
      <c r="AE177" s="19">
        <v>4</v>
      </c>
      <c r="AF177" s="19" t="s">
        <v>181</v>
      </c>
      <c r="AG177" s="19" t="s">
        <v>182</v>
      </c>
      <c r="AH177" s="19">
        <v>335</v>
      </c>
      <c r="AI177" s="19" t="s">
        <v>188</v>
      </c>
      <c r="AJ177" s="5"/>
      <c r="AK177" s="5"/>
      <c r="AL177" s="5" t="s">
        <v>120</v>
      </c>
      <c r="AM177" s="5"/>
      <c r="AN177" s="5" t="s">
        <v>167</v>
      </c>
      <c r="AO177" s="5" t="str">
        <f>CONCATENATE("0055-",B177,"-",C177,"-","4",".",AE177,".",AF177,".",AG177,".",AH177,"-",AL177,".",AN177,"-",AI177)</f>
        <v>0055-CPC-GA1-4.4.4.60.335-ATH1.RD-0001</v>
      </c>
      <c r="AP177" s="5" t="str">
        <f>CONCATENATE("0055-",B177,"-",C177,"-","4",".",AE177,".",AF177,".",AG177,".",AH177,"-",AL177,"-",AN177,"-",AI177,"_",BD177,"_",U177)</f>
        <v>0055-CPC-GA1-4.4.4.60.335-ATH1-RD-0001_A1_ER</v>
      </c>
      <c r="AQ177" s="13" t="s">
        <v>322</v>
      </c>
      <c r="AR177" s="13" t="s">
        <v>393</v>
      </c>
      <c r="AS177" s="13"/>
      <c r="AT177" s="13"/>
      <c r="AU177" s="13" t="s">
        <v>318</v>
      </c>
      <c r="AV177" s="13" t="s">
        <v>333</v>
      </c>
      <c r="AW177" s="13" t="str">
        <f>CONCATENATE(AQ177," ",AS177,CHAR(10),W177,CHAR(10),AU177)</f>
        <v>DCS Control Cabinet 
3-60-JDCC-0001
List of drawings</v>
      </c>
      <c r="AX177" s="13" t="str">
        <f>CONCATENATE(AR177," ",AT177,CHAR(10),W177,CHAR(10),AV177)</f>
        <v>Шкаф системный РСУ 
3-60-JDCC-0001
Ведомость документов</v>
      </c>
      <c r="AY177" s="5"/>
      <c r="AZ177" s="5" t="s">
        <v>490</v>
      </c>
      <c r="BA177" s="5" t="s">
        <v>481</v>
      </c>
      <c r="BB177" s="5" t="str">
        <f>IF(FW177&gt;0,"02",IF(FN177&gt;0,"01",IF(FE177&gt;0,"00",IF(EM177&gt;0,"G1",IF(ED177&gt;0,"F1",IF(DU177&gt;0,"E1",IF(DL177&gt;0,"D1",IF(DC177&gt;0,"C1",IF(CT177&gt;0,"B1",IF(BM177&gt;0,"A1","-"))))))))))</f>
        <v>A1</v>
      </c>
      <c r="BC177" s="167" t="str">
        <f t="shared" ref="BC177:BC181" si="151">IF(OR(BB177="A1",BB177="B1",BB177="C1",BB177="D1",BB177="E1",BB177="F1",BB177="G1",BB177="H1"),"IFR",IF(OR(BB177="00",BB177="01",BB177="02",BB177="03",BB177="04",BB177="05"),"IFU","-"))</f>
        <v>IFR</v>
      </c>
      <c r="BD177" s="5" t="str">
        <f t="shared" ref="BD177:BD181" si="152">BB177</f>
        <v>A1</v>
      </c>
      <c r="BE177" s="5"/>
      <c r="BF177" s="5"/>
      <c r="BG177" s="12"/>
      <c r="BH177" s="5"/>
      <c r="BI177" s="5"/>
      <c r="BJ177" s="54">
        <f>FB177-(28+15)</f>
        <v>44166</v>
      </c>
      <c r="BK177" s="54">
        <f ca="1">IF(BM177&gt;0,BL177,IF(BJ177&lt;TODAY(),WORKDAY(TODAY(),10),BJ177))</f>
        <v>44243</v>
      </c>
      <c r="BL177" s="54">
        <v>44243</v>
      </c>
      <c r="BM177" s="5" t="s">
        <v>776</v>
      </c>
      <c r="BN177" s="167"/>
      <c r="BO177" s="167"/>
      <c r="BP177" s="167"/>
      <c r="BQ177" s="167"/>
      <c r="BR177" s="157"/>
      <c r="BS177" s="157"/>
      <c r="BT177" s="157"/>
      <c r="BU177" s="157"/>
      <c r="BV177" s="157"/>
      <c r="BW177" s="147"/>
      <c r="BX177" s="147"/>
      <c r="BY177" s="147"/>
      <c r="BZ177" s="147"/>
      <c r="CA177" s="147"/>
      <c r="CB177" s="125"/>
      <c r="CC177" s="125"/>
      <c r="CD177" s="125"/>
      <c r="CE177" s="125"/>
      <c r="CF177" s="125"/>
      <c r="CG177" s="125"/>
      <c r="CH177" s="125"/>
      <c r="CI177" s="125"/>
      <c r="CJ177" s="125"/>
      <c r="CK177" s="125"/>
      <c r="CL177" s="24">
        <f>WORKDAY(BJ177,20)</f>
        <v>44194</v>
      </c>
      <c r="CM177" s="24">
        <f ca="1">IF(BM177&gt;0,WORKDAY(BK177,10),"-")</f>
        <v>44257</v>
      </c>
      <c r="CN177" s="54"/>
      <c r="CO177" s="117"/>
      <c r="CP177" s="34"/>
      <c r="CQ177" s="24">
        <f>WORKDAY(CL177,10)</f>
        <v>44208</v>
      </c>
      <c r="CR177" s="24" t="str">
        <f>IF(CO177&gt;0,WORKDAY(CM177,10),"-")</f>
        <v>-</v>
      </c>
      <c r="CS177" s="54"/>
      <c r="CT177" s="5"/>
      <c r="CU177" s="24" t="str">
        <f>IF(CT177&gt;0,WORKDAY(CQ177,10),"-")</f>
        <v>-</v>
      </c>
      <c r="CV177" s="24" t="str">
        <f>IF(CT177&gt;0,WORKDAY(CR177,10),"-")</f>
        <v>-</v>
      </c>
      <c r="CW177" s="54"/>
      <c r="CX177" s="5"/>
      <c r="CY177" s="34"/>
      <c r="CZ177" s="24" t="str">
        <f>IF(CX177&gt;0,WORKDAY(CU177,10),"-")</f>
        <v>-</v>
      </c>
      <c r="DA177" s="24" t="str">
        <f>IF(CX177&gt;0,WORKDAY(CV177,10),"-")</f>
        <v>-</v>
      </c>
      <c r="DB177" s="24"/>
      <c r="DC177" s="5"/>
      <c r="DD177" s="24" t="str">
        <f>IF(DC177&gt;0,WORKDAY(CZ177,10),"-")</f>
        <v>-</v>
      </c>
      <c r="DE177" s="24" t="str">
        <f>IF(DC177&gt;0,WORKDAY(DA177,10),"-")</f>
        <v>-</v>
      </c>
      <c r="DF177" s="5"/>
      <c r="DG177" s="5"/>
      <c r="DH177" s="54"/>
      <c r="DI177" s="24" t="str">
        <f>IF(DG177&gt;0,WORKDAY(DD177,10),"-")</f>
        <v>-</v>
      </c>
      <c r="DJ177" s="24">
        <v>43437</v>
      </c>
      <c r="DK177" s="5"/>
      <c r="DL177" s="5"/>
      <c r="DM177" s="24" t="str">
        <f>IF(DL177&gt;0,WORKDAY(DI177,10),"-")</f>
        <v>-</v>
      </c>
      <c r="DN177" s="24" t="str">
        <f>IF(DL177&gt;0,WORKDAY(DJ177,10),"-")</f>
        <v>-</v>
      </c>
      <c r="DO177" s="5"/>
      <c r="DP177" s="5"/>
      <c r="DQ177" s="54"/>
      <c r="DR177" s="24" t="str">
        <f>IF(DP177&gt;0,WORKDAY(DM177,10),"-")</f>
        <v>-</v>
      </c>
      <c r="DS177" s="24">
        <v>43437</v>
      </c>
      <c r="DT177" s="5"/>
      <c r="DU177" s="5"/>
      <c r="DV177" s="24" t="str">
        <f>IF(DU177&gt;0,WORKDAY(DR177,10),"-")</f>
        <v>-</v>
      </c>
      <c r="DW177" s="24" t="str">
        <f>IF(DU177&gt;0,WORKDAY(DS177,10),"-")</f>
        <v>-</v>
      </c>
      <c r="DX177" s="5"/>
      <c r="DY177" s="5"/>
      <c r="DZ177" s="54"/>
      <c r="EA177" s="24" t="str">
        <f>IF(DY177&gt;0,WORKDAY(DV177,10),"-")</f>
        <v>-</v>
      </c>
      <c r="EB177" s="24" t="str">
        <f>IF(DY177&gt;0,WORKDAY(DW177,10),"-")</f>
        <v>-</v>
      </c>
      <c r="EC177" s="5"/>
      <c r="ED177" s="5"/>
      <c r="EE177" s="24" t="str">
        <f>IF(ED177&gt;0,WORKDAY(EA177,10),"-")</f>
        <v>-</v>
      </c>
      <c r="EF177" s="24" t="str">
        <f>IF(ED177&gt;0,WORKDAY(EB177,10),"-")</f>
        <v>-</v>
      </c>
      <c r="EG177" s="5"/>
      <c r="EH177" s="5"/>
      <c r="EI177" s="54"/>
      <c r="EJ177" s="24" t="str">
        <f>IF(EH177&gt;0,WORKDAY(EE177,10),"-")</f>
        <v>-</v>
      </c>
      <c r="EK177" s="24" t="str">
        <f>IF(EH177&gt;0,WORKDAY(EF177,10),"-")</f>
        <v>-</v>
      </c>
      <c r="EL177" s="5"/>
      <c r="EM177" s="5"/>
      <c r="EN177" s="24" t="str">
        <f>IF(EM177&gt;0,WORKDAY(EJ177,10),"-")</f>
        <v>-</v>
      </c>
      <c r="EO177" s="24" t="str">
        <f>IF(EM177&gt;0,WORKDAY(EK177,10),"-")</f>
        <v>-</v>
      </c>
      <c r="EP177" s="5"/>
      <c r="EQ177" s="5"/>
      <c r="ER177" s="54"/>
      <c r="ES177" s="54"/>
      <c r="ET177" s="54"/>
      <c r="EU177" s="54"/>
      <c r="EV177" s="54"/>
      <c r="EW177" s="24"/>
      <c r="EX177" s="24"/>
      <c r="EY177" s="167"/>
      <c r="EZ177" s="167"/>
      <c r="FA177" s="193"/>
      <c r="FB177" s="214">
        <v>44209</v>
      </c>
      <c r="FC177" s="214">
        <f>FB177</f>
        <v>44209</v>
      </c>
      <c r="FD177" s="167"/>
      <c r="FE177" s="167"/>
      <c r="FF177" s="24" t="str">
        <f>IF(FE177&gt;0,WORKDAY(FB177,10),"-")</f>
        <v>-</v>
      </c>
      <c r="FG177" s="24" t="str">
        <f>IF(FE177&gt;0,WORKDAY(FC177,10),"-")</f>
        <v>-</v>
      </c>
      <c r="FH177" s="5"/>
      <c r="FI177" s="5"/>
      <c r="FJ177" s="34"/>
      <c r="FK177" s="24">
        <f t="shared" ref="FK177:FK181" si="153">WORKDAY(FB177,20)</f>
        <v>44237</v>
      </c>
      <c r="FL177" s="24">
        <f>FK177</f>
        <v>44237</v>
      </c>
      <c r="FM177" s="167"/>
      <c r="FN177" s="167"/>
      <c r="FO177" s="24" t="str">
        <f>IF(FN177&gt;0,WORKDAY(FK177,10),"-")</f>
        <v>-</v>
      </c>
      <c r="FP177" s="24" t="str">
        <f>IF(FN177&gt;0,WORKDAY(FL177,10),"-")</f>
        <v>-</v>
      </c>
      <c r="FQ177" s="5"/>
      <c r="FR177" s="5"/>
      <c r="FS177" s="54"/>
      <c r="FT177" s="24">
        <f t="shared" ref="FT177:FT181" si="154">WORKDAY(FK177,20)</f>
        <v>44265</v>
      </c>
      <c r="FU177" s="24">
        <f>FT177</f>
        <v>44265</v>
      </c>
      <c r="FV177" s="5"/>
      <c r="FW177" s="5"/>
      <c r="FX177" s="24" t="str">
        <f>IF(FW177&gt;0,WORKDAY(FT177,10),"-")</f>
        <v>-</v>
      </c>
      <c r="FY177" s="24" t="str">
        <f>IF(FW177&gt;0,WORKDAY(FU177,10),"-")</f>
        <v>-</v>
      </c>
      <c r="FZ177" s="5"/>
      <c r="GA177" s="5"/>
      <c r="GB177" s="54"/>
      <c r="GC177" s="54"/>
      <c r="GD177" s="54"/>
      <c r="GE177" s="54"/>
      <c r="GF177" s="54"/>
      <c r="GG177" s="54"/>
      <c r="GH177" s="54"/>
      <c r="GI177" s="54"/>
      <c r="GJ177" s="54"/>
      <c r="GK177" s="54"/>
      <c r="GL177" s="54"/>
      <c r="GM177" s="54"/>
      <c r="GN177" s="54"/>
      <c r="GO177" s="54"/>
      <c r="GP177" s="54"/>
      <c r="GQ177" s="54"/>
      <c r="GR177" s="54"/>
      <c r="GS177" s="54"/>
      <c r="GT177" s="54"/>
      <c r="GU177" s="54"/>
      <c r="GV177" s="54"/>
      <c r="GW177" s="54"/>
      <c r="GX177" s="54"/>
      <c r="GY177" s="54"/>
      <c r="GZ177" s="193"/>
      <c r="HA177" s="54"/>
      <c r="HB177" s="54"/>
      <c r="HC177" s="54"/>
      <c r="HD177" s="34">
        <f t="shared" ca="1" si="110"/>
        <v>1</v>
      </c>
      <c r="HE177" s="25">
        <f t="shared" ca="1" si="131"/>
        <v>6.8389057750759875E-4</v>
      </c>
      <c r="HF177" s="25">
        <f t="shared" ca="1" si="132"/>
        <v>1.5197568389057751E-3</v>
      </c>
      <c r="HG177" s="25">
        <f t="shared" ca="1" si="133"/>
        <v>9.0543259557344079E-4</v>
      </c>
      <c r="HH177" s="25">
        <f t="shared" ca="1" si="134"/>
        <v>2.012072434607646E-3</v>
      </c>
      <c r="HI177" s="25"/>
      <c r="HJ177" s="25"/>
      <c r="HK177" s="5"/>
      <c r="HL177" s="24">
        <f t="shared" ca="1" si="108"/>
        <v>44243</v>
      </c>
      <c r="HM177" s="107"/>
      <c r="HN177" s="85"/>
      <c r="HO177" s="204" t="str">
        <f t="shared" si="115"/>
        <v>ожидание A1</v>
      </c>
      <c r="HP177" s="204" t="str">
        <f t="shared" si="116"/>
        <v>не выгружено 00</v>
      </c>
      <c r="HQ177" s="182" t="str">
        <f t="shared" si="117"/>
        <v>выгружено A1</v>
      </c>
      <c r="HR177" s="182" t="str">
        <f t="shared" si="118"/>
        <v>ожидание A1</v>
      </c>
      <c r="HS177" s="182" t="b">
        <f t="shared" si="119"/>
        <v>0</v>
      </c>
      <c r="HT177" s="182" t="str">
        <f t="shared" si="120"/>
        <v>ожидание замечаний</v>
      </c>
      <c r="HU177" s="182" t="str">
        <f t="shared" si="121"/>
        <v>0055-P2-GA1-CPC-TRM-00651</v>
      </c>
      <c r="HV177" s="191">
        <f t="shared" si="122"/>
        <v>44243</v>
      </c>
      <c r="HW177" s="184" t="str">
        <f t="shared" si="123"/>
        <v>ожидание A1</v>
      </c>
      <c r="HX177" s="191" t="str">
        <f t="shared" si="124"/>
        <v>ожидание A1</v>
      </c>
      <c r="HY177" s="183"/>
      <c r="HZ177" s="182" t="str">
        <f t="shared" si="125"/>
        <v>выгружено</v>
      </c>
      <c r="IA177" s="182" t="str">
        <f t="shared" si="126"/>
        <v>A1</v>
      </c>
      <c r="IB177" s="182" t="str">
        <f t="shared" si="127"/>
        <v>ожидание замечаний к ревизии</v>
      </c>
      <c r="IC177" s="182" t="str">
        <f t="shared" si="128"/>
        <v>A1</v>
      </c>
      <c r="ID177" s="182" t="str">
        <f t="shared" si="129"/>
        <v>A1</v>
      </c>
      <c r="IE177" s="185" t="str">
        <f t="shared" si="130"/>
        <v>1</v>
      </c>
      <c r="IF177" s="135" t="s">
        <v>705</v>
      </c>
      <c r="IG177" s="181">
        <v>1</v>
      </c>
      <c r="IH177" s="85"/>
      <c r="II177" s="85"/>
      <c r="IJ177" s="85"/>
      <c r="IK177" s="85"/>
      <c r="IL177" s="85"/>
      <c r="IM177" s="85"/>
      <c r="IN177" s="85"/>
      <c r="IO177" s="85"/>
      <c r="IP177" s="85"/>
      <c r="IQ177" s="85"/>
      <c r="IR177" s="85"/>
      <c r="IS177" s="85"/>
      <c r="IT177" s="85"/>
      <c r="IU177" s="85"/>
      <c r="IV177" s="85"/>
      <c r="IW177" s="85"/>
      <c r="IX177" s="85"/>
      <c r="IY177" s="85"/>
      <c r="IZ177" s="85"/>
      <c r="JA177" s="85"/>
      <c r="JB177" s="85"/>
      <c r="JC177" s="85"/>
      <c r="JD177" s="85"/>
      <c r="JE177" s="85"/>
      <c r="JF177" s="85"/>
      <c r="JG177" s="85"/>
      <c r="JH177" s="85"/>
      <c r="JI177" s="85"/>
      <c r="JJ177" s="85"/>
      <c r="JK177" s="85"/>
      <c r="JL177" s="85"/>
      <c r="JM177" s="85"/>
      <c r="JN177" s="85"/>
      <c r="JO177" s="85"/>
      <c r="JP177" s="85"/>
      <c r="JQ177" s="85"/>
      <c r="JR177" s="85"/>
      <c r="JS177" s="85"/>
      <c r="JT177" s="85"/>
      <c r="JU177" s="85"/>
      <c r="JV177" s="85"/>
      <c r="JW177" s="85"/>
      <c r="JX177" s="85"/>
      <c r="JY177" s="85"/>
      <c r="JZ177" s="85"/>
      <c r="KA177" s="85"/>
      <c r="KB177" s="85"/>
      <c r="KC177" s="85"/>
    </row>
    <row r="178" spans="1:289" s="57" customFormat="1" ht="42.75" hidden="1" customHeight="1">
      <c r="A178" s="6"/>
      <c r="B178" s="19" t="s">
        <v>156</v>
      </c>
      <c r="C178" s="19" t="s">
        <v>157</v>
      </c>
      <c r="D178" s="5"/>
      <c r="E178" s="5"/>
      <c r="F178" s="5"/>
      <c r="G178" s="5"/>
      <c r="H178" s="5" t="s">
        <v>727</v>
      </c>
      <c r="I178" s="5" t="s">
        <v>736</v>
      </c>
      <c r="J178" s="5"/>
      <c r="K178" s="5"/>
      <c r="L178" s="5"/>
      <c r="M178" s="5"/>
      <c r="N178" s="5"/>
      <c r="O178" s="5"/>
      <c r="P178" s="5" t="s">
        <v>749</v>
      </c>
      <c r="Q178" s="5" t="s">
        <v>750</v>
      </c>
      <c r="R178" s="5" t="s">
        <v>206</v>
      </c>
      <c r="S178" s="5" t="s">
        <v>360</v>
      </c>
      <c r="T178" s="5" t="s">
        <v>361</v>
      </c>
      <c r="U178" s="5" t="s">
        <v>158</v>
      </c>
      <c r="V178" s="5"/>
      <c r="W178" s="5" t="str">
        <f>CONCATENATE(X178,"-",Y178,"-",Z178,AA178,,AB178,"-",AC178)</f>
        <v>3-60-JDCC-0001</v>
      </c>
      <c r="X178" s="19" t="s">
        <v>180</v>
      </c>
      <c r="Y178" s="19">
        <v>60</v>
      </c>
      <c r="Z178" s="19" t="s">
        <v>302</v>
      </c>
      <c r="AA178" s="19" t="s">
        <v>303</v>
      </c>
      <c r="AB178" s="19"/>
      <c r="AC178" s="19" t="s">
        <v>188</v>
      </c>
      <c r="AD178" s="5"/>
      <c r="AE178" s="19">
        <v>4</v>
      </c>
      <c r="AF178" s="19" t="s">
        <v>181</v>
      </c>
      <c r="AG178" s="19" t="s">
        <v>182</v>
      </c>
      <c r="AH178" s="19">
        <v>335</v>
      </c>
      <c r="AI178" s="19" t="s">
        <v>188</v>
      </c>
      <c r="AJ178" s="5"/>
      <c r="AK178" s="5"/>
      <c r="AL178" s="5" t="s">
        <v>120</v>
      </c>
      <c r="AM178" s="5"/>
      <c r="AN178" s="5" t="s">
        <v>168</v>
      </c>
      <c r="AO178" s="5" t="str">
        <f>CONCATENATE("0055-",B178,"-",C178,"-","4",".",AE178,".",AF178,".",AG178,".",AH178,"-",AL178,".",AN178,"-",AI178)</f>
        <v>0055-CPC-GA1-4.4.4.60.335-ATH1.SP-0001</v>
      </c>
      <c r="AP178" s="5" t="str">
        <f>CONCATENATE("0055-",B178,"-",C178,"-","4",".",AE178,".",AF178,".",AG178,".",AH178,"-",AL178,"-",AN178,"-",AI178,"_",BD178,"_",U178)</f>
        <v>0055-CPC-GA1-4.4.4.60.335-ATH1-SP-0001_A1_ER</v>
      </c>
      <c r="AQ178" s="13" t="s">
        <v>322</v>
      </c>
      <c r="AR178" s="13" t="s">
        <v>393</v>
      </c>
      <c r="AS178" s="13"/>
      <c r="AT178" s="13"/>
      <c r="AU178" s="13" t="s">
        <v>319</v>
      </c>
      <c r="AV178" s="13" t="s">
        <v>334</v>
      </c>
      <c r="AW178" s="13" t="str">
        <f>CONCATENATE(AQ178," ",AS178,CHAR(10),W178,CHAR(10),AU178)</f>
        <v>DCS Control Cabinet 
3-60-JDCC-0001
List of elements</v>
      </c>
      <c r="AX178" s="13" t="str">
        <f>CONCATENATE(AR178," ",AT178,CHAR(10),W178,CHAR(10),AV178)</f>
        <v>Шкаф системный РСУ 
3-60-JDCC-0001
Перечень элементов</v>
      </c>
      <c r="AY178" s="5"/>
      <c r="AZ178" s="5" t="s">
        <v>490</v>
      </c>
      <c r="BA178" s="5" t="s">
        <v>481</v>
      </c>
      <c r="BB178" s="5" t="str">
        <f>IF(FW178&gt;0,"02",IF(FN178&gt;0,"01",IF(FE178&gt;0,"00",IF(EM178&gt;0,"G1",IF(ED178&gt;0,"F1",IF(DU178&gt;0,"E1",IF(DL178&gt;0,"D1",IF(DC178&gt;0,"C1",IF(CT178&gt;0,"B1",IF(BM178&gt;0,"A1","-"))))))))))</f>
        <v>A1</v>
      </c>
      <c r="BC178" s="167" t="str">
        <f t="shared" si="151"/>
        <v>IFR</v>
      </c>
      <c r="BD178" s="5" t="str">
        <f t="shared" si="152"/>
        <v>A1</v>
      </c>
      <c r="BE178" s="5"/>
      <c r="BF178" s="5"/>
      <c r="BG178" s="12"/>
      <c r="BH178" s="5"/>
      <c r="BI178" s="5"/>
      <c r="BJ178" s="54">
        <f>FB178-(28+15)</f>
        <v>44166</v>
      </c>
      <c r="BK178" s="54">
        <f ca="1">IF(BM178&gt;0,BL178,IF(BJ178&lt;TODAY(),WORKDAY(TODAY(),10),BJ178))</f>
        <v>44243</v>
      </c>
      <c r="BL178" s="193">
        <v>44243</v>
      </c>
      <c r="BM178" s="167" t="s">
        <v>776</v>
      </c>
      <c r="BN178" s="167"/>
      <c r="BO178" s="167"/>
      <c r="BP178" s="167"/>
      <c r="BQ178" s="167"/>
      <c r="BR178" s="157"/>
      <c r="BS178" s="157"/>
      <c r="BT178" s="157"/>
      <c r="BU178" s="157"/>
      <c r="BV178" s="157"/>
      <c r="BW178" s="147"/>
      <c r="BX178" s="147"/>
      <c r="BY178" s="147"/>
      <c r="BZ178" s="147"/>
      <c r="CA178" s="147"/>
      <c r="CB178" s="125"/>
      <c r="CC178" s="125"/>
      <c r="CD178" s="125"/>
      <c r="CE178" s="125"/>
      <c r="CF178" s="125"/>
      <c r="CG178" s="125"/>
      <c r="CH178" s="125"/>
      <c r="CI178" s="125"/>
      <c r="CJ178" s="125"/>
      <c r="CK178" s="125"/>
      <c r="CL178" s="24">
        <f>WORKDAY(BJ178,20)</f>
        <v>44194</v>
      </c>
      <c r="CM178" s="24">
        <f ca="1">IF(BM178&gt;0,WORKDAY(BK178,10),"-")</f>
        <v>44257</v>
      </c>
      <c r="CN178" s="54"/>
      <c r="CO178" s="117"/>
      <c r="CP178" s="34"/>
      <c r="CQ178" s="24">
        <f>WORKDAY(CL178,10)</f>
        <v>44208</v>
      </c>
      <c r="CR178" s="24" t="str">
        <f>IF(CO178&gt;0,WORKDAY(CM178,10),"-")</f>
        <v>-</v>
      </c>
      <c r="CS178" s="54"/>
      <c r="CT178" s="5"/>
      <c r="CU178" s="24" t="str">
        <f>IF(CT178&gt;0,WORKDAY(CQ178,10),"-")</f>
        <v>-</v>
      </c>
      <c r="CV178" s="24" t="str">
        <f>IF(CT178&gt;0,WORKDAY(CR178,10),"-")</f>
        <v>-</v>
      </c>
      <c r="CW178" s="54"/>
      <c r="CX178" s="5"/>
      <c r="CY178" s="34"/>
      <c r="CZ178" s="24" t="str">
        <f>IF(CX178&gt;0,WORKDAY(CU178,10),"-")</f>
        <v>-</v>
      </c>
      <c r="DA178" s="24" t="str">
        <f>IF(CX178&gt;0,WORKDAY(CV178,10),"-")</f>
        <v>-</v>
      </c>
      <c r="DB178" s="24"/>
      <c r="DC178" s="5"/>
      <c r="DD178" s="24" t="str">
        <f>IF(DC178&gt;0,WORKDAY(CZ178,10),"-")</f>
        <v>-</v>
      </c>
      <c r="DE178" s="24" t="str">
        <f>IF(DC178&gt;0,WORKDAY(DA178,10),"-")</f>
        <v>-</v>
      </c>
      <c r="DF178" s="5"/>
      <c r="DG178" s="5"/>
      <c r="DH178" s="54"/>
      <c r="DI178" s="24" t="str">
        <f>IF(DG178&gt;0,WORKDAY(DD178,10),"-")</f>
        <v>-</v>
      </c>
      <c r="DJ178" s="24">
        <v>43437</v>
      </c>
      <c r="DK178" s="5"/>
      <c r="DL178" s="5"/>
      <c r="DM178" s="24" t="str">
        <f>IF(DL178&gt;0,WORKDAY(DI178,10),"-")</f>
        <v>-</v>
      </c>
      <c r="DN178" s="24" t="str">
        <f>IF(DL178&gt;0,WORKDAY(DJ178,10),"-")</f>
        <v>-</v>
      </c>
      <c r="DO178" s="5"/>
      <c r="DP178" s="5"/>
      <c r="DQ178" s="54"/>
      <c r="DR178" s="24" t="str">
        <f>IF(DP178&gt;0,WORKDAY(DM178,10),"-")</f>
        <v>-</v>
      </c>
      <c r="DS178" s="24">
        <v>43437</v>
      </c>
      <c r="DT178" s="5"/>
      <c r="DU178" s="5"/>
      <c r="DV178" s="24" t="str">
        <f>IF(DU178&gt;0,WORKDAY(DR178,10),"-")</f>
        <v>-</v>
      </c>
      <c r="DW178" s="24" t="str">
        <f>IF(DU178&gt;0,WORKDAY(DS178,10),"-")</f>
        <v>-</v>
      </c>
      <c r="DX178" s="5"/>
      <c r="DY178" s="5"/>
      <c r="DZ178" s="54"/>
      <c r="EA178" s="24" t="str">
        <f>IF(DY178&gt;0,WORKDAY(DV178,10),"-")</f>
        <v>-</v>
      </c>
      <c r="EB178" s="24" t="str">
        <f>IF(DY178&gt;0,WORKDAY(DW178,10),"-")</f>
        <v>-</v>
      </c>
      <c r="EC178" s="5"/>
      <c r="ED178" s="5"/>
      <c r="EE178" s="24" t="str">
        <f>IF(ED178&gt;0,WORKDAY(EA178,10),"-")</f>
        <v>-</v>
      </c>
      <c r="EF178" s="24" t="str">
        <f>IF(ED178&gt;0,WORKDAY(EB178,10),"-")</f>
        <v>-</v>
      </c>
      <c r="EG178" s="5"/>
      <c r="EH178" s="5"/>
      <c r="EI178" s="54"/>
      <c r="EJ178" s="24" t="str">
        <f>IF(EH178&gt;0,WORKDAY(EE178,10),"-")</f>
        <v>-</v>
      </c>
      <c r="EK178" s="24" t="str">
        <f>IF(EH178&gt;0,WORKDAY(EF178,10),"-")</f>
        <v>-</v>
      </c>
      <c r="EL178" s="5"/>
      <c r="EM178" s="5"/>
      <c r="EN178" s="24" t="str">
        <f>IF(EM178&gt;0,WORKDAY(EJ178,10),"-")</f>
        <v>-</v>
      </c>
      <c r="EO178" s="24" t="str">
        <f>IF(EM178&gt;0,WORKDAY(EK178,10),"-")</f>
        <v>-</v>
      </c>
      <c r="EP178" s="5"/>
      <c r="EQ178" s="5"/>
      <c r="ER178" s="54"/>
      <c r="ES178" s="54"/>
      <c r="ET178" s="54"/>
      <c r="EU178" s="54"/>
      <c r="EV178" s="54"/>
      <c r="EW178" s="24"/>
      <c r="EX178" s="24"/>
      <c r="EY178" s="167"/>
      <c r="EZ178" s="167"/>
      <c r="FA178" s="193"/>
      <c r="FB178" s="214">
        <v>44209</v>
      </c>
      <c r="FC178" s="214">
        <f>FB178</f>
        <v>44209</v>
      </c>
      <c r="FD178" s="167"/>
      <c r="FE178" s="167"/>
      <c r="FF178" s="24" t="str">
        <f>IF(FE178&gt;0,WORKDAY(FB178,10),"-")</f>
        <v>-</v>
      </c>
      <c r="FG178" s="24" t="str">
        <f>IF(FE178&gt;0,WORKDAY(FC178,10),"-")</f>
        <v>-</v>
      </c>
      <c r="FH178" s="5"/>
      <c r="FI178" s="5"/>
      <c r="FJ178" s="34"/>
      <c r="FK178" s="24">
        <f t="shared" si="153"/>
        <v>44237</v>
      </c>
      <c r="FL178" s="24">
        <f>FK178</f>
        <v>44237</v>
      </c>
      <c r="FM178" s="167"/>
      <c r="FN178" s="167"/>
      <c r="FO178" s="24" t="str">
        <f>IF(FN178&gt;0,WORKDAY(FK178,10),"-")</f>
        <v>-</v>
      </c>
      <c r="FP178" s="24" t="str">
        <f>IF(FN178&gt;0,WORKDAY(FL178,10),"-")</f>
        <v>-</v>
      </c>
      <c r="FQ178" s="5"/>
      <c r="FR178" s="5"/>
      <c r="FS178" s="54"/>
      <c r="FT178" s="24">
        <f t="shared" si="154"/>
        <v>44265</v>
      </c>
      <c r="FU178" s="24">
        <f>FT178</f>
        <v>44265</v>
      </c>
      <c r="FV178" s="5"/>
      <c r="FW178" s="5"/>
      <c r="FX178" s="24" t="str">
        <f>IF(FW178&gt;0,WORKDAY(FT178,10),"-")</f>
        <v>-</v>
      </c>
      <c r="FY178" s="24" t="str">
        <f>IF(FW178&gt;0,WORKDAY(FU178,10),"-")</f>
        <v>-</v>
      </c>
      <c r="FZ178" s="5"/>
      <c r="GA178" s="5"/>
      <c r="GB178" s="54"/>
      <c r="GC178" s="54"/>
      <c r="GD178" s="54"/>
      <c r="GE178" s="54"/>
      <c r="GF178" s="54"/>
      <c r="GG178" s="54"/>
      <c r="GH178" s="54"/>
      <c r="GI178" s="54"/>
      <c r="GJ178" s="54"/>
      <c r="GK178" s="54"/>
      <c r="GL178" s="54"/>
      <c r="GM178" s="54"/>
      <c r="GN178" s="54"/>
      <c r="GO178" s="54"/>
      <c r="GP178" s="54"/>
      <c r="GQ178" s="54"/>
      <c r="GR178" s="54"/>
      <c r="GS178" s="54"/>
      <c r="GT178" s="54"/>
      <c r="GU178" s="54"/>
      <c r="GV178" s="54"/>
      <c r="GW178" s="54"/>
      <c r="GX178" s="54"/>
      <c r="GY178" s="54"/>
      <c r="GZ178" s="193"/>
      <c r="HA178" s="54"/>
      <c r="HB178" s="54"/>
      <c r="HC178" s="54"/>
      <c r="HD178" s="34">
        <f t="shared" ca="1" si="110"/>
        <v>1</v>
      </c>
      <c r="HE178" s="25">
        <f t="shared" ca="1" si="131"/>
        <v>6.8389057750759875E-4</v>
      </c>
      <c r="HF178" s="25">
        <f t="shared" ca="1" si="132"/>
        <v>1.5197568389057751E-3</v>
      </c>
      <c r="HG178" s="25">
        <f t="shared" ca="1" si="133"/>
        <v>9.0543259557344079E-4</v>
      </c>
      <c r="HH178" s="25">
        <f t="shared" ca="1" si="134"/>
        <v>2.012072434607646E-3</v>
      </c>
      <c r="HI178" s="25"/>
      <c r="HJ178" s="25"/>
      <c r="HK178" s="5"/>
      <c r="HL178" s="24">
        <f t="shared" ca="1" si="108"/>
        <v>44243</v>
      </c>
      <c r="HM178" s="107"/>
      <c r="HN178" s="85"/>
      <c r="HO178" s="204" t="str">
        <f t="shared" si="115"/>
        <v>ожидание A1</v>
      </c>
      <c r="HP178" s="204" t="str">
        <f t="shared" si="116"/>
        <v>не выгружено 00</v>
      </c>
      <c r="HQ178" s="182" t="str">
        <f t="shared" si="117"/>
        <v>выгружено A1</v>
      </c>
      <c r="HR178" s="182" t="str">
        <f t="shared" si="118"/>
        <v>ожидание A1</v>
      </c>
      <c r="HS178" s="182" t="b">
        <f t="shared" si="119"/>
        <v>0</v>
      </c>
      <c r="HT178" s="182" t="str">
        <f t="shared" si="120"/>
        <v>ожидание замечаний</v>
      </c>
      <c r="HU178" s="182" t="str">
        <f t="shared" si="121"/>
        <v>0055-P2-GA1-CPC-TRM-00651</v>
      </c>
      <c r="HV178" s="191">
        <f t="shared" si="122"/>
        <v>44243</v>
      </c>
      <c r="HW178" s="184" t="str">
        <f t="shared" si="123"/>
        <v>ожидание A1</v>
      </c>
      <c r="HX178" s="191" t="str">
        <f t="shared" si="124"/>
        <v>ожидание A1</v>
      </c>
      <c r="HY178" s="183"/>
      <c r="HZ178" s="182" t="str">
        <f t="shared" si="125"/>
        <v>выгружено</v>
      </c>
      <c r="IA178" s="182" t="str">
        <f t="shared" si="126"/>
        <v>A1</v>
      </c>
      <c r="IB178" s="182" t="str">
        <f t="shared" si="127"/>
        <v>ожидание замечаний к ревизии</v>
      </c>
      <c r="IC178" s="182" t="str">
        <f t="shared" si="128"/>
        <v>A1</v>
      </c>
      <c r="ID178" s="182" t="str">
        <f t="shared" si="129"/>
        <v>A1</v>
      </c>
      <c r="IE178" s="185" t="str">
        <f t="shared" si="130"/>
        <v>1</v>
      </c>
      <c r="IF178" s="135" t="s">
        <v>705</v>
      </c>
      <c r="IG178" s="181">
        <v>1</v>
      </c>
      <c r="IH178" s="85"/>
      <c r="II178" s="85"/>
      <c r="IJ178" s="85"/>
      <c r="IK178" s="85"/>
      <c r="IL178" s="85"/>
      <c r="IM178" s="85"/>
      <c r="IN178" s="85"/>
      <c r="IO178" s="85"/>
      <c r="IP178" s="85"/>
      <c r="IQ178" s="85"/>
      <c r="IR178" s="85"/>
      <c r="IS178" s="85"/>
      <c r="IT178" s="85"/>
      <c r="IU178" s="85"/>
      <c r="IV178" s="85"/>
      <c r="IW178" s="85"/>
      <c r="IX178" s="85"/>
      <c r="IY178" s="85"/>
      <c r="IZ178" s="85"/>
      <c r="JA178" s="85"/>
      <c r="JB178" s="85"/>
      <c r="JC178" s="85"/>
      <c r="JD178" s="85"/>
      <c r="JE178" s="85"/>
      <c r="JF178" s="85"/>
      <c r="JG178" s="85"/>
      <c r="JH178" s="85"/>
      <c r="JI178" s="85"/>
      <c r="JJ178" s="85"/>
      <c r="JK178" s="85"/>
      <c r="JL178" s="85"/>
      <c r="JM178" s="85"/>
      <c r="JN178" s="85"/>
      <c r="JO178" s="85"/>
      <c r="JP178" s="85"/>
      <c r="JQ178" s="85"/>
      <c r="JR178" s="85"/>
      <c r="JS178" s="85"/>
      <c r="JT178" s="85"/>
      <c r="JU178" s="85"/>
      <c r="JV178" s="85"/>
      <c r="JW178" s="85"/>
      <c r="JX178" s="85"/>
      <c r="JY178" s="85"/>
      <c r="JZ178" s="85"/>
      <c r="KA178" s="85"/>
      <c r="KB178" s="85"/>
      <c r="KC178" s="85"/>
    </row>
    <row r="179" spans="1:289" s="57" customFormat="1" ht="42.75" hidden="1" customHeight="1">
      <c r="A179" s="6"/>
      <c r="B179" s="19" t="s">
        <v>156</v>
      </c>
      <c r="C179" s="19" t="s">
        <v>157</v>
      </c>
      <c r="D179" s="5"/>
      <c r="E179" s="5"/>
      <c r="F179" s="5"/>
      <c r="G179" s="5"/>
      <c r="H179" s="5" t="s">
        <v>727</v>
      </c>
      <c r="I179" s="5" t="s">
        <v>736</v>
      </c>
      <c r="J179" s="5"/>
      <c r="K179" s="5"/>
      <c r="L179" s="5"/>
      <c r="M179" s="5"/>
      <c r="N179" s="5"/>
      <c r="O179" s="5"/>
      <c r="P179" s="5" t="s">
        <v>749</v>
      </c>
      <c r="Q179" s="5" t="s">
        <v>750</v>
      </c>
      <c r="R179" s="5" t="s">
        <v>206</v>
      </c>
      <c r="S179" s="5" t="s">
        <v>360</v>
      </c>
      <c r="T179" s="5" t="s">
        <v>361</v>
      </c>
      <c r="U179" s="5" t="s">
        <v>158</v>
      </c>
      <c r="V179" s="5"/>
      <c r="W179" s="5" t="str">
        <f>CONCATENATE(X179,"-",Y179,"-",Z179,AA179,,AB179,"-",AC179)</f>
        <v>3-60-JDCC-0001</v>
      </c>
      <c r="X179" s="19" t="s">
        <v>180</v>
      </c>
      <c r="Y179" s="19">
        <v>60</v>
      </c>
      <c r="Z179" s="19" t="s">
        <v>302</v>
      </c>
      <c r="AA179" s="19" t="s">
        <v>303</v>
      </c>
      <c r="AB179" s="19"/>
      <c r="AC179" s="19" t="s">
        <v>188</v>
      </c>
      <c r="AD179" s="5"/>
      <c r="AE179" s="19">
        <v>4</v>
      </c>
      <c r="AF179" s="19" t="s">
        <v>181</v>
      </c>
      <c r="AG179" s="19" t="s">
        <v>182</v>
      </c>
      <c r="AH179" s="19">
        <v>335</v>
      </c>
      <c r="AI179" s="19" t="s">
        <v>188</v>
      </c>
      <c r="AJ179" s="5"/>
      <c r="AK179" s="5"/>
      <c r="AL179" s="5" t="s">
        <v>120</v>
      </c>
      <c r="AM179" s="5"/>
      <c r="AN179" s="5" t="s">
        <v>169</v>
      </c>
      <c r="AO179" s="5" t="str">
        <f>CONCATENATE("0055-",B179,"-",C179,"-","4",".",AE179,".",AF179,".",AG179,".",AH179,"-",AL179,".",AN179,"-",AI179)</f>
        <v>0055-CPC-GA1-4.4.4.60.335-ATH1.V0-0001</v>
      </c>
      <c r="AP179" s="5" t="str">
        <f>CONCATENATE("0055-",B179,"-",C179,"-","4",".",AE179,".",AF179,".",AG179,".",AH179,"-",AL179,"-",AN179,"-",AI179,"_",BD179,"_",U179)</f>
        <v>0055-CPC-GA1-4.4.4.60.335-ATH1-V0-0001_A1_ER</v>
      </c>
      <c r="AQ179" s="13" t="s">
        <v>322</v>
      </c>
      <c r="AR179" s="13" t="s">
        <v>393</v>
      </c>
      <c r="AS179" s="13"/>
      <c r="AT179" s="13"/>
      <c r="AU179" s="13" t="s">
        <v>320</v>
      </c>
      <c r="AV179" s="13" t="s">
        <v>335</v>
      </c>
      <c r="AW179" s="13" t="str">
        <f>CONCATENATE(AQ179," ",AS179,CHAR(10),W179,CHAR(10),AU179)</f>
        <v>DCS Control Cabinet 
3-60-JDCC-0001
General view drawings</v>
      </c>
      <c r="AX179" s="13" t="str">
        <f>CONCATENATE(AR179," ",AT179,CHAR(10),W179,CHAR(10),AV179)</f>
        <v>Шкаф системный РСУ 
3-60-JDCC-0001
Чертеж общего вида</v>
      </c>
      <c r="AY179" s="5"/>
      <c r="AZ179" s="5" t="s">
        <v>490</v>
      </c>
      <c r="BA179" s="5" t="s">
        <v>481</v>
      </c>
      <c r="BB179" s="5" t="str">
        <f>IF(FW179&gt;0,"02",IF(FN179&gt;0,"01",IF(FE179&gt;0,"00",IF(EM179&gt;0,"G1",IF(ED179&gt;0,"F1",IF(DU179&gt;0,"E1",IF(DL179&gt;0,"D1",IF(DC179&gt;0,"C1",IF(CT179&gt;0,"B1",IF(BM179&gt;0,"A1","-"))))))))))</f>
        <v>A1</v>
      </c>
      <c r="BC179" s="167" t="str">
        <f t="shared" si="151"/>
        <v>IFR</v>
      </c>
      <c r="BD179" s="5" t="str">
        <f t="shared" si="152"/>
        <v>A1</v>
      </c>
      <c r="BE179" s="5"/>
      <c r="BF179" s="5"/>
      <c r="BG179" s="12"/>
      <c r="BH179" s="5"/>
      <c r="BI179" s="5"/>
      <c r="BJ179" s="54">
        <f>FB179-(28+15)</f>
        <v>44166</v>
      </c>
      <c r="BK179" s="54">
        <f ca="1">IF(BM179&gt;0,BL179,IF(BJ179&lt;TODAY(),WORKDAY(TODAY(),10),BJ179))</f>
        <v>44243</v>
      </c>
      <c r="BL179" s="193">
        <v>44243</v>
      </c>
      <c r="BM179" s="167" t="s">
        <v>776</v>
      </c>
      <c r="BN179" s="167"/>
      <c r="BO179" s="167"/>
      <c r="BP179" s="167"/>
      <c r="BQ179" s="167"/>
      <c r="BR179" s="157"/>
      <c r="BS179" s="157"/>
      <c r="BT179" s="157"/>
      <c r="BU179" s="157"/>
      <c r="BV179" s="157"/>
      <c r="BW179" s="147"/>
      <c r="BX179" s="147"/>
      <c r="BY179" s="147"/>
      <c r="BZ179" s="147"/>
      <c r="CA179" s="147"/>
      <c r="CB179" s="125"/>
      <c r="CC179" s="125"/>
      <c r="CD179" s="125"/>
      <c r="CE179" s="125"/>
      <c r="CF179" s="125"/>
      <c r="CG179" s="125"/>
      <c r="CH179" s="125"/>
      <c r="CI179" s="125"/>
      <c r="CJ179" s="125"/>
      <c r="CK179" s="125"/>
      <c r="CL179" s="24">
        <f>WORKDAY(BJ179,20)</f>
        <v>44194</v>
      </c>
      <c r="CM179" s="24">
        <f ca="1">IF(BM179&gt;0,WORKDAY(BK179,10),"-")</f>
        <v>44257</v>
      </c>
      <c r="CN179" s="54"/>
      <c r="CO179" s="117"/>
      <c r="CP179" s="34"/>
      <c r="CQ179" s="24">
        <f>WORKDAY(CL179,10)</f>
        <v>44208</v>
      </c>
      <c r="CR179" s="24" t="str">
        <f>IF(CO179&gt;0,WORKDAY(CM179,10),"-")</f>
        <v>-</v>
      </c>
      <c r="CS179" s="54"/>
      <c r="CT179" s="5"/>
      <c r="CU179" s="24" t="str">
        <f>IF(CT179&gt;0,WORKDAY(CQ179,10),"-")</f>
        <v>-</v>
      </c>
      <c r="CV179" s="24" t="str">
        <f>IF(CT179&gt;0,WORKDAY(CR179,10),"-")</f>
        <v>-</v>
      </c>
      <c r="CW179" s="54"/>
      <c r="CX179" s="5"/>
      <c r="CY179" s="34"/>
      <c r="CZ179" s="24" t="str">
        <f>IF(CX179&gt;0,WORKDAY(CU179,10),"-")</f>
        <v>-</v>
      </c>
      <c r="DA179" s="24" t="str">
        <f>IF(CX179&gt;0,WORKDAY(CV179,10),"-")</f>
        <v>-</v>
      </c>
      <c r="DB179" s="24"/>
      <c r="DC179" s="5"/>
      <c r="DD179" s="24" t="str">
        <f>IF(DC179&gt;0,WORKDAY(CZ179,10),"-")</f>
        <v>-</v>
      </c>
      <c r="DE179" s="24" t="str">
        <f>IF(DC179&gt;0,WORKDAY(DA179,10),"-")</f>
        <v>-</v>
      </c>
      <c r="DF179" s="5"/>
      <c r="DG179" s="5"/>
      <c r="DH179" s="54"/>
      <c r="DI179" s="24" t="str">
        <f>IF(DG179&gt;0,WORKDAY(DD179,10),"-")</f>
        <v>-</v>
      </c>
      <c r="DJ179" s="24">
        <v>43437</v>
      </c>
      <c r="DK179" s="5"/>
      <c r="DL179" s="5"/>
      <c r="DM179" s="24" t="str">
        <f>IF(DL179&gt;0,WORKDAY(DI179,10),"-")</f>
        <v>-</v>
      </c>
      <c r="DN179" s="24" t="str">
        <f>IF(DL179&gt;0,WORKDAY(DJ179,10),"-")</f>
        <v>-</v>
      </c>
      <c r="DO179" s="5"/>
      <c r="DP179" s="5"/>
      <c r="DQ179" s="54"/>
      <c r="DR179" s="24" t="str">
        <f>IF(DP179&gt;0,WORKDAY(DM179,10),"-")</f>
        <v>-</v>
      </c>
      <c r="DS179" s="24">
        <v>43437</v>
      </c>
      <c r="DT179" s="5"/>
      <c r="DU179" s="5"/>
      <c r="DV179" s="24" t="str">
        <f>IF(DU179&gt;0,WORKDAY(DR179,10),"-")</f>
        <v>-</v>
      </c>
      <c r="DW179" s="24" t="str">
        <f>IF(DU179&gt;0,WORKDAY(DS179,10),"-")</f>
        <v>-</v>
      </c>
      <c r="DX179" s="5"/>
      <c r="DY179" s="5"/>
      <c r="DZ179" s="54"/>
      <c r="EA179" s="24" t="str">
        <f>IF(DY179&gt;0,WORKDAY(DV179,10),"-")</f>
        <v>-</v>
      </c>
      <c r="EB179" s="24" t="str">
        <f>IF(DY179&gt;0,WORKDAY(DW179,10),"-")</f>
        <v>-</v>
      </c>
      <c r="EC179" s="5"/>
      <c r="ED179" s="5"/>
      <c r="EE179" s="24" t="str">
        <f>IF(ED179&gt;0,WORKDAY(EA179,10),"-")</f>
        <v>-</v>
      </c>
      <c r="EF179" s="24" t="str">
        <f>IF(ED179&gt;0,WORKDAY(EB179,10),"-")</f>
        <v>-</v>
      </c>
      <c r="EG179" s="5"/>
      <c r="EH179" s="5"/>
      <c r="EI179" s="54"/>
      <c r="EJ179" s="24" t="str">
        <f>IF(EH179&gt;0,WORKDAY(EE179,10),"-")</f>
        <v>-</v>
      </c>
      <c r="EK179" s="24" t="str">
        <f>IF(EH179&gt;0,WORKDAY(EF179,10),"-")</f>
        <v>-</v>
      </c>
      <c r="EL179" s="5"/>
      <c r="EM179" s="5"/>
      <c r="EN179" s="24" t="str">
        <f>IF(EM179&gt;0,WORKDAY(EJ179,10),"-")</f>
        <v>-</v>
      </c>
      <c r="EO179" s="24" t="str">
        <f>IF(EM179&gt;0,WORKDAY(EK179,10),"-")</f>
        <v>-</v>
      </c>
      <c r="EP179" s="5"/>
      <c r="EQ179" s="5"/>
      <c r="ER179" s="54"/>
      <c r="ES179" s="54"/>
      <c r="ET179" s="54"/>
      <c r="EU179" s="54"/>
      <c r="EV179" s="54"/>
      <c r="EW179" s="24"/>
      <c r="EX179" s="24"/>
      <c r="EY179" s="167"/>
      <c r="EZ179" s="167"/>
      <c r="FA179" s="193"/>
      <c r="FB179" s="214">
        <v>44209</v>
      </c>
      <c r="FC179" s="214">
        <f>FB179</f>
        <v>44209</v>
      </c>
      <c r="FD179" s="167"/>
      <c r="FE179" s="167"/>
      <c r="FF179" s="24" t="str">
        <f>IF(FE179&gt;0,WORKDAY(FB179,10),"-")</f>
        <v>-</v>
      </c>
      <c r="FG179" s="24" t="str">
        <f>IF(FE179&gt;0,WORKDAY(FC179,10),"-")</f>
        <v>-</v>
      </c>
      <c r="FH179" s="5"/>
      <c r="FI179" s="5"/>
      <c r="FJ179" s="34"/>
      <c r="FK179" s="24">
        <f t="shared" si="153"/>
        <v>44237</v>
      </c>
      <c r="FL179" s="24">
        <f>FK179</f>
        <v>44237</v>
      </c>
      <c r="FM179" s="167"/>
      <c r="FN179" s="167"/>
      <c r="FO179" s="24" t="str">
        <f>IF(FN179&gt;0,WORKDAY(FK179,10),"-")</f>
        <v>-</v>
      </c>
      <c r="FP179" s="24" t="str">
        <f>IF(FN179&gt;0,WORKDAY(FL179,10),"-")</f>
        <v>-</v>
      </c>
      <c r="FQ179" s="5"/>
      <c r="FR179" s="5"/>
      <c r="FS179" s="54"/>
      <c r="FT179" s="24">
        <f t="shared" si="154"/>
        <v>44265</v>
      </c>
      <c r="FU179" s="24">
        <f>FT179</f>
        <v>44265</v>
      </c>
      <c r="FV179" s="5"/>
      <c r="FW179" s="5"/>
      <c r="FX179" s="24" t="str">
        <f>IF(FW179&gt;0,WORKDAY(FT179,10),"-")</f>
        <v>-</v>
      </c>
      <c r="FY179" s="24" t="str">
        <f>IF(FW179&gt;0,WORKDAY(FU179,10),"-")</f>
        <v>-</v>
      </c>
      <c r="FZ179" s="5"/>
      <c r="GA179" s="5"/>
      <c r="GB179" s="54"/>
      <c r="GC179" s="54"/>
      <c r="GD179" s="54"/>
      <c r="GE179" s="54"/>
      <c r="GF179" s="54"/>
      <c r="GG179" s="54"/>
      <c r="GH179" s="54"/>
      <c r="GI179" s="54"/>
      <c r="GJ179" s="54"/>
      <c r="GK179" s="54"/>
      <c r="GL179" s="54"/>
      <c r="GM179" s="54"/>
      <c r="GN179" s="54"/>
      <c r="GO179" s="54"/>
      <c r="GP179" s="54"/>
      <c r="GQ179" s="54"/>
      <c r="GR179" s="54"/>
      <c r="GS179" s="54"/>
      <c r="GT179" s="54"/>
      <c r="GU179" s="54"/>
      <c r="GV179" s="54"/>
      <c r="GW179" s="54"/>
      <c r="GX179" s="54"/>
      <c r="GY179" s="54"/>
      <c r="GZ179" s="193"/>
      <c r="HA179" s="54"/>
      <c r="HB179" s="54"/>
      <c r="HC179" s="54"/>
      <c r="HD179" s="34">
        <f t="shared" ca="1" si="110"/>
        <v>1</v>
      </c>
      <c r="HE179" s="25">
        <f t="shared" ca="1" si="131"/>
        <v>6.8389057750759875E-4</v>
      </c>
      <c r="HF179" s="25">
        <f t="shared" ca="1" si="132"/>
        <v>1.5197568389057751E-3</v>
      </c>
      <c r="HG179" s="25">
        <f t="shared" ca="1" si="133"/>
        <v>9.0543259557344079E-4</v>
      </c>
      <c r="HH179" s="25">
        <f t="shared" ca="1" si="134"/>
        <v>2.012072434607646E-3</v>
      </c>
      <c r="HI179" s="25"/>
      <c r="HJ179" s="25"/>
      <c r="HK179" s="5"/>
      <c r="HL179" s="24">
        <f t="shared" ca="1" si="108"/>
        <v>44243</v>
      </c>
      <c r="HM179" s="107"/>
      <c r="HN179" s="85"/>
      <c r="HO179" s="204" t="str">
        <f t="shared" si="115"/>
        <v>ожидание A1</v>
      </c>
      <c r="HP179" s="204" t="str">
        <f t="shared" si="116"/>
        <v>не выгружено 00</v>
      </c>
      <c r="HQ179" s="182" t="str">
        <f t="shared" si="117"/>
        <v>выгружено A1</v>
      </c>
      <c r="HR179" s="182" t="str">
        <f t="shared" si="118"/>
        <v>ожидание A1</v>
      </c>
      <c r="HS179" s="182" t="b">
        <f t="shared" si="119"/>
        <v>0</v>
      </c>
      <c r="HT179" s="182" t="str">
        <f t="shared" si="120"/>
        <v>ожидание замечаний</v>
      </c>
      <c r="HU179" s="182" t="str">
        <f t="shared" si="121"/>
        <v>0055-P2-GA1-CPC-TRM-00651</v>
      </c>
      <c r="HV179" s="191">
        <f t="shared" si="122"/>
        <v>44243</v>
      </c>
      <c r="HW179" s="184" t="str">
        <f t="shared" si="123"/>
        <v>ожидание A1</v>
      </c>
      <c r="HX179" s="191" t="str">
        <f t="shared" si="124"/>
        <v>ожидание A1</v>
      </c>
      <c r="HY179" s="183"/>
      <c r="HZ179" s="182" t="str">
        <f t="shared" si="125"/>
        <v>выгружено</v>
      </c>
      <c r="IA179" s="182" t="str">
        <f t="shared" si="126"/>
        <v>A1</v>
      </c>
      <c r="IB179" s="182" t="str">
        <f t="shared" si="127"/>
        <v>ожидание замечаний к ревизии</v>
      </c>
      <c r="IC179" s="182" t="str">
        <f t="shared" si="128"/>
        <v>A1</v>
      </c>
      <c r="ID179" s="182" t="str">
        <f t="shared" si="129"/>
        <v>A1</v>
      </c>
      <c r="IE179" s="185" t="str">
        <f t="shared" si="130"/>
        <v>1</v>
      </c>
      <c r="IF179" s="135" t="s">
        <v>705</v>
      </c>
      <c r="IG179" s="181">
        <v>1</v>
      </c>
      <c r="IH179" s="85"/>
      <c r="II179" s="85"/>
      <c r="IJ179" s="85"/>
      <c r="IK179" s="85"/>
      <c r="IL179" s="85"/>
      <c r="IM179" s="85"/>
      <c r="IN179" s="85"/>
      <c r="IO179" s="85"/>
      <c r="IP179" s="85"/>
      <c r="IQ179" s="85"/>
      <c r="IR179" s="85"/>
      <c r="IS179" s="85"/>
      <c r="IT179" s="85"/>
      <c r="IU179" s="85"/>
      <c r="IV179" s="85"/>
      <c r="IW179" s="85"/>
      <c r="IX179" s="85"/>
      <c r="IY179" s="85"/>
      <c r="IZ179" s="85"/>
      <c r="JA179" s="85"/>
      <c r="JB179" s="85"/>
      <c r="JC179" s="85"/>
      <c r="JD179" s="85"/>
      <c r="JE179" s="85"/>
      <c r="JF179" s="85"/>
      <c r="JG179" s="85"/>
      <c r="JH179" s="85"/>
      <c r="JI179" s="85"/>
      <c r="JJ179" s="85"/>
      <c r="JK179" s="85"/>
      <c r="JL179" s="85"/>
      <c r="JM179" s="85"/>
      <c r="JN179" s="85"/>
      <c r="JO179" s="85"/>
      <c r="JP179" s="85"/>
      <c r="JQ179" s="85"/>
      <c r="JR179" s="85"/>
      <c r="JS179" s="85"/>
      <c r="JT179" s="85"/>
      <c r="JU179" s="85"/>
      <c r="JV179" s="85"/>
      <c r="JW179" s="85"/>
      <c r="JX179" s="85"/>
      <c r="JY179" s="85"/>
      <c r="JZ179" s="85"/>
      <c r="KA179" s="85"/>
      <c r="KB179" s="85"/>
      <c r="KC179" s="85"/>
    </row>
    <row r="180" spans="1:289" s="57" customFormat="1" ht="42.75" hidden="1" customHeight="1">
      <c r="A180" s="6"/>
      <c r="B180" s="19" t="s">
        <v>156</v>
      </c>
      <c r="C180" s="19" t="s">
        <v>157</v>
      </c>
      <c r="D180" s="5"/>
      <c r="E180" s="5"/>
      <c r="F180" s="5"/>
      <c r="G180" s="5"/>
      <c r="H180" s="5" t="s">
        <v>727</v>
      </c>
      <c r="I180" s="5" t="s">
        <v>736</v>
      </c>
      <c r="J180" s="5"/>
      <c r="K180" s="5"/>
      <c r="L180" s="5"/>
      <c r="M180" s="5"/>
      <c r="N180" s="5"/>
      <c r="O180" s="5"/>
      <c r="P180" s="5" t="s">
        <v>749</v>
      </c>
      <c r="Q180" s="5" t="s">
        <v>750</v>
      </c>
      <c r="R180" s="5" t="s">
        <v>206</v>
      </c>
      <c r="S180" s="5" t="s">
        <v>360</v>
      </c>
      <c r="T180" s="5" t="s">
        <v>361</v>
      </c>
      <c r="U180" s="5" t="s">
        <v>158</v>
      </c>
      <c r="V180" s="5"/>
      <c r="W180" s="5" t="str">
        <f>CONCATENATE(X180,"-",Y180,"-",Z180,AA180,,AB180,"-",AC180)</f>
        <v>3-60-JDCC-0001</v>
      </c>
      <c r="X180" s="19" t="s">
        <v>180</v>
      </c>
      <c r="Y180" s="19">
        <v>60</v>
      </c>
      <c r="Z180" s="19" t="s">
        <v>302</v>
      </c>
      <c r="AA180" s="19" t="s">
        <v>303</v>
      </c>
      <c r="AB180" s="19"/>
      <c r="AC180" s="19" t="s">
        <v>188</v>
      </c>
      <c r="AD180" s="5"/>
      <c r="AE180" s="19">
        <v>4</v>
      </c>
      <c r="AF180" s="19" t="s">
        <v>181</v>
      </c>
      <c r="AG180" s="19" t="s">
        <v>182</v>
      </c>
      <c r="AH180" s="19">
        <v>335</v>
      </c>
      <c r="AI180" s="19" t="s">
        <v>188</v>
      </c>
      <c r="AJ180" s="5"/>
      <c r="AK180" s="5"/>
      <c r="AL180" s="5" t="s">
        <v>120</v>
      </c>
      <c r="AM180" s="5"/>
      <c r="AN180" s="5" t="s">
        <v>170</v>
      </c>
      <c r="AO180" s="5" t="str">
        <f>CONCATENATE("0055-",B180,"-",C180,"-","4",".",AE180,".",AF180,".",AG180,".",AH180,"-",AL180,".",AN180,"-",AI180)</f>
        <v>0055-CPC-GA1-4.4.4.60.335-ATH1.SB-0001</v>
      </c>
      <c r="AP180" s="5" t="str">
        <f>CONCATENATE("0055-",B180,"-",C180,"-","4",".",AE180,".",AF180,".",AG180,".",AH180,"-",AL180,"-",AN180,"-",AI180,"_",BD180,"_",U180)</f>
        <v>0055-CPC-GA1-4.4.4.60.335-ATH1-SB-0001_A1_ER</v>
      </c>
      <c r="AQ180" s="13" t="s">
        <v>322</v>
      </c>
      <c r="AR180" s="13" t="s">
        <v>393</v>
      </c>
      <c r="AS180" s="13"/>
      <c r="AT180" s="13"/>
      <c r="AU180" s="13" t="s">
        <v>321</v>
      </c>
      <c r="AV180" s="13" t="s">
        <v>336</v>
      </c>
      <c r="AW180" s="13" t="str">
        <f>CONCATENATE(AQ180," ",AS180,CHAR(10),W180,CHAR(10),AU180)</f>
        <v>DCS Control Cabinet 
3-60-JDCC-0001
Electrical circuits</v>
      </c>
      <c r="AX180" s="13" t="str">
        <f>CONCATENATE(AR180," ",AT180,CHAR(10),W180,CHAR(10),AV180)</f>
        <v>Шкаф системный РСУ 
3-60-JDCC-0001
Схема электрическая принципиальная</v>
      </c>
      <c r="AY180" s="5"/>
      <c r="AZ180" s="5" t="s">
        <v>490</v>
      </c>
      <c r="BA180" s="5" t="s">
        <v>481</v>
      </c>
      <c r="BB180" s="5" t="str">
        <f>IF(FW180&gt;0,"02",IF(FN180&gt;0,"01",IF(FE180&gt;0,"00",IF(EM180&gt;0,"G1",IF(ED180&gt;0,"F1",IF(DU180&gt;0,"E1",IF(DL180&gt;0,"D1",IF(DC180&gt;0,"C1",IF(CT180&gt;0,"B1",IF(BM180&gt;0,"A1","-"))))))))))</f>
        <v>A1</v>
      </c>
      <c r="BC180" s="167" t="str">
        <f t="shared" si="151"/>
        <v>IFR</v>
      </c>
      <c r="BD180" s="5" t="str">
        <f t="shared" si="152"/>
        <v>A1</v>
      </c>
      <c r="BE180" s="5"/>
      <c r="BF180" s="5"/>
      <c r="BG180" s="12"/>
      <c r="BH180" s="5"/>
      <c r="BI180" s="5"/>
      <c r="BJ180" s="54">
        <f>FB180-(28+15)</f>
        <v>44166</v>
      </c>
      <c r="BK180" s="54">
        <f ca="1">IF(BM180&gt;0,BL180,IF(BJ180&lt;TODAY(),WORKDAY(TODAY(),10),BJ180))</f>
        <v>44243</v>
      </c>
      <c r="BL180" s="193">
        <v>44243</v>
      </c>
      <c r="BM180" s="167" t="s">
        <v>776</v>
      </c>
      <c r="BN180" s="167"/>
      <c r="BO180" s="167"/>
      <c r="BP180" s="167"/>
      <c r="BQ180" s="167"/>
      <c r="BR180" s="157"/>
      <c r="BS180" s="157"/>
      <c r="BT180" s="157"/>
      <c r="BU180" s="157"/>
      <c r="BV180" s="157"/>
      <c r="BW180" s="147"/>
      <c r="BX180" s="147"/>
      <c r="BY180" s="147"/>
      <c r="BZ180" s="147"/>
      <c r="CA180" s="147"/>
      <c r="CB180" s="125"/>
      <c r="CC180" s="125"/>
      <c r="CD180" s="125"/>
      <c r="CE180" s="125"/>
      <c r="CF180" s="125"/>
      <c r="CG180" s="125"/>
      <c r="CH180" s="125"/>
      <c r="CI180" s="125"/>
      <c r="CJ180" s="125"/>
      <c r="CK180" s="125"/>
      <c r="CL180" s="24">
        <f>WORKDAY(BJ180,20)</f>
        <v>44194</v>
      </c>
      <c r="CM180" s="24">
        <f ca="1">IF(BM180&gt;0,WORKDAY(BK180,10),"-")</f>
        <v>44257</v>
      </c>
      <c r="CN180" s="54"/>
      <c r="CO180" s="117"/>
      <c r="CP180" s="34"/>
      <c r="CQ180" s="24">
        <f>WORKDAY(CL180,10)</f>
        <v>44208</v>
      </c>
      <c r="CR180" s="24" t="str">
        <f>IF(CO180&gt;0,WORKDAY(CM180,10),"-")</f>
        <v>-</v>
      </c>
      <c r="CS180" s="54"/>
      <c r="CT180" s="5"/>
      <c r="CU180" s="24" t="str">
        <f>IF(CT180&gt;0,WORKDAY(CQ180,10),"-")</f>
        <v>-</v>
      </c>
      <c r="CV180" s="24" t="str">
        <f>IF(CT180&gt;0,WORKDAY(CR180,10),"-")</f>
        <v>-</v>
      </c>
      <c r="CW180" s="54"/>
      <c r="CX180" s="5"/>
      <c r="CY180" s="34"/>
      <c r="CZ180" s="24" t="str">
        <f>IF(CX180&gt;0,WORKDAY(CU180,10),"-")</f>
        <v>-</v>
      </c>
      <c r="DA180" s="24" t="str">
        <f>IF(CX180&gt;0,WORKDAY(CV180,10),"-")</f>
        <v>-</v>
      </c>
      <c r="DB180" s="24"/>
      <c r="DC180" s="5"/>
      <c r="DD180" s="24" t="str">
        <f>IF(DC180&gt;0,WORKDAY(CZ180,10),"-")</f>
        <v>-</v>
      </c>
      <c r="DE180" s="24" t="str">
        <f>IF(DC180&gt;0,WORKDAY(DA180,10),"-")</f>
        <v>-</v>
      </c>
      <c r="DF180" s="5"/>
      <c r="DG180" s="5"/>
      <c r="DH180" s="54"/>
      <c r="DI180" s="24" t="str">
        <f>IF(DG180&gt;0,WORKDAY(DD180,10),"-")</f>
        <v>-</v>
      </c>
      <c r="DJ180" s="24">
        <v>43437</v>
      </c>
      <c r="DK180" s="5"/>
      <c r="DL180" s="5"/>
      <c r="DM180" s="24" t="str">
        <f>IF(DL180&gt;0,WORKDAY(DI180,10),"-")</f>
        <v>-</v>
      </c>
      <c r="DN180" s="24" t="str">
        <f>IF(DL180&gt;0,WORKDAY(DJ180,10),"-")</f>
        <v>-</v>
      </c>
      <c r="DO180" s="5"/>
      <c r="DP180" s="5"/>
      <c r="DQ180" s="54"/>
      <c r="DR180" s="24" t="str">
        <f>IF(DP180&gt;0,WORKDAY(DM180,10),"-")</f>
        <v>-</v>
      </c>
      <c r="DS180" s="24">
        <v>43437</v>
      </c>
      <c r="DT180" s="5"/>
      <c r="DU180" s="5"/>
      <c r="DV180" s="24" t="str">
        <f>IF(DU180&gt;0,WORKDAY(DR180,10),"-")</f>
        <v>-</v>
      </c>
      <c r="DW180" s="24" t="str">
        <f>IF(DU180&gt;0,WORKDAY(DS180,10),"-")</f>
        <v>-</v>
      </c>
      <c r="DX180" s="5"/>
      <c r="DY180" s="5"/>
      <c r="DZ180" s="54"/>
      <c r="EA180" s="24" t="str">
        <f>IF(DY180&gt;0,WORKDAY(DV180,10),"-")</f>
        <v>-</v>
      </c>
      <c r="EB180" s="24" t="str">
        <f>IF(DY180&gt;0,WORKDAY(DW180,10),"-")</f>
        <v>-</v>
      </c>
      <c r="EC180" s="5"/>
      <c r="ED180" s="5"/>
      <c r="EE180" s="24" t="str">
        <f>IF(ED180&gt;0,WORKDAY(EA180,10),"-")</f>
        <v>-</v>
      </c>
      <c r="EF180" s="24" t="str">
        <f>IF(ED180&gt;0,WORKDAY(EB180,10),"-")</f>
        <v>-</v>
      </c>
      <c r="EG180" s="5"/>
      <c r="EH180" s="5"/>
      <c r="EI180" s="54"/>
      <c r="EJ180" s="24" t="str">
        <f>IF(EH180&gt;0,WORKDAY(EE180,10),"-")</f>
        <v>-</v>
      </c>
      <c r="EK180" s="24" t="str">
        <f>IF(EH180&gt;0,WORKDAY(EF180,10),"-")</f>
        <v>-</v>
      </c>
      <c r="EL180" s="5"/>
      <c r="EM180" s="5"/>
      <c r="EN180" s="24" t="str">
        <f>IF(EM180&gt;0,WORKDAY(EJ180,10),"-")</f>
        <v>-</v>
      </c>
      <c r="EO180" s="24" t="str">
        <f>IF(EM180&gt;0,WORKDAY(EK180,10),"-")</f>
        <v>-</v>
      </c>
      <c r="EP180" s="5"/>
      <c r="EQ180" s="5"/>
      <c r="ER180" s="54"/>
      <c r="ES180" s="54"/>
      <c r="ET180" s="54"/>
      <c r="EU180" s="54"/>
      <c r="EV180" s="54"/>
      <c r="EW180" s="24"/>
      <c r="EX180" s="24"/>
      <c r="EY180" s="167"/>
      <c r="EZ180" s="167"/>
      <c r="FA180" s="193"/>
      <c r="FB180" s="214">
        <v>44209</v>
      </c>
      <c r="FC180" s="214">
        <f>FB180</f>
        <v>44209</v>
      </c>
      <c r="FD180" s="5"/>
      <c r="FE180" s="167"/>
      <c r="FF180" s="24" t="str">
        <f>IF(FE180&gt;0,WORKDAY(FB180,10),"-")</f>
        <v>-</v>
      </c>
      <c r="FG180" s="24" t="str">
        <f>IF(FE180&gt;0,WORKDAY(FC180,10),"-")</f>
        <v>-</v>
      </c>
      <c r="FH180" s="5"/>
      <c r="FI180" s="5"/>
      <c r="FJ180" s="34"/>
      <c r="FK180" s="24">
        <f t="shared" si="153"/>
        <v>44237</v>
      </c>
      <c r="FL180" s="24">
        <f>FK180</f>
        <v>44237</v>
      </c>
      <c r="FM180" s="167"/>
      <c r="FN180" s="167"/>
      <c r="FO180" s="24" t="str">
        <f>IF(FN180&gt;0,WORKDAY(FK180,10),"-")</f>
        <v>-</v>
      </c>
      <c r="FP180" s="24" t="str">
        <f>IF(FN180&gt;0,WORKDAY(FL180,10),"-")</f>
        <v>-</v>
      </c>
      <c r="FQ180" s="5"/>
      <c r="FR180" s="5"/>
      <c r="FS180" s="54"/>
      <c r="FT180" s="24">
        <f t="shared" si="154"/>
        <v>44265</v>
      </c>
      <c r="FU180" s="24">
        <f>FT180</f>
        <v>44265</v>
      </c>
      <c r="FV180" s="5"/>
      <c r="FW180" s="5"/>
      <c r="FX180" s="24" t="str">
        <f>IF(FW180&gt;0,WORKDAY(FT180,10),"-")</f>
        <v>-</v>
      </c>
      <c r="FY180" s="24" t="str">
        <f>IF(FW180&gt;0,WORKDAY(FU180,10),"-")</f>
        <v>-</v>
      </c>
      <c r="FZ180" s="5"/>
      <c r="GA180" s="5"/>
      <c r="GB180" s="54"/>
      <c r="GC180" s="54"/>
      <c r="GD180" s="54"/>
      <c r="GE180" s="54"/>
      <c r="GF180" s="54"/>
      <c r="GG180" s="54"/>
      <c r="GH180" s="54"/>
      <c r="GI180" s="54"/>
      <c r="GJ180" s="54"/>
      <c r="GK180" s="54"/>
      <c r="GL180" s="54"/>
      <c r="GM180" s="54"/>
      <c r="GN180" s="54"/>
      <c r="GO180" s="54"/>
      <c r="GP180" s="54"/>
      <c r="GQ180" s="54"/>
      <c r="GR180" s="54"/>
      <c r="GS180" s="54"/>
      <c r="GT180" s="54"/>
      <c r="GU180" s="54"/>
      <c r="GV180" s="54"/>
      <c r="GW180" s="54"/>
      <c r="GX180" s="54"/>
      <c r="GY180" s="54"/>
      <c r="GZ180" s="193"/>
      <c r="HA180" s="54"/>
      <c r="HB180" s="54"/>
      <c r="HC180" s="54"/>
      <c r="HD180" s="34">
        <f t="shared" ca="1" si="110"/>
        <v>1</v>
      </c>
      <c r="HE180" s="25">
        <f t="shared" ca="1" si="131"/>
        <v>6.8389057750759875E-4</v>
      </c>
      <c r="HF180" s="25">
        <f t="shared" ca="1" si="132"/>
        <v>1.5197568389057751E-3</v>
      </c>
      <c r="HG180" s="25">
        <f t="shared" ca="1" si="133"/>
        <v>9.0543259557344079E-4</v>
      </c>
      <c r="HH180" s="25">
        <f t="shared" ca="1" si="134"/>
        <v>2.012072434607646E-3</v>
      </c>
      <c r="HI180" s="25"/>
      <c r="HJ180" s="25"/>
      <c r="HK180" s="5"/>
      <c r="HL180" s="24">
        <f t="shared" ca="1" si="108"/>
        <v>44243</v>
      </c>
      <c r="HM180" s="107"/>
      <c r="HN180" s="85"/>
      <c r="HO180" s="204" t="str">
        <f t="shared" si="115"/>
        <v>ожидание A1</v>
      </c>
      <c r="HP180" s="204" t="str">
        <f t="shared" si="116"/>
        <v>не выгружено 00</v>
      </c>
      <c r="HQ180" s="182" t="str">
        <f t="shared" si="117"/>
        <v>выгружено A1</v>
      </c>
      <c r="HR180" s="182" t="str">
        <f t="shared" si="118"/>
        <v>ожидание A1</v>
      </c>
      <c r="HS180" s="182" t="b">
        <f t="shared" si="119"/>
        <v>0</v>
      </c>
      <c r="HT180" s="182" t="str">
        <f t="shared" si="120"/>
        <v>ожидание замечаний</v>
      </c>
      <c r="HU180" s="182" t="str">
        <f t="shared" si="121"/>
        <v>0055-P2-GA1-CPC-TRM-00651</v>
      </c>
      <c r="HV180" s="191">
        <f t="shared" si="122"/>
        <v>44243</v>
      </c>
      <c r="HW180" s="184" t="str">
        <f t="shared" si="123"/>
        <v>ожидание A1</v>
      </c>
      <c r="HX180" s="191" t="str">
        <f t="shared" si="124"/>
        <v>ожидание A1</v>
      </c>
      <c r="HY180" s="183"/>
      <c r="HZ180" s="182" t="str">
        <f t="shared" si="125"/>
        <v>выгружено</v>
      </c>
      <c r="IA180" s="182" t="str">
        <f t="shared" si="126"/>
        <v>A1</v>
      </c>
      <c r="IB180" s="182" t="str">
        <f t="shared" si="127"/>
        <v>ожидание замечаний к ревизии</v>
      </c>
      <c r="IC180" s="182" t="str">
        <f t="shared" si="128"/>
        <v>A1</v>
      </c>
      <c r="ID180" s="182" t="str">
        <f t="shared" si="129"/>
        <v>A1</v>
      </c>
      <c r="IE180" s="185" t="str">
        <f t="shared" si="130"/>
        <v>1</v>
      </c>
      <c r="IF180" s="135" t="s">
        <v>705</v>
      </c>
      <c r="IG180" s="181">
        <v>1</v>
      </c>
      <c r="IH180" s="85"/>
      <c r="II180" s="85"/>
      <c r="IJ180" s="85"/>
      <c r="IK180" s="85"/>
      <c r="IL180" s="85"/>
      <c r="IM180" s="85"/>
      <c r="IN180" s="85"/>
      <c r="IO180" s="85"/>
      <c r="IP180" s="85"/>
      <c r="IQ180" s="85"/>
      <c r="IR180" s="85"/>
      <c r="IS180" s="85"/>
      <c r="IT180" s="85"/>
      <c r="IU180" s="85"/>
      <c r="IV180" s="85"/>
      <c r="IW180" s="85"/>
      <c r="IX180" s="85"/>
      <c r="IY180" s="85"/>
      <c r="IZ180" s="85"/>
      <c r="JA180" s="85"/>
      <c r="JB180" s="85"/>
      <c r="JC180" s="85"/>
      <c r="JD180" s="85"/>
      <c r="JE180" s="85"/>
      <c r="JF180" s="85"/>
      <c r="JG180" s="85"/>
      <c r="JH180" s="85"/>
      <c r="JI180" s="85"/>
      <c r="JJ180" s="85"/>
      <c r="JK180" s="85"/>
      <c r="JL180" s="85"/>
      <c r="JM180" s="85"/>
      <c r="JN180" s="85"/>
      <c r="JO180" s="85"/>
      <c r="JP180" s="85"/>
      <c r="JQ180" s="85"/>
      <c r="JR180" s="85"/>
      <c r="JS180" s="85"/>
      <c r="JT180" s="85"/>
      <c r="JU180" s="85"/>
      <c r="JV180" s="85"/>
      <c r="JW180" s="85"/>
      <c r="JX180" s="85"/>
      <c r="JY180" s="85"/>
      <c r="JZ180" s="85"/>
      <c r="KA180" s="85"/>
      <c r="KB180" s="85"/>
      <c r="KC180" s="85"/>
    </row>
    <row r="181" spans="1:289" s="57" customFormat="1" ht="42.75" hidden="1" customHeight="1">
      <c r="A181" s="6"/>
      <c r="B181" s="19" t="s">
        <v>156</v>
      </c>
      <c r="C181" s="19" t="s">
        <v>157</v>
      </c>
      <c r="D181" s="5"/>
      <c r="E181" s="5"/>
      <c r="F181" s="5"/>
      <c r="G181" s="5"/>
      <c r="H181" s="5" t="s">
        <v>727</v>
      </c>
      <c r="I181" s="5" t="s">
        <v>736</v>
      </c>
      <c r="J181" s="5"/>
      <c r="K181" s="5"/>
      <c r="L181" s="5"/>
      <c r="M181" s="5"/>
      <c r="N181" s="5"/>
      <c r="O181" s="5"/>
      <c r="P181" s="5" t="s">
        <v>749</v>
      </c>
      <c r="Q181" s="5" t="s">
        <v>750</v>
      </c>
      <c r="R181" s="5" t="s">
        <v>206</v>
      </c>
      <c r="S181" s="5" t="s">
        <v>360</v>
      </c>
      <c r="T181" s="5" t="s">
        <v>361</v>
      </c>
      <c r="U181" s="5" t="s">
        <v>158</v>
      </c>
      <c r="V181" s="5"/>
      <c r="W181" s="5" t="str">
        <f>CONCATENATE(X181,"-",Y181,"-",Z181,AA181,,AB181,"-",AC181)</f>
        <v>3-60-JDCC-0001</v>
      </c>
      <c r="X181" s="19" t="s">
        <v>180</v>
      </c>
      <c r="Y181" s="19">
        <v>60</v>
      </c>
      <c r="Z181" s="19" t="s">
        <v>302</v>
      </c>
      <c r="AA181" s="19" t="s">
        <v>303</v>
      </c>
      <c r="AB181" s="19"/>
      <c r="AC181" s="19" t="s">
        <v>188</v>
      </c>
      <c r="AD181" s="5"/>
      <c r="AE181" s="19">
        <v>4</v>
      </c>
      <c r="AF181" s="19" t="s">
        <v>181</v>
      </c>
      <c r="AG181" s="19" t="s">
        <v>182</v>
      </c>
      <c r="AH181" s="19">
        <v>335</v>
      </c>
      <c r="AI181" s="19" t="s">
        <v>188</v>
      </c>
      <c r="AJ181" s="5"/>
      <c r="AK181" s="5"/>
      <c r="AL181" s="5" t="s">
        <v>120</v>
      </c>
      <c r="AM181" s="5"/>
      <c r="AN181" s="5" t="s">
        <v>546</v>
      </c>
      <c r="AO181" s="5" t="str">
        <f>CONCATENATE("0055-",B181,"-",C181,"-","4",".",AE181,".",AF181,".",AG181,".",AH181,"-",AL181,".",AN181,"-",AI181)</f>
        <v>0055-CPC-GA1-4.4.4.60.335-ATH1.JH-0001</v>
      </c>
      <c r="AP181" s="5" t="str">
        <f>CONCATENATE("0055-",B181,"-",C181,"-","4",".",AE181,".",AF181,".",AG181,".",AH181,"-",AL181,"-",AN181,"-",AI181,"_",BD181,"_",U181)</f>
        <v>0055-CPC-GA1-4.4.4.60.335-ATH1-JH-0001_-_ER</v>
      </c>
      <c r="AQ181" s="13" t="s">
        <v>322</v>
      </c>
      <c r="AR181" s="13" t="s">
        <v>393</v>
      </c>
      <c r="AS181" s="13"/>
      <c r="AT181" s="13"/>
      <c r="AU181" s="13" t="s">
        <v>286</v>
      </c>
      <c r="AV181" s="13" t="s">
        <v>287</v>
      </c>
      <c r="AW181" s="13" t="str">
        <f>CONCATENATE(AQ181," ",AS181,CHAR(10),W181,CHAR(10),AU181)</f>
        <v>DCS Control Cabinet 
3-60-JDCC-0001
Passport</v>
      </c>
      <c r="AX181" s="13" t="str">
        <f>CONCATENATE(AR181," ",AT181,CHAR(10),W181,CHAR(10),AV181)</f>
        <v>Шкаф системный РСУ 
3-60-JDCC-0001
Паспорт</v>
      </c>
      <c r="AY181" s="5"/>
      <c r="AZ181" s="5" t="s">
        <v>490</v>
      </c>
      <c r="BA181" s="5" t="s">
        <v>489</v>
      </c>
      <c r="BB181" s="5" t="str">
        <f>IF(FW181&gt;0,"02",IF(FN181&gt;0,"01",IF(FE181&gt;0,"00",IF(EM181&gt;0,"G1",IF(ED181&gt;0,"F1",IF(DU181&gt;0,"E1",IF(DL181&gt;0,"D1",IF(DC181&gt;0,"C1",IF(CT181&gt;0,"B1",IF(BM181&gt;0,"A1","-"))))))))))</f>
        <v>-</v>
      </c>
      <c r="BC181" s="167" t="str">
        <f t="shared" si="151"/>
        <v>-</v>
      </c>
      <c r="BD181" s="5" t="str">
        <f t="shared" si="152"/>
        <v>-</v>
      </c>
      <c r="BE181" s="5"/>
      <c r="BF181" s="5"/>
      <c r="BG181" s="12"/>
      <c r="BH181" s="5"/>
      <c r="BI181" s="5"/>
      <c r="BJ181" s="54">
        <f>FB181-(28+15)</f>
        <v>44227</v>
      </c>
      <c r="BK181" s="54">
        <f ca="1">IF(BM181&gt;0,BL181,IF(BJ181&lt;TODAY(),WORKDAY(TODAY(),10),BJ181))</f>
        <v>44294</v>
      </c>
      <c r="BL181" s="54"/>
      <c r="BM181" s="5"/>
      <c r="BN181" s="167"/>
      <c r="BO181" s="167"/>
      <c r="BP181" s="167"/>
      <c r="BQ181" s="167"/>
      <c r="BR181" s="157"/>
      <c r="BS181" s="157"/>
      <c r="BT181" s="157"/>
      <c r="BU181" s="157"/>
      <c r="BV181" s="157"/>
      <c r="BW181" s="147"/>
      <c r="BX181" s="147"/>
      <c r="BY181" s="147"/>
      <c r="BZ181" s="147"/>
      <c r="CA181" s="147"/>
      <c r="CB181" s="125"/>
      <c r="CC181" s="125"/>
      <c r="CD181" s="125"/>
      <c r="CE181" s="125"/>
      <c r="CF181" s="125"/>
      <c r="CG181" s="125"/>
      <c r="CH181" s="125"/>
      <c r="CI181" s="125"/>
      <c r="CJ181" s="125"/>
      <c r="CK181" s="125"/>
      <c r="CL181" s="24">
        <f>WORKDAY(BJ181,20)</f>
        <v>44253</v>
      </c>
      <c r="CM181" s="24" t="str">
        <f>IF(BM181&gt;0,WORKDAY(BK181,10),"-")</f>
        <v>-</v>
      </c>
      <c r="CN181" s="54"/>
      <c r="CO181" s="117"/>
      <c r="CP181" s="34">
        <v>3</v>
      </c>
      <c r="CQ181" s="24">
        <f>WORKDAY(CL181,10)</f>
        <v>44267</v>
      </c>
      <c r="CR181" s="24" t="str">
        <f>IF(CO181&gt;0,WORKDAY(CM181,10),"-")</f>
        <v>-</v>
      </c>
      <c r="CS181" s="54"/>
      <c r="CT181" s="5"/>
      <c r="CU181" s="24" t="str">
        <f>IF(CT181&gt;0,WORKDAY(CQ181,10),"-")</f>
        <v>-</v>
      </c>
      <c r="CV181" s="24" t="str">
        <f>IF(CT181&gt;0,WORKDAY(CR181,10),"-")</f>
        <v>-</v>
      </c>
      <c r="CW181" s="54"/>
      <c r="CX181" s="5"/>
      <c r="CY181" s="34"/>
      <c r="CZ181" s="24" t="str">
        <f>IF(CX181&gt;0,WORKDAY(CU181,10),"-")</f>
        <v>-</v>
      </c>
      <c r="DA181" s="24" t="str">
        <f>IF(CX181&gt;0,WORKDAY(CV181,10),"-")</f>
        <v>-</v>
      </c>
      <c r="DB181" s="24"/>
      <c r="DC181" s="5"/>
      <c r="DD181" s="24" t="str">
        <f>IF(DC181&gt;0,WORKDAY(CZ181,10),"-")</f>
        <v>-</v>
      </c>
      <c r="DE181" s="24" t="str">
        <f>IF(DC181&gt;0,WORKDAY(DA181,10),"-")</f>
        <v>-</v>
      </c>
      <c r="DF181" s="5"/>
      <c r="DG181" s="5"/>
      <c r="DH181" s="54"/>
      <c r="DI181" s="24" t="str">
        <f>IF(DG181&gt;0,WORKDAY(DD181,10),"-")</f>
        <v>-</v>
      </c>
      <c r="DJ181" s="24" t="str">
        <f>IF(DG181&gt;0,WORKDAY(DE181,10),"-")</f>
        <v>-</v>
      </c>
      <c r="DK181" s="5"/>
      <c r="DL181" s="5"/>
      <c r="DM181" s="24" t="str">
        <f>IF(DL181&gt;0,WORKDAY(DI181,10),"-")</f>
        <v>-</v>
      </c>
      <c r="DN181" s="24" t="str">
        <f>IF(DL181&gt;0,WORKDAY(DJ181,10),"-")</f>
        <v>-</v>
      </c>
      <c r="DO181" s="5"/>
      <c r="DP181" s="5"/>
      <c r="DQ181" s="54"/>
      <c r="DR181" s="24" t="str">
        <f>IF(DP181&gt;0,WORKDAY(DM181,10),"-")</f>
        <v>-</v>
      </c>
      <c r="DS181" s="24" t="str">
        <f>IF(DP181&gt;0,WORKDAY(DN181,10),"-")</f>
        <v>-</v>
      </c>
      <c r="DT181" s="5"/>
      <c r="DU181" s="5"/>
      <c r="DV181" s="24" t="str">
        <f>IF(DU181&gt;0,WORKDAY(DR181,10),"-")</f>
        <v>-</v>
      </c>
      <c r="DW181" s="24" t="str">
        <f>IF(DU181&gt;0,WORKDAY(DS181,10),"-")</f>
        <v>-</v>
      </c>
      <c r="DX181" s="5"/>
      <c r="DY181" s="5"/>
      <c r="DZ181" s="54"/>
      <c r="EA181" s="24" t="str">
        <f>IF(DY181&gt;0,WORKDAY(DV181,10),"-")</f>
        <v>-</v>
      </c>
      <c r="EB181" s="24" t="str">
        <f>IF(DY181&gt;0,WORKDAY(DW181,10),"-")</f>
        <v>-</v>
      </c>
      <c r="EC181" s="5"/>
      <c r="ED181" s="5"/>
      <c r="EE181" s="24" t="str">
        <f>IF(ED181&gt;0,WORKDAY(EA181,10),"-")</f>
        <v>-</v>
      </c>
      <c r="EF181" s="24" t="str">
        <f>IF(ED181&gt;0,WORKDAY(EB181,10),"-")</f>
        <v>-</v>
      </c>
      <c r="EG181" s="5"/>
      <c r="EH181" s="5"/>
      <c r="EI181" s="54"/>
      <c r="EJ181" s="24" t="str">
        <f>IF(EH181&gt;0,WORKDAY(EE181,10),"-")</f>
        <v>-</v>
      </c>
      <c r="EK181" s="24" t="str">
        <f>IF(EH181&gt;0,WORKDAY(EF181,10),"-")</f>
        <v>-</v>
      </c>
      <c r="EL181" s="5"/>
      <c r="EM181" s="5"/>
      <c r="EN181" s="24" t="str">
        <f>IF(EM181&gt;0,WORKDAY(EJ181,10),"-")</f>
        <v>-</v>
      </c>
      <c r="EO181" s="24" t="str">
        <f>IF(EM181&gt;0,WORKDAY(EK181,10),"-")</f>
        <v>-</v>
      </c>
      <c r="EP181" s="5"/>
      <c r="EQ181" s="5"/>
      <c r="ER181" s="54"/>
      <c r="ES181" s="54"/>
      <c r="ET181" s="54"/>
      <c r="EU181" s="54"/>
      <c r="EV181" s="54"/>
      <c r="EW181" s="24"/>
      <c r="EX181" s="24"/>
      <c r="EY181" s="167"/>
      <c r="EZ181" s="167"/>
      <c r="FA181" s="193"/>
      <c r="FB181" s="214">
        <v>44270</v>
      </c>
      <c r="FC181" s="214">
        <f>FB181</f>
        <v>44270</v>
      </c>
      <c r="FD181" s="167"/>
      <c r="FE181" s="5"/>
      <c r="FF181" s="24" t="str">
        <f>IF(FE181&gt;0,WORKDAY(FB181,10),"-")</f>
        <v>-</v>
      </c>
      <c r="FG181" s="24" t="str">
        <f>IF(FE181&gt;0,WORKDAY(FC181,10),"-")</f>
        <v>-</v>
      </c>
      <c r="FH181" s="5"/>
      <c r="FI181" s="5"/>
      <c r="FJ181" s="34"/>
      <c r="FK181" s="24">
        <f t="shared" si="153"/>
        <v>44298</v>
      </c>
      <c r="FL181" s="24">
        <f>FK181</f>
        <v>44298</v>
      </c>
      <c r="FM181" s="5"/>
      <c r="FN181" s="5"/>
      <c r="FO181" s="24" t="str">
        <f>IF(FN181&gt;0,WORKDAY(FK181,10),"-")</f>
        <v>-</v>
      </c>
      <c r="FP181" s="24" t="str">
        <f>IF(FN181&gt;0,WORKDAY(FL181,10),"-")</f>
        <v>-</v>
      </c>
      <c r="FQ181" s="5"/>
      <c r="FR181" s="5"/>
      <c r="FS181" s="54"/>
      <c r="FT181" s="24">
        <f t="shared" si="154"/>
        <v>44326</v>
      </c>
      <c r="FU181" s="24">
        <f>FT181</f>
        <v>44326</v>
      </c>
      <c r="FV181" s="5"/>
      <c r="FW181" s="5"/>
      <c r="FX181" s="24" t="str">
        <f>IF(FW181&gt;0,WORKDAY(FT181,10),"-")</f>
        <v>-</v>
      </c>
      <c r="FY181" s="24" t="str">
        <f>IF(FW181&gt;0,WORKDAY(FU181,10),"-")</f>
        <v>-</v>
      </c>
      <c r="FZ181" s="5"/>
      <c r="GA181" s="5"/>
      <c r="GB181" s="54"/>
      <c r="GC181" s="54"/>
      <c r="GD181" s="54"/>
      <c r="GE181" s="54"/>
      <c r="GF181" s="54"/>
      <c r="GG181" s="54"/>
      <c r="GH181" s="54"/>
      <c r="GI181" s="54"/>
      <c r="GJ181" s="54"/>
      <c r="GK181" s="54"/>
      <c r="GL181" s="54"/>
      <c r="GM181" s="54"/>
      <c r="GN181" s="54"/>
      <c r="GO181" s="54"/>
      <c r="GP181" s="54"/>
      <c r="GQ181" s="54"/>
      <c r="GR181" s="54"/>
      <c r="GS181" s="54"/>
      <c r="GT181" s="54"/>
      <c r="GU181" s="54"/>
      <c r="GV181" s="54"/>
      <c r="GW181" s="54"/>
      <c r="GX181" s="54"/>
      <c r="GY181" s="54"/>
      <c r="GZ181" s="193"/>
      <c r="HA181" s="54"/>
      <c r="HB181" s="54"/>
      <c r="HC181" s="54"/>
      <c r="HD181" s="34">
        <f t="shared" ca="1" si="110"/>
        <v>1</v>
      </c>
      <c r="HE181" s="25">
        <f t="shared" si="131"/>
        <v>0</v>
      </c>
      <c r="HF181" s="25">
        <f t="shared" ca="1" si="132"/>
        <v>1.5197568389057751E-3</v>
      </c>
      <c r="HG181" s="25">
        <f t="shared" si="133"/>
        <v>0</v>
      </c>
      <c r="HH181" s="25">
        <f t="shared" ca="1" si="134"/>
        <v>2.012072434607646E-3</v>
      </c>
      <c r="HI181" s="25"/>
      <c r="HJ181" s="25"/>
      <c r="HK181" s="5"/>
      <c r="HL181" s="24" t="str">
        <f t="shared" ca="1" si="108"/>
        <v>-</v>
      </c>
      <c r="HM181" s="107"/>
      <c r="HN181" s="85"/>
      <c r="HO181" s="204" t="str">
        <f t="shared" si="115"/>
        <v>не выгружено A1</v>
      </c>
      <c r="HP181" s="204" t="str">
        <f t="shared" si="116"/>
        <v>не выгружено 00</v>
      </c>
      <c r="HQ181" s="182" t="str">
        <f t="shared" si="117"/>
        <v>не выгружено A1</v>
      </c>
      <c r="HR181" s="182" t="str">
        <f t="shared" si="118"/>
        <v>не выгружено A1</v>
      </c>
      <c r="HS181" s="182" t="b">
        <f t="shared" si="119"/>
        <v>0</v>
      </c>
      <c r="HT181" s="182" t="str">
        <f t="shared" si="120"/>
        <v>не выгружено A1</v>
      </c>
      <c r="HU181" s="182" t="str">
        <f t="shared" si="121"/>
        <v>не выгружено A1</v>
      </c>
      <c r="HV181" s="191" t="str">
        <f t="shared" si="122"/>
        <v>не выгружено A1</v>
      </c>
      <c r="HW181" s="184" t="str">
        <f t="shared" si="123"/>
        <v>не выгружено A1</v>
      </c>
      <c r="HX181" s="191" t="str">
        <f t="shared" si="124"/>
        <v>не выгружено A1</v>
      </c>
      <c r="HY181" s="183"/>
      <c r="HZ181" s="182" t="str">
        <f t="shared" si="125"/>
        <v>не выгружено</v>
      </c>
      <c r="IA181" s="182" t="str">
        <f t="shared" si="126"/>
        <v>A1</v>
      </c>
      <c r="IB181" s="182" t="str">
        <f t="shared" si="127"/>
        <v>не выгружено</v>
      </c>
      <c r="IC181" s="182" t="str">
        <f t="shared" si="128"/>
        <v>A1</v>
      </c>
      <c r="ID181" s="182" t="str">
        <f t="shared" si="129"/>
        <v>A1</v>
      </c>
      <c r="IE181" s="185" t="str">
        <f t="shared" si="130"/>
        <v>выгрузить A1</v>
      </c>
      <c r="IF181" s="135" t="s">
        <v>705</v>
      </c>
      <c r="IG181" s="181">
        <v>1</v>
      </c>
      <c r="IH181" s="85"/>
      <c r="II181" s="85"/>
      <c r="IJ181" s="85"/>
      <c r="IK181" s="85"/>
      <c r="IL181" s="85"/>
      <c r="IM181" s="85"/>
      <c r="IN181" s="85"/>
      <c r="IO181" s="85"/>
      <c r="IP181" s="85"/>
      <c r="IQ181" s="85"/>
      <c r="IR181" s="85"/>
      <c r="IS181" s="85"/>
      <c r="IT181" s="85"/>
      <c r="IU181" s="85"/>
      <c r="IV181" s="85"/>
      <c r="IW181" s="85"/>
      <c r="IX181" s="85"/>
      <c r="IY181" s="85"/>
      <c r="IZ181" s="85"/>
      <c r="JA181" s="85"/>
      <c r="JB181" s="85"/>
      <c r="JC181" s="85"/>
      <c r="JD181" s="85"/>
      <c r="JE181" s="85"/>
      <c r="JF181" s="85"/>
      <c r="JG181" s="85"/>
      <c r="JH181" s="85"/>
      <c r="JI181" s="85"/>
      <c r="JJ181" s="85"/>
      <c r="JK181" s="85"/>
      <c r="JL181" s="85"/>
      <c r="JM181" s="85"/>
      <c r="JN181" s="85"/>
      <c r="JO181" s="85"/>
      <c r="JP181" s="85"/>
      <c r="JQ181" s="85"/>
      <c r="JR181" s="85"/>
      <c r="JS181" s="85"/>
      <c r="JT181" s="85"/>
      <c r="JU181" s="85"/>
      <c r="JV181" s="85"/>
      <c r="JW181" s="85"/>
      <c r="JX181" s="85"/>
      <c r="JY181" s="85"/>
      <c r="JZ181" s="85"/>
      <c r="KA181" s="85"/>
      <c r="KB181" s="85"/>
      <c r="KC181" s="85"/>
    </row>
    <row r="182" spans="1:289" s="87" customFormat="1" ht="15" hidden="1" customHeight="1">
      <c r="A182" s="17"/>
      <c r="B182" s="20"/>
      <c r="C182" s="20"/>
      <c r="D182" s="18"/>
      <c r="E182" s="18"/>
      <c r="F182" s="18"/>
      <c r="G182" s="18"/>
      <c r="H182" s="18"/>
      <c r="I182" s="18"/>
      <c r="J182" s="18"/>
      <c r="K182" s="18"/>
      <c r="L182" s="18"/>
      <c r="M182" s="18"/>
      <c r="N182" s="18"/>
      <c r="O182" s="18"/>
      <c r="P182" s="18"/>
      <c r="Q182" s="18"/>
      <c r="R182" s="18"/>
      <c r="S182" s="18"/>
      <c r="T182" s="18"/>
      <c r="U182" s="18"/>
      <c r="V182" s="18"/>
      <c r="W182" s="20"/>
      <c r="X182" s="20"/>
      <c r="Y182" s="20"/>
      <c r="Z182" s="20"/>
      <c r="AA182" s="20"/>
      <c r="AB182" s="20"/>
      <c r="AC182" s="20"/>
      <c r="AD182" s="18"/>
      <c r="AE182" s="20"/>
      <c r="AF182" s="20"/>
      <c r="AG182" s="20"/>
      <c r="AH182" s="20"/>
      <c r="AI182" s="20"/>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71"/>
      <c r="BO182" s="171"/>
      <c r="BP182" s="171"/>
      <c r="BQ182" s="171"/>
      <c r="BR182" s="161"/>
      <c r="BS182" s="161"/>
      <c r="BT182" s="161"/>
      <c r="BU182" s="161"/>
      <c r="BV182" s="161"/>
      <c r="BW182" s="151"/>
      <c r="BX182" s="151"/>
      <c r="BY182" s="151"/>
      <c r="BZ182" s="151"/>
      <c r="CA182" s="151"/>
      <c r="CB182" s="129"/>
      <c r="CC182" s="129"/>
      <c r="CD182" s="129"/>
      <c r="CE182" s="129"/>
      <c r="CF182" s="129"/>
      <c r="CG182" s="129"/>
      <c r="CH182" s="129"/>
      <c r="CI182" s="129"/>
      <c r="CJ182" s="129"/>
      <c r="CK182" s="129"/>
      <c r="CL182" s="18"/>
      <c r="CM182" s="18"/>
      <c r="CN182" s="18"/>
      <c r="CO182" s="118"/>
      <c r="CP182" s="48"/>
      <c r="CQ182" s="18"/>
      <c r="CR182" s="18"/>
      <c r="CS182" s="18"/>
      <c r="CT182" s="18"/>
      <c r="CU182" s="18"/>
      <c r="CV182" s="18"/>
      <c r="CW182" s="18"/>
      <c r="CX182" s="18"/>
      <c r="CY182" s="34"/>
      <c r="CZ182" s="18"/>
      <c r="DA182" s="18"/>
      <c r="DB182" s="18"/>
      <c r="DC182" s="18"/>
      <c r="DD182" s="18"/>
      <c r="DE182" s="18"/>
      <c r="DF182" s="18"/>
      <c r="DG182" s="18"/>
      <c r="DH182" s="45"/>
      <c r="DI182" s="18"/>
      <c r="DJ182" s="18"/>
      <c r="DK182" s="18"/>
      <c r="DL182" s="18"/>
      <c r="DM182" s="18"/>
      <c r="DN182" s="18"/>
      <c r="DO182" s="18"/>
      <c r="DP182" s="18"/>
      <c r="DQ182" s="45"/>
      <c r="DR182" s="18"/>
      <c r="DS182" s="18"/>
      <c r="DT182" s="18"/>
      <c r="DU182" s="18"/>
      <c r="DV182" s="18"/>
      <c r="DW182" s="18"/>
      <c r="DX182" s="18"/>
      <c r="DY182" s="18"/>
      <c r="DZ182" s="45"/>
      <c r="EA182" s="18"/>
      <c r="EB182" s="18"/>
      <c r="EC182" s="18"/>
      <c r="ED182" s="18"/>
      <c r="EE182" s="18"/>
      <c r="EF182" s="18"/>
      <c r="EG182" s="18"/>
      <c r="EH182" s="18"/>
      <c r="EI182" s="45"/>
      <c r="EJ182" s="18"/>
      <c r="EK182" s="18"/>
      <c r="EL182" s="18"/>
      <c r="EM182" s="18"/>
      <c r="EN182" s="18"/>
      <c r="EO182" s="18"/>
      <c r="EP182" s="18"/>
      <c r="EQ182" s="18"/>
      <c r="ER182" s="45"/>
      <c r="ES182" s="110"/>
      <c r="ET182" s="110"/>
      <c r="EU182" s="110"/>
      <c r="EV182" s="110"/>
      <c r="EW182" s="192"/>
      <c r="EX182" s="192"/>
      <c r="EY182" s="192"/>
      <c r="EZ182" s="192"/>
      <c r="FA182" s="199"/>
      <c r="FB182" s="214"/>
      <c r="FC182" s="214"/>
      <c r="FD182" s="18"/>
      <c r="FE182" s="18"/>
      <c r="FF182" s="18"/>
      <c r="FG182" s="18"/>
      <c r="FH182" s="18"/>
      <c r="FI182" s="18"/>
      <c r="FJ182" s="34"/>
      <c r="FK182" s="18"/>
      <c r="FL182" s="18"/>
      <c r="FM182" s="18"/>
      <c r="FN182" s="18"/>
      <c r="FO182" s="18"/>
      <c r="FP182" s="18"/>
      <c r="FQ182" s="18"/>
      <c r="FR182" s="18"/>
      <c r="FS182" s="45"/>
      <c r="FT182" s="18"/>
      <c r="FU182" s="18"/>
      <c r="FV182" s="18"/>
      <c r="FW182" s="18"/>
      <c r="FX182" s="18"/>
      <c r="FY182" s="18"/>
      <c r="FZ182" s="18"/>
      <c r="GA182" s="18"/>
      <c r="GB182" s="45"/>
      <c r="GC182" s="110"/>
      <c r="GD182" s="110"/>
      <c r="GE182" s="110"/>
      <c r="GF182" s="110"/>
      <c r="GG182" s="110"/>
      <c r="GH182" s="110"/>
      <c r="GI182" s="110"/>
      <c r="GJ182" s="110"/>
      <c r="GK182" s="110"/>
      <c r="GL182" s="110"/>
      <c r="GM182" s="110"/>
      <c r="GN182" s="110"/>
      <c r="GO182" s="110"/>
      <c r="GP182" s="110"/>
      <c r="GQ182" s="110"/>
      <c r="GR182" s="110"/>
      <c r="GS182" s="110"/>
      <c r="GT182" s="110"/>
      <c r="GU182" s="110"/>
      <c r="GV182" s="110"/>
      <c r="GW182" s="110"/>
      <c r="GX182" s="110"/>
      <c r="GY182" s="45"/>
      <c r="GZ182" s="199"/>
      <c r="HA182" s="110"/>
      <c r="HB182" s="110"/>
      <c r="HC182" s="110"/>
      <c r="HD182" s="34">
        <f t="shared" si="110"/>
        <v>0</v>
      </c>
      <c r="HE182" s="25">
        <f t="shared" si="131"/>
        <v>0</v>
      </c>
      <c r="HF182" s="25">
        <f t="shared" si="132"/>
        <v>0</v>
      </c>
      <c r="HG182" s="25">
        <f t="shared" si="133"/>
        <v>0</v>
      </c>
      <c r="HH182" s="25">
        <f t="shared" si="134"/>
        <v>0</v>
      </c>
      <c r="HI182" s="25"/>
      <c r="HJ182" s="18"/>
      <c r="HK182" s="18"/>
      <c r="HL182" s="24" t="str">
        <f t="shared" si="108"/>
        <v>-</v>
      </c>
      <c r="HM182" s="107"/>
      <c r="HN182" s="85"/>
      <c r="HO182" s="204" t="str">
        <f t="shared" si="115"/>
        <v>---/---</v>
      </c>
      <c r="HP182" s="204" t="str">
        <f t="shared" si="116"/>
        <v>---/---</v>
      </c>
      <c r="HQ182" s="182" t="str">
        <f t="shared" si="117"/>
        <v>---/---</v>
      </c>
      <c r="HR182" s="182" t="str">
        <f t="shared" si="118"/>
        <v>---/---</v>
      </c>
      <c r="HS182" s="182" t="b">
        <f t="shared" si="119"/>
        <v>0</v>
      </c>
      <c r="HT182" s="182" t="str">
        <f t="shared" si="120"/>
        <v>---/---</v>
      </c>
      <c r="HU182" s="182" t="str">
        <f t="shared" si="121"/>
        <v>---/---</v>
      </c>
      <c r="HV182" s="191" t="str">
        <f t="shared" si="122"/>
        <v>---/---</v>
      </c>
      <c r="HW182" s="184" t="str">
        <f t="shared" si="123"/>
        <v>---/---</v>
      </c>
      <c r="HX182" s="191" t="str">
        <f t="shared" si="124"/>
        <v>---/---</v>
      </c>
      <c r="HY182" s="183"/>
      <c r="HZ182" s="182" t="str">
        <f t="shared" si="125"/>
        <v>---/---</v>
      </c>
      <c r="IA182" s="182" t="str">
        <f t="shared" si="126"/>
        <v>---/---</v>
      </c>
      <c r="IB182" s="182" t="str">
        <f t="shared" si="127"/>
        <v>---/---</v>
      </c>
      <c r="IC182" s="182" t="str">
        <f t="shared" si="128"/>
        <v>---/---</v>
      </c>
      <c r="ID182" s="182" t="str">
        <f t="shared" si="129"/>
        <v>---/---</v>
      </c>
      <c r="IE182" s="185" t="str">
        <f t="shared" si="130"/>
        <v>---/---</v>
      </c>
      <c r="IF182" s="135" t="s">
        <v>717</v>
      </c>
      <c r="IG182" s="181">
        <v>1</v>
      </c>
      <c r="IH182" s="85"/>
      <c r="II182" s="85"/>
      <c r="IJ182" s="85"/>
      <c r="IK182" s="85"/>
      <c r="IL182" s="85"/>
      <c r="IM182" s="85"/>
      <c r="IN182" s="85"/>
      <c r="IO182" s="85"/>
      <c r="IP182" s="85"/>
      <c r="IQ182" s="85"/>
      <c r="IR182" s="85"/>
      <c r="IS182" s="85"/>
      <c r="IT182" s="85"/>
      <c r="IU182" s="85"/>
      <c r="IV182" s="85"/>
      <c r="IW182" s="85"/>
      <c r="IX182" s="85"/>
      <c r="IY182" s="85"/>
      <c r="IZ182" s="85"/>
      <c r="JA182" s="85"/>
      <c r="JB182" s="85"/>
      <c r="JC182" s="85"/>
      <c r="JD182" s="85"/>
      <c r="JE182" s="85"/>
      <c r="JF182" s="85"/>
      <c r="JG182" s="85"/>
      <c r="JH182" s="85"/>
      <c r="JI182" s="85"/>
      <c r="JJ182" s="85"/>
      <c r="JK182" s="85"/>
      <c r="JL182" s="85"/>
      <c r="JM182" s="85"/>
      <c r="JN182" s="85"/>
      <c r="JO182" s="85"/>
      <c r="JP182" s="85"/>
      <c r="JQ182" s="85"/>
      <c r="JR182" s="85"/>
      <c r="JS182" s="85"/>
      <c r="JT182" s="85"/>
      <c r="JU182" s="85"/>
      <c r="JV182" s="85"/>
      <c r="JW182" s="85"/>
      <c r="JX182" s="85"/>
      <c r="JY182" s="85"/>
      <c r="JZ182" s="85"/>
      <c r="KA182" s="85"/>
      <c r="KB182" s="85"/>
      <c r="KC182" s="85"/>
    </row>
    <row r="183" spans="1:289" s="57" customFormat="1" ht="47.25" hidden="1">
      <c r="A183" s="6"/>
      <c r="B183" s="19" t="s">
        <v>156</v>
      </c>
      <c r="C183" s="19" t="s">
        <v>157</v>
      </c>
      <c r="D183" s="5"/>
      <c r="E183" s="5"/>
      <c r="F183" s="5"/>
      <c r="G183" s="5"/>
      <c r="H183" s="5" t="s">
        <v>727</v>
      </c>
      <c r="I183" s="5" t="s">
        <v>736</v>
      </c>
      <c r="J183" s="5"/>
      <c r="K183" s="5"/>
      <c r="L183" s="5"/>
      <c r="M183" s="5"/>
      <c r="N183" s="5"/>
      <c r="O183" s="5"/>
      <c r="P183" s="5" t="s">
        <v>749</v>
      </c>
      <c r="Q183" s="5" t="s">
        <v>750</v>
      </c>
      <c r="R183" s="5" t="s">
        <v>206</v>
      </c>
      <c r="S183" s="5" t="s">
        <v>360</v>
      </c>
      <c r="T183" s="5" t="s">
        <v>361</v>
      </c>
      <c r="U183" s="5" t="s">
        <v>158</v>
      </c>
      <c r="V183" s="5"/>
      <c r="W183" s="5" t="str">
        <f>CONCATENATE(X183,"-",Y183,"-",Z183,AA183,,AB183,"-",AC183)</f>
        <v>3-60-JDCMN-0001</v>
      </c>
      <c r="X183" s="19" t="s">
        <v>180</v>
      </c>
      <c r="Y183" s="19">
        <v>60</v>
      </c>
      <c r="Z183" s="19" t="s">
        <v>302</v>
      </c>
      <c r="AA183" s="19" t="s">
        <v>624</v>
      </c>
      <c r="AB183" s="19" t="s">
        <v>304</v>
      </c>
      <c r="AC183" s="19" t="s">
        <v>188</v>
      </c>
      <c r="AD183" s="5"/>
      <c r="AE183" s="19">
        <v>4</v>
      </c>
      <c r="AF183" s="19" t="s">
        <v>181</v>
      </c>
      <c r="AG183" s="19" t="s">
        <v>182</v>
      </c>
      <c r="AH183" s="19">
        <v>335</v>
      </c>
      <c r="AI183" s="19" t="s">
        <v>224</v>
      </c>
      <c r="AJ183" s="5"/>
      <c r="AK183" s="5"/>
      <c r="AL183" s="5" t="s">
        <v>120</v>
      </c>
      <c r="AM183" s="5"/>
      <c r="AN183" s="5" t="s">
        <v>167</v>
      </c>
      <c r="AO183" s="5" t="str">
        <f>CONCATENATE("0055-",B183,"-",C183,"-","4",".",AE183,".",AF183,".",AG183,".",AH183,"-",AL183,".",AN183,"-",AI183)</f>
        <v>0055-CPC-GA1-4.4.4.60.335-ATH1.RD-0011</v>
      </c>
      <c r="AP183" s="5" t="str">
        <f>CONCATENATE("0055-",B183,"-",C183,"-","4",".",AE183,".",AF183,".",AG183,".",AH183,"-",AL183,"-",AN183,"-",AI183,"_",BD183,"_",U183)</f>
        <v>0055-CPC-GA1-4.4.4.60.335-ATH1-RD-0011_A1_ER</v>
      </c>
      <c r="AQ183" s="13" t="s">
        <v>627</v>
      </c>
      <c r="AR183" s="13" t="s">
        <v>628</v>
      </c>
      <c r="AS183" s="13" t="s">
        <v>626</v>
      </c>
      <c r="AT183" s="13" t="s">
        <v>625</v>
      </c>
      <c r="AU183" s="13" t="s">
        <v>318</v>
      </c>
      <c r="AV183" s="13" t="s">
        <v>333</v>
      </c>
      <c r="AW183" s="13" t="str">
        <f>CONCATENATE(AQ183," ",AS183,CHAR(10),W183,CHAR(10),AU183)</f>
        <v>DCS Combined Cabinet for NON-IS
3-60-JDCMN-0001
List of drawings</v>
      </c>
      <c r="AX183" s="13" t="str">
        <f>CONCATENATE(AR183," ",AT183,CHAR(10),W183,CHAR(10),AV183)</f>
        <v>Шкаф комбинированный РСУ неискробезопасный
3-60-JDCMN-0001
Ведомость документов</v>
      </c>
      <c r="AY183" s="5"/>
      <c r="AZ183" s="5" t="s">
        <v>490</v>
      </c>
      <c r="BA183" s="5" t="s">
        <v>481</v>
      </c>
      <c r="BB183" s="5" t="str">
        <f>IF(FW183&gt;0,"02",IF(FN183&gt;0,"01",IF(FE183&gt;0,"00",IF(EM183&gt;0,"G1",IF(ED183&gt;0,"F1",IF(DU183&gt;0,"E1",IF(DL183&gt;0,"D1",IF(DC183&gt;0,"C1",IF(CT183&gt;0,"B1",IF(BM183&gt;0,"A1","-"))))))))))</f>
        <v>A1</v>
      </c>
      <c r="BC183" s="167" t="str">
        <f t="shared" ref="BC183:BC187" si="155">IF(OR(BB183="A1",BB183="B1",BB183="C1",BB183="D1",BB183="E1",BB183="F1",BB183="G1",BB183="H1"),"IFR",IF(OR(BB183="00",BB183="01",BB183="02",BB183="03",BB183="04",BB183="05"),"IFU","-"))</f>
        <v>IFR</v>
      </c>
      <c r="BD183" s="5" t="str">
        <f t="shared" ref="BD183:BD187" si="156">BB183</f>
        <v>A1</v>
      </c>
      <c r="BE183" s="5"/>
      <c r="BF183" s="5"/>
      <c r="BG183" s="12"/>
      <c r="BH183" s="5"/>
      <c r="BI183" s="5"/>
      <c r="BJ183" s="54">
        <f>FB183-(28+15)</f>
        <v>44208</v>
      </c>
      <c r="BK183" s="54">
        <f ca="1">IF(BM183&gt;0,BL183,IF(BJ183&lt;TODAY(),WORKDAY(TODAY(),10),BJ183))</f>
        <v>44243</v>
      </c>
      <c r="BL183" s="193">
        <v>44243</v>
      </c>
      <c r="BM183" s="167" t="s">
        <v>776</v>
      </c>
      <c r="BN183" s="167"/>
      <c r="BO183" s="167"/>
      <c r="BP183" s="167"/>
      <c r="BQ183" s="167"/>
      <c r="BR183" s="157"/>
      <c r="BS183" s="157"/>
      <c r="BT183" s="157"/>
      <c r="BU183" s="157"/>
      <c r="BV183" s="157"/>
      <c r="BW183" s="147"/>
      <c r="BX183" s="147"/>
      <c r="BY183" s="147"/>
      <c r="BZ183" s="147"/>
      <c r="CA183" s="147"/>
      <c r="CB183" s="125"/>
      <c r="CC183" s="125"/>
      <c r="CD183" s="125"/>
      <c r="CE183" s="125"/>
      <c r="CF183" s="125"/>
      <c r="CG183" s="125"/>
      <c r="CH183" s="125"/>
      <c r="CI183" s="125"/>
      <c r="CJ183" s="125"/>
      <c r="CK183" s="125"/>
      <c r="CL183" s="24">
        <f>WORKDAY(BJ183,20)</f>
        <v>44236</v>
      </c>
      <c r="CM183" s="24">
        <f ca="1">IF(BM183&gt;0,WORKDAY(BK183,10),"-")</f>
        <v>44257</v>
      </c>
      <c r="CN183" s="54"/>
      <c r="CO183" s="117"/>
      <c r="CP183" s="34"/>
      <c r="CQ183" s="24">
        <f>WORKDAY(CL183,10)</f>
        <v>44250</v>
      </c>
      <c r="CR183" s="24" t="str">
        <f>IF(CO183&gt;0,WORKDAY(CM183,10),"-")</f>
        <v>-</v>
      </c>
      <c r="CS183" s="54"/>
      <c r="CT183" s="5"/>
      <c r="CU183" s="24" t="str">
        <f>IF(CT183&gt;0,WORKDAY(CQ183,10),"-")</f>
        <v>-</v>
      </c>
      <c r="CV183" s="24" t="str">
        <f>IF(CT183&gt;0,WORKDAY(CR183,10),"-")</f>
        <v>-</v>
      </c>
      <c r="CW183" s="54"/>
      <c r="CX183" s="5"/>
      <c r="CY183" s="34"/>
      <c r="CZ183" s="24" t="str">
        <f>IF(CX183&gt;0,WORKDAY(CU183,10),"-")</f>
        <v>-</v>
      </c>
      <c r="DA183" s="24" t="str">
        <f>IF(CX183&gt;0,WORKDAY(CV183,10),"-")</f>
        <v>-</v>
      </c>
      <c r="DB183" s="24"/>
      <c r="DC183" s="5"/>
      <c r="DD183" s="24" t="str">
        <f>IF(DC183&gt;0,WORKDAY(CZ183,10),"-")</f>
        <v>-</v>
      </c>
      <c r="DE183" s="24" t="str">
        <f>IF(DC183&gt;0,WORKDAY(DA183,10),"-")</f>
        <v>-</v>
      </c>
      <c r="DF183" s="5"/>
      <c r="DG183" s="5"/>
      <c r="DH183" s="54"/>
      <c r="DI183" s="24" t="str">
        <f>IF(DG183&gt;0,WORKDAY(DD183,10),"-")</f>
        <v>-</v>
      </c>
      <c r="DJ183" s="24">
        <v>43437</v>
      </c>
      <c r="DK183" s="5"/>
      <c r="DL183" s="5"/>
      <c r="DM183" s="24" t="str">
        <f>IF(DL183&gt;0,WORKDAY(DI183,10),"-")</f>
        <v>-</v>
      </c>
      <c r="DN183" s="24" t="str">
        <f>IF(DL183&gt;0,WORKDAY(DJ183,10),"-")</f>
        <v>-</v>
      </c>
      <c r="DO183" s="5"/>
      <c r="DP183" s="5"/>
      <c r="DQ183" s="54"/>
      <c r="DR183" s="24" t="str">
        <f>IF(DP183&gt;0,WORKDAY(DM183,10),"-")</f>
        <v>-</v>
      </c>
      <c r="DS183" s="24">
        <v>43437</v>
      </c>
      <c r="DT183" s="5"/>
      <c r="DU183" s="5"/>
      <c r="DV183" s="24" t="str">
        <f>IF(DU183&gt;0,WORKDAY(DR183,10),"-")</f>
        <v>-</v>
      </c>
      <c r="DW183" s="24" t="str">
        <f>IF(DU183&gt;0,WORKDAY(DS183,10),"-")</f>
        <v>-</v>
      </c>
      <c r="DX183" s="5"/>
      <c r="DY183" s="5"/>
      <c r="DZ183" s="54"/>
      <c r="EA183" s="24" t="str">
        <f>IF(DY183&gt;0,WORKDAY(DV183,10),"-")</f>
        <v>-</v>
      </c>
      <c r="EB183" s="24" t="str">
        <f>IF(DY183&gt;0,WORKDAY(DW183,10),"-")</f>
        <v>-</v>
      </c>
      <c r="EC183" s="5"/>
      <c r="ED183" s="5"/>
      <c r="EE183" s="24" t="str">
        <f>IF(ED183&gt;0,WORKDAY(EA183,10),"-")</f>
        <v>-</v>
      </c>
      <c r="EF183" s="24" t="str">
        <f>IF(ED183&gt;0,WORKDAY(EB183,10),"-")</f>
        <v>-</v>
      </c>
      <c r="EG183" s="5"/>
      <c r="EH183" s="5"/>
      <c r="EI183" s="54"/>
      <c r="EJ183" s="24" t="str">
        <f>IF(EH183&gt;0,WORKDAY(EE183,10),"-")</f>
        <v>-</v>
      </c>
      <c r="EK183" s="24" t="str">
        <f>IF(EH183&gt;0,WORKDAY(EF183,10),"-")</f>
        <v>-</v>
      </c>
      <c r="EL183" s="5"/>
      <c r="EM183" s="5"/>
      <c r="EN183" s="24" t="str">
        <f>IF(EM183&gt;0,WORKDAY(EJ183,10),"-")</f>
        <v>-</v>
      </c>
      <c r="EO183" s="24" t="str">
        <f>IF(EM183&gt;0,WORKDAY(EK183,10),"-")</f>
        <v>-</v>
      </c>
      <c r="EP183" s="5"/>
      <c r="EQ183" s="5"/>
      <c r="ER183" s="54"/>
      <c r="ES183" s="54"/>
      <c r="ET183" s="54"/>
      <c r="EU183" s="54"/>
      <c r="EV183" s="54"/>
      <c r="EW183" s="24"/>
      <c r="EX183" s="24"/>
      <c r="EY183" s="167"/>
      <c r="EZ183" s="167"/>
      <c r="FA183" s="193"/>
      <c r="FB183" s="214">
        <v>44251</v>
      </c>
      <c r="FC183" s="214">
        <f>FB183</f>
        <v>44251</v>
      </c>
      <c r="FD183" s="5"/>
      <c r="FE183" s="5"/>
      <c r="FF183" s="24" t="str">
        <f>IF(FE183&gt;0,WORKDAY(FB183,10),"-")</f>
        <v>-</v>
      </c>
      <c r="FG183" s="24" t="str">
        <f>IF(FE183&gt;0,WORKDAY(FC183,10),"-")</f>
        <v>-</v>
      </c>
      <c r="FH183" s="5"/>
      <c r="FI183" s="5"/>
      <c r="FJ183" s="34"/>
      <c r="FK183" s="24">
        <f t="shared" ref="FK183:FK187" si="157">WORKDAY(FB183,20)</f>
        <v>44279</v>
      </c>
      <c r="FL183" s="24">
        <f>FK183</f>
        <v>44279</v>
      </c>
      <c r="FM183" s="5"/>
      <c r="FN183" s="5"/>
      <c r="FO183" s="24" t="str">
        <f>IF(FN183&gt;0,WORKDAY(FK183,10),"-")</f>
        <v>-</v>
      </c>
      <c r="FP183" s="24" t="str">
        <f>IF(FN183&gt;0,WORKDAY(FL183,10),"-")</f>
        <v>-</v>
      </c>
      <c r="FQ183" s="5"/>
      <c r="FR183" s="5"/>
      <c r="FS183" s="54"/>
      <c r="FT183" s="24">
        <f t="shared" ref="FT183:FT187" si="158">WORKDAY(FK183,20)</f>
        <v>44307</v>
      </c>
      <c r="FU183" s="24">
        <f>FT183</f>
        <v>44307</v>
      </c>
      <c r="FV183" s="5"/>
      <c r="FW183" s="5"/>
      <c r="FX183" s="24" t="str">
        <f>IF(FW183&gt;0,WORKDAY(FT183,10),"-")</f>
        <v>-</v>
      </c>
      <c r="FY183" s="24" t="str">
        <f>IF(FW183&gt;0,WORKDAY(FU183,10),"-")</f>
        <v>-</v>
      </c>
      <c r="FZ183" s="5"/>
      <c r="GA183" s="5"/>
      <c r="GB183" s="54"/>
      <c r="GC183" s="54"/>
      <c r="GD183" s="54"/>
      <c r="GE183" s="54"/>
      <c r="GF183" s="54"/>
      <c r="GG183" s="54"/>
      <c r="GH183" s="54"/>
      <c r="GI183" s="54"/>
      <c r="GJ183" s="54"/>
      <c r="GK183" s="54"/>
      <c r="GL183" s="54"/>
      <c r="GM183" s="54"/>
      <c r="GN183" s="54"/>
      <c r="GO183" s="54"/>
      <c r="GP183" s="54"/>
      <c r="GQ183" s="54"/>
      <c r="GR183" s="54"/>
      <c r="GS183" s="54"/>
      <c r="GT183" s="54"/>
      <c r="GU183" s="54"/>
      <c r="GV183" s="54"/>
      <c r="GW183" s="54"/>
      <c r="GX183" s="54"/>
      <c r="GY183" s="54"/>
      <c r="GZ183" s="193"/>
      <c r="HA183" s="54"/>
      <c r="HB183" s="54"/>
      <c r="HC183" s="54"/>
      <c r="HD183" s="34">
        <f t="shared" ca="1" si="110"/>
        <v>1</v>
      </c>
      <c r="HE183" s="25">
        <f t="shared" ca="1" si="131"/>
        <v>6.8389057750759875E-4</v>
      </c>
      <c r="HF183" s="25">
        <f t="shared" ca="1" si="132"/>
        <v>1.5197568389057751E-3</v>
      </c>
      <c r="HG183" s="25">
        <f t="shared" ca="1" si="133"/>
        <v>9.0543259557344079E-4</v>
      </c>
      <c r="HH183" s="25">
        <f t="shared" ca="1" si="134"/>
        <v>2.012072434607646E-3</v>
      </c>
      <c r="HI183" s="25"/>
      <c r="HJ183" s="25"/>
      <c r="HK183" s="5"/>
      <c r="HL183" s="24">
        <f t="shared" ca="1" si="108"/>
        <v>44243</v>
      </c>
      <c r="HM183" s="6"/>
      <c r="HO183" s="204" t="str">
        <f t="shared" si="115"/>
        <v>ожидание A1</v>
      </c>
      <c r="HP183" s="204" t="str">
        <f t="shared" si="116"/>
        <v>не выгружено 00</v>
      </c>
      <c r="HQ183" s="182" t="str">
        <f t="shared" si="117"/>
        <v>выгружено A1</v>
      </c>
      <c r="HR183" s="182" t="str">
        <f t="shared" si="118"/>
        <v>ожидание A1</v>
      </c>
      <c r="HS183" s="182" t="b">
        <f t="shared" si="119"/>
        <v>0</v>
      </c>
      <c r="HT183" s="182" t="str">
        <f t="shared" si="120"/>
        <v>ожидание замечаний</v>
      </c>
      <c r="HU183" s="182" t="str">
        <f t="shared" si="121"/>
        <v>0055-P2-GA1-CPC-TRM-00651</v>
      </c>
      <c r="HV183" s="191">
        <f t="shared" si="122"/>
        <v>44243</v>
      </c>
      <c r="HW183" s="184" t="str">
        <f t="shared" si="123"/>
        <v>ожидание A1</v>
      </c>
      <c r="HX183" s="191" t="str">
        <f t="shared" si="124"/>
        <v>ожидание A1</v>
      </c>
      <c r="HY183" s="183"/>
      <c r="HZ183" s="182" t="str">
        <f t="shared" si="125"/>
        <v>выгружено</v>
      </c>
      <c r="IA183" s="182" t="str">
        <f t="shared" si="126"/>
        <v>A1</v>
      </c>
      <c r="IB183" s="182" t="str">
        <f t="shared" si="127"/>
        <v>ожидание замечаний к ревизии</v>
      </c>
      <c r="IC183" s="182" t="str">
        <f t="shared" si="128"/>
        <v>A1</v>
      </c>
      <c r="ID183" s="182" t="str">
        <f t="shared" si="129"/>
        <v>A1</v>
      </c>
      <c r="IE183" s="185" t="str">
        <f t="shared" si="130"/>
        <v>1</v>
      </c>
      <c r="IF183" s="135" t="s">
        <v>705</v>
      </c>
      <c r="IG183" s="181">
        <v>1</v>
      </c>
    </row>
    <row r="184" spans="1:289" s="57" customFormat="1" ht="42.75" hidden="1" customHeight="1">
      <c r="A184" s="6"/>
      <c r="B184" s="19" t="s">
        <v>156</v>
      </c>
      <c r="C184" s="19" t="s">
        <v>157</v>
      </c>
      <c r="D184" s="5"/>
      <c r="E184" s="5"/>
      <c r="F184" s="5"/>
      <c r="G184" s="5"/>
      <c r="H184" s="5" t="s">
        <v>727</v>
      </c>
      <c r="I184" s="5" t="s">
        <v>736</v>
      </c>
      <c r="J184" s="5"/>
      <c r="K184" s="5"/>
      <c r="L184" s="5"/>
      <c r="M184" s="5"/>
      <c r="N184" s="5"/>
      <c r="O184" s="5"/>
      <c r="P184" s="5" t="s">
        <v>749</v>
      </c>
      <c r="Q184" s="5" t="s">
        <v>750</v>
      </c>
      <c r="R184" s="5" t="s">
        <v>206</v>
      </c>
      <c r="S184" s="5" t="s">
        <v>360</v>
      </c>
      <c r="T184" s="5" t="s">
        <v>361</v>
      </c>
      <c r="U184" s="5" t="s">
        <v>158</v>
      </c>
      <c r="V184" s="5"/>
      <c r="W184" s="5" t="str">
        <f>CONCATENATE(X184,"-",Y184,"-",Z184,AA184,,AB184,"-",AC184)</f>
        <v>3-60-JDCMN-0001</v>
      </c>
      <c r="X184" s="19" t="s">
        <v>180</v>
      </c>
      <c r="Y184" s="19">
        <v>60</v>
      </c>
      <c r="Z184" s="19" t="s">
        <v>302</v>
      </c>
      <c r="AA184" s="19" t="s">
        <v>624</v>
      </c>
      <c r="AB184" s="19" t="s">
        <v>304</v>
      </c>
      <c r="AC184" s="19" t="s">
        <v>188</v>
      </c>
      <c r="AD184" s="5"/>
      <c r="AE184" s="19">
        <v>4</v>
      </c>
      <c r="AF184" s="19" t="s">
        <v>181</v>
      </c>
      <c r="AG184" s="19" t="s">
        <v>182</v>
      </c>
      <c r="AH184" s="19">
        <v>335</v>
      </c>
      <c r="AI184" s="19" t="s">
        <v>224</v>
      </c>
      <c r="AJ184" s="5"/>
      <c r="AK184" s="5"/>
      <c r="AL184" s="5" t="s">
        <v>120</v>
      </c>
      <c r="AM184" s="5"/>
      <c r="AN184" s="5" t="s">
        <v>168</v>
      </c>
      <c r="AO184" s="5" t="str">
        <f>CONCATENATE("0055-",B184,"-",C184,"-","4",".",AE184,".",AF184,".",AG184,".",AH184,"-",AL184,".",AN184,"-",AI184)</f>
        <v>0055-CPC-GA1-4.4.4.60.335-ATH1.SP-0011</v>
      </c>
      <c r="AP184" s="5" t="str">
        <f>CONCATENATE("0055-",B184,"-",C184,"-","4",".",AE184,".",AF184,".",AG184,".",AH184,"-",AL184,"-",AN184,"-",AI184,"_",BD184,"_",U184)</f>
        <v>0055-CPC-GA1-4.4.4.60.335-ATH1-SP-0011_A1_ER</v>
      </c>
      <c r="AQ184" s="13" t="s">
        <v>627</v>
      </c>
      <c r="AR184" s="13" t="s">
        <v>628</v>
      </c>
      <c r="AS184" s="13" t="s">
        <v>626</v>
      </c>
      <c r="AT184" s="13" t="s">
        <v>625</v>
      </c>
      <c r="AU184" s="13" t="s">
        <v>319</v>
      </c>
      <c r="AV184" s="13" t="s">
        <v>334</v>
      </c>
      <c r="AW184" s="13" t="str">
        <f>CONCATENATE(AQ184," ",AS184,CHAR(10),W184,CHAR(10),AU184)</f>
        <v>DCS Combined Cabinet for NON-IS
3-60-JDCMN-0001
List of elements</v>
      </c>
      <c r="AX184" s="13" t="str">
        <f>CONCATENATE(AR184," ",AT184,CHAR(10),W184,CHAR(10),AV184)</f>
        <v>Шкаф комбинированный РСУ неискробезопасный
3-60-JDCMN-0001
Перечень элементов</v>
      </c>
      <c r="AY184" s="5"/>
      <c r="AZ184" s="5" t="s">
        <v>490</v>
      </c>
      <c r="BA184" s="5" t="s">
        <v>481</v>
      </c>
      <c r="BB184" s="5" t="str">
        <f>IF(FW184&gt;0,"02",IF(FN184&gt;0,"01",IF(FE184&gt;0,"00",IF(EM184&gt;0,"G1",IF(ED184&gt;0,"F1",IF(DU184&gt;0,"E1",IF(DL184&gt;0,"D1",IF(DC184&gt;0,"C1",IF(CT184&gt;0,"B1",IF(BM184&gt;0,"A1","-"))))))))))</f>
        <v>A1</v>
      </c>
      <c r="BC184" s="167" t="str">
        <f t="shared" si="155"/>
        <v>IFR</v>
      </c>
      <c r="BD184" s="5" t="str">
        <f t="shared" si="156"/>
        <v>A1</v>
      </c>
      <c r="BE184" s="5"/>
      <c r="BF184" s="5"/>
      <c r="BG184" s="12"/>
      <c r="BH184" s="5"/>
      <c r="BI184" s="5"/>
      <c r="BJ184" s="54">
        <f>FB184-(28+15)</f>
        <v>44208</v>
      </c>
      <c r="BK184" s="54">
        <f ca="1">IF(BM184&gt;0,BL184,IF(BJ184&lt;TODAY(),WORKDAY(TODAY(),10),BJ184))</f>
        <v>44243</v>
      </c>
      <c r="BL184" s="193">
        <v>44243</v>
      </c>
      <c r="BM184" s="167" t="s">
        <v>776</v>
      </c>
      <c r="BN184" s="167"/>
      <c r="BO184" s="167"/>
      <c r="BP184" s="167"/>
      <c r="BQ184" s="167"/>
      <c r="BR184" s="157"/>
      <c r="BS184" s="157"/>
      <c r="BT184" s="157"/>
      <c r="BU184" s="157"/>
      <c r="BV184" s="157"/>
      <c r="BW184" s="147"/>
      <c r="BX184" s="147"/>
      <c r="BY184" s="147"/>
      <c r="BZ184" s="147"/>
      <c r="CA184" s="147"/>
      <c r="CB184" s="125"/>
      <c r="CC184" s="125"/>
      <c r="CD184" s="125"/>
      <c r="CE184" s="125"/>
      <c r="CF184" s="125"/>
      <c r="CG184" s="125"/>
      <c r="CH184" s="125"/>
      <c r="CI184" s="125"/>
      <c r="CJ184" s="125"/>
      <c r="CK184" s="125"/>
      <c r="CL184" s="24">
        <f>WORKDAY(BJ184,20)</f>
        <v>44236</v>
      </c>
      <c r="CM184" s="24">
        <f ca="1">IF(BM184&gt;0,WORKDAY(BK184,10),"-")</f>
        <v>44257</v>
      </c>
      <c r="CN184" s="54"/>
      <c r="CO184" s="117"/>
      <c r="CP184" s="175"/>
      <c r="CQ184" s="24">
        <f>WORKDAY(CL184,10)</f>
        <v>44250</v>
      </c>
      <c r="CR184" s="24" t="str">
        <f>IF(CO184&gt;0,WORKDAY(CM184,10),"-")</f>
        <v>-</v>
      </c>
      <c r="CS184" s="54"/>
      <c r="CT184" s="5"/>
      <c r="CU184" s="24" t="str">
        <f>IF(CT184&gt;0,WORKDAY(CQ184,10),"-")</f>
        <v>-</v>
      </c>
      <c r="CV184" s="24" t="str">
        <f>IF(CT184&gt;0,WORKDAY(CR184,10),"-")</f>
        <v>-</v>
      </c>
      <c r="CW184" s="54"/>
      <c r="CX184" s="5"/>
      <c r="CY184" s="34"/>
      <c r="CZ184" s="24" t="str">
        <f>IF(CX184&gt;0,WORKDAY(CU184,10),"-")</f>
        <v>-</v>
      </c>
      <c r="DA184" s="24" t="str">
        <f>IF(CX184&gt;0,WORKDAY(CV184,10),"-")</f>
        <v>-</v>
      </c>
      <c r="DB184" s="24"/>
      <c r="DC184" s="5"/>
      <c r="DD184" s="24" t="str">
        <f>IF(DC184&gt;0,WORKDAY(CZ184,10),"-")</f>
        <v>-</v>
      </c>
      <c r="DE184" s="24" t="str">
        <f>IF(DC184&gt;0,WORKDAY(DA184,10),"-")</f>
        <v>-</v>
      </c>
      <c r="DF184" s="5"/>
      <c r="DG184" s="5"/>
      <c r="DH184" s="54"/>
      <c r="DI184" s="24" t="str">
        <f>IF(DG184&gt;0,WORKDAY(DD184,10),"-")</f>
        <v>-</v>
      </c>
      <c r="DJ184" s="24">
        <v>43437</v>
      </c>
      <c r="DK184" s="5"/>
      <c r="DL184" s="5"/>
      <c r="DM184" s="24" t="str">
        <f>IF(DL184&gt;0,WORKDAY(DI184,10),"-")</f>
        <v>-</v>
      </c>
      <c r="DN184" s="24" t="str">
        <f>IF(DL184&gt;0,WORKDAY(DJ184,10),"-")</f>
        <v>-</v>
      </c>
      <c r="DO184" s="5"/>
      <c r="DP184" s="5"/>
      <c r="DQ184" s="54"/>
      <c r="DR184" s="24" t="str">
        <f>IF(DP184&gt;0,WORKDAY(DM184,10),"-")</f>
        <v>-</v>
      </c>
      <c r="DS184" s="24">
        <v>43437</v>
      </c>
      <c r="DT184" s="5"/>
      <c r="DU184" s="5"/>
      <c r="DV184" s="24" t="str">
        <f>IF(DU184&gt;0,WORKDAY(DR184,10),"-")</f>
        <v>-</v>
      </c>
      <c r="DW184" s="24" t="str">
        <f>IF(DU184&gt;0,WORKDAY(DS184,10),"-")</f>
        <v>-</v>
      </c>
      <c r="DX184" s="5"/>
      <c r="DY184" s="5"/>
      <c r="DZ184" s="54"/>
      <c r="EA184" s="24" t="str">
        <f>IF(DY184&gt;0,WORKDAY(DV184,10),"-")</f>
        <v>-</v>
      </c>
      <c r="EB184" s="24" t="str">
        <f>IF(DY184&gt;0,WORKDAY(DW184,10),"-")</f>
        <v>-</v>
      </c>
      <c r="EC184" s="5"/>
      <c r="ED184" s="5"/>
      <c r="EE184" s="24" t="str">
        <f>IF(ED184&gt;0,WORKDAY(EA184,10),"-")</f>
        <v>-</v>
      </c>
      <c r="EF184" s="24" t="str">
        <f>IF(ED184&gt;0,WORKDAY(EB184,10),"-")</f>
        <v>-</v>
      </c>
      <c r="EG184" s="5"/>
      <c r="EH184" s="5"/>
      <c r="EI184" s="54"/>
      <c r="EJ184" s="24" t="str">
        <f>IF(EH184&gt;0,WORKDAY(EE184,10),"-")</f>
        <v>-</v>
      </c>
      <c r="EK184" s="24" t="str">
        <f>IF(EH184&gt;0,WORKDAY(EF184,10),"-")</f>
        <v>-</v>
      </c>
      <c r="EL184" s="5"/>
      <c r="EM184" s="5"/>
      <c r="EN184" s="24" t="str">
        <f>IF(EM184&gt;0,WORKDAY(EJ184,10),"-")</f>
        <v>-</v>
      </c>
      <c r="EO184" s="24" t="str">
        <f>IF(EM184&gt;0,WORKDAY(EK184,10),"-")</f>
        <v>-</v>
      </c>
      <c r="EP184" s="5"/>
      <c r="EQ184" s="5"/>
      <c r="ER184" s="54"/>
      <c r="ES184" s="54"/>
      <c r="ET184" s="54"/>
      <c r="EU184" s="54"/>
      <c r="EV184" s="54"/>
      <c r="EW184" s="24"/>
      <c r="EX184" s="24"/>
      <c r="EY184" s="167"/>
      <c r="EZ184" s="167"/>
      <c r="FA184" s="193"/>
      <c r="FB184" s="214">
        <v>44251</v>
      </c>
      <c r="FC184" s="214">
        <f>FB184</f>
        <v>44251</v>
      </c>
      <c r="FD184" s="5"/>
      <c r="FE184" s="5"/>
      <c r="FF184" s="24" t="str">
        <f>IF(FE184&gt;0,WORKDAY(FB184,10),"-")</f>
        <v>-</v>
      </c>
      <c r="FG184" s="24" t="str">
        <f>IF(FE184&gt;0,WORKDAY(FC184,10),"-")</f>
        <v>-</v>
      </c>
      <c r="FH184" s="5"/>
      <c r="FI184" s="5"/>
      <c r="FJ184" s="34"/>
      <c r="FK184" s="24">
        <f t="shared" si="157"/>
        <v>44279</v>
      </c>
      <c r="FL184" s="24">
        <f>FK184</f>
        <v>44279</v>
      </c>
      <c r="FM184" s="5"/>
      <c r="FN184" s="5"/>
      <c r="FO184" s="24" t="str">
        <f>IF(FN184&gt;0,WORKDAY(FK184,10),"-")</f>
        <v>-</v>
      </c>
      <c r="FP184" s="24" t="str">
        <f>IF(FN184&gt;0,WORKDAY(FL184,10),"-")</f>
        <v>-</v>
      </c>
      <c r="FQ184" s="5"/>
      <c r="FR184" s="5"/>
      <c r="FS184" s="54"/>
      <c r="FT184" s="24">
        <f t="shared" si="158"/>
        <v>44307</v>
      </c>
      <c r="FU184" s="24">
        <f>FT184</f>
        <v>44307</v>
      </c>
      <c r="FV184" s="5"/>
      <c r="FW184" s="5"/>
      <c r="FX184" s="24" t="str">
        <f>IF(FW184&gt;0,WORKDAY(FT184,10),"-")</f>
        <v>-</v>
      </c>
      <c r="FY184" s="24" t="str">
        <f>IF(FW184&gt;0,WORKDAY(FU184,10),"-")</f>
        <v>-</v>
      </c>
      <c r="FZ184" s="5"/>
      <c r="GA184" s="5"/>
      <c r="GB184" s="54"/>
      <c r="GC184" s="54"/>
      <c r="GD184" s="54"/>
      <c r="GE184" s="54"/>
      <c r="GF184" s="54"/>
      <c r="GG184" s="54"/>
      <c r="GH184" s="54"/>
      <c r="GI184" s="54"/>
      <c r="GJ184" s="54"/>
      <c r="GK184" s="54"/>
      <c r="GL184" s="54"/>
      <c r="GM184" s="54"/>
      <c r="GN184" s="54"/>
      <c r="GO184" s="54"/>
      <c r="GP184" s="54"/>
      <c r="GQ184" s="54"/>
      <c r="GR184" s="54"/>
      <c r="GS184" s="54"/>
      <c r="GT184" s="54"/>
      <c r="GU184" s="54"/>
      <c r="GV184" s="54"/>
      <c r="GW184" s="54"/>
      <c r="GX184" s="54"/>
      <c r="GY184" s="54"/>
      <c r="GZ184" s="193"/>
      <c r="HA184" s="54"/>
      <c r="HB184" s="54"/>
      <c r="HC184" s="54"/>
      <c r="HD184" s="34">
        <f t="shared" ca="1" si="110"/>
        <v>1</v>
      </c>
      <c r="HE184" s="25">
        <f t="shared" ca="1" si="131"/>
        <v>6.8389057750759875E-4</v>
      </c>
      <c r="HF184" s="25">
        <f t="shared" ca="1" si="132"/>
        <v>1.5197568389057751E-3</v>
      </c>
      <c r="HG184" s="25">
        <f t="shared" ca="1" si="133"/>
        <v>9.0543259557344079E-4</v>
      </c>
      <c r="HH184" s="25">
        <f t="shared" ca="1" si="134"/>
        <v>2.012072434607646E-3</v>
      </c>
      <c r="HI184" s="25"/>
      <c r="HJ184" s="25"/>
      <c r="HK184" s="5"/>
      <c r="HL184" s="24">
        <f t="shared" ca="1" si="108"/>
        <v>44243</v>
      </c>
      <c r="HM184" s="6"/>
      <c r="HO184" s="204" t="str">
        <f t="shared" si="115"/>
        <v>ожидание A1</v>
      </c>
      <c r="HP184" s="204" t="str">
        <f t="shared" si="116"/>
        <v>не выгружено 00</v>
      </c>
      <c r="HQ184" s="182" t="str">
        <f t="shared" si="117"/>
        <v>выгружено A1</v>
      </c>
      <c r="HR184" s="182" t="str">
        <f t="shared" si="118"/>
        <v>ожидание A1</v>
      </c>
      <c r="HS184" s="182" t="b">
        <f t="shared" si="119"/>
        <v>0</v>
      </c>
      <c r="HT184" s="182" t="str">
        <f t="shared" si="120"/>
        <v>ожидание замечаний</v>
      </c>
      <c r="HU184" s="182" t="str">
        <f t="shared" si="121"/>
        <v>0055-P2-GA1-CPC-TRM-00651</v>
      </c>
      <c r="HV184" s="191">
        <f t="shared" si="122"/>
        <v>44243</v>
      </c>
      <c r="HW184" s="184" t="str">
        <f t="shared" si="123"/>
        <v>ожидание A1</v>
      </c>
      <c r="HX184" s="191" t="str">
        <f t="shared" si="124"/>
        <v>ожидание A1</v>
      </c>
      <c r="HY184" s="183"/>
      <c r="HZ184" s="182" t="str">
        <f t="shared" si="125"/>
        <v>выгружено</v>
      </c>
      <c r="IA184" s="182" t="str">
        <f t="shared" si="126"/>
        <v>A1</v>
      </c>
      <c r="IB184" s="182" t="str">
        <f t="shared" si="127"/>
        <v>ожидание замечаний к ревизии</v>
      </c>
      <c r="IC184" s="182" t="str">
        <f t="shared" si="128"/>
        <v>A1</v>
      </c>
      <c r="ID184" s="182" t="str">
        <f t="shared" si="129"/>
        <v>A1</v>
      </c>
      <c r="IE184" s="185" t="str">
        <f t="shared" si="130"/>
        <v>1</v>
      </c>
      <c r="IF184" s="135" t="s">
        <v>705</v>
      </c>
      <c r="IG184" s="181">
        <v>1</v>
      </c>
    </row>
    <row r="185" spans="1:289" s="57" customFormat="1" ht="42.75" hidden="1" customHeight="1">
      <c r="A185" s="6"/>
      <c r="B185" s="19" t="s">
        <v>156</v>
      </c>
      <c r="C185" s="19" t="s">
        <v>157</v>
      </c>
      <c r="D185" s="5"/>
      <c r="E185" s="5"/>
      <c r="F185" s="5"/>
      <c r="G185" s="5"/>
      <c r="H185" s="5" t="s">
        <v>727</v>
      </c>
      <c r="I185" s="5" t="s">
        <v>736</v>
      </c>
      <c r="J185" s="5"/>
      <c r="K185" s="5"/>
      <c r="L185" s="5"/>
      <c r="M185" s="5"/>
      <c r="N185" s="5"/>
      <c r="O185" s="5"/>
      <c r="P185" s="5" t="s">
        <v>749</v>
      </c>
      <c r="Q185" s="5" t="s">
        <v>750</v>
      </c>
      <c r="R185" s="5" t="s">
        <v>206</v>
      </c>
      <c r="S185" s="5" t="s">
        <v>360</v>
      </c>
      <c r="T185" s="5" t="s">
        <v>361</v>
      </c>
      <c r="U185" s="5" t="s">
        <v>158</v>
      </c>
      <c r="V185" s="5"/>
      <c r="W185" s="5" t="str">
        <f>CONCATENATE(X185,"-",Y185,"-",Z185,AA185,,AB185,"-",AC185)</f>
        <v>3-60-JDCMN-0001</v>
      </c>
      <c r="X185" s="19" t="s">
        <v>180</v>
      </c>
      <c r="Y185" s="19">
        <v>60</v>
      </c>
      <c r="Z185" s="19" t="s">
        <v>302</v>
      </c>
      <c r="AA185" s="19" t="s">
        <v>624</v>
      </c>
      <c r="AB185" s="19" t="s">
        <v>304</v>
      </c>
      <c r="AC185" s="19" t="s">
        <v>188</v>
      </c>
      <c r="AD185" s="5"/>
      <c r="AE185" s="19">
        <v>4</v>
      </c>
      <c r="AF185" s="19" t="s">
        <v>181</v>
      </c>
      <c r="AG185" s="19" t="s">
        <v>182</v>
      </c>
      <c r="AH185" s="19">
        <v>335</v>
      </c>
      <c r="AI185" s="19" t="s">
        <v>224</v>
      </c>
      <c r="AJ185" s="5"/>
      <c r="AK185" s="5"/>
      <c r="AL185" s="5" t="s">
        <v>120</v>
      </c>
      <c r="AM185" s="5"/>
      <c r="AN185" s="5" t="s">
        <v>169</v>
      </c>
      <c r="AO185" s="5" t="str">
        <f>CONCATENATE("0055-",B185,"-",C185,"-","4",".",AE185,".",AF185,".",AG185,".",AH185,"-",AL185,".",AN185,"-",AI185)</f>
        <v>0055-CPC-GA1-4.4.4.60.335-ATH1.V0-0011</v>
      </c>
      <c r="AP185" s="5" t="str">
        <f>CONCATENATE("0055-",B185,"-",C185,"-","4",".",AE185,".",AF185,".",AG185,".",AH185,"-",AL185,"-",AN185,"-",AI185,"_",BD185,"_",U185)</f>
        <v>0055-CPC-GA1-4.4.4.60.335-ATH1-V0-0011_A1_ER</v>
      </c>
      <c r="AQ185" s="13" t="s">
        <v>627</v>
      </c>
      <c r="AR185" s="13" t="s">
        <v>628</v>
      </c>
      <c r="AS185" s="13" t="s">
        <v>626</v>
      </c>
      <c r="AT185" s="13" t="s">
        <v>625</v>
      </c>
      <c r="AU185" s="13" t="s">
        <v>320</v>
      </c>
      <c r="AV185" s="13" t="s">
        <v>335</v>
      </c>
      <c r="AW185" s="13" t="str">
        <f>CONCATENATE(AQ185," ",AS185,CHAR(10),W185,CHAR(10),AU185)</f>
        <v>DCS Combined Cabinet for NON-IS
3-60-JDCMN-0001
General view drawings</v>
      </c>
      <c r="AX185" s="13" t="str">
        <f>CONCATENATE(AR185," ",AT185,CHAR(10),W185,CHAR(10),AV185)</f>
        <v>Шкаф комбинированный РСУ неискробезопасный
3-60-JDCMN-0001
Чертеж общего вида</v>
      </c>
      <c r="AY185" s="5"/>
      <c r="AZ185" s="5" t="s">
        <v>490</v>
      </c>
      <c r="BA185" s="5" t="s">
        <v>481</v>
      </c>
      <c r="BB185" s="5" t="str">
        <f>IF(FW185&gt;0,"02",IF(FN185&gt;0,"01",IF(FE185&gt;0,"00",IF(EM185&gt;0,"G1",IF(ED185&gt;0,"F1",IF(DU185&gt;0,"E1",IF(DL185&gt;0,"D1",IF(DC185&gt;0,"C1",IF(CT185&gt;0,"B1",IF(BM185&gt;0,"A1","-"))))))))))</f>
        <v>A1</v>
      </c>
      <c r="BC185" s="167" t="str">
        <f t="shared" si="155"/>
        <v>IFR</v>
      </c>
      <c r="BD185" s="5" t="str">
        <f t="shared" si="156"/>
        <v>A1</v>
      </c>
      <c r="BE185" s="5"/>
      <c r="BF185" s="5"/>
      <c r="BG185" s="12"/>
      <c r="BH185" s="5"/>
      <c r="BI185" s="5"/>
      <c r="BJ185" s="54">
        <f>FB185-(28+15)</f>
        <v>44208</v>
      </c>
      <c r="BK185" s="54">
        <f ca="1">IF(BM185&gt;0,BL185,IF(BJ185&lt;TODAY(),WORKDAY(TODAY(),10),BJ185))</f>
        <v>44243</v>
      </c>
      <c r="BL185" s="193">
        <v>44243</v>
      </c>
      <c r="BM185" s="167" t="s">
        <v>776</v>
      </c>
      <c r="BN185" s="167"/>
      <c r="BO185" s="167"/>
      <c r="BP185" s="167"/>
      <c r="BQ185" s="167"/>
      <c r="BR185" s="157"/>
      <c r="BS185" s="157"/>
      <c r="BT185" s="157"/>
      <c r="BU185" s="157"/>
      <c r="BV185" s="157"/>
      <c r="BW185" s="147"/>
      <c r="BX185" s="147"/>
      <c r="BY185" s="147"/>
      <c r="BZ185" s="147"/>
      <c r="CA185" s="147"/>
      <c r="CB185" s="125"/>
      <c r="CC185" s="125"/>
      <c r="CD185" s="125"/>
      <c r="CE185" s="125"/>
      <c r="CF185" s="125"/>
      <c r="CG185" s="125"/>
      <c r="CH185" s="125"/>
      <c r="CI185" s="125"/>
      <c r="CJ185" s="125"/>
      <c r="CK185" s="125"/>
      <c r="CL185" s="24">
        <f>WORKDAY(BJ185,20)</f>
        <v>44236</v>
      </c>
      <c r="CM185" s="24">
        <f ca="1">IF(BM185&gt;0,WORKDAY(BK185,10),"-")</f>
        <v>44257</v>
      </c>
      <c r="CN185" s="54"/>
      <c r="CO185" s="117"/>
      <c r="CP185" s="175"/>
      <c r="CQ185" s="24">
        <f>WORKDAY(CL185,10)</f>
        <v>44250</v>
      </c>
      <c r="CR185" s="24" t="str">
        <f>IF(CO185&gt;0,WORKDAY(CM185,10),"-")</f>
        <v>-</v>
      </c>
      <c r="CS185" s="54"/>
      <c r="CT185" s="5"/>
      <c r="CU185" s="24" t="str">
        <f>IF(CT185&gt;0,WORKDAY(CQ185,10),"-")</f>
        <v>-</v>
      </c>
      <c r="CV185" s="24" t="str">
        <f>IF(CT185&gt;0,WORKDAY(CR185,10),"-")</f>
        <v>-</v>
      </c>
      <c r="CW185" s="54"/>
      <c r="CX185" s="5"/>
      <c r="CY185" s="34"/>
      <c r="CZ185" s="24" t="str">
        <f>IF(CX185&gt;0,WORKDAY(CU185,10),"-")</f>
        <v>-</v>
      </c>
      <c r="DA185" s="24" t="str">
        <f>IF(CX185&gt;0,WORKDAY(CV185,10),"-")</f>
        <v>-</v>
      </c>
      <c r="DB185" s="24"/>
      <c r="DC185" s="5"/>
      <c r="DD185" s="24" t="str">
        <f>IF(DC185&gt;0,WORKDAY(CZ185,10),"-")</f>
        <v>-</v>
      </c>
      <c r="DE185" s="24" t="str">
        <f>IF(DC185&gt;0,WORKDAY(DA185,10),"-")</f>
        <v>-</v>
      </c>
      <c r="DF185" s="5"/>
      <c r="DG185" s="5"/>
      <c r="DH185" s="54"/>
      <c r="DI185" s="24" t="str">
        <f>IF(DG185&gt;0,WORKDAY(DD185,10),"-")</f>
        <v>-</v>
      </c>
      <c r="DJ185" s="24">
        <v>43437</v>
      </c>
      <c r="DK185" s="5"/>
      <c r="DL185" s="5"/>
      <c r="DM185" s="24" t="str">
        <f>IF(DL185&gt;0,WORKDAY(DI185,10),"-")</f>
        <v>-</v>
      </c>
      <c r="DN185" s="24" t="str">
        <f>IF(DL185&gt;0,WORKDAY(DJ185,10),"-")</f>
        <v>-</v>
      </c>
      <c r="DO185" s="5"/>
      <c r="DP185" s="5"/>
      <c r="DQ185" s="54"/>
      <c r="DR185" s="24" t="str">
        <f>IF(DP185&gt;0,WORKDAY(DM185,10),"-")</f>
        <v>-</v>
      </c>
      <c r="DS185" s="24">
        <v>43437</v>
      </c>
      <c r="DT185" s="5"/>
      <c r="DU185" s="5"/>
      <c r="DV185" s="24" t="str">
        <f>IF(DU185&gt;0,WORKDAY(DR185,10),"-")</f>
        <v>-</v>
      </c>
      <c r="DW185" s="24" t="str">
        <f>IF(DU185&gt;0,WORKDAY(DS185,10),"-")</f>
        <v>-</v>
      </c>
      <c r="DX185" s="5"/>
      <c r="DY185" s="5"/>
      <c r="DZ185" s="54"/>
      <c r="EA185" s="24" t="str">
        <f>IF(DY185&gt;0,WORKDAY(DV185,10),"-")</f>
        <v>-</v>
      </c>
      <c r="EB185" s="24" t="str">
        <f>IF(DY185&gt;0,WORKDAY(DW185,10),"-")</f>
        <v>-</v>
      </c>
      <c r="EC185" s="5"/>
      <c r="ED185" s="5"/>
      <c r="EE185" s="24" t="str">
        <f>IF(ED185&gt;0,WORKDAY(EA185,10),"-")</f>
        <v>-</v>
      </c>
      <c r="EF185" s="24" t="str">
        <f>IF(ED185&gt;0,WORKDAY(EB185,10),"-")</f>
        <v>-</v>
      </c>
      <c r="EG185" s="5"/>
      <c r="EH185" s="5"/>
      <c r="EI185" s="54"/>
      <c r="EJ185" s="24" t="str">
        <f>IF(EH185&gt;0,WORKDAY(EE185,10),"-")</f>
        <v>-</v>
      </c>
      <c r="EK185" s="24" t="str">
        <f>IF(EH185&gt;0,WORKDAY(EF185,10),"-")</f>
        <v>-</v>
      </c>
      <c r="EL185" s="5"/>
      <c r="EM185" s="5"/>
      <c r="EN185" s="24" t="str">
        <f>IF(EM185&gt;0,WORKDAY(EJ185,10),"-")</f>
        <v>-</v>
      </c>
      <c r="EO185" s="24" t="str">
        <f>IF(EM185&gt;0,WORKDAY(EK185,10),"-")</f>
        <v>-</v>
      </c>
      <c r="EP185" s="5"/>
      <c r="EQ185" s="5"/>
      <c r="ER185" s="54"/>
      <c r="ES185" s="54"/>
      <c r="ET185" s="54"/>
      <c r="EU185" s="54"/>
      <c r="EV185" s="54"/>
      <c r="EW185" s="24"/>
      <c r="EX185" s="24"/>
      <c r="EY185" s="167"/>
      <c r="EZ185" s="167"/>
      <c r="FA185" s="193"/>
      <c r="FB185" s="214">
        <v>44251</v>
      </c>
      <c r="FC185" s="214">
        <f>FB185</f>
        <v>44251</v>
      </c>
      <c r="FD185" s="5"/>
      <c r="FE185" s="5"/>
      <c r="FF185" s="24" t="str">
        <f>IF(FE185&gt;0,WORKDAY(FB185,10),"-")</f>
        <v>-</v>
      </c>
      <c r="FG185" s="24" t="str">
        <f>IF(FE185&gt;0,WORKDAY(FC185,10),"-")</f>
        <v>-</v>
      </c>
      <c r="FH185" s="5"/>
      <c r="FI185" s="5"/>
      <c r="FJ185" s="34"/>
      <c r="FK185" s="24">
        <f t="shared" si="157"/>
        <v>44279</v>
      </c>
      <c r="FL185" s="24">
        <f>FK185</f>
        <v>44279</v>
      </c>
      <c r="FM185" s="5"/>
      <c r="FN185" s="5"/>
      <c r="FO185" s="24" t="str">
        <f>IF(FN185&gt;0,WORKDAY(FK185,10),"-")</f>
        <v>-</v>
      </c>
      <c r="FP185" s="24" t="str">
        <f>IF(FN185&gt;0,WORKDAY(FL185,10),"-")</f>
        <v>-</v>
      </c>
      <c r="FQ185" s="5"/>
      <c r="FR185" s="5"/>
      <c r="FS185" s="54"/>
      <c r="FT185" s="24">
        <f t="shared" si="158"/>
        <v>44307</v>
      </c>
      <c r="FU185" s="24">
        <f>FT185</f>
        <v>44307</v>
      </c>
      <c r="FV185" s="5"/>
      <c r="FW185" s="5"/>
      <c r="FX185" s="24" t="str">
        <f>IF(FW185&gt;0,WORKDAY(FT185,10),"-")</f>
        <v>-</v>
      </c>
      <c r="FY185" s="24" t="str">
        <f>IF(FW185&gt;0,WORKDAY(FU185,10),"-")</f>
        <v>-</v>
      </c>
      <c r="FZ185" s="5"/>
      <c r="GA185" s="5"/>
      <c r="GB185" s="54"/>
      <c r="GC185" s="54"/>
      <c r="GD185" s="54"/>
      <c r="GE185" s="54"/>
      <c r="GF185" s="54"/>
      <c r="GG185" s="54"/>
      <c r="GH185" s="54"/>
      <c r="GI185" s="54"/>
      <c r="GJ185" s="54"/>
      <c r="GK185" s="54"/>
      <c r="GL185" s="54"/>
      <c r="GM185" s="54"/>
      <c r="GN185" s="54"/>
      <c r="GO185" s="54"/>
      <c r="GP185" s="54"/>
      <c r="GQ185" s="54"/>
      <c r="GR185" s="54"/>
      <c r="GS185" s="54"/>
      <c r="GT185" s="54"/>
      <c r="GU185" s="54"/>
      <c r="GV185" s="54"/>
      <c r="GW185" s="54"/>
      <c r="GX185" s="54"/>
      <c r="GY185" s="54"/>
      <c r="GZ185" s="193"/>
      <c r="HA185" s="54"/>
      <c r="HB185" s="54"/>
      <c r="HC185" s="54"/>
      <c r="HD185" s="34">
        <f t="shared" ca="1" si="110"/>
        <v>1</v>
      </c>
      <c r="HE185" s="25">
        <f t="shared" ca="1" si="131"/>
        <v>6.8389057750759875E-4</v>
      </c>
      <c r="HF185" s="25">
        <f t="shared" ca="1" si="132"/>
        <v>1.5197568389057751E-3</v>
      </c>
      <c r="HG185" s="25">
        <f t="shared" ca="1" si="133"/>
        <v>9.0543259557344079E-4</v>
      </c>
      <c r="HH185" s="25">
        <f t="shared" ca="1" si="134"/>
        <v>2.012072434607646E-3</v>
      </c>
      <c r="HI185" s="25"/>
      <c r="HJ185" s="25"/>
      <c r="HK185" s="5"/>
      <c r="HL185" s="24">
        <f t="shared" ca="1" si="108"/>
        <v>44243</v>
      </c>
      <c r="HM185" s="6"/>
      <c r="HO185" s="204" t="str">
        <f t="shared" si="115"/>
        <v>ожидание A1</v>
      </c>
      <c r="HP185" s="204" t="str">
        <f t="shared" si="116"/>
        <v>не выгружено 00</v>
      </c>
      <c r="HQ185" s="182" t="str">
        <f t="shared" si="117"/>
        <v>выгружено A1</v>
      </c>
      <c r="HR185" s="182" t="str">
        <f t="shared" si="118"/>
        <v>ожидание A1</v>
      </c>
      <c r="HS185" s="182" t="b">
        <f t="shared" si="119"/>
        <v>0</v>
      </c>
      <c r="HT185" s="182" t="str">
        <f t="shared" si="120"/>
        <v>ожидание замечаний</v>
      </c>
      <c r="HU185" s="182" t="str">
        <f t="shared" si="121"/>
        <v>0055-P2-GA1-CPC-TRM-00651</v>
      </c>
      <c r="HV185" s="191">
        <f t="shared" si="122"/>
        <v>44243</v>
      </c>
      <c r="HW185" s="184" t="str">
        <f t="shared" si="123"/>
        <v>ожидание A1</v>
      </c>
      <c r="HX185" s="191" t="str">
        <f t="shared" si="124"/>
        <v>ожидание A1</v>
      </c>
      <c r="HY185" s="183"/>
      <c r="HZ185" s="182" t="str">
        <f t="shared" si="125"/>
        <v>выгружено</v>
      </c>
      <c r="IA185" s="182" t="str">
        <f t="shared" si="126"/>
        <v>A1</v>
      </c>
      <c r="IB185" s="182" t="str">
        <f t="shared" si="127"/>
        <v>ожидание замечаний к ревизии</v>
      </c>
      <c r="IC185" s="182" t="str">
        <f t="shared" si="128"/>
        <v>A1</v>
      </c>
      <c r="ID185" s="182" t="str">
        <f t="shared" si="129"/>
        <v>A1</v>
      </c>
      <c r="IE185" s="185" t="str">
        <f t="shared" si="130"/>
        <v>1</v>
      </c>
      <c r="IF185" s="135" t="s">
        <v>705</v>
      </c>
      <c r="IG185" s="181">
        <v>1</v>
      </c>
    </row>
    <row r="186" spans="1:289" s="57" customFormat="1" ht="42.75" hidden="1" customHeight="1">
      <c r="A186" s="6"/>
      <c r="B186" s="19" t="s">
        <v>156</v>
      </c>
      <c r="C186" s="19" t="s">
        <v>157</v>
      </c>
      <c r="D186" s="5"/>
      <c r="E186" s="5"/>
      <c r="F186" s="5"/>
      <c r="G186" s="5"/>
      <c r="H186" s="5" t="s">
        <v>727</v>
      </c>
      <c r="I186" s="5" t="s">
        <v>736</v>
      </c>
      <c r="J186" s="5"/>
      <c r="K186" s="5"/>
      <c r="L186" s="5"/>
      <c r="M186" s="5"/>
      <c r="N186" s="5"/>
      <c r="O186" s="5"/>
      <c r="P186" s="5" t="s">
        <v>749</v>
      </c>
      <c r="Q186" s="5" t="s">
        <v>750</v>
      </c>
      <c r="R186" s="5" t="s">
        <v>206</v>
      </c>
      <c r="S186" s="5" t="s">
        <v>360</v>
      </c>
      <c r="T186" s="5" t="s">
        <v>361</v>
      </c>
      <c r="U186" s="5" t="s">
        <v>158</v>
      </c>
      <c r="V186" s="5"/>
      <c r="W186" s="5" t="str">
        <f>CONCATENATE(X186,"-",Y186,"-",Z186,AA186,,AB186,"-",AC186)</f>
        <v>3-60-JDCMN-0001</v>
      </c>
      <c r="X186" s="19" t="s">
        <v>180</v>
      </c>
      <c r="Y186" s="19">
        <v>60</v>
      </c>
      <c r="Z186" s="19" t="s">
        <v>302</v>
      </c>
      <c r="AA186" s="19" t="s">
        <v>624</v>
      </c>
      <c r="AB186" s="19" t="s">
        <v>304</v>
      </c>
      <c r="AC186" s="19" t="s">
        <v>188</v>
      </c>
      <c r="AD186" s="5"/>
      <c r="AE186" s="19">
        <v>4</v>
      </c>
      <c r="AF186" s="19" t="s">
        <v>181</v>
      </c>
      <c r="AG186" s="19" t="s">
        <v>182</v>
      </c>
      <c r="AH186" s="19">
        <v>335</v>
      </c>
      <c r="AI186" s="19" t="s">
        <v>224</v>
      </c>
      <c r="AJ186" s="5"/>
      <c r="AK186" s="5"/>
      <c r="AL186" s="5" t="s">
        <v>120</v>
      </c>
      <c r="AM186" s="5"/>
      <c r="AN186" s="5" t="s">
        <v>170</v>
      </c>
      <c r="AO186" s="5" t="str">
        <f>CONCATENATE("0055-",B186,"-",C186,"-","4",".",AE186,".",AF186,".",AG186,".",AH186,"-",AL186,".",AN186,"-",AI186)</f>
        <v>0055-CPC-GA1-4.4.4.60.335-ATH1.SB-0011</v>
      </c>
      <c r="AP186" s="5" t="str">
        <f>CONCATENATE("0055-",B186,"-",C186,"-","4",".",AE186,".",AF186,".",AG186,".",AH186,"-",AL186,"-",AN186,"-",AI186,"_",BD186,"_",U186)</f>
        <v>0055-CPC-GA1-4.4.4.60.335-ATH1-SB-0011_A1_ER</v>
      </c>
      <c r="AQ186" s="13" t="s">
        <v>627</v>
      </c>
      <c r="AR186" s="13" t="s">
        <v>628</v>
      </c>
      <c r="AS186" s="13" t="s">
        <v>626</v>
      </c>
      <c r="AT186" s="13" t="s">
        <v>625</v>
      </c>
      <c r="AU186" s="13" t="s">
        <v>321</v>
      </c>
      <c r="AV186" s="13" t="s">
        <v>336</v>
      </c>
      <c r="AW186" s="13" t="str">
        <f>CONCATENATE(AQ186," ",AS186,CHAR(10),W186,CHAR(10),AU186)</f>
        <v>DCS Combined Cabinet for NON-IS
3-60-JDCMN-0001
Electrical circuits</v>
      </c>
      <c r="AX186" s="13" t="str">
        <f>CONCATENATE(AR186," ",AT186,CHAR(10),W186,CHAR(10),AV186)</f>
        <v>Шкаф комбинированный РСУ неискробезопасный
3-60-JDCMN-0001
Схема электрическая принципиальная</v>
      </c>
      <c r="AY186" s="5"/>
      <c r="AZ186" s="5" t="s">
        <v>490</v>
      </c>
      <c r="BA186" s="5" t="s">
        <v>481</v>
      </c>
      <c r="BB186" s="5" t="str">
        <f>IF(FW186&gt;0,"02",IF(FN186&gt;0,"01",IF(FE186&gt;0,"00",IF(EM186&gt;0,"G1",IF(ED186&gt;0,"F1",IF(DU186&gt;0,"E1",IF(DL186&gt;0,"D1",IF(DC186&gt;0,"C1",IF(CT186&gt;0,"B1",IF(BM186&gt;0,"A1","-"))))))))))</f>
        <v>A1</v>
      </c>
      <c r="BC186" s="167" t="str">
        <f t="shared" si="155"/>
        <v>IFR</v>
      </c>
      <c r="BD186" s="5" t="str">
        <f t="shared" si="156"/>
        <v>A1</v>
      </c>
      <c r="BE186" s="5"/>
      <c r="BF186" s="5"/>
      <c r="BG186" s="12"/>
      <c r="BH186" s="5"/>
      <c r="BI186" s="5"/>
      <c r="BJ186" s="54">
        <f>FB186-(28+15)</f>
        <v>44208</v>
      </c>
      <c r="BK186" s="54">
        <f ca="1">IF(BM186&gt;0,BL186,IF(BJ186&lt;TODAY(),WORKDAY(TODAY(),10),BJ186))</f>
        <v>44243</v>
      </c>
      <c r="BL186" s="193">
        <v>44243</v>
      </c>
      <c r="BM186" s="167" t="s">
        <v>776</v>
      </c>
      <c r="BN186" s="167"/>
      <c r="BO186" s="167"/>
      <c r="BP186" s="167"/>
      <c r="BQ186" s="167"/>
      <c r="BR186" s="157"/>
      <c r="BS186" s="157"/>
      <c r="BT186" s="157"/>
      <c r="BU186" s="157"/>
      <c r="BV186" s="157"/>
      <c r="BW186" s="147"/>
      <c r="BX186" s="147"/>
      <c r="BY186" s="147"/>
      <c r="BZ186" s="147"/>
      <c r="CA186" s="147"/>
      <c r="CB186" s="125"/>
      <c r="CC186" s="125"/>
      <c r="CD186" s="125"/>
      <c r="CE186" s="125"/>
      <c r="CF186" s="125"/>
      <c r="CG186" s="125"/>
      <c r="CH186" s="125"/>
      <c r="CI186" s="125"/>
      <c r="CJ186" s="125"/>
      <c r="CK186" s="125"/>
      <c r="CL186" s="24">
        <f>WORKDAY(BJ186,20)</f>
        <v>44236</v>
      </c>
      <c r="CM186" s="24">
        <f ca="1">IF(BM186&gt;0,WORKDAY(BK186,10),"-")</f>
        <v>44257</v>
      </c>
      <c r="CN186" s="54"/>
      <c r="CO186" s="117"/>
      <c r="CP186" s="175"/>
      <c r="CQ186" s="24">
        <f>WORKDAY(CL186,10)</f>
        <v>44250</v>
      </c>
      <c r="CR186" s="24" t="str">
        <f>IF(CO186&gt;0,WORKDAY(CM186,10),"-")</f>
        <v>-</v>
      </c>
      <c r="CS186" s="54"/>
      <c r="CT186" s="5"/>
      <c r="CU186" s="24" t="str">
        <f>IF(CT186&gt;0,WORKDAY(CQ186,10),"-")</f>
        <v>-</v>
      </c>
      <c r="CV186" s="24" t="str">
        <f>IF(CT186&gt;0,WORKDAY(CR186,10),"-")</f>
        <v>-</v>
      </c>
      <c r="CW186" s="54"/>
      <c r="CX186" s="5"/>
      <c r="CY186" s="34"/>
      <c r="CZ186" s="24" t="str">
        <f>IF(CX186&gt;0,WORKDAY(CU186,10),"-")</f>
        <v>-</v>
      </c>
      <c r="DA186" s="24" t="str">
        <f>IF(CX186&gt;0,WORKDAY(CV186,10),"-")</f>
        <v>-</v>
      </c>
      <c r="DB186" s="24"/>
      <c r="DC186" s="5"/>
      <c r="DD186" s="24" t="str">
        <f>IF(DC186&gt;0,WORKDAY(CZ186,10),"-")</f>
        <v>-</v>
      </c>
      <c r="DE186" s="24" t="str">
        <f>IF(DC186&gt;0,WORKDAY(DA186,10),"-")</f>
        <v>-</v>
      </c>
      <c r="DF186" s="5"/>
      <c r="DG186" s="5"/>
      <c r="DH186" s="54"/>
      <c r="DI186" s="24" t="str">
        <f>IF(DG186&gt;0,WORKDAY(DD186,10),"-")</f>
        <v>-</v>
      </c>
      <c r="DJ186" s="24">
        <v>43437</v>
      </c>
      <c r="DK186" s="5"/>
      <c r="DL186" s="5"/>
      <c r="DM186" s="24" t="str">
        <f>IF(DL186&gt;0,WORKDAY(DI186,10),"-")</f>
        <v>-</v>
      </c>
      <c r="DN186" s="24" t="str">
        <f>IF(DL186&gt;0,WORKDAY(DJ186,10),"-")</f>
        <v>-</v>
      </c>
      <c r="DO186" s="5"/>
      <c r="DP186" s="5"/>
      <c r="DQ186" s="54"/>
      <c r="DR186" s="24" t="str">
        <f>IF(DP186&gt;0,WORKDAY(DM186,10),"-")</f>
        <v>-</v>
      </c>
      <c r="DS186" s="24">
        <v>43437</v>
      </c>
      <c r="DT186" s="5"/>
      <c r="DU186" s="5"/>
      <c r="DV186" s="24" t="str">
        <f>IF(DU186&gt;0,WORKDAY(DR186,10),"-")</f>
        <v>-</v>
      </c>
      <c r="DW186" s="24" t="str">
        <f>IF(DU186&gt;0,WORKDAY(DS186,10),"-")</f>
        <v>-</v>
      </c>
      <c r="DX186" s="5"/>
      <c r="DY186" s="5"/>
      <c r="DZ186" s="54"/>
      <c r="EA186" s="24" t="str">
        <f>IF(DY186&gt;0,WORKDAY(DV186,10),"-")</f>
        <v>-</v>
      </c>
      <c r="EB186" s="24" t="str">
        <f>IF(DY186&gt;0,WORKDAY(DW186,10),"-")</f>
        <v>-</v>
      </c>
      <c r="EC186" s="5"/>
      <c r="ED186" s="5"/>
      <c r="EE186" s="24" t="str">
        <f>IF(ED186&gt;0,WORKDAY(EA186,10),"-")</f>
        <v>-</v>
      </c>
      <c r="EF186" s="24" t="str">
        <f>IF(ED186&gt;0,WORKDAY(EB186,10),"-")</f>
        <v>-</v>
      </c>
      <c r="EG186" s="5"/>
      <c r="EH186" s="5"/>
      <c r="EI186" s="54"/>
      <c r="EJ186" s="24" t="str">
        <f>IF(EH186&gt;0,WORKDAY(EE186,10),"-")</f>
        <v>-</v>
      </c>
      <c r="EK186" s="24" t="str">
        <f>IF(EH186&gt;0,WORKDAY(EF186,10),"-")</f>
        <v>-</v>
      </c>
      <c r="EL186" s="5"/>
      <c r="EM186" s="5"/>
      <c r="EN186" s="24" t="str">
        <f>IF(EM186&gt;0,WORKDAY(EJ186,10),"-")</f>
        <v>-</v>
      </c>
      <c r="EO186" s="24" t="str">
        <f>IF(EM186&gt;0,WORKDAY(EK186,10),"-")</f>
        <v>-</v>
      </c>
      <c r="EP186" s="5"/>
      <c r="EQ186" s="5"/>
      <c r="ER186" s="54"/>
      <c r="ES186" s="54"/>
      <c r="ET186" s="54"/>
      <c r="EU186" s="54"/>
      <c r="EV186" s="54"/>
      <c r="EW186" s="24"/>
      <c r="EX186" s="24"/>
      <c r="EY186" s="167"/>
      <c r="EZ186" s="167"/>
      <c r="FA186" s="193"/>
      <c r="FB186" s="214">
        <v>44251</v>
      </c>
      <c r="FC186" s="214">
        <f>FB186</f>
        <v>44251</v>
      </c>
      <c r="FD186" s="5"/>
      <c r="FE186" s="5"/>
      <c r="FF186" s="24" t="str">
        <f>IF(FE186&gt;0,WORKDAY(FB186,10),"-")</f>
        <v>-</v>
      </c>
      <c r="FG186" s="24" t="str">
        <f>IF(FE186&gt;0,WORKDAY(FC186,10),"-")</f>
        <v>-</v>
      </c>
      <c r="FH186" s="5"/>
      <c r="FI186" s="5"/>
      <c r="FJ186" s="34"/>
      <c r="FK186" s="24">
        <f t="shared" si="157"/>
        <v>44279</v>
      </c>
      <c r="FL186" s="24">
        <f>FK186</f>
        <v>44279</v>
      </c>
      <c r="FM186" s="5"/>
      <c r="FN186" s="5"/>
      <c r="FO186" s="24" t="str">
        <f>IF(FN186&gt;0,WORKDAY(FK186,10),"-")</f>
        <v>-</v>
      </c>
      <c r="FP186" s="24" t="str">
        <f>IF(FN186&gt;0,WORKDAY(FL186,10),"-")</f>
        <v>-</v>
      </c>
      <c r="FQ186" s="5"/>
      <c r="FR186" s="5"/>
      <c r="FS186" s="54"/>
      <c r="FT186" s="24">
        <f t="shared" si="158"/>
        <v>44307</v>
      </c>
      <c r="FU186" s="24">
        <f>FT186</f>
        <v>44307</v>
      </c>
      <c r="FV186" s="5"/>
      <c r="FW186" s="5"/>
      <c r="FX186" s="24" t="str">
        <f>IF(FW186&gt;0,WORKDAY(FT186,10),"-")</f>
        <v>-</v>
      </c>
      <c r="FY186" s="24" t="str">
        <f>IF(FW186&gt;0,WORKDAY(FU186,10),"-")</f>
        <v>-</v>
      </c>
      <c r="FZ186" s="5"/>
      <c r="GA186" s="5"/>
      <c r="GB186" s="54"/>
      <c r="GC186" s="54"/>
      <c r="GD186" s="54"/>
      <c r="GE186" s="54"/>
      <c r="GF186" s="54"/>
      <c r="GG186" s="54"/>
      <c r="GH186" s="54"/>
      <c r="GI186" s="54"/>
      <c r="GJ186" s="54"/>
      <c r="GK186" s="54"/>
      <c r="GL186" s="54"/>
      <c r="GM186" s="54"/>
      <c r="GN186" s="54"/>
      <c r="GO186" s="54"/>
      <c r="GP186" s="54"/>
      <c r="GQ186" s="54"/>
      <c r="GR186" s="54"/>
      <c r="GS186" s="54"/>
      <c r="GT186" s="54"/>
      <c r="GU186" s="54"/>
      <c r="GV186" s="54"/>
      <c r="GW186" s="54"/>
      <c r="GX186" s="54"/>
      <c r="GY186" s="54"/>
      <c r="GZ186" s="193"/>
      <c r="HA186" s="54"/>
      <c r="HB186" s="54"/>
      <c r="HC186" s="54"/>
      <c r="HD186" s="34">
        <f t="shared" ca="1" si="110"/>
        <v>1</v>
      </c>
      <c r="HE186" s="25">
        <f t="shared" ca="1" si="131"/>
        <v>6.8389057750759875E-4</v>
      </c>
      <c r="HF186" s="25">
        <f t="shared" ca="1" si="132"/>
        <v>1.5197568389057751E-3</v>
      </c>
      <c r="HG186" s="25">
        <f t="shared" ca="1" si="133"/>
        <v>9.0543259557344079E-4</v>
      </c>
      <c r="HH186" s="25">
        <f t="shared" ca="1" si="134"/>
        <v>2.012072434607646E-3</v>
      </c>
      <c r="HI186" s="25"/>
      <c r="HJ186" s="25"/>
      <c r="HK186" s="5"/>
      <c r="HL186" s="24">
        <f t="shared" ca="1" si="108"/>
        <v>44243</v>
      </c>
      <c r="HM186" s="6"/>
      <c r="HO186" s="204" t="str">
        <f t="shared" si="115"/>
        <v>ожидание A1</v>
      </c>
      <c r="HP186" s="204" t="str">
        <f t="shared" si="116"/>
        <v>не выгружено 00</v>
      </c>
      <c r="HQ186" s="182" t="str">
        <f t="shared" si="117"/>
        <v>выгружено A1</v>
      </c>
      <c r="HR186" s="182" t="str">
        <f t="shared" si="118"/>
        <v>ожидание A1</v>
      </c>
      <c r="HS186" s="182" t="b">
        <f t="shared" si="119"/>
        <v>0</v>
      </c>
      <c r="HT186" s="182" t="str">
        <f t="shared" si="120"/>
        <v>ожидание замечаний</v>
      </c>
      <c r="HU186" s="182" t="str">
        <f t="shared" si="121"/>
        <v>0055-P2-GA1-CPC-TRM-00651</v>
      </c>
      <c r="HV186" s="191">
        <f t="shared" si="122"/>
        <v>44243</v>
      </c>
      <c r="HW186" s="184" t="str">
        <f t="shared" si="123"/>
        <v>ожидание A1</v>
      </c>
      <c r="HX186" s="191" t="str">
        <f t="shared" si="124"/>
        <v>ожидание A1</v>
      </c>
      <c r="HY186" s="183"/>
      <c r="HZ186" s="182" t="str">
        <f t="shared" si="125"/>
        <v>выгружено</v>
      </c>
      <c r="IA186" s="182" t="str">
        <f t="shared" si="126"/>
        <v>A1</v>
      </c>
      <c r="IB186" s="182" t="str">
        <f t="shared" si="127"/>
        <v>ожидание замечаний к ревизии</v>
      </c>
      <c r="IC186" s="182" t="str">
        <f t="shared" si="128"/>
        <v>A1</v>
      </c>
      <c r="ID186" s="182" t="str">
        <f t="shared" si="129"/>
        <v>A1</v>
      </c>
      <c r="IE186" s="185" t="str">
        <f t="shared" si="130"/>
        <v>1</v>
      </c>
      <c r="IF186" s="135" t="s">
        <v>705</v>
      </c>
      <c r="IG186" s="181">
        <v>1</v>
      </c>
    </row>
    <row r="187" spans="1:289" s="57" customFormat="1" ht="42.75" hidden="1" customHeight="1">
      <c r="A187" s="6"/>
      <c r="B187" s="19" t="s">
        <v>156</v>
      </c>
      <c r="C187" s="19" t="s">
        <v>157</v>
      </c>
      <c r="D187" s="5"/>
      <c r="E187" s="5"/>
      <c r="F187" s="5"/>
      <c r="G187" s="5"/>
      <c r="H187" s="5" t="s">
        <v>727</v>
      </c>
      <c r="I187" s="5" t="s">
        <v>736</v>
      </c>
      <c r="J187" s="5"/>
      <c r="K187" s="5"/>
      <c r="L187" s="5"/>
      <c r="M187" s="5"/>
      <c r="N187" s="5"/>
      <c r="O187" s="5"/>
      <c r="P187" s="5" t="s">
        <v>749</v>
      </c>
      <c r="Q187" s="5" t="s">
        <v>750</v>
      </c>
      <c r="R187" s="5" t="s">
        <v>206</v>
      </c>
      <c r="S187" s="5" t="s">
        <v>360</v>
      </c>
      <c r="T187" s="5" t="s">
        <v>361</v>
      </c>
      <c r="U187" s="5" t="s">
        <v>158</v>
      </c>
      <c r="V187" s="5"/>
      <c r="W187" s="5" t="str">
        <f>CONCATENATE(X187,"-",Y187,"-",Z187,AA187,,AB187,"-",AC187)</f>
        <v>3-60-JDCMN-0001</v>
      </c>
      <c r="X187" s="19" t="s">
        <v>180</v>
      </c>
      <c r="Y187" s="19">
        <v>60</v>
      </c>
      <c r="Z187" s="19" t="s">
        <v>302</v>
      </c>
      <c r="AA187" s="19" t="s">
        <v>624</v>
      </c>
      <c r="AB187" s="19" t="s">
        <v>304</v>
      </c>
      <c r="AC187" s="19" t="s">
        <v>188</v>
      </c>
      <c r="AD187" s="5"/>
      <c r="AE187" s="19">
        <v>4</v>
      </c>
      <c r="AF187" s="19" t="s">
        <v>181</v>
      </c>
      <c r="AG187" s="19" t="s">
        <v>182</v>
      </c>
      <c r="AH187" s="19">
        <v>335</v>
      </c>
      <c r="AI187" s="19" t="s">
        <v>224</v>
      </c>
      <c r="AJ187" s="5"/>
      <c r="AK187" s="5"/>
      <c r="AL187" s="5" t="s">
        <v>120</v>
      </c>
      <c r="AM187" s="5"/>
      <c r="AN187" s="5" t="s">
        <v>546</v>
      </c>
      <c r="AO187" s="5" t="str">
        <f>CONCATENATE("0055-",B187,"-",C187,"-","4",".",AE187,".",AF187,".",AG187,".",AH187,"-",AL187,".",AN187,"-",AI187)</f>
        <v>0055-CPC-GA1-4.4.4.60.335-ATH1.JH-0011</v>
      </c>
      <c r="AP187" s="5" t="str">
        <f>CONCATENATE("0055-",B187,"-",C187,"-","4",".",AE187,".",AF187,".",AG187,".",AH187,"-",AL187,"-",AN187,"-",AI187,"_",BD187,"_",U187)</f>
        <v>0055-CPC-GA1-4.4.4.60.335-ATH1-JH-0011_-_ER</v>
      </c>
      <c r="AQ187" s="13" t="s">
        <v>627</v>
      </c>
      <c r="AR187" s="13" t="s">
        <v>628</v>
      </c>
      <c r="AS187" s="13" t="s">
        <v>626</v>
      </c>
      <c r="AT187" s="13" t="s">
        <v>625</v>
      </c>
      <c r="AU187" s="13" t="s">
        <v>286</v>
      </c>
      <c r="AV187" s="13" t="s">
        <v>287</v>
      </c>
      <c r="AW187" s="13" t="str">
        <f>CONCATENATE(AQ187," ",AS187,CHAR(10),W187,CHAR(10),AU187)</f>
        <v>DCS Combined Cabinet for NON-IS
3-60-JDCMN-0001
Passport</v>
      </c>
      <c r="AX187" s="13" t="str">
        <f>CONCATENATE(AR187," ",AT187,CHAR(10),W187,CHAR(10),AV187)</f>
        <v>Шкаф комбинированный РСУ неискробезопасный
3-60-JDCMN-0001
Паспорт</v>
      </c>
      <c r="AY187" s="5"/>
      <c r="AZ187" s="5" t="s">
        <v>490</v>
      </c>
      <c r="BA187" s="5" t="s">
        <v>489</v>
      </c>
      <c r="BB187" s="5" t="str">
        <f>IF(FW187&gt;0,"02",IF(FN187&gt;0,"01",IF(FE187&gt;0,"00",IF(EM187&gt;0,"G1",IF(ED187&gt;0,"F1",IF(DU187&gt;0,"E1",IF(DL187&gt;0,"D1",IF(DC187&gt;0,"C1",IF(CT187&gt;0,"B1",IF(BM187&gt;0,"A1","-"))))))))))</f>
        <v>-</v>
      </c>
      <c r="BC187" s="167" t="str">
        <f t="shared" si="155"/>
        <v>-</v>
      </c>
      <c r="BD187" s="5" t="str">
        <f t="shared" si="156"/>
        <v>-</v>
      </c>
      <c r="BE187" s="5"/>
      <c r="BF187" s="5"/>
      <c r="BG187" s="12"/>
      <c r="BH187" s="5"/>
      <c r="BI187" s="5"/>
      <c r="BJ187" s="54">
        <f>FB187-(28+15)</f>
        <v>44227</v>
      </c>
      <c r="BK187" s="54">
        <f ca="1">IF(BM187&gt;0,BL187,IF(BJ187&lt;TODAY(),WORKDAY(TODAY(),10),BJ187))</f>
        <v>44294</v>
      </c>
      <c r="BL187" s="54"/>
      <c r="BM187" s="5"/>
      <c r="BN187" s="167"/>
      <c r="BO187" s="167"/>
      <c r="BP187" s="167"/>
      <c r="BQ187" s="167"/>
      <c r="BR187" s="157"/>
      <c r="BS187" s="157"/>
      <c r="BT187" s="157"/>
      <c r="BU187" s="157"/>
      <c r="BV187" s="157"/>
      <c r="BW187" s="147"/>
      <c r="BX187" s="147"/>
      <c r="BY187" s="147"/>
      <c r="BZ187" s="147"/>
      <c r="CA187" s="147"/>
      <c r="CB187" s="125"/>
      <c r="CC187" s="125"/>
      <c r="CD187" s="125"/>
      <c r="CE187" s="125"/>
      <c r="CF187" s="125"/>
      <c r="CG187" s="125"/>
      <c r="CH187" s="125"/>
      <c r="CI187" s="125"/>
      <c r="CJ187" s="125"/>
      <c r="CK187" s="125"/>
      <c r="CL187" s="24">
        <f>WORKDAY(BJ187,20)</f>
        <v>44253</v>
      </c>
      <c r="CM187" s="24" t="str">
        <f>IF(BM187&gt;0,WORKDAY(BK187,10),"-")</f>
        <v>-</v>
      </c>
      <c r="CN187" s="54"/>
      <c r="CO187" s="117"/>
      <c r="CP187" s="34">
        <v>3</v>
      </c>
      <c r="CQ187" s="24">
        <f>WORKDAY(CL187,10)</f>
        <v>44267</v>
      </c>
      <c r="CR187" s="24" t="str">
        <f>IF(CO187&gt;0,WORKDAY(CM187,10),"-")</f>
        <v>-</v>
      </c>
      <c r="CS187" s="193"/>
      <c r="CT187" s="5"/>
      <c r="CU187" s="24" t="str">
        <f>IF(CT187&gt;0,WORKDAY(CQ187,10),"-")</f>
        <v>-</v>
      </c>
      <c r="CV187" s="24" t="str">
        <f>IF(CT187&gt;0,WORKDAY(CR187,10),"-")</f>
        <v>-</v>
      </c>
      <c r="CW187" s="54"/>
      <c r="CX187" s="5"/>
      <c r="CY187" s="34"/>
      <c r="CZ187" s="24" t="str">
        <f>IF(CX187&gt;0,WORKDAY(CU187,10),"-")</f>
        <v>-</v>
      </c>
      <c r="DA187" s="24" t="str">
        <f>IF(CX187&gt;0,WORKDAY(CV187,10),"-")</f>
        <v>-</v>
      </c>
      <c r="DB187" s="24"/>
      <c r="DC187" s="5"/>
      <c r="DD187" s="24" t="str">
        <f>IF(DC187&gt;0,WORKDAY(CZ187,10),"-")</f>
        <v>-</v>
      </c>
      <c r="DE187" s="24" t="str">
        <f>IF(DC187&gt;0,WORKDAY(DA187,10),"-")</f>
        <v>-</v>
      </c>
      <c r="DF187" s="5"/>
      <c r="DG187" s="5"/>
      <c r="DH187" s="54"/>
      <c r="DI187" s="24" t="str">
        <f>IF(DG187&gt;0,WORKDAY(DD187,10),"-")</f>
        <v>-</v>
      </c>
      <c r="DJ187" s="24" t="str">
        <f>IF(DG187&gt;0,WORKDAY(DE187,10),"-")</f>
        <v>-</v>
      </c>
      <c r="DK187" s="5"/>
      <c r="DL187" s="5"/>
      <c r="DM187" s="24" t="str">
        <f>IF(DL187&gt;0,WORKDAY(DI187,10),"-")</f>
        <v>-</v>
      </c>
      <c r="DN187" s="24" t="str">
        <f>IF(DL187&gt;0,WORKDAY(DJ187,10),"-")</f>
        <v>-</v>
      </c>
      <c r="DO187" s="5"/>
      <c r="DP187" s="5"/>
      <c r="DQ187" s="54"/>
      <c r="DR187" s="24" t="str">
        <f>IF(DP187&gt;0,WORKDAY(DM187,10),"-")</f>
        <v>-</v>
      </c>
      <c r="DS187" s="24" t="str">
        <f>IF(DP187&gt;0,WORKDAY(DN187,10),"-")</f>
        <v>-</v>
      </c>
      <c r="DT187" s="5"/>
      <c r="DU187" s="5"/>
      <c r="DV187" s="24" t="str">
        <f>IF(DU187&gt;0,WORKDAY(DR187,10),"-")</f>
        <v>-</v>
      </c>
      <c r="DW187" s="24" t="str">
        <f>IF(DU187&gt;0,WORKDAY(DS187,10),"-")</f>
        <v>-</v>
      </c>
      <c r="DX187" s="5"/>
      <c r="DY187" s="5"/>
      <c r="DZ187" s="54"/>
      <c r="EA187" s="24" t="str">
        <f>IF(DY187&gt;0,WORKDAY(DV187,10),"-")</f>
        <v>-</v>
      </c>
      <c r="EB187" s="24" t="str">
        <f>IF(DY187&gt;0,WORKDAY(DW187,10),"-")</f>
        <v>-</v>
      </c>
      <c r="EC187" s="5"/>
      <c r="ED187" s="5"/>
      <c r="EE187" s="24" t="str">
        <f>IF(ED187&gt;0,WORKDAY(EA187,10),"-")</f>
        <v>-</v>
      </c>
      <c r="EF187" s="24" t="str">
        <f>IF(ED187&gt;0,WORKDAY(EB187,10),"-")</f>
        <v>-</v>
      </c>
      <c r="EG187" s="5"/>
      <c r="EH187" s="5"/>
      <c r="EI187" s="54"/>
      <c r="EJ187" s="24" t="str">
        <f>IF(EH187&gt;0,WORKDAY(EE187,10),"-")</f>
        <v>-</v>
      </c>
      <c r="EK187" s="24" t="str">
        <f>IF(EH187&gt;0,WORKDAY(EF187,10),"-")</f>
        <v>-</v>
      </c>
      <c r="EL187" s="5"/>
      <c r="EM187" s="5"/>
      <c r="EN187" s="24" t="str">
        <f>IF(EM187&gt;0,WORKDAY(EJ187,10),"-")</f>
        <v>-</v>
      </c>
      <c r="EO187" s="24" t="str">
        <f>IF(EM187&gt;0,WORKDAY(EK187,10),"-")</f>
        <v>-</v>
      </c>
      <c r="EP187" s="5"/>
      <c r="EQ187" s="5"/>
      <c r="ER187" s="54"/>
      <c r="ES187" s="54"/>
      <c r="ET187" s="54"/>
      <c r="EU187" s="54"/>
      <c r="EV187" s="54"/>
      <c r="EW187" s="24"/>
      <c r="EX187" s="24"/>
      <c r="EY187" s="167"/>
      <c r="EZ187" s="167"/>
      <c r="FA187" s="193"/>
      <c r="FB187" s="214">
        <v>44270</v>
      </c>
      <c r="FC187" s="214">
        <f>FB187</f>
        <v>44270</v>
      </c>
      <c r="FD187" s="5"/>
      <c r="FE187" s="5"/>
      <c r="FF187" s="24" t="str">
        <f>IF(FE187&gt;0,WORKDAY(FB187,10),"-")</f>
        <v>-</v>
      </c>
      <c r="FG187" s="24" t="str">
        <f>IF(FE187&gt;0,WORKDAY(FC187,10),"-")</f>
        <v>-</v>
      </c>
      <c r="FH187" s="5"/>
      <c r="FI187" s="5"/>
      <c r="FJ187" s="34"/>
      <c r="FK187" s="24">
        <f t="shared" si="157"/>
        <v>44298</v>
      </c>
      <c r="FL187" s="24">
        <f>FK187</f>
        <v>44298</v>
      </c>
      <c r="FM187" s="5"/>
      <c r="FN187" s="5"/>
      <c r="FO187" s="24" t="str">
        <f>IF(FN187&gt;0,WORKDAY(FK187,10),"-")</f>
        <v>-</v>
      </c>
      <c r="FP187" s="24" t="str">
        <f>IF(FN187&gt;0,WORKDAY(FL187,10),"-")</f>
        <v>-</v>
      </c>
      <c r="FQ187" s="5"/>
      <c r="FR187" s="5"/>
      <c r="FS187" s="54"/>
      <c r="FT187" s="24">
        <f t="shared" si="158"/>
        <v>44326</v>
      </c>
      <c r="FU187" s="24">
        <f>FT187</f>
        <v>44326</v>
      </c>
      <c r="FV187" s="5"/>
      <c r="FW187" s="5"/>
      <c r="FX187" s="24" t="str">
        <f>IF(FW187&gt;0,WORKDAY(FT187,10),"-")</f>
        <v>-</v>
      </c>
      <c r="FY187" s="24" t="str">
        <f>IF(FW187&gt;0,WORKDAY(FU187,10),"-")</f>
        <v>-</v>
      </c>
      <c r="FZ187" s="5"/>
      <c r="GA187" s="5"/>
      <c r="GB187" s="54"/>
      <c r="GC187" s="54"/>
      <c r="GD187" s="54"/>
      <c r="GE187" s="54"/>
      <c r="GF187" s="54"/>
      <c r="GG187" s="54"/>
      <c r="GH187" s="54"/>
      <c r="GI187" s="54"/>
      <c r="GJ187" s="54"/>
      <c r="GK187" s="54"/>
      <c r="GL187" s="54"/>
      <c r="GM187" s="54"/>
      <c r="GN187" s="54"/>
      <c r="GO187" s="54"/>
      <c r="GP187" s="54"/>
      <c r="GQ187" s="54"/>
      <c r="GR187" s="54"/>
      <c r="GS187" s="54"/>
      <c r="GT187" s="54"/>
      <c r="GU187" s="54"/>
      <c r="GV187" s="54"/>
      <c r="GW187" s="54"/>
      <c r="GX187" s="54"/>
      <c r="GY187" s="54"/>
      <c r="GZ187" s="193"/>
      <c r="HA187" s="54"/>
      <c r="HB187" s="54"/>
      <c r="HC187" s="54"/>
      <c r="HD187" s="34">
        <f t="shared" ca="1" si="110"/>
        <v>1</v>
      </c>
      <c r="HE187" s="25">
        <f t="shared" si="131"/>
        <v>0</v>
      </c>
      <c r="HF187" s="25">
        <f t="shared" ca="1" si="132"/>
        <v>1.5197568389057751E-3</v>
      </c>
      <c r="HG187" s="25">
        <f t="shared" si="133"/>
        <v>0</v>
      </c>
      <c r="HH187" s="25">
        <f t="shared" ca="1" si="134"/>
        <v>2.012072434607646E-3</v>
      </c>
      <c r="HI187" s="25"/>
      <c r="HJ187" s="25"/>
      <c r="HK187" s="5"/>
      <c r="HL187" s="24" t="str">
        <f t="shared" ca="1" si="108"/>
        <v>-</v>
      </c>
      <c r="HM187" s="6"/>
      <c r="HO187" s="204" t="str">
        <f t="shared" si="115"/>
        <v>не выгружено A1</v>
      </c>
      <c r="HP187" s="204" t="str">
        <f t="shared" si="116"/>
        <v>не выгружено 00</v>
      </c>
      <c r="HQ187" s="182" t="str">
        <f t="shared" si="117"/>
        <v>не выгружено A1</v>
      </c>
      <c r="HR187" s="182" t="str">
        <f t="shared" si="118"/>
        <v>не выгружено A1</v>
      </c>
      <c r="HS187" s="182" t="b">
        <f t="shared" si="119"/>
        <v>0</v>
      </c>
      <c r="HT187" s="182" t="str">
        <f t="shared" si="120"/>
        <v>не выгружено A1</v>
      </c>
      <c r="HU187" s="182" t="str">
        <f t="shared" si="121"/>
        <v>не выгружено A1</v>
      </c>
      <c r="HV187" s="191" t="str">
        <f t="shared" si="122"/>
        <v>не выгружено A1</v>
      </c>
      <c r="HW187" s="184" t="str">
        <f t="shared" si="123"/>
        <v>не выгружено A1</v>
      </c>
      <c r="HX187" s="191" t="str">
        <f t="shared" si="124"/>
        <v>не выгружено A1</v>
      </c>
      <c r="HY187" s="183"/>
      <c r="HZ187" s="182" t="str">
        <f t="shared" si="125"/>
        <v>не выгружено</v>
      </c>
      <c r="IA187" s="182" t="str">
        <f t="shared" si="126"/>
        <v>A1</v>
      </c>
      <c r="IB187" s="182" t="str">
        <f t="shared" si="127"/>
        <v>не выгружено</v>
      </c>
      <c r="IC187" s="182" t="str">
        <f t="shared" si="128"/>
        <v>A1</v>
      </c>
      <c r="ID187" s="182" t="str">
        <f t="shared" si="129"/>
        <v>A1</v>
      </c>
      <c r="IE187" s="185" t="str">
        <f t="shared" si="130"/>
        <v>выгрузить A1</v>
      </c>
      <c r="IF187" s="135" t="s">
        <v>705</v>
      </c>
      <c r="IG187" s="181">
        <v>1</v>
      </c>
    </row>
    <row r="188" spans="1:289" s="87" customFormat="1" ht="15" hidden="1" customHeight="1">
      <c r="A188" s="17"/>
      <c r="B188" s="20"/>
      <c r="C188" s="20"/>
      <c r="D188" s="18"/>
      <c r="E188" s="18"/>
      <c r="F188" s="18"/>
      <c r="G188" s="18"/>
      <c r="H188" s="18"/>
      <c r="I188" s="18"/>
      <c r="J188" s="18"/>
      <c r="K188" s="18"/>
      <c r="L188" s="18"/>
      <c r="M188" s="18"/>
      <c r="N188" s="18"/>
      <c r="O188" s="18"/>
      <c r="P188" s="18"/>
      <c r="Q188" s="18"/>
      <c r="R188" s="18"/>
      <c r="S188" s="18"/>
      <c r="T188" s="18"/>
      <c r="U188" s="18"/>
      <c r="V188" s="18"/>
      <c r="W188" s="20"/>
      <c r="X188" s="20"/>
      <c r="Y188" s="20"/>
      <c r="Z188" s="20"/>
      <c r="AA188" s="20"/>
      <c r="AB188" s="20"/>
      <c r="AC188" s="20"/>
      <c r="AD188" s="18"/>
      <c r="AE188" s="20"/>
      <c r="AF188" s="20"/>
      <c r="AG188" s="20"/>
      <c r="AH188" s="20"/>
      <c r="AI188" s="20"/>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71"/>
      <c r="BO188" s="171"/>
      <c r="BP188" s="171"/>
      <c r="BQ188" s="171"/>
      <c r="BR188" s="161"/>
      <c r="BS188" s="161"/>
      <c r="BT188" s="161"/>
      <c r="BU188" s="161"/>
      <c r="BV188" s="161"/>
      <c r="BW188" s="151"/>
      <c r="BX188" s="151"/>
      <c r="BY188" s="151"/>
      <c r="BZ188" s="151"/>
      <c r="CA188" s="151"/>
      <c r="CB188" s="129"/>
      <c r="CC188" s="129"/>
      <c r="CD188" s="129"/>
      <c r="CE188" s="129"/>
      <c r="CF188" s="129"/>
      <c r="CG188" s="129"/>
      <c r="CH188" s="129"/>
      <c r="CI188" s="129"/>
      <c r="CJ188" s="129"/>
      <c r="CK188" s="129"/>
      <c r="CL188" s="18"/>
      <c r="CM188" s="18"/>
      <c r="CN188" s="18"/>
      <c r="CO188" s="118"/>
      <c r="CP188" s="48"/>
      <c r="CQ188" s="18"/>
      <c r="CR188" s="18"/>
      <c r="CS188" s="18"/>
      <c r="CT188" s="18"/>
      <c r="CU188" s="18"/>
      <c r="CV188" s="18"/>
      <c r="CW188" s="18"/>
      <c r="CX188" s="18"/>
      <c r="CY188" s="34"/>
      <c r="CZ188" s="18"/>
      <c r="DA188" s="18"/>
      <c r="DB188" s="18"/>
      <c r="DC188" s="18"/>
      <c r="DD188" s="18"/>
      <c r="DE188" s="18"/>
      <c r="DF188" s="18"/>
      <c r="DG188" s="18"/>
      <c r="DH188" s="45"/>
      <c r="DI188" s="18"/>
      <c r="DJ188" s="18"/>
      <c r="DK188" s="18"/>
      <c r="DL188" s="18"/>
      <c r="DM188" s="18"/>
      <c r="DN188" s="18"/>
      <c r="DO188" s="18"/>
      <c r="DP188" s="18"/>
      <c r="DQ188" s="45"/>
      <c r="DR188" s="18"/>
      <c r="DS188" s="18"/>
      <c r="DT188" s="18"/>
      <c r="DU188" s="18"/>
      <c r="DV188" s="18"/>
      <c r="DW188" s="18"/>
      <c r="DX188" s="18"/>
      <c r="DY188" s="18"/>
      <c r="DZ188" s="45"/>
      <c r="EA188" s="18"/>
      <c r="EB188" s="18"/>
      <c r="EC188" s="18"/>
      <c r="ED188" s="18"/>
      <c r="EE188" s="18"/>
      <c r="EF188" s="18"/>
      <c r="EG188" s="18"/>
      <c r="EH188" s="18"/>
      <c r="EI188" s="45"/>
      <c r="EJ188" s="18"/>
      <c r="EK188" s="18"/>
      <c r="EL188" s="18"/>
      <c r="EM188" s="18"/>
      <c r="EN188" s="18"/>
      <c r="EO188" s="18"/>
      <c r="EP188" s="18"/>
      <c r="EQ188" s="18"/>
      <c r="ER188" s="45"/>
      <c r="ES188" s="110"/>
      <c r="ET188" s="110"/>
      <c r="EU188" s="110"/>
      <c r="EV188" s="110"/>
      <c r="EW188" s="192"/>
      <c r="EX188" s="192"/>
      <c r="EY188" s="192"/>
      <c r="EZ188" s="192"/>
      <c r="FA188" s="199"/>
      <c r="FB188" s="214"/>
      <c r="FC188" s="214"/>
      <c r="FD188" s="18"/>
      <c r="FE188" s="18"/>
      <c r="FF188" s="18"/>
      <c r="FG188" s="18"/>
      <c r="FH188" s="18"/>
      <c r="FI188" s="18"/>
      <c r="FJ188" s="34"/>
      <c r="FK188" s="18"/>
      <c r="FL188" s="18"/>
      <c r="FM188" s="18"/>
      <c r="FN188" s="18"/>
      <c r="FO188" s="18"/>
      <c r="FP188" s="18"/>
      <c r="FQ188" s="18"/>
      <c r="FR188" s="18"/>
      <c r="FS188" s="45"/>
      <c r="FT188" s="18"/>
      <c r="FU188" s="18"/>
      <c r="FV188" s="18"/>
      <c r="FW188" s="18"/>
      <c r="FX188" s="18"/>
      <c r="FY188" s="18"/>
      <c r="FZ188" s="18"/>
      <c r="GA188" s="18"/>
      <c r="GB188" s="45"/>
      <c r="GC188" s="110"/>
      <c r="GD188" s="110"/>
      <c r="GE188" s="110"/>
      <c r="GF188" s="110"/>
      <c r="GG188" s="110"/>
      <c r="GH188" s="110"/>
      <c r="GI188" s="110"/>
      <c r="GJ188" s="110"/>
      <c r="GK188" s="110"/>
      <c r="GL188" s="110"/>
      <c r="GM188" s="110"/>
      <c r="GN188" s="110"/>
      <c r="GO188" s="110"/>
      <c r="GP188" s="110"/>
      <c r="GQ188" s="110"/>
      <c r="GR188" s="110"/>
      <c r="GS188" s="110"/>
      <c r="GT188" s="110"/>
      <c r="GU188" s="110"/>
      <c r="GV188" s="110"/>
      <c r="GW188" s="110"/>
      <c r="GX188" s="110"/>
      <c r="GY188" s="45"/>
      <c r="GZ188" s="199"/>
      <c r="HA188" s="110"/>
      <c r="HB188" s="110"/>
      <c r="HC188" s="110"/>
      <c r="HD188" s="34">
        <f t="shared" si="110"/>
        <v>0</v>
      </c>
      <c r="HE188" s="25">
        <f t="shared" si="131"/>
        <v>0</v>
      </c>
      <c r="HF188" s="25">
        <f t="shared" si="132"/>
        <v>0</v>
      </c>
      <c r="HG188" s="25">
        <f t="shared" si="133"/>
        <v>0</v>
      </c>
      <c r="HH188" s="25">
        <f t="shared" si="134"/>
        <v>0</v>
      </c>
      <c r="HI188" s="25"/>
      <c r="HJ188" s="18"/>
      <c r="HK188" s="18"/>
      <c r="HL188" s="24" t="str">
        <f t="shared" si="108"/>
        <v>-</v>
      </c>
      <c r="HM188" s="107"/>
      <c r="HN188" s="85"/>
      <c r="HO188" s="204" t="str">
        <f t="shared" si="115"/>
        <v>---/---</v>
      </c>
      <c r="HP188" s="204" t="str">
        <f t="shared" si="116"/>
        <v>---/---</v>
      </c>
      <c r="HQ188" s="182" t="str">
        <f t="shared" si="117"/>
        <v>---/---</v>
      </c>
      <c r="HR188" s="182" t="str">
        <f t="shared" si="118"/>
        <v>---/---</v>
      </c>
      <c r="HS188" s="182" t="b">
        <f t="shared" si="119"/>
        <v>0</v>
      </c>
      <c r="HT188" s="182" t="str">
        <f t="shared" si="120"/>
        <v>---/---</v>
      </c>
      <c r="HU188" s="182" t="str">
        <f t="shared" si="121"/>
        <v>---/---</v>
      </c>
      <c r="HV188" s="191" t="str">
        <f t="shared" si="122"/>
        <v>---/---</v>
      </c>
      <c r="HW188" s="184" t="str">
        <f t="shared" si="123"/>
        <v>---/---</v>
      </c>
      <c r="HX188" s="191" t="str">
        <f t="shared" si="124"/>
        <v>---/---</v>
      </c>
      <c r="HY188" s="183"/>
      <c r="HZ188" s="182" t="str">
        <f t="shared" si="125"/>
        <v>---/---</v>
      </c>
      <c r="IA188" s="182" t="str">
        <f t="shared" si="126"/>
        <v>---/---</v>
      </c>
      <c r="IB188" s="182" t="str">
        <f t="shared" si="127"/>
        <v>---/---</v>
      </c>
      <c r="IC188" s="182" t="str">
        <f t="shared" si="128"/>
        <v>---/---</v>
      </c>
      <c r="ID188" s="182" t="str">
        <f t="shared" si="129"/>
        <v>---/---</v>
      </c>
      <c r="IE188" s="185" t="str">
        <f t="shared" si="130"/>
        <v>---/---</v>
      </c>
      <c r="IF188" s="135" t="s">
        <v>717</v>
      </c>
      <c r="IG188" s="181">
        <v>1</v>
      </c>
      <c r="IH188" s="85"/>
      <c r="II188" s="85"/>
      <c r="IJ188" s="85"/>
      <c r="IK188" s="85"/>
      <c r="IL188" s="85"/>
      <c r="IM188" s="85"/>
      <c r="IN188" s="85"/>
      <c r="IO188" s="85"/>
      <c r="IP188" s="85"/>
      <c r="IQ188" s="85"/>
      <c r="IR188" s="85"/>
      <c r="IS188" s="85"/>
      <c r="IT188" s="85"/>
      <c r="IU188" s="85"/>
      <c r="IV188" s="85"/>
      <c r="IW188" s="85"/>
      <c r="IX188" s="85"/>
      <c r="IY188" s="85"/>
      <c r="IZ188" s="85"/>
      <c r="JA188" s="85"/>
      <c r="JB188" s="85"/>
      <c r="JC188" s="85"/>
      <c r="JD188" s="85"/>
      <c r="JE188" s="85"/>
      <c r="JF188" s="85"/>
      <c r="JG188" s="85"/>
      <c r="JH188" s="85"/>
      <c r="JI188" s="85"/>
      <c r="JJ188" s="85"/>
      <c r="JK188" s="85"/>
      <c r="JL188" s="85"/>
      <c r="JM188" s="85"/>
      <c r="JN188" s="85"/>
      <c r="JO188" s="85"/>
      <c r="JP188" s="85"/>
      <c r="JQ188" s="85"/>
      <c r="JR188" s="85"/>
      <c r="JS188" s="85"/>
      <c r="JT188" s="85"/>
      <c r="JU188" s="85"/>
      <c r="JV188" s="85"/>
      <c r="JW188" s="85"/>
      <c r="JX188" s="85"/>
      <c r="JY188" s="85"/>
      <c r="JZ188" s="85"/>
      <c r="KA188" s="85"/>
      <c r="KB188" s="85"/>
      <c r="KC188" s="85"/>
    </row>
    <row r="189" spans="1:289" s="57" customFormat="1" ht="57" hidden="1" customHeight="1">
      <c r="A189" s="6"/>
      <c r="B189" s="19" t="s">
        <v>156</v>
      </c>
      <c r="C189" s="19" t="s">
        <v>157</v>
      </c>
      <c r="D189" s="5"/>
      <c r="E189" s="5"/>
      <c r="F189" s="5"/>
      <c r="G189" s="5"/>
      <c r="H189" s="5" t="s">
        <v>727</v>
      </c>
      <c r="I189" s="5" t="s">
        <v>736</v>
      </c>
      <c r="J189" s="5"/>
      <c r="K189" s="5"/>
      <c r="L189" s="5"/>
      <c r="M189" s="5"/>
      <c r="N189" s="5"/>
      <c r="O189" s="5"/>
      <c r="P189" s="5" t="s">
        <v>749</v>
      </c>
      <c r="Q189" s="5" t="s">
        <v>750</v>
      </c>
      <c r="R189" s="5" t="s">
        <v>206</v>
      </c>
      <c r="S189" s="5" t="s">
        <v>360</v>
      </c>
      <c r="T189" s="5" t="s">
        <v>361</v>
      </c>
      <c r="U189" s="5" t="s">
        <v>158</v>
      </c>
      <c r="V189" s="5"/>
      <c r="W189" s="5" t="str">
        <f>CONCATENATE(X189,"-",Y189,"-",Z189,AA189,,AB189,"-",AC189)</f>
        <v>3-60-JDMCU-0001</v>
      </c>
      <c r="X189" s="19" t="s">
        <v>180</v>
      </c>
      <c r="Y189" s="19">
        <v>60</v>
      </c>
      <c r="Z189" s="19" t="s">
        <v>302</v>
      </c>
      <c r="AA189" s="19" t="s">
        <v>305</v>
      </c>
      <c r="AB189" s="19" t="s">
        <v>355</v>
      </c>
      <c r="AC189" s="19" t="s">
        <v>188</v>
      </c>
      <c r="AD189" s="5"/>
      <c r="AE189" s="19">
        <v>4</v>
      </c>
      <c r="AF189" s="19" t="s">
        <v>181</v>
      </c>
      <c r="AG189" s="19" t="s">
        <v>182</v>
      </c>
      <c r="AH189" s="19">
        <v>335</v>
      </c>
      <c r="AI189" s="19" t="s">
        <v>192</v>
      </c>
      <c r="AJ189" s="5"/>
      <c r="AK189" s="5"/>
      <c r="AL189" s="5" t="s">
        <v>120</v>
      </c>
      <c r="AM189" s="5"/>
      <c r="AN189" s="5" t="s">
        <v>167</v>
      </c>
      <c r="AO189" s="5" t="str">
        <f>CONCATENATE("0055-",B189,"-",C189,"-","4",".",AE189,".",AF189,".",AG189,".",AH189,"-",AL189,".",AN189,"-",AI189)</f>
        <v>0055-CPC-GA1-4.4.4.60.335-ATH1.RD-0002</v>
      </c>
      <c r="AP189" s="5" t="str">
        <f>CONCATENATE("0055-",B189,"-",C189,"-","4",".",AE189,".",AF189,".",AG189,".",AH189,"-",AL189,"-",AN189,"-",AI189,"_",BD189,"_",U189)</f>
        <v>0055-CPC-GA1-4.4.4.60.335-ATH1-RD-0002_A1_ER</v>
      </c>
      <c r="AQ189" s="13" t="s">
        <v>323</v>
      </c>
      <c r="AR189" s="13" t="s">
        <v>395</v>
      </c>
      <c r="AS189" s="13" t="s">
        <v>500</v>
      </c>
      <c r="AT189" s="13" t="s">
        <v>499</v>
      </c>
      <c r="AU189" s="13" t="s">
        <v>318</v>
      </c>
      <c r="AV189" s="13" t="s">
        <v>333</v>
      </c>
      <c r="AW189" s="13" t="str">
        <f>CONCATENATE(AQ189," ",AS189,CHAR(10),W189,CHAR(10),AU189)</f>
        <v>DCS Marshalling Cabinet for IS and NON-IS channels
3-60-JDMCU-0001
List of drawings</v>
      </c>
      <c r="AX189" s="13" t="str">
        <f>CONCATENATE(AR189," ",AT189,CHAR(10),W189,CHAR(10),AV189)</f>
        <v>Шкаф кроссовый РСУ, аналоговые и дискретные сигналы, искробезопасный и неискробезопасный
3-60-JDMCU-0001
Ведомость документов</v>
      </c>
      <c r="AY189" s="5"/>
      <c r="AZ189" s="5" t="s">
        <v>490</v>
      </c>
      <c r="BA189" s="5" t="s">
        <v>481</v>
      </c>
      <c r="BB189" s="5" t="str">
        <f>IF(FW189&gt;0,"02",IF(FN189&gt;0,"01",IF(FE189&gt;0,"00",IF(EM189&gt;0,"G1",IF(ED189&gt;0,"F1",IF(DU189&gt;0,"E1",IF(DL189&gt;0,"D1",IF(DC189&gt;0,"C1",IF(CT189&gt;0,"B1",IF(BM189&gt;0,"A1","-"))))))))))</f>
        <v>A1</v>
      </c>
      <c r="BC189" s="167" t="str">
        <f t="shared" ref="BC189:BC193" si="159">IF(OR(BB189="A1",BB189="B1",BB189="C1",BB189="D1",BB189="E1",BB189="F1",BB189="G1",BB189="H1"),"IFR",IF(OR(BB189="00",BB189="01",BB189="02",BB189="03",BB189="04",BB189="05"),"IFU","-"))</f>
        <v>IFR</v>
      </c>
      <c r="BD189" s="5" t="str">
        <f t="shared" ref="BD189:BD193" si="160">BB189</f>
        <v>A1</v>
      </c>
      <c r="BE189" s="5"/>
      <c r="BF189" s="5"/>
      <c r="BG189" s="12"/>
      <c r="BH189" s="5"/>
      <c r="BI189" s="5"/>
      <c r="BJ189" s="54">
        <f>FB189-(28+15)</f>
        <v>44166</v>
      </c>
      <c r="BK189" s="54">
        <f ca="1">IF(BM189&gt;0,BL189,IF(BJ189&lt;TODAY(),WORKDAY(TODAY(),10),BJ189))</f>
        <v>44243</v>
      </c>
      <c r="BL189" s="193">
        <v>44243</v>
      </c>
      <c r="BM189" s="167" t="s">
        <v>776</v>
      </c>
      <c r="BN189" s="167"/>
      <c r="BO189" s="167"/>
      <c r="BP189" s="167"/>
      <c r="BQ189" s="167"/>
      <c r="BR189" s="157"/>
      <c r="BS189" s="157"/>
      <c r="BT189" s="157"/>
      <c r="BU189" s="157"/>
      <c r="BV189" s="157"/>
      <c r="BW189" s="147"/>
      <c r="BX189" s="147"/>
      <c r="BY189" s="147"/>
      <c r="BZ189" s="147"/>
      <c r="CA189" s="147"/>
      <c r="CB189" s="125"/>
      <c r="CC189" s="125"/>
      <c r="CD189" s="125"/>
      <c r="CE189" s="125"/>
      <c r="CF189" s="125"/>
      <c r="CG189" s="125"/>
      <c r="CH189" s="125"/>
      <c r="CI189" s="125"/>
      <c r="CJ189" s="125"/>
      <c r="CK189" s="125"/>
      <c r="CL189" s="24">
        <f>WORKDAY(BJ189,20)</f>
        <v>44194</v>
      </c>
      <c r="CM189" s="24">
        <f ca="1">IF(BM189&gt;0,WORKDAY(BK189,10),"-")</f>
        <v>44257</v>
      </c>
      <c r="CN189" s="54"/>
      <c r="CO189" s="117"/>
      <c r="CP189" s="34"/>
      <c r="CQ189" s="24">
        <f>WORKDAY(CL189,10)</f>
        <v>44208</v>
      </c>
      <c r="CR189" s="24" t="str">
        <f>IF(CO189&gt;0,WORKDAY(CM189,10),"-")</f>
        <v>-</v>
      </c>
      <c r="CS189" s="54"/>
      <c r="CT189" s="5"/>
      <c r="CU189" s="24" t="str">
        <f>IF(CT189&gt;0,WORKDAY(CQ189,10),"-")</f>
        <v>-</v>
      </c>
      <c r="CV189" s="24" t="str">
        <f>IF(CT189&gt;0,WORKDAY(CR189,10),"-")</f>
        <v>-</v>
      </c>
      <c r="CW189" s="54"/>
      <c r="CX189" s="5"/>
      <c r="CY189" s="34"/>
      <c r="CZ189" s="24" t="str">
        <f>IF(CX189&gt;0,WORKDAY(CU189,10),"-")</f>
        <v>-</v>
      </c>
      <c r="DA189" s="24" t="str">
        <f>IF(CX189&gt;0,WORKDAY(CV189,10),"-")</f>
        <v>-</v>
      </c>
      <c r="DB189" s="24"/>
      <c r="DC189" s="5"/>
      <c r="DD189" s="24" t="str">
        <f>IF(DC189&gt;0,WORKDAY(CZ189,10),"-")</f>
        <v>-</v>
      </c>
      <c r="DE189" s="24" t="str">
        <f>IF(DC189&gt;0,WORKDAY(DA189,10),"-")</f>
        <v>-</v>
      </c>
      <c r="DF189" s="5"/>
      <c r="DG189" s="5"/>
      <c r="DH189" s="54"/>
      <c r="DI189" s="24" t="str">
        <f>IF(DG189&gt;0,WORKDAY(DD189,10),"-")</f>
        <v>-</v>
      </c>
      <c r="DJ189" s="24">
        <v>43437</v>
      </c>
      <c r="DK189" s="5"/>
      <c r="DL189" s="5"/>
      <c r="DM189" s="24" t="str">
        <f>IF(DL189&gt;0,WORKDAY(DI189,10),"-")</f>
        <v>-</v>
      </c>
      <c r="DN189" s="24" t="str">
        <f>IF(DL189&gt;0,WORKDAY(DJ189,10),"-")</f>
        <v>-</v>
      </c>
      <c r="DO189" s="5"/>
      <c r="DP189" s="5"/>
      <c r="DQ189" s="54"/>
      <c r="DR189" s="24" t="str">
        <f>IF(DP189&gt;0,WORKDAY(DM189,10),"-")</f>
        <v>-</v>
      </c>
      <c r="DS189" s="24">
        <v>43437</v>
      </c>
      <c r="DT189" s="5"/>
      <c r="DU189" s="5"/>
      <c r="DV189" s="24" t="str">
        <f>IF(DU189&gt;0,WORKDAY(DR189,10),"-")</f>
        <v>-</v>
      </c>
      <c r="DW189" s="24" t="str">
        <f>IF(DU189&gt;0,WORKDAY(DS189,10),"-")</f>
        <v>-</v>
      </c>
      <c r="DX189" s="5"/>
      <c r="DY189" s="5"/>
      <c r="DZ189" s="54"/>
      <c r="EA189" s="24" t="str">
        <f>IF(DY189&gt;0,WORKDAY(DV189,10),"-")</f>
        <v>-</v>
      </c>
      <c r="EB189" s="24" t="str">
        <f>IF(DY189&gt;0,WORKDAY(DW189,10),"-")</f>
        <v>-</v>
      </c>
      <c r="EC189" s="5"/>
      <c r="ED189" s="5"/>
      <c r="EE189" s="24" t="str">
        <f>IF(ED189&gt;0,WORKDAY(EA189,10),"-")</f>
        <v>-</v>
      </c>
      <c r="EF189" s="24" t="str">
        <f>IF(ED189&gt;0,WORKDAY(EB189,10),"-")</f>
        <v>-</v>
      </c>
      <c r="EG189" s="5"/>
      <c r="EH189" s="5"/>
      <c r="EI189" s="54"/>
      <c r="EJ189" s="24" t="str">
        <f>IF(EH189&gt;0,WORKDAY(EE189,10),"-")</f>
        <v>-</v>
      </c>
      <c r="EK189" s="24" t="str">
        <f>IF(EH189&gt;0,WORKDAY(EF189,10),"-")</f>
        <v>-</v>
      </c>
      <c r="EL189" s="5"/>
      <c r="EM189" s="5"/>
      <c r="EN189" s="24" t="str">
        <f>IF(EM189&gt;0,WORKDAY(EJ189,10),"-")</f>
        <v>-</v>
      </c>
      <c r="EO189" s="24" t="str">
        <f>IF(EM189&gt;0,WORKDAY(EK189,10),"-")</f>
        <v>-</v>
      </c>
      <c r="EP189" s="5"/>
      <c r="EQ189" s="5"/>
      <c r="ER189" s="54"/>
      <c r="ES189" s="54"/>
      <c r="ET189" s="54"/>
      <c r="EU189" s="54"/>
      <c r="EV189" s="54"/>
      <c r="EW189" s="24"/>
      <c r="EX189" s="24"/>
      <c r="EY189" s="167"/>
      <c r="EZ189" s="167"/>
      <c r="FA189" s="193"/>
      <c r="FB189" s="214">
        <v>44209</v>
      </c>
      <c r="FC189" s="214">
        <f>FB189</f>
        <v>44209</v>
      </c>
      <c r="FD189" s="5"/>
      <c r="FE189" s="5"/>
      <c r="FF189" s="24" t="str">
        <f>IF(FE189&gt;0,WORKDAY(FB189,10),"-")</f>
        <v>-</v>
      </c>
      <c r="FG189" s="24" t="str">
        <f>IF(FE189&gt;0,WORKDAY(FC189,10),"-")</f>
        <v>-</v>
      </c>
      <c r="FH189" s="5"/>
      <c r="FI189" s="5"/>
      <c r="FJ189" s="34"/>
      <c r="FK189" s="24">
        <f t="shared" ref="FK189:FK193" si="161">WORKDAY(FB189,20)</f>
        <v>44237</v>
      </c>
      <c r="FL189" s="24">
        <f>FK189</f>
        <v>44237</v>
      </c>
      <c r="FM189" s="167"/>
      <c r="FN189" s="167"/>
      <c r="FO189" s="24" t="str">
        <f>IF(FN189&gt;0,WORKDAY(FK189,10),"-")</f>
        <v>-</v>
      </c>
      <c r="FP189" s="24" t="str">
        <f>IF(FN189&gt;0,WORKDAY(FL189,10),"-")</f>
        <v>-</v>
      </c>
      <c r="FQ189" s="5"/>
      <c r="FR189" s="5"/>
      <c r="FS189" s="54"/>
      <c r="FT189" s="24">
        <f t="shared" ref="FT189:FT193" si="162">WORKDAY(FK189,20)</f>
        <v>44265</v>
      </c>
      <c r="FU189" s="24">
        <f>FT189</f>
        <v>44265</v>
      </c>
      <c r="FV189" s="5"/>
      <c r="FW189" s="5"/>
      <c r="FX189" s="24" t="str">
        <f>IF(FW189&gt;0,WORKDAY(FT189,10),"-")</f>
        <v>-</v>
      </c>
      <c r="FY189" s="24" t="str">
        <f>IF(FW189&gt;0,WORKDAY(FU189,10),"-")</f>
        <v>-</v>
      </c>
      <c r="FZ189" s="5"/>
      <c r="GA189" s="5"/>
      <c r="GB189" s="54"/>
      <c r="GC189" s="54"/>
      <c r="GD189" s="54"/>
      <c r="GE189" s="54"/>
      <c r="GF189" s="54"/>
      <c r="GG189" s="54"/>
      <c r="GH189" s="54"/>
      <c r="GI189" s="54"/>
      <c r="GJ189" s="54"/>
      <c r="GK189" s="54"/>
      <c r="GL189" s="54"/>
      <c r="GM189" s="54"/>
      <c r="GN189" s="54"/>
      <c r="GO189" s="54"/>
      <c r="GP189" s="54"/>
      <c r="GQ189" s="54"/>
      <c r="GR189" s="54"/>
      <c r="GS189" s="54"/>
      <c r="GT189" s="54"/>
      <c r="GU189" s="54"/>
      <c r="GV189" s="54"/>
      <c r="GW189" s="54"/>
      <c r="GX189" s="54"/>
      <c r="GY189" s="54"/>
      <c r="GZ189" s="193"/>
      <c r="HA189" s="54"/>
      <c r="HB189" s="54"/>
      <c r="HC189" s="54"/>
      <c r="HD189" s="34">
        <f t="shared" ca="1" si="110"/>
        <v>1</v>
      </c>
      <c r="HE189" s="25">
        <f t="shared" ca="1" si="131"/>
        <v>6.8389057750759875E-4</v>
      </c>
      <c r="HF189" s="25">
        <f t="shared" ca="1" si="132"/>
        <v>1.5197568389057751E-3</v>
      </c>
      <c r="HG189" s="25">
        <f t="shared" ca="1" si="133"/>
        <v>9.0543259557344079E-4</v>
      </c>
      <c r="HH189" s="25">
        <f t="shared" ca="1" si="134"/>
        <v>2.012072434607646E-3</v>
      </c>
      <c r="HI189" s="25"/>
      <c r="HJ189" s="25"/>
      <c r="HK189" s="5"/>
      <c r="HL189" s="24">
        <f t="shared" ca="1" si="108"/>
        <v>44243</v>
      </c>
      <c r="HM189" s="107"/>
      <c r="HO189" s="204" t="str">
        <f t="shared" si="115"/>
        <v>ожидание A1</v>
      </c>
      <c r="HP189" s="204" t="str">
        <f t="shared" si="116"/>
        <v>не выгружено 00</v>
      </c>
      <c r="HQ189" s="182" t="str">
        <f t="shared" si="117"/>
        <v>выгружено A1</v>
      </c>
      <c r="HR189" s="182" t="str">
        <f t="shared" si="118"/>
        <v>ожидание A1</v>
      </c>
      <c r="HS189" s="182" t="b">
        <f t="shared" si="119"/>
        <v>0</v>
      </c>
      <c r="HT189" s="182" t="str">
        <f t="shared" si="120"/>
        <v>ожидание замечаний</v>
      </c>
      <c r="HU189" s="182" t="str">
        <f t="shared" si="121"/>
        <v>0055-P2-GA1-CPC-TRM-00651</v>
      </c>
      <c r="HV189" s="191">
        <f t="shared" si="122"/>
        <v>44243</v>
      </c>
      <c r="HW189" s="184" t="str">
        <f t="shared" si="123"/>
        <v>ожидание A1</v>
      </c>
      <c r="HX189" s="191" t="str">
        <f t="shared" si="124"/>
        <v>ожидание A1</v>
      </c>
      <c r="HY189" s="183"/>
      <c r="HZ189" s="182" t="str">
        <f t="shared" si="125"/>
        <v>выгружено</v>
      </c>
      <c r="IA189" s="182" t="str">
        <f t="shared" si="126"/>
        <v>A1</v>
      </c>
      <c r="IB189" s="182" t="str">
        <f t="shared" si="127"/>
        <v>ожидание замечаний к ревизии</v>
      </c>
      <c r="IC189" s="182" t="str">
        <f t="shared" si="128"/>
        <v>A1</v>
      </c>
      <c r="ID189" s="182" t="str">
        <f t="shared" si="129"/>
        <v>A1</v>
      </c>
      <c r="IE189" s="185" t="str">
        <f t="shared" si="130"/>
        <v>1</v>
      </c>
      <c r="IF189" s="135" t="s">
        <v>705</v>
      </c>
      <c r="IG189" s="181">
        <v>1</v>
      </c>
    </row>
    <row r="190" spans="1:289" s="57" customFormat="1" ht="57" hidden="1" customHeight="1">
      <c r="A190" s="6"/>
      <c r="B190" s="19" t="s">
        <v>156</v>
      </c>
      <c r="C190" s="19" t="s">
        <v>157</v>
      </c>
      <c r="D190" s="5"/>
      <c r="E190" s="5"/>
      <c r="F190" s="5"/>
      <c r="G190" s="5"/>
      <c r="H190" s="5" t="s">
        <v>727</v>
      </c>
      <c r="I190" s="5" t="s">
        <v>736</v>
      </c>
      <c r="J190" s="5"/>
      <c r="K190" s="5"/>
      <c r="L190" s="5"/>
      <c r="M190" s="5"/>
      <c r="N190" s="5"/>
      <c r="O190" s="5"/>
      <c r="P190" s="5" t="s">
        <v>749</v>
      </c>
      <c r="Q190" s="5" t="s">
        <v>750</v>
      </c>
      <c r="R190" s="5" t="s">
        <v>206</v>
      </c>
      <c r="S190" s="5" t="s">
        <v>360</v>
      </c>
      <c r="T190" s="5" t="s">
        <v>361</v>
      </c>
      <c r="U190" s="5" t="s">
        <v>158</v>
      </c>
      <c r="V190" s="5"/>
      <c r="W190" s="5" t="str">
        <f>CONCATENATE(X190,"-",Y190,"-",Z190,AA190,,AB190,"-",AC190)</f>
        <v>3-60-JDMCU-0001</v>
      </c>
      <c r="X190" s="19" t="s">
        <v>180</v>
      </c>
      <c r="Y190" s="19">
        <v>60</v>
      </c>
      <c r="Z190" s="19" t="s">
        <v>302</v>
      </c>
      <c r="AA190" s="19" t="s">
        <v>305</v>
      </c>
      <c r="AB190" s="19" t="s">
        <v>355</v>
      </c>
      <c r="AC190" s="19" t="s">
        <v>188</v>
      </c>
      <c r="AD190" s="5"/>
      <c r="AE190" s="19">
        <v>4</v>
      </c>
      <c r="AF190" s="19" t="s">
        <v>181</v>
      </c>
      <c r="AG190" s="19" t="s">
        <v>182</v>
      </c>
      <c r="AH190" s="19">
        <v>335</v>
      </c>
      <c r="AI190" s="19" t="s">
        <v>192</v>
      </c>
      <c r="AJ190" s="5"/>
      <c r="AK190" s="5"/>
      <c r="AL190" s="5" t="s">
        <v>120</v>
      </c>
      <c r="AM190" s="5"/>
      <c r="AN190" s="5" t="s">
        <v>168</v>
      </c>
      <c r="AO190" s="5" t="str">
        <f>CONCATENATE("0055-",B190,"-",C190,"-","4",".",AE190,".",AF190,".",AG190,".",AH190,"-",AL190,".",AN190,"-",AI190)</f>
        <v>0055-CPC-GA1-4.4.4.60.335-ATH1.SP-0002</v>
      </c>
      <c r="AP190" s="5" t="str">
        <f>CONCATENATE("0055-",B190,"-",C190,"-","4",".",AE190,".",AF190,".",AG190,".",AH190,"-",AL190,"-",AN190,"-",AI190,"_",BD190,"_",U190)</f>
        <v>0055-CPC-GA1-4.4.4.60.335-ATH1-SP-0002_A1_ER</v>
      </c>
      <c r="AQ190" s="13" t="s">
        <v>323</v>
      </c>
      <c r="AR190" s="13" t="s">
        <v>395</v>
      </c>
      <c r="AS190" s="13" t="s">
        <v>500</v>
      </c>
      <c r="AT190" s="13" t="s">
        <v>499</v>
      </c>
      <c r="AU190" s="13" t="s">
        <v>319</v>
      </c>
      <c r="AV190" s="13" t="s">
        <v>334</v>
      </c>
      <c r="AW190" s="13" t="str">
        <f>CONCATENATE(AQ190," ",AS190,CHAR(10),W190,CHAR(10),AU190)</f>
        <v>DCS Marshalling Cabinet for IS and NON-IS channels
3-60-JDMCU-0001
List of elements</v>
      </c>
      <c r="AX190" s="13" t="str">
        <f>CONCATENATE(AR190," ",AT190,CHAR(10),W190,CHAR(10),AV190)</f>
        <v>Шкаф кроссовый РСУ, аналоговые и дискретные сигналы, искробезопасный и неискробезопасный
3-60-JDMCU-0001
Перечень элементов</v>
      </c>
      <c r="AY190" s="5"/>
      <c r="AZ190" s="5" t="s">
        <v>490</v>
      </c>
      <c r="BA190" s="5" t="s">
        <v>481</v>
      </c>
      <c r="BB190" s="5" t="str">
        <f>IF(FW190&gt;0,"02",IF(FN190&gt;0,"01",IF(FE190&gt;0,"00",IF(EM190&gt;0,"G1",IF(ED190&gt;0,"F1",IF(DU190&gt;0,"E1",IF(DL190&gt;0,"D1",IF(DC190&gt;0,"C1",IF(CT190&gt;0,"B1",IF(BM190&gt;0,"A1","-"))))))))))</f>
        <v>A1</v>
      </c>
      <c r="BC190" s="167" t="str">
        <f t="shared" si="159"/>
        <v>IFR</v>
      </c>
      <c r="BD190" s="5" t="str">
        <f t="shared" si="160"/>
        <v>A1</v>
      </c>
      <c r="BE190" s="5"/>
      <c r="BF190" s="5"/>
      <c r="BG190" s="12"/>
      <c r="BH190" s="5"/>
      <c r="BI190" s="5"/>
      <c r="BJ190" s="54">
        <f>FB190-(28+15)</f>
        <v>44166</v>
      </c>
      <c r="BK190" s="54">
        <f ca="1">IF(BM190&gt;0,BL190,IF(BJ190&lt;TODAY(),WORKDAY(TODAY(),10),BJ190))</f>
        <v>44243</v>
      </c>
      <c r="BL190" s="193">
        <v>44243</v>
      </c>
      <c r="BM190" s="167" t="s">
        <v>776</v>
      </c>
      <c r="BN190" s="167"/>
      <c r="BO190" s="167"/>
      <c r="BP190" s="167"/>
      <c r="BQ190" s="167"/>
      <c r="BR190" s="157"/>
      <c r="BS190" s="157"/>
      <c r="BT190" s="157"/>
      <c r="BU190" s="157"/>
      <c r="BV190" s="157"/>
      <c r="BW190" s="147"/>
      <c r="BX190" s="147"/>
      <c r="BY190" s="147"/>
      <c r="BZ190" s="147"/>
      <c r="CA190" s="147"/>
      <c r="CB190" s="125"/>
      <c r="CC190" s="125"/>
      <c r="CD190" s="125"/>
      <c r="CE190" s="125"/>
      <c r="CF190" s="125"/>
      <c r="CG190" s="125"/>
      <c r="CH190" s="125"/>
      <c r="CI190" s="125"/>
      <c r="CJ190" s="125"/>
      <c r="CK190" s="125"/>
      <c r="CL190" s="24">
        <f>WORKDAY(BJ190,20)</f>
        <v>44194</v>
      </c>
      <c r="CM190" s="24">
        <f ca="1">IF(BM190&gt;0,WORKDAY(BK190,10),"-")</f>
        <v>44257</v>
      </c>
      <c r="CN190" s="54"/>
      <c r="CO190" s="117"/>
      <c r="CP190" s="34"/>
      <c r="CQ190" s="24">
        <f>WORKDAY(CL190,10)</f>
        <v>44208</v>
      </c>
      <c r="CR190" s="24" t="str">
        <f>IF(CO190&gt;0,WORKDAY(CM190,10),"-")</f>
        <v>-</v>
      </c>
      <c r="CS190" s="54"/>
      <c r="CT190" s="5"/>
      <c r="CU190" s="24" t="str">
        <f>IF(CT190&gt;0,WORKDAY(CQ190,10),"-")</f>
        <v>-</v>
      </c>
      <c r="CV190" s="24" t="str">
        <f>IF(CT190&gt;0,WORKDAY(CR190,10),"-")</f>
        <v>-</v>
      </c>
      <c r="CW190" s="54"/>
      <c r="CX190" s="5"/>
      <c r="CY190" s="34"/>
      <c r="CZ190" s="24" t="str">
        <f>IF(CX190&gt;0,WORKDAY(CU190,10),"-")</f>
        <v>-</v>
      </c>
      <c r="DA190" s="24" t="str">
        <f>IF(CX190&gt;0,WORKDAY(CV190,10),"-")</f>
        <v>-</v>
      </c>
      <c r="DB190" s="24"/>
      <c r="DC190" s="5"/>
      <c r="DD190" s="24" t="str">
        <f>IF(DC190&gt;0,WORKDAY(CZ190,10),"-")</f>
        <v>-</v>
      </c>
      <c r="DE190" s="24" t="str">
        <f>IF(DC190&gt;0,WORKDAY(DA190,10),"-")</f>
        <v>-</v>
      </c>
      <c r="DF190" s="5"/>
      <c r="DG190" s="5"/>
      <c r="DH190" s="54"/>
      <c r="DI190" s="24" t="str">
        <f>IF(DG190&gt;0,WORKDAY(DD190,10),"-")</f>
        <v>-</v>
      </c>
      <c r="DJ190" s="24">
        <v>43437</v>
      </c>
      <c r="DK190" s="5"/>
      <c r="DL190" s="5"/>
      <c r="DM190" s="24" t="str">
        <f>IF(DL190&gt;0,WORKDAY(DI190,10),"-")</f>
        <v>-</v>
      </c>
      <c r="DN190" s="24" t="str">
        <f>IF(DL190&gt;0,WORKDAY(DJ190,10),"-")</f>
        <v>-</v>
      </c>
      <c r="DO190" s="5"/>
      <c r="DP190" s="5"/>
      <c r="DQ190" s="54"/>
      <c r="DR190" s="24" t="str">
        <f>IF(DP190&gt;0,WORKDAY(DM190,10),"-")</f>
        <v>-</v>
      </c>
      <c r="DS190" s="24">
        <v>43437</v>
      </c>
      <c r="DT190" s="5"/>
      <c r="DU190" s="5"/>
      <c r="DV190" s="24" t="str">
        <f>IF(DU190&gt;0,WORKDAY(DR190,10),"-")</f>
        <v>-</v>
      </c>
      <c r="DW190" s="24" t="str">
        <f>IF(DU190&gt;0,WORKDAY(DS190,10),"-")</f>
        <v>-</v>
      </c>
      <c r="DX190" s="5"/>
      <c r="DY190" s="5"/>
      <c r="DZ190" s="54"/>
      <c r="EA190" s="24" t="str">
        <f>IF(DY190&gt;0,WORKDAY(DV190,10),"-")</f>
        <v>-</v>
      </c>
      <c r="EB190" s="24" t="str">
        <f>IF(DY190&gt;0,WORKDAY(DW190,10),"-")</f>
        <v>-</v>
      </c>
      <c r="EC190" s="5"/>
      <c r="ED190" s="5"/>
      <c r="EE190" s="24" t="str">
        <f>IF(ED190&gt;0,WORKDAY(EA190,10),"-")</f>
        <v>-</v>
      </c>
      <c r="EF190" s="24" t="str">
        <f>IF(ED190&gt;0,WORKDAY(EB190,10),"-")</f>
        <v>-</v>
      </c>
      <c r="EG190" s="5"/>
      <c r="EH190" s="5"/>
      <c r="EI190" s="54"/>
      <c r="EJ190" s="24" t="str">
        <f>IF(EH190&gt;0,WORKDAY(EE190,10),"-")</f>
        <v>-</v>
      </c>
      <c r="EK190" s="24" t="str">
        <f>IF(EH190&gt;0,WORKDAY(EF190,10),"-")</f>
        <v>-</v>
      </c>
      <c r="EL190" s="5"/>
      <c r="EM190" s="5"/>
      <c r="EN190" s="24" t="str">
        <f>IF(EM190&gt;0,WORKDAY(EJ190,10),"-")</f>
        <v>-</v>
      </c>
      <c r="EO190" s="24" t="str">
        <f>IF(EM190&gt;0,WORKDAY(EK190,10),"-")</f>
        <v>-</v>
      </c>
      <c r="EP190" s="5"/>
      <c r="EQ190" s="5"/>
      <c r="ER190" s="54"/>
      <c r="ES190" s="54"/>
      <c r="ET190" s="54"/>
      <c r="EU190" s="54"/>
      <c r="EV190" s="54"/>
      <c r="EW190" s="24"/>
      <c r="EX190" s="24"/>
      <c r="EY190" s="167"/>
      <c r="EZ190" s="167"/>
      <c r="FA190" s="193"/>
      <c r="FB190" s="214">
        <v>44209</v>
      </c>
      <c r="FC190" s="214">
        <f>FB190</f>
        <v>44209</v>
      </c>
      <c r="FD190" s="5"/>
      <c r="FE190" s="5"/>
      <c r="FF190" s="24" t="str">
        <f>IF(FE190&gt;0,WORKDAY(FB190,10),"-")</f>
        <v>-</v>
      </c>
      <c r="FG190" s="24" t="str">
        <f>IF(FE190&gt;0,WORKDAY(FC190,10),"-")</f>
        <v>-</v>
      </c>
      <c r="FH190" s="5"/>
      <c r="FI190" s="5"/>
      <c r="FJ190" s="34"/>
      <c r="FK190" s="24">
        <f t="shared" si="161"/>
        <v>44237</v>
      </c>
      <c r="FL190" s="24">
        <f>FK190</f>
        <v>44237</v>
      </c>
      <c r="FM190" s="167"/>
      <c r="FN190" s="167"/>
      <c r="FO190" s="24" t="str">
        <f>IF(FN190&gt;0,WORKDAY(FK190,10),"-")</f>
        <v>-</v>
      </c>
      <c r="FP190" s="24" t="str">
        <f>IF(FN190&gt;0,WORKDAY(FL190,10),"-")</f>
        <v>-</v>
      </c>
      <c r="FQ190" s="5"/>
      <c r="FR190" s="5"/>
      <c r="FS190" s="54"/>
      <c r="FT190" s="24">
        <f t="shared" si="162"/>
        <v>44265</v>
      </c>
      <c r="FU190" s="24">
        <f>FT190</f>
        <v>44265</v>
      </c>
      <c r="FV190" s="5"/>
      <c r="FW190" s="5"/>
      <c r="FX190" s="24" t="str">
        <f>IF(FW190&gt;0,WORKDAY(FT190,10),"-")</f>
        <v>-</v>
      </c>
      <c r="FY190" s="24" t="str">
        <f>IF(FW190&gt;0,WORKDAY(FU190,10),"-")</f>
        <v>-</v>
      </c>
      <c r="FZ190" s="5"/>
      <c r="GA190" s="5"/>
      <c r="GB190" s="54"/>
      <c r="GC190" s="54"/>
      <c r="GD190" s="54"/>
      <c r="GE190" s="54"/>
      <c r="GF190" s="54"/>
      <c r="GG190" s="54"/>
      <c r="GH190" s="54"/>
      <c r="GI190" s="54"/>
      <c r="GJ190" s="54"/>
      <c r="GK190" s="54"/>
      <c r="GL190" s="54"/>
      <c r="GM190" s="54"/>
      <c r="GN190" s="54"/>
      <c r="GO190" s="54"/>
      <c r="GP190" s="54"/>
      <c r="GQ190" s="54"/>
      <c r="GR190" s="54"/>
      <c r="GS190" s="54"/>
      <c r="GT190" s="54"/>
      <c r="GU190" s="54"/>
      <c r="GV190" s="54"/>
      <c r="GW190" s="54"/>
      <c r="GX190" s="54"/>
      <c r="GY190" s="54"/>
      <c r="GZ190" s="193"/>
      <c r="HA190" s="54"/>
      <c r="HB190" s="54"/>
      <c r="HC190" s="54"/>
      <c r="HD190" s="34">
        <f t="shared" ca="1" si="110"/>
        <v>1</v>
      </c>
      <c r="HE190" s="25">
        <f t="shared" ca="1" si="131"/>
        <v>6.8389057750759875E-4</v>
      </c>
      <c r="HF190" s="25">
        <f t="shared" ca="1" si="132"/>
        <v>1.5197568389057751E-3</v>
      </c>
      <c r="HG190" s="25">
        <f t="shared" ca="1" si="133"/>
        <v>9.0543259557344079E-4</v>
      </c>
      <c r="HH190" s="25">
        <f t="shared" ca="1" si="134"/>
        <v>2.012072434607646E-3</v>
      </c>
      <c r="HI190" s="25"/>
      <c r="HJ190" s="25"/>
      <c r="HK190" s="5"/>
      <c r="HL190" s="24">
        <f t="shared" ca="1" si="108"/>
        <v>44243</v>
      </c>
      <c r="HM190" s="107"/>
      <c r="HO190" s="204" t="str">
        <f t="shared" si="115"/>
        <v>ожидание A1</v>
      </c>
      <c r="HP190" s="204" t="str">
        <f t="shared" si="116"/>
        <v>не выгружено 00</v>
      </c>
      <c r="HQ190" s="182" t="str">
        <f t="shared" si="117"/>
        <v>выгружено A1</v>
      </c>
      <c r="HR190" s="182" t="str">
        <f t="shared" si="118"/>
        <v>ожидание A1</v>
      </c>
      <c r="HS190" s="182" t="b">
        <f t="shared" si="119"/>
        <v>0</v>
      </c>
      <c r="HT190" s="182" t="str">
        <f t="shared" si="120"/>
        <v>ожидание замечаний</v>
      </c>
      <c r="HU190" s="182" t="str">
        <f t="shared" si="121"/>
        <v>0055-P2-GA1-CPC-TRM-00651</v>
      </c>
      <c r="HV190" s="191">
        <f t="shared" si="122"/>
        <v>44243</v>
      </c>
      <c r="HW190" s="184" t="str">
        <f t="shared" si="123"/>
        <v>ожидание A1</v>
      </c>
      <c r="HX190" s="191" t="str">
        <f t="shared" si="124"/>
        <v>ожидание A1</v>
      </c>
      <c r="HY190" s="183"/>
      <c r="HZ190" s="182" t="str">
        <f t="shared" si="125"/>
        <v>выгружено</v>
      </c>
      <c r="IA190" s="182" t="str">
        <f t="shared" si="126"/>
        <v>A1</v>
      </c>
      <c r="IB190" s="182" t="str">
        <f t="shared" si="127"/>
        <v>ожидание замечаний к ревизии</v>
      </c>
      <c r="IC190" s="182" t="str">
        <f t="shared" si="128"/>
        <v>A1</v>
      </c>
      <c r="ID190" s="182" t="str">
        <f t="shared" si="129"/>
        <v>A1</v>
      </c>
      <c r="IE190" s="185" t="str">
        <f t="shared" si="130"/>
        <v>1</v>
      </c>
      <c r="IF190" s="135" t="s">
        <v>705</v>
      </c>
      <c r="IG190" s="181">
        <v>1</v>
      </c>
    </row>
    <row r="191" spans="1:289" s="57" customFormat="1" ht="57" hidden="1" customHeight="1">
      <c r="A191" s="6"/>
      <c r="B191" s="19" t="s">
        <v>156</v>
      </c>
      <c r="C191" s="19" t="s">
        <v>157</v>
      </c>
      <c r="D191" s="5"/>
      <c r="E191" s="5"/>
      <c r="F191" s="5"/>
      <c r="G191" s="5"/>
      <c r="H191" s="5" t="s">
        <v>727</v>
      </c>
      <c r="I191" s="5" t="s">
        <v>736</v>
      </c>
      <c r="J191" s="5"/>
      <c r="K191" s="5"/>
      <c r="L191" s="5"/>
      <c r="M191" s="5"/>
      <c r="N191" s="5"/>
      <c r="O191" s="5"/>
      <c r="P191" s="5" t="s">
        <v>749</v>
      </c>
      <c r="Q191" s="5" t="s">
        <v>750</v>
      </c>
      <c r="R191" s="5" t="s">
        <v>206</v>
      </c>
      <c r="S191" s="5" t="s">
        <v>360</v>
      </c>
      <c r="T191" s="5" t="s">
        <v>361</v>
      </c>
      <c r="U191" s="5" t="s">
        <v>158</v>
      </c>
      <c r="V191" s="5"/>
      <c r="W191" s="5" t="str">
        <f>CONCATENATE(X191,"-",Y191,"-",Z191,AA191,,AB191,"-",AC191)</f>
        <v>3-60-JDMCU-0001</v>
      </c>
      <c r="X191" s="19" t="s">
        <v>180</v>
      </c>
      <c r="Y191" s="19">
        <v>60</v>
      </c>
      <c r="Z191" s="19" t="s">
        <v>302</v>
      </c>
      <c r="AA191" s="19" t="s">
        <v>305</v>
      </c>
      <c r="AB191" s="19" t="s">
        <v>355</v>
      </c>
      <c r="AC191" s="19" t="s">
        <v>188</v>
      </c>
      <c r="AD191" s="5"/>
      <c r="AE191" s="19">
        <v>4</v>
      </c>
      <c r="AF191" s="19" t="s">
        <v>181</v>
      </c>
      <c r="AG191" s="19" t="s">
        <v>182</v>
      </c>
      <c r="AH191" s="19">
        <v>335</v>
      </c>
      <c r="AI191" s="19" t="s">
        <v>192</v>
      </c>
      <c r="AJ191" s="5"/>
      <c r="AK191" s="5"/>
      <c r="AL191" s="5" t="s">
        <v>120</v>
      </c>
      <c r="AM191" s="5"/>
      <c r="AN191" s="5" t="s">
        <v>169</v>
      </c>
      <c r="AO191" s="5" t="str">
        <f>CONCATENATE("0055-",B191,"-",C191,"-","4",".",AE191,".",AF191,".",AG191,".",AH191,"-",AL191,".",AN191,"-",AI191)</f>
        <v>0055-CPC-GA1-4.4.4.60.335-ATH1.V0-0002</v>
      </c>
      <c r="AP191" s="5" t="str">
        <f>CONCATENATE("0055-",B191,"-",C191,"-","4",".",AE191,".",AF191,".",AG191,".",AH191,"-",AL191,"-",AN191,"-",AI191,"_",BD191,"_",U191)</f>
        <v>0055-CPC-GA1-4.4.4.60.335-ATH1-V0-0002_A1_ER</v>
      </c>
      <c r="AQ191" s="13" t="s">
        <v>323</v>
      </c>
      <c r="AR191" s="13" t="s">
        <v>395</v>
      </c>
      <c r="AS191" s="13" t="s">
        <v>500</v>
      </c>
      <c r="AT191" s="13" t="s">
        <v>499</v>
      </c>
      <c r="AU191" s="13" t="s">
        <v>320</v>
      </c>
      <c r="AV191" s="13" t="s">
        <v>335</v>
      </c>
      <c r="AW191" s="13" t="str">
        <f>CONCATENATE(AQ191," ",AS191,CHAR(10),W191,CHAR(10),AU191)</f>
        <v>DCS Marshalling Cabinet for IS and NON-IS channels
3-60-JDMCU-0001
General view drawings</v>
      </c>
      <c r="AX191" s="13" t="str">
        <f>CONCATENATE(AR191," ",AT191,CHAR(10),W191,CHAR(10),AV191)</f>
        <v>Шкаф кроссовый РСУ, аналоговые и дискретные сигналы, искробезопасный и неискробезопасный
3-60-JDMCU-0001
Чертеж общего вида</v>
      </c>
      <c r="AY191" s="5"/>
      <c r="AZ191" s="5" t="s">
        <v>490</v>
      </c>
      <c r="BA191" s="5" t="s">
        <v>481</v>
      </c>
      <c r="BB191" s="5" t="str">
        <f>IF(FW191&gt;0,"02",IF(FN191&gt;0,"01",IF(FE191&gt;0,"00",IF(EM191&gt;0,"G1",IF(ED191&gt;0,"F1",IF(DU191&gt;0,"E1",IF(DL191&gt;0,"D1",IF(DC191&gt;0,"C1",IF(CT191&gt;0,"B1",IF(BM191&gt;0,"A1","-"))))))))))</f>
        <v>A1</v>
      </c>
      <c r="BC191" s="167" t="str">
        <f t="shared" si="159"/>
        <v>IFR</v>
      </c>
      <c r="BD191" s="5" t="str">
        <f t="shared" si="160"/>
        <v>A1</v>
      </c>
      <c r="BE191" s="5"/>
      <c r="BF191" s="5"/>
      <c r="BG191" s="12"/>
      <c r="BH191" s="5"/>
      <c r="BI191" s="5"/>
      <c r="BJ191" s="54">
        <f>FB191-(28+15)</f>
        <v>44166</v>
      </c>
      <c r="BK191" s="54">
        <f ca="1">IF(BM191&gt;0,BL191,IF(BJ191&lt;TODAY(),WORKDAY(TODAY(),10),BJ191))</f>
        <v>44243</v>
      </c>
      <c r="BL191" s="193">
        <v>44243</v>
      </c>
      <c r="BM191" s="167" t="s">
        <v>776</v>
      </c>
      <c r="BN191" s="167"/>
      <c r="BO191" s="167"/>
      <c r="BP191" s="167"/>
      <c r="BQ191" s="167"/>
      <c r="BR191" s="157"/>
      <c r="BS191" s="157"/>
      <c r="BT191" s="157"/>
      <c r="BU191" s="157"/>
      <c r="BV191" s="157"/>
      <c r="BW191" s="147"/>
      <c r="BX191" s="147"/>
      <c r="BY191" s="147"/>
      <c r="BZ191" s="147"/>
      <c r="CA191" s="147"/>
      <c r="CB191" s="125"/>
      <c r="CC191" s="125"/>
      <c r="CD191" s="125"/>
      <c r="CE191" s="125"/>
      <c r="CF191" s="125"/>
      <c r="CG191" s="125"/>
      <c r="CH191" s="125"/>
      <c r="CI191" s="125"/>
      <c r="CJ191" s="125"/>
      <c r="CK191" s="125"/>
      <c r="CL191" s="24">
        <f>WORKDAY(BJ191,20)</f>
        <v>44194</v>
      </c>
      <c r="CM191" s="24">
        <f ca="1">IF(BM191&gt;0,WORKDAY(BK191,10),"-")</f>
        <v>44257</v>
      </c>
      <c r="CN191" s="54"/>
      <c r="CO191" s="117"/>
      <c r="CP191" s="34"/>
      <c r="CQ191" s="24">
        <f>WORKDAY(CL191,10)</f>
        <v>44208</v>
      </c>
      <c r="CR191" s="24" t="str">
        <f>IF(CO191&gt;0,WORKDAY(CM191,10),"-")</f>
        <v>-</v>
      </c>
      <c r="CS191" s="54"/>
      <c r="CT191" s="5"/>
      <c r="CU191" s="24" t="str">
        <f>IF(CT191&gt;0,WORKDAY(CQ191,10),"-")</f>
        <v>-</v>
      </c>
      <c r="CV191" s="24" t="str">
        <f>IF(CT191&gt;0,WORKDAY(CR191,10),"-")</f>
        <v>-</v>
      </c>
      <c r="CW191" s="54"/>
      <c r="CX191" s="5"/>
      <c r="CY191" s="34"/>
      <c r="CZ191" s="24" t="str">
        <f>IF(CX191&gt;0,WORKDAY(CU191,10),"-")</f>
        <v>-</v>
      </c>
      <c r="DA191" s="24" t="str">
        <f>IF(CX191&gt;0,WORKDAY(CV191,10),"-")</f>
        <v>-</v>
      </c>
      <c r="DB191" s="24"/>
      <c r="DC191" s="5"/>
      <c r="DD191" s="24" t="str">
        <f>IF(DC191&gt;0,WORKDAY(CZ191,10),"-")</f>
        <v>-</v>
      </c>
      <c r="DE191" s="24" t="str">
        <f>IF(DC191&gt;0,WORKDAY(DA191,10),"-")</f>
        <v>-</v>
      </c>
      <c r="DF191" s="5"/>
      <c r="DG191" s="5"/>
      <c r="DH191" s="54"/>
      <c r="DI191" s="24" t="str">
        <f>IF(DG191&gt;0,WORKDAY(DD191,10),"-")</f>
        <v>-</v>
      </c>
      <c r="DJ191" s="24">
        <v>43437</v>
      </c>
      <c r="DK191" s="5"/>
      <c r="DL191" s="5"/>
      <c r="DM191" s="24" t="str">
        <f>IF(DL191&gt;0,WORKDAY(DI191,10),"-")</f>
        <v>-</v>
      </c>
      <c r="DN191" s="24" t="str">
        <f>IF(DL191&gt;0,WORKDAY(DJ191,10),"-")</f>
        <v>-</v>
      </c>
      <c r="DO191" s="5"/>
      <c r="DP191" s="5"/>
      <c r="DQ191" s="54"/>
      <c r="DR191" s="24" t="str">
        <f>IF(DP191&gt;0,WORKDAY(DM191,10),"-")</f>
        <v>-</v>
      </c>
      <c r="DS191" s="24">
        <v>43437</v>
      </c>
      <c r="DT191" s="5"/>
      <c r="DU191" s="5"/>
      <c r="DV191" s="24" t="str">
        <f>IF(DU191&gt;0,WORKDAY(DR191,10),"-")</f>
        <v>-</v>
      </c>
      <c r="DW191" s="24" t="str">
        <f>IF(DU191&gt;0,WORKDAY(DS191,10),"-")</f>
        <v>-</v>
      </c>
      <c r="DX191" s="5"/>
      <c r="DY191" s="5"/>
      <c r="DZ191" s="54"/>
      <c r="EA191" s="24" t="str">
        <f>IF(DY191&gt;0,WORKDAY(DV191,10),"-")</f>
        <v>-</v>
      </c>
      <c r="EB191" s="24" t="str">
        <f>IF(DY191&gt;0,WORKDAY(DW191,10),"-")</f>
        <v>-</v>
      </c>
      <c r="EC191" s="5"/>
      <c r="ED191" s="5"/>
      <c r="EE191" s="24" t="str">
        <f>IF(ED191&gt;0,WORKDAY(EA191,10),"-")</f>
        <v>-</v>
      </c>
      <c r="EF191" s="24" t="str">
        <f>IF(ED191&gt;0,WORKDAY(EB191,10),"-")</f>
        <v>-</v>
      </c>
      <c r="EG191" s="5"/>
      <c r="EH191" s="5"/>
      <c r="EI191" s="54"/>
      <c r="EJ191" s="24" t="str">
        <f>IF(EH191&gt;0,WORKDAY(EE191,10),"-")</f>
        <v>-</v>
      </c>
      <c r="EK191" s="24" t="str">
        <f>IF(EH191&gt;0,WORKDAY(EF191,10),"-")</f>
        <v>-</v>
      </c>
      <c r="EL191" s="5"/>
      <c r="EM191" s="5"/>
      <c r="EN191" s="24" t="str">
        <f>IF(EM191&gt;0,WORKDAY(EJ191,10),"-")</f>
        <v>-</v>
      </c>
      <c r="EO191" s="24" t="str">
        <f>IF(EM191&gt;0,WORKDAY(EK191,10),"-")</f>
        <v>-</v>
      </c>
      <c r="EP191" s="5"/>
      <c r="EQ191" s="5"/>
      <c r="ER191" s="54"/>
      <c r="ES191" s="54"/>
      <c r="ET191" s="54"/>
      <c r="EU191" s="54"/>
      <c r="EV191" s="54"/>
      <c r="EW191" s="24"/>
      <c r="EX191" s="24"/>
      <c r="EY191" s="167"/>
      <c r="EZ191" s="167"/>
      <c r="FA191" s="193"/>
      <c r="FB191" s="214">
        <v>44209</v>
      </c>
      <c r="FC191" s="214">
        <f>FB191</f>
        <v>44209</v>
      </c>
      <c r="FD191" s="5"/>
      <c r="FE191" s="5"/>
      <c r="FF191" s="24" t="str">
        <f>IF(FE191&gt;0,WORKDAY(FB191,10),"-")</f>
        <v>-</v>
      </c>
      <c r="FG191" s="24" t="str">
        <f>IF(FE191&gt;0,WORKDAY(FC191,10),"-")</f>
        <v>-</v>
      </c>
      <c r="FH191" s="5"/>
      <c r="FI191" s="5"/>
      <c r="FJ191" s="34"/>
      <c r="FK191" s="24">
        <f t="shared" si="161"/>
        <v>44237</v>
      </c>
      <c r="FL191" s="24">
        <f>FK191</f>
        <v>44237</v>
      </c>
      <c r="FM191" s="167"/>
      <c r="FN191" s="167"/>
      <c r="FO191" s="24" t="str">
        <f>IF(FN191&gt;0,WORKDAY(FK191,10),"-")</f>
        <v>-</v>
      </c>
      <c r="FP191" s="24" t="str">
        <f>IF(FN191&gt;0,WORKDAY(FL191,10),"-")</f>
        <v>-</v>
      </c>
      <c r="FQ191" s="5"/>
      <c r="FR191" s="5"/>
      <c r="FS191" s="54"/>
      <c r="FT191" s="24">
        <f t="shared" si="162"/>
        <v>44265</v>
      </c>
      <c r="FU191" s="24">
        <f>FT191</f>
        <v>44265</v>
      </c>
      <c r="FV191" s="5"/>
      <c r="FW191" s="5"/>
      <c r="FX191" s="24" t="str">
        <f>IF(FW191&gt;0,WORKDAY(FT191,10),"-")</f>
        <v>-</v>
      </c>
      <c r="FY191" s="24" t="str">
        <f>IF(FW191&gt;0,WORKDAY(FU191,10),"-")</f>
        <v>-</v>
      </c>
      <c r="FZ191" s="5"/>
      <c r="GA191" s="5"/>
      <c r="GB191" s="54"/>
      <c r="GC191" s="54"/>
      <c r="GD191" s="54"/>
      <c r="GE191" s="54"/>
      <c r="GF191" s="54"/>
      <c r="GG191" s="54"/>
      <c r="GH191" s="54"/>
      <c r="GI191" s="54"/>
      <c r="GJ191" s="54"/>
      <c r="GK191" s="54"/>
      <c r="GL191" s="54"/>
      <c r="GM191" s="54"/>
      <c r="GN191" s="54"/>
      <c r="GO191" s="54"/>
      <c r="GP191" s="54"/>
      <c r="GQ191" s="54"/>
      <c r="GR191" s="54"/>
      <c r="GS191" s="54"/>
      <c r="GT191" s="54"/>
      <c r="GU191" s="54"/>
      <c r="GV191" s="54"/>
      <c r="GW191" s="54"/>
      <c r="GX191" s="54"/>
      <c r="GY191" s="54"/>
      <c r="GZ191" s="193"/>
      <c r="HA191" s="54"/>
      <c r="HB191" s="54"/>
      <c r="HC191" s="54"/>
      <c r="HD191" s="34">
        <f t="shared" ca="1" si="110"/>
        <v>1</v>
      </c>
      <c r="HE191" s="25">
        <f t="shared" ca="1" si="131"/>
        <v>6.8389057750759875E-4</v>
      </c>
      <c r="HF191" s="25">
        <f t="shared" ca="1" si="132"/>
        <v>1.5197568389057751E-3</v>
      </c>
      <c r="HG191" s="25">
        <f t="shared" ca="1" si="133"/>
        <v>9.0543259557344079E-4</v>
      </c>
      <c r="HH191" s="25">
        <f t="shared" ca="1" si="134"/>
        <v>2.012072434607646E-3</v>
      </c>
      <c r="HI191" s="25"/>
      <c r="HJ191" s="25"/>
      <c r="HK191" s="5"/>
      <c r="HL191" s="24">
        <f t="shared" ca="1" si="108"/>
        <v>44243</v>
      </c>
      <c r="HM191" s="107"/>
      <c r="HO191" s="204" t="str">
        <f t="shared" si="115"/>
        <v>ожидание A1</v>
      </c>
      <c r="HP191" s="204" t="str">
        <f t="shared" si="116"/>
        <v>не выгружено 00</v>
      </c>
      <c r="HQ191" s="182" t="str">
        <f t="shared" si="117"/>
        <v>выгружено A1</v>
      </c>
      <c r="HR191" s="182" t="str">
        <f t="shared" si="118"/>
        <v>ожидание A1</v>
      </c>
      <c r="HS191" s="182" t="b">
        <f t="shared" si="119"/>
        <v>0</v>
      </c>
      <c r="HT191" s="182" t="str">
        <f t="shared" si="120"/>
        <v>ожидание замечаний</v>
      </c>
      <c r="HU191" s="182" t="str">
        <f t="shared" si="121"/>
        <v>0055-P2-GA1-CPC-TRM-00651</v>
      </c>
      <c r="HV191" s="191">
        <f t="shared" si="122"/>
        <v>44243</v>
      </c>
      <c r="HW191" s="184" t="str">
        <f t="shared" si="123"/>
        <v>ожидание A1</v>
      </c>
      <c r="HX191" s="191" t="str">
        <f t="shared" si="124"/>
        <v>ожидание A1</v>
      </c>
      <c r="HY191" s="183"/>
      <c r="HZ191" s="182" t="str">
        <f t="shared" si="125"/>
        <v>выгружено</v>
      </c>
      <c r="IA191" s="182" t="str">
        <f t="shared" si="126"/>
        <v>A1</v>
      </c>
      <c r="IB191" s="182" t="str">
        <f t="shared" si="127"/>
        <v>ожидание замечаний к ревизии</v>
      </c>
      <c r="IC191" s="182" t="str">
        <f t="shared" si="128"/>
        <v>A1</v>
      </c>
      <c r="ID191" s="182" t="str">
        <f t="shared" si="129"/>
        <v>A1</v>
      </c>
      <c r="IE191" s="185" t="str">
        <f t="shared" si="130"/>
        <v>1</v>
      </c>
      <c r="IF191" s="135" t="s">
        <v>705</v>
      </c>
      <c r="IG191" s="181">
        <v>1</v>
      </c>
    </row>
    <row r="192" spans="1:289" s="57" customFormat="1" ht="57" hidden="1" customHeight="1">
      <c r="A192" s="6"/>
      <c r="B192" s="19" t="s">
        <v>156</v>
      </c>
      <c r="C192" s="19" t="s">
        <v>157</v>
      </c>
      <c r="D192" s="5"/>
      <c r="E192" s="5"/>
      <c r="F192" s="5"/>
      <c r="G192" s="5"/>
      <c r="H192" s="5" t="s">
        <v>727</v>
      </c>
      <c r="I192" s="5" t="s">
        <v>736</v>
      </c>
      <c r="J192" s="5"/>
      <c r="K192" s="5"/>
      <c r="L192" s="5"/>
      <c r="M192" s="5"/>
      <c r="N192" s="5"/>
      <c r="O192" s="5"/>
      <c r="P192" s="5" t="s">
        <v>749</v>
      </c>
      <c r="Q192" s="5" t="s">
        <v>750</v>
      </c>
      <c r="R192" s="5" t="s">
        <v>206</v>
      </c>
      <c r="S192" s="5" t="s">
        <v>360</v>
      </c>
      <c r="T192" s="5" t="s">
        <v>361</v>
      </c>
      <c r="U192" s="5" t="s">
        <v>158</v>
      </c>
      <c r="V192" s="5"/>
      <c r="W192" s="5" t="str">
        <f>CONCATENATE(X192,"-",Y192,"-",Z192,AA192,,AB192,"-",AC192)</f>
        <v>3-60-JDMCU-0001</v>
      </c>
      <c r="X192" s="19" t="s">
        <v>180</v>
      </c>
      <c r="Y192" s="19">
        <v>60</v>
      </c>
      <c r="Z192" s="19" t="s">
        <v>302</v>
      </c>
      <c r="AA192" s="19" t="s">
        <v>305</v>
      </c>
      <c r="AB192" s="19" t="s">
        <v>355</v>
      </c>
      <c r="AC192" s="19" t="s">
        <v>188</v>
      </c>
      <c r="AD192" s="5"/>
      <c r="AE192" s="19">
        <v>4</v>
      </c>
      <c r="AF192" s="19" t="s">
        <v>181</v>
      </c>
      <c r="AG192" s="19" t="s">
        <v>182</v>
      </c>
      <c r="AH192" s="19">
        <v>335</v>
      </c>
      <c r="AI192" s="19" t="s">
        <v>192</v>
      </c>
      <c r="AJ192" s="5"/>
      <c r="AK192" s="5"/>
      <c r="AL192" s="5" t="s">
        <v>120</v>
      </c>
      <c r="AM192" s="5"/>
      <c r="AN192" s="5" t="s">
        <v>170</v>
      </c>
      <c r="AO192" s="5" t="str">
        <f>CONCATENATE("0055-",B192,"-",C192,"-","4",".",AE192,".",AF192,".",AG192,".",AH192,"-",AL192,".",AN192,"-",AI192)</f>
        <v>0055-CPC-GA1-4.4.4.60.335-ATH1.SB-0002</v>
      </c>
      <c r="AP192" s="5" t="str">
        <f>CONCATENATE("0055-",B192,"-",C192,"-","4",".",AE192,".",AF192,".",AG192,".",AH192,"-",AL192,"-",AN192,"-",AI192,"_",BD192,"_",U192)</f>
        <v>0055-CPC-GA1-4.4.4.60.335-ATH1-SB-0002_A1_ER</v>
      </c>
      <c r="AQ192" s="13" t="s">
        <v>323</v>
      </c>
      <c r="AR192" s="13" t="s">
        <v>395</v>
      </c>
      <c r="AS192" s="13" t="s">
        <v>500</v>
      </c>
      <c r="AT192" s="13" t="s">
        <v>499</v>
      </c>
      <c r="AU192" s="13" t="s">
        <v>321</v>
      </c>
      <c r="AV192" s="13" t="s">
        <v>336</v>
      </c>
      <c r="AW192" s="13" t="str">
        <f>CONCATENATE(AQ192," ",AS192,CHAR(10),W192,CHAR(10),AU192)</f>
        <v>DCS Marshalling Cabinet for IS and NON-IS channels
3-60-JDMCU-0001
Electrical circuits</v>
      </c>
      <c r="AX192" s="13" t="str">
        <f>CONCATENATE(AR192," ",AT192,CHAR(10),W192,CHAR(10),AV192)</f>
        <v>Шкаф кроссовый РСУ, аналоговые и дискретные сигналы, искробезопасный и неискробезопасный
3-60-JDMCU-0001
Схема электрическая принципиальная</v>
      </c>
      <c r="AY192" s="5"/>
      <c r="AZ192" s="5" t="s">
        <v>490</v>
      </c>
      <c r="BA192" s="5" t="s">
        <v>481</v>
      </c>
      <c r="BB192" s="5" t="str">
        <f>IF(FW192&gt;0,"02",IF(FN192&gt;0,"01",IF(FE192&gt;0,"00",IF(EM192&gt;0,"G1",IF(ED192&gt;0,"F1",IF(DU192&gt;0,"E1",IF(DL192&gt;0,"D1",IF(DC192&gt;0,"C1",IF(CT192&gt;0,"B1",IF(BM192&gt;0,"A1","-"))))))))))</f>
        <v>A1</v>
      </c>
      <c r="BC192" s="167" t="str">
        <f t="shared" si="159"/>
        <v>IFR</v>
      </c>
      <c r="BD192" s="5" t="str">
        <f t="shared" si="160"/>
        <v>A1</v>
      </c>
      <c r="BE192" s="5"/>
      <c r="BF192" s="5"/>
      <c r="BG192" s="12"/>
      <c r="BH192" s="5"/>
      <c r="BI192" s="5"/>
      <c r="BJ192" s="54">
        <f>FB192-(28+15)</f>
        <v>44166</v>
      </c>
      <c r="BK192" s="54">
        <f ca="1">IF(BM192&gt;0,BL192,IF(BJ192&lt;TODAY(),WORKDAY(TODAY(),10),BJ192))</f>
        <v>44243</v>
      </c>
      <c r="BL192" s="193">
        <v>44243</v>
      </c>
      <c r="BM192" s="167" t="s">
        <v>776</v>
      </c>
      <c r="BN192" s="167"/>
      <c r="BO192" s="167"/>
      <c r="BP192" s="167"/>
      <c r="BQ192" s="167"/>
      <c r="BR192" s="157"/>
      <c r="BS192" s="157"/>
      <c r="BT192" s="157"/>
      <c r="BU192" s="157"/>
      <c r="BV192" s="157"/>
      <c r="BW192" s="147"/>
      <c r="BX192" s="147"/>
      <c r="BY192" s="147"/>
      <c r="BZ192" s="147"/>
      <c r="CA192" s="147"/>
      <c r="CB192" s="125"/>
      <c r="CC192" s="125"/>
      <c r="CD192" s="125"/>
      <c r="CE192" s="125"/>
      <c r="CF192" s="125"/>
      <c r="CG192" s="125"/>
      <c r="CH192" s="125"/>
      <c r="CI192" s="125"/>
      <c r="CJ192" s="125"/>
      <c r="CK192" s="125"/>
      <c r="CL192" s="24">
        <f>WORKDAY(BJ192,20)</f>
        <v>44194</v>
      </c>
      <c r="CM192" s="24">
        <f ca="1">IF(BM192&gt;0,WORKDAY(BK192,10),"-")</f>
        <v>44257</v>
      </c>
      <c r="CN192" s="54"/>
      <c r="CO192" s="117"/>
      <c r="CP192" s="34"/>
      <c r="CQ192" s="24">
        <f>WORKDAY(CL192,10)</f>
        <v>44208</v>
      </c>
      <c r="CR192" s="24" t="str">
        <f>IF(CO192&gt;0,WORKDAY(CM192,10),"-")</f>
        <v>-</v>
      </c>
      <c r="CS192" s="54"/>
      <c r="CT192" s="5"/>
      <c r="CU192" s="24" t="str">
        <f>IF(CT192&gt;0,WORKDAY(CQ192,10),"-")</f>
        <v>-</v>
      </c>
      <c r="CV192" s="24" t="str">
        <f>IF(CT192&gt;0,WORKDAY(CR192,10),"-")</f>
        <v>-</v>
      </c>
      <c r="CW192" s="54"/>
      <c r="CX192" s="5"/>
      <c r="CY192" s="34"/>
      <c r="CZ192" s="24" t="str">
        <f>IF(CX192&gt;0,WORKDAY(CU192,10),"-")</f>
        <v>-</v>
      </c>
      <c r="DA192" s="24" t="str">
        <f>IF(CX192&gt;0,WORKDAY(CV192,10),"-")</f>
        <v>-</v>
      </c>
      <c r="DB192" s="24"/>
      <c r="DC192" s="5"/>
      <c r="DD192" s="24" t="str">
        <f>IF(DC192&gt;0,WORKDAY(CZ192,10),"-")</f>
        <v>-</v>
      </c>
      <c r="DE192" s="24" t="str">
        <f>IF(DC192&gt;0,WORKDAY(DA192,10),"-")</f>
        <v>-</v>
      </c>
      <c r="DF192" s="5"/>
      <c r="DG192" s="5"/>
      <c r="DH192" s="54"/>
      <c r="DI192" s="24" t="str">
        <f>IF(DG192&gt;0,WORKDAY(DD192,10),"-")</f>
        <v>-</v>
      </c>
      <c r="DJ192" s="24">
        <v>43437</v>
      </c>
      <c r="DK192" s="5"/>
      <c r="DL192" s="5"/>
      <c r="DM192" s="24" t="str">
        <f>IF(DL192&gt;0,WORKDAY(DI192,10),"-")</f>
        <v>-</v>
      </c>
      <c r="DN192" s="24" t="str">
        <f>IF(DL192&gt;0,WORKDAY(DJ192,10),"-")</f>
        <v>-</v>
      </c>
      <c r="DO192" s="5"/>
      <c r="DP192" s="5"/>
      <c r="DQ192" s="54"/>
      <c r="DR192" s="24" t="str">
        <f>IF(DP192&gt;0,WORKDAY(DM192,10),"-")</f>
        <v>-</v>
      </c>
      <c r="DS192" s="24">
        <v>43437</v>
      </c>
      <c r="DT192" s="5"/>
      <c r="DU192" s="5"/>
      <c r="DV192" s="24" t="str">
        <f>IF(DU192&gt;0,WORKDAY(DR192,10),"-")</f>
        <v>-</v>
      </c>
      <c r="DW192" s="24" t="str">
        <f>IF(DU192&gt;0,WORKDAY(DS192,10),"-")</f>
        <v>-</v>
      </c>
      <c r="DX192" s="5"/>
      <c r="DY192" s="5"/>
      <c r="DZ192" s="54"/>
      <c r="EA192" s="24" t="str">
        <f>IF(DY192&gt;0,WORKDAY(DV192,10),"-")</f>
        <v>-</v>
      </c>
      <c r="EB192" s="24" t="str">
        <f>IF(DY192&gt;0,WORKDAY(DW192,10),"-")</f>
        <v>-</v>
      </c>
      <c r="EC192" s="5"/>
      <c r="ED192" s="5"/>
      <c r="EE192" s="24" t="str">
        <f>IF(ED192&gt;0,WORKDAY(EA192,10),"-")</f>
        <v>-</v>
      </c>
      <c r="EF192" s="24" t="str">
        <f>IF(ED192&gt;0,WORKDAY(EB192,10),"-")</f>
        <v>-</v>
      </c>
      <c r="EG192" s="5"/>
      <c r="EH192" s="5"/>
      <c r="EI192" s="54"/>
      <c r="EJ192" s="24" t="str">
        <f>IF(EH192&gt;0,WORKDAY(EE192,10),"-")</f>
        <v>-</v>
      </c>
      <c r="EK192" s="24" t="str">
        <f>IF(EH192&gt;0,WORKDAY(EF192,10),"-")</f>
        <v>-</v>
      </c>
      <c r="EL192" s="5"/>
      <c r="EM192" s="5"/>
      <c r="EN192" s="24" t="str">
        <f>IF(EM192&gt;0,WORKDAY(EJ192,10),"-")</f>
        <v>-</v>
      </c>
      <c r="EO192" s="24" t="str">
        <f>IF(EM192&gt;0,WORKDAY(EK192,10),"-")</f>
        <v>-</v>
      </c>
      <c r="EP192" s="5"/>
      <c r="EQ192" s="5"/>
      <c r="ER192" s="54"/>
      <c r="ES192" s="54"/>
      <c r="ET192" s="54"/>
      <c r="EU192" s="54"/>
      <c r="EV192" s="54"/>
      <c r="EW192" s="24"/>
      <c r="EX192" s="24"/>
      <c r="EY192" s="167"/>
      <c r="EZ192" s="167"/>
      <c r="FA192" s="193"/>
      <c r="FB192" s="214">
        <v>44209</v>
      </c>
      <c r="FC192" s="214">
        <f>FB192</f>
        <v>44209</v>
      </c>
      <c r="FD192" s="5"/>
      <c r="FE192" s="5"/>
      <c r="FF192" s="24" t="str">
        <f>IF(FE192&gt;0,WORKDAY(FB192,10),"-")</f>
        <v>-</v>
      </c>
      <c r="FG192" s="24" t="str">
        <f>IF(FE192&gt;0,WORKDAY(FC192,10),"-")</f>
        <v>-</v>
      </c>
      <c r="FH192" s="5"/>
      <c r="FI192" s="5"/>
      <c r="FJ192" s="34"/>
      <c r="FK192" s="24">
        <f t="shared" si="161"/>
        <v>44237</v>
      </c>
      <c r="FL192" s="24">
        <f>FK192</f>
        <v>44237</v>
      </c>
      <c r="FM192" s="167"/>
      <c r="FN192" s="167"/>
      <c r="FO192" s="24" t="str">
        <f>IF(FN192&gt;0,WORKDAY(FK192,10),"-")</f>
        <v>-</v>
      </c>
      <c r="FP192" s="24" t="str">
        <f>IF(FN192&gt;0,WORKDAY(FL192,10),"-")</f>
        <v>-</v>
      </c>
      <c r="FQ192" s="5"/>
      <c r="FR192" s="5"/>
      <c r="FS192" s="54"/>
      <c r="FT192" s="24">
        <f t="shared" si="162"/>
        <v>44265</v>
      </c>
      <c r="FU192" s="24">
        <f>FT192</f>
        <v>44265</v>
      </c>
      <c r="FV192" s="5"/>
      <c r="FW192" s="5"/>
      <c r="FX192" s="24" t="str">
        <f>IF(FW192&gt;0,WORKDAY(FT192,10),"-")</f>
        <v>-</v>
      </c>
      <c r="FY192" s="24" t="str">
        <f>IF(FW192&gt;0,WORKDAY(FU192,10),"-")</f>
        <v>-</v>
      </c>
      <c r="FZ192" s="5"/>
      <c r="GA192" s="5"/>
      <c r="GB192" s="54"/>
      <c r="GC192" s="54"/>
      <c r="GD192" s="54"/>
      <c r="GE192" s="54"/>
      <c r="GF192" s="54"/>
      <c r="GG192" s="54"/>
      <c r="GH192" s="54"/>
      <c r="GI192" s="54"/>
      <c r="GJ192" s="54"/>
      <c r="GK192" s="54"/>
      <c r="GL192" s="54"/>
      <c r="GM192" s="54"/>
      <c r="GN192" s="54"/>
      <c r="GO192" s="54"/>
      <c r="GP192" s="54"/>
      <c r="GQ192" s="54"/>
      <c r="GR192" s="54"/>
      <c r="GS192" s="54"/>
      <c r="GT192" s="54"/>
      <c r="GU192" s="54"/>
      <c r="GV192" s="54"/>
      <c r="GW192" s="54"/>
      <c r="GX192" s="54"/>
      <c r="GY192" s="54"/>
      <c r="GZ192" s="193"/>
      <c r="HA192" s="54"/>
      <c r="HB192" s="54"/>
      <c r="HC192" s="54"/>
      <c r="HD192" s="34">
        <f t="shared" ca="1" si="110"/>
        <v>1</v>
      </c>
      <c r="HE192" s="25">
        <f t="shared" ca="1" si="131"/>
        <v>6.8389057750759875E-4</v>
      </c>
      <c r="HF192" s="25">
        <f t="shared" ca="1" si="132"/>
        <v>1.5197568389057751E-3</v>
      </c>
      <c r="HG192" s="25">
        <f t="shared" ca="1" si="133"/>
        <v>9.0543259557344079E-4</v>
      </c>
      <c r="HH192" s="25">
        <f t="shared" ca="1" si="134"/>
        <v>2.012072434607646E-3</v>
      </c>
      <c r="HI192" s="25"/>
      <c r="HJ192" s="25"/>
      <c r="HK192" s="5"/>
      <c r="HL192" s="24">
        <f t="shared" ca="1" si="108"/>
        <v>44243</v>
      </c>
      <c r="HM192" s="107"/>
      <c r="HO192" s="204" t="str">
        <f t="shared" si="115"/>
        <v>ожидание A1</v>
      </c>
      <c r="HP192" s="204" t="str">
        <f t="shared" si="116"/>
        <v>не выгружено 00</v>
      </c>
      <c r="HQ192" s="182" t="str">
        <f t="shared" si="117"/>
        <v>выгружено A1</v>
      </c>
      <c r="HR192" s="182" t="str">
        <f t="shared" si="118"/>
        <v>ожидание A1</v>
      </c>
      <c r="HS192" s="182" t="b">
        <f t="shared" si="119"/>
        <v>0</v>
      </c>
      <c r="HT192" s="182" t="str">
        <f t="shared" si="120"/>
        <v>ожидание замечаний</v>
      </c>
      <c r="HU192" s="182" t="str">
        <f t="shared" si="121"/>
        <v>0055-P2-GA1-CPC-TRM-00651</v>
      </c>
      <c r="HV192" s="191">
        <f t="shared" si="122"/>
        <v>44243</v>
      </c>
      <c r="HW192" s="184" t="str">
        <f t="shared" si="123"/>
        <v>ожидание A1</v>
      </c>
      <c r="HX192" s="191" t="str">
        <f t="shared" si="124"/>
        <v>ожидание A1</v>
      </c>
      <c r="HY192" s="183"/>
      <c r="HZ192" s="182" t="str">
        <f t="shared" si="125"/>
        <v>выгружено</v>
      </c>
      <c r="IA192" s="182" t="str">
        <f t="shared" si="126"/>
        <v>A1</v>
      </c>
      <c r="IB192" s="182" t="str">
        <f t="shared" si="127"/>
        <v>ожидание замечаний к ревизии</v>
      </c>
      <c r="IC192" s="182" t="str">
        <f t="shared" si="128"/>
        <v>A1</v>
      </c>
      <c r="ID192" s="182" t="str">
        <f t="shared" si="129"/>
        <v>A1</v>
      </c>
      <c r="IE192" s="185" t="str">
        <f t="shared" si="130"/>
        <v>1</v>
      </c>
      <c r="IF192" s="135" t="s">
        <v>705</v>
      </c>
      <c r="IG192" s="181">
        <v>1</v>
      </c>
    </row>
    <row r="193" spans="1:289" s="57" customFormat="1" ht="57" hidden="1" customHeight="1">
      <c r="A193" s="6"/>
      <c r="B193" s="19" t="s">
        <v>156</v>
      </c>
      <c r="C193" s="19" t="s">
        <v>157</v>
      </c>
      <c r="D193" s="5"/>
      <c r="E193" s="5"/>
      <c r="F193" s="5"/>
      <c r="G193" s="5"/>
      <c r="H193" s="5" t="s">
        <v>727</v>
      </c>
      <c r="I193" s="5" t="s">
        <v>736</v>
      </c>
      <c r="J193" s="5"/>
      <c r="K193" s="5"/>
      <c r="L193" s="5"/>
      <c r="M193" s="5"/>
      <c r="N193" s="5"/>
      <c r="O193" s="5"/>
      <c r="P193" s="5" t="s">
        <v>749</v>
      </c>
      <c r="Q193" s="5" t="s">
        <v>750</v>
      </c>
      <c r="R193" s="5" t="s">
        <v>206</v>
      </c>
      <c r="S193" s="5" t="s">
        <v>360</v>
      </c>
      <c r="T193" s="5" t="s">
        <v>361</v>
      </c>
      <c r="U193" s="5" t="s">
        <v>158</v>
      </c>
      <c r="V193" s="5"/>
      <c r="W193" s="5" t="str">
        <f>CONCATENATE(X193,"-",Y193,"-",Z193,AA193,,AB193,"-",AC193)</f>
        <v>3-60-JDMCU-0001</v>
      </c>
      <c r="X193" s="19" t="s">
        <v>180</v>
      </c>
      <c r="Y193" s="19">
        <v>60</v>
      </c>
      <c r="Z193" s="19" t="s">
        <v>302</v>
      </c>
      <c r="AA193" s="19" t="s">
        <v>305</v>
      </c>
      <c r="AB193" s="19" t="s">
        <v>355</v>
      </c>
      <c r="AC193" s="19" t="s">
        <v>188</v>
      </c>
      <c r="AD193" s="5"/>
      <c r="AE193" s="19">
        <v>4</v>
      </c>
      <c r="AF193" s="19" t="s">
        <v>181</v>
      </c>
      <c r="AG193" s="19" t="s">
        <v>182</v>
      </c>
      <c r="AH193" s="19">
        <v>335</v>
      </c>
      <c r="AI193" s="19" t="s">
        <v>192</v>
      </c>
      <c r="AJ193" s="5"/>
      <c r="AK193" s="5"/>
      <c r="AL193" s="5" t="s">
        <v>120</v>
      </c>
      <c r="AM193" s="5"/>
      <c r="AN193" s="5" t="s">
        <v>546</v>
      </c>
      <c r="AO193" s="5" t="str">
        <f>CONCATENATE("0055-",B193,"-",C193,"-","4",".",AE193,".",AF193,".",AG193,".",AH193,"-",AL193,".",AN193,"-",AI193)</f>
        <v>0055-CPC-GA1-4.4.4.60.335-ATH1.JH-0002</v>
      </c>
      <c r="AP193" s="5" t="str">
        <f>CONCATENATE("0055-",B193,"-",C193,"-","4",".",AE193,".",AF193,".",AG193,".",AH193,"-",AL193,"-",AN193,"-",AI193,"_",BD193,"_",U193)</f>
        <v>0055-CPC-GA1-4.4.4.60.335-ATH1-JH-0002_-_ER</v>
      </c>
      <c r="AQ193" s="13" t="s">
        <v>323</v>
      </c>
      <c r="AR193" s="13" t="s">
        <v>395</v>
      </c>
      <c r="AS193" s="13" t="s">
        <v>500</v>
      </c>
      <c r="AT193" s="13" t="s">
        <v>499</v>
      </c>
      <c r="AU193" s="13" t="s">
        <v>286</v>
      </c>
      <c r="AV193" s="13" t="s">
        <v>287</v>
      </c>
      <c r="AW193" s="13" t="str">
        <f>CONCATENATE(AQ193," ",AS193,CHAR(10),W193,CHAR(10),AU193)</f>
        <v>DCS Marshalling Cabinet for IS and NON-IS channels
3-60-JDMCU-0001
Passport</v>
      </c>
      <c r="AX193" s="13" t="str">
        <f>CONCATENATE(AR193," ",AT193,CHAR(10),W193,CHAR(10),AV193)</f>
        <v>Шкаф кроссовый РСУ, аналоговые и дискретные сигналы, искробезопасный и неискробезопасный
3-60-JDMCU-0001
Паспорт</v>
      </c>
      <c r="AY193" s="5"/>
      <c r="AZ193" s="5" t="s">
        <v>490</v>
      </c>
      <c r="BA193" s="5" t="s">
        <v>489</v>
      </c>
      <c r="BB193" s="5" t="str">
        <f>IF(FW193&gt;0,"02",IF(FN193&gt;0,"01",IF(FE193&gt;0,"00",IF(EM193&gt;0,"G1",IF(ED193&gt;0,"F1",IF(DU193&gt;0,"E1",IF(DL193&gt;0,"D1",IF(DC193&gt;0,"C1",IF(CT193&gt;0,"B1",IF(BM193&gt;0,"A1","-"))))))))))</f>
        <v>-</v>
      </c>
      <c r="BC193" s="167" t="str">
        <f t="shared" si="159"/>
        <v>-</v>
      </c>
      <c r="BD193" s="5" t="str">
        <f t="shared" si="160"/>
        <v>-</v>
      </c>
      <c r="BE193" s="5"/>
      <c r="BF193" s="5"/>
      <c r="BG193" s="12"/>
      <c r="BH193" s="5"/>
      <c r="BI193" s="5"/>
      <c r="BJ193" s="54">
        <f>FB193-(28+15)</f>
        <v>44227</v>
      </c>
      <c r="BK193" s="54">
        <f ca="1">IF(BM193&gt;0,BL193,IF(BJ193&lt;TODAY(),WORKDAY(TODAY(),10),BJ193))</f>
        <v>44294</v>
      </c>
      <c r="BL193" s="54"/>
      <c r="BM193" s="5"/>
      <c r="BN193" s="167"/>
      <c r="BO193" s="167"/>
      <c r="BP193" s="167"/>
      <c r="BQ193" s="167"/>
      <c r="BR193" s="157"/>
      <c r="BS193" s="157"/>
      <c r="BT193" s="157"/>
      <c r="BU193" s="157"/>
      <c r="BV193" s="157"/>
      <c r="BW193" s="147"/>
      <c r="BX193" s="147"/>
      <c r="BY193" s="147"/>
      <c r="BZ193" s="147"/>
      <c r="CA193" s="147"/>
      <c r="CB193" s="125"/>
      <c r="CC193" s="125"/>
      <c r="CD193" s="125"/>
      <c r="CE193" s="125"/>
      <c r="CF193" s="125"/>
      <c r="CG193" s="125"/>
      <c r="CH193" s="125"/>
      <c r="CI193" s="125"/>
      <c r="CJ193" s="125"/>
      <c r="CK193" s="125"/>
      <c r="CL193" s="24">
        <f>WORKDAY(BJ193,20)</f>
        <v>44253</v>
      </c>
      <c r="CM193" s="24" t="str">
        <f>IF(BM193&gt;0,WORKDAY(BK193,10),"-")</f>
        <v>-</v>
      </c>
      <c r="CN193" s="54"/>
      <c r="CO193" s="117"/>
      <c r="CP193" s="34">
        <v>3</v>
      </c>
      <c r="CQ193" s="24">
        <f>WORKDAY(CL193,10)</f>
        <v>44267</v>
      </c>
      <c r="CR193" s="24" t="str">
        <f>IF(CO193&gt;0,WORKDAY(CM193,10),"-")</f>
        <v>-</v>
      </c>
      <c r="CS193" s="54"/>
      <c r="CT193" s="5"/>
      <c r="CU193" s="24" t="str">
        <f>IF(CT193&gt;0,WORKDAY(CQ193,10),"-")</f>
        <v>-</v>
      </c>
      <c r="CV193" s="24" t="str">
        <f>IF(CT193&gt;0,WORKDAY(CR193,10),"-")</f>
        <v>-</v>
      </c>
      <c r="CW193" s="54"/>
      <c r="CX193" s="5"/>
      <c r="CY193" s="34"/>
      <c r="CZ193" s="24" t="str">
        <f>IF(CX193&gt;0,WORKDAY(CU193,10),"-")</f>
        <v>-</v>
      </c>
      <c r="DA193" s="24" t="str">
        <f>IF(CX193&gt;0,WORKDAY(CV193,10),"-")</f>
        <v>-</v>
      </c>
      <c r="DB193" s="24"/>
      <c r="DC193" s="5"/>
      <c r="DD193" s="24" t="str">
        <f>IF(DC193&gt;0,WORKDAY(CZ193,10),"-")</f>
        <v>-</v>
      </c>
      <c r="DE193" s="24" t="str">
        <f>IF(DC193&gt;0,WORKDAY(DA193,10),"-")</f>
        <v>-</v>
      </c>
      <c r="DF193" s="5"/>
      <c r="DG193" s="5"/>
      <c r="DH193" s="54"/>
      <c r="DI193" s="24" t="str">
        <f>IF(DG193&gt;0,WORKDAY(DD193,10),"-")</f>
        <v>-</v>
      </c>
      <c r="DJ193" s="24" t="str">
        <f>IF(DG193&gt;0,WORKDAY(DE193,10),"-")</f>
        <v>-</v>
      </c>
      <c r="DK193" s="5"/>
      <c r="DL193" s="5"/>
      <c r="DM193" s="24" t="str">
        <f>IF(DL193&gt;0,WORKDAY(DI193,10),"-")</f>
        <v>-</v>
      </c>
      <c r="DN193" s="24" t="str">
        <f>IF(DL193&gt;0,WORKDAY(DJ193,10),"-")</f>
        <v>-</v>
      </c>
      <c r="DO193" s="5"/>
      <c r="DP193" s="5"/>
      <c r="DQ193" s="54"/>
      <c r="DR193" s="24" t="str">
        <f>IF(DP193&gt;0,WORKDAY(DM193,10),"-")</f>
        <v>-</v>
      </c>
      <c r="DS193" s="24" t="str">
        <f>IF(DP193&gt;0,WORKDAY(DN193,10),"-")</f>
        <v>-</v>
      </c>
      <c r="DT193" s="5"/>
      <c r="DU193" s="5"/>
      <c r="DV193" s="24" t="str">
        <f>IF(DU193&gt;0,WORKDAY(DR193,10),"-")</f>
        <v>-</v>
      </c>
      <c r="DW193" s="24" t="str">
        <f>IF(DU193&gt;0,WORKDAY(DS193,10),"-")</f>
        <v>-</v>
      </c>
      <c r="DX193" s="5"/>
      <c r="DY193" s="5"/>
      <c r="DZ193" s="54"/>
      <c r="EA193" s="24" t="str">
        <f>IF(DY193&gt;0,WORKDAY(DV193,10),"-")</f>
        <v>-</v>
      </c>
      <c r="EB193" s="24" t="str">
        <f>IF(DY193&gt;0,WORKDAY(DW193,10),"-")</f>
        <v>-</v>
      </c>
      <c r="EC193" s="5"/>
      <c r="ED193" s="5"/>
      <c r="EE193" s="24" t="str">
        <f>IF(ED193&gt;0,WORKDAY(EA193,10),"-")</f>
        <v>-</v>
      </c>
      <c r="EF193" s="24" t="str">
        <f>IF(ED193&gt;0,WORKDAY(EB193,10),"-")</f>
        <v>-</v>
      </c>
      <c r="EG193" s="5"/>
      <c r="EH193" s="5"/>
      <c r="EI193" s="54"/>
      <c r="EJ193" s="24" t="str">
        <f>IF(EH193&gt;0,WORKDAY(EE193,10),"-")</f>
        <v>-</v>
      </c>
      <c r="EK193" s="24" t="str">
        <f>IF(EH193&gt;0,WORKDAY(EF193,10),"-")</f>
        <v>-</v>
      </c>
      <c r="EL193" s="5"/>
      <c r="EM193" s="5"/>
      <c r="EN193" s="24" t="str">
        <f>IF(EM193&gt;0,WORKDAY(EJ193,10),"-")</f>
        <v>-</v>
      </c>
      <c r="EO193" s="24" t="str">
        <f>IF(EM193&gt;0,WORKDAY(EK193,10),"-")</f>
        <v>-</v>
      </c>
      <c r="EP193" s="5"/>
      <c r="EQ193" s="5"/>
      <c r="ER193" s="54"/>
      <c r="ES193" s="54"/>
      <c r="ET193" s="54"/>
      <c r="EU193" s="54"/>
      <c r="EV193" s="54"/>
      <c r="EW193" s="24"/>
      <c r="EX193" s="24"/>
      <c r="EY193" s="167"/>
      <c r="EZ193" s="167"/>
      <c r="FA193" s="193"/>
      <c r="FB193" s="214">
        <v>44270</v>
      </c>
      <c r="FC193" s="214">
        <f>FB193</f>
        <v>44270</v>
      </c>
      <c r="FD193" s="167"/>
      <c r="FE193" s="5"/>
      <c r="FF193" s="24" t="str">
        <f>IF(FE193&gt;0,WORKDAY(FB193,10),"-")</f>
        <v>-</v>
      </c>
      <c r="FG193" s="24" t="str">
        <f>IF(FE193&gt;0,WORKDAY(FC193,10),"-")</f>
        <v>-</v>
      </c>
      <c r="FH193" s="5"/>
      <c r="FI193" s="5"/>
      <c r="FJ193" s="34"/>
      <c r="FK193" s="24">
        <f t="shared" si="161"/>
        <v>44298</v>
      </c>
      <c r="FL193" s="24">
        <f>FK193</f>
        <v>44298</v>
      </c>
      <c r="FM193" s="5"/>
      <c r="FN193" s="5"/>
      <c r="FO193" s="24" t="str">
        <f>IF(FN193&gt;0,WORKDAY(FK193,10),"-")</f>
        <v>-</v>
      </c>
      <c r="FP193" s="24" t="str">
        <f>IF(FN193&gt;0,WORKDAY(FL193,10),"-")</f>
        <v>-</v>
      </c>
      <c r="FQ193" s="5"/>
      <c r="FR193" s="5"/>
      <c r="FS193" s="54"/>
      <c r="FT193" s="24">
        <f t="shared" si="162"/>
        <v>44326</v>
      </c>
      <c r="FU193" s="24">
        <f>FT193</f>
        <v>44326</v>
      </c>
      <c r="FV193" s="5"/>
      <c r="FW193" s="5"/>
      <c r="FX193" s="24" t="str">
        <f>IF(FW193&gt;0,WORKDAY(FT193,10),"-")</f>
        <v>-</v>
      </c>
      <c r="FY193" s="24" t="str">
        <f>IF(FW193&gt;0,WORKDAY(FU193,10),"-")</f>
        <v>-</v>
      </c>
      <c r="FZ193" s="5"/>
      <c r="GA193" s="5"/>
      <c r="GB193" s="54"/>
      <c r="GC193" s="54"/>
      <c r="GD193" s="54"/>
      <c r="GE193" s="54"/>
      <c r="GF193" s="54"/>
      <c r="GG193" s="54"/>
      <c r="GH193" s="54"/>
      <c r="GI193" s="54"/>
      <c r="GJ193" s="54"/>
      <c r="GK193" s="54"/>
      <c r="GL193" s="54"/>
      <c r="GM193" s="54"/>
      <c r="GN193" s="54"/>
      <c r="GO193" s="54"/>
      <c r="GP193" s="54"/>
      <c r="GQ193" s="54"/>
      <c r="GR193" s="54"/>
      <c r="GS193" s="54"/>
      <c r="GT193" s="54"/>
      <c r="GU193" s="54"/>
      <c r="GV193" s="54"/>
      <c r="GW193" s="54"/>
      <c r="GX193" s="54"/>
      <c r="GY193" s="54"/>
      <c r="GZ193" s="193"/>
      <c r="HA193" s="54"/>
      <c r="HB193" s="54"/>
      <c r="HC193" s="54"/>
      <c r="HD193" s="34">
        <f t="shared" ca="1" si="110"/>
        <v>1</v>
      </c>
      <c r="HE193" s="25">
        <f t="shared" si="131"/>
        <v>0</v>
      </c>
      <c r="HF193" s="25">
        <f t="shared" ca="1" si="132"/>
        <v>1.5197568389057751E-3</v>
      </c>
      <c r="HG193" s="25">
        <f t="shared" si="133"/>
        <v>0</v>
      </c>
      <c r="HH193" s="25">
        <f t="shared" ca="1" si="134"/>
        <v>2.012072434607646E-3</v>
      </c>
      <c r="HI193" s="25"/>
      <c r="HJ193" s="25"/>
      <c r="HK193" s="5"/>
      <c r="HL193" s="24" t="str">
        <f t="shared" ca="1" si="108"/>
        <v>-</v>
      </c>
      <c r="HM193" s="107"/>
      <c r="HO193" s="204" t="str">
        <f t="shared" si="115"/>
        <v>не выгружено A1</v>
      </c>
      <c r="HP193" s="204" t="str">
        <f t="shared" si="116"/>
        <v>не выгружено 00</v>
      </c>
      <c r="HQ193" s="182" t="str">
        <f t="shared" si="117"/>
        <v>не выгружено A1</v>
      </c>
      <c r="HR193" s="182" t="str">
        <f t="shared" si="118"/>
        <v>не выгружено A1</v>
      </c>
      <c r="HS193" s="182" t="b">
        <f t="shared" si="119"/>
        <v>0</v>
      </c>
      <c r="HT193" s="182" t="str">
        <f t="shared" si="120"/>
        <v>не выгружено A1</v>
      </c>
      <c r="HU193" s="182" t="str">
        <f t="shared" si="121"/>
        <v>не выгружено A1</v>
      </c>
      <c r="HV193" s="191" t="str">
        <f t="shared" si="122"/>
        <v>не выгружено A1</v>
      </c>
      <c r="HW193" s="184" t="str">
        <f t="shared" si="123"/>
        <v>не выгружено A1</v>
      </c>
      <c r="HX193" s="191" t="str">
        <f t="shared" si="124"/>
        <v>не выгружено A1</v>
      </c>
      <c r="HY193" s="183"/>
      <c r="HZ193" s="182" t="str">
        <f t="shared" si="125"/>
        <v>не выгружено</v>
      </c>
      <c r="IA193" s="182" t="str">
        <f t="shared" si="126"/>
        <v>A1</v>
      </c>
      <c r="IB193" s="182" t="str">
        <f t="shared" si="127"/>
        <v>не выгружено</v>
      </c>
      <c r="IC193" s="182" t="str">
        <f t="shared" si="128"/>
        <v>A1</v>
      </c>
      <c r="ID193" s="182" t="str">
        <f t="shared" si="129"/>
        <v>A1</v>
      </c>
      <c r="IE193" s="185" t="str">
        <f t="shared" si="130"/>
        <v>выгрузить A1</v>
      </c>
      <c r="IF193" s="135" t="s">
        <v>705</v>
      </c>
      <c r="IG193" s="181">
        <v>1</v>
      </c>
    </row>
    <row r="194" spans="1:289" s="87" customFormat="1" ht="15" hidden="1" customHeight="1">
      <c r="A194" s="17"/>
      <c r="B194" s="20"/>
      <c r="C194" s="20"/>
      <c r="D194" s="18"/>
      <c r="E194" s="18"/>
      <c r="F194" s="18"/>
      <c r="G194" s="18"/>
      <c r="H194" s="18"/>
      <c r="I194" s="18"/>
      <c r="J194" s="18"/>
      <c r="K194" s="18"/>
      <c r="L194" s="18"/>
      <c r="M194" s="18"/>
      <c r="N194" s="18"/>
      <c r="O194" s="18"/>
      <c r="P194" s="18"/>
      <c r="Q194" s="18"/>
      <c r="R194" s="18"/>
      <c r="S194" s="18"/>
      <c r="T194" s="18"/>
      <c r="U194" s="18"/>
      <c r="V194" s="18"/>
      <c r="W194" s="20"/>
      <c r="X194" s="20"/>
      <c r="Y194" s="20"/>
      <c r="Z194" s="20"/>
      <c r="AA194" s="20"/>
      <c r="AB194" s="20"/>
      <c r="AC194" s="20"/>
      <c r="AD194" s="18"/>
      <c r="AE194" s="20"/>
      <c r="AF194" s="20"/>
      <c r="AG194" s="20"/>
      <c r="AH194" s="20"/>
      <c r="AI194" s="20"/>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71"/>
      <c r="BO194" s="171"/>
      <c r="BP194" s="171"/>
      <c r="BQ194" s="171"/>
      <c r="BR194" s="161"/>
      <c r="BS194" s="161"/>
      <c r="BT194" s="161"/>
      <c r="BU194" s="161"/>
      <c r="BV194" s="161"/>
      <c r="BW194" s="151"/>
      <c r="BX194" s="151"/>
      <c r="BY194" s="151"/>
      <c r="BZ194" s="151"/>
      <c r="CA194" s="151"/>
      <c r="CB194" s="129"/>
      <c r="CC194" s="129"/>
      <c r="CD194" s="129"/>
      <c r="CE194" s="129"/>
      <c r="CF194" s="129"/>
      <c r="CG194" s="129"/>
      <c r="CH194" s="129"/>
      <c r="CI194" s="129"/>
      <c r="CJ194" s="129"/>
      <c r="CK194" s="129"/>
      <c r="CL194" s="18"/>
      <c r="CM194" s="18"/>
      <c r="CN194" s="18"/>
      <c r="CO194" s="118"/>
      <c r="CP194" s="48"/>
      <c r="CQ194" s="18"/>
      <c r="CR194" s="18"/>
      <c r="CS194" s="18"/>
      <c r="CT194" s="18"/>
      <c r="CU194" s="18"/>
      <c r="CV194" s="18"/>
      <c r="CW194" s="18"/>
      <c r="CX194" s="18"/>
      <c r="CY194" s="34"/>
      <c r="CZ194" s="18"/>
      <c r="DA194" s="18"/>
      <c r="DB194" s="18"/>
      <c r="DC194" s="18"/>
      <c r="DD194" s="18"/>
      <c r="DE194" s="18"/>
      <c r="DF194" s="18"/>
      <c r="DG194" s="18"/>
      <c r="DH194" s="45"/>
      <c r="DI194" s="18"/>
      <c r="DJ194" s="18"/>
      <c r="DK194" s="18"/>
      <c r="DL194" s="18"/>
      <c r="DM194" s="18"/>
      <c r="DN194" s="18"/>
      <c r="DO194" s="18"/>
      <c r="DP194" s="18"/>
      <c r="DQ194" s="45"/>
      <c r="DR194" s="18"/>
      <c r="DS194" s="18"/>
      <c r="DT194" s="18"/>
      <c r="DU194" s="18"/>
      <c r="DV194" s="18"/>
      <c r="DW194" s="18"/>
      <c r="DX194" s="18"/>
      <c r="DY194" s="18"/>
      <c r="DZ194" s="45"/>
      <c r="EA194" s="18"/>
      <c r="EB194" s="18"/>
      <c r="EC194" s="18"/>
      <c r="ED194" s="18"/>
      <c r="EE194" s="18"/>
      <c r="EF194" s="18"/>
      <c r="EG194" s="18"/>
      <c r="EH194" s="18"/>
      <c r="EI194" s="45"/>
      <c r="EJ194" s="18"/>
      <c r="EK194" s="18"/>
      <c r="EL194" s="18"/>
      <c r="EM194" s="18"/>
      <c r="EN194" s="18"/>
      <c r="EO194" s="18"/>
      <c r="EP194" s="18"/>
      <c r="EQ194" s="18"/>
      <c r="ER194" s="45"/>
      <c r="ES194" s="110"/>
      <c r="ET194" s="110"/>
      <c r="EU194" s="110"/>
      <c r="EV194" s="110"/>
      <c r="EW194" s="192"/>
      <c r="EX194" s="192"/>
      <c r="EY194" s="192"/>
      <c r="EZ194" s="192"/>
      <c r="FA194" s="199"/>
      <c r="FB194" s="214"/>
      <c r="FC194" s="214"/>
      <c r="FD194" s="18"/>
      <c r="FE194" s="18"/>
      <c r="FF194" s="18"/>
      <c r="FG194" s="18"/>
      <c r="FH194" s="18"/>
      <c r="FI194" s="18"/>
      <c r="FJ194" s="34"/>
      <c r="FK194" s="18"/>
      <c r="FL194" s="18"/>
      <c r="FM194" s="18"/>
      <c r="FN194" s="18"/>
      <c r="FO194" s="18"/>
      <c r="FP194" s="18"/>
      <c r="FQ194" s="18"/>
      <c r="FR194" s="18"/>
      <c r="FS194" s="45"/>
      <c r="FT194" s="18"/>
      <c r="FU194" s="18"/>
      <c r="FV194" s="18"/>
      <c r="FW194" s="18"/>
      <c r="FX194" s="18"/>
      <c r="FY194" s="18"/>
      <c r="FZ194" s="18"/>
      <c r="GA194" s="18"/>
      <c r="GB194" s="45"/>
      <c r="GC194" s="110"/>
      <c r="GD194" s="110"/>
      <c r="GE194" s="110"/>
      <c r="GF194" s="110"/>
      <c r="GG194" s="110"/>
      <c r="GH194" s="110"/>
      <c r="GI194" s="110"/>
      <c r="GJ194" s="110"/>
      <c r="GK194" s="110"/>
      <c r="GL194" s="110"/>
      <c r="GM194" s="110"/>
      <c r="GN194" s="110"/>
      <c r="GO194" s="110"/>
      <c r="GP194" s="110"/>
      <c r="GQ194" s="110"/>
      <c r="GR194" s="110"/>
      <c r="GS194" s="110"/>
      <c r="GT194" s="110"/>
      <c r="GU194" s="110"/>
      <c r="GV194" s="110"/>
      <c r="GW194" s="110"/>
      <c r="GX194" s="110"/>
      <c r="GY194" s="45"/>
      <c r="GZ194" s="199"/>
      <c r="HA194" s="110"/>
      <c r="HB194" s="110"/>
      <c r="HC194" s="110"/>
      <c r="HD194" s="34">
        <f t="shared" si="110"/>
        <v>0</v>
      </c>
      <c r="HE194" s="25">
        <f t="shared" si="131"/>
        <v>0</v>
      </c>
      <c r="HF194" s="25">
        <f t="shared" si="132"/>
        <v>0</v>
      </c>
      <c r="HG194" s="25">
        <f t="shared" si="133"/>
        <v>0</v>
      </c>
      <c r="HH194" s="25">
        <f t="shared" si="134"/>
        <v>0</v>
      </c>
      <c r="HI194" s="25"/>
      <c r="HJ194" s="18"/>
      <c r="HK194" s="18"/>
      <c r="HL194" s="24" t="str">
        <f t="shared" si="108"/>
        <v>-</v>
      </c>
      <c r="HM194" s="107"/>
      <c r="HN194" s="85"/>
      <c r="HO194" s="204" t="str">
        <f t="shared" si="115"/>
        <v>---/---</v>
      </c>
      <c r="HP194" s="204" t="str">
        <f t="shared" si="116"/>
        <v>---/---</v>
      </c>
      <c r="HQ194" s="182" t="str">
        <f t="shared" si="117"/>
        <v>---/---</v>
      </c>
      <c r="HR194" s="182" t="str">
        <f t="shared" si="118"/>
        <v>---/---</v>
      </c>
      <c r="HS194" s="182" t="b">
        <f t="shared" si="119"/>
        <v>0</v>
      </c>
      <c r="HT194" s="182" t="str">
        <f t="shared" si="120"/>
        <v>---/---</v>
      </c>
      <c r="HU194" s="182" t="str">
        <f t="shared" si="121"/>
        <v>---/---</v>
      </c>
      <c r="HV194" s="191" t="str">
        <f t="shared" si="122"/>
        <v>---/---</v>
      </c>
      <c r="HW194" s="184" t="str">
        <f t="shared" si="123"/>
        <v>---/---</v>
      </c>
      <c r="HX194" s="191" t="str">
        <f t="shared" si="124"/>
        <v>---/---</v>
      </c>
      <c r="HY194" s="183"/>
      <c r="HZ194" s="182" t="str">
        <f t="shared" si="125"/>
        <v>---/---</v>
      </c>
      <c r="IA194" s="182" t="str">
        <f t="shared" si="126"/>
        <v>---/---</v>
      </c>
      <c r="IB194" s="182" t="str">
        <f t="shared" si="127"/>
        <v>---/---</v>
      </c>
      <c r="IC194" s="182" t="str">
        <f t="shared" si="128"/>
        <v>---/---</v>
      </c>
      <c r="ID194" s="182" t="str">
        <f t="shared" si="129"/>
        <v>---/---</v>
      </c>
      <c r="IE194" s="185" t="str">
        <f t="shared" si="130"/>
        <v>---/---</v>
      </c>
      <c r="IF194" s="135" t="s">
        <v>717</v>
      </c>
      <c r="IG194" s="181">
        <v>1</v>
      </c>
      <c r="IH194" s="85"/>
      <c r="II194" s="85"/>
      <c r="IJ194" s="85"/>
      <c r="IK194" s="85"/>
      <c r="IL194" s="85"/>
      <c r="IM194" s="85"/>
      <c r="IN194" s="85"/>
      <c r="IO194" s="85"/>
      <c r="IP194" s="85"/>
      <c r="IQ194" s="85"/>
      <c r="IR194" s="85"/>
      <c r="IS194" s="85"/>
      <c r="IT194" s="85"/>
      <c r="IU194" s="85"/>
      <c r="IV194" s="85"/>
      <c r="IW194" s="85"/>
      <c r="IX194" s="85"/>
      <c r="IY194" s="85"/>
      <c r="IZ194" s="85"/>
      <c r="JA194" s="85"/>
      <c r="JB194" s="85"/>
      <c r="JC194" s="85"/>
      <c r="JD194" s="85"/>
      <c r="JE194" s="85"/>
      <c r="JF194" s="85"/>
      <c r="JG194" s="85"/>
      <c r="JH194" s="85"/>
      <c r="JI194" s="85"/>
      <c r="JJ194" s="85"/>
      <c r="JK194" s="85"/>
      <c r="JL194" s="85"/>
      <c r="JM194" s="85"/>
      <c r="JN194" s="85"/>
      <c r="JO194" s="85"/>
      <c r="JP194" s="85"/>
      <c r="JQ194" s="85"/>
      <c r="JR194" s="85"/>
      <c r="JS194" s="85"/>
      <c r="JT194" s="85"/>
      <c r="JU194" s="85"/>
      <c r="JV194" s="85"/>
      <c r="JW194" s="85"/>
      <c r="JX194" s="85"/>
      <c r="JY194" s="85"/>
      <c r="JZ194" s="85"/>
      <c r="KA194" s="85"/>
      <c r="KB194" s="85"/>
      <c r="KC194" s="85"/>
    </row>
    <row r="195" spans="1:289" s="57" customFormat="1" ht="57" hidden="1" customHeight="1">
      <c r="A195" s="6"/>
      <c r="B195" s="19" t="s">
        <v>156</v>
      </c>
      <c r="C195" s="19" t="s">
        <v>157</v>
      </c>
      <c r="D195" s="5"/>
      <c r="E195" s="5"/>
      <c r="F195" s="5"/>
      <c r="G195" s="5"/>
      <c r="H195" s="5" t="s">
        <v>727</v>
      </c>
      <c r="I195" s="5" t="s">
        <v>736</v>
      </c>
      <c r="J195" s="5"/>
      <c r="K195" s="5"/>
      <c r="L195" s="5"/>
      <c r="M195" s="5"/>
      <c r="N195" s="5"/>
      <c r="O195" s="5"/>
      <c r="P195" s="5" t="s">
        <v>749</v>
      </c>
      <c r="Q195" s="5" t="s">
        <v>750</v>
      </c>
      <c r="R195" s="5" t="s">
        <v>206</v>
      </c>
      <c r="S195" s="5" t="s">
        <v>360</v>
      </c>
      <c r="T195" s="5" t="s">
        <v>361</v>
      </c>
      <c r="U195" s="5" t="s">
        <v>158</v>
      </c>
      <c r="V195" s="5"/>
      <c r="W195" s="5" t="str">
        <f>CONCATENATE(X195,"-",Y195,"-",Z195,AA195,,AB195,"-",AC195)</f>
        <v>3-60-JDMCU-0002</v>
      </c>
      <c r="X195" s="19" t="s">
        <v>180</v>
      </c>
      <c r="Y195" s="19">
        <v>60</v>
      </c>
      <c r="Z195" s="19" t="s">
        <v>302</v>
      </c>
      <c r="AA195" s="19" t="s">
        <v>305</v>
      </c>
      <c r="AB195" s="19" t="s">
        <v>355</v>
      </c>
      <c r="AC195" s="19" t="s">
        <v>192</v>
      </c>
      <c r="AD195" s="5"/>
      <c r="AE195" s="19">
        <v>4</v>
      </c>
      <c r="AF195" s="19" t="s">
        <v>181</v>
      </c>
      <c r="AG195" s="19" t="s">
        <v>182</v>
      </c>
      <c r="AH195" s="19">
        <v>335</v>
      </c>
      <c r="AI195" s="19" t="s">
        <v>193</v>
      </c>
      <c r="AJ195" s="5"/>
      <c r="AK195" s="5"/>
      <c r="AL195" s="5" t="s">
        <v>120</v>
      </c>
      <c r="AM195" s="5"/>
      <c r="AN195" s="5" t="s">
        <v>167</v>
      </c>
      <c r="AO195" s="5" t="str">
        <f>CONCATENATE("0055-",B195,"-",C195,"-","4",".",AE195,".",AF195,".",AG195,".",AH195,"-",AL195,".",AN195,"-",AI195)</f>
        <v>0055-CPC-GA1-4.4.4.60.335-ATH1.RD-0003</v>
      </c>
      <c r="AP195" s="5" t="str">
        <f>CONCATENATE("0055-",B195,"-",C195,"-","4",".",AE195,".",AF195,".",AG195,".",AH195,"-",AL195,"-",AN195,"-",AI195,"_",BD195,"_",U195)</f>
        <v>0055-CPC-GA1-4.4.4.60.335-ATH1-RD-0003_A1_ER</v>
      </c>
      <c r="AQ195" s="13" t="s">
        <v>323</v>
      </c>
      <c r="AR195" s="13" t="s">
        <v>395</v>
      </c>
      <c r="AS195" s="13" t="s">
        <v>500</v>
      </c>
      <c r="AT195" s="13" t="s">
        <v>499</v>
      </c>
      <c r="AU195" s="13" t="s">
        <v>318</v>
      </c>
      <c r="AV195" s="13" t="s">
        <v>333</v>
      </c>
      <c r="AW195" s="13" t="str">
        <f>CONCATENATE(AQ195," ",AS195,CHAR(10),W195,CHAR(10),AU195)</f>
        <v>DCS Marshalling Cabinet for IS and NON-IS channels
3-60-JDMCU-0002
List of drawings</v>
      </c>
      <c r="AX195" s="13" t="str">
        <f>CONCATENATE(AR195," ",AT195,CHAR(10),W195,CHAR(10),AV195)</f>
        <v>Шкаф кроссовый РСУ, аналоговые и дискретные сигналы, искробезопасный и неискробезопасный
3-60-JDMCU-0002
Ведомость документов</v>
      </c>
      <c r="AY195" s="5"/>
      <c r="AZ195" s="5" t="s">
        <v>490</v>
      </c>
      <c r="BA195" s="5" t="s">
        <v>481</v>
      </c>
      <c r="BB195" s="5" t="str">
        <f>IF(FW195&gt;0,"02",IF(FN195&gt;0,"01",IF(FE195&gt;0,"00",IF(EM195&gt;0,"G1",IF(ED195&gt;0,"F1",IF(DU195&gt;0,"E1",IF(DL195&gt;0,"D1",IF(DC195&gt;0,"C1",IF(CT195&gt;0,"B1",IF(BM195&gt;0,"A1","-"))))))))))</f>
        <v>A1</v>
      </c>
      <c r="BC195" s="167" t="str">
        <f t="shared" ref="BC195:BC199" si="163">IF(OR(BB195="A1",BB195="B1",BB195="C1",BB195="D1",BB195="E1",BB195="F1",BB195="G1",BB195="H1"),"IFR",IF(OR(BB195="00",BB195="01",BB195="02",BB195="03",BB195="04",BB195="05"),"IFU","-"))</f>
        <v>IFR</v>
      </c>
      <c r="BD195" s="5" t="str">
        <f t="shared" ref="BD195:BD199" si="164">BB195</f>
        <v>A1</v>
      </c>
      <c r="BE195" s="5"/>
      <c r="BF195" s="5"/>
      <c r="BG195" s="12"/>
      <c r="BH195" s="5"/>
      <c r="BI195" s="5"/>
      <c r="BJ195" s="54">
        <f>FB195-(28+15)</f>
        <v>44166</v>
      </c>
      <c r="BK195" s="54">
        <f ca="1">IF(BM195&gt;0,BL195,IF(BJ195&lt;TODAY(),WORKDAY(TODAY(),10),BJ195))</f>
        <v>44243</v>
      </c>
      <c r="BL195" s="193">
        <v>44243</v>
      </c>
      <c r="BM195" s="167" t="s">
        <v>776</v>
      </c>
      <c r="BN195" s="167"/>
      <c r="BO195" s="167"/>
      <c r="BP195" s="167"/>
      <c r="BQ195" s="167"/>
      <c r="BR195" s="157"/>
      <c r="BS195" s="157"/>
      <c r="BT195" s="157"/>
      <c r="BU195" s="157"/>
      <c r="BV195" s="157"/>
      <c r="BW195" s="147"/>
      <c r="BX195" s="147"/>
      <c r="BY195" s="147"/>
      <c r="BZ195" s="147"/>
      <c r="CA195" s="147"/>
      <c r="CB195" s="125"/>
      <c r="CC195" s="125"/>
      <c r="CD195" s="125"/>
      <c r="CE195" s="125"/>
      <c r="CF195" s="125"/>
      <c r="CG195" s="125"/>
      <c r="CH195" s="125"/>
      <c r="CI195" s="125"/>
      <c r="CJ195" s="125"/>
      <c r="CK195" s="125"/>
      <c r="CL195" s="24">
        <f>WORKDAY(BJ195,20)</f>
        <v>44194</v>
      </c>
      <c r="CM195" s="24">
        <f ca="1">IF(BM195&gt;0,WORKDAY(BK195,10),"-")</f>
        <v>44257</v>
      </c>
      <c r="CN195" s="54"/>
      <c r="CO195" s="117"/>
      <c r="CP195" s="34"/>
      <c r="CQ195" s="24">
        <f>WORKDAY(CL195,10)</f>
        <v>44208</v>
      </c>
      <c r="CR195" s="24" t="str">
        <f>IF(CO195&gt;0,WORKDAY(CM195,10),"-")</f>
        <v>-</v>
      </c>
      <c r="CS195" s="54"/>
      <c r="CT195" s="5"/>
      <c r="CU195" s="24" t="str">
        <f>IF(CT195&gt;0,WORKDAY(CQ195,10),"-")</f>
        <v>-</v>
      </c>
      <c r="CV195" s="24" t="str">
        <f>IF(CT195&gt;0,WORKDAY(CR195,10),"-")</f>
        <v>-</v>
      </c>
      <c r="CW195" s="54"/>
      <c r="CX195" s="5"/>
      <c r="CY195" s="34"/>
      <c r="CZ195" s="24" t="str">
        <f>IF(CX195&gt;0,WORKDAY(CU195,10),"-")</f>
        <v>-</v>
      </c>
      <c r="DA195" s="24" t="str">
        <f>IF(CX195&gt;0,WORKDAY(CV195,10),"-")</f>
        <v>-</v>
      </c>
      <c r="DB195" s="24"/>
      <c r="DC195" s="5"/>
      <c r="DD195" s="24" t="str">
        <f>IF(DC195&gt;0,WORKDAY(CZ195,10),"-")</f>
        <v>-</v>
      </c>
      <c r="DE195" s="24" t="str">
        <f>IF(DC195&gt;0,WORKDAY(DA195,10),"-")</f>
        <v>-</v>
      </c>
      <c r="DF195" s="5"/>
      <c r="DG195" s="5"/>
      <c r="DH195" s="54"/>
      <c r="DI195" s="24" t="str">
        <f>IF(DG195&gt;0,WORKDAY(DD195,10),"-")</f>
        <v>-</v>
      </c>
      <c r="DJ195" s="24">
        <v>43437</v>
      </c>
      <c r="DK195" s="5"/>
      <c r="DL195" s="5"/>
      <c r="DM195" s="24" t="str">
        <f>IF(DL195&gt;0,WORKDAY(DI195,10),"-")</f>
        <v>-</v>
      </c>
      <c r="DN195" s="24" t="str">
        <f>IF(DL195&gt;0,WORKDAY(DJ195,10),"-")</f>
        <v>-</v>
      </c>
      <c r="DO195" s="5"/>
      <c r="DP195" s="5"/>
      <c r="DQ195" s="54"/>
      <c r="DR195" s="24" t="str">
        <f>IF(DP195&gt;0,WORKDAY(DM195,10),"-")</f>
        <v>-</v>
      </c>
      <c r="DS195" s="24">
        <v>43437</v>
      </c>
      <c r="DT195" s="5"/>
      <c r="DU195" s="5"/>
      <c r="DV195" s="24" t="str">
        <f>IF(DU195&gt;0,WORKDAY(DR195,10),"-")</f>
        <v>-</v>
      </c>
      <c r="DW195" s="24" t="str">
        <f>IF(DU195&gt;0,WORKDAY(DS195,10),"-")</f>
        <v>-</v>
      </c>
      <c r="DX195" s="5"/>
      <c r="DY195" s="5"/>
      <c r="DZ195" s="54"/>
      <c r="EA195" s="24" t="str">
        <f>IF(DY195&gt;0,WORKDAY(DV195,10),"-")</f>
        <v>-</v>
      </c>
      <c r="EB195" s="24" t="str">
        <f>IF(DY195&gt;0,WORKDAY(DW195,10),"-")</f>
        <v>-</v>
      </c>
      <c r="EC195" s="5"/>
      <c r="ED195" s="5"/>
      <c r="EE195" s="24" t="str">
        <f>IF(ED195&gt;0,WORKDAY(EA195,10),"-")</f>
        <v>-</v>
      </c>
      <c r="EF195" s="24" t="str">
        <f>IF(ED195&gt;0,WORKDAY(EB195,10),"-")</f>
        <v>-</v>
      </c>
      <c r="EG195" s="5"/>
      <c r="EH195" s="5"/>
      <c r="EI195" s="54"/>
      <c r="EJ195" s="24" t="str">
        <f>IF(EH195&gt;0,WORKDAY(EE195,10),"-")</f>
        <v>-</v>
      </c>
      <c r="EK195" s="24" t="str">
        <f>IF(EH195&gt;0,WORKDAY(EF195,10),"-")</f>
        <v>-</v>
      </c>
      <c r="EL195" s="5"/>
      <c r="EM195" s="5"/>
      <c r="EN195" s="24" t="str">
        <f>IF(EM195&gt;0,WORKDAY(EJ195,10),"-")</f>
        <v>-</v>
      </c>
      <c r="EO195" s="24" t="str">
        <f>IF(EM195&gt;0,WORKDAY(EK195,10),"-")</f>
        <v>-</v>
      </c>
      <c r="EP195" s="5"/>
      <c r="EQ195" s="5"/>
      <c r="ER195" s="54"/>
      <c r="ES195" s="54"/>
      <c r="ET195" s="54"/>
      <c r="EU195" s="54"/>
      <c r="EV195" s="54"/>
      <c r="EW195" s="24"/>
      <c r="EX195" s="24"/>
      <c r="EY195" s="167"/>
      <c r="EZ195" s="167"/>
      <c r="FA195" s="193"/>
      <c r="FB195" s="214">
        <v>44209</v>
      </c>
      <c r="FC195" s="214">
        <f>FB195</f>
        <v>44209</v>
      </c>
      <c r="FD195" s="5"/>
      <c r="FE195" s="5"/>
      <c r="FF195" s="24" t="str">
        <f>IF(FE195&gt;0,WORKDAY(FB195,10),"-")</f>
        <v>-</v>
      </c>
      <c r="FG195" s="24" t="str">
        <f>IF(FE195&gt;0,WORKDAY(FC195,10),"-")</f>
        <v>-</v>
      </c>
      <c r="FH195" s="5"/>
      <c r="FI195" s="5"/>
      <c r="FJ195" s="34"/>
      <c r="FK195" s="24">
        <f t="shared" ref="FK195:FK199" si="165">WORKDAY(FB195,20)</f>
        <v>44237</v>
      </c>
      <c r="FL195" s="24">
        <f>FK195</f>
        <v>44237</v>
      </c>
      <c r="FM195" s="167"/>
      <c r="FN195" s="167"/>
      <c r="FO195" s="24" t="str">
        <f>IF(FN195&gt;0,WORKDAY(FK195,10),"-")</f>
        <v>-</v>
      </c>
      <c r="FP195" s="24" t="str">
        <f>IF(FN195&gt;0,WORKDAY(FL195,10),"-")</f>
        <v>-</v>
      </c>
      <c r="FQ195" s="5"/>
      <c r="FR195" s="5"/>
      <c r="FS195" s="54"/>
      <c r="FT195" s="24">
        <f t="shared" ref="FT195:FT199" si="166">WORKDAY(FK195,20)</f>
        <v>44265</v>
      </c>
      <c r="FU195" s="24">
        <f>FT195</f>
        <v>44265</v>
      </c>
      <c r="FV195" s="5"/>
      <c r="FW195" s="5"/>
      <c r="FX195" s="24" t="str">
        <f>IF(FW195&gt;0,WORKDAY(FT195,10),"-")</f>
        <v>-</v>
      </c>
      <c r="FY195" s="24" t="str">
        <f>IF(FW195&gt;0,WORKDAY(FU195,10),"-")</f>
        <v>-</v>
      </c>
      <c r="FZ195" s="5"/>
      <c r="GA195" s="5"/>
      <c r="GB195" s="54"/>
      <c r="GC195" s="54"/>
      <c r="GD195" s="54"/>
      <c r="GE195" s="54"/>
      <c r="GF195" s="54"/>
      <c r="GG195" s="54"/>
      <c r="GH195" s="54"/>
      <c r="GI195" s="54"/>
      <c r="GJ195" s="54"/>
      <c r="GK195" s="54"/>
      <c r="GL195" s="54"/>
      <c r="GM195" s="54"/>
      <c r="GN195" s="54"/>
      <c r="GO195" s="54"/>
      <c r="GP195" s="54"/>
      <c r="GQ195" s="54"/>
      <c r="GR195" s="54"/>
      <c r="GS195" s="54"/>
      <c r="GT195" s="54"/>
      <c r="GU195" s="54"/>
      <c r="GV195" s="54"/>
      <c r="GW195" s="54"/>
      <c r="GX195" s="54"/>
      <c r="GY195" s="54"/>
      <c r="GZ195" s="193"/>
      <c r="HA195" s="54"/>
      <c r="HB195" s="54"/>
      <c r="HC195" s="54"/>
      <c r="HD195" s="34">
        <f t="shared" ca="1" si="110"/>
        <v>1</v>
      </c>
      <c r="HE195" s="25">
        <f t="shared" ca="1" si="131"/>
        <v>6.8389057750759875E-4</v>
      </c>
      <c r="HF195" s="25">
        <f t="shared" ca="1" si="132"/>
        <v>1.5197568389057751E-3</v>
      </c>
      <c r="HG195" s="25">
        <f t="shared" ca="1" si="133"/>
        <v>9.0543259557344079E-4</v>
      </c>
      <c r="HH195" s="25">
        <f t="shared" ca="1" si="134"/>
        <v>2.012072434607646E-3</v>
      </c>
      <c r="HI195" s="25"/>
      <c r="HJ195" s="25"/>
      <c r="HK195" s="5"/>
      <c r="HL195" s="24">
        <f t="shared" ca="1" si="108"/>
        <v>44243</v>
      </c>
      <c r="HM195" s="107"/>
      <c r="HO195" s="204" t="str">
        <f t="shared" si="115"/>
        <v>ожидание A1</v>
      </c>
      <c r="HP195" s="204" t="str">
        <f t="shared" si="116"/>
        <v>не выгружено 00</v>
      </c>
      <c r="HQ195" s="182" t="str">
        <f t="shared" si="117"/>
        <v>выгружено A1</v>
      </c>
      <c r="HR195" s="182" t="str">
        <f t="shared" si="118"/>
        <v>ожидание A1</v>
      </c>
      <c r="HS195" s="182" t="b">
        <f t="shared" si="119"/>
        <v>0</v>
      </c>
      <c r="HT195" s="182" t="str">
        <f t="shared" si="120"/>
        <v>ожидание замечаний</v>
      </c>
      <c r="HU195" s="182" t="str">
        <f t="shared" si="121"/>
        <v>0055-P2-GA1-CPC-TRM-00651</v>
      </c>
      <c r="HV195" s="191">
        <f t="shared" si="122"/>
        <v>44243</v>
      </c>
      <c r="HW195" s="184" t="str">
        <f t="shared" si="123"/>
        <v>ожидание A1</v>
      </c>
      <c r="HX195" s="191" t="str">
        <f t="shared" si="124"/>
        <v>ожидание A1</v>
      </c>
      <c r="HY195" s="183"/>
      <c r="HZ195" s="182" t="str">
        <f t="shared" si="125"/>
        <v>выгружено</v>
      </c>
      <c r="IA195" s="182" t="str">
        <f t="shared" si="126"/>
        <v>A1</v>
      </c>
      <c r="IB195" s="182" t="str">
        <f t="shared" si="127"/>
        <v>ожидание замечаний к ревизии</v>
      </c>
      <c r="IC195" s="182" t="str">
        <f t="shared" si="128"/>
        <v>A1</v>
      </c>
      <c r="ID195" s="182" t="str">
        <f t="shared" si="129"/>
        <v>A1</v>
      </c>
      <c r="IE195" s="185" t="str">
        <f t="shared" si="130"/>
        <v>1</v>
      </c>
      <c r="IF195" s="135" t="s">
        <v>705</v>
      </c>
      <c r="IG195" s="181">
        <v>1</v>
      </c>
    </row>
    <row r="196" spans="1:289" s="57" customFormat="1" ht="57" hidden="1" customHeight="1">
      <c r="A196" s="6"/>
      <c r="B196" s="19" t="s">
        <v>156</v>
      </c>
      <c r="C196" s="19" t="s">
        <v>157</v>
      </c>
      <c r="D196" s="5"/>
      <c r="E196" s="5"/>
      <c r="F196" s="5"/>
      <c r="G196" s="5"/>
      <c r="H196" s="5" t="s">
        <v>727</v>
      </c>
      <c r="I196" s="5" t="s">
        <v>736</v>
      </c>
      <c r="J196" s="5"/>
      <c r="K196" s="5"/>
      <c r="L196" s="5"/>
      <c r="M196" s="5"/>
      <c r="N196" s="5"/>
      <c r="O196" s="5"/>
      <c r="P196" s="5" t="s">
        <v>749</v>
      </c>
      <c r="Q196" s="5" t="s">
        <v>750</v>
      </c>
      <c r="R196" s="5" t="s">
        <v>206</v>
      </c>
      <c r="S196" s="5" t="s">
        <v>360</v>
      </c>
      <c r="T196" s="5" t="s">
        <v>361</v>
      </c>
      <c r="U196" s="5" t="s">
        <v>158</v>
      </c>
      <c r="V196" s="5"/>
      <c r="W196" s="5" t="str">
        <f>CONCATENATE(X196,"-",Y196,"-",Z196,AA196,,AB196,"-",AC196)</f>
        <v>3-60-JDMCU-0002</v>
      </c>
      <c r="X196" s="19" t="s">
        <v>180</v>
      </c>
      <c r="Y196" s="19">
        <v>60</v>
      </c>
      <c r="Z196" s="19" t="s">
        <v>302</v>
      </c>
      <c r="AA196" s="19" t="s">
        <v>305</v>
      </c>
      <c r="AB196" s="19" t="s">
        <v>355</v>
      </c>
      <c r="AC196" s="19" t="s">
        <v>192</v>
      </c>
      <c r="AD196" s="5"/>
      <c r="AE196" s="19">
        <v>4</v>
      </c>
      <c r="AF196" s="19" t="s">
        <v>181</v>
      </c>
      <c r="AG196" s="19" t="s">
        <v>182</v>
      </c>
      <c r="AH196" s="19">
        <v>335</v>
      </c>
      <c r="AI196" s="19" t="s">
        <v>193</v>
      </c>
      <c r="AJ196" s="5"/>
      <c r="AK196" s="5"/>
      <c r="AL196" s="5" t="s">
        <v>120</v>
      </c>
      <c r="AM196" s="5"/>
      <c r="AN196" s="5" t="s">
        <v>168</v>
      </c>
      <c r="AO196" s="5" t="str">
        <f>CONCATENATE("0055-",B196,"-",C196,"-","4",".",AE196,".",AF196,".",AG196,".",AH196,"-",AL196,".",AN196,"-",AI196)</f>
        <v>0055-CPC-GA1-4.4.4.60.335-ATH1.SP-0003</v>
      </c>
      <c r="AP196" s="5" t="str">
        <f>CONCATENATE("0055-",B196,"-",C196,"-","4",".",AE196,".",AF196,".",AG196,".",AH196,"-",AL196,"-",AN196,"-",AI196,"_",BD196,"_",U196)</f>
        <v>0055-CPC-GA1-4.4.4.60.335-ATH1-SP-0003_A1_ER</v>
      </c>
      <c r="AQ196" s="13" t="s">
        <v>323</v>
      </c>
      <c r="AR196" s="13" t="s">
        <v>395</v>
      </c>
      <c r="AS196" s="13" t="s">
        <v>500</v>
      </c>
      <c r="AT196" s="13" t="s">
        <v>499</v>
      </c>
      <c r="AU196" s="13" t="s">
        <v>319</v>
      </c>
      <c r="AV196" s="13" t="s">
        <v>334</v>
      </c>
      <c r="AW196" s="13" t="str">
        <f>CONCATENATE(AQ196," ",AS196,CHAR(10),W196,CHAR(10),AU196)</f>
        <v>DCS Marshalling Cabinet for IS and NON-IS channels
3-60-JDMCU-0002
List of elements</v>
      </c>
      <c r="AX196" s="13" t="str">
        <f>CONCATENATE(AR196," ",AT196,CHAR(10),W196,CHAR(10),AV196)</f>
        <v>Шкаф кроссовый РСУ, аналоговые и дискретные сигналы, искробезопасный и неискробезопасный
3-60-JDMCU-0002
Перечень элементов</v>
      </c>
      <c r="AY196" s="5"/>
      <c r="AZ196" s="5" t="s">
        <v>490</v>
      </c>
      <c r="BA196" s="5" t="s">
        <v>481</v>
      </c>
      <c r="BB196" s="5" t="str">
        <f>IF(FW196&gt;0,"02",IF(FN196&gt;0,"01",IF(FE196&gt;0,"00",IF(EM196&gt;0,"G1",IF(ED196&gt;0,"F1",IF(DU196&gt;0,"E1",IF(DL196&gt;0,"D1",IF(DC196&gt;0,"C1",IF(CT196&gt;0,"B1",IF(BM196&gt;0,"A1","-"))))))))))</f>
        <v>A1</v>
      </c>
      <c r="BC196" s="167" t="str">
        <f t="shared" si="163"/>
        <v>IFR</v>
      </c>
      <c r="BD196" s="5" t="str">
        <f t="shared" si="164"/>
        <v>A1</v>
      </c>
      <c r="BE196" s="5"/>
      <c r="BF196" s="5"/>
      <c r="BG196" s="12"/>
      <c r="BH196" s="5"/>
      <c r="BI196" s="5"/>
      <c r="BJ196" s="54">
        <f>FB196-(28+15)</f>
        <v>44166</v>
      </c>
      <c r="BK196" s="54">
        <f ca="1">IF(BM196&gt;0,BL196,IF(BJ196&lt;TODAY(),WORKDAY(TODAY(),10),BJ196))</f>
        <v>44243</v>
      </c>
      <c r="BL196" s="193">
        <v>44243</v>
      </c>
      <c r="BM196" s="167" t="s">
        <v>776</v>
      </c>
      <c r="BN196" s="167"/>
      <c r="BO196" s="167"/>
      <c r="BP196" s="167"/>
      <c r="BQ196" s="167"/>
      <c r="BR196" s="157"/>
      <c r="BS196" s="157"/>
      <c r="BT196" s="157"/>
      <c r="BU196" s="157"/>
      <c r="BV196" s="157"/>
      <c r="BW196" s="147"/>
      <c r="BX196" s="147"/>
      <c r="BY196" s="147"/>
      <c r="BZ196" s="147"/>
      <c r="CA196" s="147"/>
      <c r="CB196" s="125"/>
      <c r="CC196" s="125"/>
      <c r="CD196" s="125"/>
      <c r="CE196" s="125"/>
      <c r="CF196" s="125"/>
      <c r="CG196" s="125"/>
      <c r="CH196" s="125"/>
      <c r="CI196" s="125"/>
      <c r="CJ196" s="125"/>
      <c r="CK196" s="125"/>
      <c r="CL196" s="24">
        <f>WORKDAY(BJ196,20)</f>
        <v>44194</v>
      </c>
      <c r="CM196" s="24">
        <f ca="1">IF(BM196&gt;0,WORKDAY(BK196,10),"-")</f>
        <v>44257</v>
      </c>
      <c r="CN196" s="54"/>
      <c r="CO196" s="117"/>
      <c r="CP196" s="34"/>
      <c r="CQ196" s="24">
        <f>WORKDAY(CL196,10)</f>
        <v>44208</v>
      </c>
      <c r="CR196" s="24" t="str">
        <f>IF(CO196&gt;0,WORKDAY(CM196,10),"-")</f>
        <v>-</v>
      </c>
      <c r="CS196" s="54"/>
      <c r="CT196" s="5"/>
      <c r="CU196" s="24" t="str">
        <f>IF(CT196&gt;0,WORKDAY(CQ196,10),"-")</f>
        <v>-</v>
      </c>
      <c r="CV196" s="24" t="str">
        <f>IF(CT196&gt;0,WORKDAY(CR196,10),"-")</f>
        <v>-</v>
      </c>
      <c r="CW196" s="54"/>
      <c r="CX196" s="5"/>
      <c r="CY196" s="34"/>
      <c r="CZ196" s="24" t="str">
        <f>IF(CX196&gt;0,WORKDAY(CU196,10),"-")</f>
        <v>-</v>
      </c>
      <c r="DA196" s="24" t="str">
        <f>IF(CX196&gt;0,WORKDAY(CV196,10),"-")</f>
        <v>-</v>
      </c>
      <c r="DB196" s="24"/>
      <c r="DC196" s="5"/>
      <c r="DD196" s="24" t="str">
        <f>IF(DC196&gt;0,WORKDAY(CZ196,10),"-")</f>
        <v>-</v>
      </c>
      <c r="DE196" s="24" t="str">
        <f>IF(DC196&gt;0,WORKDAY(DA196,10),"-")</f>
        <v>-</v>
      </c>
      <c r="DF196" s="5"/>
      <c r="DG196" s="5"/>
      <c r="DH196" s="54"/>
      <c r="DI196" s="24" t="str">
        <f>IF(DG196&gt;0,WORKDAY(DD196,10),"-")</f>
        <v>-</v>
      </c>
      <c r="DJ196" s="24">
        <v>43437</v>
      </c>
      <c r="DK196" s="5"/>
      <c r="DL196" s="5"/>
      <c r="DM196" s="24" t="str">
        <f>IF(DL196&gt;0,WORKDAY(DI196,10),"-")</f>
        <v>-</v>
      </c>
      <c r="DN196" s="24" t="str">
        <f>IF(DL196&gt;0,WORKDAY(DJ196,10),"-")</f>
        <v>-</v>
      </c>
      <c r="DO196" s="5"/>
      <c r="DP196" s="5"/>
      <c r="DQ196" s="54"/>
      <c r="DR196" s="24" t="str">
        <f>IF(DP196&gt;0,WORKDAY(DM196,10),"-")</f>
        <v>-</v>
      </c>
      <c r="DS196" s="24">
        <v>43437</v>
      </c>
      <c r="DT196" s="5"/>
      <c r="DU196" s="5"/>
      <c r="DV196" s="24" t="str">
        <f>IF(DU196&gt;0,WORKDAY(DR196,10),"-")</f>
        <v>-</v>
      </c>
      <c r="DW196" s="24" t="str">
        <f>IF(DU196&gt;0,WORKDAY(DS196,10),"-")</f>
        <v>-</v>
      </c>
      <c r="DX196" s="5"/>
      <c r="DY196" s="5"/>
      <c r="DZ196" s="54"/>
      <c r="EA196" s="24" t="str">
        <f>IF(DY196&gt;0,WORKDAY(DV196,10),"-")</f>
        <v>-</v>
      </c>
      <c r="EB196" s="24" t="str">
        <f>IF(DY196&gt;0,WORKDAY(DW196,10),"-")</f>
        <v>-</v>
      </c>
      <c r="EC196" s="5"/>
      <c r="ED196" s="5"/>
      <c r="EE196" s="24" t="str">
        <f>IF(ED196&gt;0,WORKDAY(EA196,10),"-")</f>
        <v>-</v>
      </c>
      <c r="EF196" s="24" t="str">
        <f>IF(ED196&gt;0,WORKDAY(EB196,10),"-")</f>
        <v>-</v>
      </c>
      <c r="EG196" s="5"/>
      <c r="EH196" s="5"/>
      <c r="EI196" s="54"/>
      <c r="EJ196" s="24" t="str">
        <f>IF(EH196&gt;0,WORKDAY(EE196,10),"-")</f>
        <v>-</v>
      </c>
      <c r="EK196" s="24" t="str">
        <f>IF(EH196&gt;0,WORKDAY(EF196,10),"-")</f>
        <v>-</v>
      </c>
      <c r="EL196" s="5"/>
      <c r="EM196" s="5"/>
      <c r="EN196" s="24" t="str">
        <f>IF(EM196&gt;0,WORKDAY(EJ196,10),"-")</f>
        <v>-</v>
      </c>
      <c r="EO196" s="24" t="str">
        <f>IF(EM196&gt;0,WORKDAY(EK196,10),"-")</f>
        <v>-</v>
      </c>
      <c r="EP196" s="5"/>
      <c r="EQ196" s="5"/>
      <c r="ER196" s="54"/>
      <c r="ES196" s="54"/>
      <c r="ET196" s="54"/>
      <c r="EU196" s="54"/>
      <c r="EV196" s="54"/>
      <c r="EW196" s="24"/>
      <c r="EX196" s="24"/>
      <c r="EY196" s="167"/>
      <c r="EZ196" s="167"/>
      <c r="FA196" s="193"/>
      <c r="FB196" s="214">
        <v>44209</v>
      </c>
      <c r="FC196" s="214">
        <f>FB196</f>
        <v>44209</v>
      </c>
      <c r="FD196" s="5"/>
      <c r="FE196" s="5"/>
      <c r="FF196" s="24" t="str">
        <f>IF(FE196&gt;0,WORKDAY(FB196,10),"-")</f>
        <v>-</v>
      </c>
      <c r="FG196" s="24" t="str">
        <f>IF(FE196&gt;0,WORKDAY(FC196,10),"-")</f>
        <v>-</v>
      </c>
      <c r="FH196" s="5"/>
      <c r="FI196" s="5"/>
      <c r="FJ196" s="34"/>
      <c r="FK196" s="24">
        <f t="shared" si="165"/>
        <v>44237</v>
      </c>
      <c r="FL196" s="24">
        <f>FK196</f>
        <v>44237</v>
      </c>
      <c r="FM196" s="167"/>
      <c r="FN196" s="167"/>
      <c r="FO196" s="24" t="str">
        <f>IF(FN196&gt;0,WORKDAY(FK196,10),"-")</f>
        <v>-</v>
      </c>
      <c r="FP196" s="24" t="str">
        <f>IF(FN196&gt;0,WORKDAY(FL196,10),"-")</f>
        <v>-</v>
      </c>
      <c r="FQ196" s="5"/>
      <c r="FR196" s="5"/>
      <c r="FS196" s="54"/>
      <c r="FT196" s="24">
        <f t="shared" si="166"/>
        <v>44265</v>
      </c>
      <c r="FU196" s="24">
        <f>FT196</f>
        <v>44265</v>
      </c>
      <c r="FV196" s="5"/>
      <c r="FW196" s="5"/>
      <c r="FX196" s="24" t="str">
        <f>IF(FW196&gt;0,WORKDAY(FT196,10),"-")</f>
        <v>-</v>
      </c>
      <c r="FY196" s="24" t="str">
        <f>IF(FW196&gt;0,WORKDAY(FU196,10),"-")</f>
        <v>-</v>
      </c>
      <c r="FZ196" s="5"/>
      <c r="GA196" s="5"/>
      <c r="GB196" s="54"/>
      <c r="GC196" s="54"/>
      <c r="GD196" s="54"/>
      <c r="GE196" s="54"/>
      <c r="GF196" s="54"/>
      <c r="GG196" s="54"/>
      <c r="GH196" s="54"/>
      <c r="GI196" s="54"/>
      <c r="GJ196" s="54"/>
      <c r="GK196" s="54"/>
      <c r="GL196" s="54"/>
      <c r="GM196" s="54"/>
      <c r="GN196" s="54"/>
      <c r="GO196" s="54"/>
      <c r="GP196" s="54"/>
      <c r="GQ196" s="54"/>
      <c r="GR196" s="54"/>
      <c r="GS196" s="54"/>
      <c r="GT196" s="54"/>
      <c r="GU196" s="54"/>
      <c r="GV196" s="54"/>
      <c r="GW196" s="54"/>
      <c r="GX196" s="54"/>
      <c r="GY196" s="54"/>
      <c r="GZ196" s="193"/>
      <c r="HA196" s="54"/>
      <c r="HB196" s="54"/>
      <c r="HC196" s="54"/>
      <c r="HD196" s="34">
        <f t="shared" ca="1" si="110"/>
        <v>1</v>
      </c>
      <c r="HE196" s="25">
        <f t="shared" ca="1" si="131"/>
        <v>6.8389057750759875E-4</v>
      </c>
      <c r="HF196" s="25">
        <f t="shared" ca="1" si="132"/>
        <v>1.5197568389057751E-3</v>
      </c>
      <c r="HG196" s="25">
        <f t="shared" ca="1" si="133"/>
        <v>9.0543259557344079E-4</v>
      </c>
      <c r="HH196" s="25">
        <f t="shared" ca="1" si="134"/>
        <v>2.012072434607646E-3</v>
      </c>
      <c r="HI196" s="25"/>
      <c r="HJ196" s="25"/>
      <c r="HK196" s="5"/>
      <c r="HL196" s="24">
        <f t="shared" ca="1" si="108"/>
        <v>44243</v>
      </c>
      <c r="HM196" s="107"/>
      <c r="HO196" s="204" t="str">
        <f t="shared" si="115"/>
        <v>ожидание A1</v>
      </c>
      <c r="HP196" s="204" t="str">
        <f t="shared" si="116"/>
        <v>не выгружено 00</v>
      </c>
      <c r="HQ196" s="182" t="str">
        <f t="shared" si="117"/>
        <v>выгружено A1</v>
      </c>
      <c r="HR196" s="182" t="str">
        <f t="shared" si="118"/>
        <v>ожидание A1</v>
      </c>
      <c r="HS196" s="182" t="b">
        <f t="shared" si="119"/>
        <v>0</v>
      </c>
      <c r="HT196" s="182" t="str">
        <f t="shared" si="120"/>
        <v>ожидание замечаний</v>
      </c>
      <c r="HU196" s="182" t="str">
        <f t="shared" si="121"/>
        <v>0055-P2-GA1-CPC-TRM-00651</v>
      </c>
      <c r="HV196" s="191">
        <f t="shared" si="122"/>
        <v>44243</v>
      </c>
      <c r="HW196" s="184" t="str">
        <f t="shared" si="123"/>
        <v>ожидание A1</v>
      </c>
      <c r="HX196" s="191" t="str">
        <f t="shared" si="124"/>
        <v>ожидание A1</v>
      </c>
      <c r="HY196" s="183"/>
      <c r="HZ196" s="182" t="str">
        <f t="shared" si="125"/>
        <v>выгружено</v>
      </c>
      <c r="IA196" s="182" t="str">
        <f t="shared" si="126"/>
        <v>A1</v>
      </c>
      <c r="IB196" s="182" t="str">
        <f t="shared" si="127"/>
        <v>ожидание замечаний к ревизии</v>
      </c>
      <c r="IC196" s="182" t="str">
        <f t="shared" si="128"/>
        <v>A1</v>
      </c>
      <c r="ID196" s="182" t="str">
        <f t="shared" si="129"/>
        <v>A1</v>
      </c>
      <c r="IE196" s="185" t="str">
        <f t="shared" si="130"/>
        <v>1</v>
      </c>
      <c r="IF196" s="135" t="s">
        <v>705</v>
      </c>
      <c r="IG196" s="181">
        <v>1</v>
      </c>
    </row>
    <row r="197" spans="1:289" s="57" customFormat="1" ht="57" hidden="1" customHeight="1">
      <c r="A197" s="6"/>
      <c r="B197" s="19" t="s">
        <v>156</v>
      </c>
      <c r="C197" s="19" t="s">
        <v>157</v>
      </c>
      <c r="D197" s="5"/>
      <c r="E197" s="5"/>
      <c r="F197" s="5"/>
      <c r="G197" s="5"/>
      <c r="H197" s="5" t="s">
        <v>727</v>
      </c>
      <c r="I197" s="5" t="s">
        <v>736</v>
      </c>
      <c r="J197" s="5"/>
      <c r="K197" s="5"/>
      <c r="L197" s="5"/>
      <c r="M197" s="5"/>
      <c r="N197" s="5"/>
      <c r="O197" s="5"/>
      <c r="P197" s="5" t="s">
        <v>749</v>
      </c>
      <c r="Q197" s="5" t="s">
        <v>750</v>
      </c>
      <c r="R197" s="5" t="s">
        <v>206</v>
      </c>
      <c r="S197" s="5" t="s">
        <v>360</v>
      </c>
      <c r="T197" s="5" t="s">
        <v>361</v>
      </c>
      <c r="U197" s="5" t="s">
        <v>158</v>
      </c>
      <c r="V197" s="5"/>
      <c r="W197" s="5" t="str">
        <f>CONCATENATE(X197,"-",Y197,"-",Z197,AA197,,AB197,"-",AC197)</f>
        <v>3-60-JDMCU-0002</v>
      </c>
      <c r="X197" s="19" t="s">
        <v>180</v>
      </c>
      <c r="Y197" s="19">
        <v>60</v>
      </c>
      <c r="Z197" s="19" t="s">
        <v>302</v>
      </c>
      <c r="AA197" s="19" t="s">
        <v>305</v>
      </c>
      <c r="AB197" s="19" t="s">
        <v>355</v>
      </c>
      <c r="AC197" s="19" t="s">
        <v>192</v>
      </c>
      <c r="AD197" s="5"/>
      <c r="AE197" s="19">
        <v>4</v>
      </c>
      <c r="AF197" s="19" t="s">
        <v>181</v>
      </c>
      <c r="AG197" s="19" t="s">
        <v>182</v>
      </c>
      <c r="AH197" s="19">
        <v>335</v>
      </c>
      <c r="AI197" s="19" t="s">
        <v>193</v>
      </c>
      <c r="AJ197" s="5"/>
      <c r="AK197" s="5"/>
      <c r="AL197" s="5" t="s">
        <v>120</v>
      </c>
      <c r="AM197" s="5"/>
      <c r="AN197" s="5" t="s">
        <v>169</v>
      </c>
      <c r="AO197" s="5" t="str">
        <f>CONCATENATE("0055-",B197,"-",C197,"-","4",".",AE197,".",AF197,".",AG197,".",AH197,"-",AL197,".",AN197,"-",AI197)</f>
        <v>0055-CPC-GA1-4.4.4.60.335-ATH1.V0-0003</v>
      </c>
      <c r="AP197" s="5" t="str">
        <f>CONCATENATE("0055-",B197,"-",C197,"-","4",".",AE197,".",AF197,".",AG197,".",AH197,"-",AL197,"-",AN197,"-",AI197,"_",BD197,"_",U197)</f>
        <v>0055-CPC-GA1-4.4.4.60.335-ATH1-V0-0003_A1_ER</v>
      </c>
      <c r="AQ197" s="13" t="s">
        <v>323</v>
      </c>
      <c r="AR197" s="13" t="s">
        <v>395</v>
      </c>
      <c r="AS197" s="13" t="s">
        <v>500</v>
      </c>
      <c r="AT197" s="13" t="s">
        <v>499</v>
      </c>
      <c r="AU197" s="13" t="s">
        <v>320</v>
      </c>
      <c r="AV197" s="13" t="s">
        <v>335</v>
      </c>
      <c r="AW197" s="13" t="str">
        <f>CONCATENATE(AQ197," ",AS197,CHAR(10),W197,CHAR(10),AU197)</f>
        <v>DCS Marshalling Cabinet for IS and NON-IS channels
3-60-JDMCU-0002
General view drawings</v>
      </c>
      <c r="AX197" s="13" t="str">
        <f>CONCATENATE(AR197," ",AT197,CHAR(10),W197,CHAR(10),AV197)</f>
        <v>Шкаф кроссовый РСУ, аналоговые и дискретные сигналы, искробезопасный и неискробезопасный
3-60-JDMCU-0002
Чертеж общего вида</v>
      </c>
      <c r="AY197" s="5"/>
      <c r="AZ197" s="5" t="s">
        <v>490</v>
      </c>
      <c r="BA197" s="5" t="s">
        <v>481</v>
      </c>
      <c r="BB197" s="5" t="str">
        <f>IF(FW197&gt;0,"02",IF(FN197&gt;0,"01",IF(FE197&gt;0,"00",IF(EM197&gt;0,"G1",IF(ED197&gt;0,"F1",IF(DU197&gt;0,"E1",IF(DL197&gt;0,"D1",IF(DC197&gt;0,"C1",IF(CT197&gt;0,"B1",IF(BM197&gt;0,"A1","-"))))))))))</f>
        <v>A1</v>
      </c>
      <c r="BC197" s="167" t="str">
        <f t="shared" si="163"/>
        <v>IFR</v>
      </c>
      <c r="BD197" s="5" t="str">
        <f t="shared" si="164"/>
        <v>A1</v>
      </c>
      <c r="BE197" s="5"/>
      <c r="BF197" s="5"/>
      <c r="BG197" s="12"/>
      <c r="BH197" s="5"/>
      <c r="BI197" s="5"/>
      <c r="BJ197" s="54">
        <f>FB197-(28+15)</f>
        <v>44166</v>
      </c>
      <c r="BK197" s="54">
        <f ca="1">IF(BM197&gt;0,BL197,IF(BJ197&lt;TODAY(),WORKDAY(TODAY(),10),BJ197))</f>
        <v>44243</v>
      </c>
      <c r="BL197" s="193">
        <v>44243</v>
      </c>
      <c r="BM197" s="167" t="s">
        <v>776</v>
      </c>
      <c r="BN197" s="167"/>
      <c r="BO197" s="167"/>
      <c r="BP197" s="167"/>
      <c r="BQ197" s="167"/>
      <c r="BR197" s="157"/>
      <c r="BS197" s="157"/>
      <c r="BT197" s="157"/>
      <c r="BU197" s="157"/>
      <c r="BV197" s="157"/>
      <c r="BW197" s="147"/>
      <c r="BX197" s="147"/>
      <c r="BY197" s="147"/>
      <c r="BZ197" s="147"/>
      <c r="CA197" s="147"/>
      <c r="CB197" s="125"/>
      <c r="CC197" s="125"/>
      <c r="CD197" s="125"/>
      <c r="CE197" s="125"/>
      <c r="CF197" s="125"/>
      <c r="CG197" s="125"/>
      <c r="CH197" s="125"/>
      <c r="CI197" s="125"/>
      <c r="CJ197" s="125"/>
      <c r="CK197" s="125"/>
      <c r="CL197" s="24">
        <f>WORKDAY(BJ197,20)</f>
        <v>44194</v>
      </c>
      <c r="CM197" s="24">
        <f ca="1">IF(BM197&gt;0,WORKDAY(BK197,10),"-")</f>
        <v>44257</v>
      </c>
      <c r="CN197" s="54"/>
      <c r="CO197" s="117"/>
      <c r="CP197" s="34"/>
      <c r="CQ197" s="24">
        <f>WORKDAY(CL197,10)</f>
        <v>44208</v>
      </c>
      <c r="CR197" s="24" t="str">
        <f>IF(CO197&gt;0,WORKDAY(CM197,10),"-")</f>
        <v>-</v>
      </c>
      <c r="CS197" s="54"/>
      <c r="CT197" s="5"/>
      <c r="CU197" s="24" t="str">
        <f>IF(CT197&gt;0,WORKDAY(CQ197,10),"-")</f>
        <v>-</v>
      </c>
      <c r="CV197" s="24" t="str">
        <f>IF(CT197&gt;0,WORKDAY(CR197,10),"-")</f>
        <v>-</v>
      </c>
      <c r="CW197" s="54"/>
      <c r="CX197" s="5"/>
      <c r="CY197" s="34"/>
      <c r="CZ197" s="24" t="str">
        <f>IF(CX197&gt;0,WORKDAY(CU197,10),"-")</f>
        <v>-</v>
      </c>
      <c r="DA197" s="24" t="str">
        <f>IF(CX197&gt;0,WORKDAY(CV197,10),"-")</f>
        <v>-</v>
      </c>
      <c r="DB197" s="24"/>
      <c r="DC197" s="5"/>
      <c r="DD197" s="24" t="str">
        <f>IF(DC197&gt;0,WORKDAY(CZ197,10),"-")</f>
        <v>-</v>
      </c>
      <c r="DE197" s="24" t="str">
        <f>IF(DC197&gt;0,WORKDAY(DA197,10),"-")</f>
        <v>-</v>
      </c>
      <c r="DF197" s="5"/>
      <c r="DG197" s="5"/>
      <c r="DH197" s="54"/>
      <c r="DI197" s="24" t="str">
        <f>IF(DG197&gt;0,WORKDAY(DD197,10),"-")</f>
        <v>-</v>
      </c>
      <c r="DJ197" s="24">
        <v>43437</v>
      </c>
      <c r="DK197" s="5"/>
      <c r="DL197" s="5"/>
      <c r="DM197" s="24" t="str">
        <f>IF(DL197&gt;0,WORKDAY(DI197,10),"-")</f>
        <v>-</v>
      </c>
      <c r="DN197" s="24" t="str">
        <f>IF(DL197&gt;0,WORKDAY(DJ197,10),"-")</f>
        <v>-</v>
      </c>
      <c r="DO197" s="5"/>
      <c r="DP197" s="5"/>
      <c r="DQ197" s="54"/>
      <c r="DR197" s="24" t="str">
        <f>IF(DP197&gt;0,WORKDAY(DM197,10),"-")</f>
        <v>-</v>
      </c>
      <c r="DS197" s="24">
        <v>43437</v>
      </c>
      <c r="DT197" s="5"/>
      <c r="DU197" s="5"/>
      <c r="DV197" s="24" t="str">
        <f>IF(DU197&gt;0,WORKDAY(DR197,10),"-")</f>
        <v>-</v>
      </c>
      <c r="DW197" s="24" t="str">
        <f>IF(DU197&gt;0,WORKDAY(DS197,10),"-")</f>
        <v>-</v>
      </c>
      <c r="DX197" s="5"/>
      <c r="DY197" s="5"/>
      <c r="DZ197" s="54"/>
      <c r="EA197" s="24" t="str">
        <f>IF(DY197&gt;0,WORKDAY(DV197,10),"-")</f>
        <v>-</v>
      </c>
      <c r="EB197" s="24" t="str">
        <f>IF(DY197&gt;0,WORKDAY(DW197,10),"-")</f>
        <v>-</v>
      </c>
      <c r="EC197" s="5"/>
      <c r="ED197" s="5"/>
      <c r="EE197" s="24" t="str">
        <f>IF(ED197&gt;0,WORKDAY(EA197,10),"-")</f>
        <v>-</v>
      </c>
      <c r="EF197" s="24" t="str">
        <f>IF(ED197&gt;0,WORKDAY(EB197,10),"-")</f>
        <v>-</v>
      </c>
      <c r="EG197" s="5"/>
      <c r="EH197" s="5"/>
      <c r="EI197" s="54"/>
      <c r="EJ197" s="24" t="str">
        <f>IF(EH197&gt;0,WORKDAY(EE197,10),"-")</f>
        <v>-</v>
      </c>
      <c r="EK197" s="24" t="str">
        <f>IF(EH197&gt;0,WORKDAY(EF197,10),"-")</f>
        <v>-</v>
      </c>
      <c r="EL197" s="5"/>
      <c r="EM197" s="5"/>
      <c r="EN197" s="24" t="str">
        <f>IF(EM197&gt;0,WORKDAY(EJ197,10),"-")</f>
        <v>-</v>
      </c>
      <c r="EO197" s="24" t="str">
        <f>IF(EM197&gt;0,WORKDAY(EK197,10),"-")</f>
        <v>-</v>
      </c>
      <c r="EP197" s="5"/>
      <c r="EQ197" s="5"/>
      <c r="ER197" s="54"/>
      <c r="ES197" s="54"/>
      <c r="ET197" s="54"/>
      <c r="EU197" s="54"/>
      <c r="EV197" s="54"/>
      <c r="EW197" s="24"/>
      <c r="EX197" s="24"/>
      <c r="EY197" s="167"/>
      <c r="EZ197" s="167"/>
      <c r="FA197" s="193"/>
      <c r="FB197" s="214">
        <v>44209</v>
      </c>
      <c r="FC197" s="214">
        <f>FB197</f>
        <v>44209</v>
      </c>
      <c r="FD197" s="5"/>
      <c r="FE197" s="5"/>
      <c r="FF197" s="24" t="str">
        <f>IF(FE197&gt;0,WORKDAY(FB197,10),"-")</f>
        <v>-</v>
      </c>
      <c r="FG197" s="24" t="str">
        <f>IF(FE197&gt;0,WORKDAY(FC197,10),"-")</f>
        <v>-</v>
      </c>
      <c r="FH197" s="5"/>
      <c r="FI197" s="5"/>
      <c r="FJ197" s="34"/>
      <c r="FK197" s="24">
        <f t="shared" si="165"/>
        <v>44237</v>
      </c>
      <c r="FL197" s="24">
        <f>FK197</f>
        <v>44237</v>
      </c>
      <c r="FM197" s="167"/>
      <c r="FN197" s="167"/>
      <c r="FO197" s="24" t="str">
        <f>IF(FN197&gt;0,WORKDAY(FK197,10),"-")</f>
        <v>-</v>
      </c>
      <c r="FP197" s="24" t="str">
        <f>IF(FN197&gt;0,WORKDAY(FL197,10),"-")</f>
        <v>-</v>
      </c>
      <c r="FQ197" s="5"/>
      <c r="FR197" s="5"/>
      <c r="FS197" s="54"/>
      <c r="FT197" s="24">
        <f t="shared" si="166"/>
        <v>44265</v>
      </c>
      <c r="FU197" s="24">
        <f>FT197</f>
        <v>44265</v>
      </c>
      <c r="FV197" s="5"/>
      <c r="FW197" s="5"/>
      <c r="FX197" s="24" t="str">
        <f>IF(FW197&gt;0,WORKDAY(FT197,10),"-")</f>
        <v>-</v>
      </c>
      <c r="FY197" s="24" t="str">
        <f>IF(FW197&gt;0,WORKDAY(FU197,10),"-")</f>
        <v>-</v>
      </c>
      <c r="FZ197" s="5"/>
      <c r="GA197" s="5"/>
      <c r="GB197" s="54"/>
      <c r="GC197" s="54"/>
      <c r="GD197" s="54"/>
      <c r="GE197" s="54"/>
      <c r="GF197" s="54"/>
      <c r="GG197" s="54"/>
      <c r="GH197" s="54"/>
      <c r="GI197" s="54"/>
      <c r="GJ197" s="54"/>
      <c r="GK197" s="54"/>
      <c r="GL197" s="54"/>
      <c r="GM197" s="54"/>
      <c r="GN197" s="54"/>
      <c r="GO197" s="54"/>
      <c r="GP197" s="54"/>
      <c r="GQ197" s="54"/>
      <c r="GR197" s="54"/>
      <c r="GS197" s="54"/>
      <c r="GT197" s="54"/>
      <c r="GU197" s="54"/>
      <c r="GV197" s="54"/>
      <c r="GW197" s="54"/>
      <c r="GX197" s="54"/>
      <c r="GY197" s="54"/>
      <c r="GZ197" s="193"/>
      <c r="HA197" s="54"/>
      <c r="HB197" s="54"/>
      <c r="HC197" s="54"/>
      <c r="HD197" s="34">
        <f t="shared" ca="1" si="110"/>
        <v>1</v>
      </c>
      <c r="HE197" s="25">
        <f t="shared" ca="1" si="131"/>
        <v>6.8389057750759875E-4</v>
      </c>
      <c r="HF197" s="25">
        <f t="shared" ca="1" si="132"/>
        <v>1.5197568389057751E-3</v>
      </c>
      <c r="HG197" s="25">
        <f t="shared" ca="1" si="133"/>
        <v>9.0543259557344079E-4</v>
      </c>
      <c r="HH197" s="25">
        <f t="shared" ca="1" si="134"/>
        <v>2.012072434607646E-3</v>
      </c>
      <c r="HI197" s="25"/>
      <c r="HJ197" s="25"/>
      <c r="HK197" s="5"/>
      <c r="HL197" s="24">
        <f t="shared" ca="1" si="108"/>
        <v>44243</v>
      </c>
      <c r="HM197" s="107"/>
      <c r="HO197" s="204" t="str">
        <f t="shared" si="115"/>
        <v>ожидание A1</v>
      </c>
      <c r="HP197" s="204" t="str">
        <f t="shared" si="116"/>
        <v>не выгружено 00</v>
      </c>
      <c r="HQ197" s="182" t="str">
        <f t="shared" si="117"/>
        <v>выгружено A1</v>
      </c>
      <c r="HR197" s="182" t="str">
        <f t="shared" si="118"/>
        <v>ожидание A1</v>
      </c>
      <c r="HS197" s="182" t="b">
        <f t="shared" si="119"/>
        <v>0</v>
      </c>
      <c r="HT197" s="182" t="str">
        <f t="shared" si="120"/>
        <v>ожидание замечаний</v>
      </c>
      <c r="HU197" s="182" t="str">
        <f t="shared" si="121"/>
        <v>0055-P2-GA1-CPC-TRM-00651</v>
      </c>
      <c r="HV197" s="191">
        <f t="shared" si="122"/>
        <v>44243</v>
      </c>
      <c r="HW197" s="184" t="str">
        <f t="shared" si="123"/>
        <v>ожидание A1</v>
      </c>
      <c r="HX197" s="191" t="str">
        <f t="shared" si="124"/>
        <v>ожидание A1</v>
      </c>
      <c r="HY197" s="183"/>
      <c r="HZ197" s="182" t="str">
        <f t="shared" si="125"/>
        <v>выгружено</v>
      </c>
      <c r="IA197" s="182" t="str">
        <f t="shared" si="126"/>
        <v>A1</v>
      </c>
      <c r="IB197" s="182" t="str">
        <f t="shared" si="127"/>
        <v>ожидание замечаний к ревизии</v>
      </c>
      <c r="IC197" s="182" t="str">
        <f t="shared" si="128"/>
        <v>A1</v>
      </c>
      <c r="ID197" s="182" t="str">
        <f t="shared" si="129"/>
        <v>A1</v>
      </c>
      <c r="IE197" s="185" t="str">
        <f t="shared" si="130"/>
        <v>1</v>
      </c>
      <c r="IF197" s="135" t="s">
        <v>705</v>
      </c>
      <c r="IG197" s="181">
        <v>1</v>
      </c>
    </row>
    <row r="198" spans="1:289" s="57" customFormat="1" ht="57" hidden="1" customHeight="1">
      <c r="A198" s="6"/>
      <c r="B198" s="19" t="s">
        <v>156</v>
      </c>
      <c r="C198" s="19" t="s">
        <v>157</v>
      </c>
      <c r="D198" s="5"/>
      <c r="E198" s="5"/>
      <c r="F198" s="5"/>
      <c r="G198" s="5"/>
      <c r="H198" s="5" t="s">
        <v>727</v>
      </c>
      <c r="I198" s="5" t="s">
        <v>736</v>
      </c>
      <c r="J198" s="5"/>
      <c r="K198" s="5"/>
      <c r="L198" s="5"/>
      <c r="M198" s="5"/>
      <c r="N198" s="5"/>
      <c r="O198" s="5"/>
      <c r="P198" s="5" t="s">
        <v>749</v>
      </c>
      <c r="Q198" s="5" t="s">
        <v>750</v>
      </c>
      <c r="R198" s="5" t="s">
        <v>206</v>
      </c>
      <c r="S198" s="5" t="s">
        <v>360</v>
      </c>
      <c r="T198" s="5" t="s">
        <v>361</v>
      </c>
      <c r="U198" s="5" t="s">
        <v>158</v>
      </c>
      <c r="V198" s="5"/>
      <c r="W198" s="5" t="str">
        <f>CONCATENATE(X198,"-",Y198,"-",Z198,AA198,,AB198,"-",AC198)</f>
        <v>3-60-JDMCU-0002</v>
      </c>
      <c r="X198" s="19" t="s">
        <v>180</v>
      </c>
      <c r="Y198" s="19">
        <v>60</v>
      </c>
      <c r="Z198" s="19" t="s">
        <v>302</v>
      </c>
      <c r="AA198" s="19" t="s">
        <v>305</v>
      </c>
      <c r="AB198" s="19" t="s">
        <v>355</v>
      </c>
      <c r="AC198" s="19" t="s">
        <v>192</v>
      </c>
      <c r="AD198" s="5"/>
      <c r="AE198" s="19">
        <v>4</v>
      </c>
      <c r="AF198" s="19" t="s">
        <v>181</v>
      </c>
      <c r="AG198" s="19" t="s">
        <v>182</v>
      </c>
      <c r="AH198" s="19">
        <v>335</v>
      </c>
      <c r="AI198" s="19" t="s">
        <v>193</v>
      </c>
      <c r="AJ198" s="5"/>
      <c r="AK198" s="5"/>
      <c r="AL198" s="5" t="s">
        <v>120</v>
      </c>
      <c r="AM198" s="5"/>
      <c r="AN198" s="5" t="s">
        <v>170</v>
      </c>
      <c r="AO198" s="5" t="str">
        <f>CONCATENATE("0055-",B198,"-",C198,"-","4",".",AE198,".",AF198,".",AG198,".",AH198,"-",AL198,".",AN198,"-",AI198)</f>
        <v>0055-CPC-GA1-4.4.4.60.335-ATH1.SB-0003</v>
      </c>
      <c r="AP198" s="5" t="str">
        <f>CONCATENATE("0055-",B198,"-",C198,"-","4",".",AE198,".",AF198,".",AG198,".",AH198,"-",AL198,"-",AN198,"-",AI198,"_",BD198,"_",U198)</f>
        <v>0055-CPC-GA1-4.4.4.60.335-ATH1-SB-0003_A1_ER</v>
      </c>
      <c r="AQ198" s="13" t="s">
        <v>323</v>
      </c>
      <c r="AR198" s="13" t="s">
        <v>395</v>
      </c>
      <c r="AS198" s="13" t="s">
        <v>500</v>
      </c>
      <c r="AT198" s="13" t="s">
        <v>499</v>
      </c>
      <c r="AU198" s="13" t="s">
        <v>321</v>
      </c>
      <c r="AV198" s="13" t="s">
        <v>336</v>
      </c>
      <c r="AW198" s="13" t="str">
        <f>CONCATENATE(AQ198," ",AS198,CHAR(10),W198,CHAR(10),AU198)</f>
        <v>DCS Marshalling Cabinet for IS and NON-IS channels
3-60-JDMCU-0002
Electrical circuits</v>
      </c>
      <c r="AX198" s="13" t="str">
        <f>CONCATENATE(AR198," ",AT198,CHAR(10),W198,CHAR(10),AV198)</f>
        <v>Шкаф кроссовый РСУ, аналоговые и дискретные сигналы, искробезопасный и неискробезопасный
3-60-JDMCU-0002
Схема электрическая принципиальная</v>
      </c>
      <c r="AY198" s="5"/>
      <c r="AZ198" s="5" t="s">
        <v>490</v>
      </c>
      <c r="BA198" s="5" t="s">
        <v>481</v>
      </c>
      <c r="BB198" s="5" t="str">
        <f>IF(FW198&gt;0,"02",IF(FN198&gt;0,"01",IF(FE198&gt;0,"00",IF(EM198&gt;0,"G1",IF(ED198&gt;0,"F1",IF(DU198&gt;0,"E1",IF(DL198&gt;0,"D1",IF(DC198&gt;0,"C1",IF(CT198&gt;0,"B1",IF(BM198&gt;0,"A1","-"))))))))))</f>
        <v>A1</v>
      </c>
      <c r="BC198" s="167" t="str">
        <f t="shared" si="163"/>
        <v>IFR</v>
      </c>
      <c r="BD198" s="5" t="str">
        <f t="shared" si="164"/>
        <v>A1</v>
      </c>
      <c r="BE198" s="5"/>
      <c r="BF198" s="5"/>
      <c r="BG198" s="12"/>
      <c r="BH198" s="5"/>
      <c r="BI198" s="5"/>
      <c r="BJ198" s="54">
        <f>FB198-(28+15)</f>
        <v>44166</v>
      </c>
      <c r="BK198" s="54">
        <f ca="1">IF(BM198&gt;0,BL198,IF(BJ198&lt;TODAY(),WORKDAY(TODAY(),10),BJ198))</f>
        <v>44243</v>
      </c>
      <c r="BL198" s="193">
        <v>44243</v>
      </c>
      <c r="BM198" s="167" t="s">
        <v>776</v>
      </c>
      <c r="BN198" s="167"/>
      <c r="BO198" s="167"/>
      <c r="BP198" s="167"/>
      <c r="BQ198" s="167"/>
      <c r="BR198" s="157"/>
      <c r="BS198" s="157"/>
      <c r="BT198" s="157"/>
      <c r="BU198" s="157"/>
      <c r="BV198" s="157"/>
      <c r="BW198" s="147"/>
      <c r="BX198" s="147"/>
      <c r="BY198" s="147"/>
      <c r="BZ198" s="147"/>
      <c r="CA198" s="147"/>
      <c r="CB198" s="125"/>
      <c r="CC198" s="125"/>
      <c r="CD198" s="125"/>
      <c r="CE198" s="125"/>
      <c r="CF198" s="125"/>
      <c r="CG198" s="125"/>
      <c r="CH198" s="125"/>
      <c r="CI198" s="125"/>
      <c r="CJ198" s="125"/>
      <c r="CK198" s="125"/>
      <c r="CL198" s="24">
        <f>WORKDAY(BJ198,20)</f>
        <v>44194</v>
      </c>
      <c r="CM198" s="24">
        <f ca="1">IF(BM198&gt;0,WORKDAY(BK198,10),"-")</f>
        <v>44257</v>
      </c>
      <c r="CN198" s="54"/>
      <c r="CO198" s="117"/>
      <c r="CP198" s="34"/>
      <c r="CQ198" s="24">
        <f>WORKDAY(CL198,10)</f>
        <v>44208</v>
      </c>
      <c r="CR198" s="24" t="str">
        <f>IF(CO198&gt;0,WORKDAY(CM198,10),"-")</f>
        <v>-</v>
      </c>
      <c r="CS198" s="54"/>
      <c r="CT198" s="5"/>
      <c r="CU198" s="24" t="str">
        <f>IF(CT198&gt;0,WORKDAY(CQ198,10),"-")</f>
        <v>-</v>
      </c>
      <c r="CV198" s="24" t="str">
        <f>IF(CT198&gt;0,WORKDAY(CR198,10),"-")</f>
        <v>-</v>
      </c>
      <c r="CW198" s="54"/>
      <c r="CX198" s="5"/>
      <c r="CY198" s="34"/>
      <c r="CZ198" s="24" t="str">
        <f>IF(CX198&gt;0,WORKDAY(CU198,10),"-")</f>
        <v>-</v>
      </c>
      <c r="DA198" s="24" t="str">
        <f>IF(CX198&gt;0,WORKDAY(CV198,10),"-")</f>
        <v>-</v>
      </c>
      <c r="DB198" s="24"/>
      <c r="DC198" s="5"/>
      <c r="DD198" s="24" t="str">
        <f>IF(DC198&gt;0,WORKDAY(CZ198,10),"-")</f>
        <v>-</v>
      </c>
      <c r="DE198" s="24" t="str">
        <f>IF(DC198&gt;0,WORKDAY(DA198,10),"-")</f>
        <v>-</v>
      </c>
      <c r="DF198" s="5"/>
      <c r="DG198" s="5"/>
      <c r="DH198" s="54"/>
      <c r="DI198" s="24" t="str">
        <f>IF(DG198&gt;0,WORKDAY(DD198,10),"-")</f>
        <v>-</v>
      </c>
      <c r="DJ198" s="24">
        <v>43437</v>
      </c>
      <c r="DK198" s="5"/>
      <c r="DL198" s="5"/>
      <c r="DM198" s="24" t="str">
        <f>IF(DL198&gt;0,WORKDAY(DI198,10),"-")</f>
        <v>-</v>
      </c>
      <c r="DN198" s="24" t="str">
        <f>IF(DL198&gt;0,WORKDAY(DJ198,10),"-")</f>
        <v>-</v>
      </c>
      <c r="DO198" s="5"/>
      <c r="DP198" s="5"/>
      <c r="DQ198" s="54"/>
      <c r="DR198" s="24" t="str">
        <f>IF(DP198&gt;0,WORKDAY(DM198,10),"-")</f>
        <v>-</v>
      </c>
      <c r="DS198" s="24">
        <v>43437</v>
      </c>
      <c r="DT198" s="5"/>
      <c r="DU198" s="5"/>
      <c r="DV198" s="24" t="str">
        <f>IF(DU198&gt;0,WORKDAY(DR198,10),"-")</f>
        <v>-</v>
      </c>
      <c r="DW198" s="24" t="str">
        <f>IF(DU198&gt;0,WORKDAY(DS198,10),"-")</f>
        <v>-</v>
      </c>
      <c r="DX198" s="5"/>
      <c r="DY198" s="5"/>
      <c r="DZ198" s="54"/>
      <c r="EA198" s="24" t="str">
        <f>IF(DY198&gt;0,WORKDAY(DV198,10),"-")</f>
        <v>-</v>
      </c>
      <c r="EB198" s="24" t="str">
        <f>IF(DY198&gt;0,WORKDAY(DW198,10),"-")</f>
        <v>-</v>
      </c>
      <c r="EC198" s="5"/>
      <c r="ED198" s="5"/>
      <c r="EE198" s="24" t="str">
        <f>IF(ED198&gt;0,WORKDAY(EA198,10),"-")</f>
        <v>-</v>
      </c>
      <c r="EF198" s="24" t="str">
        <f>IF(ED198&gt;0,WORKDAY(EB198,10),"-")</f>
        <v>-</v>
      </c>
      <c r="EG198" s="5"/>
      <c r="EH198" s="5"/>
      <c r="EI198" s="54"/>
      <c r="EJ198" s="24" t="str">
        <f>IF(EH198&gt;0,WORKDAY(EE198,10),"-")</f>
        <v>-</v>
      </c>
      <c r="EK198" s="24" t="str">
        <f>IF(EH198&gt;0,WORKDAY(EF198,10),"-")</f>
        <v>-</v>
      </c>
      <c r="EL198" s="5"/>
      <c r="EM198" s="5"/>
      <c r="EN198" s="24" t="str">
        <f>IF(EM198&gt;0,WORKDAY(EJ198,10),"-")</f>
        <v>-</v>
      </c>
      <c r="EO198" s="24" t="str">
        <f>IF(EM198&gt;0,WORKDAY(EK198,10),"-")</f>
        <v>-</v>
      </c>
      <c r="EP198" s="5"/>
      <c r="EQ198" s="5"/>
      <c r="ER198" s="54"/>
      <c r="ES198" s="54"/>
      <c r="ET198" s="54"/>
      <c r="EU198" s="54"/>
      <c r="EV198" s="54"/>
      <c r="EW198" s="24"/>
      <c r="EX198" s="24"/>
      <c r="EY198" s="167"/>
      <c r="EZ198" s="167"/>
      <c r="FA198" s="193"/>
      <c r="FB198" s="214">
        <v>44209</v>
      </c>
      <c r="FC198" s="214">
        <f>FB198</f>
        <v>44209</v>
      </c>
      <c r="FD198" s="5"/>
      <c r="FE198" s="5"/>
      <c r="FF198" s="24" t="str">
        <f>IF(FE198&gt;0,WORKDAY(FB198,10),"-")</f>
        <v>-</v>
      </c>
      <c r="FG198" s="24" t="str">
        <f>IF(FE198&gt;0,WORKDAY(FC198,10),"-")</f>
        <v>-</v>
      </c>
      <c r="FH198" s="5"/>
      <c r="FI198" s="5"/>
      <c r="FJ198" s="34"/>
      <c r="FK198" s="24">
        <f t="shared" si="165"/>
        <v>44237</v>
      </c>
      <c r="FL198" s="24">
        <f>FK198</f>
        <v>44237</v>
      </c>
      <c r="FM198" s="167"/>
      <c r="FN198" s="167"/>
      <c r="FO198" s="24" t="str">
        <f>IF(FN198&gt;0,WORKDAY(FK198,10),"-")</f>
        <v>-</v>
      </c>
      <c r="FP198" s="24" t="str">
        <f>IF(FN198&gt;0,WORKDAY(FL198,10),"-")</f>
        <v>-</v>
      </c>
      <c r="FQ198" s="5"/>
      <c r="FR198" s="5"/>
      <c r="FS198" s="54"/>
      <c r="FT198" s="24">
        <f t="shared" si="166"/>
        <v>44265</v>
      </c>
      <c r="FU198" s="24">
        <f>FT198</f>
        <v>44265</v>
      </c>
      <c r="FV198" s="5"/>
      <c r="FW198" s="5"/>
      <c r="FX198" s="24" t="str">
        <f>IF(FW198&gt;0,WORKDAY(FT198,10),"-")</f>
        <v>-</v>
      </c>
      <c r="FY198" s="24" t="str">
        <f>IF(FW198&gt;0,WORKDAY(FU198,10),"-")</f>
        <v>-</v>
      </c>
      <c r="FZ198" s="5"/>
      <c r="GA198" s="5"/>
      <c r="GB198" s="54"/>
      <c r="GC198" s="54"/>
      <c r="GD198" s="54"/>
      <c r="GE198" s="54"/>
      <c r="GF198" s="54"/>
      <c r="GG198" s="54"/>
      <c r="GH198" s="54"/>
      <c r="GI198" s="54"/>
      <c r="GJ198" s="54"/>
      <c r="GK198" s="54"/>
      <c r="GL198" s="54"/>
      <c r="GM198" s="54"/>
      <c r="GN198" s="54"/>
      <c r="GO198" s="54"/>
      <c r="GP198" s="54"/>
      <c r="GQ198" s="54"/>
      <c r="GR198" s="54"/>
      <c r="GS198" s="54"/>
      <c r="GT198" s="54"/>
      <c r="GU198" s="54"/>
      <c r="GV198" s="54"/>
      <c r="GW198" s="54"/>
      <c r="GX198" s="54"/>
      <c r="GY198" s="54"/>
      <c r="GZ198" s="193"/>
      <c r="HA198" s="54"/>
      <c r="HB198" s="54"/>
      <c r="HC198" s="54"/>
      <c r="HD198" s="34">
        <f t="shared" ca="1" si="110"/>
        <v>1</v>
      </c>
      <c r="HE198" s="25">
        <f t="shared" ca="1" si="131"/>
        <v>6.8389057750759875E-4</v>
      </c>
      <c r="HF198" s="25">
        <f t="shared" ca="1" si="132"/>
        <v>1.5197568389057751E-3</v>
      </c>
      <c r="HG198" s="25">
        <f t="shared" ca="1" si="133"/>
        <v>9.0543259557344079E-4</v>
      </c>
      <c r="HH198" s="25">
        <f t="shared" ca="1" si="134"/>
        <v>2.012072434607646E-3</v>
      </c>
      <c r="HI198" s="25"/>
      <c r="HJ198" s="25"/>
      <c r="HK198" s="5"/>
      <c r="HL198" s="24">
        <f t="shared" ca="1" si="108"/>
        <v>44243</v>
      </c>
      <c r="HM198" s="107"/>
      <c r="HO198" s="204" t="str">
        <f t="shared" si="115"/>
        <v>ожидание A1</v>
      </c>
      <c r="HP198" s="204" t="str">
        <f t="shared" si="116"/>
        <v>не выгружено 00</v>
      </c>
      <c r="HQ198" s="182" t="str">
        <f t="shared" si="117"/>
        <v>выгружено A1</v>
      </c>
      <c r="HR198" s="182" t="str">
        <f t="shared" si="118"/>
        <v>ожидание A1</v>
      </c>
      <c r="HS198" s="182" t="b">
        <f t="shared" si="119"/>
        <v>0</v>
      </c>
      <c r="HT198" s="182" t="str">
        <f t="shared" si="120"/>
        <v>ожидание замечаний</v>
      </c>
      <c r="HU198" s="182" t="str">
        <f t="shared" si="121"/>
        <v>0055-P2-GA1-CPC-TRM-00651</v>
      </c>
      <c r="HV198" s="191">
        <f t="shared" si="122"/>
        <v>44243</v>
      </c>
      <c r="HW198" s="184" t="str">
        <f t="shared" si="123"/>
        <v>ожидание A1</v>
      </c>
      <c r="HX198" s="191" t="str">
        <f t="shared" si="124"/>
        <v>ожидание A1</v>
      </c>
      <c r="HY198" s="183"/>
      <c r="HZ198" s="182" t="str">
        <f t="shared" si="125"/>
        <v>выгружено</v>
      </c>
      <c r="IA198" s="182" t="str">
        <f t="shared" si="126"/>
        <v>A1</v>
      </c>
      <c r="IB198" s="182" t="str">
        <f t="shared" si="127"/>
        <v>ожидание замечаний к ревизии</v>
      </c>
      <c r="IC198" s="182" t="str">
        <f t="shared" si="128"/>
        <v>A1</v>
      </c>
      <c r="ID198" s="182" t="str">
        <f t="shared" si="129"/>
        <v>A1</v>
      </c>
      <c r="IE198" s="185" t="str">
        <f t="shared" si="130"/>
        <v>1</v>
      </c>
      <c r="IF198" s="135" t="s">
        <v>705</v>
      </c>
      <c r="IG198" s="181">
        <v>1</v>
      </c>
    </row>
    <row r="199" spans="1:289" s="57" customFormat="1" ht="57" hidden="1" customHeight="1">
      <c r="A199" s="6"/>
      <c r="B199" s="19" t="s">
        <v>156</v>
      </c>
      <c r="C199" s="19" t="s">
        <v>157</v>
      </c>
      <c r="D199" s="5"/>
      <c r="E199" s="5"/>
      <c r="F199" s="5"/>
      <c r="G199" s="5"/>
      <c r="H199" s="5" t="s">
        <v>727</v>
      </c>
      <c r="I199" s="5" t="s">
        <v>736</v>
      </c>
      <c r="J199" s="5"/>
      <c r="K199" s="5"/>
      <c r="L199" s="5"/>
      <c r="M199" s="5"/>
      <c r="N199" s="5"/>
      <c r="O199" s="5"/>
      <c r="P199" s="5" t="s">
        <v>749</v>
      </c>
      <c r="Q199" s="5" t="s">
        <v>750</v>
      </c>
      <c r="R199" s="5" t="s">
        <v>206</v>
      </c>
      <c r="S199" s="5" t="s">
        <v>360</v>
      </c>
      <c r="T199" s="5" t="s">
        <v>361</v>
      </c>
      <c r="U199" s="5" t="s">
        <v>158</v>
      </c>
      <c r="V199" s="5"/>
      <c r="W199" s="5" t="str">
        <f>CONCATENATE(X199,"-",Y199,"-",Z199,AA199,,AB199,"-",AC199)</f>
        <v>3-60-JDMCU-0002</v>
      </c>
      <c r="X199" s="19" t="s">
        <v>180</v>
      </c>
      <c r="Y199" s="19">
        <v>60</v>
      </c>
      <c r="Z199" s="19" t="s">
        <v>302</v>
      </c>
      <c r="AA199" s="19" t="s">
        <v>305</v>
      </c>
      <c r="AB199" s="19" t="s">
        <v>355</v>
      </c>
      <c r="AC199" s="19" t="s">
        <v>192</v>
      </c>
      <c r="AD199" s="5"/>
      <c r="AE199" s="19">
        <v>4</v>
      </c>
      <c r="AF199" s="19" t="s">
        <v>181</v>
      </c>
      <c r="AG199" s="19" t="s">
        <v>182</v>
      </c>
      <c r="AH199" s="19">
        <v>335</v>
      </c>
      <c r="AI199" s="19" t="s">
        <v>193</v>
      </c>
      <c r="AJ199" s="5"/>
      <c r="AK199" s="5"/>
      <c r="AL199" s="5" t="s">
        <v>120</v>
      </c>
      <c r="AM199" s="5"/>
      <c r="AN199" s="5" t="s">
        <v>546</v>
      </c>
      <c r="AO199" s="5" t="str">
        <f>CONCATENATE("0055-",B199,"-",C199,"-","4",".",AE199,".",AF199,".",AG199,".",AH199,"-",AL199,".",AN199,"-",AI199)</f>
        <v>0055-CPC-GA1-4.4.4.60.335-ATH1.JH-0003</v>
      </c>
      <c r="AP199" s="5" t="str">
        <f>CONCATENATE("0055-",B199,"-",C199,"-","4",".",AE199,".",AF199,".",AG199,".",AH199,"-",AL199,"-",AN199,"-",AI199,"_",BD199,"_",U199)</f>
        <v>0055-CPC-GA1-4.4.4.60.335-ATH1-JH-0003_-_ER</v>
      </c>
      <c r="AQ199" s="13" t="s">
        <v>323</v>
      </c>
      <c r="AR199" s="13" t="s">
        <v>395</v>
      </c>
      <c r="AS199" s="13" t="s">
        <v>500</v>
      </c>
      <c r="AT199" s="13" t="s">
        <v>499</v>
      </c>
      <c r="AU199" s="13" t="s">
        <v>286</v>
      </c>
      <c r="AV199" s="13" t="s">
        <v>287</v>
      </c>
      <c r="AW199" s="13" t="str">
        <f>CONCATENATE(AQ199," ",AS199,CHAR(10),W199,CHAR(10),AU199)</f>
        <v>DCS Marshalling Cabinet for IS and NON-IS channels
3-60-JDMCU-0002
Passport</v>
      </c>
      <c r="AX199" s="13" t="str">
        <f>CONCATENATE(AR199," ",AT199,CHAR(10),W199,CHAR(10),AV199)</f>
        <v>Шкаф кроссовый РСУ, аналоговые и дискретные сигналы, искробезопасный и неискробезопасный
3-60-JDMCU-0002
Паспорт</v>
      </c>
      <c r="AY199" s="5"/>
      <c r="AZ199" s="5" t="s">
        <v>490</v>
      </c>
      <c r="BA199" s="5" t="s">
        <v>489</v>
      </c>
      <c r="BB199" s="5" t="str">
        <f>IF(FW199&gt;0,"02",IF(FN199&gt;0,"01",IF(FE199&gt;0,"00",IF(EM199&gt;0,"G1",IF(ED199&gt;0,"F1",IF(DU199&gt;0,"E1",IF(DL199&gt;0,"D1",IF(DC199&gt;0,"C1",IF(CT199&gt;0,"B1",IF(BM199&gt;0,"A1","-"))))))))))</f>
        <v>-</v>
      </c>
      <c r="BC199" s="167" t="str">
        <f t="shared" si="163"/>
        <v>-</v>
      </c>
      <c r="BD199" s="5" t="str">
        <f t="shared" si="164"/>
        <v>-</v>
      </c>
      <c r="BE199" s="5"/>
      <c r="BF199" s="5"/>
      <c r="BG199" s="12"/>
      <c r="BH199" s="5"/>
      <c r="BI199" s="5"/>
      <c r="BJ199" s="54">
        <f>FB199-(28+15)</f>
        <v>44227</v>
      </c>
      <c r="BK199" s="54">
        <f ca="1">IF(BM199&gt;0,BL199,IF(BJ199&lt;TODAY(),WORKDAY(TODAY(),10),BJ199))</f>
        <v>44294</v>
      </c>
      <c r="BL199" s="54"/>
      <c r="BM199" s="5"/>
      <c r="BN199" s="167"/>
      <c r="BO199" s="167"/>
      <c r="BP199" s="167"/>
      <c r="BQ199" s="167"/>
      <c r="BR199" s="157"/>
      <c r="BS199" s="157"/>
      <c r="BT199" s="157"/>
      <c r="BU199" s="157"/>
      <c r="BV199" s="157"/>
      <c r="BW199" s="147"/>
      <c r="BX199" s="147"/>
      <c r="BY199" s="147"/>
      <c r="BZ199" s="147"/>
      <c r="CA199" s="147"/>
      <c r="CB199" s="125"/>
      <c r="CC199" s="125"/>
      <c r="CD199" s="125"/>
      <c r="CE199" s="125"/>
      <c r="CF199" s="125"/>
      <c r="CG199" s="125"/>
      <c r="CH199" s="125"/>
      <c r="CI199" s="125"/>
      <c r="CJ199" s="125"/>
      <c r="CK199" s="125"/>
      <c r="CL199" s="24">
        <f>WORKDAY(BJ199,20)</f>
        <v>44253</v>
      </c>
      <c r="CM199" s="24" t="str">
        <f>IF(BM199&gt;0,WORKDAY(BK199,10),"-")</f>
        <v>-</v>
      </c>
      <c r="CN199" s="54"/>
      <c r="CO199" s="117"/>
      <c r="CP199" s="34">
        <v>3</v>
      </c>
      <c r="CQ199" s="24">
        <f>WORKDAY(CL199,10)</f>
        <v>44267</v>
      </c>
      <c r="CR199" s="24" t="str">
        <f>IF(CO199&gt;0,WORKDAY(CM199,10),"-")</f>
        <v>-</v>
      </c>
      <c r="CS199" s="54"/>
      <c r="CT199" s="5"/>
      <c r="CU199" s="24" t="str">
        <f>IF(CT199&gt;0,WORKDAY(CQ199,10),"-")</f>
        <v>-</v>
      </c>
      <c r="CV199" s="24" t="str">
        <f>IF(CT199&gt;0,WORKDAY(CR199,10),"-")</f>
        <v>-</v>
      </c>
      <c r="CW199" s="54"/>
      <c r="CX199" s="5"/>
      <c r="CY199" s="34"/>
      <c r="CZ199" s="24" t="str">
        <f>IF(CX199&gt;0,WORKDAY(CU199,10),"-")</f>
        <v>-</v>
      </c>
      <c r="DA199" s="24" t="str">
        <f>IF(CX199&gt;0,WORKDAY(CV199,10),"-")</f>
        <v>-</v>
      </c>
      <c r="DB199" s="24"/>
      <c r="DC199" s="5"/>
      <c r="DD199" s="24" t="str">
        <f>IF(DC199&gt;0,WORKDAY(CZ199,10),"-")</f>
        <v>-</v>
      </c>
      <c r="DE199" s="24" t="str">
        <f>IF(DC199&gt;0,WORKDAY(DA199,10),"-")</f>
        <v>-</v>
      </c>
      <c r="DF199" s="5"/>
      <c r="DG199" s="5"/>
      <c r="DH199" s="54"/>
      <c r="DI199" s="24" t="str">
        <f>IF(DG199&gt;0,WORKDAY(DD199,10),"-")</f>
        <v>-</v>
      </c>
      <c r="DJ199" s="24" t="str">
        <f>IF(DG199&gt;0,WORKDAY(DE199,10),"-")</f>
        <v>-</v>
      </c>
      <c r="DK199" s="5"/>
      <c r="DL199" s="5"/>
      <c r="DM199" s="24" t="str">
        <f>IF(DL199&gt;0,WORKDAY(DI199,10),"-")</f>
        <v>-</v>
      </c>
      <c r="DN199" s="24" t="str">
        <f>IF(DL199&gt;0,WORKDAY(DJ199,10),"-")</f>
        <v>-</v>
      </c>
      <c r="DO199" s="5"/>
      <c r="DP199" s="5"/>
      <c r="DQ199" s="54"/>
      <c r="DR199" s="24" t="str">
        <f>IF(DP199&gt;0,WORKDAY(DM199,10),"-")</f>
        <v>-</v>
      </c>
      <c r="DS199" s="24" t="str">
        <f>IF(DP199&gt;0,WORKDAY(DN199,10),"-")</f>
        <v>-</v>
      </c>
      <c r="DT199" s="5"/>
      <c r="DU199" s="5"/>
      <c r="DV199" s="24" t="str">
        <f>IF(DU199&gt;0,WORKDAY(DR199,10),"-")</f>
        <v>-</v>
      </c>
      <c r="DW199" s="24" t="str">
        <f>IF(DU199&gt;0,WORKDAY(DS199,10),"-")</f>
        <v>-</v>
      </c>
      <c r="DX199" s="5"/>
      <c r="DY199" s="5"/>
      <c r="DZ199" s="54"/>
      <c r="EA199" s="24" t="str">
        <f>IF(DY199&gt;0,WORKDAY(DV199,10),"-")</f>
        <v>-</v>
      </c>
      <c r="EB199" s="24" t="str">
        <f>IF(DY199&gt;0,WORKDAY(DW199,10),"-")</f>
        <v>-</v>
      </c>
      <c r="EC199" s="5"/>
      <c r="ED199" s="5"/>
      <c r="EE199" s="24" t="str">
        <f>IF(ED199&gt;0,WORKDAY(EA199,10),"-")</f>
        <v>-</v>
      </c>
      <c r="EF199" s="24" t="str">
        <f>IF(ED199&gt;0,WORKDAY(EB199,10),"-")</f>
        <v>-</v>
      </c>
      <c r="EG199" s="5"/>
      <c r="EH199" s="5"/>
      <c r="EI199" s="54"/>
      <c r="EJ199" s="24" t="str">
        <f>IF(EH199&gt;0,WORKDAY(EE199,10),"-")</f>
        <v>-</v>
      </c>
      <c r="EK199" s="24" t="str">
        <f>IF(EH199&gt;0,WORKDAY(EF199,10),"-")</f>
        <v>-</v>
      </c>
      <c r="EL199" s="5"/>
      <c r="EM199" s="5"/>
      <c r="EN199" s="24" t="str">
        <f>IF(EM199&gt;0,WORKDAY(EJ199,10),"-")</f>
        <v>-</v>
      </c>
      <c r="EO199" s="24" t="str">
        <f>IF(EM199&gt;0,WORKDAY(EK199,10),"-")</f>
        <v>-</v>
      </c>
      <c r="EP199" s="5"/>
      <c r="EQ199" s="5"/>
      <c r="ER199" s="54"/>
      <c r="ES199" s="54"/>
      <c r="ET199" s="54"/>
      <c r="EU199" s="54"/>
      <c r="EV199" s="54"/>
      <c r="EW199" s="24"/>
      <c r="EX199" s="24"/>
      <c r="EY199" s="167"/>
      <c r="EZ199" s="167"/>
      <c r="FA199" s="193"/>
      <c r="FB199" s="214">
        <v>44270</v>
      </c>
      <c r="FC199" s="214">
        <f>FB199</f>
        <v>44270</v>
      </c>
      <c r="FD199" s="167"/>
      <c r="FE199" s="167"/>
      <c r="FF199" s="24" t="str">
        <f>IF(FE199&gt;0,WORKDAY(FB199,10),"-")</f>
        <v>-</v>
      </c>
      <c r="FG199" s="24" t="str">
        <f>IF(FE199&gt;0,WORKDAY(FC199,10),"-")</f>
        <v>-</v>
      </c>
      <c r="FH199" s="5"/>
      <c r="FI199" s="5"/>
      <c r="FJ199" s="34"/>
      <c r="FK199" s="24">
        <f t="shared" si="165"/>
        <v>44298</v>
      </c>
      <c r="FL199" s="24">
        <f>FK199</f>
        <v>44298</v>
      </c>
      <c r="FM199" s="5"/>
      <c r="FN199" s="5"/>
      <c r="FO199" s="24" t="str">
        <f>IF(FN199&gt;0,WORKDAY(FK199,10),"-")</f>
        <v>-</v>
      </c>
      <c r="FP199" s="24" t="str">
        <f>IF(FN199&gt;0,WORKDAY(FL199,10),"-")</f>
        <v>-</v>
      </c>
      <c r="FQ199" s="5"/>
      <c r="FR199" s="5"/>
      <c r="FS199" s="54"/>
      <c r="FT199" s="24">
        <f t="shared" si="166"/>
        <v>44326</v>
      </c>
      <c r="FU199" s="24">
        <f>FT199</f>
        <v>44326</v>
      </c>
      <c r="FV199" s="5"/>
      <c r="FW199" s="5"/>
      <c r="FX199" s="24" t="str">
        <f>IF(FW199&gt;0,WORKDAY(FT199,10),"-")</f>
        <v>-</v>
      </c>
      <c r="FY199" s="24" t="str">
        <f>IF(FW199&gt;0,WORKDAY(FU199,10),"-")</f>
        <v>-</v>
      </c>
      <c r="FZ199" s="5"/>
      <c r="GA199" s="5"/>
      <c r="GB199" s="54"/>
      <c r="GC199" s="54"/>
      <c r="GD199" s="54"/>
      <c r="GE199" s="54"/>
      <c r="GF199" s="54"/>
      <c r="GG199" s="54"/>
      <c r="GH199" s="54"/>
      <c r="GI199" s="54"/>
      <c r="GJ199" s="54"/>
      <c r="GK199" s="54"/>
      <c r="GL199" s="54"/>
      <c r="GM199" s="54"/>
      <c r="GN199" s="54"/>
      <c r="GO199" s="54"/>
      <c r="GP199" s="54"/>
      <c r="GQ199" s="54"/>
      <c r="GR199" s="54"/>
      <c r="GS199" s="54"/>
      <c r="GT199" s="54"/>
      <c r="GU199" s="54"/>
      <c r="GV199" s="54"/>
      <c r="GW199" s="54"/>
      <c r="GX199" s="54"/>
      <c r="GY199" s="54"/>
      <c r="GZ199" s="193"/>
      <c r="HA199" s="54"/>
      <c r="HB199" s="54"/>
      <c r="HC199" s="54"/>
      <c r="HD199" s="34">
        <f t="shared" ca="1" si="110"/>
        <v>1</v>
      </c>
      <c r="HE199" s="25">
        <f t="shared" si="131"/>
        <v>0</v>
      </c>
      <c r="HF199" s="25">
        <f t="shared" ca="1" si="132"/>
        <v>1.5197568389057751E-3</v>
      </c>
      <c r="HG199" s="25">
        <f t="shared" si="133"/>
        <v>0</v>
      </c>
      <c r="HH199" s="25">
        <f t="shared" ca="1" si="134"/>
        <v>2.012072434607646E-3</v>
      </c>
      <c r="HI199" s="25"/>
      <c r="HJ199" s="25"/>
      <c r="HK199" s="5"/>
      <c r="HL199" s="24" t="str">
        <f t="shared" ca="1" si="108"/>
        <v>-</v>
      </c>
      <c r="HM199" s="107"/>
      <c r="HO199" s="204" t="str">
        <f t="shared" si="115"/>
        <v>не выгружено A1</v>
      </c>
      <c r="HP199" s="204" t="str">
        <f t="shared" si="116"/>
        <v>не выгружено 00</v>
      </c>
      <c r="HQ199" s="182" t="str">
        <f t="shared" si="117"/>
        <v>не выгружено A1</v>
      </c>
      <c r="HR199" s="182" t="str">
        <f t="shared" si="118"/>
        <v>не выгружено A1</v>
      </c>
      <c r="HS199" s="182" t="b">
        <f t="shared" si="119"/>
        <v>0</v>
      </c>
      <c r="HT199" s="182" t="str">
        <f t="shared" si="120"/>
        <v>не выгружено A1</v>
      </c>
      <c r="HU199" s="182" t="str">
        <f t="shared" si="121"/>
        <v>не выгружено A1</v>
      </c>
      <c r="HV199" s="191" t="str">
        <f t="shared" si="122"/>
        <v>не выгружено A1</v>
      </c>
      <c r="HW199" s="184" t="str">
        <f t="shared" si="123"/>
        <v>не выгружено A1</v>
      </c>
      <c r="HX199" s="191" t="str">
        <f t="shared" si="124"/>
        <v>не выгружено A1</v>
      </c>
      <c r="HY199" s="183"/>
      <c r="HZ199" s="182" t="str">
        <f t="shared" si="125"/>
        <v>не выгружено</v>
      </c>
      <c r="IA199" s="182" t="str">
        <f t="shared" si="126"/>
        <v>A1</v>
      </c>
      <c r="IB199" s="182" t="str">
        <f t="shared" si="127"/>
        <v>не выгружено</v>
      </c>
      <c r="IC199" s="182" t="str">
        <f t="shared" si="128"/>
        <v>A1</v>
      </c>
      <c r="ID199" s="182" t="str">
        <f t="shared" si="129"/>
        <v>A1</v>
      </c>
      <c r="IE199" s="185" t="str">
        <f t="shared" si="130"/>
        <v>выгрузить A1</v>
      </c>
      <c r="IF199" s="135" t="s">
        <v>705</v>
      </c>
      <c r="IG199" s="181">
        <v>1</v>
      </c>
    </row>
    <row r="200" spans="1:289" s="87" customFormat="1" ht="15" hidden="1" customHeight="1">
      <c r="A200" s="17"/>
      <c r="B200" s="20"/>
      <c r="C200" s="20"/>
      <c r="D200" s="18"/>
      <c r="E200" s="18"/>
      <c r="F200" s="18"/>
      <c r="G200" s="18"/>
      <c r="H200" s="18"/>
      <c r="I200" s="18"/>
      <c r="J200" s="18"/>
      <c r="K200" s="18"/>
      <c r="L200" s="18"/>
      <c r="M200" s="18"/>
      <c r="N200" s="18"/>
      <c r="O200" s="18"/>
      <c r="P200" s="18"/>
      <c r="Q200" s="18"/>
      <c r="R200" s="18"/>
      <c r="S200" s="18"/>
      <c r="T200" s="18"/>
      <c r="U200" s="18"/>
      <c r="V200" s="18"/>
      <c r="W200" s="20"/>
      <c r="X200" s="20"/>
      <c r="Y200" s="20"/>
      <c r="Z200" s="20"/>
      <c r="AA200" s="20"/>
      <c r="AB200" s="20"/>
      <c r="AC200" s="20"/>
      <c r="AD200" s="18"/>
      <c r="AE200" s="20"/>
      <c r="AF200" s="20"/>
      <c r="AG200" s="20"/>
      <c r="AH200" s="20"/>
      <c r="AI200" s="20"/>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71"/>
      <c r="BO200" s="171"/>
      <c r="BP200" s="171"/>
      <c r="BQ200" s="171"/>
      <c r="BR200" s="161"/>
      <c r="BS200" s="161"/>
      <c r="BT200" s="161"/>
      <c r="BU200" s="161"/>
      <c r="BV200" s="161"/>
      <c r="BW200" s="151"/>
      <c r="BX200" s="151"/>
      <c r="BY200" s="151"/>
      <c r="BZ200" s="151"/>
      <c r="CA200" s="151"/>
      <c r="CB200" s="129"/>
      <c r="CC200" s="129"/>
      <c r="CD200" s="129"/>
      <c r="CE200" s="129"/>
      <c r="CF200" s="129"/>
      <c r="CG200" s="129"/>
      <c r="CH200" s="129"/>
      <c r="CI200" s="129"/>
      <c r="CJ200" s="129"/>
      <c r="CK200" s="129"/>
      <c r="CL200" s="18"/>
      <c r="CM200" s="18"/>
      <c r="CN200" s="18"/>
      <c r="CO200" s="118"/>
      <c r="CP200" s="48"/>
      <c r="CQ200" s="18"/>
      <c r="CR200" s="18"/>
      <c r="CS200" s="18"/>
      <c r="CT200" s="18"/>
      <c r="CU200" s="18"/>
      <c r="CV200" s="18"/>
      <c r="CW200" s="18"/>
      <c r="CX200" s="18"/>
      <c r="CY200" s="34"/>
      <c r="CZ200" s="18"/>
      <c r="DA200" s="18"/>
      <c r="DB200" s="18"/>
      <c r="DC200" s="18"/>
      <c r="DD200" s="18"/>
      <c r="DE200" s="18"/>
      <c r="DF200" s="18"/>
      <c r="DG200" s="18"/>
      <c r="DH200" s="45"/>
      <c r="DI200" s="18"/>
      <c r="DJ200" s="18"/>
      <c r="DK200" s="18"/>
      <c r="DL200" s="18"/>
      <c r="DM200" s="18"/>
      <c r="DN200" s="18"/>
      <c r="DO200" s="18"/>
      <c r="DP200" s="18"/>
      <c r="DQ200" s="45"/>
      <c r="DR200" s="18"/>
      <c r="DS200" s="18"/>
      <c r="DT200" s="18"/>
      <c r="DU200" s="18"/>
      <c r="DV200" s="18"/>
      <c r="DW200" s="18"/>
      <c r="DX200" s="18"/>
      <c r="DY200" s="18"/>
      <c r="DZ200" s="45"/>
      <c r="EA200" s="18"/>
      <c r="EB200" s="18"/>
      <c r="EC200" s="18"/>
      <c r="ED200" s="18"/>
      <c r="EE200" s="18"/>
      <c r="EF200" s="18"/>
      <c r="EG200" s="18"/>
      <c r="EH200" s="18"/>
      <c r="EI200" s="45"/>
      <c r="EJ200" s="18"/>
      <c r="EK200" s="18"/>
      <c r="EL200" s="18"/>
      <c r="EM200" s="18"/>
      <c r="EN200" s="18"/>
      <c r="EO200" s="18"/>
      <c r="EP200" s="18"/>
      <c r="EQ200" s="18"/>
      <c r="ER200" s="45"/>
      <c r="ES200" s="110"/>
      <c r="ET200" s="110"/>
      <c r="EU200" s="110"/>
      <c r="EV200" s="110"/>
      <c r="EW200" s="192"/>
      <c r="EX200" s="192"/>
      <c r="EY200" s="192"/>
      <c r="EZ200" s="192"/>
      <c r="FA200" s="199"/>
      <c r="FB200" s="214"/>
      <c r="FC200" s="214"/>
      <c r="FD200" s="18"/>
      <c r="FE200" s="18"/>
      <c r="FF200" s="18"/>
      <c r="FG200" s="18"/>
      <c r="FH200" s="18"/>
      <c r="FI200" s="18"/>
      <c r="FJ200" s="34"/>
      <c r="FK200" s="18"/>
      <c r="FL200" s="18"/>
      <c r="FM200" s="18"/>
      <c r="FN200" s="18"/>
      <c r="FO200" s="18"/>
      <c r="FP200" s="18"/>
      <c r="FQ200" s="18"/>
      <c r="FR200" s="18"/>
      <c r="FS200" s="45"/>
      <c r="FT200" s="18"/>
      <c r="FU200" s="18"/>
      <c r="FV200" s="18"/>
      <c r="FW200" s="18"/>
      <c r="FX200" s="18"/>
      <c r="FY200" s="18"/>
      <c r="FZ200" s="18"/>
      <c r="GA200" s="18"/>
      <c r="GB200" s="45"/>
      <c r="GC200" s="110"/>
      <c r="GD200" s="110"/>
      <c r="GE200" s="110"/>
      <c r="GF200" s="110"/>
      <c r="GG200" s="110"/>
      <c r="GH200" s="110"/>
      <c r="GI200" s="110"/>
      <c r="GJ200" s="110"/>
      <c r="GK200" s="110"/>
      <c r="GL200" s="110"/>
      <c r="GM200" s="110"/>
      <c r="GN200" s="110"/>
      <c r="GO200" s="110"/>
      <c r="GP200" s="110"/>
      <c r="GQ200" s="110"/>
      <c r="GR200" s="110"/>
      <c r="GS200" s="110"/>
      <c r="GT200" s="110"/>
      <c r="GU200" s="110"/>
      <c r="GV200" s="110"/>
      <c r="GW200" s="110"/>
      <c r="GX200" s="110"/>
      <c r="GY200" s="45"/>
      <c r="GZ200" s="199"/>
      <c r="HA200" s="110"/>
      <c r="HB200" s="110"/>
      <c r="HC200" s="110"/>
      <c r="HD200" s="34">
        <f t="shared" si="110"/>
        <v>0</v>
      </c>
      <c r="HE200" s="25">
        <f t="shared" si="131"/>
        <v>0</v>
      </c>
      <c r="HF200" s="25">
        <f t="shared" si="132"/>
        <v>0</v>
      </c>
      <c r="HG200" s="25">
        <f t="shared" si="133"/>
        <v>0</v>
      </c>
      <c r="HH200" s="25">
        <f t="shared" si="134"/>
        <v>0</v>
      </c>
      <c r="HI200" s="25"/>
      <c r="HJ200" s="18"/>
      <c r="HK200" s="18"/>
      <c r="HL200" s="24" t="str">
        <f t="shared" si="108"/>
        <v>-</v>
      </c>
      <c r="HM200" s="107"/>
      <c r="HN200" s="85"/>
      <c r="HO200" s="204" t="str">
        <f t="shared" si="115"/>
        <v>---/---</v>
      </c>
      <c r="HP200" s="204" t="str">
        <f t="shared" si="116"/>
        <v>---/---</v>
      </c>
      <c r="HQ200" s="182" t="str">
        <f t="shared" si="117"/>
        <v>---/---</v>
      </c>
      <c r="HR200" s="182" t="str">
        <f t="shared" si="118"/>
        <v>---/---</v>
      </c>
      <c r="HS200" s="182" t="b">
        <f t="shared" si="119"/>
        <v>0</v>
      </c>
      <c r="HT200" s="182" t="str">
        <f t="shared" si="120"/>
        <v>---/---</v>
      </c>
      <c r="HU200" s="182" t="str">
        <f t="shared" si="121"/>
        <v>---/---</v>
      </c>
      <c r="HV200" s="191" t="str">
        <f t="shared" si="122"/>
        <v>---/---</v>
      </c>
      <c r="HW200" s="184" t="str">
        <f t="shared" si="123"/>
        <v>---/---</v>
      </c>
      <c r="HX200" s="191" t="str">
        <f t="shared" si="124"/>
        <v>---/---</v>
      </c>
      <c r="HY200" s="183"/>
      <c r="HZ200" s="182" t="str">
        <f t="shared" si="125"/>
        <v>---/---</v>
      </c>
      <c r="IA200" s="182" t="str">
        <f t="shared" si="126"/>
        <v>---/---</v>
      </c>
      <c r="IB200" s="182" t="str">
        <f t="shared" si="127"/>
        <v>---/---</v>
      </c>
      <c r="IC200" s="182" t="str">
        <f t="shared" si="128"/>
        <v>---/---</v>
      </c>
      <c r="ID200" s="182" t="str">
        <f t="shared" si="129"/>
        <v>---/---</v>
      </c>
      <c r="IE200" s="185" t="str">
        <f t="shared" si="130"/>
        <v>---/---</v>
      </c>
      <c r="IF200" s="135" t="s">
        <v>717</v>
      </c>
      <c r="IG200" s="181">
        <v>1</v>
      </c>
      <c r="IH200" s="85"/>
      <c r="II200" s="85"/>
      <c r="IJ200" s="85"/>
      <c r="IK200" s="85"/>
      <c r="IL200" s="85"/>
      <c r="IM200" s="85"/>
      <c r="IN200" s="85"/>
      <c r="IO200" s="85"/>
      <c r="IP200" s="85"/>
      <c r="IQ200" s="85"/>
      <c r="IR200" s="85"/>
      <c r="IS200" s="85"/>
      <c r="IT200" s="85"/>
      <c r="IU200" s="85"/>
      <c r="IV200" s="85"/>
      <c r="IW200" s="85"/>
      <c r="IX200" s="85"/>
      <c r="IY200" s="85"/>
      <c r="IZ200" s="85"/>
      <c r="JA200" s="85"/>
      <c r="JB200" s="85"/>
      <c r="JC200" s="85"/>
      <c r="JD200" s="85"/>
      <c r="JE200" s="85"/>
      <c r="JF200" s="85"/>
      <c r="JG200" s="85"/>
      <c r="JH200" s="85"/>
      <c r="JI200" s="85"/>
      <c r="JJ200" s="85"/>
      <c r="JK200" s="85"/>
      <c r="JL200" s="85"/>
      <c r="JM200" s="85"/>
      <c r="JN200" s="85"/>
      <c r="JO200" s="85"/>
      <c r="JP200" s="85"/>
      <c r="JQ200" s="85"/>
      <c r="JR200" s="85"/>
      <c r="JS200" s="85"/>
      <c r="JT200" s="85"/>
      <c r="JU200" s="85"/>
      <c r="JV200" s="85"/>
      <c r="JW200" s="85"/>
      <c r="JX200" s="85"/>
      <c r="JY200" s="85"/>
      <c r="JZ200" s="85"/>
      <c r="KA200" s="85"/>
      <c r="KB200" s="85"/>
      <c r="KC200" s="85"/>
    </row>
    <row r="201" spans="1:289" s="57" customFormat="1" ht="57" hidden="1" customHeight="1">
      <c r="A201" s="6"/>
      <c r="B201" s="19" t="s">
        <v>156</v>
      </c>
      <c r="C201" s="19" t="s">
        <v>157</v>
      </c>
      <c r="D201" s="5"/>
      <c r="E201" s="5"/>
      <c r="F201" s="5"/>
      <c r="G201" s="5"/>
      <c r="H201" s="5" t="s">
        <v>727</v>
      </c>
      <c r="I201" s="5" t="s">
        <v>736</v>
      </c>
      <c r="J201" s="5"/>
      <c r="K201" s="5"/>
      <c r="L201" s="5"/>
      <c r="M201" s="5"/>
      <c r="N201" s="5"/>
      <c r="O201" s="5"/>
      <c r="P201" s="5" t="s">
        <v>749</v>
      </c>
      <c r="Q201" s="5" t="s">
        <v>750</v>
      </c>
      <c r="R201" s="5" t="s">
        <v>206</v>
      </c>
      <c r="S201" s="5" t="s">
        <v>360</v>
      </c>
      <c r="T201" s="5" t="s">
        <v>361</v>
      </c>
      <c r="U201" s="5" t="s">
        <v>158</v>
      </c>
      <c r="V201" s="5"/>
      <c r="W201" s="5" t="str">
        <f>CONCATENATE(X201,"-",Y201,"-",Z201,AA201,,AB201,"-",AC201)</f>
        <v>3-60-JDMCN-0001</v>
      </c>
      <c r="X201" s="19" t="s">
        <v>180</v>
      </c>
      <c r="Y201" s="19">
        <v>60</v>
      </c>
      <c r="Z201" s="19" t="s">
        <v>302</v>
      </c>
      <c r="AA201" s="19" t="s">
        <v>305</v>
      </c>
      <c r="AB201" s="19" t="s">
        <v>304</v>
      </c>
      <c r="AC201" s="19" t="s">
        <v>188</v>
      </c>
      <c r="AD201" s="5"/>
      <c r="AE201" s="19">
        <v>4</v>
      </c>
      <c r="AF201" s="19" t="s">
        <v>181</v>
      </c>
      <c r="AG201" s="19" t="s">
        <v>182</v>
      </c>
      <c r="AH201" s="19">
        <v>335</v>
      </c>
      <c r="AI201" s="19" t="s">
        <v>220</v>
      </c>
      <c r="AJ201" s="5"/>
      <c r="AK201" s="5"/>
      <c r="AL201" s="5" t="s">
        <v>120</v>
      </c>
      <c r="AM201" s="5"/>
      <c r="AN201" s="5" t="s">
        <v>167</v>
      </c>
      <c r="AO201" s="5" t="str">
        <f>CONCATENATE("0055-",B201,"-",C201,"-","4",".",AE201,".",AF201,".",AG201,".",AH201,"-",AL201,".",AN201,"-",AI201)</f>
        <v>0055-CPC-GA1-4.4.4.60.335-ATH1.RD-0004</v>
      </c>
      <c r="AP201" s="5" t="str">
        <f>CONCATENATE("0055-",B201,"-",C201,"-","4",".",AE201,".",AF201,".",AG201,".",AH201,"-",AL201,"-",AN201,"-",AI201,"_",BD201,"_",U201)</f>
        <v>0055-CPC-GA1-4.4.4.60.335-ATH1-RD-0004_A1_ER</v>
      </c>
      <c r="AQ201" s="13" t="s">
        <v>323</v>
      </c>
      <c r="AR201" s="13" t="s">
        <v>395</v>
      </c>
      <c r="AS201" s="13" t="s">
        <v>387</v>
      </c>
      <c r="AT201" s="13" t="s">
        <v>386</v>
      </c>
      <c r="AU201" s="13" t="s">
        <v>318</v>
      </c>
      <c r="AV201" s="13" t="s">
        <v>333</v>
      </c>
      <c r="AW201" s="13" t="str">
        <f>CONCATENATE(AQ201," ",AS201,CHAR(10),W201,CHAR(10),AU201)</f>
        <v>DCS Marshalling Cabinet for NON-IS channels 
3-60-JDMCN-0001
List of drawings</v>
      </c>
      <c r="AX201" s="13" t="str">
        <f>CONCATENATE(AR201," ",AT201,CHAR(10),W201,CHAR(10),AV201)</f>
        <v>Шкаф кроссовый РСУ, аналоговые и дискретные сигналы, неискробезопасный
3-60-JDMCN-0001
Ведомость документов</v>
      </c>
      <c r="AY201" s="5"/>
      <c r="AZ201" s="5" t="s">
        <v>490</v>
      </c>
      <c r="BA201" s="5" t="s">
        <v>481</v>
      </c>
      <c r="BB201" s="5" t="str">
        <f>IF(FW201&gt;0,"02",IF(FN201&gt;0,"01",IF(FE201&gt;0,"00",IF(EM201&gt;0,"G1",IF(ED201&gt;0,"F1",IF(DU201&gt;0,"E1",IF(DL201&gt;0,"D1",IF(DC201&gt;0,"C1",IF(CT201&gt;0,"B1",IF(BM201&gt;0,"A1","-"))))))))))</f>
        <v>A1</v>
      </c>
      <c r="BC201" s="167" t="str">
        <f t="shared" ref="BC201:BC205" si="167">IF(OR(BB201="A1",BB201="B1",BB201="C1",BB201="D1",BB201="E1",BB201="F1",BB201="G1",BB201="H1"),"IFR",IF(OR(BB201="00",BB201="01",BB201="02",BB201="03",BB201="04",BB201="05"),"IFU","-"))</f>
        <v>IFR</v>
      </c>
      <c r="BD201" s="5" t="str">
        <f t="shared" ref="BD201:BD205" si="168">BB201</f>
        <v>A1</v>
      </c>
      <c r="BE201" s="5"/>
      <c r="BF201" s="5"/>
      <c r="BG201" s="12"/>
      <c r="BH201" s="5"/>
      <c r="BI201" s="5"/>
      <c r="BJ201" s="54">
        <f>FB201-(28+15)</f>
        <v>44166</v>
      </c>
      <c r="BK201" s="54">
        <f ca="1">IF(BM201&gt;0,BL201,IF(BJ201&lt;TODAY(),WORKDAY(TODAY(),10),BJ201))</f>
        <v>44243</v>
      </c>
      <c r="BL201" s="193">
        <v>44243</v>
      </c>
      <c r="BM201" s="167" t="s">
        <v>776</v>
      </c>
      <c r="BN201" s="167"/>
      <c r="BO201" s="167"/>
      <c r="BP201" s="167"/>
      <c r="BQ201" s="167"/>
      <c r="BR201" s="157"/>
      <c r="BS201" s="157"/>
      <c r="BT201" s="157"/>
      <c r="BU201" s="157"/>
      <c r="BV201" s="157"/>
      <c r="BW201" s="147"/>
      <c r="BX201" s="147"/>
      <c r="BY201" s="147"/>
      <c r="BZ201" s="147"/>
      <c r="CA201" s="147"/>
      <c r="CB201" s="125"/>
      <c r="CC201" s="125"/>
      <c r="CD201" s="125"/>
      <c r="CE201" s="125"/>
      <c r="CF201" s="125"/>
      <c r="CG201" s="125"/>
      <c r="CH201" s="125"/>
      <c r="CI201" s="125"/>
      <c r="CJ201" s="125"/>
      <c r="CK201" s="125"/>
      <c r="CL201" s="24">
        <f>WORKDAY(BJ201,20)</f>
        <v>44194</v>
      </c>
      <c r="CM201" s="24">
        <f ca="1">IF(BM201&gt;0,WORKDAY(BK201,10),"-")</f>
        <v>44257</v>
      </c>
      <c r="CN201" s="54"/>
      <c r="CO201" s="117"/>
      <c r="CP201" s="34"/>
      <c r="CQ201" s="24">
        <f>WORKDAY(CL201,10)</f>
        <v>44208</v>
      </c>
      <c r="CR201" s="24" t="str">
        <f>IF(CO201&gt;0,WORKDAY(CM201,10),"-")</f>
        <v>-</v>
      </c>
      <c r="CS201" s="54"/>
      <c r="CT201" s="5"/>
      <c r="CU201" s="24" t="str">
        <f>IF(CT201&gt;0,WORKDAY(CQ201,10),"-")</f>
        <v>-</v>
      </c>
      <c r="CV201" s="24" t="str">
        <f>IF(CT201&gt;0,WORKDAY(CR201,10),"-")</f>
        <v>-</v>
      </c>
      <c r="CW201" s="54"/>
      <c r="CX201" s="5"/>
      <c r="CY201" s="34"/>
      <c r="CZ201" s="24" t="str">
        <f>IF(CX201&gt;0,WORKDAY(CU201,10),"-")</f>
        <v>-</v>
      </c>
      <c r="DA201" s="24" t="str">
        <f>IF(CX201&gt;0,WORKDAY(CV201,10),"-")</f>
        <v>-</v>
      </c>
      <c r="DB201" s="24"/>
      <c r="DC201" s="5"/>
      <c r="DD201" s="24" t="str">
        <f>IF(DC201&gt;0,WORKDAY(CZ201,10),"-")</f>
        <v>-</v>
      </c>
      <c r="DE201" s="24" t="str">
        <f>IF(DC201&gt;0,WORKDAY(DA201,10),"-")</f>
        <v>-</v>
      </c>
      <c r="DF201" s="5"/>
      <c r="DG201" s="5"/>
      <c r="DH201" s="54"/>
      <c r="DI201" s="24" t="str">
        <f>IF(DG201&gt;0,WORKDAY(DD201,10),"-")</f>
        <v>-</v>
      </c>
      <c r="DJ201" s="24">
        <v>43437</v>
      </c>
      <c r="DK201" s="5"/>
      <c r="DL201" s="5"/>
      <c r="DM201" s="24" t="str">
        <f>IF(DL201&gt;0,WORKDAY(DI201,10),"-")</f>
        <v>-</v>
      </c>
      <c r="DN201" s="24" t="str">
        <f>IF(DL201&gt;0,WORKDAY(DJ201,10),"-")</f>
        <v>-</v>
      </c>
      <c r="DO201" s="5"/>
      <c r="DP201" s="5"/>
      <c r="DQ201" s="54"/>
      <c r="DR201" s="24" t="str">
        <f>IF(DP201&gt;0,WORKDAY(DM201,10),"-")</f>
        <v>-</v>
      </c>
      <c r="DS201" s="24">
        <v>43437</v>
      </c>
      <c r="DT201" s="5"/>
      <c r="DU201" s="5"/>
      <c r="DV201" s="24" t="str">
        <f>IF(DU201&gt;0,WORKDAY(DR201,10),"-")</f>
        <v>-</v>
      </c>
      <c r="DW201" s="24" t="str">
        <f>IF(DU201&gt;0,WORKDAY(DS201,10),"-")</f>
        <v>-</v>
      </c>
      <c r="DX201" s="5"/>
      <c r="DY201" s="5"/>
      <c r="DZ201" s="54"/>
      <c r="EA201" s="24" t="str">
        <f>IF(DY201&gt;0,WORKDAY(DV201,10),"-")</f>
        <v>-</v>
      </c>
      <c r="EB201" s="24" t="str">
        <f>IF(DY201&gt;0,WORKDAY(DW201,10),"-")</f>
        <v>-</v>
      </c>
      <c r="EC201" s="5"/>
      <c r="ED201" s="5"/>
      <c r="EE201" s="24" t="str">
        <f>IF(ED201&gt;0,WORKDAY(EA201,10),"-")</f>
        <v>-</v>
      </c>
      <c r="EF201" s="24" t="str">
        <f>IF(ED201&gt;0,WORKDAY(EB201,10),"-")</f>
        <v>-</v>
      </c>
      <c r="EG201" s="5"/>
      <c r="EH201" s="5"/>
      <c r="EI201" s="54"/>
      <c r="EJ201" s="24" t="str">
        <f>IF(EH201&gt;0,WORKDAY(EE201,10),"-")</f>
        <v>-</v>
      </c>
      <c r="EK201" s="24" t="str">
        <f>IF(EH201&gt;0,WORKDAY(EF201,10),"-")</f>
        <v>-</v>
      </c>
      <c r="EL201" s="5"/>
      <c r="EM201" s="5"/>
      <c r="EN201" s="24" t="str">
        <f>IF(EM201&gt;0,WORKDAY(EJ201,10),"-")</f>
        <v>-</v>
      </c>
      <c r="EO201" s="24" t="str">
        <f>IF(EM201&gt;0,WORKDAY(EK201,10),"-")</f>
        <v>-</v>
      </c>
      <c r="EP201" s="5"/>
      <c r="EQ201" s="5"/>
      <c r="ER201" s="54"/>
      <c r="ES201" s="54"/>
      <c r="ET201" s="54"/>
      <c r="EU201" s="54"/>
      <c r="EV201" s="54"/>
      <c r="EW201" s="24"/>
      <c r="EX201" s="24"/>
      <c r="EY201" s="167"/>
      <c r="EZ201" s="167"/>
      <c r="FA201" s="193"/>
      <c r="FB201" s="214">
        <v>44209</v>
      </c>
      <c r="FC201" s="214">
        <f>FB201</f>
        <v>44209</v>
      </c>
      <c r="FD201" s="5"/>
      <c r="FE201" s="5"/>
      <c r="FF201" s="24" t="str">
        <f>IF(FE201&gt;0,WORKDAY(FB201,10),"-")</f>
        <v>-</v>
      </c>
      <c r="FG201" s="24" t="str">
        <f>IF(FE201&gt;0,WORKDAY(FC201,10),"-")</f>
        <v>-</v>
      </c>
      <c r="FH201" s="5"/>
      <c r="FI201" s="5"/>
      <c r="FJ201" s="34"/>
      <c r="FK201" s="24">
        <f t="shared" ref="FK201:FK205" si="169">WORKDAY(FB201,20)</f>
        <v>44237</v>
      </c>
      <c r="FL201" s="24">
        <f>FK201</f>
        <v>44237</v>
      </c>
      <c r="FM201" s="167"/>
      <c r="FN201" s="167"/>
      <c r="FO201" s="24" t="str">
        <f>IF(FN201&gt;0,WORKDAY(FK201,10),"-")</f>
        <v>-</v>
      </c>
      <c r="FP201" s="24" t="str">
        <f>IF(FN201&gt;0,WORKDAY(FL201,10),"-")</f>
        <v>-</v>
      </c>
      <c r="FQ201" s="5"/>
      <c r="FR201" s="5"/>
      <c r="FS201" s="54"/>
      <c r="FT201" s="24">
        <f t="shared" ref="FT201:FT205" si="170">WORKDAY(FK201,20)</f>
        <v>44265</v>
      </c>
      <c r="FU201" s="24">
        <f>FT201</f>
        <v>44265</v>
      </c>
      <c r="FV201" s="5"/>
      <c r="FW201" s="5"/>
      <c r="FX201" s="24" t="str">
        <f>IF(FW201&gt;0,WORKDAY(FT201,10),"-")</f>
        <v>-</v>
      </c>
      <c r="FY201" s="24" t="str">
        <f>IF(FW201&gt;0,WORKDAY(FU201,10),"-")</f>
        <v>-</v>
      </c>
      <c r="FZ201" s="5"/>
      <c r="GA201" s="5"/>
      <c r="GB201" s="54"/>
      <c r="GC201" s="54"/>
      <c r="GD201" s="54"/>
      <c r="GE201" s="54"/>
      <c r="GF201" s="54"/>
      <c r="GG201" s="54"/>
      <c r="GH201" s="54"/>
      <c r="GI201" s="54"/>
      <c r="GJ201" s="54"/>
      <c r="GK201" s="54"/>
      <c r="GL201" s="54"/>
      <c r="GM201" s="54"/>
      <c r="GN201" s="54"/>
      <c r="GO201" s="54"/>
      <c r="GP201" s="54"/>
      <c r="GQ201" s="54"/>
      <c r="GR201" s="54"/>
      <c r="GS201" s="54"/>
      <c r="GT201" s="54"/>
      <c r="GU201" s="54"/>
      <c r="GV201" s="54"/>
      <c r="GW201" s="54"/>
      <c r="GX201" s="54"/>
      <c r="GY201" s="54"/>
      <c r="GZ201" s="193"/>
      <c r="HA201" s="54"/>
      <c r="HB201" s="54"/>
      <c r="HC201" s="54"/>
      <c r="HD201" s="34">
        <f t="shared" ca="1" si="110"/>
        <v>1</v>
      </c>
      <c r="HE201" s="25">
        <f t="shared" ca="1" si="131"/>
        <v>6.8389057750759875E-4</v>
      </c>
      <c r="HF201" s="25">
        <f t="shared" ca="1" si="132"/>
        <v>1.5197568389057751E-3</v>
      </c>
      <c r="HG201" s="25">
        <f t="shared" ca="1" si="133"/>
        <v>9.0543259557344079E-4</v>
      </c>
      <c r="HH201" s="25">
        <f t="shared" ca="1" si="134"/>
        <v>2.012072434607646E-3</v>
      </c>
      <c r="HI201" s="25"/>
      <c r="HJ201" s="25"/>
      <c r="HK201" s="5"/>
      <c r="HL201" s="24">
        <f t="shared" ca="1" si="108"/>
        <v>44243</v>
      </c>
      <c r="HM201" s="107"/>
      <c r="HN201" s="85"/>
      <c r="HO201" s="204" t="str">
        <f t="shared" si="115"/>
        <v>ожидание A1</v>
      </c>
      <c r="HP201" s="204" t="str">
        <f t="shared" si="116"/>
        <v>не выгружено 00</v>
      </c>
      <c r="HQ201" s="182" t="str">
        <f t="shared" si="117"/>
        <v>выгружено A1</v>
      </c>
      <c r="HR201" s="182" t="str">
        <f t="shared" si="118"/>
        <v>ожидание A1</v>
      </c>
      <c r="HS201" s="182" t="b">
        <f t="shared" si="119"/>
        <v>0</v>
      </c>
      <c r="HT201" s="182" t="str">
        <f t="shared" si="120"/>
        <v>ожидание замечаний</v>
      </c>
      <c r="HU201" s="182" t="str">
        <f t="shared" si="121"/>
        <v>0055-P2-GA1-CPC-TRM-00651</v>
      </c>
      <c r="HV201" s="191">
        <f t="shared" si="122"/>
        <v>44243</v>
      </c>
      <c r="HW201" s="184" t="str">
        <f t="shared" si="123"/>
        <v>ожидание A1</v>
      </c>
      <c r="HX201" s="191" t="str">
        <f t="shared" si="124"/>
        <v>ожидание A1</v>
      </c>
      <c r="HY201" s="183"/>
      <c r="HZ201" s="182" t="str">
        <f t="shared" si="125"/>
        <v>выгружено</v>
      </c>
      <c r="IA201" s="182" t="str">
        <f t="shared" si="126"/>
        <v>A1</v>
      </c>
      <c r="IB201" s="182" t="str">
        <f t="shared" si="127"/>
        <v>ожидание замечаний к ревизии</v>
      </c>
      <c r="IC201" s="182" t="str">
        <f t="shared" si="128"/>
        <v>A1</v>
      </c>
      <c r="ID201" s="182" t="str">
        <f t="shared" si="129"/>
        <v>A1</v>
      </c>
      <c r="IE201" s="185" t="str">
        <f t="shared" si="130"/>
        <v>1</v>
      </c>
      <c r="IF201" s="135" t="s">
        <v>705</v>
      </c>
      <c r="IG201" s="181">
        <v>1</v>
      </c>
      <c r="IH201" s="85"/>
      <c r="II201" s="85"/>
      <c r="IJ201" s="85"/>
      <c r="IK201" s="85"/>
      <c r="IL201" s="85"/>
      <c r="IM201" s="85"/>
      <c r="IN201" s="85"/>
      <c r="IO201" s="85"/>
      <c r="IP201" s="85"/>
      <c r="IQ201" s="85"/>
      <c r="IR201" s="85"/>
      <c r="IS201" s="85"/>
      <c r="IT201" s="85"/>
      <c r="IU201" s="85"/>
      <c r="IV201" s="85"/>
      <c r="IW201" s="85"/>
      <c r="IX201" s="85"/>
      <c r="IY201" s="85"/>
      <c r="IZ201" s="85"/>
      <c r="JA201" s="85"/>
      <c r="JB201" s="85"/>
      <c r="JC201" s="85"/>
      <c r="JD201" s="85"/>
      <c r="JE201" s="85"/>
      <c r="JF201" s="85"/>
      <c r="JG201" s="85"/>
      <c r="JH201" s="85"/>
      <c r="JI201" s="85"/>
      <c r="JJ201" s="85"/>
      <c r="JK201" s="85"/>
      <c r="JL201" s="85"/>
      <c r="JM201" s="85"/>
      <c r="JN201" s="85"/>
      <c r="JO201" s="85"/>
      <c r="JP201" s="85"/>
      <c r="JQ201" s="85"/>
      <c r="JR201" s="85"/>
      <c r="JS201" s="85"/>
      <c r="JT201" s="85"/>
      <c r="JU201" s="85"/>
      <c r="JV201" s="85"/>
      <c r="JW201" s="85"/>
      <c r="JX201" s="85"/>
      <c r="JY201" s="85"/>
      <c r="JZ201" s="85"/>
      <c r="KA201" s="85"/>
      <c r="KB201" s="85"/>
      <c r="KC201" s="85"/>
    </row>
    <row r="202" spans="1:289" s="57" customFormat="1" ht="57" hidden="1" customHeight="1">
      <c r="A202" s="6"/>
      <c r="B202" s="19" t="s">
        <v>156</v>
      </c>
      <c r="C202" s="19" t="s">
        <v>157</v>
      </c>
      <c r="D202" s="5"/>
      <c r="E202" s="5"/>
      <c r="F202" s="5"/>
      <c r="G202" s="5"/>
      <c r="H202" s="5" t="s">
        <v>727</v>
      </c>
      <c r="I202" s="5" t="s">
        <v>736</v>
      </c>
      <c r="J202" s="5"/>
      <c r="K202" s="5"/>
      <c r="L202" s="5"/>
      <c r="M202" s="5"/>
      <c r="N202" s="5"/>
      <c r="O202" s="5"/>
      <c r="P202" s="5" t="s">
        <v>749</v>
      </c>
      <c r="Q202" s="5" t="s">
        <v>750</v>
      </c>
      <c r="R202" s="5" t="s">
        <v>206</v>
      </c>
      <c r="S202" s="5" t="s">
        <v>360</v>
      </c>
      <c r="T202" s="5" t="s">
        <v>361</v>
      </c>
      <c r="U202" s="5" t="s">
        <v>158</v>
      </c>
      <c r="V202" s="5"/>
      <c r="W202" s="5" t="str">
        <f>CONCATENATE(X202,"-",Y202,"-",Z202,AA202,,AB202,"-",AC202)</f>
        <v>3-60-JDMCN-0001</v>
      </c>
      <c r="X202" s="19" t="s">
        <v>180</v>
      </c>
      <c r="Y202" s="19">
        <v>60</v>
      </c>
      <c r="Z202" s="19" t="s">
        <v>302</v>
      </c>
      <c r="AA202" s="19" t="s">
        <v>305</v>
      </c>
      <c r="AB202" s="19" t="s">
        <v>304</v>
      </c>
      <c r="AC202" s="19" t="s">
        <v>188</v>
      </c>
      <c r="AD202" s="5"/>
      <c r="AE202" s="19">
        <v>4</v>
      </c>
      <c r="AF202" s="19" t="s">
        <v>181</v>
      </c>
      <c r="AG202" s="19" t="s">
        <v>182</v>
      </c>
      <c r="AH202" s="19">
        <v>335</v>
      </c>
      <c r="AI202" s="19" t="s">
        <v>220</v>
      </c>
      <c r="AJ202" s="5"/>
      <c r="AK202" s="5"/>
      <c r="AL202" s="5" t="s">
        <v>120</v>
      </c>
      <c r="AM202" s="5"/>
      <c r="AN202" s="5" t="s">
        <v>168</v>
      </c>
      <c r="AO202" s="5" t="str">
        <f>CONCATENATE("0055-",B202,"-",C202,"-","4",".",AE202,".",AF202,".",AG202,".",AH202,"-",AL202,".",AN202,"-",AI202)</f>
        <v>0055-CPC-GA1-4.4.4.60.335-ATH1.SP-0004</v>
      </c>
      <c r="AP202" s="5" t="str">
        <f>CONCATENATE("0055-",B202,"-",C202,"-","4",".",AE202,".",AF202,".",AG202,".",AH202,"-",AL202,"-",AN202,"-",AI202,"_",BD202,"_",U202)</f>
        <v>0055-CPC-GA1-4.4.4.60.335-ATH1-SP-0004_A1_ER</v>
      </c>
      <c r="AQ202" s="13" t="s">
        <v>323</v>
      </c>
      <c r="AR202" s="13" t="s">
        <v>395</v>
      </c>
      <c r="AS202" s="13" t="s">
        <v>387</v>
      </c>
      <c r="AT202" s="13" t="s">
        <v>386</v>
      </c>
      <c r="AU202" s="13" t="s">
        <v>319</v>
      </c>
      <c r="AV202" s="13" t="s">
        <v>334</v>
      </c>
      <c r="AW202" s="13" t="str">
        <f>CONCATENATE(AQ202," ",AS202,CHAR(10),W202,CHAR(10),AU202)</f>
        <v>DCS Marshalling Cabinet for NON-IS channels 
3-60-JDMCN-0001
List of elements</v>
      </c>
      <c r="AX202" s="13" t="str">
        <f>CONCATENATE(AR202," ",AT202,CHAR(10),W202,CHAR(10),AV202)</f>
        <v>Шкаф кроссовый РСУ, аналоговые и дискретные сигналы, неискробезопасный
3-60-JDMCN-0001
Перечень элементов</v>
      </c>
      <c r="AY202" s="5"/>
      <c r="AZ202" s="5" t="s">
        <v>490</v>
      </c>
      <c r="BA202" s="5" t="s">
        <v>481</v>
      </c>
      <c r="BB202" s="5" t="str">
        <f>IF(FW202&gt;0,"02",IF(FN202&gt;0,"01",IF(FE202&gt;0,"00",IF(EM202&gt;0,"G1",IF(ED202&gt;0,"F1",IF(DU202&gt;0,"E1",IF(DL202&gt;0,"D1",IF(DC202&gt;0,"C1",IF(CT202&gt;0,"B1",IF(BM202&gt;0,"A1","-"))))))))))</f>
        <v>A1</v>
      </c>
      <c r="BC202" s="167" t="str">
        <f t="shared" si="167"/>
        <v>IFR</v>
      </c>
      <c r="BD202" s="5" t="str">
        <f t="shared" si="168"/>
        <v>A1</v>
      </c>
      <c r="BE202" s="5"/>
      <c r="BF202" s="5"/>
      <c r="BG202" s="12"/>
      <c r="BH202" s="5"/>
      <c r="BI202" s="5"/>
      <c r="BJ202" s="54">
        <f>FB202-(28+15)</f>
        <v>44166</v>
      </c>
      <c r="BK202" s="54">
        <f ca="1">IF(BM202&gt;0,BL202,IF(BJ202&lt;TODAY(),WORKDAY(TODAY(),10),BJ202))</f>
        <v>44243</v>
      </c>
      <c r="BL202" s="193">
        <v>44243</v>
      </c>
      <c r="BM202" s="167" t="s">
        <v>776</v>
      </c>
      <c r="BN202" s="167"/>
      <c r="BO202" s="167"/>
      <c r="BP202" s="167"/>
      <c r="BQ202" s="167"/>
      <c r="BR202" s="157"/>
      <c r="BS202" s="157"/>
      <c r="BT202" s="157"/>
      <c r="BU202" s="157"/>
      <c r="BV202" s="157"/>
      <c r="BW202" s="147"/>
      <c r="BX202" s="147"/>
      <c r="BY202" s="147"/>
      <c r="BZ202" s="147"/>
      <c r="CA202" s="147"/>
      <c r="CB202" s="125"/>
      <c r="CC202" s="125"/>
      <c r="CD202" s="125"/>
      <c r="CE202" s="125"/>
      <c r="CF202" s="125"/>
      <c r="CG202" s="125"/>
      <c r="CH202" s="125"/>
      <c r="CI202" s="125"/>
      <c r="CJ202" s="125"/>
      <c r="CK202" s="125"/>
      <c r="CL202" s="24">
        <f>WORKDAY(BJ202,20)</f>
        <v>44194</v>
      </c>
      <c r="CM202" s="24">
        <f ca="1">IF(BM202&gt;0,WORKDAY(BK202,10),"-")</f>
        <v>44257</v>
      </c>
      <c r="CN202" s="54"/>
      <c r="CO202" s="117"/>
      <c r="CP202" s="34"/>
      <c r="CQ202" s="24">
        <f>WORKDAY(CL202,10)</f>
        <v>44208</v>
      </c>
      <c r="CR202" s="24" t="str">
        <f>IF(CO202&gt;0,WORKDAY(CM202,10),"-")</f>
        <v>-</v>
      </c>
      <c r="CS202" s="54"/>
      <c r="CT202" s="5"/>
      <c r="CU202" s="24" t="str">
        <f>IF(CT202&gt;0,WORKDAY(CQ202,10),"-")</f>
        <v>-</v>
      </c>
      <c r="CV202" s="24" t="str">
        <f>IF(CT202&gt;0,WORKDAY(CR202,10),"-")</f>
        <v>-</v>
      </c>
      <c r="CW202" s="54"/>
      <c r="CX202" s="5"/>
      <c r="CY202" s="34"/>
      <c r="CZ202" s="24" t="str">
        <f>IF(CX202&gt;0,WORKDAY(CU202,10),"-")</f>
        <v>-</v>
      </c>
      <c r="DA202" s="24" t="str">
        <f>IF(CX202&gt;0,WORKDAY(CV202,10),"-")</f>
        <v>-</v>
      </c>
      <c r="DB202" s="24"/>
      <c r="DC202" s="5"/>
      <c r="DD202" s="24" t="str">
        <f>IF(DC202&gt;0,WORKDAY(CZ202,10),"-")</f>
        <v>-</v>
      </c>
      <c r="DE202" s="24" t="str">
        <f>IF(DC202&gt;0,WORKDAY(DA202,10),"-")</f>
        <v>-</v>
      </c>
      <c r="DF202" s="5"/>
      <c r="DG202" s="5"/>
      <c r="DH202" s="54"/>
      <c r="DI202" s="24" t="str">
        <f>IF(DG202&gt;0,WORKDAY(DD202,10),"-")</f>
        <v>-</v>
      </c>
      <c r="DJ202" s="24">
        <v>43437</v>
      </c>
      <c r="DK202" s="5"/>
      <c r="DL202" s="5"/>
      <c r="DM202" s="24" t="str">
        <f>IF(DL202&gt;0,WORKDAY(DI202,10),"-")</f>
        <v>-</v>
      </c>
      <c r="DN202" s="24" t="str">
        <f>IF(DL202&gt;0,WORKDAY(DJ202,10),"-")</f>
        <v>-</v>
      </c>
      <c r="DO202" s="5"/>
      <c r="DP202" s="5"/>
      <c r="DQ202" s="54"/>
      <c r="DR202" s="24" t="str">
        <f>IF(DP202&gt;0,WORKDAY(DM202,10),"-")</f>
        <v>-</v>
      </c>
      <c r="DS202" s="24">
        <v>43437</v>
      </c>
      <c r="DT202" s="5"/>
      <c r="DU202" s="5"/>
      <c r="DV202" s="24" t="str">
        <f>IF(DU202&gt;0,WORKDAY(DR202,10),"-")</f>
        <v>-</v>
      </c>
      <c r="DW202" s="24" t="str">
        <f>IF(DU202&gt;0,WORKDAY(DS202,10),"-")</f>
        <v>-</v>
      </c>
      <c r="DX202" s="5"/>
      <c r="DY202" s="5"/>
      <c r="DZ202" s="54"/>
      <c r="EA202" s="24" t="str">
        <f>IF(DY202&gt;0,WORKDAY(DV202,10),"-")</f>
        <v>-</v>
      </c>
      <c r="EB202" s="24" t="str">
        <f>IF(DY202&gt;0,WORKDAY(DW202,10),"-")</f>
        <v>-</v>
      </c>
      <c r="EC202" s="5"/>
      <c r="ED202" s="5"/>
      <c r="EE202" s="24" t="str">
        <f>IF(ED202&gt;0,WORKDAY(EA202,10),"-")</f>
        <v>-</v>
      </c>
      <c r="EF202" s="24" t="str">
        <f>IF(ED202&gt;0,WORKDAY(EB202,10),"-")</f>
        <v>-</v>
      </c>
      <c r="EG202" s="5"/>
      <c r="EH202" s="5"/>
      <c r="EI202" s="54"/>
      <c r="EJ202" s="24" t="str">
        <f>IF(EH202&gt;0,WORKDAY(EE202,10),"-")</f>
        <v>-</v>
      </c>
      <c r="EK202" s="24" t="str">
        <f>IF(EH202&gt;0,WORKDAY(EF202,10),"-")</f>
        <v>-</v>
      </c>
      <c r="EL202" s="5"/>
      <c r="EM202" s="5"/>
      <c r="EN202" s="24" t="str">
        <f>IF(EM202&gt;0,WORKDAY(EJ202,10),"-")</f>
        <v>-</v>
      </c>
      <c r="EO202" s="24" t="str">
        <f>IF(EM202&gt;0,WORKDAY(EK202,10),"-")</f>
        <v>-</v>
      </c>
      <c r="EP202" s="5"/>
      <c r="EQ202" s="5"/>
      <c r="ER202" s="54"/>
      <c r="ES202" s="54"/>
      <c r="ET202" s="54"/>
      <c r="EU202" s="54"/>
      <c r="EV202" s="54"/>
      <c r="EW202" s="24"/>
      <c r="EX202" s="24"/>
      <c r="EY202" s="167"/>
      <c r="EZ202" s="167"/>
      <c r="FA202" s="193"/>
      <c r="FB202" s="214">
        <v>44209</v>
      </c>
      <c r="FC202" s="214">
        <f>FB202</f>
        <v>44209</v>
      </c>
      <c r="FD202" s="5"/>
      <c r="FE202" s="5"/>
      <c r="FF202" s="24" t="str">
        <f>IF(FE202&gt;0,WORKDAY(FB202,10),"-")</f>
        <v>-</v>
      </c>
      <c r="FG202" s="24" t="str">
        <f>IF(FE202&gt;0,WORKDAY(FC202,10),"-")</f>
        <v>-</v>
      </c>
      <c r="FH202" s="5"/>
      <c r="FI202" s="5"/>
      <c r="FJ202" s="34"/>
      <c r="FK202" s="24">
        <f t="shared" si="169"/>
        <v>44237</v>
      </c>
      <c r="FL202" s="24">
        <f>FK202</f>
        <v>44237</v>
      </c>
      <c r="FM202" s="167"/>
      <c r="FN202" s="167"/>
      <c r="FO202" s="24" t="str">
        <f>IF(FN202&gt;0,WORKDAY(FK202,10),"-")</f>
        <v>-</v>
      </c>
      <c r="FP202" s="24" t="str">
        <f>IF(FN202&gt;0,WORKDAY(FL202,10),"-")</f>
        <v>-</v>
      </c>
      <c r="FQ202" s="5"/>
      <c r="FR202" s="5"/>
      <c r="FS202" s="54"/>
      <c r="FT202" s="24">
        <f t="shared" si="170"/>
        <v>44265</v>
      </c>
      <c r="FU202" s="24">
        <f>FT202</f>
        <v>44265</v>
      </c>
      <c r="FV202" s="5"/>
      <c r="FW202" s="5"/>
      <c r="FX202" s="24" t="str">
        <f>IF(FW202&gt;0,WORKDAY(FT202,10),"-")</f>
        <v>-</v>
      </c>
      <c r="FY202" s="24" t="str">
        <f>IF(FW202&gt;0,WORKDAY(FU202,10),"-")</f>
        <v>-</v>
      </c>
      <c r="FZ202" s="5"/>
      <c r="GA202" s="5"/>
      <c r="GB202" s="54"/>
      <c r="GC202" s="54"/>
      <c r="GD202" s="54"/>
      <c r="GE202" s="54"/>
      <c r="GF202" s="54"/>
      <c r="GG202" s="54"/>
      <c r="GH202" s="54"/>
      <c r="GI202" s="54"/>
      <c r="GJ202" s="54"/>
      <c r="GK202" s="54"/>
      <c r="GL202" s="54"/>
      <c r="GM202" s="54"/>
      <c r="GN202" s="54"/>
      <c r="GO202" s="54"/>
      <c r="GP202" s="54"/>
      <c r="GQ202" s="54"/>
      <c r="GR202" s="54"/>
      <c r="GS202" s="54"/>
      <c r="GT202" s="54"/>
      <c r="GU202" s="54"/>
      <c r="GV202" s="54"/>
      <c r="GW202" s="54"/>
      <c r="GX202" s="54"/>
      <c r="GY202" s="54"/>
      <c r="GZ202" s="193"/>
      <c r="HA202" s="54"/>
      <c r="HB202" s="54"/>
      <c r="HC202" s="54"/>
      <c r="HD202" s="34">
        <f t="shared" ca="1" si="110"/>
        <v>1</v>
      </c>
      <c r="HE202" s="25">
        <f t="shared" ca="1" si="131"/>
        <v>6.8389057750759875E-4</v>
      </c>
      <c r="HF202" s="25">
        <f t="shared" ca="1" si="132"/>
        <v>1.5197568389057751E-3</v>
      </c>
      <c r="HG202" s="25">
        <f t="shared" ca="1" si="133"/>
        <v>9.0543259557344079E-4</v>
      </c>
      <c r="HH202" s="25">
        <f t="shared" ca="1" si="134"/>
        <v>2.012072434607646E-3</v>
      </c>
      <c r="HI202" s="25"/>
      <c r="HJ202" s="25"/>
      <c r="HK202" s="5"/>
      <c r="HL202" s="24">
        <f t="shared" ref="HL202:HL261" ca="1" si="171">IF(BK202&gt;0,IF(DC202&gt;0,DB202,IF(CT202&gt;0,CS202,IF(BM202&gt;0,BL202,"-"))),"-")</f>
        <v>44243</v>
      </c>
      <c r="HM202" s="107"/>
      <c r="HN202" s="85"/>
      <c r="HO202" s="204" t="str">
        <f t="shared" si="115"/>
        <v>ожидание A1</v>
      </c>
      <c r="HP202" s="204" t="str">
        <f t="shared" si="116"/>
        <v>не выгружено 00</v>
      </c>
      <c r="HQ202" s="182" t="str">
        <f t="shared" si="117"/>
        <v>выгружено A1</v>
      </c>
      <c r="HR202" s="182" t="str">
        <f t="shared" si="118"/>
        <v>ожидание A1</v>
      </c>
      <c r="HS202" s="182" t="b">
        <f t="shared" si="119"/>
        <v>0</v>
      </c>
      <c r="HT202" s="182" t="str">
        <f t="shared" si="120"/>
        <v>ожидание замечаний</v>
      </c>
      <c r="HU202" s="182" t="str">
        <f t="shared" si="121"/>
        <v>0055-P2-GA1-CPC-TRM-00651</v>
      </c>
      <c r="HV202" s="191">
        <f t="shared" si="122"/>
        <v>44243</v>
      </c>
      <c r="HW202" s="184" t="str">
        <f t="shared" si="123"/>
        <v>ожидание A1</v>
      </c>
      <c r="HX202" s="191" t="str">
        <f t="shared" si="124"/>
        <v>ожидание A1</v>
      </c>
      <c r="HY202" s="183"/>
      <c r="HZ202" s="182" t="str">
        <f t="shared" si="125"/>
        <v>выгружено</v>
      </c>
      <c r="IA202" s="182" t="str">
        <f t="shared" si="126"/>
        <v>A1</v>
      </c>
      <c r="IB202" s="182" t="str">
        <f t="shared" si="127"/>
        <v>ожидание замечаний к ревизии</v>
      </c>
      <c r="IC202" s="182" t="str">
        <f t="shared" si="128"/>
        <v>A1</v>
      </c>
      <c r="ID202" s="182" t="str">
        <f t="shared" si="129"/>
        <v>A1</v>
      </c>
      <c r="IE202" s="185" t="str">
        <f t="shared" si="130"/>
        <v>1</v>
      </c>
      <c r="IF202" s="135" t="s">
        <v>705</v>
      </c>
      <c r="IG202" s="181">
        <v>1</v>
      </c>
      <c r="IH202" s="85"/>
      <c r="II202" s="85"/>
      <c r="IJ202" s="85"/>
      <c r="IK202" s="85"/>
      <c r="IL202" s="85"/>
      <c r="IM202" s="85"/>
      <c r="IN202" s="85"/>
      <c r="IO202" s="85"/>
      <c r="IP202" s="85"/>
      <c r="IQ202" s="85"/>
      <c r="IR202" s="85"/>
      <c r="IS202" s="85"/>
      <c r="IT202" s="85"/>
      <c r="IU202" s="85"/>
      <c r="IV202" s="85"/>
      <c r="IW202" s="85"/>
      <c r="IX202" s="85"/>
      <c r="IY202" s="85"/>
      <c r="IZ202" s="85"/>
      <c r="JA202" s="85"/>
      <c r="JB202" s="85"/>
      <c r="JC202" s="85"/>
      <c r="JD202" s="85"/>
      <c r="JE202" s="85"/>
      <c r="JF202" s="85"/>
      <c r="JG202" s="85"/>
      <c r="JH202" s="85"/>
      <c r="JI202" s="85"/>
      <c r="JJ202" s="85"/>
      <c r="JK202" s="85"/>
      <c r="JL202" s="85"/>
      <c r="JM202" s="85"/>
      <c r="JN202" s="85"/>
      <c r="JO202" s="85"/>
      <c r="JP202" s="85"/>
      <c r="JQ202" s="85"/>
      <c r="JR202" s="85"/>
      <c r="JS202" s="85"/>
      <c r="JT202" s="85"/>
      <c r="JU202" s="85"/>
      <c r="JV202" s="85"/>
      <c r="JW202" s="85"/>
      <c r="JX202" s="85"/>
      <c r="JY202" s="85"/>
      <c r="JZ202" s="85"/>
      <c r="KA202" s="85"/>
      <c r="KB202" s="85"/>
      <c r="KC202" s="85"/>
    </row>
    <row r="203" spans="1:289" s="57" customFormat="1" ht="57" hidden="1" customHeight="1">
      <c r="A203" s="6"/>
      <c r="B203" s="19" t="s">
        <v>156</v>
      </c>
      <c r="C203" s="19" t="s">
        <v>157</v>
      </c>
      <c r="D203" s="5"/>
      <c r="E203" s="5"/>
      <c r="F203" s="5"/>
      <c r="G203" s="5"/>
      <c r="H203" s="5" t="s">
        <v>727</v>
      </c>
      <c r="I203" s="5" t="s">
        <v>736</v>
      </c>
      <c r="J203" s="5"/>
      <c r="K203" s="5"/>
      <c r="L203" s="5"/>
      <c r="M203" s="5"/>
      <c r="N203" s="5"/>
      <c r="O203" s="5"/>
      <c r="P203" s="5" t="s">
        <v>749</v>
      </c>
      <c r="Q203" s="5" t="s">
        <v>750</v>
      </c>
      <c r="R203" s="5" t="s">
        <v>206</v>
      </c>
      <c r="S203" s="5" t="s">
        <v>360</v>
      </c>
      <c r="T203" s="5" t="s">
        <v>361</v>
      </c>
      <c r="U203" s="5" t="s">
        <v>158</v>
      </c>
      <c r="V203" s="5"/>
      <c r="W203" s="5" t="str">
        <f>CONCATENATE(X203,"-",Y203,"-",Z203,AA203,,AB203,"-",AC203)</f>
        <v>3-60-JDMCN-0001</v>
      </c>
      <c r="X203" s="19" t="s">
        <v>180</v>
      </c>
      <c r="Y203" s="19">
        <v>60</v>
      </c>
      <c r="Z203" s="19" t="s">
        <v>302</v>
      </c>
      <c r="AA203" s="19" t="s">
        <v>305</v>
      </c>
      <c r="AB203" s="19" t="s">
        <v>304</v>
      </c>
      <c r="AC203" s="19" t="s">
        <v>188</v>
      </c>
      <c r="AD203" s="5"/>
      <c r="AE203" s="19">
        <v>4</v>
      </c>
      <c r="AF203" s="19" t="s">
        <v>181</v>
      </c>
      <c r="AG203" s="19" t="s">
        <v>182</v>
      </c>
      <c r="AH203" s="19">
        <v>335</v>
      </c>
      <c r="AI203" s="19" t="s">
        <v>220</v>
      </c>
      <c r="AJ203" s="5"/>
      <c r="AK203" s="5"/>
      <c r="AL203" s="5" t="s">
        <v>120</v>
      </c>
      <c r="AM203" s="5"/>
      <c r="AN203" s="5" t="s">
        <v>169</v>
      </c>
      <c r="AO203" s="5" t="str">
        <f>CONCATENATE("0055-",B203,"-",C203,"-","4",".",AE203,".",AF203,".",AG203,".",AH203,"-",AL203,".",AN203,"-",AI203)</f>
        <v>0055-CPC-GA1-4.4.4.60.335-ATH1.V0-0004</v>
      </c>
      <c r="AP203" s="5" t="str">
        <f>CONCATENATE("0055-",B203,"-",C203,"-","4",".",AE203,".",AF203,".",AG203,".",AH203,"-",AL203,"-",AN203,"-",AI203,"_",BD203,"_",U203)</f>
        <v>0055-CPC-GA1-4.4.4.60.335-ATH1-V0-0004_A1_ER</v>
      </c>
      <c r="AQ203" s="13" t="s">
        <v>323</v>
      </c>
      <c r="AR203" s="13" t="s">
        <v>395</v>
      </c>
      <c r="AS203" s="13" t="s">
        <v>387</v>
      </c>
      <c r="AT203" s="13" t="s">
        <v>386</v>
      </c>
      <c r="AU203" s="13" t="s">
        <v>320</v>
      </c>
      <c r="AV203" s="13" t="s">
        <v>335</v>
      </c>
      <c r="AW203" s="13" t="str">
        <f>CONCATENATE(AQ203," ",AS203,CHAR(10),W203,CHAR(10),AU203)</f>
        <v>DCS Marshalling Cabinet for NON-IS channels 
3-60-JDMCN-0001
General view drawings</v>
      </c>
      <c r="AX203" s="13" t="str">
        <f>CONCATENATE(AR203," ",AT203,CHAR(10),W203,CHAR(10),AV203)</f>
        <v>Шкаф кроссовый РСУ, аналоговые и дискретные сигналы, неискробезопасный
3-60-JDMCN-0001
Чертеж общего вида</v>
      </c>
      <c r="AY203" s="5"/>
      <c r="AZ203" s="5" t="s">
        <v>490</v>
      </c>
      <c r="BA203" s="5" t="s">
        <v>481</v>
      </c>
      <c r="BB203" s="5" t="str">
        <f>IF(FW203&gt;0,"02",IF(FN203&gt;0,"01",IF(FE203&gt;0,"00",IF(EM203&gt;0,"G1",IF(ED203&gt;0,"F1",IF(DU203&gt;0,"E1",IF(DL203&gt;0,"D1",IF(DC203&gt;0,"C1",IF(CT203&gt;0,"B1",IF(BM203&gt;0,"A1","-"))))))))))</f>
        <v>A1</v>
      </c>
      <c r="BC203" s="167" t="str">
        <f t="shared" si="167"/>
        <v>IFR</v>
      </c>
      <c r="BD203" s="5" t="str">
        <f t="shared" si="168"/>
        <v>A1</v>
      </c>
      <c r="BE203" s="5"/>
      <c r="BF203" s="5"/>
      <c r="BG203" s="12"/>
      <c r="BH203" s="5"/>
      <c r="BI203" s="5"/>
      <c r="BJ203" s="54">
        <f>FB203-(28+15)</f>
        <v>44166</v>
      </c>
      <c r="BK203" s="54">
        <f ca="1">IF(BM203&gt;0,BL203,IF(BJ203&lt;TODAY(),WORKDAY(TODAY(),10),BJ203))</f>
        <v>44243</v>
      </c>
      <c r="BL203" s="193">
        <v>44243</v>
      </c>
      <c r="BM203" s="167" t="s">
        <v>776</v>
      </c>
      <c r="BN203" s="167"/>
      <c r="BO203" s="167"/>
      <c r="BP203" s="167"/>
      <c r="BQ203" s="167"/>
      <c r="BR203" s="157"/>
      <c r="BS203" s="157"/>
      <c r="BT203" s="157"/>
      <c r="BU203" s="157"/>
      <c r="BV203" s="157"/>
      <c r="BW203" s="147"/>
      <c r="BX203" s="147"/>
      <c r="BY203" s="147"/>
      <c r="BZ203" s="147"/>
      <c r="CA203" s="147"/>
      <c r="CB203" s="125"/>
      <c r="CC203" s="125"/>
      <c r="CD203" s="125"/>
      <c r="CE203" s="125"/>
      <c r="CF203" s="125"/>
      <c r="CG203" s="125"/>
      <c r="CH203" s="125"/>
      <c r="CI203" s="125"/>
      <c r="CJ203" s="125"/>
      <c r="CK203" s="125"/>
      <c r="CL203" s="24">
        <f>WORKDAY(BJ203,20)</f>
        <v>44194</v>
      </c>
      <c r="CM203" s="24">
        <f ca="1">IF(BM203&gt;0,WORKDAY(BK203,10),"-")</f>
        <v>44257</v>
      </c>
      <c r="CN203" s="54"/>
      <c r="CO203" s="117"/>
      <c r="CP203" s="34"/>
      <c r="CQ203" s="24">
        <f>WORKDAY(CL203,10)</f>
        <v>44208</v>
      </c>
      <c r="CR203" s="24" t="str">
        <f>IF(CO203&gt;0,WORKDAY(CM203,10),"-")</f>
        <v>-</v>
      </c>
      <c r="CS203" s="54"/>
      <c r="CT203" s="5"/>
      <c r="CU203" s="24" t="str">
        <f>IF(CT203&gt;0,WORKDAY(CQ203,10),"-")</f>
        <v>-</v>
      </c>
      <c r="CV203" s="24" t="str">
        <f>IF(CT203&gt;0,WORKDAY(CR203,10),"-")</f>
        <v>-</v>
      </c>
      <c r="CW203" s="54"/>
      <c r="CX203" s="5"/>
      <c r="CY203" s="34"/>
      <c r="CZ203" s="24" t="str">
        <f>IF(CX203&gt;0,WORKDAY(CU203,10),"-")</f>
        <v>-</v>
      </c>
      <c r="DA203" s="24" t="str">
        <f>IF(CX203&gt;0,WORKDAY(CV203,10),"-")</f>
        <v>-</v>
      </c>
      <c r="DB203" s="24"/>
      <c r="DC203" s="5"/>
      <c r="DD203" s="24" t="str">
        <f>IF(DC203&gt;0,WORKDAY(CZ203,10),"-")</f>
        <v>-</v>
      </c>
      <c r="DE203" s="24" t="str">
        <f>IF(DC203&gt;0,WORKDAY(DA203,10),"-")</f>
        <v>-</v>
      </c>
      <c r="DF203" s="5"/>
      <c r="DG203" s="5"/>
      <c r="DH203" s="54"/>
      <c r="DI203" s="24" t="str">
        <f>IF(DG203&gt;0,WORKDAY(DD203,10),"-")</f>
        <v>-</v>
      </c>
      <c r="DJ203" s="24">
        <v>43437</v>
      </c>
      <c r="DK203" s="5"/>
      <c r="DL203" s="5"/>
      <c r="DM203" s="24" t="str">
        <f>IF(DL203&gt;0,WORKDAY(DI203,10),"-")</f>
        <v>-</v>
      </c>
      <c r="DN203" s="24" t="str">
        <f>IF(DL203&gt;0,WORKDAY(DJ203,10),"-")</f>
        <v>-</v>
      </c>
      <c r="DO203" s="5"/>
      <c r="DP203" s="5"/>
      <c r="DQ203" s="54"/>
      <c r="DR203" s="24" t="str">
        <f>IF(DP203&gt;0,WORKDAY(DM203,10),"-")</f>
        <v>-</v>
      </c>
      <c r="DS203" s="24">
        <v>43437</v>
      </c>
      <c r="DT203" s="5"/>
      <c r="DU203" s="5"/>
      <c r="DV203" s="24" t="str">
        <f>IF(DU203&gt;0,WORKDAY(DR203,10),"-")</f>
        <v>-</v>
      </c>
      <c r="DW203" s="24" t="str">
        <f>IF(DU203&gt;0,WORKDAY(DS203,10),"-")</f>
        <v>-</v>
      </c>
      <c r="DX203" s="5"/>
      <c r="DY203" s="5"/>
      <c r="DZ203" s="54"/>
      <c r="EA203" s="24" t="str">
        <f>IF(DY203&gt;0,WORKDAY(DV203,10),"-")</f>
        <v>-</v>
      </c>
      <c r="EB203" s="24" t="str">
        <f>IF(DY203&gt;0,WORKDAY(DW203,10),"-")</f>
        <v>-</v>
      </c>
      <c r="EC203" s="5"/>
      <c r="ED203" s="5"/>
      <c r="EE203" s="24" t="str">
        <f>IF(ED203&gt;0,WORKDAY(EA203,10),"-")</f>
        <v>-</v>
      </c>
      <c r="EF203" s="24" t="str">
        <f>IF(ED203&gt;0,WORKDAY(EB203,10),"-")</f>
        <v>-</v>
      </c>
      <c r="EG203" s="5"/>
      <c r="EH203" s="5"/>
      <c r="EI203" s="54"/>
      <c r="EJ203" s="24" t="str">
        <f>IF(EH203&gt;0,WORKDAY(EE203,10),"-")</f>
        <v>-</v>
      </c>
      <c r="EK203" s="24" t="str">
        <f>IF(EH203&gt;0,WORKDAY(EF203,10),"-")</f>
        <v>-</v>
      </c>
      <c r="EL203" s="5"/>
      <c r="EM203" s="5"/>
      <c r="EN203" s="24" t="str">
        <f>IF(EM203&gt;0,WORKDAY(EJ203,10),"-")</f>
        <v>-</v>
      </c>
      <c r="EO203" s="24" t="str">
        <f>IF(EM203&gt;0,WORKDAY(EK203,10),"-")</f>
        <v>-</v>
      </c>
      <c r="EP203" s="5"/>
      <c r="EQ203" s="5"/>
      <c r="ER203" s="54"/>
      <c r="ES203" s="54"/>
      <c r="ET203" s="54"/>
      <c r="EU203" s="54"/>
      <c r="EV203" s="54"/>
      <c r="EW203" s="24"/>
      <c r="EX203" s="24"/>
      <c r="EY203" s="167"/>
      <c r="EZ203" s="167"/>
      <c r="FA203" s="193"/>
      <c r="FB203" s="214">
        <v>44209</v>
      </c>
      <c r="FC203" s="214">
        <f>FB203</f>
        <v>44209</v>
      </c>
      <c r="FD203" s="5"/>
      <c r="FE203" s="5"/>
      <c r="FF203" s="24" t="str">
        <f>IF(FE203&gt;0,WORKDAY(FB203,10),"-")</f>
        <v>-</v>
      </c>
      <c r="FG203" s="24" t="str">
        <f>IF(FE203&gt;0,WORKDAY(FC203,10),"-")</f>
        <v>-</v>
      </c>
      <c r="FH203" s="5"/>
      <c r="FI203" s="5"/>
      <c r="FJ203" s="34"/>
      <c r="FK203" s="24">
        <f t="shared" si="169"/>
        <v>44237</v>
      </c>
      <c r="FL203" s="24">
        <f>FK203</f>
        <v>44237</v>
      </c>
      <c r="FM203" s="167"/>
      <c r="FN203" s="167"/>
      <c r="FO203" s="24" t="str">
        <f>IF(FN203&gt;0,WORKDAY(FK203,10),"-")</f>
        <v>-</v>
      </c>
      <c r="FP203" s="24" t="str">
        <f>IF(FN203&gt;0,WORKDAY(FL203,10),"-")</f>
        <v>-</v>
      </c>
      <c r="FQ203" s="5"/>
      <c r="FR203" s="5"/>
      <c r="FS203" s="54"/>
      <c r="FT203" s="24">
        <f t="shared" si="170"/>
        <v>44265</v>
      </c>
      <c r="FU203" s="24">
        <f>FT203</f>
        <v>44265</v>
      </c>
      <c r="FV203" s="5"/>
      <c r="FW203" s="5"/>
      <c r="FX203" s="24" t="str">
        <f>IF(FW203&gt;0,WORKDAY(FT203,10),"-")</f>
        <v>-</v>
      </c>
      <c r="FY203" s="24" t="str">
        <f>IF(FW203&gt;0,WORKDAY(FU203,10),"-")</f>
        <v>-</v>
      </c>
      <c r="FZ203" s="5"/>
      <c r="GA203" s="5"/>
      <c r="GB203" s="54"/>
      <c r="GC203" s="54"/>
      <c r="GD203" s="54"/>
      <c r="GE203" s="54"/>
      <c r="GF203" s="54"/>
      <c r="GG203" s="54"/>
      <c r="GH203" s="54"/>
      <c r="GI203" s="54"/>
      <c r="GJ203" s="54"/>
      <c r="GK203" s="54"/>
      <c r="GL203" s="54"/>
      <c r="GM203" s="54"/>
      <c r="GN203" s="54"/>
      <c r="GO203" s="54"/>
      <c r="GP203" s="54"/>
      <c r="GQ203" s="54"/>
      <c r="GR203" s="54"/>
      <c r="GS203" s="54"/>
      <c r="GT203" s="54"/>
      <c r="GU203" s="54"/>
      <c r="GV203" s="54"/>
      <c r="GW203" s="54"/>
      <c r="GX203" s="54"/>
      <c r="GY203" s="54"/>
      <c r="GZ203" s="193"/>
      <c r="HA203" s="54"/>
      <c r="HB203" s="54"/>
      <c r="HC203" s="54"/>
      <c r="HD203" s="34">
        <f t="shared" ca="1" si="110"/>
        <v>1</v>
      </c>
      <c r="HE203" s="25">
        <f t="shared" ca="1" si="131"/>
        <v>6.8389057750759875E-4</v>
      </c>
      <c r="HF203" s="25">
        <f t="shared" ca="1" si="132"/>
        <v>1.5197568389057751E-3</v>
      </c>
      <c r="HG203" s="25">
        <f t="shared" ca="1" si="133"/>
        <v>9.0543259557344079E-4</v>
      </c>
      <c r="HH203" s="25">
        <f t="shared" ca="1" si="134"/>
        <v>2.012072434607646E-3</v>
      </c>
      <c r="HI203" s="25"/>
      <c r="HJ203" s="25"/>
      <c r="HK203" s="5"/>
      <c r="HL203" s="24">
        <f t="shared" ca="1" si="171"/>
        <v>44243</v>
      </c>
      <c r="HM203" s="107"/>
      <c r="HN203" s="85"/>
      <c r="HO203" s="204" t="str">
        <f t="shared" si="115"/>
        <v>ожидание A1</v>
      </c>
      <c r="HP203" s="204" t="str">
        <f t="shared" si="116"/>
        <v>не выгружено 00</v>
      </c>
      <c r="HQ203" s="182" t="str">
        <f t="shared" si="117"/>
        <v>выгружено A1</v>
      </c>
      <c r="HR203" s="182" t="str">
        <f t="shared" si="118"/>
        <v>ожидание A1</v>
      </c>
      <c r="HS203" s="182" t="b">
        <f t="shared" si="119"/>
        <v>0</v>
      </c>
      <c r="HT203" s="182" t="str">
        <f t="shared" si="120"/>
        <v>ожидание замечаний</v>
      </c>
      <c r="HU203" s="182" t="str">
        <f t="shared" si="121"/>
        <v>0055-P2-GA1-CPC-TRM-00651</v>
      </c>
      <c r="HV203" s="191">
        <f t="shared" si="122"/>
        <v>44243</v>
      </c>
      <c r="HW203" s="184" t="str">
        <f t="shared" si="123"/>
        <v>ожидание A1</v>
      </c>
      <c r="HX203" s="191" t="str">
        <f t="shared" si="124"/>
        <v>ожидание A1</v>
      </c>
      <c r="HY203" s="183"/>
      <c r="HZ203" s="182" t="str">
        <f t="shared" si="125"/>
        <v>выгружено</v>
      </c>
      <c r="IA203" s="182" t="str">
        <f t="shared" si="126"/>
        <v>A1</v>
      </c>
      <c r="IB203" s="182" t="str">
        <f t="shared" si="127"/>
        <v>ожидание замечаний к ревизии</v>
      </c>
      <c r="IC203" s="182" t="str">
        <f t="shared" si="128"/>
        <v>A1</v>
      </c>
      <c r="ID203" s="182" t="str">
        <f t="shared" si="129"/>
        <v>A1</v>
      </c>
      <c r="IE203" s="185" t="str">
        <f t="shared" si="130"/>
        <v>1</v>
      </c>
      <c r="IF203" s="135" t="s">
        <v>705</v>
      </c>
      <c r="IG203" s="181">
        <v>1</v>
      </c>
      <c r="IH203" s="85"/>
      <c r="II203" s="85"/>
      <c r="IJ203" s="85"/>
      <c r="IK203" s="85"/>
      <c r="IL203" s="85"/>
      <c r="IM203" s="85"/>
      <c r="IN203" s="85"/>
      <c r="IO203" s="85"/>
      <c r="IP203" s="85"/>
      <c r="IQ203" s="85"/>
      <c r="IR203" s="85"/>
      <c r="IS203" s="85"/>
      <c r="IT203" s="85"/>
      <c r="IU203" s="85"/>
      <c r="IV203" s="85"/>
      <c r="IW203" s="85"/>
      <c r="IX203" s="85"/>
      <c r="IY203" s="85"/>
      <c r="IZ203" s="85"/>
      <c r="JA203" s="85"/>
      <c r="JB203" s="85"/>
      <c r="JC203" s="85"/>
      <c r="JD203" s="85"/>
      <c r="JE203" s="85"/>
      <c r="JF203" s="85"/>
      <c r="JG203" s="85"/>
      <c r="JH203" s="85"/>
      <c r="JI203" s="85"/>
      <c r="JJ203" s="85"/>
      <c r="JK203" s="85"/>
      <c r="JL203" s="85"/>
      <c r="JM203" s="85"/>
      <c r="JN203" s="85"/>
      <c r="JO203" s="85"/>
      <c r="JP203" s="85"/>
      <c r="JQ203" s="85"/>
      <c r="JR203" s="85"/>
      <c r="JS203" s="85"/>
      <c r="JT203" s="85"/>
      <c r="JU203" s="85"/>
      <c r="JV203" s="85"/>
      <c r="JW203" s="85"/>
      <c r="JX203" s="85"/>
      <c r="JY203" s="85"/>
      <c r="JZ203" s="85"/>
      <c r="KA203" s="85"/>
      <c r="KB203" s="85"/>
      <c r="KC203" s="85"/>
    </row>
    <row r="204" spans="1:289" s="57" customFormat="1" ht="57" hidden="1" customHeight="1">
      <c r="A204" s="6"/>
      <c r="B204" s="19" t="s">
        <v>156</v>
      </c>
      <c r="C204" s="19" t="s">
        <v>157</v>
      </c>
      <c r="D204" s="5"/>
      <c r="E204" s="5"/>
      <c r="F204" s="5"/>
      <c r="G204" s="5"/>
      <c r="H204" s="5" t="s">
        <v>727</v>
      </c>
      <c r="I204" s="5" t="s">
        <v>736</v>
      </c>
      <c r="J204" s="5"/>
      <c r="K204" s="5"/>
      <c r="L204" s="5"/>
      <c r="M204" s="5"/>
      <c r="N204" s="5"/>
      <c r="O204" s="5"/>
      <c r="P204" s="5" t="s">
        <v>749</v>
      </c>
      <c r="Q204" s="5" t="s">
        <v>750</v>
      </c>
      <c r="R204" s="5" t="s">
        <v>206</v>
      </c>
      <c r="S204" s="5" t="s">
        <v>360</v>
      </c>
      <c r="T204" s="5" t="s">
        <v>361</v>
      </c>
      <c r="U204" s="5" t="s">
        <v>158</v>
      </c>
      <c r="V204" s="5"/>
      <c r="W204" s="5" t="str">
        <f>CONCATENATE(X204,"-",Y204,"-",Z204,AA204,,AB204,"-",AC204)</f>
        <v>3-60-JDMCN-0001</v>
      </c>
      <c r="X204" s="19" t="s">
        <v>180</v>
      </c>
      <c r="Y204" s="19">
        <v>60</v>
      </c>
      <c r="Z204" s="19" t="s">
        <v>302</v>
      </c>
      <c r="AA204" s="19" t="s">
        <v>305</v>
      </c>
      <c r="AB204" s="19" t="s">
        <v>304</v>
      </c>
      <c r="AC204" s="19" t="s">
        <v>188</v>
      </c>
      <c r="AD204" s="5"/>
      <c r="AE204" s="19">
        <v>4</v>
      </c>
      <c r="AF204" s="19" t="s">
        <v>181</v>
      </c>
      <c r="AG204" s="19" t="s">
        <v>182</v>
      </c>
      <c r="AH204" s="19">
        <v>335</v>
      </c>
      <c r="AI204" s="19" t="s">
        <v>220</v>
      </c>
      <c r="AJ204" s="5"/>
      <c r="AK204" s="5"/>
      <c r="AL204" s="5" t="s">
        <v>120</v>
      </c>
      <c r="AM204" s="5"/>
      <c r="AN204" s="5" t="s">
        <v>170</v>
      </c>
      <c r="AO204" s="5" t="str">
        <f>CONCATENATE("0055-",B204,"-",C204,"-","4",".",AE204,".",AF204,".",AG204,".",AH204,"-",AL204,".",AN204,"-",AI204)</f>
        <v>0055-CPC-GA1-4.4.4.60.335-ATH1.SB-0004</v>
      </c>
      <c r="AP204" s="5" t="str">
        <f>CONCATENATE("0055-",B204,"-",C204,"-","4",".",AE204,".",AF204,".",AG204,".",AH204,"-",AL204,"-",AN204,"-",AI204,"_",BD204,"_",U204)</f>
        <v>0055-CPC-GA1-4.4.4.60.335-ATH1-SB-0004_A1_ER</v>
      </c>
      <c r="AQ204" s="13" t="s">
        <v>323</v>
      </c>
      <c r="AR204" s="13" t="s">
        <v>395</v>
      </c>
      <c r="AS204" s="13" t="s">
        <v>387</v>
      </c>
      <c r="AT204" s="13" t="s">
        <v>386</v>
      </c>
      <c r="AU204" s="13" t="s">
        <v>321</v>
      </c>
      <c r="AV204" s="13" t="s">
        <v>336</v>
      </c>
      <c r="AW204" s="13" t="str">
        <f>CONCATENATE(AQ204," ",AS204,CHAR(10),W204,CHAR(10),AU204)</f>
        <v>DCS Marshalling Cabinet for NON-IS channels 
3-60-JDMCN-0001
Electrical circuits</v>
      </c>
      <c r="AX204" s="13" t="str">
        <f>CONCATENATE(AR204," ",AT204,CHAR(10),W204,CHAR(10),AV204)</f>
        <v>Шкаф кроссовый РСУ, аналоговые и дискретные сигналы, неискробезопасный
3-60-JDMCN-0001
Схема электрическая принципиальная</v>
      </c>
      <c r="AY204" s="5"/>
      <c r="AZ204" s="5" t="s">
        <v>490</v>
      </c>
      <c r="BA204" s="5" t="s">
        <v>481</v>
      </c>
      <c r="BB204" s="5" t="str">
        <f>IF(FW204&gt;0,"02",IF(FN204&gt;0,"01",IF(FE204&gt;0,"00",IF(EM204&gt;0,"G1",IF(ED204&gt;0,"F1",IF(DU204&gt;0,"E1",IF(DL204&gt;0,"D1",IF(DC204&gt;0,"C1",IF(CT204&gt;0,"B1",IF(BM204&gt;0,"A1","-"))))))))))</f>
        <v>A1</v>
      </c>
      <c r="BC204" s="167" t="str">
        <f t="shared" si="167"/>
        <v>IFR</v>
      </c>
      <c r="BD204" s="5" t="str">
        <f t="shared" si="168"/>
        <v>A1</v>
      </c>
      <c r="BE204" s="5"/>
      <c r="BF204" s="5"/>
      <c r="BG204" s="12"/>
      <c r="BH204" s="5"/>
      <c r="BI204" s="5"/>
      <c r="BJ204" s="54">
        <f>FB204-(28+15)</f>
        <v>44166</v>
      </c>
      <c r="BK204" s="54">
        <f ca="1">IF(BM204&gt;0,BL204,IF(BJ204&lt;TODAY(),WORKDAY(TODAY(),10),BJ204))</f>
        <v>44243</v>
      </c>
      <c r="BL204" s="193">
        <v>44243</v>
      </c>
      <c r="BM204" s="167" t="s">
        <v>776</v>
      </c>
      <c r="BN204" s="167"/>
      <c r="BO204" s="167"/>
      <c r="BP204" s="167"/>
      <c r="BQ204" s="167"/>
      <c r="BR204" s="157"/>
      <c r="BS204" s="157"/>
      <c r="BT204" s="157"/>
      <c r="BU204" s="157"/>
      <c r="BV204" s="157"/>
      <c r="BW204" s="147"/>
      <c r="BX204" s="147"/>
      <c r="BY204" s="147"/>
      <c r="BZ204" s="147"/>
      <c r="CA204" s="147"/>
      <c r="CB204" s="125"/>
      <c r="CC204" s="125"/>
      <c r="CD204" s="125"/>
      <c r="CE204" s="125"/>
      <c r="CF204" s="125"/>
      <c r="CG204" s="125"/>
      <c r="CH204" s="125"/>
      <c r="CI204" s="125"/>
      <c r="CJ204" s="125"/>
      <c r="CK204" s="125"/>
      <c r="CL204" s="24">
        <f>WORKDAY(BJ204,20)</f>
        <v>44194</v>
      </c>
      <c r="CM204" s="24">
        <f ca="1">IF(BM204&gt;0,WORKDAY(BK204,10),"-")</f>
        <v>44257</v>
      </c>
      <c r="CN204" s="54"/>
      <c r="CO204" s="117"/>
      <c r="CP204" s="34"/>
      <c r="CQ204" s="24">
        <f>WORKDAY(CL204,10)</f>
        <v>44208</v>
      </c>
      <c r="CR204" s="24" t="str">
        <f>IF(CO204&gt;0,WORKDAY(CM204,10),"-")</f>
        <v>-</v>
      </c>
      <c r="CS204" s="54"/>
      <c r="CT204" s="5"/>
      <c r="CU204" s="24" t="str">
        <f>IF(CT204&gt;0,WORKDAY(CQ204,10),"-")</f>
        <v>-</v>
      </c>
      <c r="CV204" s="24" t="str">
        <f>IF(CT204&gt;0,WORKDAY(CR204,10),"-")</f>
        <v>-</v>
      </c>
      <c r="CW204" s="54"/>
      <c r="CX204" s="5"/>
      <c r="CY204" s="34"/>
      <c r="CZ204" s="24" t="str">
        <f>IF(CX204&gt;0,WORKDAY(CU204,10),"-")</f>
        <v>-</v>
      </c>
      <c r="DA204" s="24" t="str">
        <f>IF(CX204&gt;0,WORKDAY(CV204,10),"-")</f>
        <v>-</v>
      </c>
      <c r="DB204" s="24"/>
      <c r="DC204" s="5"/>
      <c r="DD204" s="24" t="str">
        <f>IF(DC204&gt;0,WORKDAY(CZ204,10),"-")</f>
        <v>-</v>
      </c>
      <c r="DE204" s="24" t="str">
        <f>IF(DC204&gt;0,WORKDAY(DA204,10),"-")</f>
        <v>-</v>
      </c>
      <c r="DF204" s="5"/>
      <c r="DG204" s="5"/>
      <c r="DH204" s="54"/>
      <c r="DI204" s="24" t="str">
        <f>IF(DG204&gt;0,WORKDAY(DD204,10),"-")</f>
        <v>-</v>
      </c>
      <c r="DJ204" s="24">
        <v>43437</v>
      </c>
      <c r="DK204" s="5"/>
      <c r="DL204" s="5"/>
      <c r="DM204" s="24" t="str">
        <f>IF(DL204&gt;0,WORKDAY(DI204,10),"-")</f>
        <v>-</v>
      </c>
      <c r="DN204" s="24" t="str">
        <f>IF(DL204&gt;0,WORKDAY(DJ204,10),"-")</f>
        <v>-</v>
      </c>
      <c r="DO204" s="5"/>
      <c r="DP204" s="5"/>
      <c r="DQ204" s="54"/>
      <c r="DR204" s="24" t="str">
        <f>IF(DP204&gt;0,WORKDAY(DM204,10),"-")</f>
        <v>-</v>
      </c>
      <c r="DS204" s="24">
        <v>43437</v>
      </c>
      <c r="DT204" s="5"/>
      <c r="DU204" s="5"/>
      <c r="DV204" s="24" t="str">
        <f>IF(DU204&gt;0,WORKDAY(DR204,10),"-")</f>
        <v>-</v>
      </c>
      <c r="DW204" s="24" t="str">
        <f>IF(DU204&gt;0,WORKDAY(DS204,10),"-")</f>
        <v>-</v>
      </c>
      <c r="DX204" s="5"/>
      <c r="DY204" s="5"/>
      <c r="DZ204" s="54"/>
      <c r="EA204" s="24" t="str">
        <f>IF(DY204&gt;0,WORKDAY(DV204,10),"-")</f>
        <v>-</v>
      </c>
      <c r="EB204" s="24" t="str">
        <f>IF(DY204&gt;0,WORKDAY(DW204,10),"-")</f>
        <v>-</v>
      </c>
      <c r="EC204" s="5"/>
      <c r="ED204" s="5"/>
      <c r="EE204" s="24" t="str">
        <f>IF(ED204&gt;0,WORKDAY(EA204,10),"-")</f>
        <v>-</v>
      </c>
      <c r="EF204" s="24" t="str">
        <f>IF(ED204&gt;0,WORKDAY(EB204,10),"-")</f>
        <v>-</v>
      </c>
      <c r="EG204" s="5"/>
      <c r="EH204" s="5"/>
      <c r="EI204" s="54"/>
      <c r="EJ204" s="24" t="str">
        <f>IF(EH204&gt;0,WORKDAY(EE204,10),"-")</f>
        <v>-</v>
      </c>
      <c r="EK204" s="24" t="str">
        <f>IF(EH204&gt;0,WORKDAY(EF204,10),"-")</f>
        <v>-</v>
      </c>
      <c r="EL204" s="5"/>
      <c r="EM204" s="5"/>
      <c r="EN204" s="24" t="str">
        <f>IF(EM204&gt;0,WORKDAY(EJ204,10),"-")</f>
        <v>-</v>
      </c>
      <c r="EO204" s="24" t="str">
        <f>IF(EM204&gt;0,WORKDAY(EK204,10),"-")</f>
        <v>-</v>
      </c>
      <c r="EP204" s="5"/>
      <c r="EQ204" s="5"/>
      <c r="ER204" s="54"/>
      <c r="ES204" s="54"/>
      <c r="ET204" s="54"/>
      <c r="EU204" s="54"/>
      <c r="EV204" s="54"/>
      <c r="EW204" s="24"/>
      <c r="EX204" s="24"/>
      <c r="EY204" s="167"/>
      <c r="EZ204" s="167"/>
      <c r="FA204" s="193"/>
      <c r="FB204" s="214">
        <v>44209</v>
      </c>
      <c r="FC204" s="214">
        <f>FB204</f>
        <v>44209</v>
      </c>
      <c r="FD204" s="5"/>
      <c r="FE204" s="5"/>
      <c r="FF204" s="24" t="str">
        <f>IF(FE204&gt;0,WORKDAY(FB204,10),"-")</f>
        <v>-</v>
      </c>
      <c r="FG204" s="24" t="str">
        <f>IF(FE204&gt;0,WORKDAY(FC204,10),"-")</f>
        <v>-</v>
      </c>
      <c r="FH204" s="5"/>
      <c r="FI204" s="5"/>
      <c r="FJ204" s="34"/>
      <c r="FK204" s="24">
        <f t="shared" si="169"/>
        <v>44237</v>
      </c>
      <c r="FL204" s="24">
        <f>FK204</f>
        <v>44237</v>
      </c>
      <c r="FM204" s="167"/>
      <c r="FN204" s="167"/>
      <c r="FO204" s="24" t="str">
        <f>IF(FN204&gt;0,WORKDAY(FK204,10),"-")</f>
        <v>-</v>
      </c>
      <c r="FP204" s="24" t="str">
        <f>IF(FN204&gt;0,WORKDAY(FL204,10),"-")</f>
        <v>-</v>
      </c>
      <c r="FQ204" s="5"/>
      <c r="FR204" s="5"/>
      <c r="FS204" s="54"/>
      <c r="FT204" s="24">
        <f t="shared" si="170"/>
        <v>44265</v>
      </c>
      <c r="FU204" s="24">
        <f>FT204</f>
        <v>44265</v>
      </c>
      <c r="FV204" s="5"/>
      <c r="FW204" s="5"/>
      <c r="FX204" s="24" t="str">
        <f>IF(FW204&gt;0,WORKDAY(FT204,10),"-")</f>
        <v>-</v>
      </c>
      <c r="FY204" s="24" t="str">
        <f>IF(FW204&gt;0,WORKDAY(FU204,10),"-")</f>
        <v>-</v>
      </c>
      <c r="FZ204" s="5"/>
      <c r="GA204" s="5"/>
      <c r="GB204" s="54"/>
      <c r="GC204" s="54"/>
      <c r="GD204" s="54"/>
      <c r="GE204" s="54"/>
      <c r="GF204" s="54"/>
      <c r="GG204" s="54"/>
      <c r="GH204" s="54"/>
      <c r="GI204" s="54"/>
      <c r="GJ204" s="54"/>
      <c r="GK204" s="54"/>
      <c r="GL204" s="54"/>
      <c r="GM204" s="54"/>
      <c r="GN204" s="54"/>
      <c r="GO204" s="54"/>
      <c r="GP204" s="54"/>
      <c r="GQ204" s="54"/>
      <c r="GR204" s="54"/>
      <c r="GS204" s="54"/>
      <c r="GT204" s="54"/>
      <c r="GU204" s="54"/>
      <c r="GV204" s="54"/>
      <c r="GW204" s="54"/>
      <c r="GX204" s="54"/>
      <c r="GY204" s="54"/>
      <c r="GZ204" s="193"/>
      <c r="HA204" s="54"/>
      <c r="HB204" s="54"/>
      <c r="HC204" s="54"/>
      <c r="HD204" s="34">
        <f t="shared" ca="1" si="110"/>
        <v>1</v>
      </c>
      <c r="HE204" s="25">
        <f t="shared" ca="1" si="131"/>
        <v>6.8389057750759875E-4</v>
      </c>
      <c r="HF204" s="25">
        <f t="shared" ca="1" si="132"/>
        <v>1.5197568389057751E-3</v>
      </c>
      <c r="HG204" s="25">
        <f t="shared" ca="1" si="133"/>
        <v>9.0543259557344079E-4</v>
      </c>
      <c r="HH204" s="25">
        <f t="shared" ca="1" si="134"/>
        <v>2.012072434607646E-3</v>
      </c>
      <c r="HI204" s="25"/>
      <c r="HJ204" s="25"/>
      <c r="HK204" s="5"/>
      <c r="HL204" s="24">
        <f t="shared" ca="1" si="171"/>
        <v>44243</v>
      </c>
      <c r="HM204" s="107"/>
      <c r="HN204" s="85"/>
      <c r="HO204" s="204" t="str">
        <f t="shared" si="115"/>
        <v>ожидание A1</v>
      </c>
      <c r="HP204" s="204" t="str">
        <f t="shared" si="116"/>
        <v>не выгружено 00</v>
      </c>
      <c r="HQ204" s="182" t="str">
        <f t="shared" si="117"/>
        <v>выгружено A1</v>
      </c>
      <c r="HR204" s="182" t="str">
        <f t="shared" si="118"/>
        <v>ожидание A1</v>
      </c>
      <c r="HS204" s="182" t="b">
        <f t="shared" si="119"/>
        <v>0</v>
      </c>
      <c r="HT204" s="182" t="str">
        <f t="shared" si="120"/>
        <v>ожидание замечаний</v>
      </c>
      <c r="HU204" s="182" t="str">
        <f t="shared" si="121"/>
        <v>0055-P2-GA1-CPC-TRM-00651</v>
      </c>
      <c r="HV204" s="191">
        <f t="shared" si="122"/>
        <v>44243</v>
      </c>
      <c r="HW204" s="184" t="str">
        <f t="shared" si="123"/>
        <v>ожидание A1</v>
      </c>
      <c r="HX204" s="191" t="str">
        <f t="shared" si="124"/>
        <v>ожидание A1</v>
      </c>
      <c r="HY204" s="183"/>
      <c r="HZ204" s="182" t="str">
        <f t="shared" si="125"/>
        <v>выгружено</v>
      </c>
      <c r="IA204" s="182" t="str">
        <f t="shared" si="126"/>
        <v>A1</v>
      </c>
      <c r="IB204" s="182" t="str">
        <f t="shared" si="127"/>
        <v>ожидание замечаний к ревизии</v>
      </c>
      <c r="IC204" s="182" t="str">
        <f t="shared" si="128"/>
        <v>A1</v>
      </c>
      <c r="ID204" s="182" t="str">
        <f t="shared" si="129"/>
        <v>A1</v>
      </c>
      <c r="IE204" s="185" t="str">
        <f t="shared" si="130"/>
        <v>1</v>
      </c>
      <c r="IF204" s="135" t="s">
        <v>705</v>
      </c>
      <c r="IG204" s="181">
        <v>1</v>
      </c>
      <c r="IH204" s="85"/>
      <c r="II204" s="85"/>
      <c r="IJ204" s="85"/>
      <c r="IK204" s="85"/>
      <c r="IL204" s="85"/>
      <c r="IM204" s="85"/>
      <c r="IN204" s="85"/>
      <c r="IO204" s="85"/>
      <c r="IP204" s="85"/>
      <c r="IQ204" s="85"/>
      <c r="IR204" s="85"/>
      <c r="IS204" s="85"/>
      <c r="IT204" s="85"/>
      <c r="IU204" s="85"/>
      <c r="IV204" s="85"/>
      <c r="IW204" s="85"/>
      <c r="IX204" s="85"/>
      <c r="IY204" s="85"/>
      <c r="IZ204" s="85"/>
      <c r="JA204" s="85"/>
      <c r="JB204" s="85"/>
      <c r="JC204" s="85"/>
      <c r="JD204" s="85"/>
      <c r="JE204" s="85"/>
      <c r="JF204" s="85"/>
      <c r="JG204" s="85"/>
      <c r="JH204" s="85"/>
      <c r="JI204" s="85"/>
      <c r="JJ204" s="85"/>
      <c r="JK204" s="85"/>
      <c r="JL204" s="85"/>
      <c r="JM204" s="85"/>
      <c r="JN204" s="85"/>
      <c r="JO204" s="85"/>
      <c r="JP204" s="85"/>
      <c r="JQ204" s="85"/>
      <c r="JR204" s="85"/>
      <c r="JS204" s="85"/>
      <c r="JT204" s="85"/>
      <c r="JU204" s="85"/>
      <c r="JV204" s="85"/>
      <c r="JW204" s="85"/>
      <c r="JX204" s="85"/>
      <c r="JY204" s="85"/>
      <c r="JZ204" s="85"/>
      <c r="KA204" s="85"/>
      <c r="KB204" s="85"/>
      <c r="KC204" s="85"/>
    </row>
    <row r="205" spans="1:289" s="57" customFormat="1" ht="57" hidden="1" customHeight="1">
      <c r="A205" s="6"/>
      <c r="B205" s="19" t="s">
        <v>156</v>
      </c>
      <c r="C205" s="19" t="s">
        <v>157</v>
      </c>
      <c r="D205" s="5"/>
      <c r="E205" s="5"/>
      <c r="F205" s="5"/>
      <c r="G205" s="5"/>
      <c r="H205" s="5" t="s">
        <v>727</v>
      </c>
      <c r="I205" s="5" t="s">
        <v>736</v>
      </c>
      <c r="J205" s="5"/>
      <c r="K205" s="5"/>
      <c r="L205" s="5"/>
      <c r="M205" s="5"/>
      <c r="N205" s="5"/>
      <c r="O205" s="5"/>
      <c r="P205" s="5" t="s">
        <v>749</v>
      </c>
      <c r="Q205" s="5" t="s">
        <v>750</v>
      </c>
      <c r="R205" s="5" t="s">
        <v>206</v>
      </c>
      <c r="S205" s="5" t="s">
        <v>360</v>
      </c>
      <c r="T205" s="5" t="s">
        <v>361</v>
      </c>
      <c r="U205" s="5" t="s">
        <v>158</v>
      </c>
      <c r="V205" s="5"/>
      <c r="W205" s="5" t="str">
        <f>CONCATENATE(X205,"-",Y205,"-",Z205,AA205,,AB205,"-",AC205)</f>
        <v>3-60-JDMCN-0001</v>
      </c>
      <c r="X205" s="19" t="s">
        <v>180</v>
      </c>
      <c r="Y205" s="19">
        <v>60</v>
      </c>
      <c r="Z205" s="19" t="s">
        <v>302</v>
      </c>
      <c r="AA205" s="19" t="s">
        <v>305</v>
      </c>
      <c r="AB205" s="19" t="s">
        <v>304</v>
      </c>
      <c r="AC205" s="19" t="s">
        <v>188</v>
      </c>
      <c r="AD205" s="5"/>
      <c r="AE205" s="19">
        <v>4</v>
      </c>
      <c r="AF205" s="19" t="s">
        <v>181</v>
      </c>
      <c r="AG205" s="19" t="s">
        <v>182</v>
      </c>
      <c r="AH205" s="19">
        <v>335</v>
      </c>
      <c r="AI205" s="19" t="s">
        <v>220</v>
      </c>
      <c r="AJ205" s="5"/>
      <c r="AK205" s="5"/>
      <c r="AL205" s="5" t="s">
        <v>120</v>
      </c>
      <c r="AM205" s="5"/>
      <c r="AN205" s="5" t="s">
        <v>546</v>
      </c>
      <c r="AO205" s="5" t="str">
        <f>CONCATENATE("0055-",B205,"-",C205,"-","4",".",AE205,".",AF205,".",AG205,".",AH205,"-",AL205,".",AN205,"-",AI205)</f>
        <v>0055-CPC-GA1-4.4.4.60.335-ATH1.JH-0004</v>
      </c>
      <c r="AP205" s="5" t="str">
        <f>CONCATENATE("0055-",B205,"-",C205,"-","4",".",AE205,".",AF205,".",AG205,".",AH205,"-",AL205,"-",AN205,"-",AI205,"_",BD205,"_",U205)</f>
        <v>0055-CPC-GA1-4.4.4.60.335-ATH1-JH-0004_-_ER</v>
      </c>
      <c r="AQ205" s="13" t="s">
        <v>323</v>
      </c>
      <c r="AR205" s="13" t="s">
        <v>395</v>
      </c>
      <c r="AS205" s="13" t="s">
        <v>387</v>
      </c>
      <c r="AT205" s="13" t="s">
        <v>386</v>
      </c>
      <c r="AU205" s="13" t="s">
        <v>286</v>
      </c>
      <c r="AV205" s="13" t="s">
        <v>287</v>
      </c>
      <c r="AW205" s="13" t="str">
        <f>CONCATENATE(AQ205," ",AS205,CHAR(10),W205,CHAR(10),AU205)</f>
        <v>DCS Marshalling Cabinet for NON-IS channels 
3-60-JDMCN-0001
Passport</v>
      </c>
      <c r="AX205" s="13" t="str">
        <f>CONCATENATE(AR205," ",AT205,CHAR(10),W205,CHAR(10),AV205)</f>
        <v>Шкаф кроссовый РСУ, аналоговые и дискретные сигналы, неискробезопасный
3-60-JDMCN-0001
Паспорт</v>
      </c>
      <c r="AY205" s="5"/>
      <c r="AZ205" s="5" t="s">
        <v>490</v>
      </c>
      <c r="BA205" s="5" t="s">
        <v>489</v>
      </c>
      <c r="BB205" s="5" t="str">
        <f>IF(FW205&gt;0,"02",IF(FN205&gt;0,"01",IF(FE205&gt;0,"00",IF(EM205&gt;0,"G1",IF(ED205&gt;0,"F1",IF(DU205&gt;0,"E1",IF(DL205&gt;0,"D1",IF(DC205&gt;0,"C1",IF(CT205&gt;0,"B1",IF(BM205&gt;0,"A1","-"))))))))))</f>
        <v>-</v>
      </c>
      <c r="BC205" s="167" t="str">
        <f t="shared" si="167"/>
        <v>-</v>
      </c>
      <c r="BD205" s="5" t="str">
        <f t="shared" si="168"/>
        <v>-</v>
      </c>
      <c r="BE205" s="5"/>
      <c r="BF205" s="5"/>
      <c r="BG205" s="12"/>
      <c r="BH205" s="5"/>
      <c r="BI205" s="5"/>
      <c r="BJ205" s="54">
        <f>FB205-(28+15)</f>
        <v>44227</v>
      </c>
      <c r="BK205" s="54">
        <f ca="1">IF(BM205&gt;0,BL205,IF(BJ205&lt;TODAY(),WORKDAY(TODAY(),10),BJ205))</f>
        <v>44294</v>
      </c>
      <c r="BL205" s="54"/>
      <c r="BM205" s="5"/>
      <c r="BN205" s="167"/>
      <c r="BO205" s="167"/>
      <c r="BP205" s="167"/>
      <c r="BQ205" s="167"/>
      <c r="BR205" s="157"/>
      <c r="BS205" s="157"/>
      <c r="BT205" s="157"/>
      <c r="BU205" s="157"/>
      <c r="BV205" s="157"/>
      <c r="BW205" s="147"/>
      <c r="BX205" s="147"/>
      <c r="BY205" s="147"/>
      <c r="BZ205" s="147"/>
      <c r="CA205" s="147"/>
      <c r="CB205" s="125"/>
      <c r="CC205" s="125"/>
      <c r="CD205" s="125"/>
      <c r="CE205" s="125"/>
      <c r="CF205" s="125"/>
      <c r="CG205" s="125"/>
      <c r="CH205" s="125"/>
      <c r="CI205" s="125"/>
      <c r="CJ205" s="125"/>
      <c r="CK205" s="125"/>
      <c r="CL205" s="24">
        <f>WORKDAY(BJ205,20)</f>
        <v>44253</v>
      </c>
      <c r="CM205" s="24" t="str">
        <f>IF(BM205&gt;0,WORKDAY(BK205,10),"-")</f>
        <v>-</v>
      </c>
      <c r="CN205" s="54"/>
      <c r="CO205" s="117"/>
      <c r="CP205" s="34">
        <v>3</v>
      </c>
      <c r="CQ205" s="24">
        <f>WORKDAY(CL205,10)</f>
        <v>44267</v>
      </c>
      <c r="CR205" s="24" t="str">
        <f>IF(CO205&gt;0,WORKDAY(CM205,10),"-")</f>
        <v>-</v>
      </c>
      <c r="CS205" s="54"/>
      <c r="CT205" s="5"/>
      <c r="CU205" s="24" t="str">
        <f>IF(CT205&gt;0,WORKDAY(CQ205,10),"-")</f>
        <v>-</v>
      </c>
      <c r="CV205" s="24" t="str">
        <f>IF(CT205&gt;0,WORKDAY(CR205,10),"-")</f>
        <v>-</v>
      </c>
      <c r="CW205" s="54"/>
      <c r="CX205" s="5"/>
      <c r="CY205" s="34"/>
      <c r="CZ205" s="24" t="str">
        <f>IF(CX205&gt;0,WORKDAY(CU205,10),"-")</f>
        <v>-</v>
      </c>
      <c r="DA205" s="24" t="str">
        <f>IF(CX205&gt;0,WORKDAY(CV205,10),"-")</f>
        <v>-</v>
      </c>
      <c r="DB205" s="24"/>
      <c r="DC205" s="5"/>
      <c r="DD205" s="24" t="str">
        <f>IF(DC205&gt;0,WORKDAY(CZ205,10),"-")</f>
        <v>-</v>
      </c>
      <c r="DE205" s="24" t="str">
        <f>IF(DC205&gt;0,WORKDAY(DA205,10),"-")</f>
        <v>-</v>
      </c>
      <c r="DF205" s="5"/>
      <c r="DG205" s="5"/>
      <c r="DH205" s="54"/>
      <c r="DI205" s="24" t="str">
        <f>IF(DG205&gt;0,WORKDAY(DD205,10),"-")</f>
        <v>-</v>
      </c>
      <c r="DJ205" s="24" t="str">
        <f>IF(DG205&gt;0,WORKDAY(DE205,10),"-")</f>
        <v>-</v>
      </c>
      <c r="DK205" s="5"/>
      <c r="DL205" s="5"/>
      <c r="DM205" s="24" t="str">
        <f>IF(DL205&gt;0,WORKDAY(DI205,10),"-")</f>
        <v>-</v>
      </c>
      <c r="DN205" s="24" t="str">
        <f>IF(DL205&gt;0,WORKDAY(DJ205,10),"-")</f>
        <v>-</v>
      </c>
      <c r="DO205" s="5"/>
      <c r="DP205" s="5"/>
      <c r="DQ205" s="54"/>
      <c r="DR205" s="24" t="str">
        <f>IF(DP205&gt;0,WORKDAY(DM205,10),"-")</f>
        <v>-</v>
      </c>
      <c r="DS205" s="24" t="str">
        <f>IF(DP205&gt;0,WORKDAY(DN205,10),"-")</f>
        <v>-</v>
      </c>
      <c r="DT205" s="5"/>
      <c r="DU205" s="5"/>
      <c r="DV205" s="24" t="str">
        <f>IF(DU205&gt;0,WORKDAY(DR205,10),"-")</f>
        <v>-</v>
      </c>
      <c r="DW205" s="24" t="str">
        <f>IF(DU205&gt;0,WORKDAY(DS205,10),"-")</f>
        <v>-</v>
      </c>
      <c r="DX205" s="5"/>
      <c r="DY205" s="5"/>
      <c r="DZ205" s="54"/>
      <c r="EA205" s="24" t="str">
        <f>IF(DY205&gt;0,WORKDAY(DV205,10),"-")</f>
        <v>-</v>
      </c>
      <c r="EB205" s="24" t="str">
        <f>IF(DY205&gt;0,WORKDAY(DW205,10),"-")</f>
        <v>-</v>
      </c>
      <c r="EC205" s="5"/>
      <c r="ED205" s="5"/>
      <c r="EE205" s="24" t="str">
        <f>IF(ED205&gt;0,WORKDAY(EA205,10),"-")</f>
        <v>-</v>
      </c>
      <c r="EF205" s="24" t="str">
        <f>IF(ED205&gt;0,WORKDAY(EB205,10),"-")</f>
        <v>-</v>
      </c>
      <c r="EG205" s="5"/>
      <c r="EH205" s="5"/>
      <c r="EI205" s="54"/>
      <c r="EJ205" s="24" t="str">
        <f>IF(EH205&gt;0,WORKDAY(EE205,10),"-")</f>
        <v>-</v>
      </c>
      <c r="EK205" s="24" t="str">
        <f>IF(EH205&gt;0,WORKDAY(EF205,10),"-")</f>
        <v>-</v>
      </c>
      <c r="EL205" s="5"/>
      <c r="EM205" s="5"/>
      <c r="EN205" s="24" t="str">
        <f>IF(EM205&gt;0,WORKDAY(EJ205,10),"-")</f>
        <v>-</v>
      </c>
      <c r="EO205" s="24" t="str">
        <f>IF(EM205&gt;0,WORKDAY(EK205,10),"-")</f>
        <v>-</v>
      </c>
      <c r="EP205" s="5"/>
      <c r="EQ205" s="5"/>
      <c r="ER205" s="54"/>
      <c r="ES205" s="54"/>
      <c r="ET205" s="54"/>
      <c r="EU205" s="54"/>
      <c r="EV205" s="54"/>
      <c r="EW205" s="24"/>
      <c r="EX205" s="24"/>
      <c r="EY205" s="167"/>
      <c r="EZ205" s="167"/>
      <c r="FA205" s="193"/>
      <c r="FB205" s="214">
        <v>44270</v>
      </c>
      <c r="FC205" s="214">
        <f>FB205</f>
        <v>44270</v>
      </c>
      <c r="FD205" s="167"/>
      <c r="FE205" s="167"/>
      <c r="FF205" s="24" t="str">
        <f>IF(FE205&gt;0,WORKDAY(FB205,10),"-")</f>
        <v>-</v>
      </c>
      <c r="FG205" s="24" t="str">
        <f>IF(FE205&gt;0,WORKDAY(FC205,10),"-")</f>
        <v>-</v>
      </c>
      <c r="FH205" s="5"/>
      <c r="FI205" s="5"/>
      <c r="FJ205" s="34"/>
      <c r="FK205" s="24">
        <f t="shared" si="169"/>
        <v>44298</v>
      </c>
      <c r="FL205" s="24">
        <f>FK205</f>
        <v>44298</v>
      </c>
      <c r="FM205" s="5"/>
      <c r="FN205" s="5"/>
      <c r="FO205" s="24" t="str">
        <f>IF(FN205&gt;0,WORKDAY(FK205,10),"-")</f>
        <v>-</v>
      </c>
      <c r="FP205" s="24" t="str">
        <f>IF(FN205&gt;0,WORKDAY(FL205,10),"-")</f>
        <v>-</v>
      </c>
      <c r="FQ205" s="5"/>
      <c r="FR205" s="5"/>
      <c r="FS205" s="54"/>
      <c r="FT205" s="24">
        <f t="shared" si="170"/>
        <v>44326</v>
      </c>
      <c r="FU205" s="24">
        <f>FT205</f>
        <v>44326</v>
      </c>
      <c r="FV205" s="5"/>
      <c r="FW205" s="5"/>
      <c r="FX205" s="24" t="str">
        <f>IF(FW205&gt;0,WORKDAY(FT205,10),"-")</f>
        <v>-</v>
      </c>
      <c r="FY205" s="24" t="str">
        <f>IF(FW205&gt;0,WORKDAY(FU205,10),"-")</f>
        <v>-</v>
      </c>
      <c r="FZ205" s="5"/>
      <c r="GA205" s="5"/>
      <c r="GB205" s="54"/>
      <c r="GC205" s="54"/>
      <c r="GD205" s="54"/>
      <c r="GE205" s="54"/>
      <c r="GF205" s="54"/>
      <c r="GG205" s="54"/>
      <c r="GH205" s="54"/>
      <c r="GI205" s="54"/>
      <c r="GJ205" s="54"/>
      <c r="GK205" s="54"/>
      <c r="GL205" s="54"/>
      <c r="GM205" s="54"/>
      <c r="GN205" s="54"/>
      <c r="GO205" s="54"/>
      <c r="GP205" s="54"/>
      <c r="GQ205" s="54"/>
      <c r="GR205" s="54"/>
      <c r="GS205" s="54"/>
      <c r="GT205" s="54"/>
      <c r="GU205" s="54"/>
      <c r="GV205" s="54"/>
      <c r="GW205" s="54"/>
      <c r="GX205" s="54"/>
      <c r="GY205" s="54"/>
      <c r="GZ205" s="193"/>
      <c r="HA205" s="54"/>
      <c r="HB205" s="54"/>
      <c r="HC205" s="54"/>
      <c r="HD205" s="34">
        <f t="shared" ca="1" si="110"/>
        <v>1</v>
      </c>
      <c r="HE205" s="25">
        <f t="shared" si="131"/>
        <v>0</v>
      </c>
      <c r="HF205" s="25">
        <f t="shared" ca="1" si="132"/>
        <v>1.5197568389057751E-3</v>
      </c>
      <c r="HG205" s="25">
        <f t="shared" si="133"/>
        <v>0</v>
      </c>
      <c r="HH205" s="25">
        <f t="shared" ca="1" si="134"/>
        <v>2.012072434607646E-3</v>
      </c>
      <c r="HI205" s="25"/>
      <c r="HJ205" s="25"/>
      <c r="HK205" s="5"/>
      <c r="HL205" s="24" t="str">
        <f t="shared" ca="1" si="171"/>
        <v>-</v>
      </c>
      <c r="HM205" s="107"/>
      <c r="HN205" s="85"/>
      <c r="HO205" s="204" t="str">
        <f t="shared" si="115"/>
        <v>не выгружено A1</v>
      </c>
      <c r="HP205" s="204" t="str">
        <f t="shared" si="116"/>
        <v>не выгружено 00</v>
      </c>
      <c r="HQ205" s="182" t="str">
        <f t="shared" si="117"/>
        <v>не выгружено A1</v>
      </c>
      <c r="HR205" s="182" t="str">
        <f t="shared" si="118"/>
        <v>не выгружено A1</v>
      </c>
      <c r="HS205" s="182" t="b">
        <f t="shared" si="119"/>
        <v>0</v>
      </c>
      <c r="HT205" s="182" t="str">
        <f t="shared" si="120"/>
        <v>не выгружено A1</v>
      </c>
      <c r="HU205" s="182" t="str">
        <f t="shared" si="121"/>
        <v>не выгружено A1</v>
      </c>
      <c r="HV205" s="191" t="str">
        <f t="shared" si="122"/>
        <v>не выгружено A1</v>
      </c>
      <c r="HW205" s="184" t="str">
        <f t="shared" si="123"/>
        <v>не выгружено A1</v>
      </c>
      <c r="HX205" s="191" t="str">
        <f t="shared" si="124"/>
        <v>не выгружено A1</v>
      </c>
      <c r="HY205" s="183"/>
      <c r="HZ205" s="182" t="str">
        <f t="shared" si="125"/>
        <v>не выгружено</v>
      </c>
      <c r="IA205" s="182" t="str">
        <f t="shared" si="126"/>
        <v>A1</v>
      </c>
      <c r="IB205" s="182" t="str">
        <f t="shared" si="127"/>
        <v>не выгружено</v>
      </c>
      <c r="IC205" s="182" t="str">
        <f t="shared" si="128"/>
        <v>A1</v>
      </c>
      <c r="ID205" s="182" t="str">
        <f t="shared" si="129"/>
        <v>A1</v>
      </c>
      <c r="IE205" s="185" t="str">
        <f t="shared" si="130"/>
        <v>выгрузить A1</v>
      </c>
      <c r="IF205" s="135" t="s">
        <v>705</v>
      </c>
      <c r="IG205" s="181">
        <v>1</v>
      </c>
      <c r="IH205" s="85"/>
      <c r="II205" s="85"/>
      <c r="IJ205" s="85"/>
      <c r="IK205" s="85"/>
      <c r="IL205" s="85"/>
      <c r="IM205" s="85"/>
      <c r="IN205" s="85"/>
      <c r="IO205" s="85"/>
      <c r="IP205" s="85"/>
      <c r="IQ205" s="85"/>
      <c r="IR205" s="85"/>
      <c r="IS205" s="85"/>
      <c r="IT205" s="85"/>
      <c r="IU205" s="85"/>
      <c r="IV205" s="85"/>
      <c r="IW205" s="85"/>
      <c r="IX205" s="85"/>
      <c r="IY205" s="85"/>
      <c r="IZ205" s="85"/>
      <c r="JA205" s="85"/>
      <c r="JB205" s="85"/>
      <c r="JC205" s="85"/>
      <c r="JD205" s="85"/>
      <c r="JE205" s="85"/>
      <c r="JF205" s="85"/>
      <c r="JG205" s="85"/>
      <c r="JH205" s="85"/>
      <c r="JI205" s="85"/>
      <c r="JJ205" s="85"/>
      <c r="JK205" s="85"/>
      <c r="JL205" s="85"/>
      <c r="JM205" s="85"/>
      <c r="JN205" s="85"/>
      <c r="JO205" s="85"/>
      <c r="JP205" s="85"/>
      <c r="JQ205" s="85"/>
      <c r="JR205" s="85"/>
      <c r="JS205" s="85"/>
      <c r="JT205" s="85"/>
      <c r="JU205" s="85"/>
      <c r="JV205" s="85"/>
      <c r="JW205" s="85"/>
      <c r="JX205" s="85"/>
      <c r="JY205" s="85"/>
      <c r="JZ205" s="85"/>
      <c r="KA205" s="85"/>
      <c r="KB205" s="85"/>
      <c r="KC205" s="85"/>
    </row>
    <row r="206" spans="1:289" s="87" customFormat="1" ht="15" hidden="1" customHeight="1">
      <c r="A206" s="17"/>
      <c r="B206" s="20"/>
      <c r="C206" s="20"/>
      <c r="D206" s="18"/>
      <c r="E206" s="18"/>
      <c r="F206" s="18"/>
      <c r="G206" s="18"/>
      <c r="H206" s="18"/>
      <c r="I206" s="18"/>
      <c r="J206" s="18"/>
      <c r="K206" s="18"/>
      <c r="L206" s="18"/>
      <c r="M206" s="18"/>
      <c r="N206" s="18"/>
      <c r="O206" s="18"/>
      <c r="P206" s="18"/>
      <c r="Q206" s="18"/>
      <c r="R206" s="18"/>
      <c r="S206" s="18"/>
      <c r="T206" s="18"/>
      <c r="U206" s="18"/>
      <c r="V206" s="18"/>
      <c r="W206" s="20"/>
      <c r="X206" s="20"/>
      <c r="Y206" s="20"/>
      <c r="Z206" s="20"/>
      <c r="AA206" s="20"/>
      <c r="AB206" s="20"/>
      <c r="AC206" s="20"/>
      <c r="AD206" s="18"/>
      <c r="AE206" s="20"/>
      <c r="AF206" s="20"/>
      <c r="AG206" s="20"/>
      <c r="AH206" s="20"/>
      <c r="AI206" s="20"/>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71"/>
      <c r="BO206" s="171"/>
      <c r="BP206" s="171"/>
      <c r="BQ206" s="171"/>
      <c r="BR206" s="161"/>
      <c r="BS206" s="161"/>
      <c r="BT206" s="161"/>
      <c r="BU206" s="161"/>
      <c r="BV206" s="161"/>
      <c r="BW206" s="151"/>
      <c r="BX206" s="151"/>
      <c r="BY206" s="151"/>
      <c r="BZ206" s="151"/>
      <c r="CA206" s="151"/>
      <c r="CB206" s="129"/>
      <c r="CC206" s="129"/>
      <c r="CD206" s="129"/>
      <c r="CE206" s="129"/>
      <c r="CF206" s="129"/>
      <c r="CG206" s="129"/>
      <c r="CH206" s="129"/>
      <c r="CI206" s="129"/>
      <c r="CJ206" s="129"/>
      <c r="CK206" s="129"/>
      <c r="CL206" s="18"/>
      <c r="CM206" s="18"/>
      <c r="CN206" s="18"/>
      <c r="CO206" s="118"/>
      <c r="CP206" s="48"/>
      <c r="CQ206" s="18"/>
      <c r="CR206" s="18"/>
      <c r="CS206" s="18"/>
      <c r="CT206" s="18"/>
      <c r="CU206" s="18"/>
      <c r="CV206" s="18"/>
      <c r="CW206" s="18"/>
      <c r="CX206" s="18"/>
      <c r="CY206" s="34"/>
      <c r="CZ206" s="18"/>
      <c r="DA206" s="18"/>
      <c r="DB206" s="18"/>
      <c r="DC206" s="18"/>
      <c r="DD206" s="18"/>
      <c r="DE206" s="18"/>
      <c r="DF206" s="18"/>
      <c r="DG206" s="18"/>
      <c r="DH206" s="45"/>
      <c r="DI206" s="18"/>
      <c r="DJ206" s="18"/>
      <c r="DK206" s="18"/>
      <c r="DL206" s="18"/>
      <c r="DM206" s="18"/>
      <c r="DN206" s="18"/>
      <c r="DO206" s="18"/>
      <c r="DP206" s="18"/>
      <c r="DQ206" s="45"/>
      <c r="DR206" s="18"/>
      <c r="DS206" s="18"/>
      <c r="DT206" s="18"/>
      <c r="DU206" s="18"/>
      <c r="DV206" s="18"/>
      <c r="DW206" s="18"/>
      <c r="DX206" s="18"/>
      <c r="DY206" s="18"/>
      <c r="DZ206" s="45"/>
      <c r="EA206" s="18"/>
      <c r="EB206" s="18"/>
      <c r="EC206" s="18"/>
      <c r="ED206" s="18"/>
      <c r="EE206" s="18"/>
      <c r="EF206" s="18"/>
      <c r="EG206" s="18"/>
      <c r="EH206" s="18"/>
      <c r="EI206" s="45"/>
      <c r="EJ206" s="18"/>
      <c r="EK206" s="18"/>
      <c r="EL206" s="18"/>
      <c r="EM206" s="18"/>
      <c r="EN206" s="18"/>
      <c r="EO206" s="18"/>
      <c r="EP206" s="18"/>
      <c r="EQ206" s="18"/>
      <c r="ER206" s="45"/>
      <c r="ES206" s="110"/>
      <c r="ET206" s="110"/>
      <c r="EU206" s="110"/>
      <c r="EV206" s="110"/>
      <c r="EW206" s="192"/>
      <c r="EX206" s="192"/>
      <c r="EY206" s="192"/>
      <c r="EZ206" s="192"/>
      <c r="FA206" s="199"/>
      <c r="FB206" s="214"/>
      <c r="FC206" s="214"/>
      <c r="FD206" s="18"/>
      <c r="FE206" s="18"/>
      <c r="FF206" s="18"/>
      <c r="FG206" s="18"/>
      <c r="FH206" s="18"/>
      <c r="FI206" s="18"/>
      <c r="FJ206" s="34"/>
      <c r="FK206" s="18"/>
      <c r="FL206" s="18"/>
      <c r="FM206" s="18"/>
      <c r="FN206" s="18"/>
      <c r="FO206" s="18"/>
      <c r="FP206" s="18"/>
      <c r="FQ206" s="18"/>
      <c r="FR206" s="18"/>
      <c r="FS206" s="45"/>
      <c r="FT206" s="18"/>
      <c r="FU206" s="18"/>
      <c r="FV206" s="18"/>
      <c r="FW206" s="18"/>
      <c r="FX206" s="18"/>
      <c r="FY206" s="18"/>
      <c r="FZ206" s="18"/>
      <c r="GA206" s="18"/>
      <c r="GB206" s="45"/>
      <c r="GC206" s="110"/>
      <c r="GD206" s="110"/>
      <c r="GE206" s="110"/>
      <c r="GF206" s="110"/>
      <c r="GG206" s="110"/>
      <c r="GH206" s="110"/>
      <c r="GI206" s="110"/>
      <c r="GJ206" s="110"/>
      <c r="GK206" s="110"/>
      <c r="GL206" s="110"/>
      <c r="GM206" s="110"/>
      <c r="GN206" s="110"/>
      <c r="GO206" s="110"/>
      <c r="GP206" s="110"/>
      <c r="GQ206" s="110"/>
      <c r="GR206" s="110"/>
      <c r="GS206" s="110"/>
      <c r="GT206" s="110"/>
      <c r="GU206" s="110"/>
      <c r="GV206" s="110"/>
      <c r="GW206" s="110"/>
      <c r="GX206" s="110"/>
      <c r="GY206" s="45"/>
      <c r="GZ206" s="199"/>
      <c r="HA206" s="110"/>
      <c r="HB206" s="110"/>
      <c r="HC206" s="110"/>
      <c r="HD206" s="34">
        <f t="shared" si="110"/>
        <v>0</v>
      </c>
      <c r="HE206" s="25">
        <f t="shared" si="131"/>
        <v>0</v>
      </c>
      <c r="HF206" s="25">
        <f t="shared" si="132"/>
        <v>0</v>
      </c>
      <c r="HG206" s="25">
        <f t="shared" si="133"/>
        <v>0</v>
      </c>
      <c r="HH206" s="25">
        <f t="shared" si="134"/>
        <v>0</v>
      </c>
      <c r="HI206" s="25"/>
      <c r="HJ206" s="18"/>
      <c r="HK206" s="18"/>
      <c r="HL206" s="24" t="str">
        <f t="shared" si="171"/>
        <v>-</v>
      </c>
      <c r="HM206" s="107"/>
      <c r="HN206" s="85"/>
      <c r="HO206" s="204" t="str">
        <f t="shared" si="115"/>
        <v>---/---</v>
      </c>
      <c r="HP206" s="204" t="str">
        <f t="shared" si="116"/>
        <v>---/---</v>
      </c>
      <c r="HQ206" s="182" t="str">
        <f t="shared" si="117"/>
        <v>---/---</v>
      </c>
      <c r="HR206" s="182" t="str">
        <f t="shared" si="118"/>
        <v>---/---</v>
      </c>
      <c r="HS206" s="182" t="b">
        <f t="shared" si="119"/>
        <v>0</v>
      </c>
      <c r="HT206" s="182" t="str">
        <f t="shared" si="120"/>
        <v>---/---</v>
      </c>
      <c r="HU206" s="182" t="str">
        <f t="shared" si="121"/>
        <v>---/---</v>
      </c>
      <c r="HV206" s="191" t="str">
        <f t="shared" si="122"/>
        <v>---/---</v>
      </c>
      <c r="HW206" s="184" t="str">
        <f t="shared" si="123"/>
        <v>---/---</v>
      </c>
      <c r="HX206" s="191" t="str">
        <f t="shared" si="124"/>
        <v>---/---</v>
      </c>
      <c r="HY206" s="183"/>
      <c r="HZ206" s="182" t="str">
        <f t="shared" si="125"/>
        <v>---/---</v>
      </c>
      <c r="IA206" s="182" t="str">
        <f t="shared" si="126"/>
        <v>---/---</v>
      </c>
      <c r="IB206" s="182" t="str">
        <f t="shared" si="127"/>
        <v>---/---</v>
      </c>
      <c r="IC206" s="182" t="str">
        <f t="shared" si="128"/>
        <v>---/---</v>
      </c>
      <c r="ID206" s="182" t="str">
        <f t="shared" si="129"/>
        <v>---/---</v>
      </c>
      <c r="IE206" s="185" t="str">
        <f t="shared" si="130"/>
        <v>---/---</v>
      </c>
      <c r="IF206" s="135" t="s">
        <v>717</v>
      </c>
      <c r="IG206" s="181">
        <v>1</v>
      </c>
      <c r="IH206" s="85"/>
      <c r="II206" s="85"/>
      <c r="IJ206" s="85"/>
      <c r="IK206" s="85"/>
      <c r="IL206" s="85"/>
      <c r="IM206" s="85"/>
      <c r="IN206" s="85"/>
      <c r="IO206" s="85"/>
      <c r="IP206" s="85"/>
      <c r="IQ206" s="85"/>
      <c r="IR206" s="85"/>
      <c r="IS206" s="85"/>
      <c r="IT206" s="85"/>
      <c r="IU206" s="85"/>
      <c r="IV206" s="85"/>
      <c r="IW206" s="85"/>
      <c r="IX206" s="85"/>
      <c r="IY206" s="85"/>
      <c r="IZ206" s="85"/>
      <c r="JA206" s="85"/>
      <c r="JB206" s="85"/>
      <c r="JC206" s="85"/>
      <c r="JD206" s="85"/>
      <c r="JE206" s="85"/>
      <c r="JF206" s="85"/>
      <c r="JG206" s="85"/>
      <c r="JH206" s="85"/>
      <c r="JI206" s="85"/>
      <c r="JJ206" s="85"/>
      <c r="JK206" s="85"/>
      <c r="JL206" s="85"/>
      <c r="JM206" s="85"/>
      <c r="JN206" s="85"/>
      <c r="JO206" s="85"/>
      <c r="JP206" s="85"/>
      <c r="JQ206" s="85"/>
      <c r="JR206" s="85"/>
      <c r="JS206" s="85"/>
      <c r="JT206" s="85"/>
      <c r="JU206" s="85"/>
      <c r="JV206" s="85"/>
      <c r="JW206" s="85"/>
      <c r="JX206" s="85"/>
      <c r="JY206" s="85"/>
      <c r="JZ206" s="85"/>
      <c r="KA206" s="85"/>
      <c r="KB206" s="85"/>
      <c r="KC206" s="85"/>
    </row>
    <row r="207" spans="1:289" s="57" customFormat="1" ht="57" hidden="1" customHeight="1">
      <c r="A207" s="6"/>
      <c r="B207" s="19" t="s">
        <v>156</v>
      </c>
      <c r="C207" s="19" t="s">
        <v>157</v>
      </c>
      <c r="D207" s="5"/>
      <c r="E207" s="5"/>
      <c r="F207" s="5"/>
      <c r="G207" s="5"/>
      <c r="H207" s="5" t="s">
        <v>727</v>
      </c>
      <c r="I207" s="5" t="s">
        <v>736</v>
      </c>
      <c r="J207" s="5"/>
      <c r="K207" s="5"/>
      <c r="L207" s="5"/>
      <c r="M207" s="5"/>
      <c r="N207" s="5"/>
      <c r="O207" s="5"/>
      <c r="P207" s="5" t="s">
        <v>749</v>
      </c>
      <c r="Q207" s="5" t="s">
        <v>750</v>
      </c>
      <c r="R207" s="5" t="s">
        <v>206</v>
      </c>
      <c r="S207" s="5" t="s">
        <v>360</v>
      </c>
      <c r="T207" s="5" t="s">
        <v>361</v>
      </c>
      <c r="U207" s="5" t="s">
        <v>158</v>
      </c>
      <c r="V207" s="5"/>
      <c r="W207" s="5" t="str">
        <f>CONCATENATE(X207,"-",Y207,"-",Z207,AA207,,AB207,"-",AC207)</f>
        <v>3-60-JDMCU-0003</v>
      </c>
      <c r="X207" s="19" t="s">
        <v>180</v>
      </c>
      <c r="Y207" s="19">
        <v>60</v>
      </c>
      <c r="Z207" s="19" t="s">
        <v>302</v>
      </c>
      <c r="AA207" s="19" t="s">
        <v>305</v>
      </c>
      <c r="AB207" s="19" t="s">
        <v>355</v>
      </c>
      <c r="AC207" s="19" t="s">
        <v>193</v>
      </c>
      <c r="AD207" s="5"/>
      <c r="AE207" s="19">
        <v>4</v>
      </c>
      <c r="AF207" s="19" t="s">
        <v>181</v>
      </c>
      <c r="AG207" s="19" t="s">
        <v>182</v>
      </c>
      <c r="AH207" s="19">
        <v>335</v>
      </c>
      <c r="AI207" s="19" t="s">
        <v>221</v>
      </c>
      <c r="AJ207" s="5"/>
      <c r="AK207" s="5"/>
      <c r="AL207" s="5" t="s">
        <v>120</v>
      </c>
      <c r="AM207" s="5"/>
      <c r="AN207" s="5" t="s">
        <v>167</v>
      </c>
      <c r="AO207" s="5" t="str">
        <f>CONCATENATE("0055-",B207,"-",C207,"-","4",".",AE207,".",AF207,".",AG207,".",AH207,"-",AL207,".",AN207,"-",AI207)</f>
        <v>0055-CPC-GA1-4.4.4.60.335-ATH1.RD-0005</v>
      </c>
      <c r="AP207" s="5" t="str">
        <f>CONCATENATE("0055-",B207,"-",C207,"-","4",".",AE207,".",AF207,".",AG207,".",AH207,"-",AL207,"-",AN207,"-",AI207,"_",BD207,"_",U207)</f>
        <v>0055-CPC-GA1-4.4.4.60.335-ATH1-RD-0005_A1_ER</v>
      </c>
      <c r="AQ207" s="13" t="s">
        <v>323</v>
      </c>
      <c r="AR207" s="13" t="s">
        <v>395</v>
      </c>
      <c r="AS207" s="13" t="s">
        <v>500</v>
      </c>
      <c r="AT207" s="13" t="s">
        <v>499</v>
      </c>
      <c r="AU207" s="13" t="s">
        <v>318</v>
      </c>
      <c r="AV207" s="13" t="s">
        <v>333</v>
      </c>
      <c r="AW207" s="13" t="str">
        <f>CONCATENATE(AQ207," ",AS207,CHAR(10),W207,CHAR(10),AU207)</f>
        <v>DCS Marshalling Cabinet for IS and NON-IS channels
3-60-JDMCU-0003
List of drawings</v>
      </c>
      <c r="AX207" s="13" t="str">
        <f>CONCATENATE(AR207," ",AT207,CHAR(10),W207,CHAR(10),AV207)</f>
        <v>Шкаф кроссовый РСУ, аналоговые и дискретные сигналы, искробезопасный и неискробезопасный
3-60-JDMCU-0003
Ведомость документов</v>
      </c>
      <c r="AY207" s="5"/>
      <c r="AZ207" s="5" t="s">
        <v>490</v>
      </c>
      <c r="BA207" s="5" t="s">
        <v>481</v>
      </c>
      <c r="BB207" s="5" t="str">
        <f>IF(FW207&gt;0,"02",IF(FN207&gt;0,"01",IF(FE207&gt;0,"00",IF(EM207&gt;0,"G1",IF(ED207&gt;0,"F1",IF(DU207&gt;0,"E1",IF(DL207&gt;0,"D1",IF(DC207&gt;0,"C1",IF(CT207&gt;0,"B1",IF(BM207&gt;0,"A1","-"))))))))))</f>
        <v>A1</v>
      </c>
      <c r="BC207" s="167" t="str">
        <f t="shared" ref="BC207:BC211" si="172">IF(OR(BB207="A1",BB207="B1",BB207="C1",BB207="D1",BB207="E1",BB207="F1",BB207="G1",BB207="H1"),"IFR",IF(OR(BB207="00",BB207="01",BB207="02",BB207="03",BB207="04",BB207="05"),"IFU","-"))</f>
        <v>IFR</v>
      </c>
      <c r="BD207" s="5" t="str">
        <f t="shared" ref="BD207:BD211" si="173">BB207</f>
        <v>A1</v>
      </c>
      <c r="BE207" s="5"/>
      <c r="BF207" s="5"/>
      <c r="BG207" s="12"/>
      <c r="BH207" s="5"/>
      <c r="BI207" s="5"/>
      <c r="BJ207" s="54">
        <f>FB207-(28+15)</f>
        <v>44208</v>
      </c>
      <c r="BK207" s="54">
        <f ca="1">IF(BM207&gt;0,BL207,IF(BJ207&lt;TODAY(),WORKDAY(TODAY(),10),BJ207))</f>
        <v>44243</v>
      </c>
      <c r="BL207" s="193">
        <v>44243</v>
      </c>
      <c r="BM207" s="167" t="s">
        <v>776</v>
      </c>
      <c r="BN207" s="167"/>
      <c r="BO207" s="167"/>
      <c r="BP207" s="167"/>
      <c r="BQ207" s="167"/>
      <c r="BR207" s="157"/>
      <c r="BS207" s="157"/>
      <c r="BT207" s="157"/>
      <c r="BU207" s="157"/>
      <c r="BV207" s="157"/>
      <c r="BW207" s="147"/>
      <c r="BX207" s="147"/>
      <c r="BY207" s="147"/>
      <c r="BZ207" s="147"/>
      <c r="CA207" s="147"/>
      <c r="CB207" s="125"/>
      <c r="CC207" s="125"/>
      <c r="CD207" s="125"/>
      <c r="CE207" s="125"/>
      <c r="CF207" s="125"/>
      <c r="CG207" s="125"/>
      <c r="CH207" s="125"/>
      <c r="CI207" s="125"/>
      <c r="CJ207" s="125"/>
      <c r="CK207" s="125"/>
      <c r="CL207" s="24">
        <f>WORKDAY(BJ207,20)</f>
        <v>44236</v>
      </c>
      <c r="CM207" s="24">
        <f ca="1">IF(BM207&gt;0,WORKDAY(BK207,10),"-")</f>
        <v>44257</v>
      </c>
      <c r="CN207" s="54"/>
      <c r="CO207" s="117"/>
      <c r="CP207" s="34"/>
      <c r="CQ207" s="24">
        <f>WORKDAY(CL207,10)</f>
        <v>44250</v>
      </c>
      <c r="CR207" s="24" t="str">
        <f>IF(CO207&gt;0,WORKDAY(CM207,10),"-")</f>
        <v>-</v>
      </c>
      <c r="CS207" s="54"/>
      <c r="CT207" s="5"/>
      <c r="CU207" s="24" t="str">
        <f>IF(CT207&gt;0,WORKDAY(CQ207,10),"-")</f>
        <v>-</v>
      </c>
      <c r="CV207" s="24" t="str">
        <f>IF(CT207&gt;0,WORKDAY(CR207,10),"-")</f>
        <v>-</v>
      </c>
      <c r="CW207" s="54"/>
      <c r="CX207" s="5"/>
      <c r="CY207" s="34"/>
      <c r="CZ207" s="24" t="str">
        <f>IF(CX207&gt;0,WORKDAY(CU207,10),"-")</f>
        <v>-</v>
      </c>
      <c r="DA207" s="24" t="str">
        <f>IF(CX207&gt;0,WORKDAY(CV207,10),"-")</f>
        <v>-</v>
      </c>
      <c r="DB207" s="24"/>
      <c r="DC207" s="5"/>
      <c r="DD207" s="24" t="str">
        <f>IF(DC207&gt;0,WORKDAY(CZ207,10),"-")</f>
        <v>-</v>
      </c>
      <c r="DE207" s="24" t="str">
        <f>IF(DC207&gt;0,WORKDAY(DA207,10),"-")</f>
        <v>-</v>
      </c>
      <c r="DF207" s="5"/>
      <c r="DG207" s="5"/>
      <c r="DH207" s="54"/>
      <c r="DI207" s="24" t="str">
        <f>IF(DG207&gt;0,WORKDAY(DD207,10),"-")</f>
        <v>-</v>
      </c>
      <c r="DJ207" s="24">
        <v>43437</v>
      </c>
      <c r="DK207" s="5"/>
      <c r="DL207" s="5"/>
      <c r="DM207" s="24" t="str">
        <f>IF(DL207&gt;0,WORKDAY(DI207,10),"-")</f>
        <v>-</v>
      </c>
      <c r="DN207" s="24" t="str">
        <f>IF(DL207&gt;0,WORKDAY(DJ207,10),"-")</f>
        <v>-</v>
      </c>
      <c r="DO207" s="5"/>
      <c r="DP207" s="5"/>
      <c r="DQ207" s="54"/>
      <c r="DR207" s="24" t="str">
        <f>IF(DP207&gt;0,WORKDAY(DM207,10),"-")</f>
        <v>-</v>
      </c>
      <c r="DS207" s="24">
        <v>43437</v>
      </c>
      <c r="DT207" s="5"/>
      <c r="DU207" s="5"/>
      <c r="DV207" s="24" t="str">
        <f>IF(DU207&gt;0,WORKDAY(DR207,10),"-")</f>
        <v>-</v>
      </c>
      <c r="DW207" s="24" t="str">
        <f>IF(DU207&gt;0,WORKDAY(DS207,10),"-")</f>
        <v>-</v>
      </c>
      <c r="DX207" s="5"/>
      <c r="DY207" s="5"/>
      <c r="DZ207" s="54"/>
      <c r="EA207" s="24" t="str">
        <f>IF(DY207&gt;0,WORKDAY(DV207,10),"-")</f>
        <v>-</v>
      </c>
      <c r="EB207" s="24" t="str">
        <f>IF(DY207&gt;0,WORKDAY(DW207,10),"-")</f>
        <v>-</v>
      </c>
      <c r="EC207" s="5"/>
      <c r="ED207" s="5"/>
      <c r="EE207" s="24" t="str">
        <f>IF(ED207&gt;0,WORKDAY(EA207,10),"-")</f>
        <v>-</v>
      </c>
      <c r="EF207" s="24" t="str">
        <f>IF(ED207&gt;0,WORKDAY(EB207,10),"-")</f>
        <v>-</v>
      </c>
      <c r="EG207" s="5"/>
      <c r="EH207" s="5"/>
      <c r="EI207" s="54"/>
      <c r="EJ207" s="24" t="str">
        <f>IF(EH207&gt;0,WORKDAY(EE207,10),"-")</f>
        <v>-</v>
      </c>
      <c r="EK207" s="24" t="str">
        <f>IF(EH207&gt;0,WORKDAY(EF207,10),"-")</f>
        <v>-</v>
      </c>
      <c r="EL207" s="5"/>
      <c r="EM207" s="5"/>
      <c r="EN207" s="24" t="str">
        <f>IF(EM207&gt;0,WORKDAY(EJ207,10),"-")</f>
        <v>-</v>
      </c>
      <c r="EO207" s="24" t="str">
        <f>IF(EM207&gt;0,WORKDAY(EK207,10),"-")</f>
        <v>-</v>
      </c>
      <c r="EP207" s="5"/>
      <c r="EQ207" s="5"/>
      <c r="ER207" s="54"/>
      <c r="ES207" s="54"/>
      <c r="ET207" s="54"/>
      <c r="EU207" s="54"/>
      <c r="EV207" s="54"/>
      <c r="EW207" s="24"/>
      <c r="EX207" s="24"/>
      <c r="EY207" s="167"/>
      <c r="EZ207" s="167"/>
      <c r="FA207" s="193"/>
      <c r="FB207" s="214">
        <v>44251</v>
      </c>
      <c r="FC207" s="214">
        <f ca="1">IF(BK207&gt;0,IF(DC207&gt;0,WORKDAY(DB207,20),IF(CT207&gt;0,WORKDAY(CS207,30),IF(CO207&gt;0,WORKDAY(CN207,40),FB207))),"-")</f>
        <v>44251</v>
      </c>
      <c r="FD207" s="5"/>
      <c r="FE207" s="5"/>
      <c r="FF207" s="24" t="str">
        <f>IF(FE207&gt;0,WORKDAY(FB207,10),"-")</f>
        <v>-</v>
      </c>
      <c r="FG207" s="24" t="str">
        <f>IF(FE207&gt;0,WORKDAY(FC207,10),"-")</f>
        <v>-</v>
      </c>
      <c r="FH207" s="5"/>
      <c r="FI207" s="5"/>
      <c r="FJ207" s="34"/>
      <c r="FK207" s="24">
        <f t="shared" ref="FK207:FK211" si="174">WORKDAY(FB207,20)</f>
        <v>44279</v>
      </c>
      <c r="FL207" s="24">
        <f>FK207</f>
        <v>44279</v>
      </c>
      <c r="FM207" s="167"/>
      <c r="FN207" s="167"/>
      <c r="FO207" s="24" t="str">
        <f>IF(FN207&gt;0,WORKDAY(FK207,10),"-")</f>
        <v>-</v>
      </c>
      <c r="FP207" s="24" t="str">
        <f>IF(FN207&gt;0,WORKDAY(FL207,10),"-")</f>
        <v>-</v>
      </c>
      <c r="FQ207" s="5"/>
      <c r="FR207" s="5"/>
      <c r="FS207" s="54"/>
      <c r="FT207" s="24">
        <f t="shared" ref="FT207:FT211" si="175">WORKDAY(FK207,20)</f>
        <v>44307</v>
      </c>
      <c r="FU207" s="24">
        <f>FT207</f>
        <v>44307</v>
      </c>
      <c r="FV207" s="5"/>
      <c r="FW207" s="5"/>
      <c r="FX207" s="24" t="str">
        <f>IF(FW207&gt;0,WORKDAY(FT207,10),"-")</f>
        <v>-</v>
      </c>
      <c r="FY207" s="24" t="str">
        <f>IF(FW207&gt;0,WORKDAY(FU207,10),"-")</f>
        <v>-</v>
      </c>
      <c r="FZ207" s="5"/>
      <c r="GA207" s="5"/>
      <c r="GB207" s="54"/>
      <c r="GC207" s="54"/>
      <c r="GD207" s="54"/>
      <c r="GE207" s="54"/>
      <c r="GF207" s="54"/>
      <c r="GG207" s="54"/>
      <c r="GH207" s="54"/>
      <c r="GI207" s="54"/>
      <c r="GJ207" s="54"/>
      <c r="GK207" s="54"/>
      <c r="GL207" s="54"/>
      <c r="GM207" s="54"/>
      <c r="GN207" s="54"/>
      <c r="GO207" s="54"/>
      <c r="GP207" s="54"/>
      <c r="GQ207" s="54"/>
      <c r="GR207" s="54"/>
      <c r="GS207" s="54"/>
      <c r="GT207" s="54"/>
      <c r="GU207" s="54"/>
      <c r="GV207" s="54"/>
      <c r="GW207" s="54"/>
      <c r="GX207" s="54"/>
      <c r="GY207" s="54"/>
      <c r="GZ207" s="193"/>
      <c r="HA207" s="54"/>
      <c r="HB207" s="54"/>
      <c r="HC207" s="54"/>
      <c r="HD207" s="34">
        <f t="shared" ca="1" si="110"/>
        <v>1</v>
      </c>
      <c r="HE207" s="25">
        <f t="shared" ca="1" si="131"/>
        <v>6.8389057750759875E-4</v>
      </c>
      <c r="HF207" s="25">
        <f t="shared" ca="1" si="132"/>
        <v>1.5197568389057751E-3</v>
      </c>
      <c r="HG207" s="25">
        <f t="shared" ca="1" si="133"/>
        <v>9.0543259557344079E-4</v>
      </c>
      <c r="HH207" s="25">
        <f t="shared" ca="1" si="134"/>
        <v>2.012072434607646E-3</v>
      </c>
      <c r="HI207" s="25"/>
      <c r="HJ207" s="25"/>
      <c r="HK207" s="5"/>
      <c r="HL207" s="24">
        <f t="shared" ca="1" si="171"/>
        <v>44243</v>
      </c>
      <c r="HM207" s="107"/>
      <c r="HO207" s="204" t="str">
        <f t="shared" si="115"/>
        <v>ожидание A1</v>
      </c>
      <c r="HP207" s="204" t="str">
        <f t="shared" si="116"/>
        <v>не выгружено 00</v>
      </c>
      <c r="HQ207" s="182" t="str">
        <f t="shared" si="117"/>
        <v>выгружено A1</v>
      </c>
      <c r="HR207" s="182" t="str">
        <f t="shared" si="118"/>
        <v>ожидание A1</v>
      </c>
      <c r="HS207" s="182" t="b">
        <f t="shared" si="119"/>
        <v>0</v>
      </c>
      <c r="HT207" s="182" t="str">
        <f t="shared" si="120"/>
        <v>ожидание замечаний</v>
      </c>
      <c r="HU207" s="182" t="str">
        <f t="shared" si="121"/>
        <v>0055-P2-GA1-CPC-TRM-00651</v>
      </c>
      <c r="HV207" s="191">
        <f t="shared" si="122"/>
        <v>44243</v>
      </c>
      <c r="HW207" s="184" t="str">
        <f t="shared" si="123"/>
        <v>ожидание A1</v>
      </c>
      <c r="HX207" s="191" t="str">
        <f t="shared" si="124"/>
        <v>ожидание A1</v>
      </c>
      <c r="HY207" s="183"/>
      <c r="HZ207" s="182" t="str">
        <f t="shared" si="125"/>
        <v>выгружено</v>
      </c>
      <c r="IA207" s="182" t="str">
        <f t="shared" si="126"/>
        <v>A1</v>
      </c>
      <c r="IB207" s="182" t="str">
        <f t="shared" si="127"/>
        <v>ожидание замечаний к ревизии</v>
      </c>
      <c r="IC207" s="182" t="str">
        <f t="shared" si="128"/>
        <v>A1</v>
      </c>
      <c r="ID207" s="182" t="str">
        <f t="shared" si="129"/>
        <v>A1</v>
      </c>
      <c r="IE207" s="185" t="str">
        <f t="shared" si="130"/>
        <v>1</v>
      </c>
      <c r="IF207" s="135" t="s">
        <v>705</v>
      </c>
      <c r="IG207" s="181">
        <v>1</v>
      </c>
    </row>
    <row r="208" spans="1:289" s="57" customFormat="1" ht="57" hidden="1" customHeight="1">
      <c r="A208" s="6"/>
      <c r="B208" s="19" t="s">
        <v>156</v>
      </c>
      <c r="C208" s="19" t="s">
        <v>157</v>
      </c>
      <c r="D208" s="5"/>
      <c r="E208" s="5"/>
      <c r="F208" s="5"/>
      <c r="G208" s="5"/>
      <c r="H208" s="5" t="s">
        <v>727</v>
      </c>
      <c r="I208" s="5" t="s">
        <v>736</v>
      </c>
      <c r="J208" s="5"/>
      <c r="K208" s="5"/>
      <c r="L208" s="5"/>
      <c r="M208" s="5"/>
      <c r="N208" s="5"/>
      <c r="O208" s="5"/>
      <c r="P208" s="5" t="s">
        <v>749</v>
      </c>
      <c r="Q208" s="5" t="s">
        <v>750</v>
      </c>
      <c r="R208" s="5" t="s">
        <v>206</v>
      </c>
      <c r="S208" s="5" t="s">
        <v>360</v>
      </c>
      <c r="T208" s="5" t="s">
        <v>361</v>
      </c>
      <c r="U208" s="5" t="s">
        <v>158</v>
      </c>
      <c r="V208" s="5"/>
      <c r="W208" s="5" t="str">
        <f>CONCATENATE(X208,"-",Y208,"-",Z208,AA208,,AB208,"-",AC208)</f>
        <v>3-60-JDMCU-0003</v>
      </c>
      <c r="X208" s="19" t="s">
        <v>180</v>
      </c>
      <c r="Y208" s="19">
        <v>60</v>
      </c>
      <c r="Z208" s="19" t="s">
        <v>302</v>
      </c>
      <c r="AA208" s="19" t="s">
        <v>305</v>
      </c>
      <c r="AB208" s="19" t="s">
        <v>355</v>
      </c>
      <c r="AC208" s="19" t="s">
        <v>193</v>
      </c>
      <c r="AD208" s="5"/>
      <c r="AE208" s="19">
        <v>4</v>
      </c>
      <c r="AF208" s="19" t="s">
        <v>181</v>
      </c>
      <c r="AG208" s="19" t="s">
        <v>182</v>
      </c>
      <c r="AH208" s="19">
        <v>335</v>
      </c>
      <c r="AI208" s="19" t="s">
        <v>221</v>
      </c>
      <c r="AJ208" s="5"/>
      <c r="AK208" s="5"/>
      <c r="AL208" s="5" t="s">
        <v>120</v>
      </c>
      <c r="AM208" s="5"/>
      <c r="AN208" s="5" t="s">
        <v>168</v>
      </c>
      <c r="AO208" s="5" t="str">
        <f>CONCATENATE("0055-",B208,"-",C208,"-","4",".",AE208,".",AF208,".",AG208,".",AH208,"-",AL208,".",AN208,"-",AI208)</f>
        <v>0055-CPC-GA1-4.4.4.60.335-ATH1.SP-0005</v>
      </c>
      <c r="AP208" s="5" t="str">
        <f>CONCATENATE("0055-",B208,"-",C208,"-","4",".",AE208,".",AF208,".",AG208,".",AH208,"-",AL208,"-",AN208,"-",AI208,"_",BD208,"_",U208)</f>
        <v>0055-CPC-GA1-4.4.4.60.335-ATH1-SP-0005_A1_ER</v>
      </c>
      <c r="AQ208" s="13" t="s">
        <v>323</v>
      </c>
      <c r="AR208" s="13" t="s">
        <v>395</v>
      </c>
      <c r="AS208" s="13" t="s">
        <v>500</v>
      </c>
      <c r="AT208" s="13" t="s">
        <v>499</v>
      </c>
      <c r="AU208" s="13" t="s">
        <v>319</v>
      </c>
      <c r="AV208" s="13" t="s">
        <v>334</v>
      </c>
      <c r="AW208" s="13" t="str">
        <f>CONCATENATE(AQ208," ",AS208,CHAR(10),W208,CHAR(10),AU208)</f>
        <v>DCS Marshalling Cabinet for IS and NON-IS channels
3-60-JDMCU-0003
List of elements</v>
      </c>
      <c r="AX208" s="13" t="str">
        <f>CONCATENATE(AR208," ",AT208,CHAR(10),W208,CHAR(10),AV208)</f>
        <v>Шкаф кроссовый РСУ, аналоговые и дискретные сигналы, искробезопасный и неискробезопасный
3-60-JDMCU-0003
Перечень элементов</v>
      </c>
      <c r="AY208" s="5"/>
      <c r="AZ208" s="5" t="s">
        <v>490</v>
      </c>
      <c r="BA208" s="5" t="s">
        <v>481</v>
      </c>
      <c r="BB208" s="5" t="str">
        <f>IF(FW208&gt;0,"02",IF(FN208&gt;0,"01",IF(FE208&gt;0,"00",IF(EM208&gt;0,"G1",IF(ED208&gt;0,"F1",IF(DU208&gt;0,"E1",IF(DL208&gt;0,"D1",IF(DC208&gt;0,"C1",IF(CT208&gt;0,"B1",IF(BM208&gt;0,"A1","-"))))))))))</f>
        <v>A1</v>
      </c>
      <c r="BC208" s="167" t="str">
        <f t="shared" si="172"/>
        <v>IFR</v>
      </c>
      <c r="BD208" s="5" t="str">
        <f t="shared" si="173"/>
        <v>A1</v>
      </c>
      <c r="BE208" s="5"/>
      <c r="BF208" s="5"/>
      <c r="BG208" s="12"/>
      <c r="BH208" s="5"/>
      <c r="BI208" s="5"/>
      <c r="BJ208" s="54">
        <f>FB208-(28+15)</f>
        <v>44208</v>
      </c>
      <c r="BK208" s="54">
        <f ca="1">IF(BM208&gt;0,BL208,IF(BJ208&lt;TODAY(),WORKDAY(TODAY(),10),BJ208))</f>
        <v>44243</v>
      </c>
      <c r="BL208" s="193">
        <v>44243</v>
      </c>
      <c r="BM208" s="167" t="s">
        <v>776</v>
      </c>
      <c r="BN208" s="167"/>
      <c r="BO208" s="167"/>
      <c r="BP208" s="167"/>
      <c r="BQ208" s="167"/>
      <c r="BR208" s="157"/>
      <c r="BS208" s="157"/>
      <c r="BT208" s="157"/>
      <c r="BU208" s="157"/>
      <c r="BV208" s="157"/>
      <c r="BW208" s="147"/>
      <c r="BX208" s="147"/>
      <c r="BY208" s="147"/>
      <c r="BZ208" s="147"/>
      <c r="CA208" s="147"/>
      <c r="CB208" s="125"/>
      <c r="CC208" s="125"/>
      <c r="CD208" s="125"/>
      <c r="CE208" s="125"/>
      <c r="CF208" s="125"/>
      <c r="CG208" s="125"/>
      <c r="CH208" s="125"/>
      <c r="CI208" s="125"/>
      <c r="CJ208" s="125"/>
      <c r="CK208" s="125"/>
      <c r="CL208" s="24">
        <f>WORKDAY(BJ208,20)</f>
        <v>44236</v>
      </c>
      <c r="CM208" s="24">
        <f ca="1">IF(BM208&gt;0,WORKDAY(BK208,10),"-")</f>
        <v>44257</v>
      </c>
      <c r="CN208" s="54"/>
      <c r="CO208" s="117"/>
      <c r="CP208" s="34"/>
      <c r="CQ208" s="24">
        <f>WORKDAY(CL208,10)</f>
        <v>44250</v>
      </c>
      <c r="CR208" s="24" t="str">
        <f>IF(CO208&gt;0,WORKDAY(CM208,10),"-")</f>
        <v>-</v>
      </c>
      <c r="CS208" s="54"/>
      <c r="CT208" s="5"/>
      <c r="CU208" s="24" t="str">
        <f>IF(CT208&gt;0,WORKDAY(CQ208,10),"-")</f>
        <v>-</v>
      </c>
      <c r="CV208" s="24" t="str">
        <f>IF(CT208&gt;0,WORKDAY(CR208,10),"-")</f>
        <v>-</v>
      </c>
      <c r="CW208" s="54"/>
      <c r="CX208" s="5"/>
      <c r="CY208" s="34"/>
      <c r="CZ208" s="24" t="str">
        <f>IF(CX208&gt;0,WORKDAY(CU208,10),"-")</f>
        <v>-</v>
      </c>
      <c r="DA208" s="24" t="str">
        <f>IF(CX208&gt;0,WORKDAY(CV208,10),"-")</f>
        <v>-</v>
      </c>
      <c r="DB208" s="24"/>
      <c r="DC208" s="5"/>
      <c r="DD208" s="24" t="str">
        <f>IF(DC208&gt;0,WORKDAY(CZ208,10),"-")</f>
        <v>-</v>
      </c>
      <c r="DE208" s="24" t="str">
        <f>IF(DC208&gt;0,WORKDAY(DA208,10),"-")</f>
        <v>-</v>
      </c>
      <c r="DF208" s="5"/>
      <c r="DG208" s="5"/>
      <c r="DH208" s="54"/>
      <c r="DI208" s="24" t="str">
        <f>IF(DG208&gt;0,WORKDAY(DD208,10),"-")</f>
        <v>-</v>
      </c>
      <c r="DJ208" s="24">
        <v>43437</v>
      </c>
      <c r="DK208" s="5"/>
      <c r="DL208" s="5"/>
      <c r="DM208" s="24" t="str">
        <f>IF(DL208&gt;0,WORKDAY(DI208,10),"-")</f>
        <v>-</v>
      </c>
      <c r="DN208" s="24" t="str">
        <f>IF(DL208&gt;0,WORKDAY(DJ208,10),"-")</f>
        <v>-</v>
      </c>
      <c r="DO208" s="5"/>
      <c r="DP208" s="5"/>
      <c r="DQ208" s="54"/>
      <c r="DR208" s="24" t="str">
        <f>IF(DP208&gt;0,WORKDAY(DM208,10),"-")</f>
        <v>-</v>
      </c>
      <c r="DS208" s="24">
        <v>43437</v>
      </c>
      <c r="DT208" s="5"/>
      <c r="DU208" s="5"/>
      <c r="DV208" s="24" t="str">
        <f>IF(DU208&gt;0,WORKDAY(DR208,10),"-")</f>
        <v>-</v>
      </c>
      <c r="DW208" s="24" t="str">
        <f>IF(DU208&gt;0,WORKDAY(DS208,10),"-")</f>
        <v>-</v>
      </c>
      <c r="DX208" s="5"/>
      <c r="DY208" s="5"/>
      <c r="DZ208" s="54"/>
      <c r="EA208" s="24" t="str">
        <f>IF(DY208&gt;0,WORKDAY(DV208,10),"-")</f>
        <v>-</v>
      </c>
      <c r="EB208" s="24" t="str">
        <f>IF(DY208&gt;0,WORKDAY(DW208,10),"-")</f>
        <v>-</v>
      </c>
      <c r="EC208" s="5"/>
      <c r="ED208" s="5"/>
      <c r="EE208" s="24" t="str">
        <f>IF(ED208&gt;0,WORKDAY(EA208,10),"-")</f>
        <v>-</v>
      </c>
      <c r="EF208" s="24" t="str">
        <f>IF(ED208&gt;0,WORKDAY(EB208,10),"-")</f>
        <v>-</v>
      </c>
      <c r="EG208" s="5"/>
      <c r="EH208" s="5"/>
      <c r="EI208" s="54"/>
      <c r="EJ208" s="24" t="str">
        <f>IF(EH208&gt;0,WORKDAY(EE208,10),"-")</f>
        <v>-</v>
      </c>
      <c r="EK208" s="24" t="str">
        <f>IF(EH208&gt;0,WORKDAY(EF208,10),"-")</f>
        <v>-</v>
      </c>
      <c r="EL208" s="5"/>
      <c r="EM208" s="5"/>
      <c r="EN208" s="24" t="str">
        <f>IF(EM208&gt;0,WORKDAY(EJ208,10),"-")</f>
        <v>-</v>
      </c>
      <c r="EO208" s="24" t="str">
        <f>IF(EM208&gt;0,WORKDAY(EK208,10),"-")</f>
        <v>-</v>
      </c>
      <c r="EP208" s="5"/>
      <c r="EQ208" s="5"/>
      <c r="ER208" s="54"/>
      <c r="ES208" s="54"/>
      <c r="ET208" s="54"/>
      <c r="EU208" s="54"/>
      <c r="EV208" s="54"/>
      <c r="EW208" s="24"/>
      <c r="EX208" s="24"/>
      <c r="EY208" s="167"/>
      <c r="EZ208" s="167"/>
      <c r="FA208" s="193"/>
      <c r="FB208" s="214">
        <v>44251</v>
      </c>
      <c r="FC208" s="214">
        <f ca="1">IF(BK208&gt;0,IF(DC208&gt;0,WORKDAY(DB208,20),IF(CT208&gt;0,WORKDAY(CS208,30),IF(CO208&gt;0,WORKDAY(CN208,40),FB208))),"-")</f>
        <v>44251</v>
      </c>
      <c r="FD208" s="5"/>
      <c r="FE208" s="5"/>
      <c r="FF208" s="24" t="str">
        <f>IF(FE208&gt;0,WORKDAY(FB208,10),"-")</f>
        <v>-</v>
      </c>
      <c r="FG208" s="24" t="str">
        <f>IF(FE208&gt;0,WORKDAY(FC208,10),"-")</f>
        <v>-</v>
      </c>
      <c r="FH208" s="5"/>
      <c r="FI208" s="5"/>
      <c r="FJ208" s="34"/>
      <c r="FK208" s="24">
        <f t="shared" si="174"/>
        <v>44279</v>
      </c>
      <c r="FL208" s="24">
        <f>FK208</f>
        <v>44279</v>
      </c>
      <c r="FM208" s="167"/>
      <c r="FN208" s="167"/>
      <c r="FO208" s="24" t="str">
        <f>IF(FN208&gt;0,WORKDAY(FK208,10),"-")</f>
        <v>-</v>
      </c>
      <c r="FP208" s="24" t="str">
        <f>IF(FN208&gt;0,WORKDAY(FL208,10),"-")</f>
        <v>-</v>
      </c>
      <c r="FQ208" s="5"/>
      <c r="FR208" s="5"/>
      <c r="FS208" s="54"/>
      <c r="FT208" s="24">
        <f t="shared" si="175"/>
        <v>44307</v>
      </c>
      <c r="FU208" s="24">
        <f>FT208</f>
        <v>44307</v>
      </c>
      <c r="FV208" s="5"/>
      <c r="FW208" s="5"/>
      <c r="FX208" s="24" t="str">
        <f>IF(FW208&gt;0,WORKDAY(FT208,10),"-")</f>
        <v>-</v>
      </c>
      <c r="FY208" s="24" t="str">
        <f>IF(FW208&gt;0,WORKDAY(FU208,10),"-")</f>
        <v>-</v>
      </c>
      <c r="FZ208" s="5"/>
      <c r="GA208" s="5"/>
      <c r="GB208" s="54"/>
      <c r="GC208" s="54"/>
      <c r="GD208" s="54"/>
      <c r="GE208" s="54"/>
      <c r="GF208" s="54"/>
      <c r="GG208" s="54"/>
      <c r="GH208" s="54"/>
      <c r="GI208" s="54"/>
      <c r="GJ208" s="54"/>
      <c r="GK208" s="54"/>
      <c r="GL208" s="54"/>
      <c r="GM208" s="54"/>
      <c r="GN208" s="54"/>
      <c r="GO208" s="54"/>
      <c r="GP208" s="54"/>
      <c r="GQ208" s="54"/>
      <c r="GR208" s="54"/>
      <c r="GS208" s="54"/>
      <c r="GT208" s="54"/>
      <c r="GU208" s="54"/>
      <c r="GV208" s="54"/>
      <c r="GW208" s="54"/>
      <c r="GX208" s="54"/>
      <c r="GY208" s="54"/>
      <c r="GZ208" s="193"/>
      <c r="HA208" s="54"/>
      <c r="HB208" s="54"/>
      <c r="HC208" s="54"/>
      <c r="HD208" s="34">
        <f t="shared" ref="HD208:HD267" ca="1" si="176">IF(AZ208="аннулирован / VOID",0,IF(BK208&gt;0,1,0))</f>
        <v>1</v>
      </c>
      <c r="HE208" s="25">
        <f t="shared" ca="1" si="131"/>
        <v>6.8389057750759875E-4</v>
      </c>
      <c r="HF208" s="25">
        <f t="shared" ca="1" si="132"/>
        <v>1.5197568389057751E-3</v>
      </c>
      <c r="HG208" s="25">
        <f t="shared" ca="1" si="133"/>
        <v>9.0543259557344079E-4</v>
      </c>
      <c r="HH208" s="25">
        <f t="shared" ca="1" si="134"/>
        <v>2.012072434607646E-3</v>
      </c>
      <c r="HI208" s="25"/>
      <c r="HJ208" s="25"/>
      <c r="HK208" s="5"/>
      <c r="HL208" s="24">
        <f t="shared" ca="1" si="171"/>
        <v>44243</v>
      </c>
      <c r="HM208" s="107"/>
      <c r="HO208" s="204" t="str">
        <f t="shared" si="115"/>
        <v>ожидание A1</v>
      </c>
      <c r="HP208" s="204" t="str">
        <f t="shared" si="116"/>
        <v>не выгружено 00</v>
      </c>
      <c r="HQ208" s="182" t="str">
        <f t="shared" si="117"/>
        <v>выгружено A1</v>
      </c>
      <c r="HR208" s="182" t="str">
        <f t="shared" si="118"/>
        <v>ожидание A1</v>
      </c>
      <c r="HS208" s="182" t="b">
        <f t="shared" si="119"/>
        <v>0</v>
      </c>
      <c r="HT208" s="182" t="str">
        <f t="shared" si="120"/>
        <v>ожидание замечаний</v>
      </c>
      <c r="HU208" s="182" t="str">
        <f t="shared" si="121"/>
        <v>0055-P2-GA1-CPC-TRM-00651</v>
      </c>
      <c r="HV208" s="191">
        <f t="shared" si="122"/>
        <v>44243</v>
      </c>
      <c r="HW208" s="184" t="str">
        <f t="shared" si="123"/>
        <v>ожидание A1</v>
      </c>
      <c r="HX208" s="191" t="str">
        <f t="shared" si="124"/>
        <v>ожидание A1</v>
      </c>
      <c r="HY208" s="183"/>
      <c r="HZ208" s="182" t="str">
        <f t="shared" si="125"/>
        <v>выгружено</v>
      </c>
      <c r="IA208" s="182" t="str">
        <f t="shared" si="126"/>
        <v>A1</v>
      </c>
      <c r="IB208" s="182" t="str">
        <f t="shared" si="127"/>
        <v>ожидание замечаний к ревизии</v>
      </c>
      <c r="IC208" s="182" t="str">
        <f t="shared" si="128"/>
        <v>A1</v>
      </c>
      <c r="ID208" s="182" t="str">
        <f t="shared" si="129"/>
        <v>A1</v>
      </c>
      <c r="IE208" s="185" t="str">
        <f t="shared" si="130"/>
        <v>1</v>
      </c>
      <c r="IF208" s="135" t="s">
        <v>705</v>
      </c>
      <c r="IG208" s="181">
        <v>1</v>
      </c>
    </row>
    <row r="209" spans="1:289" s="57" customFormat="1" ht="57" hidden="1" customHeight="1">
      <c r="A209" s="6"/>
      <c r="B209" s="19" t="s">
        <v>156</v>
      </c>
      <c r="C209" s="19" t="s">
        <v>157</v>
      </c>
      <c r="D209" s="5"/>
      <c r="E209" s="5"/>
      <c r="F209" s="5"/>
      <c r="G209" s="5"/>
      <c r="H209" s="5" t="s">
        <v>727</v>
      </c>
      <c r="I209" s="5" t="s">
        <v>736</v>
      </c>
      <c r="J209" s="5"/>
      <c r="K209" s="5"/>
      <c r="L209" s="5"/>
      <c r="M209" s="5"/>
      <c r="N209" s="5"/>
      <c r="O209" s="5"/>
      <c r="P209" s="5" t="s">
        <v>749</v>
      </c>
      <c r="Q209" s="5" t="s">
        <v>750</v>
      </c>
      <c r="R209" s="5" t="s">
        <v>206</v>
      </c>
      <c r="S209" s="5" t="s">
        <v>360</v>
      </c>
      <c r="T209" s="5" t="s">
        <v>361</v>
      </c>
      <c r="U209" s="5" t="s">
        <v>158</v>
      </c>
      <c r="V209" s="5"/>
      <c r="W209" s="5" t="str">
        <f>CONCATENATE(X209,"-",Y209,"-",Z209,AA209,,AB209,"-",AC209)</f>
        <v>3-60-JDMCU-0003</v>
      </c>
      <c r="X209" s="19" t="s">
        <v>180</v>
      </c>
      <c r="Y209" s="19">
        <v>60</v>
      </c>
      <c r="Z209" s="19" t="s">
        <v>302</v>
      </c>
      <c r="AA209" s="19" t="s">
        <v>305</v>
      </c>
      <c r="AB209" s="19" t="s">
        <v>355</v>
      </c>
      <c r="AC209" s="19" t="s">
        <v>193</v>
      </c>
      <c r="AD209" s="5"/>
      <c r="AE209" s="19">
        <v>4</v>
      </c>
      <c r="AF209" s="19" t="s">
        <v>181</v>
      </c>
      <c r="AG209" s="19" t="s">
        <v>182</v>
      </c>
      <c r="AH209" s="19">
        <v>335</v>
      </c>
      <c r="AI209" s="19" t="s">
        <v>221</v>
      </c>
      <c r="AJ209" s="5"/>
      <c r="AK209" s="5"/>
      <c r="AL209" s="5" t="s">
        <v>120</v>
      </c>
      <c r="AM209" s="5"/>
      <c r="AN209" s="5" t="s">
        <v>169</v>
      </c>
      <c r="AO209" s="5" t="str">
        <f>CONCATENATE("0055-",B209,"-",C209,"-","4",".",AE209,".",AF209,".",AG209,".",AH209,"-",AL209,".",AN209,"-",AI209)</f>
        <v>0055-CPC-GA1-4.4.4.60.335-ATH1.V0-0005</v>
      </c>
      <c r="AP209" s="5" t="str">
        <f>CONCATENATE("0055-",B209,"-",C209,"-","4",".",AE209,".",AF209,".",AG209,".",AH209,"-",AL209,"-",AN209,"-",AI209,"_",BD209,"_",U209)</f>
        <v>0055-CPC-GA1-4.4.4.60.335-ATH1-V0-0005_A1_ER</v>
      </c>
      <c r="AQ209" s="13" t="s">
        <v>323</v>
      </c>
      <c r="AR209" s="13" t="s">
        <v>395</v>
      </c>
      <c r="AS209" s="13" t="s">
        <v>500</v>
      </c>
      <c r="AT209" s="13" t="s">
        <v>499</v>
      </c>
      <c r="AU209" s="13" t="s">
        <v>320</v>
      </c>
      <c r="AV209" s="13" t="s">
        <v>335</v>
      </c>
      <c r="AW209" s="13" t="str">
        <f>CONCATENATE(AQ209," ",AS209,CHAR(10),W209,CHAR(10),AU209)</f>
        <v>DCS Marshalling Cabinet for IS and NON-IS channels
3-60-JDMCU-0003
General view drawings</v>
      </c>
      <c r="AX209" s="13" t="str">
        <f>CONCATENATE(AR209," ",AT209,CHAR(10),W209,CHAR(10),AV209)</f>
        <v>Шкаф кроссовый РСУ, аналоговые и дискретные сигналы, искробезопасный и неискробезопасный
3-60-JDMCU-0003
Чертеж общего вида</v>
      </c>
      <c r="AY209" s="5"/>
      <c r="AZ209" s="5" t="s">
        <v>490</v>
      </c>
      <c r="BA209" s="5" t="s">
        <v>481</v>
      </c>
      <c r="BB209" s="5" t="str">
        <f>IF(FW209&gt;0,"02",IF(FN209&gt;0,"01",IF(FE209&gt;0,"00",IF(EM209&gt;0,"G1",IF(ED209&gt;0,"F1",IF(DU209&gt;0,"E1",IF(DL209&gt;0,"D1",IF(DC209&gt;0,"C1",IF(CT209&gt;0,"B1",IF(BM209&gt;0,"A1","-"))))))))))</f>
        <v>A1</v>
      </c>
      <c r="BC209" s="167" t="str">
        <f t="shared" si="172"/>
        <v>IFR</v>
      </c>
      <c r="BD209" s="5" t="str">
        <f t="shared" si="173"/>
        <v>A1</v>
      </c>
      <c r="BE209" s="5"/>
      <c r="BF209" s="5"/>
      <c r="BG209" s="12"/>
      <c r="BH209" s="5"/>
      <c r="BI209" s="5"/>
      <c r="BJ209" s="54">
        <f>FB209-(28+15)</f>
        <v>44208</v>
      </c>
      <c r="BK209" s="54">
        <f ca="1">IF(BM209&gt;0,BL209,IF(BJ209&lt;TODAY(),WORKDAY(TODAY(),10),BJ209))</f>
        <v>44243</v>
      </c>
      <c r="BL209" s="193">
        <v>44243</v>
      </c>
      <c r="BM209" s="167" t="s">
        <v>776</v>
      </c>
      <c r="BN209" s="167"/>
      <c r="BO209" s="167"/>
      <c r="BP209" s="167"/>
      <c r="BQ209" s="167"/>
      <c r="BR209" s="157"/>
      <c r="BS209" s="157"/>
      <c r="BT209" s="157"/>
      <c r="BU209" s="157"/>
      <c r="BV209" s="157"/>
      <c r="BW209" s="147"/>
      <c r="BX209" s="147"/>
      <c r="BY209" s="147"/>
      <c r="BZ209" s="147"/>
      <c r="CA209" s="147"/>
      <c r="CB209" s="125"/>
      <c r="CC209" s="125"/>
      <c r="CD209" s="125"/>
      <c r="CE209" s="125"/>
      <c r="CF209" s="125"/>
      <c r="CG209" s="125"/>
      <c r="CH209" s="125"/>
      <c r="CI209" s="125"/>
      <c r="CJ209" s="125"/>
      <c r="CK209" s="125"/>
      <c r="CL209" s="24">
        <f>WORKDAY(BJ209,20)</f>
        <v>44236</v>
      </c>
      <c r="CM209" s="24">
        <f ca="1">IF(BM209&gt;0,WORKDAY(BK209,10),"-")</f>
        <v>44257</v>
      </c>
      <c r="CN209" s="54"/>
      <c r="CO209" s="117"/>
      <c r="CP209" s="34"/>
      <c r="CQ209" s="24">
        <f>WORKDAY(CL209,10)</f>
        <v>44250</v>
      </c>
      <c r="CR209" s="24" t="str">
        <f>IF(CO209&gt;0,WORKDAY(CM209,10),"-")</f>
        <v>-</v>
      </c>
      <c r="CS209" s="54"/>
      <c r="CT209" s="5"/>
      <c r="CU209" s="24" t="str">
        <f>IF(CT209&gt;0,WORKDAY(CQ209,10),"-")</f>
        <v>-</v>
      </c>
      <c r="CV209" s="24" t="str">
        <f>IF(CT209&gt;0,WORKDAY(CR209,10),"-")</f>
        <v>-</v>
      </c>
      <c r="CW209" s="54"/>
      <c r="CX209" s="5"/>
      <c r="CY209" s="34"/>
      <c r="CZ209" s="24" t="str">
        <f>IF(CX209&gt;0,WORKDAY(CU209,10),"-")</f>
        <v>-</v>
      </c>
      <c r="DA209" s="24" t="str">
        <f>IF(CX209&gt;0,WORKDAY(CV209,10),"-")</f>
        <v>-</v>
      </c>
      <c r="DB209" s="24"/>
      <c r="DC209" s="5"/>
      <c r="DD209" s="24" t="str">
        <f>IF(DC209&gt;0,WORKDAY(CZ209,10),"-")</f>
        <v>-</v>
      </c>
      <c r="DE209" s="24" t="str">
        <f>IF(DC209&gt;0,WORKDAY(DA209,10),"-")</f>
        <v>-</v>
      </c>
      <c r="DF209" s="5"/>
      <c r="DG209" s="5"/>
      <c r="DH209" s="54"/>
      <c r="DI209" s="24" t="str">
        <f>IF(DG209&gt;0,WORKDAY(DD209,10),"-")</f>
        <v>-</v>
      </c>
      <c r="DJ209" s="24">
        <v>43437</v>
      </c>
      <c r="DK209" s="5"/>
      <c r="DL209" s="5"/>
      <c r="DM209" s="24" t="str">
        <f>IF(DL209&gt;0,WORKDAY(DI209,10),"-")</f>
        <v>-</v>
      </c>
      <c r="DN209" s="24" t="str">
        <f>IF(DL209&gt;0,WORKDAY(DJ209,10),"-")</f>
        <v>-</v>
      </c>
      <c r="DO209" s="5"/>
      <c r="DP209" s="5"/>
      <c r="DQ209" s="54"/>
      <c r="DR209" s="24" t="str">
        <f>IF(DP209&gt;0,WORKDAY(DM209,10),"-")</f>
        <v>-</v>
      </c>
      <c r="DS209" s="24">
        <v>43437</v>
      </c>
      <c r="DT209" s="5"/>
      <c r="DU209" s="5"/>
      <c r="DV209" s="24" t="str">
        <f>IF(DU209&gt;0,WORKDAY(DR209,10),"-")</f>
        <v>-</v>
      </c>
      <c r="DW209" s="24" t="str">
        <f>IF(DU209&gt;0,WORKDAY(DS209,10),"-")</f>
        <v>-</v>
      </c>
      <c r="DX209" s="5"/>
      <c r="DY209" s="5"/>
      <c r="DZ209" s="54"/>
      <c r="EA209" s="24" t="str">
        <f>IF(DY209&gt;0,WORKDAY(DV209,10),"-")</f>
        <v>-</v>
      </c>
      <c r="EB209" s="24" t="str">
        <f>IF(DY209&gt;0,WORKDAY(DW209,10),"-")</f>
        <v>-</v>
      </c>
      <c r="EC209" s="5"/>
      <c r="ED209" s="5"/>
      <c r="EE209" s="24" t="str">
        <f>IF(ED209&gt;0,WORKDAY(EA209,10),"-")</f>
        <v>-</v>
      </c>
      <c r="EF209" s="24" t="str">
        <f>IF(ED209&gt;0,WORKDAY(EB209,10),"-")</f>
        <v>-</v>
      </c>
      <c r="EG209" s="5"/>
      <c r="EH209" s="5"/>
      <c r="EI209" s="54"/>
      <c r="EJ209" s="24" t="str">
        <f>IF(EH209&gt;0,WORKDAY(EE209,10),"-")</f>
        <v>-</v>
      </c>
      <c r="EK209" s="24" t="str">
        <f>IF(EH209&gt;0,WORKDAY(EF209,10),"-")</f>
        <v>-</v>
      </c>
      <c r="EL209" s="5"/>
      <c r="EM209" s="5"/>
      <c r="EN209" s="24" t="str">
        <f>IF(EM209&gt;0,WORKDAY(EJ209,10),"-")</f>
        <v>-</v>
      </c>
      <c r="EO209" s="24" t="str">
        <f>IF(EM209&gt;0,WORKDAY(EK209,10),"-")</f>
        <v>-</v>
      </c>
      <c r="EP209" s="5"/>
      <c r="EQ209" s="5"/>
      <c r="ER209" s="54"/>
      <c r="ES209" s="54"/>
      <c r="ET209" s="54"/>
      <c r="EU209" s="54"/>
      <c r="EV209" s="54"/>
      <c r="EW209" s="24"/>
      <c r="EX209" s="24"/>
      <c r="EY209" s="167"/>
      <c r="EZ209" s="167"/>
      <c r="FA209" s="193"/>
      <c r="FB209" s="214">
        <v>44251</v>
      </c>
      <c r="FC209" s="214">
        <f ca="1">IF(BK209&gt;0,IF(DC209&gt;0,WORKDAY(DB209,20),IF(CT209&gt;0,WORKDAY(CS209,30),IF(CO209&gt;0,WORKDAY(CN209,40),FB209))),"-")</f>
        <v>44251</v>
      </c>
      <c r="FD209" s="5"/>
      <c r="FE209" s="5"/>
      <c r="FF209" s="24" t="str">
        <f>IF(FE209&gt;0,WORKDAY(FB209,10),"-")</f>
        <v>-</v>
      </c>
      <c r="FG209" s="24" t="str">
        <f>IF(FE209&gt;0,WORKDAY(FC209,10),"-")</f>
        <v>-</v>
      </c>
      <c r="FH209" s="5"/>
      <c r="FI209" s="5"/>
      <c r="FJ209" s="34"/>
      <c r="FK209" s="24">
        <f t="shared" si="174"/>
        <v>44279</v>
      </c>
      <c r="FL209" s="24">
        <f>FK209</f>
        <v>44279</v>
      </c>
      <c r="FM209" s="167"/>
      <c r="FN209" s="167"/>
      <c r="FO209" s="24" t="str">
        <f>IF(FN209&gt;0,WORKDAY(FK209,10),"-")</f>
        <v>-</v>
      </c>
      <c r="FP209" s="24" t="str">
        <f>IF(FN209&gt;0,WORKDAY(FL209,10),"-")</f>
        <v>-</v>
      </c>
      <c r="FQ209" s="5"/>
      <c r="FR209" s="5"/>
      <c r="FS209" s="54"/>
      <c r="FT209" s="24">
        <f t="shared" si="175"/>
        <v>44307</v>
      </c>
      <c r="FU209" s="24">
        <f>FT209</f>
        <v>44307</v>
      </c>
      <c r="FV209" s="5"/>
      <c r="FW209" s="5"/>
      <c r="FX209" s="24" t="str">
        <f>IF(FW209&gt;0,WORKDAY(FT209,10),"-")</f>
        <v>-</v>
      </c>
      <c r="FY209" s="24" t="str">
        <f>IF(FW209&gt;0,WORKDAY(FU209,10),"-")</f>
        <v>-</v>
      </c>
      <c r="FZ209" s="5"/>
      <c r="GA209" s="5"/>
      <c r="GB209" s="54"/>
      <c r="GC209" s="54"/>
      <c r="GD209" s="54"/>
      <c r="GE209" s="54"/>
      <c r="GF209" s="54"/>
      <c r="GG209" s="54"/>
      <c r="GH209" s="54"/>
      <c r="GI209" s="54"/>
      <c r="GJ209" s="54"/>
      <c r="GK209" s="54"/>
      <c r="GL209" s="54"/>
      <c r="GM209" s="54"/>
      <c r="GN209" s="54"/>
      <c r="GO209" s="54"/>
      <c r="GP209" s="54"/>
      <c r="GQ209" s="54"/>
      <c r="GR209" s="54"/>
      <c r="GS209" s="54"/>
      <c r="GT209" s="54"/>
      <c r="GU209" s="54"/>
      <c r="GV209" s="54"/>
      <c r="GW209" s="54"/>
      <c r="GX209" s="54"/>
      <c r="GY209" s="54"/>
      <c r="GZ209" s="193"/>
      <c r="HA209" s="54"/>
      <c r="HB209" s="54"/>
      <c r="HC209" s="54"/>
      <c r="HD209" s="34">
        <f t="shared" ca="1" si="176"/>
        <v>1</v>
      </c>
      <c r="HE209" s="25">
        <f t="shared" ca="1" si="131"/>
        <v>6.8389057750759875E-4</v>
      </c>
      <c r="HF209" s="25">
        <f t="shared" ca="1" si="132"/>
        <v>1.5197568389057751E-3</v>
      </c>
      <c r="HG209" s="25">
        <f t="shared" ca="1" si="133"/>
        <v>9.0543259557344079E-4</v>
      </c>
      <c r="HH209" s="25">
        <f t="shared" ca="1" si="134"/>
        <v>2.012072434607646E-3</v>
      </c>
      <c r="HI209" s="25"/>
      <c r="HJ209" s="25"/>
      <c r="HK209" s="5"/>
      <c r="HL209" s="24">
        <f t="shared" ca="1" si="171"/>
        <v>44243</v>
      </c>
      <c r="HM209" s="107"/>
      <c r="HO209" s="204" t="str">
        <f t="shared" ref="HO209:HO268" si="177">IF(AO209="","---/---",(IF(AZ209="аннулирован / VOID","аннулирован / VOID",(IF(EV209&gt;0,(IF(EZ209&gt;0,FA209,"ожидание H1")),(IF(EM209&gt;0,(IF(EQ209&gt;0,ER209,"ожидание G1")),(IF(ED209&gt;0,(IF(EH209&gt;0,EI209,"ожидание F1")),(IF(DU209&gt;0,(IF(DY209&gt;0,DZ209,"ожидание E1")),(IF(DL209&gt;0,(IF(DP209&gt;0,DQ209,"ожидание D1")),(IF(DC209&gt;0,(IF(DG209&gt;0,DH209,"ожидание C1")),(IF(CT209&gt;0,(IF(CX209&gt;0,CY209,"ожидание B1")),(IF(BM209&gt;0,(IF(CO209&gt;0,CP209,"ожидание A1")),"не выгружено A1")))))))))))))))))))</f>
        <v>ожидание A1</v>
      </c>
      <c r="HP209" s="204" t="str">
        <f t="shared" ref="HP209:HP268" si="178">IF(AO209="","---/---",(IF(AZ209="аннулирован / VOID","аннулирован / VOID",(IF(GX209&gt;0,(IF(HB209&gt;0,HC209,"ожидание 05")),(IF(GO209&gt;0,(IF(GS209&gt;0,GT209,"ожидание 04")),(IF(GF209&gt;0,(IF(GJ209&gt;0,GK209,"ожидание 03")),(IF(FW209&gt;0,(IF(GA209&gt;0,GB209,"ожидание 02")),(IF(FN209&gt;0,(IF(FR209&gt;0,FS209,"ожидание 01")),(IF(FE209&gt;0,(IF(FI209&gt;0,FJ209,"ожидание 00")),"не выгружено 00")))))))))))))))</f>
        <v>не выгружено 00</v>
      </c>
      <c r="HQ209" s="182" t="str">
        <f t="shared" ref="HQ209:HQ268" si="179">IF(AO209="","---/---",(IF(AZ209="аннулирован / VOID","аннулирован / VOID",(IF(GX209&gt;0,("выгружено 05"),(IF(GO209&gt;0,("выгружено 04"),(IF(GF209&gt;0,("выгружено 03"),(IF(FW209&gt;0,("выгружено 02"),(IF(FN209&gt;0,("выгружено 01"),(IF(FE209&gt;0,("выгружено 00"),((IF(EV209&gt;0,("выгружено H1"),(IF(EM209&gt;0,("выгружено G1"),(IF(ED209&gt;0,("выгружено F1"),(IF(DU209&gt;0,("выгружено E1"),(IF(DL209&gt;0,("выгружено D1"),(IF(DC209&gt;0,("выгружено C1"),(IF(CT209&gt;0,("выгружено B1"),(IF(BM209&gt;0,("выгружено A1"),"не выгружено A1"))))))))))))))))))))))))))))))))</f>
        <v>выгружено A1</v>
      </c>
      <c r="HR209" s="182" t="str">
        <f t="shared" ref="HR209:HR268" si="180">IF(AO209="","---/---",(IF(AZ209="аннулирован / VOID","аннулирован / VOID",(IF(GX209&gt;0,(IF(HB209&gt;0,HC209,"ожидание 05")),(IF(GO209&gt;0,(IF(GS209&gt;0,GT209,"ожидание 04")),(IF(GF209&gt;0,(IF(GJ209&gt;0,GK209,"ожидание 03")),(IF(FW209&gt;0,(IF(GA209&gt;0,GB209,"ожидание 02")),(IF(FN209&gt;0,(IF(FR209&gt;0,FS209,"ожидание 01")),(IF(FE209&gt;0,(IF(FI209&gt;0,FJ209,"ожидание 00")),((IF(EV209&gt;0,(IF(EZ209&gt;0,FA209,"ожидание H1")),(IF(EM209&gt;0,(IF(EQ209&gt;0,ER209,"ожидание G1")),(IF(ED209&gt;0,(IF(EH209&gt;0,EI209,"ожидание F1")),(IF(DU209&gt;0,(IF(DY209&gt;0,DZ209,"ожидание E1")),(IF(DL209&gt;0,(IF(DP209&gt;0,DQ209,"ожидание D1")),(IF(DC209&gt;0,(IF(DG209&gt;0,DH209,"ожидание C1")),(IF(CT209&gt;0,(IF(CX209&gt;0,CY209,"ожидание B1")),(IF(BM209&gt;0,(IF(CO209&gt;0,CP209,"ожидание A1")),"не выгружено A1"))))))))))))))))))))))))))))))))</f>
        <v>ожидание A1</v>
      </c>
      <c r="HS209" s="182" t="b">
        <f t="shared" ref="HS209:HS268" si="181">IF((AND((OR((HQ209="выгружено 05"),(HQ209="выгружено 04"),(HQ209="выгружено 03"),(HQ209="выгружено 02"),(HQ209="выгружено 01"),(HQ209="выгружено 00"))),(OR(HR209=1,HR209=5)))),"Согласовано",IF((AND((OR((HQ209="выгружено 04"),(HQ209="выгружено 03"),(HQ209="выгружено 02"),(HQ209="выгружено 01"),(HQ209="выгружено 00"),(HQ209="выгружено H1"),(HQ209="выгружено G1"),(HQ209="выгружено F1"),(HQ209="выгружено E1"),(HQ209="выгружено D1"),(HQ209="выгружено C1"),(HQ209="выгружено B1"),(HQ209="выгружено A1"))),(OR(HR209=2,HR209=3)))),"Устранить замечания"))</f>
        <v>0</v>
      </c>
      <c r="HT209" s="182" t="str">
        <f t="shared" ref="HT209:HT268" si="182">IF(AO209="","---/---",(IF(AZ209="аннулирован / VOID","аннулирован / VOID",(IF((AND((OR((HQ209="выгружено 05"),(HQ209="выгружено 04"),(HQ209="выгружено 03"),(HQ209="выгружено 02"),(HQ209="выгружено 01"),(HQ209="выгружено 00"))),(OR(HR209=1,HR209=5)))),"Согласовано",IF((AND((OR((HQ209="выгружено 05"),(HQ209="выгружено 04"),(HQ209="выгружено 03"),(HQ209="выгружено 02"),(HQ209="выгружено 01"),(HQ209="выгружено 00"),(HQ209="выгружено H1"),(HQ209="выгружено G1"),(HQ209="выгружено F1"),(HQ209="выгружено E1"),(HQ209="выгружено D1"),(HQ209="выгружено C1"),(HQ209="выгружено B1"),(HQ209="выгружено A1"))),(OR(HR209=2,HR209=3)))),"Устранить замечания",IF((OR((HR209="ожидание 05"),(HR209="ожидание 04"),(HR209="ожидание 03"),(HR209="ожидание 02"),(HR209="ожидание 01"),(HR209="ожидание 00"),(HR209="ожидание H1"),(HR209="ожидание G1"),(HR209="ожидание F1"),(HR209="ожидание E1"),(HR209="ожидание D1"),(HR209="ожидание C1"),(HR209="ожидание B1"),(HR209="ожидание A1"))),"ожидание замечаний",IF((AND((OR((HQ209="выгружено 05"),(HQ209="выгружено 04"),(HQ209="выгружено 03"),(HQ209="выгружено 02"),(HQ209="выгружено 01"),(HQ209="выгружено 00"),(HQ209="выгружено H1"),(HQ209="выгружено G1"),(HQ209="выгружено F1"),(HQ209="выгружено E1"),(HQ209="выгружено D1"),(HQ209="выгружено C1"),(HQ209="выгружено B1"),(HQ209="выгружено A1"))),(OR(HR209=1,HR209=5)))),"Выпустить в 00",(IF(HQ209="не выгружено A1","не выгружено A1"))))))))))</f>
        <v>ожидание замечаний</v>
      </c>
      <c r="HU209" s="182" t="str">
        <f t="shared" ref="HU209:HU268" si="183">IF(AO209="","---/---",(IF(AZ209="аннулирован / VOID","аннулирован / VOID",(IF(GX209&gt;0,GX209,(IF(GO209&gt;0,GO209,(IF(GF209&gt;0,GF209,(IF(FW209&gt;0,FW209,(IF(FN209&gt;0,FN209,(IF(FE209&gt;0,FE209,((IF(EV209&gt;0,EV209,(IF(EM209&gt;0,EM209,(IF(ED209&gt;0,ED209,(IF(DU209&gt;0,DU209,(IF(DL209&gt;0,DL209,(IF(DC209&gt;0,DC209,(IF(CT209&gt;0,CT209,(IF(BM209&gt;0,BM209,"не выгружено A1"))))))))))))))))))))))))))))))))</f>
        <v>0055-P2-GA1-CPC-TRM-00651</v>
      </c>
      <c r="HV209" s="191">
        <f t="shared" ref="HV209:HV268" si="184">IF(AO209="","---/---",(IF(AZ209="аннулирован / VOID","аннулирован / VOID",(IF(GX209&gt;0,GW209,(IF(GO209&gt;0,GN209,(IF(GF209&gt;0,GE209,(IF(FW209&gt;0,FV209,(IF(FN209&gt;0,FM209,(IF(FE209&gt;0,FD209,((IF(EV209&gt;0,EU209,(IF(EM209&gt;0,EL209,(IF(ED209&gt;0,EC209,(IF(DU209&gt;0,DT209,(IF(DL209&gt;0,DK209,(IF(DC209&gt;0,DB209,(IF(CT209&gt;0,CS209,(IF(BM209&gt;0,BL209,"не выгружено A1"))))))))))))))))))))))))))))))))</f>
        <v>44243</v>
      </c>
      <c r="HW209" s="184" t="str">
        <f t="shared" ref="HW209:HW268" si="185">IF(AO209="","---/---",(IF(AZ209="аннулирован / VOID","аннулирован / VOID",(IF(GX209&gt;0,(IF(HB209&gt;0,HB209,"ожидание 05")),(IF(GO209&gt;0,(IF(GS209&gt;0,GS209,"ожидание 04")),(IF(GF209&gt;0,(IF(GJ209&gt;0,GJ209,"ожидание 03")),(IF(FW209&gt;0,(IF(GA209&gt;0,GA209,"ожидание 02")),(IF(FN209&gt;0,(IF(FR209&gt;0,FR209,"ожидание 01")),(IF(FE209&gt;0,(IF(FI209&gt;0,FI209,"ожидание 00")),((IF(EV209&gt;0,(IF(EZ209&gt;0,EZ209,"ожидание H1")),(IF(EM209&gt;0,(IF(EQ209&gt;0,EQ209,"ожидание G1")),(IF(ED209&gt;0,(IF(EH209&gt;0,EH209,"ожидание F1")),(IF(DU209&gt;0,(IF(DY209&gt;0,DY209,"ожидание E1")),(IF(DL209&gt;0,(IF(DP209&gt;0,DP209,"ожидание D1")),(IF(DC209&gt;0,(IF(DG209&gt;0,DG209,"ожидание C1")),(IF(CT209&gt;0,(IF(CX209&gt;0,CX209,"ожидание B1")),(IF(BM209&gt;0,(IF(CO209&gt;0,CO209,"ожидание A1")),"не выгружено A1"))))))))))))))))))))))))))))))))</f>
        <v>ожидание A1</v>
      </c>
      <c r="HX209" s="191" t="str">
        <f t="shared" ref="HX209:HX268" si="186">IF(AO209="","---/---",(IF(AZ209="аннулирован / VOID","аннулирован / VOID",(IF(GX209&gt;0,(IF(HB209&gt;0,HA209,"ожидание 05")),(IF(GO209&gt;0,(IF(GS209&gt;0,GR209,"ожидание 04")),(IF(GF209&gt;0,(IF(GJ209&gt;0,GI209,"ожидание 03")),(IF(FW209&gt;0,(IF(GA209&gt;0,FZ209,"ожидание 02")),(IF(FN209&gt;0,(IF(FR209&gt;0,FQ209,"ожидание 01")),(IF(FE209&gt;0,(IF(FI209&gt;0,FH209,"ожидание 00")),((IF(EV209&gt;0,(IF(EZ209&gt;0,EY209,"ожидание H1")),(IF(EM209&gt;0,(IF(EQ209&gt;0,EP209,"ожидание G1")),(IF(ED209&gt;0,(IF(EH209&gt;0,EG209,"ожидание F1")),(IF(DU209&gt;0,(IF(DY209&gt;0,DX209,"ожидание E1")),(IF(DL209&gt;0,(IF(DP209&gt;0,DO209,"ожидание D1")),(IF(DC209&gt;0,(IF(DG209&gt;0,DF209,"ожидание C1")),(IF(CT209&gt;0,(IF(CX209&gt;0,CW209,"ожидание B1")),(IF(BM209&gt;0,(IF(CO209&gt;0,CN209,"ожидание A1")),"не выгружено A1"))))))))))))))))))))))))))))))))</f>
        <v>ожидание A1</v>
      </c>
      <c r="HY209" s="183"/>
      <c r="HZ209" s="182" t="str">
        <f t="shared" ref="HZ209:HZ268" si="187">IF(AO209="","---/---",(IF(AZ209="аннулирован / VOID","аннулирован / VOID",(IF(GX209&gt;0,("выгружено"),(IF(GO209&gt;0,("выгружено"),(IF(GF209&gt;0,("выгружено"),(IF(FW209&gt;0,("выгружено"),(IF(FN209&gt;0,("выгружено"),(IF(FE209&gt;0,("выгружено"),((IF(EV209&gt;0,("выгружено"),(IF(EM209&gt;0,("выгружено"),(IF(ED209&gt;0,("выгружено"),(IF(DU209&gt;0,("выгружено"),(IF(DL209&gt;0,("выгружено"),(IF(DC209&gt;0,("выгружено"),(IF(CT209&gt;0,("выгружено"),(IF(BM209&gt;0,("выгружено"),"не выгружено"))))))))))))))))))))))))))))))))</f>
        <v>выгружено</v>
      </c>
      <c r="IA209" s="182" t="str">
        <f t="shared" ref="IA209:IA268" si="188">IF(AO209="","---/---",(IF(AZ209="аннулирован / VOID","аннулирован / VOID",(IF(GX209&gt;0,("05"),(IF(GO209&gt;0,("04"),(IF(GF209&gt;0,("03"),(IF(FW209&gt;0,("02"),(IF(FN209&gt;0,("01"),(IF(FE209&gt;0,("00"),((IF(EV209&gt;0,("H1"),(IF(EM209&gt;0,("G1"),(IF(ED209&gt;0,("F1"),(IF(DU209&gt;0,("E1"),(IF(DL209&gt;0,("D1"),(IF(DC209&gt;0,("C1"),(IF(CT209&gt;0,("B1"),(IF(BM209&gt;0,("A1"),"A1"))))))))))))))))))))))))))))))))</f>
        <v>A1</v>
      </c>
      <c r="IB209" s="182" t="str">
        <f t="shared" ref="IB209:IB268" si="189">IF(AO209="","---/---",(IF(AZ209="аннулирован / VOID","аннулирован / VOID",(IF(GX209&gt;0,(IF(HB209&gt;0,HC209,"ожидание замечаний к ревизии")),(IF(GO209&gt;0,(IF(GS209&gt;0,GT209,"ожидание замечаний к ревизии")),(IF(GF209&gt;0,(IF(GJ209&gt;0,GK209,"ожидание замечаний к ревизии")),(IF(FW209&gt;0,(IF(GA209&gt;0,GB209,"ожидание замечаний к ревизии")),(IF(FN209&gt;0,(IF(FR209&gt;0,FS209,"ожидание замечаний к ревизии")),(IF(FE209&gt;0,(IF(FI209&gt;0,FJ209,"ожидание замечаний к ревизии")),((IF(EV209&gt;0,(IF(EZ209&gt;0,FA209,"ожидание замечаний к ревизии")),(IF(EM209&gt;0,(IF(EQ209&gt;0,ER209,"ожидание замечаний к ревизии")),(IF(ED209&gt;0,(IF(EH209&gt;0,EI209,"ожидание замечаний к ревизии")),(IF(DU209&gt;0,(IF(DY209&gt;0,DZ209,"ожидание замечаний к ревизии")),(IF(DL209&gt;0,(IF(DP209&gt;0,DQ209,"ожидание замечаний к ревизии")),(IF(DC209&gt;0,(IF(DG209&gt;0,DH209,"ожидание замечаний к ревизии")),(IF(CT209&gt;0,(IF(CX209&gt;0,CY209,"ожидание замечаний к ревизии")),(IF(BM209&gt;0,(IF(CO209&gt;0,CP209,"ожидание замечаний к ревизии")),"не выгружено"))))))))))))))))))))))))))))))))</f>
        <v>ожидание замечаний к ревизии</v>
      </c>
      <c r="IC209" s="182" t="str">
        <f t="shared" ref="IC209:IC268" si="190">IF(AO209="","---/---",(IF(AZ209="аннулирован / VOID","аннулирован / VOID",(IF(GX209&gt;0,(IF(HB209&gt;0,HC209,"05")),(IF(GO209&gt;0,(IF(GS209&gt;0,GT209,"04")),(IF(GF209&gt;0,(IF(GJ209&gt;0,GK209,"03")),(IF(FW209&gt;0,(IF(GA209&gt;0,GB209,"02")),(IF(FN209&gt;0,(IF(FR209&gt;0,FS209,"01")),(IF(FE209&gt;0,(IF(FI209&gt;0,FJ209,"00")),((IF(EV209&gt;0,(IF(EZ209&gt;0,FA209,"H1")),(IF(EM209&gt;0,(IF(EQ209&gt;0,ER209,"G1")),(IF(ED209&gt;0,(IF(EH209&gt;0,EI209,"F1")),(IF(DU209&gt;0,(IF(DY209&gt;0,DZ209,"E1")),(IF(DL209&gt;0,(IF(DP209&gt;0,DQ209,"D1")),(IF(DC209&gt;0,(IF(DG209&gt;0,DH209,"C1")),(IF(CT209&gt;0,(IF(CX209&gt;0,CY209,"B1")),(IF(BM209&gt;0,(IF(CO209&gt;0,CP209,"A1")),"A1"))))))))))))))))))))))))))))))))</f>
        <v>A1</v>
      </c>
      <c r="ID209" s="182" t="str">
        <f t="shared" ref="ID209:ID268" si="191">IF(AO209="","---/---",(IF(AZ209="аннулирован / VOID","аннулирован / VOID",(IF(GX209&gt;0,(IF(HB209&gt;0,HC209,"05")),(IF(GO209&gt;0,(IF(GS209&gt;0,GT209,"04")),(IF(GF209&gt;0,(IF(GJ209&gt;0,GK209,"03")),(IF(FW209&gt;0,(IF(GA209&gt;0,GB209,"02")),(IF(FN209&gt;0,(IF(FR209&gt;0,FS209,"01")),(IF(FE209&gt;0,(IF(FI209&gt;0,FJ209,"00")),((IF(EV209&gt;0,(IF(EZ209&gt;0,FA209,"H1")),(IF(EM209&gt;0,(IF(EQ209&gt;0,ER209,"G1")),(IF(ED209&gt;0,(IF(EH209&gt;0,EI209,"F1")),(IF(DU209&gt;0,(IF(DY209&gt;0,DZ209,"E1")),(IF(DL209&gt;0,(IF(DP209&gt;0,DQ209,"D1")),(IF(DC209&gt;0,(IF(DG209&gt;0,DH209,"C1")),(IF(CT209&gt;0,(IF(CX209&gt;0,CY209,"B1")),(IF(BM209&gt;0,(IF(CO209&gt;0,CP209,"A1")),"A1"))))))))))))))))))))))))))))))))</f>
        <v>A1</v>
      </c>
      <c r="IE209" s="185" t="str">
        <f t="shared" ref="IE209:IE268" si="192">IF(AO209="","---/---",(IF(AZ209="аннулирован / VOID","аннулирован / VOID",(IF(BM209&gt;0,"1","выгрузить A1")))))</f>
        <v>1</v>
      </c>
      <c r="IF209" s="135" t="s">
        <v>705</v>
      </c>
      <c r="IG209" s="181">
        <v>1</v>
      </c>
    </row>
    <row r="210" spans="1:289" s="57" customFormat="1" ht="57" hidden="1" customHeight="1">
      <c r="A210" s="6"/>
      <c r="B210" s="19" t="s">
        <v>156</v>
      </c>
      <c r="C210" s="19" t="s">
        <v>157</v>
      </c>
      <c r="D210" s="5"/>
      <c r="E210" s="5"/>
      <c r="F210" s="5"/>
      <c r="G210" s="5"/>
      <c r="H210" s="5" t="s">
        <v>727</v>
      </c>
      <c r="I210" s="5" t="s">
        <v>736</v>
      </c>
      <c r="J210" s="5"/>
      <c r="K210" s="5"/>
      <c r="L210" s="5"/>
      <c r="M210" s="5"/>
      <c r="N210" s="5"/>
      <c r="O210" s="5"/>
      <c r="P210" s="5" t="s">
        <v>749</v>
      </c>
      <c r="Q210" s="5" t="s">
        <v>750</v>
      </c>
      <c r="R210" s="5" t="s">
        <v>206</v>
      </c>
      <c r="S210" s="5" t="s">
        <v>360</v>
      </c>
      <c r="T210" s="5" t="s">
        <v>361</v>
      </c>
      <c r="U210" s="5" t="s">
        <v>158</v>
      </c>
      <c r="V210" s="5"/>
      <c r="W210" s="5" t="str">
        <f>CONCATENATE(X210,"-",Y210,"-",Z210,AA210,,AB210,"-",AC210)</f>
        <v>3-60-JDMCU-0003</v>
      </c>
      <c r="X210" s="19" t="s">
        <v>180</v>
      </c>
      <c r="Y210" s="19">
        <v>60</v>
      </c>
      <c r="Z210" s="19" t="s">
        <v>302</v>
      </c>
      <c r="AA210" s="19" t="s">
        <v>305</v>
      </c>
      <c r="AB210" s="19" t="s">
        <v>355</v>
      </c>
      <c r="AC210" s="19" t="s">
        <v>193</v>
      </c>
      <c r="AD210" s="5"/>
      <c r="AE210" s="19">
        <v>4</v>
      </c>
      <c r="AF210" s="19" t="s">
        <v>181</v>
      </c>
      <c r="AG210" s="19" t="s">
        <v>182</v>
      </c>
      <c r="AH210" s="19">
        <v>335</v>
      </c>
      <c r="AI210" s="19" t="s">
        <v>221</v>
      </c>
      <c r="AJ210" s="5"/>
      <c r="AK210" s="5"/>
      <c r="AL210" s="5" t="s">
        <v>120</v>
      </c>
      <c r="AM210" s="5"/>
      <c r="AN210" s="5" t="s">
        <v>170</v>
      </c>
      <c r="AO210" s="5" t="str">
        <f>CONCATENATE("0055-",B210,"-",C210,"-","4",".",AE210,".",AF210,".",AG210,".",AH210,"-",AL210,".",AN210,"-",AI210)</f>
        <v>0055-CPC-GA1-4.4.4.60.335-ATH1.SB-0005</v>
      </c>
      <c r="AP210" s="5" t="str">
        <f>CONCATENATE("0055-",B210,"-",C210,"-","4",".",AE210,".",AF210,".",AG210,".",AH210,"-",AL210,"-",AN210,"-",AI210,"_",BD210,"_",U210)</f>
        <v>0055-CPC-GA1-4.4.4.60.335-ATH1-SB-0005_A1_ER</v>
      </c>
      <c r="AQ210" s="13" t="s">
        <v>323</v>
      </c>
      <c r="AR210" s="13" t="s">
        <v>395</v>
      </c>
      <c r="AS210" s="13" t="s">
        <v>500</v>
      </c>
      <c r="AT210" s="13" t="s">
        <v>499</v>
      </c>
      <c r="AU210" s="13" t="s">
        <v>321</v>
      </c>
      <c r="AV210" s="13" t="s">
        <v>336</v>
      </c>
      <c r="AW210" s="13" t="str">
        <f>CONCATENATE(AQ210," ",AS210,CHAR(10),W210,CHAR(10),AU210)</f>
        <v>DCS Marshalling Cabinet for IS and NON-IS channels
3-60-JDMCU-0003
Electrical circuits</v>
      </c>
      <c r="AX210" s="13" t="str">
        <f>CONCATENATE(AR210," ",AT210,CHAR(10),W210,CHAR(10),AV210)</f>
        <v>Шкаф кроссовый РСУ, аналоговые и дискретные сигналы, искробезопасный и неискробезопасный
3-60-JDMCU-0003
Схема электрическая принципиальная</v>
      </c>
      <c r="AY210" s="5"/>
      <c r="AZ210" s="5" t="s">
        <v>490</v>
      </c>
      <c r="BA210" s="5" t="s">
        <v>481</v>
      </c>
      <c r="BB210" s="5" t="str">
        <f>IF(FW210&gt;0,"02",IF(FN210&gt;0,"01",IF(FE210&gt;0,"00",IF(EM210&gt;0,"G1",IF(ED210&gt;0,"F1",IF(DU210&gt;0,"E1",IF(DL210&gt;0,"D1",IF(DC210&gt;0,"C1",IF(CT210&gt;0,"B1",IF(BM210&gt;0,"A1","-"))))))))))</f>
        <v>A1</v>
      </c>
      <c r="BC210" s="167" t="str">
        <f t="shared" si="172"/>
        <v>IFR</v>
      </c>
      <c r="BD210" s="5" t="str">
        <f t="shared" si="173"/>
        <v>A1</v>
      </c>
      <c r="BE210" s="5"/>
      <c r="BF210" s="5"/>
      <c r="BG210" s="12"/>
      <c r="BH210" s="5"/>
      <c r="BI210" s="5"/>
      <c r="BJ210" s="54">
        <f>FB210-(28+15)</f>
        <v>44208</v>
      </c>
      <c r="BK210" s="54">
        <f ca="1">IF(BM210&gt;0,BL210,IF(BJ210&lt;TODAY(),WORKDAY(TODAY(),10),BJ210))</f>
        <v>44243</v>
      </c>
      <c r="BL210" s="193">
        <v>44243</v>
      </c>
      <c r="BM210" s="167" t="s">
        <v>776</v>
      </c>
      <c r="BN210" s="167"/>
      <c r="BO210" s="167"/>
      <c r="BP210" s="167"/>
      <c r="BQ210" s="167"/>
      <c r="BR210" s="157"/>
      <c r="BS210" s="157"/>
      <c r="BT210" s="157"/>
      <c r="BU210" s="157"/>
      <c r="BV210" s="157"/>
      <c r="BW210" s="147"/>
      <c r="BX210" s="147"/>
      <c r="BY210" s="147"/>
      <c r="BZ210" s="147"/>
      <c r="CA210" s="147"/>
      <c r="CB210" s="125"/>
      <c r="CC210" s="125"/>
      <c r="CD210" s="125"/>
      <c r="CE210" s="125"/>
      <c r="CF210" s="125"/>
      <c r="CG210" s="125"/>
      <c r="CH210" s="125"/>
      <c r="CI210" s="125"/>
      <c r="CJ210" s="125"/>
      <c r="CK210" s="125"/>
      <c r="CL210" s="24">
        <f>WORKDAY(BJ210,20)</f>
        <v>44236</v>
      </c>
      <c r="CM210" s="24">
        <f ca="1">IF(BM210&gt;0,WORKDAY(BK210,10),"-")</f>
        <v>44257</v>
      </c>
      <c r="CN210" s="54"/>
      <c r="CO210" s="117"/>
      <c r="CP210" s="34"/>
      <c r="CQ210" s="24">
        <f>WORKDAY(CL210,10)</f>
        <v>44250</v>
      </c>
      <c r="CR210" s="24" t="str">
        <f>IF(CO210&gt;0,WORKDAY(CM210,10),"-")</f>
        <v>-</v>
      </c>
      <c r="CS210" s="54"/>
      <c r="CT210" s="5"/>
      <c r="CU210" s="24" t="str">
        <f>IF(CT210&gt;0,WORKDAY(CQ210,10),"-")</f>
        <v>-</v>
      </c>
      <c r="CV210" s="24" t="str">
        <f>IF(CT210&gt;0,WORKDAY(CR210,10),"-")</f>
        <v>-</v>
      </c>
      <c r="CW210" s="54"/>
      <c r="CX210" s="5"/>
      <c r="CY210" s="34"/>
      <c r="CZ210" s="24" t="str">
        <f>IF(CX210&gt;0,WORKDAY(CU210,10),"-")</f>
        <v>-</v>
      </c>
      <c r="DA210" s="24" t="str">
        <f>IF(CX210&gt;0,WORKDAY(CV210,10),"-")</f>
        <v>-</v>
      </c>
      <c r="DB210" s="24"/>
      <c r="DC210" s="5"/>
      <c r="DD210" s="24" t="str">
        <f>IF(DC210&gt;0,WORKDAY(CZ210,10),"-")</f>
        <v>-</v>
      </c>
      <c r="DE210" s="24" t="str">
        <f>IF(DC210&gt;0,WORKDAY(DA210,10),"-")</f>
        <v>-</v>
      </c>
      <c r="DF210" s="5"/>
      <c r="DG210" s="5"/>
      <c r="DH210" s="54"/>
      <c r="DI210" s="24" t="str">
        <f>IF(DG210&gt;0,WORKDAY(DD210,10),"-")</f>
        <v>-</v>
      </c>
      <c r="DJ210" s="24">
        <v>43437</v>
      </c>
      <c r="DK210" s="5"/>
      <c r="DL210" s="5"/>
      <c r="DM210" s="24" t="str">
        <f>IF(DL210&gt;0,WORKDAY(DI210,10),"-")</f>
        <v>-</v>
      </c>
      <c r="DN210" s="24" t="str">
        <f>IF(DL210&gt;0,WORKDAY(DJ210,10),"-")</f>
        <v>-</v>
      </c>
      <c r="DO210" s="5"/>
      <c r="DP210" s="5"/>
      <c r="DQ210" s="54"/>
      <c r="DR210" s="24" t="str">
        <f>IF(DP210&gt;0,WORKDAY(DM210,10),"-")</f>
        <v>-</v>
      </c>
      <c r="DS210" s="24">
        <v>43437</v>
      </c>
      <c r="DT210" s="5"/>
      <c r="DU210" s="5"/>
      <c r="DV210" s="24" t="str">
        <f>IF(DU210&gt;0,WORKDAY(DR210,10),"-")</f>
        <v>-</v>
      </c>
      <c r="DW210" s="24" t="str">
        <f>IF(DU210&gt;0,WORKDAY(DS210,10),"-")</f>
        <v>-</v>
      </c>
      <c r="DX210" s="5"/>
      <c r="DY210" s="5"/>
      <c r="DZ210" s="54"/>
      <c r="EA210" s="24" t="str">
        <f>IF(DY210&gt;0,WORKDAY(DV210,10),"-")</f>
        <v>-</v>
      </c>
      <c r="EB210" s="24" t="str">
        <f>IF(DY210&gt;0,WORKDAY(DW210,10),"-")</f>
        <v>-</v>
      </c>
      <c r="EC210" s="5"/>
      <c r="ED210" s="5"/>
      <c r="EE210" s="24" t="str">
        <f>IF(ED210&gt;0,WORKDAY(EA210,10),"-")</f>
        <v>-</v>
      </c>
      <c r="EF210" s="24" t="str">
        <f>IF(ED210&gt;0,WORKDAY(EB210,10),"-")</f>
        <v>-</v>
      </c>
      <c r="EG210" s="5"/>
      <c r="EH210" s="5"/>
      <c r="EI210" s="54"/>
      <c r="EJ210" s="24" t="str">
        <f>IF(EH210&gt;0,WORKDAY(EE210,10),"-")</f>
        <v>-</v>
      </c>
      <c r="EK210" s="24" t="str">
        <f>IF(EH210&gt;0,WORKDAY(EF210,10),"-")</f>
        <v>-</v>
      </c>
      <c r="EL210" s="5"/>
      <c r="EM210" s="5"/>
      <c r="EN210" s="24" t="str">
        <f>IF(EM210&gt;0,WORKDAY(EJ210,10),"-")</f>
        <v>-</v>
      </c>
      <c r="EO210" s="24" t="str">
        <f>IF(EM210&gt;0,WORKDAY(EK210,10),"-")</f>
        <v>-</v>
      </c>
      <c r="EP210" s="5"/>
      <c r="EQ210" s="5"/>
      <c r="ER210" s="54"/>
      <c r="ES210" s="54"/>
      <c r="ET210" s="54"/>
      <c r="EU210" s="54"/>
      <c r="EV210" s="54"/>
      <c r="EW210" s="24"/>
      <c r="EX210" s="24"/>
      <c r="EY210" s="167"/>
      <c r="EZ210" s="167"/>
      <c r="FA210" s="193"/>
      <c r="FB210" s="214">
        <v>44251</v>
      </c>
      <c r="FC210" s="214">
        <f ca="1">IF(BK210&gt;0,IF(DC210&gt;0,WORKDAY(DB210,20),IF(CT210&gt;0,WORKDAY(CS210,30),IF(CO210&gt;0,WORKDAY(CN210,40),FB210))),"-")</f>
        <v>44251</v>
      </c>
      <c r="FD210" s="5"/>
      <c r="FE210" s="5"/>
      <c r="FF210" s="24" t="str">
        <f>IF(FE210&gt;0,WORKDAY(FB210,10),"-")</f>
        <v>-</v>
      </c>
      <c r="FG210" s="24" t="str">
        <f>IF(FE210&gt;0,WORKDAY(FC210,10),"-")</f>
        <v>-</v>
      </c>
      <c r="FH210" s="5"/>
      <c r="FI210" s="5"/>
      <c r="FJ210" s="34"/>
      <c r="FK210" s="24">
        <f t="shared" si="174"/>
        <v>44279</v>
      </c>
      <c r="FL210" s="24">
        <f>FK210</f>
        <v>44279</v>
      </c>
      <c r="FM210" s="167"/>
      <c r="FN210" s="167"/>
      <c r="FO210" s="24" t="str">
        <f>IF(FN210&gt;0,WORKDAY(FK210,10),"-")</f>
        <v>-</v>
      </c>
      <c r="FP210" s="24" t="str">
        <f>IF(FN210&gt;0,WORKDAY(FL210,10),"-")</f>
        <v>-</v>
      </c>
      <c r="FQ210" s="5"/>
      <c r="FR210" s="5"/>
      <c r="FS210" s="54"/>
      <c r="FT210" s="24">
        <f t="shared" si="175"/>
        <v>44307</v>
      </c>
      <c r="FU210" s="24">
        <f>FT210</f>
        <v>44307</v>
      </c>
      <c r="FV210" s="5"/>
      <c r="FW210" s="5"/>
      <c r="FX210" s="24" t="str">
        <f>IF(FW210&gt;0,WORKDAY(FT210,10),"-")</f>
        <v>-</v>
      </c>
      <c r="FY210" s="24" t="str">
        <f>IF(FW210&gt;0,WORKDAY(FU210,10),"-")</f>
        <v>-</v>
      </c>
      <c r="FZ210" s="5"/>
      <c r="GA210" s="5"/>
      <c r="GB210" s="54"/>
      <c r="GC210" s="54"/>
      <c r="GD210" s="54"/>
      <c r="GE210" s="54"/>
      <c r="GF210" s="54"/>
      <c r="GG210" s="54"/>
      <c r="GH210" s="54"/>
      <c r="GI210" s="54"/>
      <c r="GJ210" s="54"/>
      <c r="GK210" s="54"/>
      <c r="GL210" s="54"/>
      <c r="GM210" s="54"/>
      <c r="GN210" s="54"/>
      <c r="GO210" s="54"/>
      <c r="GP210" s="54"/>
      <c r="GQ210" s="54"/>
      <c r="GR210" s="54"/>
      <c r="GS210" s="54"/>
      <c r="GT210" s="54"/>
      <c r="GU210" s="54"/>
      <c r="GV210" s="54"/>
      <c r="GW210" s="54"/>
      <c r="GX210" s="54"/>
      <c r="GY210" s="54"/>
      <c r="GZ210" s="193"/>
      <c r="HA210" s="54"/>
      <c r="HB210" s="54"/>
      <c r="HC210" s="54"/>
      <c r="HD210" s="34">
        <f t="shared" ca="1" si="176"/>
        <v>1</v>
      </c>
      <c r="HE210" s="25">
        <f t="shared" ca="1" si="131"/>
        <v>6.8389057750759875E-4</v>
      </c>
      <c r="HF210" s="25">
        <f t="shared" ca="1" si="132"/>
        <v>1.5197568389057751E-3</v>
      </c>
      <c r="HG210" s="25">
        <f t="shared" ca="1" si="133"/>
        <v>9.0543259557344079E-4</v>
      </c>
      <c r="HH210" s="25">
        <f t="shared" ca="1" si="134"/>
        <v>2.012072434607646E-3</v>
      </c>
      <c r="HI210" s="25"/>
      <c r="HJ210" s="25"/>
      <c r="HK210" s="5"/>
      <c r="HL210" s="24">
        <f t="shared" ca="1" si="171"/>
        <v>44243</v>
      </c>
      <c r="HM210" s="107"/>
      <c r="HO210" s="204" t="str">
        <f t="shared" si="177"/>
        <v>ожидание A1</v>
      </c>
      <c r="HP210" s="204" t="str">
        <f t="shared" si="178"/>
        <v>не выгружено 00</v>
      </c>
      <c r="HQ210" s="182" t="str">
        <f t="shared" si="179"/>
        <v>выгружено A1</v>
      </c>
      <c r="HR210" s="182" t="str">
        <f t="shared" si="180"/>
        <v>ожидание A1</v>
      </c>
      <c r="HS210" s="182" t="b">
        <f t="shared" si="181"/>
        <v>0</v>
      </c>
      <c r="HT210" s="182" t="str">
        <f t="shared" si="182"/>
        <v>ожидание замечаний</v>
      </c>
      <c r="HU210" s="182" t="str">
        <f t="shared" si="183"/>
        <v>0055-P2-GA1-CPC-TRM-00651</v>
      </c>
      <c r="HV210" s="191">
        <f t="shared" si="184"/>
        <v>44243</v>
      </c>
      <c r="HW210" s="184" t="str">
        <f t="shared" si="185"/>
        <v>ожидание A1</v>
      </c>
      <c r="HX210" s="191" t="str">
        <f t="shared" si="186"/>
        <v>ожидание A1</v>
      </c>
      <c r="HY210" s="183"/>
      <c r="HZ210" s="182" t="str">
        <f t="shared" si="187"/>
        <v>выгружено</v>
      </c>
      <c r="IA210" s="182" t="str">
        <f t="shared" si="188"/>
        <v>A1</v>
      </c>
      <c r="IB210" s="182" t="str">
        <f t="shared" si="189"/>
        <v>ожидание замечаний к ревизии</v>
      </c>
      <c r="IC210" s="182" t="str">
        <f t="shared" si="190"/>
        <v>A1</v>
      </c>
      <c r="ID210" s="182" t="str">
        <f t="shared" si="191"/>
        <v>A1</v>
      </c>
      <c r="IE210" s="185" t="str">
        <f t="shared" si="192"/>
        <v>1</v>
      </c>
      <c r="IF210" s="135" t="s">
        <v>705</v>
      </c>
      <c r="IG210" s="181">
        <v>1</v>
      </c>
    </row>
    <row r="211" spans="1:289" s="57" customFormat="1" ht="57" hidden="1" customHeight="1">
      <c r="A211" s="6"/>
      <c r="B211" s="19" t="s">
        <v>156</v>
      </c>
      <c r="C211" s="19" t="s">
        <v>157</v>
      </c>
      <c r="D211" s="5"/>
      <c r="E211" s="5"/>
      <c r="F211" s="5"/>
      <c r="G211" s="5"/>
      <c r="H211" s="5" t="s">
        <v>727</v>
      </c>
      <c r="I211" s="5" t="s">
        <v>736</v>
      </c>
      <c r="J211" s="5"/>
      <c r="K211" s="5"/>
      <c r="L211" s="5"/>
      <c r="M211" s="5"/>
      <c r="N211" s="5"/>
      <c r="O211" s="5"/>
      <c r="P211" s="5" t="s">
        <v>749</v>
      </c>
      <c r="Q211" s="5" t="s">
        <v>750</v>
      </c>
      <c r="R211" s="5" t="s">
        <v>206</v>
      </c>
      <c r="S211" s="5" t="s">
        <v>360</v>
      </c>
      <c r="T211" s="5" t="s">
        <v>361</v>
      </c>
      <c r="U211" s="5" t="s">
        <v>158</v>
      </c>
      <c r="V211" s="5"/>
      <c r="W211" s="5" t="str">
        <f>CONCATENATE(X211,"-",Y211,"-",Z211,AA211,,AB211,"-",AC211)</f>
        <v>3-60-JDMCU-0003</v>
      </c>
      <c r="X211" s="19" t="s">
        <v>180</v>
      </c>
      <c r="Y211" s="19">
        <v>60</v>
      </c>
      <c r="Z211" s="19" t="s">
        <v>302</v>
      </c>
      <c r="AA211" s="19" t="s">
        <v>305</v>
      </c>
      <c r="AB211" s="19" t="s">
        <v>355</v>
      </c>
      <c r="AC211" s="19" t="s">
        <v>193</v>
      </c>
      <c r="AD211" s="5"/>
      <c r="AE211" s="19">
        <v>4</v>
      </c>
      <c r="AF211" s="19" t="s">
        <v>181</v>
      </c>
      <c r="AG211" s="19" t="s">
        <v>182</v>
      </c>
      <c r="AH211" s="19">
        <v>335</v>
      </c>
      <c r="AI211" s="19" t="s">
        <v>221</v>
      </c>
      <c r="AJ211" s="5"/>
      <c r="AK211" s="5"/>
      <c r="AL211" s="5" t="s">
        <v>120</v>
      </c>
      <c r="AM211" s="5"/>
      <c r="AN211" s="5" t="s">
        <v>546</v>
      </c>
      <c r="AO211" s="5" t="str">
        <f>CONCATENATE("0055-",B211,"-",C211,"-","4",".",AE211,".",AF211,".",AG211,".",AH211,"-",AL211,".",AN211,"-",AI211)</f>
        <v>0055-CPC-GA1-4.4.4.60.335-ATH1.JH-0005</v>
      </c>
      <c r="AP211" s="5" t="str">
        <f>CONCATENATE("0055-",B211,"-",C211,"-","4",".",AE211,".",AF211,".",AG211,".",AH211,"-",AL211,"-",AN211,"-",AI211,"_",BD211,"_",U211)</f>
        <v>0055-CPC-GA1-4.4.4.60.335-ATH1-JH-0005_-_ER</v>
      </c>
      <c r="AQ211" s="13" t="s">
        <v>323</v>
      </c>
      <c r="AR211" s="13" t="s">
        <v>395</v>
      </c>
      <c r="AS211" s="13" t="s">
        <v>500</v>
      </c>
      <c r="AT211" s="13" t="s">
        <v>499</v>
      </c>
      <c r="AU211" s="13" t="s">
        <v>286</v>
      </c>
      <c r="AV211" s="13" t="s">
        <v>287</v>
      </c>
      <c r="AW211" s="13" t="str">
        <f>CONCATENATE(AQ211," ",AS211,CHAR(10),W211,CHAR(10),AU211)</f>
        <v>DCS Marshalling Cabinet for IS and NON-IS channels
3-60-JDMCU-0003
Passport</v>
      </c>
      <c r="AX211" s="13" t="str">
        <f>CONCATENATE(AR211," ",AT211,CHAR(10),W211,CHAR(10),AV211)</f>
        <v>Шкаф кроссовый РСУ, аналоговые и дискретные сигналы, искробезопасный и неискробезопасный
3-60-JDMCU-0003
Паспорт</v>
      </c>
      <c r="AY211" s="5"/>
      <c r="AZ211" s="5" t="s">
        <v>490</v>
      </c>
      <c r="BA211" s="5" t="s">
        <v>489</v>
      </c>
      <c r="BB211" s="5" t="str">
        <f>IF(FW211&gt;0,"02",IF(FN211&gt;0,"01",IF(FE211&gt;0,"00",IF(EM211&gt;0,"G1",IF(ED211&gt;0,"F1",IF(DU211&gt;0,"E1",IF(DL211&gt;0,"D1",IF(DC211&gt;0,"C1",IF(CT211&gt;0,"B1",IF(BM211&gt;0,"A1","-"))))))))))</f>
        <v>-</v>
      </c>
      <c r="BC211" s="167" t="str">
        <f t="shared" si="172"/>
        <v>-</v>
      </c>
      <c r="BD211" s="5" t="str">
        <f t="shared" si="173"/>
        <v>-</v>
      </c>
      <c r="BE211" s="5"/>
      <c r="BF211" s="5"/>
      <c r="BG211" s="12"/>
      <c r="BH211" s="5"/>
      <c r="BI211" s="5"/>
      <c r="BJ211" s="54">
        <f>FB211-(28+15)</f>
        <v>44227</v>
      </c>
      <c r="BK211" s="54">
        <f ca="1">IF(BM211&gt;0,BL211,IF(BJ211&lt;TODAY(),WORKDAY(TODAY(),10),BJ211))</f>
        <v>44294</v>
      </c>
      <c r="BL211" s="54"/>
      <c r="BM211" s="5"/>
      <c r="BN211" s="167"/>
      <c r="BO211" s="167"/>
      <c r="BP211" s="167"/>
      <c r="BQ211" s="167"/>
      <c r="BR211" s="157"/>
      <c r="BS211" s="157"/>
      <c r="BT211" s="157"/>
      <c r="BU211" s="157"/>
      <c r="BV211" s="157"/>
      <c r="BW211" s="147"/>
      <c r="BX211" s="147"/>
      <c r="BY211" s="147"/>
      <c r="BZ211" s="147"/>
      <c r="CA211" s="147"/>
      <c r="CB211" s="125"/>
      <c r="CC211" s="125"/>
      <c r="CD211" s="125"/>
      <c r="CE211" s="125"/>
      <c r="CF211" s="125"/>
      <c r="CG211" s="125"/>
      <c r="CH211" s="125"/>
      <c r="CI211" s="125"/>
      <c r="CJ211" s="125"/>
      <c r="CK211" s="125"/>
      <c r="CL211" s="24">
        <f>WORKDAY(BJ211,20)</f>
        <v>44253</v>
      </c>
      <c r="CM211" s="24" t="str">
        <f>IF(BM211&gt;0,WORKDAY(BK211,10),"-")</f>
        <v>-</v>
      </c>
      <c r="CN211" s="54"/>
      <c r="CO211" s="117"/>
      <c r="CP211" s="34">
        <v>3</v>
      </c>
      <c r="CQ211" s="24">
        <f>WORKDAY(CL211,10)</f>
        <v>44267</v>
      </c>
      <c r="CR211" s="24" t="str">
        <f>IF(CO211&gt;0,WORKDAY(CM211,10),"-")</f>
        <v>-</v>
      </c>
      <c r="CS211" s="54"/>
      <c r="CT211" s="5"/>
      <c r="CU211" s="24" t="str">
        <f>IF(CT211&gt;0,WORKDAY(CQ211,10),"-")</f>
        <v>-</v>
      </c>
      <c r="CV211" s="24" t="str">
        <f>IF(CT211&gt;0,WORKDAY(CR211,10),"-")</f>
        <v>-</v>
      </c>
      <c r="CW211" s="54"/>
      <c r="CX211" s="5"/>
      <c r="CY211" s="34"/>
      <c r="CZ211" s="24" t="str">
        <f>IF(CX211&gt;0,WORKDAY(CU211,10),"-")</f>
        <v>-</v>
      </c>
      <c r="DA211" s="24" t="str">
        <f>IF(CX211&gt;0,WORKDAY(CV211,10),"-")</f>
        <v>-</v>
      </c>
      <c r="DB211" s="24"/>
      <c r="DC211" s="5"/>
      <c r="DD211" s="24" t="str">
        <f>IF(DC211&gt;0,WORKDAY(CZ211,10),"-")</f>
        <v>-</v>
      </c>
      <c r="DE211" s="24" t="str">
        <f>IF(DC211&gt;0,WORKDAY(DA211,10),"-")</f>
        <v>-</v>
      </c>
      <c r="DF211" s="5"/>
      <c r="DG211" s="5"/>
      <c r="DH211" s="54"/>
      <c r="DI211" s="24" t="str">
        <f>IF(DG211&gt;0,WORKDAY(DD211,10),"-")</f>
        <v>-</v>
      </c>
      <c r="DJ211" s="24" t="str">
        <f>IF(DG211&gt;0,WORKDAY(DE211,10),"-")</f>
        <v>-</v>
      </c>
      <c r="DK211" s="5"/>
      <c r="DL211" s="5"/>
      <c r="DM211" s="24" t="str">
        <f>IF(DL211&gt;0,WORKDAY(DI211,10),"-")</f>
        <v>-</v>
      </c>
      <c r="DN211" s="24" t="str">
        <f>IF(DL211&gt;0,WORKDAY(DJ211,10),"-")</f>
        <v>-</v>
      </c>
      <c r="DO211" s="5"/>
      <c r="DP211" s="5"/>
      <c r="DQ211" s="54"/>
      <c r="DR211" s="24" t="str">
        <f>IF(DP211&gt;0,WORKDAY(DM211,10),"-")</f>
        <v>-</v>
      </c>
      <c r="DS211" s="24" t="str">
        <f>IF(DP211&gt;0,WORKDAY(DN211,10),"-")</f>
        <v>-</v>
      </c>
      <c r="DT211" s="5"/>
      <c r="DU211" s="5"/>
      <c r="DV211" s="24" t="str">
        <f>IF(DU211&gt;0,WORKDAY(DR211,10),"-")</f>
        <v>-</v>
      </c>
      <c r="DW211" s="24" t="str">
        <f>IF(DU211&gt;0,WORKDAY(DS211,10),"-")</f>
        <v>-</v>
      </c>
      <c r="DX211" s="5"/>
      <c r="DY211" s="5"/>
      <c r="DZ211" s="54"/>
      <c r="EA211" s="24" t="str">
        <f>IF(DY211&gt;0,WORKDAY(DV211,10),"-")</f>
        <v>-</v>
      </c>
      <c r="EB211" s="24" t="str">
        <f>IF(DY211&gt;0,WORKDAY(DW211,10),"-")</f>
        <v>-</v>
      </c>
      <c r="EC211" s="5"/>
      <c r="ED211" s="5"/>
      <c r="EE211" s="24" t="str">
        <f>IF(ED211&gt;0,WORKDAY(EA211,10),"-")</f>
        <v>-</v>
      </c>
      <c r="EF211" s="24" t="str">
        <f>IF(ED211&gt;0,WORKDAY(EB211,10),"-")</f>
        <v>-</v>
      </c>
      <c r="EG211" s="5"/>
      <c r="EH211" s="5"/>
      <c r="EI211" s="54"/>
      <c r="EJ211" s="24" t="str">
        <f>IF(EH211&gt;0,WORKDAY(EE211,10),"-")</f>
        <v>-</v>
      </c>
      <c r="EK211" s="24" t="str">
        <f>IF(EH211&gt;0,WORKDAY(EF211,10),"-")</f>
        <v>-</v>
      </c>
      <c r="EL211" s="5"/>
      <c r="EM211" s="5"/>
      <c r="EN211" s="24" t="str">
        <f>IF(EM211&gt;0,WORKDAY(EJ211,10),"-")</f>
        <v>-</v>
      </c>
      <c r="EO211" s="24" t="str">
        <f>IF(EM211&gt;0,WORKDAY(EK211,10),"-")</f>
        <v>-</v>
      </c>
      <c r="EP211" s="5"/>
      <c r="EQ211" s="5"/>
      <c r="ER211" s="54"/>
      <c r="ES211" s="54"/>
      <c r="ET211" s="54"/>
      <c r="EU211" s="54"/>
      <c r="EV211" s="54"/>
      <c r="EW211" s="24"/>
      <c r="EX211" s="24"/>
      <c r="EY211" s="167"/>
      <c r="EZ211" s="167"/>
      <c r="FA211" s="193"/>
      <c r="FB211" s="214">
        <v>44270</v>
      </c>
      <c r="FC211" s="214">
        <f ca="1">IF(BK211&gt;0,IF(DC211&gt;0,WORKDAY(DB211,20),IF(CT211&gt;0,WORKDAY(CS211,30),IF(CO211&gt;0,WORKDAY(CN211,40),FB211))),"-")</f>
        <v>44270</v>
      </c>
      <c r="FD211" s="167"/>
      <c r="FE211" s="167"/>
      <c r="FF211" s="24" t="str">
        <f>IF(FE211&gt;0,WORKDAY(FB211,10),"-")</f>
        <v>-</v>
      </c>
      <c r="FG211" s="24" t="str">
        <f>IF(FE211&gt;0,WORKDAY(FC211,10),"-")</f>
        <v>-</v>
      </c>
      <c r="FH211" s="5"/>
      <c r="FI211" s="5"/>
      <c r="FJ211" s="34"/>
      <c r="FK211" s="24">
        <f t="shared" si="174"/>
        <v>44298</v>
      </c>
      <c r="FL211" s="24">
        <f>FK211</f>
        <v>44298</v>
      </c>
      <c r="FM211" s="5"/>
      <c r="FN211" s="5"/>
      <c r="FO211" s="24" t="str">
        <f>IF(FN211&gt;0,WORKDAY(FK211,10),"-")</f>
        <v>-</v>
      </c>
      <c r="FP211" s="24" t="str">
        <f>IF(FN211&gt;0,WORKDAY(FL211,10),"-")</f>
        <v>-</v>
      </c>
      <c r="FQ211" s="5"/>
      <c r="FR211" s="5"/>
      <c r="FS211" s="54"/>
      <c r="FT211" s="24">
        <f t="shared" si="175"/>
        <v>44326</v>
      </c>
      <c r="FU211" s="24">
        <f>FT211</f>
        <v>44326</v>
      </c>
      <c r="FV211" s="5"/>
      <c r="FW211" s="5"/>
      <c r="FX211" s="24" t="str">
        <f>IF(FW211&gt;0,WORKDAY(FT211,10),"-")</f>
        <v>-</v>
      </c>
      <c r="FY211" s="24" t="str">
        <f>IF(FW211&gt;0,WORKDAY(FU211,10),"-")</f>
        <v>-</v>
      </c>
      <c r="FZ211" s="5"/>
      <c r="GA211" s="5"/>
      <c r="GB211" s="54"/>
      <c r="GC211" s="54"/>
      <c r="GD211" s="54"/>
      <c r="GE211" s="54"/>
      <c r="GF211" s="54"/>
      <c r="GG211" s="54"/>
      <c r="GH211" s="54"/>
      <c r="GI211" s="54"/>
      <c r="GJ211" s="54"/>
      <c r="GK211" s="54"/>
      <c r="GL211" s="54"/>
      <c r="GM211" s="54"/>
      <c r="GN211" s="54"/>
      <c r="GO211" s="54"/>
      <c r="GP211" s="54"/>
      <c r="GQ211" s="54"/>
      <c r="GR211" s="54"/>
      <c r="GS211" s="54"/>
      <c r="GT211" s="54"/>
      <c r="GU211" s="54"/>
      <c r="GV211" s="54"/>
      <c r="GW211" s="54"/>
      <c r="GX211" s="54"/>
      <c r="GY211" s="54"/>
      <c r="GZ211" s="193"/>
      <c r="HA211" s="54"/>
      <c r="HB211" s="54"/>
      <c r="HC211" s="54"/>
      <c r="HD211" s="34">
        <f t="shared" ca="1" si="176"/>
        <v>1</v>
      </c>
      <c r="HE211" s="25">
        <f t="shared" si="131"/>
        <v>0</v>
      </c>
      <c r="HF211" s="25">
        <f t="shared" ca="1" si="132"/>
        <v>1.5197568389057751E-3</v>
      </c>
      <c r="HG211" s="25">
        <f t="shared" si="133"/>
        <v>0</v>
      </c>
      <c r="HH211" s="25">
        <f t="shared" ca="1" si="134"/>
        <v>2.012072434607646E-3</v>
      </c>
      <c r="HI211" s="25"/>
      <c r="HJ211" s="25"/>
      <c r="HK211" s="5"/>
      <c r="HL211" s="24" t="str">
        <f t="shared" ca="1" si="171"/>
        <v>-</v>
      </c>
      <c r="HM211" s="107"/>
      <c r="HO211" s="204" t="str">
        <f t="shared" si="177"/>
        <v>не выгружено A1</v>
      </c>
      <c r="HP211" s="204" t="str">
        <f t="shared" si="178"/>
        <v>не выгружено 00</v>
      </c>
      <c r="HQ211" s="182" t="str">
        <f t="shared" si="179"/>
        <v>не выгружено A1</v>
      </c>
      <c r="HR211" s="182" t="str">
        <f t="shared" si="180"/>
        <v>не выгружено A1</v>
      </c>
      <c r="HS211" s="182" t="b">
        <f t="shared" si="181"/>
        <v>0</v>
      </c>
      <c r="HT211" s="182" t="str">
        <f t="shared" si="182"/>
        <v>не выгружено A1</v>
      </c>
      <c r="HU211" s="182" t="str">
        <f t="shared" si="183"/>
        <v>не выгружено A1</v>
      </c>
      <c r="HV211" s="191" t="str">
        <f t="shared" si="184"/>
        <v>не выгружено A1</v>
      </c>
      <c r="HW211" s="184" t="str">
        <f t="shared" si="185"/>
        <v>не выгружено A1</v>
      </c>
      <c r="HX211" s="191" t="str">
        <f t="shared" si="186"/>
        <v>не выгружено A1</v>
      </c>
      <c r="HY211" s="183"/>
      <c r="HZ211" s="182" t="str">
        <f t="shared" si="187"/>
        <v>не выгружено</v>
      </c>
      <c r="IA211" s="182" t="str">
        <f t="shared" si="188"/>
        <v>A1</v>
      </c>
      <c r="IB211" s="182" t="str">
        <f t="shared" si="189"/>
        <v>не выгружено</v>
      </c>
      <c r="IC211" s="182" t="str">
        <f t="shared" si="190"/>
        <v>A1</v>
      </c>
      <c r="ID211" s="182" t="str">
        <f t="shared" si="191"/>
        <v>A1</v>
      </c>
      <c r="IE211" s="185" t="str">
        <f t="shared" si="192"/>
        <v>выгрузить A1</v>
      </c>
      <c r="IF211" s="135" t="s">
        <v>705</v>
      </c>
      <c r="IG211" s="181">
        <v>1</v>
      </c>
    </row>
    <row r="212" spans="1:289" s="87" customFormat="1" ht="15" hidden="1" customHeight="1">
      <c r="A212" s="17"/>
      <c r="B212" s="20"/>
      <c r="C212" s="20"/>
      <c r="D212" s="18"/>
      <c r="E212" s="18"/>
      <c r="F212" s="18"/>
      <c r="G212" s="18"/>
      <c r="H212" s="18"/>
      <c r="I212" s="18"/>
      <c r="J212" s="18"/>
      <c r="K212" s="18"/>
      <c r="L212" s="18"/>
      <c r="M212" s="18"/>
      <c r="N212" s="18"/>
      <c r="O212" s="18"/>
      <c r="P212" s="18"/>
      <c r="Q212" s="18"/>
      <c r="R212" s="18"/>
      <c r="S212" s="18"/>
      <c r="T212" s="18"/>
      <c r="U212" s="18"/>
      <c r="V212" s="18"/>
      <c r="W212" s="20"/>
      <c r="X212" s="20"/>
      <c r="Y212" s="20"/>
      <c r="Z212" s="20"/>
      <c r="AA212" s="20"/>
      <c r="AB212" s="20"/>
      <c r="AC212" s="20"/>
      <c r="AD212" s="18"/>
      <c r="AE212" s="20"/>
      <c r="AF212" s="20"/>
      <c r="AG212" s="20"/>
      <c r="AH212" s="20"/>
      <c r="AI212" s="20"/>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71"/>
      <c r="BO212" s="171"/>
      <c r="BP212" s="171"/>
      <c r="BQ212" s="171"/>
      <c r="BR212" s="161"/>
      <c r="BS212" s="161"/>
      <c r="BT212" s="161"/>
      <c r="BU212" s="161"/>
      <c r="BV212" s="161"/>
      <c r="BW212" s="151"/>
      <c r="BX212" s="151"/>
      <c r="BY212" s="151"/>
      <c r="BZ212" s="151"/>
      <c r="CA212" s="151"/>
      <c r="CB212" s="129"/>
      <c r="CC212" s="129"/>
      <c r="CD212" s="129"/>
      <c r="CE212" s="129"/>
      <c r="CF212" s="129"/>
      <c r="CG212" s="129"/>
      <c r="CH212" s="129"/>
      <c r="CI212" s="129"/>
      <c r="CJ212" s="129"/>
      <c r="CK212" s="129"/>
      <c r="CL212" s="18"/>
      <c r="CM212" s="18"/>
      <c r="CN212" s="18"/>
      <c r="CO212" s="118"/>
      <c r="CP212" s="48"/>
      <c r="CQ212" s="18"/>
      <c r="CR212" s="18"/>
      <c r="CS212" s="18"/>
      <c r="CT212" s="18"/>
      <c r="CU212" s="18"/>
      <c r="CV212" s="18"/>
      <c r="CW212" s="18"/>
      <c r="CX212" s="18"/>
      <c r="CY212" s="34"/>
      <c r="CZ212" s="18"/>
      <c r="DA212" s="18"/>
      <c r="DB212" s="18"/>
      <c r="DC212" s="18"/>
      <c r="DD212" s="18"/>
      <c r="DE212" s="18"/>
      <c r="DF212" s="18"/>
      <c r="DG212" s="18"/>
      <c r="DH212" s="45"/>
      <c r="DI212" s="18"/>
      <c r="DJ212" s="18"/>
      <c r="DK212" s="18"/>
      <c r="DL212" s="18"/>
      <c r="DM212" s="18"/>
      <c r="DN212" s="18"/>
      <c r="DO212" s="18"/>
      <c r="DP212" s="18"/>
      <c r="DQ212" s="45"/>
      <c r="DR212" s="18"/>
      <c r="DS212" s="18"/>
      <c r="DT212" s="18"/>
      <c r="DU212" s="18"/>
      <c r="DV212" s="18"/>
      <c r="DW212" s="18"/>
      <c r="DX212" s="18"/>
      <c r="DY212" s="18"/>
      <c r="DZ212" s="45"/>
      <c r="EA212" s="18"/>
      <c r="EB212" s="18"/>
      <c r="EC212" s="18"/>
      <c r="ED212" s="18"/>
      <c r="EE212" s="18"/>
      <c r="EF212" s="18"/>
      <c r="EG212" s="18"/>
      <c r="EH212" s="18"/>
      <c r="EI212" s="45"/>
      <c r="EJ212" s="18"/>
      <c r="EK212" s="18"/>
      <c r="EL212" s="18"/>
      <c r="EM212" s="18"/>
      <c r="EN212" s="18"/>
      <c r="EO212" s="18"/>
      <c r="EP212" s="18"/>
      <c r="EQ212" s="18"/>
      <c r="ER212" s="45"/>
      <c r="ES212" s="110"/>
      <c r="ET212" s="110"/>
      <c r="EU212" s="110"/>
      <c r="EV212" s="110"/>
      <c r="EW212" s="192"/>
      <c r="EX212" s="192"/>
      <c r="EY212" s="192"/>
      <c r="EZ212" s="192"/>
      <c r="FA212" s="199"/>
      <c r="FB212" s="214"/>
      <c r="FC212" s="214"/>
      <c r="FD212" s="18"/>
      <c r="FE212" s="18"/>
      <c r="FF212" s="18"/>
      <c r="FG212" s="18"/>
      <c r="FH212" s="18"/>
      <c r="FI212" s="18"/>
      <c r="FJ212" s="34"/>
      <c r="FK212" s="18"/>
      <c r="FL212" s="18"/>
      <c r="FM212" s="18"/>
      <c r="FN212" s="18"/>
      <c r="FO212" s="18"/>
      <c r="FP212" s="18"/>
      <c r="FQ212" s="18"/>
      <c r="FR212" s="18"/>
      <c r="FS212" s="45"/>
      <c r="FT212" s="18"/>
      <c r="FU212" s="18"/>
      <c r="FV212" s="18"/>
      <c r="FW212" s="18"/>
      <c r="FX212" s="18"/>
      <c r="FY212" s="18"/>
      <c r="FZ212" s="18"/>
      <c r="GA212" s="18"/>
      <c r="GB212" s="45"/>
      <c r="GC212" s="110"/>
      <c r="GD212" s="110"/>
      <c r="GE212" s="110"/>
      <c r="GF212" s="110"/>
      <c r="GG212" s="110"/>
      <c r="GH212" s="110"/>
      <c r="GI212" s="110"/>
      <c r="GJ212" s="110"/>
      <c r="GK212" s="110"/>
      <c r="GL212" s="110"/>
      <c r="GM212" s="110"/>
      <c r="GN212" s="110"/>
      <c r="GO212" s="110"/>
      <c r="GP212" s="110"/>
      <c r="GQ212" s="110"/>
      <c r="GR212" s="110"/>
      <c r="GS212" s="110"/>
      <c r="GT212" s="110"/>
      <c r="GU212" s="110"/>
      <c r="GV212" s="110"/>
      <c r="GW212" s="110"/>
      <c r="GX212" s="110"/>
      <c r="GY212" s="45"/>
      <c r="GZ212" s="199"/>
      <c r="HA212" s="110"/>
      <c r="HB212" s="110"/>
      <c r="HC212" s="110"/>
      <c r="HD212" s="34">
        <f t="shared" si="176"/>
        <v>0</v>
      </c>
      <c r="HE212" s="25">
        <f t="shared" ref="HE212:HE275" si="193">IF(FQ212&gt;43101,(HD212/$HD$877)*$FQ$13,IF(FM212&gt;43101,(HD212/$HD$877)*$FM$13,IF(FH212&gt;43101,(HD212/$HD$877)*$FH$13,IF(FD212&gt;43101,(HD212/$HD$877)*$FD$13,IF(EP212&gt;43101,(HD212/$HD$877)*$EP$13,IF(EL212&gt;43101,(HD212/$HD$877)*$EL$13,IF(FM212&gt;43101,(EG212/$HD$877)*$EG$13,IF(EC212&gt;43101,(HD212/$HD$877)*$EC$13,IF(DX212&gt;43101,(HD212/$HD$877)*$DX$13,IF(DT212&gt;43101,(HD212/$HD$877)*$DT$13,IF(DO212&gt;43101,(HD212/$HD$877)*$DO$13,IF(DK212&gt;43101,(HD212/$HD$877)*$DK$13,IF(DF212&gt;43101,(HD212/$HD$877)*$DF$13,IF(DB212&gt;43101,(HD212/$HD$877)*$DB$13,IF(CW212&gt;43101,(HD212/$HD$877)*$CW$13,IF(CS212&gt;43101,(HD212/$HD$877)*$CS$13,IF(CN212&gt;43101,(HD212/$HD$877)*$CN$13,IF(BL212&gt;43101,(HD212/$HD$877)*$BL$13,0))))))))))))))))))</f>
        <v>0</v>
      </c>
      <c r="HF212" s="25">
        <f t="shared" ref="HF212:HF275" si="194">IF(BK212&gt;43101,HD212/$HD$877,0)</f>
        <v>0</v>
      </c>
      <c r="HG212" s="25">
        <f t="shared" ref="HG212:HG275" si="195">IF(FQ212&gt;43101,(HD212/$HD$878)*$FQ$13,IF(FM212&gt;43101,(HD212/$HD$878)*$FM$13,IF(FH212&gt;43101,(HD212/$HD$878)*$FH$13,IF(FD212&gt;43101,(HD212/$HD$878)*$FD$13,IF(EP212&gt;43101,(HD212/$HD$878)*$EP$13,IF(EL212&gt;43101,(HD212/$HD$878)*$EL$13,IF(EG212&gt;43101,(HD212/$HD$878)*$EG$13,IF(EC212&gt;43101,(HD212/$HD$878)*$EC$13,IF(DX212&gt;43101,(HD212/$HD$878)*$DX$13,IF(DT212&gt;43101,(HD212/$HD$878)*$DT$13,IF(DO212&gt;43101,(HD212/$HD$878)*$DO$13,IF(DK212&gt;43101,(HD212/$HD$878)*$DK$13,IF(DF212&gt;43101,(HD212/$HD$878)*$DF$13,IF(DB212&gt;43101,(HD212/$HD$878)*$DB$13,IF(CW212&gt;43101,(HD212/$HD$878)*$CW$13,IF(CS212&gt;43101,(HD212/$HD$878)*$CS$13,IF(CN212&gt;43101,(HD212/$HD$878)*$CN$13,IF(BL212&gt;43101,(HD212/$HD$878)*$BL$13,0))))))))))))))))))</f>
        <v>0</v>
      </c>
      <c r="HH212" s="25">
        <f t="shared" ref="HH212:HH275" si="196">IF(BK212&gt;43101,HD212/$HD$878,0)</f>
        <v>0</v>
      </c>
      <c r="HI212" s="25"/>
      <c r="HJ212" s="18"/>
      <c r="HK212" s="18"/>
      <c r="HL212" s="24" t="str">
        <f t="shared" si="171"/>
        <v>-</v>
      </c>
      <c r="HM212" s="107"/>
      <c r="HN212" s="85"/>
      <c r="HO212" s="204" t="str">
        <f t="shared" si="177"/>
        <v>---/---</v>
      </c>
      <c r="HP212" s="204" t="str">
        <f t="shared" si="178"/>
        <v>---/---</v>
      </c>
      <c r="HQ212" s="182" t="str">
        <f t="shared" si="179"/>
        <v>---/---</v>
      </c>
      <c r="HR212" s="182" t="str">
        <f t="shared" si="180"/>
        <v>---/---</v>
      </c>
      <c r="HS212" s="182" t="b">
        <f t="shared" si="181"/>
        <v>0</v>
      </c>
      <c r="HT212" s="182" t="str">
        <f t="shared" si="182"/>
        <v>---/---</v>
      </c>
      <c r="HU212" s="182" t="str">
        <f t="shared" si="183"/>
        <v>---/---</v>
      </c>
      <c r="HV212" s="191" t="str">
        <f t="shared" si="184"/>
        <v>---/---</v>
      </c>
      <c r="HW212" s="184" t="str">
        <f t="shared" si="185"/>
        <v>---/---</v>
      </c>
      <c r="HX212" s="191" t="str">
        <f t="shared" si="186"/>
        <v>---/---</v>
      </c>
      <c r="HY212" s="183"/>
      <c r="HZ212" s="182" t="str">
        <f t="shared" si="187"/>
        <v>---/---</v>
      </c>
      <c r="IA212" s="182" t="str">
        <f t="shared" si="188"/>
        <v>---/---</v>
      </c>
      <c r="IB212" s="182" t="str">
        <f t="shared" si="189"/>
        <v>---/---</v>
      </c>
      <c r="IC212" s="182" t="str">
        <f t="shared" si="190"/>
        <v>---/---</v>
      </c>
      <c r="ID212" s="182" t="str">
        <f t="shared" si="191"/>
        <v>---/---</v>
      </c>
      <c r="IE212" s="185" t="str">
        <f t="shared" si="192"/>
        <v>---/---</v>
      </c>
      <c r="IF212" s="135" t="s">
        <v>717</v>
      </c>
      <c r="IG212" s="181">
        <v>1</v>
      </c>
      <c r="IH212" s="85"/>
      <c r="II212" s="85"/>
      <c r="IJ212" s="85"/>
      <c r="IK212" s="85"/>
      <c r="IL212" s="85"/>
      <c r="IM212" s="85"/>
      <c r="IN212" s="85"/>
      <c r="IO212" s="85"/>
      <c r="IP212" s="85"/>
      <c r="IQ212" s="85"/>
      <c r="IR212" s="85"/>
      <c r="IS212" s="85"/>
      <c r="IT212" s="85"/>
      <c r="IU212" s="85"/>
      <c r="IV212" s="85"/>
      <c r="IW212" s="85"/>
      <c r="IX212" s="85"/>
      <c r="IY212" s="85"/>
      <c r="IZ212" s="85"/>
      <c r="JA212" s="85"/>
      <c r="JB212" s="85"/>
      <c r="JC212" s="85"/>
      <c r="JD212" s="85"/>
      <c r="JE212" s="85"/>
      <c r="JF212" s="85"/>
      <c r="JG212" s="85"/>
      <c r="JH212" s="85"/>
      <c r="JI212" s="85"/>
      <c r="JJ212" s="85"/>
      <c r="JK212" s="85"/>
      <c r="JL212" s="85"/>
      <c r="JM212" s="85"/>
      <c r="JN212" s="85"/>
      <c r="JO212" s="85"/>
      <c r="JP212" s="85"/>
      <c r="JQ212" s="85"/>
      <c r="JR212" s="85"/>
      <c r="JS212" s="85"/>
      <c r="JT212" s="85"/>
      <c r="JU212" s="85"/>
      <c r="JV212" s="85"/>
      <c r="JW212" s="85"/>
      <c r="JX212" s="85"/>
      <c r="JY212" s="85"/>
      <c r="JZ212" s="85"/>
      <c r="KA212" s="85"/>
      <c r="KB212" s="85"/>
      <c r="KC212" s="85"/>
    </row>
    <row r="213" spans="1:289" s="57" customFormat="1" ht="42.75" hidden="1" customHeight="1">
      <c r="A213" s="6"/>
      <c r="B213" s="19" t="s">
        <v>156</v>
      </c>
      <c r="C213" s="19" t="s">
        <v>157</v>
      </c>
      <c r="D213" s="5"/>
      <c r="E213" s="5"/>
      <c r="F213" s="5"/>
      <c r="G213" s="5"/>
      <c r="H213" s="5" t="s">
        <v>727</v>
      </c>
      <c r="I213" s="5" t="s">
        <v>736</v>
      </c>
      <c r="J213" s="5"/>
      <c r="K213" s="5"/>
      <c r="L213" s="5"/>
      <c r="M213" s="5"/>
      <c r="N213" s="5"/>
      <c r="O213" s="5"/>
      <c r="P213" s="5" t="s">
        <v>749</v>
      </c>
      <c r="Q213" s="5" t="s">
        <v>750</v>
      </c>
      <c r="R213" s="5" t="s">
        <v>206</v>
      </c>
      <c r="S213" s="5" t="s">
        <v>360</v>
      </c>
      <c r="T213" s="5" t="s">
        <v>361</v>
      </c>
      <c r="U213" s="5" t="s">
        <v>158</v>
      </c>
      <c r="V213" s="5"/>
      <c r="W213" s="5" t="str">
        <f>CONCATENATE(X213,"-",Y213,"-",Z213,AA213,,AB213,"-",AC213)</f>
        <v>3-60-JDNC-0001</v>
      </c>
      <c r="X213" s="19" t="s">
        <v>180</v>
      </c>
      <c r="Y213" s="19">
        <v>60</v>
      </c>
      <c r="Z213" s="19" t="s">
        <v>302</v>
      </c>
      <c r="AA213" s="19" t="s">
        <v>307</v>
      </c>
      <c r="AB213" s="19"/>
      <c r="AC213" s="19" t="s">
        <v>188</v>
      </c>
      <c r="AD213" s="5"/>
      <c r="AE213" s="19">
        <v>4</v>
      </c>
      <c r="AF213" s="19" t="s">
        <v>181</v>
      </c>
      <c r="AG213" s="19" t="s">
        <v>182</v>
      </c>
      <c r="AH213" s="19">
        <v>335</v>
      </c>
      <c r="AI213" s="19" t="s">
        <v>222</v>
      </c>
      <c r="AJ213" s="5"/>
      <c r="AK213" s="5"/>
      <c r="AL213" s="5" t="s">
        <v>120</v>
      </c>
      <c r="AM213" s="5"/>
      <c r="AN213" s="5" t="s">
        <v>167</v>
      </c>
      <c r="AO213" s="5" t="str">
        <f>CONCATENATE("0055-",B213,"-",C213,"-","4",".",AE213,".",AF213,".",AG213,".",AH213,"-",AL213,".",AN213,"-",AI213)</f>
        <v>0055-CPC-GA1-4.4.4.60.335-ATH1.RD-0006</v>
      </c>
      <c r="AP213" s="5" t="str">
        <f>CONCATENATE("0055-",B213,"-",C213,"-","4",".",AE213,".",AF213,".",AG213,".",AH213,"-",AL213,"-",AN213,"-",AI213,"_",BD213,"_",U213)</f>
        <v>0055-CPC-GA1-4.4.4.60.335-ATH1-RD-0006_A1_ER</v>
      </c>
      <c r="AQ213" s="13" t="s">
        <v>388</v>
      </c>
      <c r="AR213" s="13" t="s">
        <v>394</v>
      </c>
      <c r="AS213" s="13"/>
      <c r="AT213" s="13"/>
      <c r="AU213" s="13" t="s">
        <v>318</v>
      </c>
      <c r="AV213" s="13" t="s">
        <v>333</v>
      </c>
      <c r="AW213" s="13" t="str">
        <f>CONCATENATE(AQ213," ",AS213,CHAR(10),W213,CHAR(10),AU213)</f>
        <v>DCS Network Cabinet 
3-60-JDNC-0001
List of drawings</v>
      </c>
      <c r="AX213" s="13" t="str">
        <f>CONCATENATE(AR213," ",AT213,CHAR(10),W213,CHAR(10),AV213)</f>
        <v>Шкаф коммуникационный РСУ 
3-60-JDNC-0001
Ведомость документов</v>
      </c>
      <c r="AY213" s="5"/>
      <c r="AZ213" s="5" t="s">
        <v>490</v>
      </c>
      <c r="BA213" s="5" t="s">
        <v>489</v>
      </c>
      <c r="BB213" s="5" t="str">
        <f>IF(FW213&gt;0,"02",IF(FN213&gt;0,"01",IF(FE213&gt;0,"00",IF(EM213&gt;0,"G1",IF(ED213&gt;0,"F1",IF(DU213&gt;0,"E1",IF(DL213&gt;0,"D1",IF(DC213&gt;0,"C1",IF(CT213&gt;0,"B1",IF(BM213&gt;0,"A1","-"))))))))))</f>
        <v>A1</v>
      </c>
      <c r="BC213" s="167" t="str">
        <f t="shared" ref="BC213:BC217" si="197">IF(OR(BB213="A1",BB213="B1",BB213="C1",BB213="D1",BB213="E1",BB213="F1",BB213="G1",BB213="H1"),"IFR",IF(OR(BB213="00",BB213="01",BB213="02",BB213="03",BB213="04",BB213="05"),"IFU","-"))</f>
        <v>IFR</v>
      </c>
      <c r="BD213" s="5" t="str">
        <f t="shared" ref="BD213:BD217" si="198">BB213</f>
        <v>A1</v>
      </c>
      <c r="BE213" s="5"/>
      <c r="BF213" s="5"/>
      <c r="BG213" s="12"/>
      <c r="BH213" s="5"/>
      <c r="BI213" s="5"/>
      <c r="BJ213" s="54">
        <f>FB213-(28+15)</f>
        <v>44166</v>
      </c>
      <c r="BK213" s="54">
        <f ca="1">IF(BM213&gt;0,BL213,IF(BJ213&lt;TODAY(),WORKDAY(TODAY(),10),BJ213))</f>
        <v>44243</v>
      </c>
      <c r="BL213" s="193">
        <v>44243</v>
      </c>
      <c r="BM213" s="167" t="s">
        <v>776</v>
      </c>
      <c r="BN213" s="167"/>
      <c r="BO213" s="167"/>
      <c r="BP213" s="167"/>
      <c r="BQ213" s="167"/>
      <c r="BR213" s="157"/>
      <c r="BS213" s="157"/>
      <c r="BT213" s="157"/>
      <c r="BU213" s="157"/>
      <c r="BV213" s="157"/>
      <c r="BW213" s="147"/>
      <c r="BX213" s="147"/>
      <c r="BY213" s="147"/>
      <c r="BZ213" s="147"/>
      <c r="CA213" s="147"/>
      <c r="CB213" s="125"/>
      <c r="CC213" s="125"/>
      <c r="CD213" s="125"/>
      <c r="CE213" s="125"/>
      <c r="CF213" s="125"/>
      <c r="CG213" s="125"/>
      <c r="CH213" s="125"/>
      <c r="CI213" s="125"/>
      <c r="CJ213" s="125"/>
      <c r="CK213" s="125"/>
      <c r="CL213" s="24">
        <f>WORKDAY(BJ213,20)</f>
        <v>44194</v>
      </c>
      <c r="CM213" s="24">
        <f ca="1">IF(BM213&gt;0,WORKDAY(BK213,10),"-")</f>
        <v>44257</v>
      </c>
      <c r="CN213" s="54"/>
      <c r="CO213" s="117"/>
      <c r="CP213" s="34"/>
      <c r="CQ213" s="24">
        <f>WORKDAY(CL213,10)</f>
        <v>44208</v>
      </c>
      <c r="CR213" s="24" t="str">
        <f>IF(CO213&gt;0,WORKDAY(CM213,10),"-")</f>
        <v>-</v>
      </c>
      <c r="CS213" s="54"/>
      <c r="CT213" s="5"/>
      <c r="CU213" s="24" t="str">
        <f>IF(CT213&gt;0,WORKDAY(CQ213,10),"-")</f>
        <v>-</v>
      </c>
      <c r="CV213" s="24" t="str">
        <f>IF(CT213&gt;0,WORKDAY(CR213,10),"-")</f>
        <v>-</v>
      </c>
      <c r="CW213" s="54"/>
      <c r="CX213" s="5"/>
      <c r="CY213" s="34"/>
      <c r="CZ213" s="24" t="str">
        <f>IF(CX213&gt;0,WORKDAY(CU213,10),"-")</f>
        <v>-</v>
      </c>
      <c r="DA213" s="24" t="str">
        <f>IF(CX213&gt;0,WORKDAY(CV213,10),"-")</f>
        <v>-</v>
      </c>
      <c r="DB213" s="24"/>
      <c r="DC213" s="5"/>
      <c r="DD213" s="24" t="str">
        <f>IF(DC213&gt;0,WORKDAY(CZ213,10),"-")</f>
        <v>-</v>
      </c>
      <c r="DE213" s="24" t="str">
        <f>IF(DC213&gt;0,WORKDAY(DA213,10),"-")</f>
        <v>-</v>
      </c>
      <c r="DF213" s="5"/>
      <c r="DG213" s="5"/>
      <c r="DH213" s="54"/>
      <c r="DI213" s="24" t="str">
        <f>IF(DG213&gt;0,WORKDAY(DD213,10),"-")</f>
        <v>-</v>
      </c>
      <c r="DJ213" s="24" t="str">
        <f>IF(DG213&gt;0,WORKDAY(DE213,10),"-")</f>
        <v>-</v>
      </c>
      <c r="DK213" s="5"/>
      <c r="DL213" s="5"/>
      <c r="DM213" s="24" t="str">
        <f>IF(DL213&gt;0,WORKDAY(DI213,10),"-")</f>
        <v>-</v>
      </c>
      <c r="DN213" s="24" t="str">
        <f>IF(DL213&gt;0,WORKDAY(DJ213,10),"-")</f>
        <v>-</v>
      </c>
      <c r="DO213" s="5"/>
      <c r="DP213" s="5"/>
      <c r="DQ213" s="54"/>
      <c r="DR213" s="24" t="str">
        <f>IF(DP213&gt;0,WORKDAY(DM213,10),"-")</f>
        <v>-</v>
      </c>
      <c r="DS213" s="24" t="str">
        <f>IF(DP213&gt;0,WORKDAY(DN213,10),"-")</f>
        <v>-</v>
      </c>
      <c r="DT213" s="5"/>
      <c r="DU213" s="5"/>
      <c r="DV213" s="24" t="str">
        <f>IF(DU213&gt;0,WORKDAY(DR213,10),"-")</f>
        <v>-</v>
      </c>
      <c r="DW213" s="24" t="str">
        <f>IF(DU213&gt;0,WORKDAY(DS213,10),"-")</f>
        <v>-</v>
      </c>
      <c r="DX213" s="5"/>
      <c r="DY213" s="5"/>
      <c r="DZ213" s="54"/>
      <c r="EA213" s="24" t="str">
        <f>IF(DY213&gt;0,WORKDAY(DV213,10),"-")</f>
        <v>-</v>
      </c>
      <c r="EB213" s="24" t="str">
        <f>IF(DY213&gt;0,WORKDAY(DW213,10),"-")</f>
        <v>-</v>
      </c>
      <c r="EC213" s="5"/>
      <c r="ED213" s="5"/>
      <c r="EE213" s="24" t="str">
        <f>IF(ED213&gt;0,WORKDAY(EA213,10),"-")</f>
        <v>-</v>
      </c>
      <c r="EF213" s="24" t="str">
        <f>IF(ED213&gt;0,WORKDAY(EB213,10),"-")</f>
        <v>-</v>
      </c>
      <c r="EG213" s="5"/>
      <c r="EH213" s="5"/>
      <c r="EI213" s="54"/>
      <c r="EJ213" s="24" t="str">
        <f>IF(EH213&gt;0,WORKDAY(EE213,10),"-")</f>
        <v>-</v>
      </c>
      <c r="EK213" s="24" t="str">
        <f>IF(EH213&gt;0,WORKDAY(EF213,10),"-")</f>
        <v>-</v>
      </c>
      <c r="EL213" s="5"/>
      <c r="EM213" s="5"/>
      <c r="EN213" s="24" t="str">
        <f>IF(EM213&gt;0,WORKDAY(EJ213,10),"-")</f>
        <v>-</v>
      </c>
      <c r="EO213" s="24" t="str">
        <f>IF(EM213&gt;0,WORKDAY(EK213,10),"-")</f>
        <v>-</v>
      </c>
      <c r="EP213" s="5"/>
      <c r="EQ213" s="5"/>
      <c r="ER213" s="54"/>
      <c r="ES213" s="54"/>
      <c r="ET213" s="54"/>
      <c r="EU213" s="54"/>
      <c r="EV213" s="54"/>
      <c r="EW213" s="24"/>
      <c r="EX213" s="24"/>
      <c r="EY213" s="167"/>
      <c r="EZ213" s="167"/>
      <c r="FA213" s="193"/>
      <c r="FB213" s="214">
        <v>44209</v>
      </c>
      <c r="FC213" s="214">
        <f ca="1">IF(BK213&gt;0,IF(DC213&gt;0,WORKDAY(DB213,20),IF(CT213&gt;0,WORKDAY(CS213,30),IF(CO213&gt;0,WORKDAY(CN213,40),FB213))),"-")</f>
        <v>44209</v>
      </c>
      <c r="FD213" s="5"/>
      <c r="FE213" s="5"/>
      <c r="FF213" s="24" t="str">
        <f>IF(FE213&gt;0,WORKDAY(FB213,10),"-")</f>
        <v>-</v>
      </c>
      <c r="FG213" s="24" t="str">
        <f>IF(FE213&gt;0,WORKDAY(FC213,10),"-")</f>
        <v>-</v>
      </c>
      <c r="FH213" s="5"/>
      <c r="FI213" s="5"/>
      <c r="FJ213" s="34"/>
      <c r="FK213" s="24">
        <f t="shared" ref="FK213:FK217" si="199">WORKDAY(FB213,20)</f>
        <v>44237</v>
      </c>
      <c r="FL213" s="24">
        <f>FK213</f>
        <v>44237</v>
      </c>
      <c r="FM213" s="167"/>
      <c r="FN213" s="167"/>
      <c r="FO213" s="24" t="str">
        <f>IF(FN213&gt;0,WORKDAY(FK213,10),"-")</f>
        <v>-</v>
      </c>
      <c r="FP213" s="24" t="str">
        <f>IF(FN213&gt;0,WORKDAY(FL213,10),"-")</f>
        <v>-</v>
      </c>
      <c r="FQ213" s="5"/>
      <c r="FR213" s="5"/>
      <c r="FS213" s="54"/>
      <c r="FT213" s="24">
        <f t="shared" ref="FT213:FT217" si="200">WORKDAY(FK213,20)</f>
        <v>44265</v>
      </c>
      <c r="FU213" s="24">
        <f>FT213</f>
        <v>44265</v>
      </c>
      <c r="FV213" s="5"/>
      <c r="FW213" s="5"/>
      <c r="FX213" s="24" t="str">
        <f>IF(FW213&gt;0,WORKDAY(FT213,10),"-")</f>
        <v>-</v>
      </c>
      <c r="FY213" s="24" t="str">
        <f>IF(FW213&gt;0,WORKDAY(FU213,10),"-")</f>
        <v>-</v>
      </c>
      <c r="FZ213" s="5"/>
      <c r="GA213" s="5"/>
      <c r="GB213" s="54"/>
      <c r="GC213" s="54"/>
      <c r="GD213" s="54"/>
      <c r="GE213" s="54"/>
      <c r="GF213" s="54"/>
      <c r="GG213" s="54"/>
      <c r="GH213" s="54"/>
      <c r="GI213" s="54"/>
      <c r="GJ213" s="54"/>
      <c r="GK213" s="54"/>
      <c r="GL213" s="54"/>
      <c r="GM213" s="54"/>
      <c r="GN213" s="54"/>
      <c r="GO213" s="54"/>
      <c r="GP213" s="54"/>
      <c r="GQ213" s="54"/>
      <c r="GR213" s="54"/>
      <c r="GS213" s="54"/>
      <c r="GT213" s="54"/>
      <c r="GU213" s="54"/>
      <c r="GV213" s="54"/>
      <c r="GW213" s="54"/>
      <c r="GX213" s="54"/>
      <c r="GY213" s="54"/>
      <c r="GZ213" s="193"/>
      <c r="HA213" s="54"/>
      <c r="HB213" s="54"/>
      <c r="HC213" s="54"/>
      <c r="HD213" s="34">
        <f t="shared" ca="1" si="176"/>
        <v>1</v>
      </c>
      <c r="HE213" s="25">
        <f t="shared" ca="1" si="193"/>
        <v>6.8389057750759875E-4</v>
      </c>
      <c r="HF213" s="25">
        <f t="shared" ca="1" si="194"/>
        <v>1.5197568389057751E-3</v>
      </c>
      <c r="HG213" s="25">
        <f t="shared" ca="1" si="195"/>
        <v>9.0543259557344079E-4</v>
      </c>
      <c r="HH213" s="25">
        <f t="shared" ca="1" si="196"/>
        <v>2.012072434607646E-3</v>
      </c>
      <c r="HI213" s="25"/>
      <c r="HJ213" s="25"/>
      <c r="HK213" s="5"/>
      <c r="HL213" s="24">
        <f t="shared" ca="1" si="171"/>
        <v>44243</v>
      </c>
      <c r="HM213" s="107"/>
      <c r="HN213" s="85"/>
      <c r="HO213" s="204" t="str">
        <f t="shared" si="177"/>
        <v>ожидание A1</v>
      </c>
      <c r="HP213" s="204" t="str">
        <f t="shared" si="178"/>
        <v>не выгружено 00</v>
      </c>
      <c r="HQ213" s="182" t="str">
        <f t="shared" si="179"/>
        <v>выгружено A1</v>
      </c>
      <c r="HR213" s="182" t="str">
        <f t="shared" si="180"/>
        <v>ожидание A1</v>
      </c>
      <c r="HS213" s="182" t="b">
        <f t="shared" si="181"/>
        <v>0</v>
      </c>
      <c r="HT213" s="182" t="str">
        <f t="shared" si="182"/>
        <v>ожидание замечаний</v>
      </c>
      <c r="HU213" s="182" t="str">
        <f t="shared" si="183"/>
        <v>0055-P2-GA1-CPC-TRM-00651</v>
      </c>
      <c r="HV213" s="191">
        <f t="shared" si="184"/>
        <v>44243</v>
      </c>
      <c r="HW213" s="184" t="str">
        <f t="shared" si="185"/>
        <v>ожидание A1</v>
      </c>
      <c r="HX213" s="191" t="str">
        <f t="shared" si="186"/>
        <v>ожидание A1</v>
      </c>
      <c r="HY213" s="183"/>
      <c r="HZ213" s="182" t="str">
        <f t="shared" si="187"/>
        <v>выгружено</v>
      </c>
      <c r="IA213" s="182" t="str">
        <f t="shared" si="188"/>
        <v>A1</v>
      </c>
      <c r="IB213" s="182" t="str">
        <f t="shared" si="189"/>
        <v>ожидание замечаний к ревизии</v>
      </c>
      <c r="IC213" s="182" t="str">
        <f t="shared" si="190"/>
        <v>A1</v>
      </c>
      <c r="ID213" s="182" t="str">
        <f t="shared" si="191"/>
        <v>A1</v>
      </c>
      <c r="IE213" s="185" t="str">
        <f t="shared" si="192"/>
        <v>1</v>
      </c>
      <c r="IF213" s="135" t="s">
        <v>705</v>
      </c>
      <c r="IG213" s="181">
        <v>1</v>
      </c>
      <c r="IH213" s="85"/>
      <c r="II213" s="85"/>
      <c r="IJ213" s="85"/>
      <c r="IK213" s="85"/>
      <c r="IL213" s="85"/>
      <c r="IM213" s="85"/>
      <c r="IN213" s="85"/>
      <c r="IO213" s="85"/>
      <c r="IP213" s="85"/>
      <c r="IQ213" s="85"/>
      <c r="IR213" s="85"/>
      <c r="IS213" s="85"/>
      <c r="IT213" s="85"/>
      <c r="IU213" s="85"/>
      <c r="IV213" s="85"/>
      <c r="IW213" s="85"/>
      <c r="IX213" s="85"/>
      <c r="IY213" s="85"/>
      <c r="IZ213" s="85"/>
      <c r="JA213" s="85"/>
      <c r="JB213" s="85"/>
      <c r="JC213" s="85"/>
      <c r="JD213" s="85"/>
      <c r="JE213" s="85"/>
      <c r="JF213" s="85"/>
      <c r="JG213" s="85"/>
      <c r="JH213" s="85"/>
      <c r="JI213" s="85"/>
      <c r="JJ213" s="85"/>
      <c r="JK213" s="85"/>
      <c r="JL213" s="85"/>
      <c r="JM213" s="85"/>
      <c r="JN213" s="85"/>
      <c r="JO213" s="85"/>
      <c r="JP213" s="85"/>
      <c r="JQ213" s="85"/>
      <c r="JR213" s="85"/>
      <c r="JS213" s="85"/>
      <c r="JT213" s="85"/>
      <c r="JU213" s="85"/>
      <c r="JV213" s="85"/>
      <c r="JW213" s="85"/>
      <c r="JX213" s="85"/>
      <c r="JY213" s="85"/>
      <c r="JZ213" s="85"/>
      <c r="KA213" s="85"/>
      <c r="KB213" s="85"/>
      <c r="KC213" s="85"/>
    </row>
    <row r="214" spans="1:289" s="57" customFormat="1" ht="42.75" hidden="1" customHeight="1">
      <c r="A214" s="6"/>
      <c r="B214" s="19" t="s">
        <v>156</v>
      </c>
      <c r="C214" s="19" t="s">
        <v>157</v>
      </c>
      <c r="D214" s="5"/>
      <c r="E214" s="5"/>
      <c r="F214" s="5"/>
      <c r="G214" s="5"/>
      <c r="H214" s="5" t="s">
        <v>727</v>
      </c>
      <c r="I214" s="5" t="s">
        <v>736</v>
      </c>
      <c r="J214" s="5"/>
      <c r="K214" s="5"/>
      <c r="L214" s="5"/>
      <c r="M214" s="5"/>
      <c r="N214" s="5"/>
      <c r="O214" s="5"/>
      <c r="P214" s="5" t="s">
        <v>749</v>
      </c>
      <c r="Q214" s="5" t="s">
        <v>750</v>
      </c>
      <c r="R214" s="5" t="s">
        <v>206</v>
      </c>
      <c r="S214" s="5" t="s">
        <v>360</v>
      </c>
      <c r="T214" s="5" t="s">
        <v>361</v>
      </c>
      <c r="U214" s="5" t="s">
        <v>158</v>
      </c>
      <c r="V214" s="5"/>
      <c r="W214" s="167" t="str">
        <f t="shared" ref="W214:W216" si="201">CONCATENATE(X214,"-",Y214,"-",Z214,AA214,,AB214,"-",AC214)</f>
        <v>3-60-JDNC-0001</v>
      </c>
      <c r="X214" s="19" t="s">
        <v>180</v>
      </c>
      <c r="Y214" s="19">
        <v>60</v>
      </c>
      <c r="Z214" s="19" t="s">
        <v>302</v>
      </c>
      <c r="AA214" s="19" t="s">
        <v>307</v>
      </c>
      <c r="AB214" s="19"/>
      <c r="AC214" s="19" t="s">
        <v>188</v>
      </c>
      <c r="AD214" s="5"/>
      <c r="AE214" s="19">
        <v>4</v>
      </c>
      <c r="AF214" s="19" t="s">
        <v>181</v>
      </c>
      <c r="AG214" s="19" t="s">
        <v>182</v>
      </c>
      <c r="AH214" s="19">
        <v>335</v>
      </c>
      <c r="AI214" s="19" t="s">
        <v>222</v>
      </c>
      <c r="AJ214" s="5"/>
      <c r="AK214" s="5"/>
      <c r="AL214" s="5" t="s">
        <v>120</v>
      </c>
      <c r="AM214" s="5"/>
      <c r="AN214" s="5" t="s">
        <v>168</v>
      </c>
      <c r="AO214" s="5" t="str">
        <f>CONCATENATE("0055-",B214,"-",C214,"-","4",".",AE214,".",AF214,".",AG214,".",AH214,"-",AL214,".",AN214,"-",AI214)</f>
        <v>0055-CPC-GA1-4.4.4.60.335-ATH1.SP-0006</v>
      </c>
      <c r="AP214" s="5" t="str">
        <f>CONCATENATE("0055-",B214,"-",C214,"-","4",".",AE214,".",AF214,".",AG214,".",AH214,"-",AL214,"-",AN214,"-",AI214,"_",BD214,"_",U214)</f>
        <v>0055-CPC-GA1-4.4.4.60.335-ATH1-SP-0006_A1_ER</v>
      </c>
      <c r="AQ214" s="13" t="s">
        <v>388</v>
      </c>
      <c r="AR214" s="13" t="s">
        <v>394</v>
      </c>
      <c r="AS214" s="13"/>
      <c r="AT214" s="13"/>
      <c r="AU214" s="13" t="s">
        <v>319</v>
      </c>
      <c r="AV214" s="13" t="s">
        <v>334</v>
      </c>
      <c r="AW214" s="13" t="str">
        <f>CONCATENATE(AQ214," ",AS214,CHAR(10),W214,CHAR(10),AU214)</f>
        <v>DCS Network Cabinet 
3-60-JDNC-0001
List of elements</v>
      </c>
      <c r="AX214" s="13" t="str">
        <f>CONCATENATE(AR214," ",AT214,CHAR(10),W214,CHAR(10),AV214)</f>
        <v>Шкаф коммуникационный РСУ 
3-60-JDNC-0001
Перечень элементов</v>
      </c>
      <c r="AY214" s="5"/>
      <c r="AZ214" s="5" t="s">
        <v>490</v>
      </c>
      <c r="BA214" s="5" t="s">
        <v>489</v>
      </c>
      <c r="BB214" s="5" t="str">
        <f>IF(FW214&gt;0,"02",IF(FN214&gt;0,"01",IF(FE214&gt;0,"00",IF(EM214&gt;0,"G1",IF(ED214&gt;0,"F1",IF(DU214&gt;0,"E1",IF(DL214&gt;0,"D1",IF(DC214&gt;0,"C1",IF(CT214&gt;0,"B1",IF(BM214&gt;0,"A1","-"))))))))))</f>
        <v>A1</v>
      </c>
      <c r="BC214" s="167" t="str">
        <f t="shared" si="197"/>
        <v>IFR</v>
      </c>
      <c r="BD214" s="5" t="str">
        <f t="shared" si="198"/>
        <v>A1</v>
      </c>
      <c r="BE214" s="5"/>
      <c r="BF214" s="5"/>
      <c r="BG214" s="12"/>
      <c r="BH214" s="5"/>
      <c r="BI214" s="5"/>
      <c r="BJ214" s="54">
        <f>FB214-(28+15)</f>
        <v>44166</v>
      </c>
      <c r="BK214" s="54">
        <f ca="1">IF(BM214&gt;0,BL214,IF(BJ214&lt;TODAY(),WORKDAY(TODAY(),10),BJ214))</f>
        <v>44243</v>
      </c>
      <c r="BL214" s="193">
        <v>44243</v>
      </c>
      <c r="BM214" s="167" t="s">
        <v>776</v>
      </c>
      <c r="BN214" s="167"/>
      <c r="BO214" s="167"/>
      <c r="BP214" s="167"/>
      <c r="BQ214" s="167"/>
      <c r="BR214" s="157"/>
      <c r="BS214" s="157"/>
      <c r="BT214" s="157"/>
      <c r="BU214" s="157"/>
      <c r="BV214" s="157"/>
      <c r="BW214" s="147"/>
      <c r="BX214" s="147"/>
      <c r="BY214" s="147"/>
      <c r="BZ214" s="147"/>
      <c r="CA214" s="147"/>
      <c r="CB214" s="125"/>
      <c r="CC214" s="125"/>
      <c r="CD214" s="125"/>
      <c r="CE214" s="125"/>
      <c r="CF214" s="125"/>
      <c r="CG214" s="125"/>
      <c r="CH214" s="125"/>
      <c r="CI214" s="125"/>
      <c r="CJ214" s="125"/>
      <c r="CK214" s="125"/>
      <c r="CL214" s="24">
        <f>WORKDAY(BJ214,20)</f>
        <v>44194</v>
      </c>
      <c r="CM214" s="24">
        <f ca="1">IF(BM214&gt;0,WORKDAY(BK214,10),"-")</f>
        <v>44257</v>
      </c>
      <c r="CN214" s="54"/>
      <c r="CO214" s="117"/>
      <c r="CP214" s="34"/>
      <c r="CQ214" s="24">
        <f>WORKDAY(CL214,10)</f>
        <v>44208</v>
      </c>
      <c r="CR214" s="24" t="str">
        <f>IF(CO214&gt;0,WORKDAY(CM214,10),"-")</f>
        <v>-</v>
      </c>
      <c r="CS214" s="54"/>
      <c r="CT214" s="5"/>
      <c r="CU214" s="24" t="str">
        <f>IF(CT214&gt;0,WORKDAY(CQ214,10),"-")</f>
        <v>-</v>
      </c>
      <c r="CV214" s="24" t="str">
        <f>IF(CT214&gt;0,WORKDAY(CR214,10),"-")</f>
        <v>-</v>
      </c>
      <c r="CW214" s="54"/>
      <c r="CX214" s="5"/>
      <c r="CY214" s="34"/>
      <c r="CZ214" s="24" t="str">
        <f>IF(CX214&gt;0,WORKDAY(CU214,10),"-")</f>
        <v>-</v>
      </c>
      <c r="DA214" s="24" t="str">
        <f>IF(CX214&gt;0,WORKDAY(CV214,10),"-")</f>
        <v>-</v>
      </c>
      <c r="DB214" s="24"/>
      <c r="DC214" s="5"/>
      <c r="DD214" s="24" t="str">
        <f>IF(DC214&gt;0,WORKDAY(CZ214,10),"-")</f>
        <v>-</v>
      </c>
      <c r="DE214" s="24" t="str">
        <f>IF(DC214&gt;0,WORKDAY(DA214,10),"-")</f>
        <v>-</v>
      </c>
      <c r="DF214" s="5"/>
      <c r="DG214" s="5"/>
      <c r="DH214" s="54"/>
      <c r="DI214" s="24" t="str">
        <f>IF(DG214&gt;0,WORKDAY(DD214,10),"-")</f>
        <v>-</v>
      </c>
      <c r="DJ214" s="24" t="str">
        <f>IF(DG214&gt;0,WORKDAY(DE214,10),"-")</f>
        <v>-</v>
      </c>
      <c r="DK214" s="5"/>
      <c r="DL214" s="5"/>
      <c r="DM214" s="24" t="str">
        <f>IF(DL214&gt;0,WORKDAY(DI214,10),"-")</f>
        <v>-</v>
      </c>
      <c r="DN214" s="24" t="str">
        <f>IF(DL214&gt;0,WORKDAY(DJ214,10),"-")</f>
        <v>-</v>
      </c>
      <c r="DO214" s="5"/>
      <c r="DP214" s="5"/>
      <c r="DQ214" s="54"/>
      <c r="DR214" s="24" t="str">
        <f>IF(DP214&gt;0,WORKDAY(DM214,10),"-")</f>
        <v>-</v>
      </c>
      <c r="DS214" s="24" t="str">
        <f>IF(DP214&gt;0,WORKDAY(DN214,10),"-")</f>
        <v>-</v>
      </c>
      <c r="DT214" s="5"/>
      <c r="DU214" s="5"/>
      <c r="DV214" s="24" t="str">
        <f>IF(DU214&gt;0,WORKDAY(DR214,10),"-")</f>
        <v>-</v>
      </c>
      <c r="DW214" s="24" t="str">
        <f>IF(DU214&gt;0,WORKDAY(DS214,10),"-")</f>
        <v>-</v>
      </c>
      <c r="DX214" s="5"/>
      <c r="DY214" s="5"/>
      <c r="DZ214" s="54"/>
      <c r="EA214" s="24" t="str">
        <f>IF(DY214&gt;0,WORKDAY(DV214,10),"-")</f>
        <v>-</v>
      </c>
      <c r="EB214" s="24" t="str">
        <f>IF(DY214&gt;0,WORKDAY(DW214,10),"-")</f>
        <v>-</v>
      </c>
      <c r="EC214" s="5"/>
      <c r="ED214" s="5"/>
      <c r="EE214" s="24" t="str">
        <f>IF(ED214&gt;0,WORKDAY(EA214,10),"-")</f>
        <v>-</v>
      </c>
      <c r="EF214" s="24" t="str">
        <f>IF(ED214&gt;0,WORKDAY(EB214,10),"-")</f>
        <v>-</v>
      </c>
      <c r="EG214" s="5"/>
      <c r="EH214" s="5"/>
      <c r="EI214" s="54"/>
      <c r="EJ214" s="24" t="str">
        <f>IF(EH214&gt;0,WORKDAY(EE214,10),"-")</f>
        <v>-</v>
      </c>
      <c r="EK214" s="24" t="str">
        <f>IF(EH214&gt;0,WORKDAY(EF214,10),"-")</f>
        <v>-</v>
      </c>
      <c r="EL214" s="5"/>
      <c r="EM214" s="5"/>
      <c r="EN214" s="24" t="str">
        <f>IF(EM214&gt;0,WORKDAY(EJ214,10),"-")</f>
        <v>-</v>
      </c>
      <c r="EO214" s="24" t="str">
        <f>IF(EM214&gt;0,WORKDAY(EK214,10),"-")</f>
        <v>-</v>
      </c>
      <c r="EP214" s="5"/>
      <c r="EQ214" s="5"/>
      <c r="ER214" s="54"/>
      <c r="ES214" s="54"/>
      <c r="ET214" s="54"/>
      <c r="EU214" s="54"/>
      <c r="EV214" s="54"/>
      <c r="EW214" s="24"/>
      <c r="EX214" s="24"/>
      <c r="EY214" s="167"/>
      <c r="EZ214" s="167"/>
      <c r="FA214" s="193"/>
      <c r="FB214" s="214">
        <v>44209</v>
      </c>
      <c r="FC214" s="214">
        <f ca="1">IF(BK214&gt;0,IF(DC214&gt;0,WORKDAY(DB214,20),IF(CT214&gt;0,WORKDAY(CS214,30),IF(CO214&gt;0,WORKDAY(CN214,40),FB214))),"-")</f>
        <v>44209</v>
      </c>
      <c r="FD214" s="5"/>
      <c r="FE214" s="5"/>
      <c r="FF214" s="24" t="str">
        <f>IF(FE214&gt;0,WORKDAY(FB214,10),"-")</f>
        <v>-</v>
      </c>
      <c r="FG214" s="24" t="str">
        <f>IF(FE214&gt;0,WORKDAY(FC214,10),"-")</f>
        <v>-</v>
      </c>
      <c r="FH214" s="5"/>
      <c r="FI214" s="5"/>
      <c r="FJ214" s="34"/>
      <c r="FK214" s="24">
        <f t="shared" si="199"/>
        <v>44237</v>
      </c>
      <c r="FL214" s="24">
        <f>FK214</f>
        <v>44237</v>
      </c>
      <c r="FM214" s="167"/>
      <c r="FN214" s="167"/>
      <c r="FO214" s="24" t="str">
        <f>IF(FN214&gt;0,WORKDAY(FK214,10),"-")</f>
        <v>-</v>
      </c>
      <c r="FP214" s="24" t="str">
        <f>IF(FN214&gt;0,WORKDAY(FL214,10),"-")</f>
        <v>-</v>
      </c>
      <c r="FQ214" s="5"/>
      <c r="FR214" s="5"/>
      <c r="FS214" s="54"/>
      <c r="FT214" s="24">
        <f t="shared" si="200"/>
        <v>44265</v>
      </c>
      <c r="FU214" s="24">
        <f>FT214</f>
        <v>44265</v>
      </c>
      <c r="FV214" s="5"/>
      <c r="FW214" s="5"/>
      <c r="FX214" s="24" t="str">
        <f>IF(FW214&gt;0,WORKDAY(FT214,10),"-")</f>
        <v>-</v>
      </c>
      <c r="FY214" s="24" t="str">
        <f>IF(FW214&gt;0,WORKDAY(FU214,10),"-")</f>
        <v>-</v>
      </c>
      <c r="FZ214" s="5"/>
      <c r="GA214" s="5"/>
      <c r="GB214" s="54"/>
      <c r="GC214" s="54"/>
      <c r="GD214" s="54"/>
      <c r="GE214" s="54"/>
      <c r="GF214" s="54"/>
      <c r="GG214" s="54"/>
      <c r="GH214" s="54"/>
      <c r="GI214" s="54"/>
      <c r="GJ214" s="54"/>
      <c r="GK214" s="54"/>
      <c r="GL214" s="54"/>
      <c r="GM214" s="54"/>
      <c r="GN214" s="54"/>
      <c r="GO214" s="54"/>
      <c r="GP214" s="54"/>
      <c r="GQ214" s="54"/>
      <c r="GR214" s="54"/>
      <c r="GS214" s="54"/>
      <c r="GT214" s="54"/>
      <c r="GU214" s="54"/>
      <c r="GV214" s="54"/>
      <c r="GW214" s="54"/>
      <c r="GX214" s="54"/>
      <c r="GY214" s="54"/>
      <c r="GZ214" s="193"/>
      <c r="HA214" s="54"/>
      <c r="HB214" s="54"/>
      <c r="HC214" s="54"/>
      <c r="HD214" s="34">
        <f t="shared" ca="1" si="176"/>
        <v>1</v>
      </c>
      <c r="HE214" s="25">
        <f t="shared" ca="1" si="193"/>
        <v>6.8389057750759875E-4</v>
      </c>
      <c r="HF214" s="25">
        <f t="shared" ca="1" si="194"/>
        <v>1.5197568389057751E-3</v>
      </c>
      <c r="HG214" s="25">
        <f t="shared" ca="1" si="195"/>
        <v>9.0543259557344079E-4</v>
      </c>
      <c r="HH214" s="25">
        <f t="shared" ca="1" si="196"/>
        <v>2.012072434607646E-3</v>
      </c>
      <c r="HI214" s="25"/>
      <c r="HJ214" s="25"/>
      <c r="HK214" s="5"/>
      <c r="HL214" s="24">
        <f t="shared" ca="1" si="171"/>
        <v>44243</v>
      </c>
      <c r="HM214" s="107"/>
      <c r="HN214" s="85"/>
      <c r="HO214" s="204" t="str">
        <f t="shared" si="177"/>
        <v>ожидание A1</v>
      </c>
      <c r="HP214" s="204" t="str">
        <f t="shared" si="178"/>
        <v>не выгружено 00</v>
      </c>
      <c r="HQ214" s="182" t="str">
        <f t="shared" si="179"/>
        <v>выгружено A1</v>
      </c>
      <c r="HR214" s="182" t="str">
        <f t="shared" si="180"/>
        <v>ожидание A1</v>
      </c>
      <c r="HS214" s="182" t="b">
        <f t="shared" si="181"/>
        <v>0</v>
      </c>
      <c r="HT214" s="182" t="str">
        <f t="shared" si="182"/>
        <v>ожидание замечаний</v>
      </c>
      <c r="HU214" s="182" t="str">
        <f t="shared" si="183"/>
        <v>0055-P2-GA1-CPC-TRM-00651</v>
      </c>
      <c r="HV214" s="191">
        <f t="shared" si="184"/>
        <v>44243</v>
      </c>
      <c r="HW214" s="184" t="str">
        <f t="shared" si="185"/>
        <v>ожидание A1</v>
      </c>
      <c r="HX214" s="191" t="str">
        <f t="shared" si="186"/>
        <v>ожидание A1</v>
      </c>
      <c r="HY214" s="183"/>
      <c r="HZ214" s="182" t="str">
        <f t="shared" si="187"/>
        <v>выгружено</v>
      </c>
      <c r="IA214" s="182" t="str">
        <f t="shared" si="188"/>
        <v>A1</v>
      </c>
      <c r="IB214" s="182" t="str">
        <f t="shared" si="189"/>
        <v>ожидание замечаний к ревизии</v>
      </c>
      <c r="IC214" s="182" t="str">
        <f t="shared" si="190"/>
        <v>A1</v>
      </c>
      <c r="ID214" s="182" t="str">
        <f t="shared" si="191"/>
        <v>A1</v>
      </c>
      <c r="IE214" s="185" t="str">
        <f t="shared" si="192"/>
        <v>1</v>
      </c>
      <c r="IF214" s="135" t="s">
        <v>705</v>
      </c>
      <c r="IG214" s="181">
        <v>1</v>
      </c>
      <c r="IH214" s="85"/>
      <c r="II214" s="85"/>
      <c r="IJ214" s="85"/>
      <c r="IK214" s="85"/>
      <c r="IL214" s="85"/>
      <c r="IM214" s="85"/>
      <c r="IN214" s="85"/>
      <c r="IO214" s="85"/>
      <c r="IP214" s="85"/>
      <c r="IQ214" s="85"/>
      <c r="IR214" s="85"/>
      <c r="IS214" s="85"/>
      <c r="IT214" s="85"/>
      <c r="IU214" s="85"/>
      <c r="IV214" s="85"/>
      <c r="IW214" s="85"/>
      <c r="IX214" s="85"/>
      <c r="IY214" s="85"/>
      <c r="IZ214" s="85"/>
      <c r="JA214" s="85"/>
      <c r="JB214" s="85"/>
      <c r="JC214" s="85"/>
      <c r="JD214" s="85"/>
      <c r="JE214" s="85"/>
      <c r="JF214" s="85"/>
      <c r="JG214" s="85"/>
      <c r="JH214" s="85"/>
      <c r="JI214" s="85"/>
      <c r="JJ214" s="85"/>
      <c r="JK214" s="85"/>
      <c r="JL214" s="85"/>
      <c r="JM214" s="85"/>
      <c r="JN214" s="85"/>
      <c r="JO214" s="85"/>
      <c r="JP214" s="85"/>
      <c r="JQ214" s="85"/>
      <c r="JR214" s="85"/>
      <c r="JS214" s="85"/>
      <c r="JT214" s="85"/>
      <c r="JU214" s="85"/>
      <c r="JV214" s="85"/>
      <c r="JW214" s="85"/>
      <c r="JX214" s="85"/>
      <c r="JY214" s="85"/>
      <c r="JZ214" s="85"/>
      <c r="KA214" s="85"/>
      <c r="KB214" s="85"/>
      <c r="KC214" s="85"/>
    </row>
    <row r="215" spans="1:289" s="57" customFormat="1" ht="42.75" hidden="1" customHeight="1">
      <c r="A215" s="6"/>
      <c r="B215" s="19" t="s">
        <v>156</v>
      </c>
      <c r="C215" s="19" t="s">
        <v>157</v>
      </c>
      <c r="D215" s="5"/>
      <c r="E215" s="5"/>
      <c r="F215" s="5"/>
      <c r="G215" s="5"/>
      <c r="H215" s="5" t="s">
        <v>727</v>
      </c>
      <c r="I215" s="5" t="s">
        <v>736</v>
      </c>
      <c r="J215" s="5"/>
      <c r="K215" s="5"/>
      <c r="L215" s="5"/>
      <c r="M215" s="5"/>
      <c r="N215" s="5"/>
      <c r="O215" s="5"/>
      <c r="P215" s="5" t="s">
        <v>749</v>
      </c>
      <c r="Q215" s="5" t="s">
        <v>750</v>
      </c>
      <c r="R215" s="5" t="s">
        <v>206</v>
      </c>
      <c r="S215" s="5" t="s">
        <v>360</v>
      </c>
      <c r="T215" s="5" t="s">
        <v>361</v>
      </c>
      <c r="U215" s="5" t="s">
        <v>158</v>
      </c>
      <c r="V215" s="5"/>
      <c r="W215" s="167" t="str">
        <f t="shared" si="201"/>
        <v>3-60-JDNC-0001</v>
      </c>
      <c r="X215" s="19" t="s">
        <v>180</v>
      </c>
      <c r="Y215" s="19">
        <v>60</v>
      </c>
      <c r="Z215" s="19" t="s">
        <v>302</v>
      </c>
      <c r="AA215" s="19" t="s">
        <v>307</v>
      </c>
      <c r="AB215" s="19"/>
      <c r="AC215" s="19" t="s">
        <v>188</v>
      </c>
      <c r="AD215" s="5"/>
      <c r="AE215" s="19">
        <v>4</v>
      </c>
      <c r="AF215" s="19" t="s">
        <v>181</v>
      </c>
      <c r="AG215" s="19" t="s">
        <v>182</v>
      </c>
      <c r="AH215" s="19">
        <v>335</v>
      </c>
      <c r="AI215" s="19" t="s">
        <v>222</v>
      </c>
      <c r="AJ215" s="5"/>
      <c r="AK215" s="5"/>
      <c r="AL215" s="5" t="s">
        <v>120</v>
      </c>
      <c r="AM215" s="5"/>
      <c r="AN215" s="5" t="s">
        <v>169</v>
      </c>
      <c r="AO215" s="5" t="str">
        <f>CONCATENATE("0055-",B215,"-",C215,"-","4",".",AE215,".",AF215,".",AG215,".",AH215,"-",AL215,".",AN215,"-",AI215)</f>
        <v>0055-CPC-GA1-4.4.4.60.335-ATH1.V0-0006</v>
      </c>
      <c r="AP215" s="5" t="str">
        <f>CONCATENATE("0055-",B215,"-",C215,"-","4",".",AE215,".",AF215,".",AG215,".",AH215,"-",AL215,"-",AN215,"-",AI215,"_",BD215,"_",U215)</f>
        <v>0055-CPC-GA1-4.4.4.60.335-ATH1-V0-0006_A1_ER</v>
      </c>
      <c r="AQ215" s="13" t="s">
        <v>388</v>
      </c>
      <c r="AR215" s="13" t="s">
        <v>394</v>
      </c>
      <c r="AS215" s="13"/>
      <c r="AT215" s="13"/>
      <c r="AU215" s="13" t="s">
        <v>320</v>
      </c>
      <c r="AV215" s="13" t="s">
        <v>335</v>
      </c>
      <c r="AW215" s="13" t="str">
        <f>CONCATENATE(AQ215," ",AS215,CHAR(10),W215,CHAR(10),AU215)</f>
        <v>DCS Network Cabinet 
3-60-JDNC-0001
General view drawings</v>
      </c>
      <c r="AX215" s="13" t="str">
        <f>CONCATENATE(AR215," ",AT215,CHAR(10),W215,CHAR(10),AV215)</f>
        <v>Шкаф коммуникационный РСУ 
3-60-JDNC-0001
Чертеж общего вида</v>
      </c>
      <c r="AY215" s="5"/>
      <c r="AZ215" s="5" t="s">
        <v>490</v>
      </c>
      <c r="BA215" s="5" t="s">
        <v>489</v>
      </c>
      <c r="BB215" s="5" t="str">
        <f>IF(FW215&gt;0,"02",IF(FN215&gt;0,"01",IF(FE215&gt;0,"00",IF(EM215&gt;0,"G1",IF(ED215&gt;0,"F1",IF(DU215&gt;0,"E1",IF(DL215&gt;0,"D1",IF(DC215&gt;0,"C1",IF(CT215&gt;0,"B1",IF(BM215&gt;0,"A1","-"))))))))))</f>
        <v>A1</v>
      </c>
      <c r="BC215" s="167" t="str">
        <f t="shared" si="197"/>
        <v>IFR</v>
      </c>
      <c r="BD215" s="5" t="str">
        <f t="shared" si="198"/>
        <v>A1</v>
      </c>
      <c r="BE215" s="5"/>
      <c r="BF215" s="5"/>
      <c r="BG215" s="12"/>
      <c r="BH215" s="5"/>
      <c r="BI215" s="5"/>
      <c r="BJ215" s="54">
        <f>FB215-(28+15)</f>
        <v>44166</v>
      </c>
      <c r="BK215" s="54">
        <f ca="1">IF(BM215&gt;0,BL215,IF(BJ215&lt;TODAY(),WORKDAY(TODAY(),10),BJ215))</f>
        <v>44243</v>
      </c>
      <c r="BL215" s="193">
        <v>44243</v>
      </c>
      <c r="BM215" s="167" t="s">
        <v>776</v>
      </c>
      <c r="BN215" s="167"/>
      <c r="BO215" s="167"/>
      <c r="BP215" s="167"/>
      <c r="BQ215" s="167"/>
      <c r="BR215" s="157"/>
      <c r="BS215" s="157"/>
      <c r="BT215" s="157"/>
      <c r="BU215" s="157"/>
      <c r="BV215" s="157"/>
      <c r="BW215" s="147"/>
      <c r="BX215" s="147"/>
      <c r="BY215" s="147"/>
      <c r="BZ215" s="147"/>
      <c r="CA215" s="147"/>
      <c r="CB215" s="125"/>
      <c r="CC215" s="125"/>
      <c r="CD215" s="125"/>
      <c r="CE215" s="125"/>
      <c r="CF215" s="125"/>
      <c r="CG215" s="125"/>
      <c r="CH215" s="125"/>
      <c r="CI215" s="125"/>
      <c r="CJ215" s="125"/>
      <c r="CK215" s="125"/>
      <c r="CL215" s="24">
        <f>WORKDAY(BJ215,20)</f>
        <v>44194</v>
      </c>
      <c r="CM215" s="24">
        <f ca="1">IF(BM215&gt;0,WORKDAY(BK215,10),"-")</f>
        <v>44257</v>
      </c>
      <c r="CN215" s="54"/>
      <c r="CO215" s="117"/>
      <c r="CP215" s="34"/>
      <c r="CQ215" s="24">
        <f>WORKDAY(CL215,10)</f>
        <v>44208</v>
      </c>
      <c r="CR215" s="24" t="str">
        <f>IF(CO215&gt;0,WORKDAY(CM215,10),"-")</f>
        <v>-</v>
      </c>
      <c r="CS215" s="54"/>
      <c r="CT215" s="5"/>
      <c r="CU215" s="24" t="str">
        <f>IF(CT215&gt;0,WORKDAY(CQ215,10),"-")</f>
        <v>-</v>
      </c>
      <c r="CV215" s="24" t="str">
        <f>IF(CT215&gt;0,WORKDAY(CR215,10),"-")</f>
        <v>-</v>
      </c>
      <c r="CW215" s="54"/>
      <c r="CX215" s="5"/>
      <c r="CY215" s="34"/>
      <c r="CZ215" s="24" t="str">
        <f>IF(CX215&gt;0,WORKDAY(CU215,10),"-")</f>
        <v>-</v>
      </c>
      <c r="DA215" s="24" t="str">
        <f>IF(CX215&gt;0,WORKDAY(CV215,10),"-")</f>
        <v>-</v>
      </c>
      <c r="DB215" s="24"/>
      <c r="DC215" s="5"/>
      <c r="DD215" s="24" t="str">
        <f>IF(DC215&gt;0,WORKDAY(CZ215,10),"-")</f>
        <v>-</v>
      </c>
      <c r="DE215" s="24" t="str">
        <f>IF(DC215&gt;0,WORKDAY(DA215,10),"-")</f>
        <v>-</v>
      </c>
      <c r="DF215" s="5"/>
      <c r="DG215" s="5"/>
      <c r="DH215" s="54"/>
      <c r="DI215" s="24" t="str">
        <f>IF(DG215&gt;0,WORKDAY(DD215,10),"-")</f>
        <v>-</v>
      </c>
      <c r="DJ215" s="24" t="str">
        <f>IF(DG215&gt;0,WORKDAY(DE215,10),"-")</f>
        <v>-</v>
      </c>
      <c r="DK215" s="5"/>
      <c r="DL215" s="5"/>
      <c r="DM215" s="24" t="str">
        <f>IF(DL215&gt;0,WORKDAY(DI215,10),"-")</f>
        <v>-</v>
      </c>
      <c r="DN215" s="24" t="str">
        <f>IF(DL215&gt;0,WORKDAY(DJ215,10),"-")</f>
        <v>-</v>
      </c>
      <c r="DO215" s="5"/>
      <c r="DP215" s="5"/>
      <c r="DQ215" s="54"/>
      <c r="DR215" s="24" t="str">
        <f>IF(DP215&gt;0,WORKDAY(DM215,10),"-")</f>
        <v>-</v>
      </c>
      <c r="DS215" s="24" t="str">
        <f>IF(DP215&gt;0,WORKDAY(DN215,10),"-")</f>
        <v>-</v>
      </c>
      <c r="DT215" s="5"/>
      <c r="DU215" s="5"/>
      <c r="DV215" s="24" t="str">
        <f>IF(DU215&gt;0,WORKDAY(DR215,10),"-")</f>
        <v>-</v>
      </c>
      <c r="DW215" s="24" t="str">
        <f>IF(DU215&gt;0,WORKDAY(DS215,10),"-")</f>
        <v>-</v>
      </c>
      <c r="DX215" s="5"/>
      <c r="DY215" s="5"/>
      <c r="DZ215" s="54"/>
      <c r="EA215" s="24" t="str">
        <f>IF(DY215&gt;0,WORKDAY(DV215,10),"-")</f>
        <v>-</v>
      </c>
      <c r="EB215" s="24" t="str">
        <f>IF(DY215&gt;0,WORKDAY(DW215,10),"-")</f>
        <v>-</v>
      </c>
      <c r="EC215" s="5"/>
      <c r="ED215" s="5"/>
      <c r="EE215" s="24" t="str">
        <f>IF(ED215&gt;0,WORKDAY(EA215,10),"-")</f>
        <v>-</v>
      </c>
      <c r="EF215" s="24" t="str">
        <f>IF(ED215&gt;0,WORKDAY(EB215,10),"-")</f>
        <v>-</v>
      </c>
      <c r="EG215" s="5"/>
      <c r="EH215" s="5"/>
      <c r="EI215" s="54"/>
      <c r="EJ215" s="24" t="str">
        <f>IF(EH215&gt;0,WORKDAY(EE215,10),"-")</f>
        <v>-</v>
      </c>
      <c r="EK215" s="24" t="str">
        <f>IF(EH215&gt;0,WORKDAY(EF215,10),"-")</f>
        <v>-</v>
      </c>
      <c r="EL215" s="5"/>
      <c r="EM215" s="5"/>
      <c r="EN215" s="24" t="str">
        <f>IF(EM215&gt;0,WORKDAY(EJ215,10),"-")</f>
        <v>-</v>
      </c>
      <c r="EO215" s="24" t="str">
        <f>IF(EM215&gt;0,WORKDAY(EK215,10),"-")</f>
        <v>-</v>
      </c>
      <c r="EP215" s="5"/>
      <c r="EQ215" s="5"/>
      <c r="ER215" s="54"/>
      <c r="ES215" s="54"/>
      <c r="ET215" s="54"/>
      <c r="EU215" s="54"/>
      <c r="EV215" s="54"/>
      <c r="EW215" s="24"/>
      <c r="EX215" s="24"/>
      <c r="EY215" s="167"/>
      <c r="EZ215" s="167"/>
      <c r="FA215" s="193"/>
      <c r="FB215" s="214">
        <v>44209</v>
      </c>
      <c r="FC215" s="214">
        <f ca="1">IF(BK215&gt;0,IF(DC215&gt;0,WORKDAY(DB215,20),IF(CT215&gt;0,WORKDAY(CS215,30),IF(CO215&gt;0,WORKDAY(CN215,40),FB215))),"-")</f>
        <v>44209</v>
      </c>
      <c r="FD215" s="5"/>
      <c r="FE215" s="5"/>
      <c r="FF215" s="24" t="str">
        <f>IF(FE215&gt;0,WORKDAY(FB215,10),"-")</f>
        <v>-</v>
      </c>
      <c r="FG215" s="24" t="str">
        <f>IF(FE215&gt;0,WORKDAY(FC215,10),"-")</f>
        <v>-</v>
      </c>
      <c r="FH215" s="5"/>
      <c r="FI215" s="5"/>
      <c r="FJ215" s="34"/>
      <c r="FK215" s="24">
        <f t="shared" si="199"/>
        <v>44237</v>
      </c>
      <c r="FL215" s="24">
        <f>FK215</f>
        <v>44237</v>
      </c>
      <c r="FM215" s="167"/>
      <c r="FN215" s="167"/>
      <c r="FO215" s="24" t="str">
        <f>IF(FN215&gt;0,WORKDAY(FK215,10),"-")</f>
        <v>-</v>
      </c>
      <c r="FP215" s="24" t="str">
        <f>IF(FN215&gt;0,WORKDAY(FL215,10),"-")</f>
        <v>-</v>
      </c>
      <c r="FQ215" s="5"/>
      <c r="FR215" s="5"/>
      <c r="FS215" s="54"/>
      <c r="FT215" s="24">
        <f t="shared" si="200"/>
        <v>44265</v>
      </c>
      <c r="FU215" s="24">
        <f>FT215</f>
        <v>44265</v>
      </c>
      <c r="FV215" s="5"/>
      <c r="FW215" s="5"/>
      <c r="FX215" s="24" t="str">
        <f>IF(FW215&gt;0,WORKDAY(FT215,10),"-")</f>
        <v>-</v>
      </c>
      <c r="FY215" s="24" t="str">
        <f>IF(FW215&gt;0,WORKDAY(FU215,10),"-")</f>
        <v>-</v>
      </c>
      <c r="FZ215" s="5"/>
      <c r="GA215" s="5"/>
      <c r="GB215" s="54"/>
      <c r="GC215" s="54"/>
      <c r="GD215" s="54"/>
      <c r="GE215" s="54"/>
      <c r="GF215" s="54"/>
      <c r="GG215" s="54"/>
      <c r="GH215" s="54"/>
      <c r="GI215" s="54"/>
      <c r="GJ215" s="54"/>
      <c r="GK215" s="54"/>
      <c r="GL215" s="54"/>
      <c r="GM215" s="54"/>
      <c r="GN215" s="54"/>
      <c r="GO215" s="54"/>
      <c r="GP215" s="54"/>
      <c r="GQ215" s="54"/>
      <c r="GR215" s="54"/>
      <c r="GS215" s="54"/>
      <c r="GT215" s="54"/>
      <c r="GU215" s="54"/>
      <c r="GV215" s="54"/>
      <c r="GW215" s="54"/>
      <c r="GX215" s="54"/>
      <c r="GY215" s="54"/>
      <c r="GZ215" s="193"/>
      <c r="HA215" s="54"/>
      <c r="HB215" s="54"/>
      <c r="HC215" s="54"/>
      <c r="HD215" s="34">
        <f t="shared" ca="1" si="176"/>
        <v>1</v>
      </c>
      <c r="HE215" s="25">
        <f t="shared" ca="1" si="193"/>
        <v>6.8389057750759875E-4</v>
      </c>
      <c r="HF215" s="25">
        <f t="shared" ca="1" si="194"/>
        <v>1.5197568389057751E-3</v>
      </c>
      <c r="HG215" s="25">
        <f t="shared" ca="1" si="195"/>
        <v>9.0543259557344079E-4</v>
      </c>
      <c r="HH215" s="25">
        <f t="shared" ca="1" si="196"/>
        <v>2.012072434607646E-3</v>
      </c>
      <c r="HI215" s="25"/>
      <c r="HJ215" s="25"/>
      <c r="HK215" s="5"/>
      <c r="HL215" s="24">
        <f t="shared" ca="1" si="171"/>
        <v>44243</v>
      </c>
      <c r="HM215" s="107"/>
      <c r="HN215" s="85"/>
      <c r="HO215" s="204" t="str">
        <f t="shared" si="177"/>
        <v>ожидание A1</v>
      </c>
      <c r="HP215" s="204" t="str">
        <f t="shared" si="178"/>
        <v>не выгружено 00</v>
      </c>
      <c r="HQ215" s="182" t="str">
        <f t="shared" si="179"/>
        <v>выгружено A1</v>
      </c>
      <c r="HR215" s="182" t="str">
        <f t="shared" si="180"/>
        <v>ожидание A1</v>
      </c>
      <c r="HS215" s="182" t="b">
        <f t="shared" si="181"/>
        <v>0</v>
      </c>
      <c r="HT215" s="182" t="str">
        <f t="shared" si="182"/>
        <v>ожидание замечаний</v>
      </c>
      <c r="HU215" s="182" t="str">
        <f t="shared" si="183"/>
        <v>0055-P2-GA1-CPC-TRM-00651</v>
      </c>
      <c r="HV215" s="191">
        <f t="shared" si="184"/>
        <v>44243</v>
      </c>
      <c r="HW215" s="184" t="str">
        <f t="shared" si="185"/>
        <v>ожидание A1</v>
      </c>
      <c r="HX215" s="191" t="str">
        <f t="shared" si="186"/>
        <v>ожидание A1</v>
      </c>
      <c r="HY215" s="183"/>
      <c r="HZ215" s="182" t="str">
        <f t="shared" si="187"/>
        <v>выгружено</v>
      </c>
      <c r="IA215" s="182" t="str">
        <f t="shared" si="188"/>
        <v>A1</v>
      </c>
      <c r="IB215" s="182" t="str">
        <f t="shared" si="189"/>
        <v>ожидание замечаний к ревизии</v>
      </c>
      <c r="IC215" s="182" t="str">
        <f t="shared" si="190"/>
        <v>A1</v>
      </c>
      <c r="ID215" s="182" t="str">
        <f t="shared" si="191"/>
        <v>A1</v>
      </c>
      <c r="IE215" s="185" t="str">
        <f t="shared" si="192"/>
        <v>1</v>
      </c>
      <c r="IF215" s="135" t="s">
        <v>705</v>
      </c>
      <c r="IG215" s="181">
        <v>1</v>
      </c>
      <c r="IH215" s="85"/>
      <c r="II215" s="85"/>
      <c r="IJ215" s="85"/>
      <c r="IK215" s="85"/>
      <c r="IL215" s="85"/>
      <c r="IM215" s="85"/>
      <c r="IN215" s="85"/>
      <c r="IO215" s="85"/>
      <c r="IP215" s="85"/>
      <c r="IQ215" s="85"/>
      <c r="IR215" s="85"/>
      <c r="IS215" s="85"/>
      <c r="IT215" s="85"/>
      <c r="IU215" s="85"/>
      <c r="IV215" s="85"/>
      <c r="IW215" s="85"/>
      <c r="IX215" s="85"/>
      <c r="IY215" s="85"/>
      <c r="IZ215" s="85"/>
      <c r="JA215" s="85"/>
      <c r="JB215" s="85"/>
      <c r="JC215" s="85"/>
      <c r="JD215" s="85"/>
      <c r="JE215" s="85"/>
      <c r="JF215" s="85"/>
      <c r="JG215" s="85"/>
      <c r="JH215" s="85"/>
      <c r="JI215" s="85"/>
      <c r="JJ215" s="85"/>
      <c r="JK215" s="85"/>
      <c r="JL215" s="85"/>
      <c r="JM215" s="85"/>
      <c r="JN215" s="85"/>
      <c r="JO215" s="85"/>
      <c r="JP215" s="85"/>
      <c r="JQ215" s="85"/>
      <c r="JR215" s="85"/>
      <c r="JS215" s="85"/>
      <c r="JT215" s="85"/>
      <c r="JU215" s="85"/>
      <c r="JV215" s="85"/>
      <c r="JW215" s="85"/>
      <c r="JX215" s="85"/>
      <c r="JY215" s="85"/>
      <c r="JZ215" s="85"/>
      <c r="KA215" s="85"/>
      <c r="KB215" s="85"/>
      <c r="KC215" s="85"/>
    </row>
    <row r="216" spans="1:289" s="57" customFormat="1" ht="42.75" hidden="1" customHeight="1">
      <c r="A216" s="6"/>
      <c r="B216" s="19" t="s">
        <v>156</v>
      </c>
      <c r="C216" s="19" t="s">
        <v>157</v>
      </c>
      <c r="D216" s="5"/>
      <c r="E216" s="5"/>
      <c r="F216" s="5"/>
      <c r="G216" s="5"/>
      <c r="H216" s="5" t="s">
        <v>727</v>
      </c>
      <c r="I216" s="5" t="s">
        <v>736</v>
      </c>
      <c r="J216" s="5"/>
      <c r="K216" s="5"/>
      <c r="L216" s="5"/>
      <c r="M216" s="5"/>
      <c r="N216" s="5"/>
      <c r="O216" s="5"/>
      <c r="P216" s="5" t="s">
        <v>749</v>
      </c>
      <c r="Q216" s="5" t="s">
        <v>750</v>
      </c>
      <c r="R216" s="5" t="s">
        <v>206</v>
      </c>
      <c r="S216" s="5" t="s">
        <v>360</v>
      </c>
      <c r="T216" s="5" t="s">
        <v>361</v>
      </c>
      <c r="U216" s="5" t="s">
        <v>158</v>
      </c>
      <c r="V216" s="5"/>
      <c r="W216" s="167" t="str">
        <f t="shared" si="201"/>
        <v>3-60-JDNC-0001</v>
      </c>
      <c r="X216" s="19" t="s">
        <v>180</v>
      </c>
      <c r="Y216" s="19">
        <v>60</v>
      </c>
      <c r="Z216" s="19" t="s">
        <v>302</v>
      </c>
      <c r="AA216" s="19" t="s">
        <v>307</v>
      </c>
      <c r="AB216" s="19"/>
      <c r="AC216" s="19" t="s">
        <v>188</v>
      </c>
      <c r="AD216" s="5"/>
      <c r="AE216" s="19">
        <v>4</v>
      </c>
      <c r="AF216" s="19" t="s">
        <v>181</v>
      </c>
      <c r="AG216" s="19" t="s">
        <v>182</v>
      </c>
      <c r="AH216" s="19">
        <v>335</v>
      </c>
      <c r="AI216" s="19" t="s">
        <v>222</v>
      </c>
      <c r="AJ216" s="5"/>
      <c r="AK216" s="5"/>
      <c r="AL216" s="5" t="s">
        <v>120</v>
      </c>
      <c r="AM216" s="5"/>
      <c r="AN216" s="5" t="s">
        <v>170</v>
      </c>
      <c r="AO216" s="5" t="str">
        <f>CONCATENATE("0055-",B216,"-",C216,"-","4",".",AE216,".",AF216,".",AG216,".",AH216,"-",AL216,".",AN216,"-",AI216)</f>
        <v>0055-CPC-GA1-4.4.4.60.335-ATH1.SB-0006</v>
      </c>
      <c r="AP216" s="5" t="str">
        <f>CONCATENATE("0055-",B216,"-",C216,"-","4",".",AE216,".",AF216,".",AG216,".",AH216,"-",AL216,"-",AN216,"-",AI216,"_",BD216,"_",U216)</f>
        <v>0055-CPC-GA1-4.4.4.60.335-ATH1-SB-0006_A1_ER</v>
      </c>
      <c r="AQ216" s="13" t="s">
        <v>388</v>
      </c>
      <c r="AR216" s="13" t="s">
        <v>394</v>
      </c>
      <c r="AS216" s="13"/>
      <c r="AT216" s="13"/>
      <c r="AU216" s="13" t="s">
        <v>321</v>
      </c>
      <c r="AV216" s="13" t="s">
        <v>336</v>
      </c>
      <c r="AW216" s="13" t="str">
        <f>CONCATENATE(AQ216," ",AS216,CHAR(10),W216,CHAR(10),AU216)</f>
        <v>DCS Network Cabinet 
3-60-JDNC-0001
Electrical circuits</v>
      </c>
      <c r="AX216" s="13" t="str">
        <f>CONCATENATE(AR216," ",AT216,CHAR(10),W216,CHAR(10),AV216)</f>
        <v>Шкаф коммуникационный РСУ 
3-60-JDNC-0001
Схема электрическая принципиальная</v>
      </c>
      <c r="AY216" s="5"/>
      <c r="AZ216" s="5" t="s">
        <v>490</v>
      </c>
      <c r="BA216" s="5" t="s">
        <v>489</v>
      </c>
      <c r="BB216" s="5" t="str">
        <f>IF(FW216&gt;0,"02",IF(FN216&gt;0,"01",IF(FE216&gt;0,"00",IF(EM216&gt;0,"G1",IF(ED216&gt;0,"F1",IF(DU216&gt;0,"E1",IF(DL216&gt;0,"D1",IF(DC216&gt;0,"C1",IF(CT216&gt;0,"B1",IF(BM216&gt;0,"A1","-"))))))))))</f>
        <v>A1</v>
      </c>
      <c r="BC216" s="167" t="str">
        <f t="shared" si="197"/>
        <v>IFR</v>
      </c>
      <c r="BD216" s="5" t="str">
        <f t="shared" si="198"/>
        <v>A1</v>
      </c>
      <c r="BE216" s="5"/>
      <c r="BF216" s="5"/>
      <c r="BG216" s="12"/>
      <c r="BH216" s="5"/>
      <c r="BI216" s="5"/>
      <c r="BJ216" s="54">
        <f>FB216-(28+15)</f>
        <v>44166</v>
      </c>
      <c r="BK216" s="54">
        <f ca="1">IF(BM216&gt;0,BL216,IF(BJ216&lt;TODAY(),WORKDAY(TODAY(),10),BJ216))</f>
        <v>44243</v>
      </c>
      <c r="BL216" s="193">
        <v>44243</v>
      </c>
      <c r="BM216" s="167" t="s">
        <v>776</v>
      </c>
      <c r="BN216" s="167"/>
      <c r="BO216" s="167"/>
      <c r="BP216" s="167"/>
      <c r="BQ216" s="167"/>
      <c r="BR216" s="157"/>
      <c r="BS216" s="157"/>
      <c r="BT216" s="157"/>
      <c r="BU216" s="157"/>
      <c r="BV216" s="157"/>
      <c r="BW216" s="147"/>
      <c r="BX216" s="147"/>
      <c r="BY216" s="147"/>
      <c r="BZ216" s="147"/>
      <c r="CA216" s="147"/>
      <c r="CB216" s="125"/>
      <c r="CC216" s="125"/>
      <c r="CD216" s="125"/>
      <c r="CE216" s="125"/>
      <c r="CF216" s="125"/>
      <c r="CG216" s="125"/>
      <c r="CH216" s="125"/>
      <c r="CI216" s="125"/>
      <c r="CJ216" s="125"/>
      <c r="CK216" s="125"/>
      <c r="CL216" s="24">
        <f>WORKDAY(BJ216,20)</f>
        <v>44194</v>
      </c>
      <c r="CM216" s="24">
        <f ca="1">IF(BM216&gt;0,WORKDAY(BK216,10),"-")</f>
        <v>44257</v>
      </c>
      <c r="CN216" s="54"/>
      <c r="CO216" s="117"/>
      <c r="CP216" s="34"/>
      <c r="CQ216" s="24">
        <f>WORKDAY(CL216,10)</f>
        <v>44208</v>
      </c>
      <c r="CR216" s="24" t="str">
        <f>IF(CO216&gt;0,WORKDAY(CM216,10),"-")</f>
        <v>-</v>
      </c>
      <c r="CS216" s="54"/>
      <c r="CT216" s="5"/>
      <c r="CU216" s="24" t="str">
        <f>IF(CT216&gt;0,WORKDAY(CQ216,10),"-")</f>
        <v>-</v>
      </c>
      <c r="CV216" s="24" t="str">
        <f>IF(CT216&gt;0,WORKDAY(CR216,10),"-")</f>
        <v>-</v>
      </c>
      <c r="CW216" s="54"/>
      <c r="CX216" s="5"/>
      <c r="CY216" s="34"/>
      <c r="CZ216" s="24" t="str">
        <f>IF(CX216&gt;0,WORKDAY(CU216,10),"-")</f>
        <v>-</v>
      </c>
      <c r="DA216" s="24" t="str">
        <f>IF(CX216&gt;0,WORKDAY(CV216,10),"-")</f>
        <v>-</v>
      </c>
      <c r="DB216" s="24"/>
      <c r="DC216" s="5"/>
      <c r="DD216" s="24" t="str">
        <f>IF(DC216&gt;0,WORKDAY(CZ216,10),"-")</f>
        <v>-</v>
      </c>
      <c r="DE216" s="24" t="str">
        <f>IF(DC216&gt;0,WORKDAY(DA216,10),"-")</f>
        <v>-</v>
      </c>
      <c r="DF216" s="5"/>
      <c r="DG216" s="5"/>
      <c r="DH216" s="54"/>
      <c r="DI216" s="24" t="str">
        <f>IF(DG216&gt;0,WORKDAY(DD216,10),"-")</f>
        <v>-</v>
      </c>
      <c r="DJ216" s="24" t="str">
        <f>IF(DG216&gt;0,WORKDAY(DE216,10),"-")</f>
        <v>-</v>
      </c>
      <c r="DK216" s="5"/>
      <c r="DL216" s="5"/>
      <c r="DM216" s="24" t="str">
        <f>IF(DL216&gt;0,WORKDAY(DI216,10),"-")</f>
        <v>-</v>
      </c>
      <c r="DN216" s="24" t="str">
        <f>IF(DL216&gt;0,WORKDAY(DJ216,10),"-")</f>
        <v>-</v>
      </c>
      <c r="DO216" s="5"/>
      <c r="DP216" s="5"/>
      <c r="DQ216" s="54"/>
      <c r="DR216" s="24" t="str">
        <f>IF(DP216&gt;0,WORKDAY(DM216,10),"-")</f>
        <v>-</v>
      </c>
      <c r="DS216" s="24" t="str">
        <f>IF(DP216&gt;0,WORKDAY(DN216,10),"-")</f>
        <v>-</v>
      </c>
      <c r="DT216" s="5"/>
      <c r="DU216" s="5"/>
      <c r="DV216" s="24" t="str">
        <f>IF(DU216&gt;0,WORKDAY(DR216,10),"-")</f>
        <v>-</v>
      </c>
      <c r="DW216" s="24" t="str">
        <f>IF(DU216&gt;0,WORKDAY(DS216,10),"-")</f>
        <v>-</v>
      </c>
      <c r="DX216" s="5"/>
      <c r="DY216" s="5"/>
      <c r="DZ216" s="54"/>
      <c r="EA216" s="24" t="str">
        <f>IF(DY216&gt;0,WORKDAY(DV216,10),"-")</f>
        <v>-</v>
      </c>
      <c r="EB216" s="24" t="str">
        <f>IF(DY216&gt;0,WORKDAY(DW216,10),"-")</f>
        <v>-</v>
      </c>
      <c r="EC216" s="5"/>
      <c r="ED216" s="5"/>
      <c r="EE216" s="24" t="str">
        <f>IF(ED216&gt;0,WORKDAY(EA216,10),"-")</f>
        <v>-</v>
      </c>
      <c r="EF216" s="24" t="str">
        <f>IF(ED216&gt;0,WORKDAY(EB216,10),"-")</f>
        <v>-</v>
      </c>
      <c r="EG216" s="5"/>
      <c r="EH216" s="5"/>
      <c r="EI216" s="54"/>
      <c r="EJ216" s="24" t="str">
        <f>IF(EH216&gt;0,WORKDAY(EE216,10),"-")</f>
        <v>-</v>
      </c>
      <c r="EK216" s="24" t="str">
        <f>IF(EH216&gt;0,WORKDAY(EF216,10),"-")</f>
        <v>-</v>
      </c>
      <c r="EL216" s="5"/>
      <c r="EM216" s="5"/>
      <c r="EN216" s="24" t="str">
        <f>IF(EM216&gt;0,WORKDAY(EJ216,10),"-")</f>
        <v>-</v>
      </c>
      <c r="EO216" s="24" t="str">
        <f>IF(EM216&gt;0,WORKDAY(EK216,10),"-")</f>
        <v>-</v>
      </c>
      <c r="EP216" s="5"/>
      <c r="EQ216" s="5"/>
      <c r="ER216" s="54"/>
      <c r="ES216" s="54"/>
      <c r="ET216" s="54"/>
      <c r="EU216" s="54"/>
      <c r="EV216" s="54"/>
      <c r="EW216" s="24"/>
      <c r="EX216" s="24"/>
      <c r="EY216" s="167"/>
      <c r="EZ216" s="167"/>
      <c r="FA216" s="193"/>
      <c r="FB216" s="214">
        <v>44209</v>
      </c>
      <c r="FC216" s="214">
        <f ca="1">IF(BK216&gt;0,IF(DC216&gt;0,WORKDAY(DB216,20),IF(CT216&gt;0,WORKDAY(CS216,30),IF(CO216&gt;0,WORKDAY(CN216,40),FB216))),"-")</f>
        <v>44209</v>
      </c>
      <c r="FD216" s="5"/>
      <c r="FE216" s="5"/>
      <c r="FF216" s="24" t="str">
        <f>IF(FE216&gt;0,WORKDAY(FB216,10),"-")</f>
        <v>-</v>
      </c>
      <c r="FG216" s="24" t="str">
        <f>IF(FE216&gt;0,WORKDAY(FC216,10),"-")</f>
        <v>-</v>
      </c>
      <c r="FH216" s="5"/>
      <c r="FI216" s="5"/>
      <c r="FJ216" s="34"/>
      <c r="FK216" s="24">
        <f t="shared" si="199"/>
        <v>44237</v>
      </c>
      <c r="FL216" s="24">
        <f>FK216</f>
        <v>44237</v>
      </c>
      <c r="FM216" s="167"/>
      <c r="FN216" s="167"/>
      <c r="FO216" s="24" t="str">
        <f>IF(FN216&gt;0,WORKDAY(FK216,10),"-")</f>
        <v>-</v>
      </c>
      <c r="FP216" s="24" t="str">
        <f>IF(FN216&gt;0,WORKDAY(FL216,10),"-")</f>
        <v>-</v>
      </c>
      <c r="FQ216" s="5"/>
      <c r="FR216" s="5"/>
      <c r="FS216" s="54"/>
      <c r="FT216" s="24">
        <f t="shared" si="200"/>
        <v>44265</v>
      </c>
      <c r="FU216" s="24">
        <f>FT216</f>
        <v>44265</v>
      </c>
      <c r="FV216" s="5"/>
      <c r="FW216" s="5"/>
      <c r="FX216" s="24" t="str">
        <f>IF(FW216&gt;0,WORKDAY(FT216,10),"-")</f>
        <v>-</v>
      </c>
      <c r="FY216" s="24" t="str">
        <f>IF(FW216&gt;0,WORKDAY(FU216,10),"-")</f>
        <v>-</v>
      </c>
      <c r="FZ216" s="5"/>
      <c r="GA216" s="5"/>
      <c r="GB216" s="54"/>
      <c r="GC216" s="54"/>
      <c r="GD216" s="54"/>
      <c r="GE216" s="54"/>
      <c r="GF216" s="54"/>
      <c r="GG216" s="54"/>
      <c r="GH216" s="54"/>
      <c r="GI216" s="54"/>
      <c r="GJ216" s="54"/>
      <c r="GK216" s="54"/>
      <c r="GL216" s="54"/>
      <c r="GM216" s="54"/>
      <c r="GN216" s="54"/>
      <c r="GO216" s="54"/>
      <c r="GP216" s="54"/>
      <c r="GQ216" s="54"/>
      <c r="GR216" s="54"/>
      <c r="GS216" s="54"/>
      <c r="GT216" s="54"/>
      <c r="GU216" s="54"/>
      <c r="GV216" s="54"/>
      <c r="GW216" s="54"/>
      <c r="GX216" s="54"/>
      <c r="GY216" s="54"/>
      <c r="GZ216" s="193"/>
      <c r="HA216" s="54"/>
      <c r="HB216" s="54"/>
      <c r="HC216" s="54"/>
      <c r="HD216" s="34">
        <f t="shared" ca="1" si="176"/>
        <v>1</v>
      </c>
      <c r="HE216" s="25">
        <f t="shared" ca="1" si="193"/>
        <v>6.8389057750759875E-4</v>
      </c>
      <c r="HF216" s="25">
        <f t="shared" ca="1" si="194"/>
        <v>1.5197568389057751E-3</v>
      </c>
      <c r="HG216" s="25">
        <f t="shared" ca="1" si="195"/>
        <v>9.0543259557344079E-4</v>
      </c>
      <c r="HH216" s="25">
        <f t="shared" ca="1" si="196"/>
        <v>2.012072434607646E-3</v>
      </c>
      <c r="HI216" s="25"/>
      <c r="HJ216" s="25"/>
      <c r="HK216" s="5"/>
      <c r="HL216" s="24">
        <f t="shared" ca="1" si="171"/>
        <v>44243</v>
      </c>
      <c r="HM216" s="107"/>
      <c r="HN216" s="85"/>
      <c r="HO216" s="204" t="str">
        <f t="shared" si="177"/>
        <v>ожидание A1</v>
      </c>
      <c r="HP216" s="204" t="str">
        <f t="shared" si="178"/>
        <v>не выгружено 00</v>
      </c>
      <c r="HQ216" s="182" t="str">
        <f t="shared" si="179"/>
        <v>выгружено A1</v>
      </c>
      <c r="HR216" s="182" t="str">
        <f t="shared" si="180"/>
        <v>ожидание A1</v>
      </c>
      <c r="HS216" s="182" t="b">
        <f t="shared" si="181"/>
        <v>0</v>
      </c>
      <c r="HT216" s="182" t="str">
        <f t="shared" si="182"/>
        <v>ожидание замечаний</v>
      </c>
      <c r="HU216" s="182" t="str">
        <f t="shared" si="183"/>
        <v>0055-P2-GA1-CPC-TRM-00651</v>
      </c>
      <c r="HV216" s="191">
        <f t="shared" si="184"/>
        <v>44243</v>
      </c>
      <c r="HW216" s="184" t="str">
        <f t="shared" si="185"/>
        <v>ожидание A1</v>
      </c>
      <c r="HX216" s="191" t="str">
        <f t="shared" si="186"/>
        <v>ожидание A1</v>
      </c>
      <c r="HY216" s="183"/>
      <c r="HZ216" s="182" t="str">
        <f t="shared" si="187"/>
        <v>выгружено</v>
      </c>
      <c r="IA216" s="182" t="str">
        <f t="shared" si="188"/>
        <v>A1</v>
      </c>
      <c r="IB216" s="182" t="str">
        <f t="shared" si="189"/>
        <v>ожидание замечаний к ревизии</v>
      </c>
      <c r="IC216" s="182" t="str">
        <f t="shared" si="190"/>
        <v>A1</v>
      </c>
      <c r="ID216" s="182" t="str">
        <f t="shared" si="191"/>
        <v>A1</v>
      </c>
      <c r="IE216" s="185" t="str">
        <f t="shared" si="192"/>
        <v>1</v>
      </c>
      <c r="IF216" s="135" t="s">
        <v>705</v>
      </c>
      <c r="IG216" s="181">
        <v>1</v>
      </c>
      <c r="IH216" s="85"/>
      <c r="II216" s="85"/>
      <c r="IJ216" s="85"/>
      <c r="IK216" s="85"/>
      <c r="IL216" s="85"/>
      <c r="IM216" s="85"/>
      <c r="IN216" s="85"/>
      <c r="IO216" s="85"/>
      <c r="IP216" s="85"/>
      <c r="IQ216" s="85"/>
      <c r="IR216" s="85"/>
      <c r="IS216" s="85"/>
      <c r="IT216" s="85"/>
      <c r="IU216" s="85"/>
      <c r="IV216" s="85"/>
      <c r="IW216" s="85"/>
      <c r="IX216" s="85"/>
      <c r="IY216" s="85"/>
      <c r="IZ216" s="85"/>
      <c r="JA216" s="85"/>
      <c r="JB216" s="85"/>
      <c r="JC216" s="85"/>
      <c r="JD216" s="85"/>
      <c r="JE216" s="85"/>
      <c r="JF216" s="85"/>
      <c r="JG216" s="85"/>
      <c r="JH216" s="85"/>
      <c r="JI216" s="85"/>
      <c r="JJ216" s="85"/>
      <c r="JK216" s="85"/>
      <c r="JL216" s="85"/>
      <c r="JM216" s="85"/>
      <c r="JN216" s="85"/>
      <c r="JO216" s="85"/>
      <c r="JP216" s="85"/>
      <c r="JQ216" s="85"/>
      <c r="JR216" s="85"/>
      <c r="JS216" s="85"/>
      <c r="JT216" s="85"/>
      <c r="JU216" s="85"/>
      <c r="JV216" s="85"/>
      <c r="JW216" s="85"/>
      <c r="JX216" s="85"/>
      <c r="JY216" s="85"/>
      <c r="JZ216" s="85"/>
      <c r="KA216" s="85"/>
      <c r="KB216" s="85"/>
      <c r="KC216" s="85"/>
    </row>
    <row r="217" spans="1:289" s="57" customFormat="1" ht="42.75" hidden="1" customHeight="1">
      <c r="A217" s="6"/>
      <c r="B217" s="19" t="s">
        <v>156</v>
      </c>
      <c r="C217" s="19" t="s">
        <v>157</v>
      </c>
      <c r="D217" s="5"/>
      <c r="E217" s="5"/>
      <c r="F217" s="5"/>
      <c r="G217" s="5"/>
      <c r="H217" s="5" t="s">
        <v>727</v>
      </c>
      <c r="I217" s="5" t="s">
        <v>736</v>
      </c>
      <c r="J217" s="5"/>
      <c r="K217" s="5"/>
      <c r="L217" s="5"/>
      <c r="M217" s="5"/>
      <c r="N217" s="5"/>
      <c r="O217" s="5"/>
      <c r="P217" s="5" t="s">
        <v>749</v>
      </c>
      <c r="Q217" s="5" t="s">
        <v>750</v>
      </c>
      <c r="R217" s="5" t="s">
        <v>206</v>
      </c>
      <c r="S217" s="5" t="s">
        <v>360</v>
      </c>
      <c r="T217" s="5" t="s">
        <v>361</v>
      </c>
      <c r="U217" s="5" t="s">
        <v>158</v>
      </c>
      <c r="V217" s="5"/>
      <c r="W217" s="167" t="str">
        <f>CONCATENATE(X217,"-",Y217,"-",Z217,AA217,,AB217,"-",AC217)</f>
        <v>3-60-JDNC-0001</v>
      </c>
      <c r="X217" s="19" t="s">
        <v>180</v>
      </c>
      <c r="Y217" s="19">
        <v>60</v>
      </c>
      <c r="Z217" s="19" t="s">
        <v>302</v>
      </c>
      <c r="AA217" s="19" t="s">
        <v>307</v>
      </c>
      <c r="AB217" s="19"/>
      <c r="AC217" s="19" t="s">
        <v>188</v>
      </c>
      <c r="AD217" s="5"/>
      <c r="AE217" s="19">
        <v>4</v>
      </c>
      <c r="AF217" s="19" t="s">
        <v>181</v>
      </c>
      <c r="AG217" s="19" t="s">
        <v>182</v>
      </c>
      <c r="AH217" s="19">
        <v>335</v>
      </c>
      <c r="AI217" s="19" t="s">
        <v>222</v>
      </c>
      <c r="AJ217" s="5"/>
      <c r="AK217" s="5"/>
      <c r="AL217" s="5" t="s">
        <v>120</v>
      </c>
      <c r="AM217" s="5"/>
      <c r="AN217" s="5" t="s">
        <v>546</v>
      </c>
      <c r="AO217" s="5" t="str">
        <f>CONCATENATE("0055-",B217,"-",C217,"-","4",".",AE217,".",AF217,".",AG217,".",AH217,"-",AL217,".",AN217,"-",AI217)</f>
        <v>0055-CPC-GA1-4.4.4.60.335-ATH1.JH-0006</v>
      </c>
      <c r="AP217" s="5" t="str">
        <f>CONCATENATE("0055-",B217,"-",C217,"-","4",".",AE217,".",AF217,".",AG217,".",AH217,"-",AL217,"-",AN217,"-",AI217,"_",BD217,"_",U217)</f>
        <v>0055-CPC-GA1-4.4.4.60.335-ATH1-JH-0006_-_ER</v>
      </c>
      <c r="AQ217" s="13" t="s">
        <v>388</v>
      </c>
      <c r="AR217" s="13" t="s">
        <v>394</v>
      </c>
      <c r="AS217" s="13"/>
      <c r="AT217" s="13"/>
      <c r="AU217" s="13" t="s">
        <v>286</v>
      </c>
      <c r="AV217" s="13" t="s">
        <v>287</v>
      </c>
      <c r="AW217" s="13" t="str">
        <f>CONCATENATE(AQ217," ",AS217,CHAR(10),W217,CHAR(10),AU217)</f>
        <v>DCS Network Cabinet 
3-60-JDNC-0001
Passport</v>
      </c>
      <c r="AX217" s="13" t="str">
        <f>CONCATENATE(AR217," ",AT217,CHAR(10),W217,CHAR(10),AV217)</f>
        <v>Шкаф коммуникационный РСУ 
3-60-JDNC-0001
Паспорт</v>
      </c>
      <c r="AY217" s="5"/>
      <c r="AZ217" s="5" t="s">
        <v>490</v>
      </c>
      <c r="BA217" s="5" t="s">
        <v>489</v>
      </c>
      <c r="BB217" s="5" t="str">
        <f>IF(FW217&gt;0,"02",IF(FN217&gt;0,"01",IF(FE217&gt;0,"00",IF(EM217&gt;0,"G1",IF(ED217&gt;0,"F1",IF(DU217&gt;0,"E1",IF(DL217&gt;0,"D1",IF(DC217&gt;0,"C1",IF(CT217&gt;0,"B1",IF(BM217&gt;0,"A1","-"))))))))))</f>
        <v>-</v>
      </c>
      <c r="BC217" s="167" t="str">
        <f t="shared" si="197"/>
        <v>-</v>
      </c>
      <c r="BD217" s="5" t="str">
        <f t="shared" si="198"/>
        <v>-</v>
      </c>
      <c r="BE217" s="5"/>
      <c r="BF217" s="5"/>
      <c r="BG217" s="12"/>
      <c r="BH217" s="5"/>
      <c r="BI217" s="5"/>
      <c r="BJ217" s="54">
        <f>FB217-(28+15)</f>
        <v>44227</v>
      </c>
      <c r="BK217" s="54">
        <f ca="1">IF(BM217&gt;0,BL217,IF(BJ217&lt;TODAY(),WORKDAY(TODAY(),10),BJ217))</f>
        <v>44294</v>
      </c>
      <c r="BL217" s="54"/>
      <c r="BM217" s="5"/>
      <c r="BN217" s="167"/>
      <c r="BO217" s="167"/>
      <c r="BP217" s="167"/>
      <c r="BQ217" s="167"/>
      <c r="BR217" s="157"/>
      <c r="BS217" s="157"/>
      <c r="BT217" s="157"/>
      <c r="BU217" s="157"/>
      <c r="BV217" s="157"/>
      <c r="BW217" s="147"/>
      <c r="BX217" s="147"/>
      <c r="BY217" s="147"/>
      <c r="BZ217" s="147"/>
      <c r="CA217" s="147"/>
      <c r="CB217" s="125"/>
      <c r="CC217" s="125"/>
      <c r="CD217" s="125"/>
      <c r="CE217" s="125"/>
      <c r="CF217" s="125"/>
      <c r="CG217" s="125"/>
      <c r="CH217" s="125"/>
      <c r="CI217" s="125"/>
      <c r="CJ217" s="125"/>
      <c r="CK217" s="125"/>
      <c r="CL217" s="24">
        <f>WORKDAY(BJ217,20)</f>
        <v>44253</v>
      </c>
      <c r="CM217" s="24" t="str">
        <f>IF(BM217&gt;0,WORKDAY(BK217,10),"-")</f>
        <v>-</v>
      </c>
      <c r="CN217" s="54"/>
      <c r="CO217" s="117"/>
      <c r="CP217" s="34">
        <v>3</v>
      </c>
      <c r="CQ217" s="24">
        <f>WORKDAY(CL217,10)</f>
        <v>44267</v>
      </c>
      <c r="CR217" s="24" t="str">
        <f>IF(CO217&gt;0,WORKDAY(CM217,10),"-")</f>
        <v>-</v>
      </c>
      <c r="CS217" s="54"/>
      <c r="CT217" s="5"/>
      <c r="CU217" s="24" t="str">
        <f>IF(CT217&gt;0,WORKDAY(CQ217,10),"-")</f>
        <v>-</v>
      </c>
      <c r="CV217" s="24" t="str">
        <f>IF(CT217&gt;0,WORKDAY(CR217,10),"-")</f>
        <v>-</v>
      </c>
      <c r="CW217" s="54"/>
      <c r="CX217" s="5"/>
      <c r="CY217" s="34"/>
      <c r="CZ217" s="24" t="str">
        <f>IF(CX217&gt;0,WORKDAY(CU217,10),"-")</f>
        <v>-</v>
      </c>
      <c r="DA217" s="24" t="str">
        <f>IF(CX217&gt;0,WORKDAY(CV217,10),"-")</f>
        <v>-</v>
      </c>
      <c r="DB217" s="24"/>
      <c r="DC217" s="5"/>
      <c r="DD217" s="24" t="str">
        <f>IF(DC217&gt;0,WORKDAY(CZ217,10),"-")</f>
        <v>-</v>
      </c>
      <c r="DE217" s="24" t="str">
        <f>IF(DC217&gt;0,WORKDAY(DA217,10),"-")</f>
        <v>-</v>
      </c>
      <c r="DF217" s="5"/>
      <c r="DG217" s="5"/>
      <c r="DH217" s="54"/>
      <c r="DI217" s="24" t="str">
        <f>IF(DG217&gt;0,WORKDAY(DD217,10),"-")</f>
        <v>-</v>
      </c>
      <c r="DJ217" s="24" t="str">
        <f>IF(DG217&gt;0,WORKDAY(DE217,10),"-")</f>
        <v>-</v>
      </c>
      <c r="DK217" s="5"/>
      <c r="DL217" s="5"/>
      <c r="DM217" s="24" t="str">
        <f>IF(DL217&gt;0,WORKDAY(DI217,10),"-")</f>
        <v>-</v>
      </c>
      <c r="DN217" s="24" t="str">
        <f>IF(DL217&gt;0,WORKDAY(DJ217,10),"-")</f>
        <v>-</v>
      </c>
      <c r="DO217" s="5"/>
      <c r="DP217" s="5"/>
      <c r="DQ217" s="54"/>
      <c r="DR217" s="24" t="str">
        <f>IF(DP217&gt;0,WORKDAY(DM217,10),"-")</f>
        <v>-</v>
      </c>
      <c r="DS217" s="24" t="str">
        <f>IF(DP217&gt;0,WORKDAY(DN217,10),"-")</f>
        <v>-</v>
      </c>
      <c r="DT217" s="5"/>
      <c r="DU217" s="5"/>
      <c r="DV217" s="24" t="str">
        <f>IF(DU217&gt;0,WORKDAY(DR217,10),"-")</f>
        <v>-</v>
      </c>
      <c r="DW217" s="24" t="str">
        <f>IF(DU217&gt;0,WORKDAY(DS217,10),"-")</f>
        <v>-</v>
      </c>
      <c r="DX217" s="5"/>
      <c r="DY217" s="5"/>
      <c r="DZ217" s="54"/>
      <c r="EA217" s="24" t="str">
        <f>IF(DY217&gt;0,WORKDAY(DV217,10),"-")</f>
        <v>-</v>
      </c>
      <c r="EB217" s="24" t="str">
        <f>IF(DY217&gt;0,WORKDAY(DW217,10),"-")</f>
        <v>-</v>
      </c>
      <c r="EC217" s="5"/>
      <c r="ED217" s="5"/>
      <c r="EE217" s="24" t="str">
        <f>IF(ED217&gt;0,WORKDAY(EA217,10),"-")</f>
        <v>-</v>
      </c>
      <c r="EF217" s="24" t="str">
        <f>IF(ED217&gt;0,WORKDAY(EB217,10),"-")</f>
        <v>-</v>
      </c>
      <c r="EG217" s="5"/>
      <c r="EH217" s="5"/>
      <c r="EI217" s="54"/>
      <c r="EJ217" s="24" t="str">
        <f>IF(EH217&gt;0,WORKDAY(EE217,10),"-")</f>
        <v>-</v>
      </c>
      <c r="EK217" s="24" t="str">
        <f>IF(EH217&gt;0,WORKDAY(EF217,10),"-")</f>
        <v>-</v>
      </c>
      <c r="EL217" s="5"/>
      <c r="EM217" s="5"/>
      <c r="EN217" s="24" t="str">
        <f>IF(EM217&gt;0,WORKDAY(EJ217,10),"-")</f>
        <v>-</v>
      </c>
      <c r="EO217" s="24" t="str">
        <f>IF(EM217&gt;0,WORKDAY(EK217,10),"-")</f>
        <v>-</v>
      </c>
      <c r="EP217" s="5"/>
      <c r="EQ217" s="5"/>
      <c r="ER217" s="54"/>
      <c r="ES217" s="54"/>
      <c r="ET217" s="54"/>
      <c r="EU217" s="54"/>
      <c r="EV217" s="54"/>
      <c r="EW217" s="24"/>
      <c r="EX217" s="24"/>
      <c r="EY217" s="167"/>
      <c r="EZ217" s="167"/>
      <c r="FA217" s="193"/>
      <c r="FB217" s="214">
        <v>44270</v>
      </c>
      <c r="FC217" s="214">
        <f ca="1">IF(BK217&gt;0,IF(DC217&gt;0,WORKDAY(DB217,20),IF(CT217&gt;0,WORKDAY(CS217,30),IF(CO217&gt;0,WORKDAY(CN217,40),FB217))),"-")</f>
        <v>44270</v>
      </c>
      <c r="FD217" s="167"/>
      <c r="FE217" s="167"/>
      <c r="FF217" s="24" t="str">
        <f>IF(FE217&gt;0,WORKDAY(FB217,10),"-")</f>
        <v>-</v>
      </c>
      <c r="FG217" s="24" t="str">
        <f>IF(FE217&gt;0,WORKDAY(FC217,10),"-")</f>
        <v>-</v>
      </c>
      <c r="FH217" s="5"/>
      <c r="FI217" s="5"/>
      <c r="FJ217" s="34"/>
      <c r="FK217" s="24">
        <f t="shared" si="199"/>
        <v>44298</v>
      </c>
      <c r="FL217" s="24">
        <f>FK217</f>
        <v>44298</v>
      </c>
      <c r="FM217" s="5"/>
      <c r="FN217" s="5"/>
      <c r="FO217" s="24" t="str">
        <f>IF(FN217&gt;0,WORKDAY(FK217,10),"-")</f>
        <v>-</v>
      </c>
      <c r="FP217" s="24" t="str">
        <f>IF(FN217&gt;0,WORKDAY(FL217,10),"-")</f>
        <v>-</v>
      </c>
      <c r="FQ217" s="5"/>
      <c r="FR217" s="5"/>
      <c r="FS217" s="54"/>
      <c r="FT217" s="24">
        <f t="shared" si="200"/>
        <v>44326</v>
      </c>
      <c r="FU217" s="24">
        <f>FT217</f>
        <v>44326</v>
      </c>
      <c r="FV217" s="5"/>
      <c r="FW217" s="5"/>
      <c r="FX217" s="24" t="str">
        <f>IF(FW217&gt;0,WORKDAY(FT217,10),"-")</f>
        <v>-</v>
      </c>
      <c r="FY217" s="24" t="str">
        <f>IF(FW217&gt;0,WORKDAY(FU217,10),"-")</f>
        <v>-</v>
      </c>
      <c r="FZ217" s="5"/>
      <c r="GA217" s="5"/>
      <c r="GB217" s="54"/>
      <c r="GC217" s="54"/>
      <c r="GD217" s="54"/>
      <c r="GE217" s="54"/>
      <c r="GF217" s="54"/>
      <c r="GG217" s="54"/>
      <c r="GH217" s="54"/>
      <c r="GI217" s="54"/>
      <c r="GJ217" s="54"/>
      <c r="GK217" s="54"/>
      <c r="GL217" s="54"/>
      <c r="GM217" s="54"/>
      <c r="GN217" s="54"/>
      <c r="GO217" s="54"/>
      <c r="GP217" s="54"/>
      <c r="GQ217" s="54"/>
      <c r="GR217" s="54"/>
      <c r="GS217" s="54"/>
      <c r="GT217" s="54"/>
      <c r="GU217" s="54"/>
      <c r="GV217" s="54"/>
      <c r="GW217" s="54"/>
      <c r="GX217" s="54"/>
      <c r="GY217" s="54"/>
      <c r="GZ217" s="193"/>
      <c r="HA217" s="54"/>
      <c r="HB217" s="54"/>
      <c r="HC217" s="54"/>
      <c r="HD217" s="34">
        <f t="shared" ca="1" si="176"/>
        <v>1</v>
      </c>
      <c r="HE217" s="25">
        <f t="shared" si="193"/>
        <v>0</v>
      </c>
      <c r="HF217" s="25">
        <f t="shared" ca="1" si="194"/>
        <v>1.5197568389057751E-3</v>
      </c>
      <c r="HG217" s="25">
        <f t="shared" si="195"/>
        <v>0</v>
      </c>
      <c r="HH217" s="25">
        <f t="shared" ca="1" si="196"/>
        <v>2.012072434607646E-3</v>
      </c>
      <c r="HI217" s="25"/>
      <c r="HJ217" s="25"/>
      <c r="HK217" s="5"/>
      <c r="HL217" s="24" t="str">
        <f t="shared" ca="1" si="171"/>
        <v>-</v>
      </c>
      <c r="HM217" s="107"/>
      <c r="HN217" s="85"/>
      <c r="HO217" s="204" t="str">
        <f t="shared" si="177"/>
        <v>не выгружено A1</v>
      </c>
      <c r="HP217" s="204" t="str">
        <f t="shared" si="178"/>
        <v>не выгружено 00</v>
      </c>
      <c r="HQ217" s="182" t="str">
        <f t="shared" si="179"/>
        <v>не выгружено A1</v>
      </c>
      <c r="HR217" s="182" t="str">
        <f t="shared" si="180"/>
        <v>не выгружено A1</v>
      </c>
      <c r="HS217" s="182" t="b">
        <f t="shared" si="181"/>
        <v>0</v>
      </c>
      <c r="HT217" s="182" t="str">
        <f t="shared" si="182"/>
        <v>не выгружено A1</v>
      </c>
      <c r="HU217" s="182" t="str">
        <f t="shared" si="183"/>
        <v>не выгружено A1</v>
      </c>
      <c r="HV217" s="191" t="str">
        <f t="shared" si="184"/>
        <v>не выгружено A1</v>
      </c>
      <c r="HW217" s="184" t="str">
        <f t="shared" si="185"/>
        <v>не выгружено A1</v>
      </c>
      <c r="HX217" s="191" t="str">
        <f t="shared" si="186"/>
        <v>не выгружено A1</v>
      </c>
      <c r="HY217" s="183"/>
      <c r="HZ217" s="182" t="str">
        <f t="shared" si="187"/>
        <v>не выгружено</v>
      </c>
      <c r="IA217" s="182" t="str">
        <f t="shared" si="188"/>
        <v>A1</v>
      </c>
      <c r="IB217" s="182" t="str">
        <f t="shared" si="189"/>
        <v>не выгружено</v>
      </c>
      <c r="IC217" s="182" t="str">
        <f t="shared" si="190"/>
        <v>A1</v>
      </c>
      <c r="ID217" s="182" t="str">
        <f t="shared" si="191"/>
        <v>A1</v>
      </c>
      <c r="IE217" s="185" t="str">
        <f t="shared" si="192"/>
        <v>выгрузить A1</v>
      </c>
      <c r="IF217" s="135" t="s">
        <v>705</v>
      </c>
      <c r="IG217" s="181">
        <v>1</v>
      </c>
      <c r="IH217" s="85"/>
      <c r="II217" s="85"/>
      <c r="IJ217" s="85"/>
      <c r="IK217" s="85"/>
      <c r="IL217" s="85"/>
      <c r="IM217" s="85"/>
      <c r="IN217" s="85"/>
      <c r="IO217" s="85"/>
      <c r="IP217" s="85"/>
      <c r="IQ217" s="85"/>
      <c r="IR217" s="85"/>
      <c r="IS217" s="85"/>
      <c r="IT217" s="85"/>
      <c r="IU217" s="85"/>
      <c r="IV217" s="85"/>
      <c r="IW217" s="85"/>
      <c r="IX217" s="85"/>
      <c r="IY217" s="85"/>
      <c r="IZ217" s="85"/>
      <c r="JA217" s="85"/>
      <c r="JB217" s="85"/>
      <c r="JC217" s="85"/>
      <c r="JD217" s="85"/>
      <c r="JE217" s="85"/>
      <c r="JF217" s="85"/>
      <c r="JG217" s="85"/>
      <c r="JH217" s="85"/>
      <c r="JI217" s="85"/>
      <c r="JJ217" s="85"/>
      <c r="JK217" s="85"/>
      <c r="JL217" s="85"/>
      <c r="JM217" s="85"/>
      <c r="JN217" s="85"/>
      <c r="JO217" s="85"/>
      <c r="JP217" s="85"/>
      <c r="JQ217" s="85"/>
      <c r="JR217" s="85"/>
      <c r="JS217" s="85"/>
      <c r="JT217" s="85"/>
      <c r="JU217" s="85"/>
      <c r="JV217" s="85"/>
      <c r="JW217" s="85"/>
      <c r="JX217" s="85"/>
      <c r="JY217" s="85"/>
      <c r="JZ217" s="85"/>
      <c r="KA217" s="85"/>
      <c r="KB217" s="85"/>
      <c r="KC217" s="85"/>
    </row>
    <row r="218" spans="1:289" s="87" customFormat="1" ht="15" hidden="1" customHeight="1">
      <c r="A218" s="17"/>
      <c r="B218" s="20"/>
      <c r="C218" s="20"/>
      <c r="D218" s="18"/>
      <c r="E218" s="18"/>
      <c r="F218" s="18"/>
      <c r="G218" s="18"/>
      <c r="H218" s="18"/>
      <c r="I218" s="18"/>
      <c r="J218" s="18"/>
      <c r="K218" s="18"/>
      <c r="L218" s="18"/>
      <c r="M218" s="18"/>
      <c r="N218" s="18"/>
      <c r="O218" s="18"/>
      <c r="P218" s="18"/>
      <c r="Q218" s="18"/>
      <c r="R218" s="18"/>
      <c r="S218" s="18"/>
      <c r="T218" s="18"/>
      <c r="U218" s="18"/>
      <c r="V218" s="18"/>
      <c r="W218" s="20"/>
      <c r="X218" s="20"/>
      <c r="Y218" s="20"/>
      <c r="Z218" s="20"/>
      <c r="AA218" s="20"/>
      <c r="AB218" s="20"/>
      <c r="AC218" s="20"/>
      <c r="AD218" s="18"/>
      <c r="AE218" s="20"/>
      <c r="AF218" s="20"/>
      <c r="AG218" s="20"/>
      <c r="AH218" s="20"/>
      <c r="AI218" s="20"/>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71"/>
      <c r="BO218" s="171"/>
      <c r="BP218" s="171"/>
      <c r="BQ218" s="171"/>
      <c r="BR218" s="161"/>
      <c r="BS218" s="161"/>
      <c r="BT218" s="161"/>
      <c r="BU218" s="161"/>
      <c r="BV218" s="161"/>
      <c r="BW218" s="151"/>
      <c r="BX218" s="151"/>
      <c r="BY218" s="151"/>
      <c r="BZ218" s="151"/>
      <c r="CA218" s="151"/>
      <c r="CB218" s="129"/>
      <c r="CC218" s="129"/>
      <c r="CD218" s="129"/>
      <c r="CE218" s="129"/>
      <c r="CF218" s="129"/>
      <c r="CG218" s="129"/>
      <c r="CH218" s="129"/>
      <c r="CI218" s="129"/>
      <c r="CJ218" s="129"/>
      <c r="CK218" s="129"/>
      <c r="CL218" s="18"/>
      <c r="CM218" s="18"/>
      <c r="CN218" s="18"/>
      <c r="CO218" s="118"/>
      <c r="CP218" s="48"/>
      <c r="CQ218" s="18"/>
      <c r="CR218" s="18"/>
      <c r="CS218" s="18"/>
      <c r="CT218" s="18"/>
      <c r="CU218" s="18"/>
      <c r="CV218" s="18"/>
      <c r="CW218" s="18"/>
      <c r="CX218" s="18"/>
      <c r="CY218" s="34"/>
      <c r="CZ218" s="18"/>
      <c r="DA218" s="18"/>
      <c r="DB218" s="18"/>
      <c r="DC218" s="18"/>
      <c r="DD218" s="18"/>
      <c r="DE218" s="18"/>
      <c r="DF218" s="18"/>
      <c r="DG218" s="18"/>
      <c r="DH218" s="45"/>
      <c r="DI218" s="18"/>
      <c r="DJ218" s="18"/>
      <c r="DK218" s="18"/>
      <c r="DL218" s="18"/>
      <c r="DM218" s="18"/>
      <c r="DN218" s="18"/>
      <c r="DO218" s="18"/>
      <c r="DP218" s="18"/>
      <c r="DQ218" s="45"/>
      <c r="DR218" s="18"/>
      <c r="DS218" s="18"/>
      <c r="DT218" s="18"/>
      <c r="DU218" s="18"/>
      <c r="DV218" s="18"/>
      <c r="DW218" s="18"/>
      <c r="DX218" s="18"/>
      <c r="DY218" s="18"/>
      <c r="DZ218" s="45"/>
      <c r="EA218" s="18"/>
      <c r="EB218" s="18"/>
      <c r="EC218" s="18"/>
      <c r="ED218" s="18"/>
      <c r="EE218" s="18"/>
      <c r="EF218" s="18"/>
      <c r="EG218" s="18"/>
      <c r="EH218" s="18"/>
      <c r="EI218" s="45"/>
      <c r="EJ218" s="18"/>
      <c r="EK218" s="18"/>
      <c r="EL218" s="18"/>
      <c r="EM218" s="18"/>
      <c r="EN218" s="18"/>
      <c r="EO218" s="18"/>
      <c r="EP218" s="18"/>
      <c r="EQ218" s="18"/>
      <c r="ER218" s="45"/>
      <c r="ES218" s="110"/>
      <c r="ET218" s="110"/>
      <c r="EU218" s="110"/>
      <c r="EV218" s="110"/>
      <c r="EW218" s="192"/>
      <c r="EX218" s="192"/>
      <c r="EY218" s="192"/>
      <c r="EZ218" s="192"/>
      <c r="FA218" s="199"/>
      <c r="FB218" s="214"/>
      <c r="FC218" s="214"/>
      <c r="FD218" s="18"/>
      <c r="FE218" s="18"/>
      <c r="FF218" s="18"/>
      <c r="FG218" s="18"/>
      <c r="FH218" s="18"/>
      <c r="FI218" s="18"/>
      <c r="FJ218" s="34"/>
      <c r="FK218" s="18"/>
      <c r="FL218" s="18"/>
      <c r="FM218" s="18"/>
      <c r="FN218" s="18"/>
      <c r="FO218" s="18"/>
      <c r="FP218" s="18"/>
      <c r="FQ218" s="18"/>
      <c r="FR218" s="18"/>
      <c r="FS218" s="45"/>
      <c r="FT218" s="18"/>
      <c r="FU218" s="18"/>
      <c r="FV218" s="18"/>
      <c r="FW218" s="18"/>
      <c r="FX218" s="18"/>
      <c r="FY218" s="18"/>
      <c r="FZ218" s="18"/>
      <c r="GA218" s="18"/>
      <c r="GB218" s="45"/>
      <c r="GC218" s="110"/>
      <c r="GD218" s="110"/>
      <c r="GE218" s="110"/>
      <c r="GF218" s="110"/>
      <c r="GG218" s="110"/>
      <c r="GH218" s="110"/>
      <c r="GI218" s="110"/>
      <c r="GJ218" s="110"/>
      <c r="GK218" s="110"/>
      <c r="GL218" s="110"/>
      <c r="GM218" s="110"/>
      <c r="GN218" s="110"/>
      <c r="GO218" s="110"/>
      <c r="GP218" s="110"/>
      <c r="GQ218" s="110"/>
      <c r="GR218" s="110"/>
      <c r="GS218" s="110"/>
      <c r="GT218" s="110"/>
      <c r="GU218" s="110"/>
      <c r="GV218" s="110"/>
      <c r="GW218" s="110"/>
      <c r="GX218" s="110"/>
      <c r="GY218" s="45"/>
      <c r="GZ218" s="199"/>
      <c r="HA218" s="110"/>
      <c r="HB218" s="110"/>
      <c r="HC218" s="110"/>
      <c r="HD218" s="34">
        <f t="shared" si="176"/>
        <v>0</v>
      </c>
      <c r="HE218" s="25">
        <f t="shared" si="193"/>
        <v>0</v>
      </c>
      <c r="HF218" s="25">
        <f t="shared" si="194"/>
        <v>0</v>
      </c>
      <c r="HG218" s="25">
        <f t="shared" si="195"/>
        <v>0</v>
      </c>
      <c r="HH218" s="25">
        <f t="shared" si="196"/>
        <v>0</v>
      </c>
      <c r="HI218" s="25"/>
      <c r="HJ218" s="18"/>
      <c r="HK218" s="18"/>
      <c r="HL218" s="24" t="str">
        <f t="shared" si="171"/>
        <v>-</v>
      </c>
      <c r="HM218" s="107"/>
      <c r="HN218" s="85"/>
      <c r="HO218" s="204" t="str">
        <f t="shared" si="177"/>
        <v>---/---</v>
      </c>
      <c r="HP218" s="204" t="str">
        <f t="shared" si="178"/>
        <v>---/---</v>
      </c>
      <c r="HQ218" s="182" t="str">
        <f t="shared" si="179"/>
        <v>---/---</v>
      </c>
      <c r="HR218" s="182" t="str">
        <f t="shared" si="180"/>
        <v>---/---</v>
      </c>
      <c r="HS218" s="182" t="b">
        <f t="shared" si="181"/>
        <v>0</v>
      </c>
      <c r="HT218" s="182" t="str">
        <f t="shared" si="182"/>
        <v>---/---</v>
      </c>
      <c r="HU218" s="182" t="str">
        <f t="shared" si="183"/>
        <v>---/---</v>
      </c>
      <c r="HV218" s="191" t="str">
        <f t="shared" si="184"/>
        <v>---/---</v>
      </c>
      <c r="HW218" s="184" t="str">
        <f t="shared" si="185"/>
        <v>---/---</v>
      </c>
      <c r="HX218" s="191" t="str">
        <f t="shared" si="186"/>
        <v>---/---</v>
      </c>
      <c r="HY218" s="183"/>
      <c r="HZ218" s="182" t="str">
        <f t="shared" si="187"/>
        <v>---/---</v>
      </c>
      <c r="IA218" s="182" t="str">
        <f t="shared" si="188"/>
        <v>---/---</v>
      </c>
      <c r="IB218" s="182" t="str">
        <f t="shared" si="189"/>
        <v>---/---</v>
      </c>
      <c r="IC218" s="182" t="str">
        <f t="shared" si="190"/>
        <v>---/---</v>
      </c>
      <c r="ID218" s="182" t="str">
        <f t="shared" si="191"/>
        <v>---/---</v>
      </c>
      <c r="IE218" s="185" t="str">
        <f t="shared" si="192"/>
        <v>---/---</v>
      </c>
      <c r="IF218" s="135" t="s">
        <v>717</v>
      </c>
      <c r="IG218" s="181">
        <v>1</v>
      </c>
      <c r="IH218" s="85"/>
      <c r="II218" s="85"/>
      <c r="IJ218" s="85"/>
      <c r="IK218" s="85"/>
      <c r="IL218" s="85"/>
      <c r="IM218" s="85"/>
      <c r="IN218" s="85"/>
      <c r="IO218" s="85"/>
      <c r="IP218" s="85"/>
      <c r="IQ218" s="85"/>
      <c r="IR218" s="85"/>
      <c r="IS218" s="85"/>
      <c r="IT218" s="85"/>
      <c r="IU218" s="85"/>
      <c r="IV218" s="85"/>
      <c r="IW218" s="85"/>
      <c r="IX218" s="85"/>
      <c r="IY218" s="85"/>
      <c r="IZ218" s="85"/>
      <c r="JA218" s="85"/>
      <c r="JB218" s="85"/>
      <c r="JC218" s="85"/>
      <c r="JD218" s="85"/>
      <c r="JE218" s="85"/>
      <c r="JF218" s="85"/>
      <c r="JG218" s="85"/>
      <c r="JH218" s="85"/>
      <c r="JI218" s="85"/>
      <c r="JJ218" s="85"/>
      <c r="JK218" s="85"/>
      <c r="JL218" s="85"/>
      <c r="JM218" s="85"/>
      <c r="JN218" s="85"/>
      <c r="JO218" s="85"/>
      <c r="JP218" s="85"/>
      <c r="JQ218" s="85"/>
      <c r="JR218" s="85"/>
      <c r="JS218" s="85"/>
      <c r="JT218" s="85"/>
      <c r="JU218" s="85"/>
      <c r="JV218" s="85"/>
      <c r="JW218" s="85"/>
      <c r="JX218" s="85"/>
      <c r="JY218" s="85"/>
      <c r="JZ218" s="85"/>
      <c r="KA218" s="85"/>
      <c r="KB218" s="85"/>
      <c r="KC218" s="85"/>
    </row>
    <row r="219" spans="1:289" s="57" customFormat="1" ht="42.75" hidden="1" customHeight="1">
      <c r="A219" s="6"/>
      <c r="B219" s="19" t="s">
        <v>156</v>
      </c>
      <c r="C219" s="19" t="s">
        <v>157</v>
      </c>
      <c r="D219" s="5"/>
      <c r="E219" s="5"/>
      <c r="F219" s="5"/>
      <c r="G219" s="5"/>
      <c r="H219" s="5" t="s">
        <v>727</v>
      </c>
      <c r="I219" s="5" t="s">
        <v>736</v>
      </c>
      <c r="J219" s="5"/>
      <c r="K219" s="5"/>
      <c r="L219" s="5"/>
      <c r="M219" s="5"/>
      <c r="N219" s="5"/>
      <c r="O219" s="5"/>
      <c r="P219" s="5" t="s">
        <v>749</v>
      </c>
      <c r="Q219" s="5" t="s">
        <v>750</v>
      </c>
      <c r="R219" s="5" t="s">
        <v>205</v>
      </c>
      <c r="S219" s="5" t="s">
        <v>360</v>
      </c>
      <c r="T219" s="5" t="s">
        <v>361</v>
      </c>
      <c r="U219" s="5" t="s">
        <v>158</v>
      </c>
      <c r="V219" s="5"/>
      <c r="W219" s="5" t="str">
        <f>CONCATENATE(X219,"-",Y219,"-",Z219,AA219,,AB219,"-",AC219)</f>
        <v>3-60-JUNC-0001</v>
      </c>
      <c r="X219" s="19" t="s">
        <v>180</v>
      </c>
      <c r="Y219" s="19">
        <v>60</v>
      </c>
      <c r="Z219" s="19" t="s">
        <v>501</v>
      </c>
      <c r="AA219" s="19" t="s">
        <v>307</v>
      </c>
      <c r="AB219" s="19"/>
      <c r="AC219" s="19" t="s">
        <v>188</v>
      </c>
      <c r="AD219" s="5"/>
      <c r="AE219" s="19">
        <v>4</v>
      </c>
      <c r="AF219" s="19" t="s">
        <v>181</v>
      </c>
      <c r="AG219" s="19" t="s">
        <v>182</v>
      </c>
      <c r="AH219" s="19">
        <v>335</v>
      </c>
      <c r="AI219" s="19" t="s">
        <v>223</v>
      </c>
      <c r="AJ219" s="5"/>
      <c r="AK219" s="5"/>
      <c r="AL219" s="5" t="s">
        <v>123</v>
      </c>
      <c r="AM219" s="5"/>
      <c r="AN219" s="5" t="s">
        <v>167</v>
      </c>
      <c r="AO219" s="5" t="str">
        <f>CONCATENATE("0055-",B219,"-",C219,"-","4",".",AE219,".",AF219,".",AG219,".",AH219,"-",AL219,".",AN219,"-",AI219)</f>
        <v>0055-CPC-GA1-4.4.4.60.335-ASK1.RD-0007</v>
      </c>
      <c r="AP219" s="5" t="str">
        <f>CONCATENATE("0055-",B219,"-",C219,"-","4",".",AE219,".",AF219,".",AG219,".",AH219,"-",AL219,"-",AN219,"-",AI219,"_",BD219,"_",U219)</f>
        <v>0055-CPC-GA1-4.4.4.60.335-ASK1-RD-0007_A1_ER</v>
      </c>
      <c r="AQ219" s="13" t="s">
        <v>538</v>
      </c>
      <c r="AR219" s="13" t="s">
        <v>527</v>
      </c>
      <c r="AS219" s="13"/>
      <c r="AT219" s="13"/>
      <c r="AU219" s="13" t="s">
        <v>318</v>
      </c>
      <c r="AV219" s="13" t="s">
        <v>333</v>
      </c>
      <c r="AW219" s="13" t="str">
        <f>CONCATENATE(AQ219," ",AS219,CHAR(10),W219,CHAR(10),AU219)</f>
        <v>Combined Network Cabinet 
3-60-JUNC-0001
List of drawings</v>
      </c>
      <c r="AX219" s="13" t="str">
        <f>CONCATENATE(AR219," ",AT219,CHAR(10),W219,CHAR(10),AV219)</f>
        <v>Шкаф коммуникационный комбинированный 
3-60-JUNC-0001
Ведомость документов</v>
      </c>
      <c r="AY219" s="5"/>
      <c r="AZ219" s="5" t="s">
        <v>490</v>
      </c>
      <c r="BA219" s="5" t="s">
        <v>489</v>
      </c>
      <c r="BB219" s="5" t="str">
        <f>IF(FW219&gt;0,"02",IF(FN219&gt;0,"01",IF(FE219&gt;0,"00",IF(EM219&gt;0,"G1",IF(ED219&gt;0,"F1",IF(DU219&gt;0,"E1",IF(DL219&gt;0,"D1",IF(DC219&gt;0,"C1",IF(CT219&gt;0,"B1",IF(BM219&gt;0,"A1","-"))))))))))</f>
        <v>A1</v>
      </c>
      <c r="BC219" s="167" t="str">
        <f t="shared" ref="BC219:BC223" si="202">IF(OR(BB219="A1",BB219="B1",BB219="C1",BB219="D1",BB219="E1",BB219="F1",BB219="G1",BB219="H1"),"IFR",IF(OR(BB219="00",BB219="01",BB219="02",BB219="03",BB219="04",BB219="05"),"IFU","-"))</f>
        <v>IFR</v>
      </c>
      <c r="BD219" s="5" t="str">
        <f t="shared" ref="BD219:BD223" si="203">BB219</f>
        <v>A1</v>
      </c>
      <c r="BE219" s="5"/>
      <c r="BF219" s="5"/>
      <c r="BG219" s="12"/>
      <c r="BH219" s="5"/>
      <c r="BI219" s="5"/>
      <c r="BJ219" s="54">
        <f>FB219-(28+15)</f>
        <v>44189</v>
      </c>
      <c r="BK219" s="54">
        <f ca="1">IF(BM219&gt;0,BL219,IF(BJ219&lt;TODAY(),WORKDAY(TODAY(),10),BJ219))</f>
        <v>44245</v>
      </c>
      <c r="BL219" s="54">
        <v>44245</v>
      </c>
      <c r="BM219" s="167" t="s">
        <v>788</v>
      </c>
      <c r="BN219" s="167"/>
      <c r="BO219" s="167"/>
      <c r="BP219" s="167"/>
      <c r="BQ219" s="167"/>
      <c r="BR219" s="157"/>
      <c r="BS219" s="157"/>
      <c r="BT219" s="157"/>
      <c r="BU219" s="157"/>
      <c r="BV219" s="157"/>
      <c r="BW219" s="147"/>
      <c r="BX219" s="147"/>
      <c r="BY219" s="147"/>
      <c r="BZ219" s="147"/>
      <c r="CA219" s="147"/>
      <c r="CB219" s="125"/>
      <c r="CC219" s="125"/>
      <c r="CD219" s="125"/>
      <c r="CE219" s="125"/>
      <c r="CF219" s="125"/>
      <c r="CG219" s="125"/>
      <c r="CH219" s="125"/>
      <c r="CI219" s="125"/>
      <c r="CJ219" s="125"/>
      <c r="CK219" s="125"/>
      <c r="CL219" s="24">
        <f>WORKDAY(BJ219,20)</f>
        <v>44217</v>
      </c>
      <c r="CM219" s="24">
        <f ca="1">IF(BM219&gt;0,WORKDAY(BK219,10),"-")</f>
        <v>44259</v>
      </c>
      <c r="CN219" s="54"/>
      <c r="CO219" s="117"/>
      <c r="CP219" s="34"/>
      <c r="CQ219" s="24">
        <f>WORKDAY(CL219,10)</f>
        <v>44231</v>
      </c>
      <c r="CR219" s="24" t="str">
        <f>IF(CO219&gt;0,WORKDAY(CM219,10),"-")</f>
        <v>-</v>
      </c>
      <c r="CS219" s="54"/>
      <c r="CT219" s="5"/>
      <c r="CU219" s="24" t="str">
        <f>IF(CT219&gt;0,WORKDAY(CQ219,10),"-")</f>
        <v>-</v>
      </c>
      <c r="CV219" s="24" t="str">
        <f>IF(CT219&gt;0,WORKDAY(CR219,10),"-")</f>
        <v>-</v>
      </c>
      <c r="CW219" s="54"/>
      <c r="CX219" s="5"/>
      <c r="CY219" s="34"/>
      <c r="CZ219" s="24" t="str">
        <f>IF(CX219&gt;0,WORKDAY(CU219,10),"-")</f>
        <v>-</v>
      </c>
      <c r="DA219" s="24" t="str">
        <f>IF(CX219&gt;0,WORKDAY(CV219,10),"-")</f>
        <v>-</v>
      </c>
      <c r="DB219" s="24"/>
      <c r="DC219" s="5"/>
      <c r="DD219" s="24" t="str">
        <f>IF(DC219&gt;0,WORKDAY(CZ219,10),"-")</f>
        <v>-</v>
      </c>
      <c r="DE219" s="24" t="str">
        <f>IF(DC219&gt;0,WORKDAY(DA219,10),"-")</f>
        <v>-</v>
      </c>
      <c r="DF219" s="5"/>
      <c r="DG219" s="5"/>
      <c r="DH219" s="54"/>
      <c r="DI219" s="24" t="str">
        <f>IF(DG219&gt;0,WORKDAY(DD219,10),"-")</f>
        <v>-</v>
      </c>
      <c r="DJ219" s="24" t="str">
        <f>IF(DG219&gt;0,WORKDAY(DE219,10),"-")</f>
        <v>-</v>
      </c>
      <c r="DK219" s="5"/>
      <c r="DL219" s="5"/>
      <c r="DM219" s="24" t="str">
        <f>IF(DL219&gt;0,WORKDAY(DI219,10),"-")</f>
        <v>-</v>
      </c>
      <c r="DN219" s="24" t="str">
        <f>IF(DL219&gt;0,WORKDAY(DJ219,10),"-")</f>
        <v>-</v>
      </c>
      <c r="DO219" s="5"/>
      <c r="DP219" s="5"/>
      <c r="DQ219" s="54"/>
      <c r="DR219" s="24" t="str">
        <f>IF(DP219&gt;0,WORKDAY(DM219,10),"-")</f>
        <v>-</v>
      </c>
      <c r="DS219" s="24" t="str">
        <f>IF(DP219&gt;0,WORKDAY(DN219,10),"-")</f>
        <v>-</v>
      </c>
      <c r="DT219" s="5"/>
      <c r="DU219" s="5"/>
      <c r="DV219" s="24" t="str">
        <f>IF(DU219&gt;0,WORKDAY(DR219,10),"-")</f>
        <v>-</v>
      </c>
      <c r="DW219" s="24" t="str">
        <f>IF(DU219&gt;0,WORKDAY(DS219,10),"-")</f>
        <v>-</v>
      </c>
      <c r="DX219" s="5"/>
      <c r="DY219" s="5"/>
      <c r="DZ219" s="54"/>
      <c r="EA219" s="24" t="str">
        <f>IF(DY219&gt;0,WORKDAY(DV219,10),"-")</f>
        <v>-</v>
      </c>
      <c r="EB219" s="24" t="str">
        <f>IF(DY219&gt;0,WORKDAY(DW219,10),"-")</f>
        <v>-</v>
      </c>
      <c r="EC219" s="5"/>
      <c r="ED219" s="5"/>
      <c r="EE219" s="24" t="str">
        <f>IF(ED219&gt;0,WORKDAY(EA219,10),"-")</f>
        <v>-</v>
      </c>
      <c r="EF219" s="24" t="str">
        <f>IF(ED219&gt;0,WORKDAY(EB219,10),"-")</f>
        <v>-</v>
      </c>
      <c r="EG219" s="5"/>
      <c r="EH219" s="5"/>
      <c r="EI219" s="54"/>
      <c r="EJ219" s="24" t="str">
        <f>IF(EH219&gt;0,WORKDAY(EE219,10),"-")</f>
        <v>-</v>
      </c>
      <c r="EK219" s="24" t="str">
        <f>IF(EH219&gt;0,WORKDAY(EF219,10),"-")</f>
        <v>-</v>
      </c>
      <c r="EL219" s="5"/>
      <c r="EM219" s="5"/>
      <c r="EN219" s="24" t="str">
        <f>IF(EM219&gt;0,WORKDAY(EJ219,10),"-")</f>
        <v>-</v>
      </c>
      <c r="EO219" s="24" t="str">
        <f>IF(EM219&gt;0,WORKDAY(EK219,10),"-")</f>
        <v>-</v>
      </c>
      <c r="EP219" s="5"/>
      <c r="EQ219" s="5"/>
      <c r="ER219" s="54"/>
      <c r="ES219" s="54"/>
      <c r="ET219" s="54"/>
      <c r="EU219" s="54"/>
      <c r="EV219" s="54"/>
      <c r="EW219" s="24"/>
      <c r="EX219" s="24"/>
      <c r="EY219" s="167"/>
      <c r="EZ219" s="167"/>
      <c r="FA219" s="193"/>
      <c r="FB219" s="214">
        <v>44232</v>
      </c>
      <c r="FC219" s="214">
        <f ca="1">IF(BK219&gt;0,IF(DC219&gt;0,WORKDAY(DB219,20),IF(CT219&gt;0,WORKDAY(CS219,30),IF(CO219&gt;0,WORKDAY(CN219,40),FB219))),"-")</f>
        <v>44232</v>
      </c>
      <c r="FD219" s="167"/>
      <c r="FE219" s="167"/>
      <c r="FF219" s="24" t="str">
        <f>IF(FE219&gt;0,WORKDAY(FB219,10),"-")</f>
        <v>-</v>
      </c>
      <c r="FG219" s="24" t="str">
        <f>IF(FE219&gt;0,WORKDAY(FC219,10),"-")</f>
        <v>-</v>
      </c>
      <c r="FH219" s="5"/>
      <c r="FI219" s="5"/>
      <c r="FJ219" s="34"/>
      <c r="FK219" s="24">
        <f t="shared" ref="FK219:FK223" si="204">WORKDAY(FB219,20)</f>
        <v>44260</v>
      </c>
      <c r="FL219" s="24">
        <f>FK219</f>
        <v>44260</v>
      </c>
      <c r="FM219" s="167"/>
      <c r="FN219" s="5"/>
      <c r="FO219" s="24" t="str">
        <f>IF(FN219&gt;0,WORKDAY(FK219,10),"-")</f>
        <v>-</v>
      </c>
      <c r="FP219" s="24" t="str">
        <f>IF(FN219&gt;0,WORKDAY(FL219,10),"-")</f>
        <v>-</v>
      </c>
      <c r="FQ219" s="5"/>
      <c r="FR219" s="5"/>
      <c r="FS219" s="54"/>
      <c r="FT219" s="24">
        <f t="shared" ref="FT219:FT223" si="205">WORKDAY(FK219,20)</f>
        <v>44288</v>
      </c>
      <c r="FU219" s="24">
        <f>FT219</f>
        <v>44288</v>
      </c>
      <c r="FV219" s="5"/>
      <c r="FW219" s="5"/>
      <c r="FX219" s="24" t="str">
        <f>IF(FW219&gt;0,WORKDAY(FT219,10),"-")</f>
        <v>-</v>
      </c>
      <c r="FY219" s="24" t="str">
        <f>IF(FW219&gt;0,WORKDAY(FU219,10),"-")</f>
        <v>-</v>
      </c>
      <c r="FZ219" s="5"/>
      <c r="GA219" s="5"/>
      <c r="GB219" s="54"/>
      <c r="GC219" s="54"/>
      <c r="GD219" s="54"/>
      <c r="GE219" s="54"/>
      <c r="GF219" s="54"/>
      <c r="GG219" s="54"/>
      <c r="GH219" s="54"/>
      <c r="GI219" s="54"/>
      <c r="GJ219" s="54"/>
      <c r="GK219" s="54"/>
      <c r="GL219" s="54"/>
      <c r="GM219" s="54"/>
      <c r="GN219" s="54"/>
      <c r="GO219" s="54"/>
      <c r="GP219" s="54"/>
      <c r="GQ219" s="54"/>
      <c r="GR219" s="54"/>
      <c r="GS219" s="54"/>
      <c r="GT219" s="54"/>
      <c r="GU219" s="54"/>
      <c r="GV219" s="54"/>
      <c r="GW219" s="54"/>
      <c r="GX219" s="54"/>
      <c r="GY219" s="54"/>
      <c r="GZ219" s="193"/>
      <c r="HA219" s="54"/>
      <c r="HB219" s="54"/>
      <c r="HC219" s="54"/>
      <c r="HD219" s="34">
        <f t="shared" ca="1" si="176"/>
        <v>1</v>
      </c>
      <c r="HE219" s="25">
        <f t="shared" ca="1" si="193"/>
        <v>6.8389057750759875E-4</v>
      </c>
      <c r="HF219" s="25">
        <f t="shared" ca="1" si="194"/>
        <v>1.5197568389057751E-3</v>
      </c>
      <c r="HG219" s="25">
        <f t="shared" ca="1" si="195"/>
        <v>9.0543259557344079E-4</v>
      </c>
      <c r="HH219" s="25">
        <f t="shared" ca="1" si="196"/>
        <v>2.012072434607646E-3</v>
      </c>
      <c r="HI219" s="25"/>
      <c r="HJ219" s="25"/>
      <c r="HK219" s="5"/>
      <c r="HL219" s="24">
        <f t="shared" ca="1" si="171"/>
        <v>44245</v>
      </c>
      <c r="HM219" s="107"/>
      <c r="HO219" s="204" t="str">
        <f t="shared" si="177"/>
        <v>ожидание A1</v>
      </c>
      <c r="HP219" s="204" t="str">
        <f t="shared" si="178"/>
        <v>не выгружено 00</v>
      </c>
      <c r="HQ219" s="182" t="str">
        <f t="shared" si="179"/>
        <v>выгружено A1</v>
      </c>
      <c r="HR219" s="182" t="str">
        <f t="shared" si="180"/>
        <v>ожидание A1</v>
      </c>
      <c r="HS219" s="182" t="b">
        <f t="shared" si="181"/>
        <v>0</v>
      </c>
      <c r="HT219" s="182" t="str">
        <f t="shared" si="182"/>
        <v>ожидание замечаний</v>
      </c>
      <c r="HU219" s="182" t="str">
        <f t="shared" si="183"/>
        <v>0055-P2-GA1-CPC-TRM-00665</v>
      </c>
      <c r="HV219" s="191">
        <f t="shared" si="184"/>
        <v>44245</v>
      </c>
      <c r="HW219" s="184" t="str">
        <f t="shared" si="185"/>
        <v>ожидание A1</v>
      </c>
      <c r="HX219" s="191" t="str">
        <f t="shared" si="186"/>
        <v>ожидание A1</v>
      </c>
      <c r="HY219" s="183"/>
      <c r="HZ219" s="182" t="str">
        <f t="shared" si="187"/>
        <v>выгружено</v>
      </c>
      <c r="IA219" s="182" t="str">
        <f t="shared" si="188"/>
        <v>A1</v>
      </c>
      <c r="IB219" s="182" t="str">
        <f t="shared" si="189"/>
        <v>ожидание замечаний к ревизии</v>
      </c>
      <c r="IC219" s="182" t="str">
        <f t="shared" si="190"/>
        <v>A1</v>
      </c>
      <c r="ID219" s="182" t="str">
        <f t="shared" si="191"/>
        <v>A1</v>
      </c>
      <c r="IE219" s="185" t="str">
        <f t="shared" si="192"/>
        <v>1</v>
      </c>
      <c r="IF219" s="135" t="s">
        <v>705</v>
      </c>
      <c r="IG219" s="181">
        <v>1</v>
      </c>
    </row>
    <row r="220" spans="1:289" s="57" customFormat="1" ht="42.75" hidden="1" customHeight="1">
      <c r="A220" s="6"/>
      <c r="B220" s="19" t="s">
        <v>156</v>
      </c>
      <c r="C220" s="19" t="s">
        <v>157</v>
      </c>
      <c r="D220" s="5"/>
      <c r="E220" s="5"/>
      <c r="F220" s="5"/>
      <c r="G220" s="5"/>
      <c r="H220" s="5" t="s">
        <v>727</v>
      </c>
      <c r="I220" s="5" t="s">
        <v>736</v>
      </c>
      <c r="J220" s="5"/>
      <c r="K220" s="5"/>
      <c r="L220" s="5"/>
      <c r="M220" s="5"/>
      <c r="N220" s="5"/>
      <c r="O220" s="5"/>
      <c r="P220" s="5" t="s">
        <v>749</v>
      </c>
      <c r="Q220" s="5" t="s">
        <v>750</v>
      </c>
      <c r="R220" s="5" t="s">
        <v>205</v>
      </c>
      <c r="S220" s="5" t="s">
        <v>360</v>
      </c>
      <c r="T220" s="5" t="s">
        <v>361</v>
      </c>
      <c r="U220" s="5" t="s">
        <v>158</v>
      </c>
      <c r="V220" s="5"/>
      <c r="W220" s="167" t="str">
        <f t="shared" ref="W220:W222" si="206">CONCATENATE(X220,"-",Y220,"-",Z220,AA220,,AB220,"-",AC220)</f>
        <v>3-60-JUNC-0001</v>
      </c>
      <c r="X220" s="19" t="s">
        <v>180</v>
      </c>
      <c r="Y220" s="19">
        <v>60</v>
      </c>
      <c r="Z220" s="19" t="s">
        <v>501</v>
      </c>
      <c r="AA220" s="19" t="s">
        <v>307</v>
      </c>
      <c r="AB220" s="19"/>
      <c r="AC220" s="19" t="s">
        <v>188</v>
      </c>
      <c r="AD220" s="5"/>
      <c r="AE220" s="19">
        <v>4</v>
      </c>
      <c r="AF220" s="19" t="s">
        <v>181</v>
      </c>
      <c r="AG220" s="19" t="s">
        <v>182</v>
      </c>
      <c r="AH220" s="19">
        <v>335</v>
      </c>
      <c r="AI220" s="19" t="s">
        <v>223</v>
      </c>
      <c r="AJ220" s="5"/>
      <c r="AK220" s="5"/>
      <c r="AL220" s="5" t="s">
        <v>123</v>
      </c>
      <c r="AM220" s="5"/>
      <c r="AN220" s="5" t="s">
        <v>168</v>
      </c>
      <c r="AO220" s="5" t="str">
        <f>CONCATENATE("0055-",B220,"-",C220,"-","4",".",AE220,".",AF220,".",AG220,".",AH220,"-",AL220,".",AN220,"-",AI220)</f>
        <v>0055-CPC-GA1-4.4.4.60.335-ASK1.SP-0007</v>
      </c>
      <c r="AP220" s="5" t="str">
        <f>CONCATENATE("0055-",B220,"-",C220,"-","4",".",AE220,".",AF220,".",AG220,".",AH220,"-",AL220,"-",AN220,"-",AI220,"_",BD220,"_",U220)</f>
        <v>0055-CPC-GA1-4.4.4.60.335-ASK1-SP-0007_A1_ER</v>
      </c>
      <c r="AQ220" s="13" t="s">
        <v>538</v>
      </c>
      <c r="AR220" s="13" t="s">
        <v>527</v>
      </c>
      <c r="AS220" s="13"/>
      <c r="AT220" s="13"/>
      <c r="AU220" s="13" t="s">
        <v>319</v>
      </c>
      <c r="AV220" s="13" t="s">
        <v>334</v>
      </c>
      <c r="AW220" s="13" t="str">
        <f>CONCATENATE(AQ220," ",AS220,CHAR(10),W220,CHAR(10),AU220)</f>
        <v>Combined Network Cabinet 
3-60-JUNC-0001
List of elements</v>
      </c>
      <c r="AX220" s="13" t="str">
        <f>CONCATENATE(AR220," ",AT220,CHAR(10),W220,CHAR(10),AV220)</f>
        <v>Шкаф коммуникационный комбинированный 
3-60-JUNC-0001
Перечень элементов</v>
      </c>
      <c r="AY220" s="5"/>
      <c r="AZ220" s="5" t="s">
        <v>490</v>
      </c>
      <c r="BA220" s="5" t="s">
        <v>489</v>
      </c>
      <c r="BB220" s="5" t="str">
        <f>IF(FW220&gt;0,"02",IF(FN220&gt;0,"01",IF(FE220&gt;0,"00",IF(EM220&gt;0,"G1",IF(ED220&gt;0,"F1",IF(DU220&gt;0,"E1",IF(DL220&gt;0,"D1",IF(DC220&gt;0,"C1",IF(CT220&gt;0,"B1",IF(BM220&gt;0,"A1","-"))))))))))</f>
        <v>A1</v>
      </c>
      <c r="BC220" s="167" t="str">
        <f t="shared" si="202"/>
        <v>IFR</v>
      </c>
      <c r="BD220" s="5" t="str">
        <f t="shared" si="203"/>
        <v>A1</v>
      </c>
      <c r="BE220" s="5"/>
      <c r="BF220" s="5"/>
      <c r="BG220" s="12"/>
      <c r="BH220" s="5"/>
      <c r="BI220" s="5"/>
      <c r="BJ220" s="54">
        <f>FB220-(28+15)</f>
        <v>44189</v>
      </c>
      <c r="BK220" s="54">
        <f ca="1">IF(BM220&gt;0,BL220,IF(BJ220&lt;TODAY(),WORKDAY(TODAY(),10),BJ220))</f>
        <v>44245</v>
      </c>
      <c r="BL220" s="193">
        <v>44245</v>
      </c>
      <c r="BM220" s="167" t="s">
        <v>788</v>
      </c>
      <c r="BN220" s="167"/>
      <c r="BO220" s="167"/>
      <c r="BP220" s="167"/>
      <c r="BQ220" s="167"/>
      <c r="BR220" s="157"/>
      <c r="BS220" s="157"/>
      <c r="BT220" s="157"/>
      <c r="BU220" s="157"/>
      <c r="BV220" s="157"/>
      <c r="BW220" s="147"/>
      <c r="BX220" s="147"/>
      <c r="BY220" s="147"/>
      <c r="BZ220" s="147"/>
      <c r="CA220" s="147"/>
      <c r="CB220" s="125"/>
      <c r="CC220" s="125"/>
      <c r="CD220" s="125"/>
      <c r="CE220" s="125"/>
      <c r="CF220" s="125"/>
      <c r="CG220" s="125"/>
      <c r="CH220" s="125"/>
      <c r="CI220" s="125"/>
      <c r="CJ220" s="125"/>
      <c r="CK220" s="125"/>
      <c r="CL220" s="24">
        <f>WORKDAY(BJ220,20)</f>
        <v>44217</v>
      </c>
      <c r="CM220" s="24">
        <f ca="1">IF(BM220&gt;0,WORKDAY(BK220,10),"-")</f>
        <v>44259</v>
      </c>
      <c r="CN220" s="54"/>
      <c r="CO220" s="117"/>
      <c r="CP220" s="34"/>
      <c r="CQ220" s="24">
        <f>WORKDAY(CL220,10)</f>
        <v>44231</v>
      </c>
      <c r="CR220" s="24" t="str">
        <f>IF(CO220&gt;0,WORKDAY(CM220,10),"-")</f>
        <v>-</v>
      </c>
      <c r="CS220" s="54"/>
      <c r="CT220" s="5"/>
      <c r="CU220" s="24" t="str">
        <f>IF(CT220&gt;0,WORKDAY(CQ220,10),"-")</f>
        <v>-</v>
      </c>
      <c r="CV220" s="24" t="str">
        <f>IF(CT220&gt;0,WORKDAY(CR220,10),"-")</f>
        <v>-</v>
      </c>
      <c r="CW220" s="54"/>
      <c r="CX220" s="5"/>
      <c r="CY220" s="34"/>
      <c r="CZ220" s="24" t="str">
        <f>IF(CX220&gt;0,WORKDAY(CU220,10),"-")</f>
        <v>-</v>
      </c>
      <c r="DA220" s="24" t="str">
        <f>IF(CX220&gt;0,WORKDAY(CV220,10),"-")</f>
        <v>-</v>
      </c>
      <c r="DB220" s="24"/>
      <c r="DC220" s="5"/>
      <c r="DD220" s="24" t="str">
        <f>IF(DC220&gt;0,WORKDAY(CZ220,10),"-")</f>
        <v>-</v>
      </c>
      <c r="DE220" s="24" t="str">
        <f>IF(DC220&gt;0,WORKDAY(DA220,10),"-")</f>
        <v>-</v>
      </c>
      <c r="DF220" s="5"/>
      <c r="DG220" s="5"/>
      <c r="DH220" s="54"/>
      <c r="DI220" s="24" t="str">
        <f>IF(DG220&gt;0,WORKDAY(DD220,10),"-")</f>
        <v>-</v>
      </c>
      <c r="DJ220" s="24" t="str">
        <f>IF(DG220&gt;0,WORKDAY(DE220,10),"-")</f>
        <v>-</v>
      </c>
      <c r="DK220" s="5"/>
      <c r="DL220" s="5"/>
      <c r="DM220" s="24" t="str">
        <f>IF(DL220&gt;0,WORKDAY(DI220,10),"-")</f>
        <v>-</v>
      </c>
      <c r="DN220" s="24" t="str">
        <f>IF(DL220&gt;0,WORKDAY(DJ220,10),"-")</f>
        <v>-</v>
      </c>
      <c r="DO220" s="5"/>
      <c r="DP220" s="5"/>
      <c r="DQ220" s="54"/>
      <c r="DR220" s="24" t="str">
        <f>IF(DP220&gt;0,WORKDAY(DM220,10),"-")</f>
        <v>-</v>
      </c>
      <c r="DS220" s="24" t="str">
        <f>IF(DP220&gt;0,WORKDAY(DN220,10),"-")</f>
        <v>-</v>
      </c>
      <c r="DT220" s="5"/>
      <c r="DU220" s="5"/>
      <c r="DV220" s="24" t="str">
        <f>IF(DU220&gt;0,WORKDAY(DR220,10),"-")</f>
        <v>-</v>
      </c>
      <c r="DW220" s="24" t="str">
        <f>IF(DU220&gt;0,WORKDAY(DS220,10),"-")</f>
        <v>-</v>
      </c>
      <c r="DX220" s="5"/>
      <c r="DY220" s="5"/>
      <c r="DZ220" s="54"/>
      <c r="EA220" s="24" t="str">
        <f>IF(DY220&gt;0,WORKDAY(DV220,10),"-")</f>
        <v>-</v>
      </c>
      <c r="EB220" s="24" t="str">
        <f>IF(DY220&gt;0,WORKDAY(DW220,10),"-")</f>
        <v>-</v>
      </c>
      <c r="EC220" s="5"/>
      <c r="ED220" s="5"/>
      <c r="EE220" s="24" t="str">
        <f>IF(ED220&gt;0,WORKDAY(EA220,10),"-")</f>
        <v>-</v>
      </c>
      <c r="EF220" s="24" t="str">
        <f>IF(ED220&gt;0,WORKDAY(EB220,10),"-")</f>
        <v>-</v>
      </c>
      <c r="EG220" s="5"/>
      <c r="EH220" s="5"/>
      <c r="EI220" s="54"/>
      <c r="EJ220" s="24" t="str">
        <f>IF(EH220&gt;0,WORKDAY(EE220,10),"-")</f>
        <v>-</v>
      </c>
      <c r="EK220" s="24" t="str">
        <f>IF(EH220&gt;0,WORKDAY(EF220,10),"-")</f>
        <v>-</v>
      </c>
      <c r="EL220" s="5"/>
      <c r="EM220" s="5"/>
      <c r="EN220" s="24" t="str">
        <f>IF(EM220&gt;0,WORKDAY(EJ220,10),"-")</f>
        <v>-</v>
      </c>
      <c r="EO220" s="24" t="str">
        <f>IF(EM220&gt;0,WORKDAY(EK220,10),"-")</f>
        <v>-</v>
      </c>
      <c r="EP220" s="5"/>
      <c r="EQ220" s="5"/>
      <c r="ER220" s="54"/>
      <c r="ES220" s="54"/>
      <c r="ET220" s="54"/>
      <c r="EU220" s="54"/>
      <c r="EV220" s="54"/>
      <c r="EW220" s="24"/>
      <c r="EX220" s="24"/>
      <c r="EY220" s="167"/>
      <c r="EZ220" s="167"/>
      <c r="FA220" s="193"/>
      <c r="FB220" s="214">
        <v>44232</v>
      </c>
      <c r="FC220" s="214">
        <f ca="1">IF(BK220&gt;0,IF(DC220&gt;0,WORKDAY(DB220,20),IF(CT220&gt;0,WORKDAY(CS220,30),IF(CO220&gt;0,WORKDAY(CN220,40),FB220))),"-")</f>
        <v>44232</v>
      </c>
      <c r="FD220" s="167"/>
      <c r="FE220" s="167"/>
      <c r="FF220" s="24" t="str">
        <f>IF(FE220&gt;0,WORKDAY(FB220,10),"-")</f>
        <v>-</v>
      </c>
      <c r="FG220" s="24" t="str">
        <f>IF(FE220&gt;0,WORKDAY(FC220,10),"-")</f>
        <v>-</v>
      </c>
      <c r="FH220" s="5"/>
      <c r="FI220" s="5"/>
      <c r="FJ220" s="34"/>
      <c r="FK220" s="24">
        <f t="shared" si="204"/>
        <v>44260</v>
      </c>
      <c r="FL220" s="24">
        <f>FK220</f>
        <v>44260</v>
      </c>
      <c r="FM220" s="5"/>
      <c r="FN220" s="5"/>
      <c r="FO220" s="24" t="str">
        <f>IF(FN220&gt;0,WORKDAY(FK220,10),"-")</f>
        <v>-</v>
      </c>
      <c r="FP220" s="24" t="str">
        <f>IF(FN220&gt;0,WORKDAY(FL220,10),"-")</f>
        <v>-</v>
      </c>
      <c r="FQ220" s="5"/>
      <c r="FR220" s="5"/>
      <c r="FS220" s="54"/>
      <c r="FT220" s="24">
        <f t="shared" si="205"/>
        <v>44288</v>
      </c>
      <c r="FU220" s="24">
        <f>FT220</f>
        <v>44288</v>
      </c>
      <c r="FV220" s="5"/>
      <c r="FW220" s="5"/>
      <c r="FX220" s="24" t="str">
        <f>IF(FW220&gt;0,WORKDAY(FT220,10),"-")</f>
        <v>-</v>
      </c>
      <c r="FY220" s="24" t="str">
        <f>IF(FW220&gt;0,WORKDAY(FU220,10),"-")</f>
        <v>-</v>
      </c>
      <c r="FZ220" s="5"/>
      <c r="GA220" s="5"/>
      <c r="GB220" s="54"/>
      <c r="GC220" s="54"/>
      <c r="GD220" s="54"/>
      <c r="GE220" s="54"/>
      <c r="GF220" s="54"/>
      <c r="GG220" s="54"/>
      <c r="GH220" s="54"/>
      <c r="GI220" s="54"/>
      <c r="GJ220" s="54"/>
      <c r="GK220" s="54"/>
      <c r="GL220" s="54"/>
      <c r="GM220" s="54"/>
      <c r="GN220" s="54"/>
      <c r="GO220" s="54"/>
      <c r="GP220" s="54"/>
      <c r="GQ220" s="54"/>
      <c r="GR220" s="54"/>
      <c r="GS220" s="54"/>
      <c r="GT220" s="54"/>
      <c r="GU220" s="54"/>
      <c r="GV220" s="54"/>
      <c r="GW220" s="54"/>
      <c r="GX220" s="54"/>
      <c r="GY220" s="54"/>
      <c r="GZ220" s="193"/>
      <c r="HA220" s="54"/>
      <c r="HB220" s="54"/>
      <c r="HC220" s="54"/>
      <c r="HD220" s="34">
        <f t="shared" ca="1" si="176"/>
        <v>1</v>
      </c>
      <c r="HE220" s="25">
        <f t="shared" ca="1" si="193"/>
        <v>6.8389057750759875E-4</v>
      </c>
      <c r="HF220" s="25">
        <f t="shared" ca="1" si="194"/>
        <v>1.5197568389057751E-3</v>
      </c>
      <c r="HG220" s="25">
        <f t="shared" ca="1" si="195"/>
        <v>9.0543259557344079E-4</v>
      </c>
      <c r="HH220" s="25">
        <f t="shared" ca="1" si="196"/>
        <v>2.012072434607646E-3</v>
      </c>
      <c r="HI220" s="25"/>
      <c r="HJ220" s="25"/>
      <c r="HK220" s="5"/>
      <c r="HL220" s="24">
        <f t="shared" ca="1" si="171"/>
        <v>44245</v>
      </c>
      <c r="HM220" s="107"/>
      <c r="HO220" s="204" t="str">
        <f t="shared" si="177"/>
        <v>ожидание A1</v>
      </c>
      <c r="HP220" s="204" t="str">
        <f t="shared" si="178"/>
        <v>не выгружено 00</v>
      </c>
      <c r="HQ220" s="182" t="str">
        <f t="shared" si="179"/>
        <v>выгружено A1</v>
      </c>
      <c r="HR220" s="182" t="str">
        <f t="shared" si="180"/>
        <v>ожидание A1</v>
      </c>
      <c r="HS220" s="182" t="b">
        <f t="shared" si="181"/>
        <v>0</v>
      </c>
      <c r="HT220" s="182" t="str">
        <f t="shared" si="182"/>
        <v>ожидание замечаний</v>
      </c>
      <c r="HU220" s="182" t="str">
        <f t="shared" si="183"/>
        <v>0055-P2-GA1-CPC-TRM-00665</v>
      </c>
      <c r="HV220" s="191">
        <f t="shared" si="184"/>
        <v>44245</v>
      </c>
      <c r="HW220" s="184" t="str">
        <f t="shared" si="185"/>
        <v>ожидание A1</v>
      </c>
      <c r="HX220" s="191" t="str">
        <f t="shared" si="186"/>
        <v>ожидание A1</v>
      </c>
      <c r="HY220" s="183"/>
      <c r="HZ220" s="182" t="str">
        <f t="shared" si="187"/>
        <v>выгружено</v>
      </c>
      <c r="IA220" s="182" t="str">
        <f t="shared" si="188"/>
        <v>A1</v>
      </c>
      <c r="IB220" s="182" t="str">
        <f t="shared" si="189"/>
        <v>ожидание замечаний к ревизии</v>
      </c>
      <c r="IC220" s="182" t="str">
        <f t="shared" si="190"/>
        <v>A1</v>
      </c>
      <c r="ID220" s="182" t="str">
        <f t="shared" si="191"/>
        <v>A1</v>
      </c>
      <c r="IE220" s="185" t="str">
        <f t="shared" si="192"/>
        <v>1</v>
      </c>
      <c r="IF220" s="135" t="s">
        <v>705</v>
      </c>
      <c r="IG220" s="181">
        <v>1</v>
      </c>
    </row>
    <row r="221" spans="1:289" s="57" customFormat="1" ht="42.75" hidden="1" customHeight="1">
      <c r="A221" s="6"/>
      <c r="B221" s="19" t="s">
        <v>156</v>
      </c>
      <c r="C221" s="19" t="s">
        <v>157</v>
      </c>
      <c r="D221" s="5"/>
      <c r="E221" s="5"/>
      <c r="F221" s="5"/>
      <c r="G221" s="5"/>
      <c r="H221" s="5" t="s">
        <v>727</v>
      </c>
      <c r="I221" s="5" t="s">
        <v>736</v>
      </c>
      <c r="J221" s="5"/>
      <c r="K221" s="5"/>
      <c r="L221" s="5"/>
      <c r="M221" s="5"/>
      <c r="N221" s="5"/>
      <c r="O221" s="5"/>
      <c r="P221" s="5" t="s">
        <v>749</v>
      </c>
      <c r="Q221" s="5" t="s">
        <v>750</v>
      </c>
      <c r="R221" s="5" t="s">
        <v>205</v>
      </c>
      <c r="S221" s="5" t="s">
        <v>360</v>
      </c>
      <c r="T221" s="5" t="s">
        <v>361</v>
      </c>
      <c r="U221" s="5" t="s">
        <v>158</v>
      </c>
      <c r="V221" s="5"/>
      <c r="W221" s="167" t="str">
        <f t="shared" si="206"/>
        <v>3-60-JUNC-0001</v>
      </c>
      <c r="X221" s="19" t="s">
        <v>180</v>
      </c>
      <c r="Y221" s="19">
        <v>60</v>
      </c>
      <c r="Z221" s="19" t="s">
        <v>501</v>
      </c>
      <c r="AA221" s="19" t="s">
        <v>307</v>
      </c>
      <c r="AB221" s="19"/>
      <c r="AC221" s="19" t="s">
        <v>188</v>
      </c>
      <c r="AD221" s="5"/>
      <c r="AE221" s="19">
        <v>4</v>
      </c>
      <c r="AF221" s="19" t="s">
        <v>181</v>
      </c>
      <c r="AG221" s="19" t="s">
        <v>182</v>
      </c>
      <c r="AH221" s="19">
        <v>335</v>
      </c>
      <c r="AI221" s="19" t="s">
        <v>223</v>
      </c>
      <c r="AJ221" s="5"/>
      <c r="AK221" s="5"/>
      <c r="AL221" s="5" t="s">
        <v>123</v>
      </c>
      <c r="AM221" s="5"/>
      <c r="AN221" s="5" t="s">
        <v>169</v>
      </c>
      <c r="AO221" s="5" t="str">
        <f>CONCATENATE("0055-",B221,"-",C221,"-","4",".",AE221,".",AF221,".",AG221,".",AH221,"-",AL221,".",AN221,"-",AI221)</f>
        <v>0055-CPC-GA1-4.4.4.60.335-ASK1.V0-0007</v>
      </c>
      <c r="AP221" s="5" t="str">
        <f>CONCATENATE("0055-",B221,"-",C221,"-","4",".",AE221,".",AF221,".",AG221,".",AH221,"-",AL221,"-",AN221,"-",AI221,"_",BD221,"_",U221)</f>
        <v>0055-CPC-GA1-4.4.4.60.335-ASK1-V0-0007_A1_ER</v>
      </c>
      <c r="AQ221" s="13" t="s">
        <v>538</v>
      </c>
      <c r="AR221" s="13" t="s">
        <v>527</v>
      </c>
      <c r="AS221" s="13"/>
      <c r="AT221" s="13"/>
      <c r="AU221" s="13" t="s">
        <v>320</v>
      </c>
      <c r="AV221" s="13" t="s">
        <v>335</v>
      </c>
      <c r="AW221" s="13" t="str">
        <f>CONCATENATE(AQ221," ",AS221,CHAR(10),W221,CHAR(10),AU221)</f>
        <v>Combined Network Cabinet 
3-60-JUNC-0001
General view drawings</v>
      </c>
      <c r="AX221" s="13" t="str">
        <f>CONCATENATE(AR221," ",AT221,CHAR(10),W221,CHAR(10),AV221)</f>
        <v>Шкаф коммуникационный комбинированный 
3-60-JUNC-0001
Чертеж общего вида</v>
      </c>
      <c r="AY221" s="5"/>
      <c r="AZ221" s="5" t="s">
        <v>490</v>
      </c>
      <c r="BA221" s="5" t="s">
        <v>489</v>
      </c>
      <c r="BB221" s="5" t="str">
        <f>IF(FW221&gt;0,"02",IF(FN221&gt;0,"01",IF(FE221&gt;0,"00",IF(EM221&gt;0,"G1",IF(ED221&gt;0,"F1",IF(DU221&gt;0,"E1",IF(DL221&gt;0,"D1",IF(DC221&gt;0,"C1",IF(CT221&gt;0,"B1",IF(BM221&gt;0,"A1","-"))))))))))</f>
        <v>A1</v>
      </c>
      <c r="BC221" s="167" t="str">
        <f t="shared" si="202"/>
        <v>IFR</v>
      </c>
      <c r="BD221" s="5" t="str">
        <f t="shared" si="203"/>
        <v>A1</v>
      </c>
      <c r="BE221" s="5"/>
      <c r="BF221" s="5"/>
      <c r="BG221" s="12"/>
      <c r="BH221" s="5"/>
      <c r="BI221" s="5"/>
      <c r="BJ221" s="54">
        <f>FB221-(28+15)</f>
        <v>44189</v>
      </c>
      <c r="BK221" s="54">
        <f ca="1">IF(BM221&gt;0,BL221,IF(BJ221&lt;TODAY(),WORKDAY(TODAY(),10),BJ221))</f>
        <v>44245</v>
      </c>
      <c r="BL221" s="193">
        <v>44245</v>
      </c>
      <c r="BM221" s="167" t="s">
        <v>788</v>
      </c>
      <c r="BN221" s="167"/>
      <c r="BO221" s="167"/>
      <c r="BP221" s="167"/>
      <c r="BQ221" s="167"/>
      <c r="BR221" s="157"/>
      <c r="BS221" s="157"/>
      <c r="BT221" s="157"/>
      <c r="BU221" s="157"/>
      <c r="BV221" s="157"/>
      <c r="BW221" s="147"/>
      <c r="BX221" s="147"/>
      <c r="BY221" s="147"/>
      <c r="BZ221" s="147"/>
      <c r="CA221" s="147"/>
      <c r="CB221" s="125"/>
      <c r="CC221" s="125"/>
      <c r="CD221" s="125"/>
      <c r="CE221" s="125"/>
      <c r="CF221" s="125"/>
      <c r="CG221" s="125"/>
      <c r="CH221" s="125"/>
      <c r="CI221" s="125"/>
      <c r="CJ221" s="125"/>
      <c r="CK221" s="125"/>
      <c r="CL221" s="24">
        <f>WORKDAY(BJ221,20)</f>
        <v>44217</v>
      </c>
      <c r="CM221" s="24">
        <f ca="1">IF(BM221&gt;0,WORKDAY(BK221,10),"-")</f>
        <v>44259</v>
      </c>
      <c r="CN221" s="54"/>
      <c r="CO221" s="117"/>
      <c r="CP221" s="34"/>
      <c r="CQ221" s="24">
        <f>WORKDAY(CL221,10)</f>
        <v>44231</v>
      </c>
      <c r="CR221" s="24" t="str">
        <f>IF(CO221&gt;0,WORKDAY(CM221,10),"-")</f>
        <v>-</v>
      </c>
      <c r="CS221" s="54"/>
      <c r="CT221" s="5"/>
      <c r="CU221" s="24" t="str">
        <f>IF(CT221&gt;0,WORKDAY(CQ221,10),"-")</f>
        <v>-</v>
      </c>
      <c r="CV221" s="24" t="str">
        <f>IF(CT221&gt;0,WORKDAY(CR221,10),"-")</f>
        <v>-</v>
      </c>
      <c r="CW221" s="54"/>
      <c r="CX221" s="5"/>
      <c r="CY221" s="34"/>
      <c r="CZ221" s="24" t="str">
        <f>IF(CX221&gt;0,WORKDAY(CU221,10),"-")</f>
        <v>-</v>
      </c>
      <c r="DA221" s="24" t="str">
        <f>IF(CX221&gt;0,WORKDAY(CV221,10),"-")</f>
        <v>-</v>
      </c>
      <c r="DB221" s="24"/>
      <c r="DC221" s="5"/>
      <c r="DD221" s="24" t="str">
        <f>IF(DC221&gt;0,WORKDAY(CZ221,10),"-")</f>
        <v>-</v>
      </c>
      <c r="DE221" s="24" t="str">
        <f>IF(DC221&gt;0,WORKDAY(DA221,10),"-")</f>
        <v>-</v>
      </c>
      <c r="DF221" s="5"/>
      <c r="DG221" s="5"/>
      <c r="DH221" s="54"/>
      <c r="DI221" s="24" t="str">
        <f>IF(DG221&gt;0,WORKDAY(DD221,10),"-")</f>
        <v>-</v>
      </c>
      <c r="DJ221" s="24" t="str">
        <f>IF(DG221&gt;0,WORKDAY(DE221,10),"-")</f>
        <v>-</v>
      </c>
      <c r="DK221" s="5"/>
      <c r="DL221" s="5"/>
      <c r="DM221" s="24" t="str">
        <f>IF(DL221&gt;0,WORKDAY(DI221,10),"-")</f>
        <v>-</v>
      </c>
      <c r="DN221" s="24" t="str">
        <f>IF(DL221&gt;0,WORKDAY(DJ221,10),"-")</f>
        <v>-</v>
      </c>
      <c r="DO221" s="5"/>
      <c r="DP221" s="5"/>
      <c r="DQ221" s="54"/>
      <c r="DR221" s="24" t="str">
        <f>IF(DP221&gt;0,WORKDAY(DM221,10),"-")</f>
        <v>-</v>
      </c>
      <c r="DS221" s="24" t="str">
        <f>IF(DP221&gt;0,WORKDAY(DN221,10),"-")</f>
        <v>-</v>
      </c>
      <c r="DT221" s="5"/>
      <c r="DU221" s="5"/>
      <c r="DV221" s="24" t="str">
        <f>IF(DU221&gt;0,WORKDAY(DR221,10),"-")</f>
        <v>-</v>
      </c>
      <c r="DW221" s="24" t="str">
        <f>IF(DU221&gt;0,WORKDAY(DS221,10),"-")</f>
        <v>-</v>
      </c>
      <c r="DX221" s="5"/>
      <c r="DY221" s="5"/>
      <c r="DZ221" s="54"/>
      <c r="EA221" s="24" t="str">
        <f>IF(DY221&gt;0,WORKDAY(DV221,10),"-")</f>
        <v>-</v>
      </c>
      <c r="EB221" s="24" t="str">
        <f>IF(DY221&gt;0,WORKDAY(DW221,10),"-")</f>
        <v>-</v>
      </c>
      <c r="EC221" s="5"/>
      <c r="ED221" s="5"/>
      <c r="EE221" s="24" t="str">
        <f>IF(ED221&gt;0,WORKDAY(EA221,10),"-")</f>
        <v>-</v>
      </c>
      <c r="EF221" s="24" t="str">
        <f>IF(ED221&gt;0,WORKDAY(EB221,10),"-")</f>
        <v>-</v>
      </c>
      <c r="EG221" s="5"/>
      <c r="EH221" s="5"/>
      <c r="EI221" s="54"/>
      <c r="EJ221" s="24" t="str">
        <f>IF(EH221&gt;0,WORKDAY(EE221,10),"-")</f>
        <v>-</v>
      </c>
      <c r="EK221" s="24" t="str">
        <f>IF(EH221&gt;0,WORKDAY(EF221,10),"-")</f>
        <v>-</v>
      </c>
      <c r="EL221" s="5"/>
      <c r="EM221" s="5"/>
      <c r="EN221" s="24" t="str">
        <f>IF(EM221&gt;0,WORKDAY(EJ221,10),"-")</f>
        <v>-</v>
      </c>
      <c r="EO221" s="24" t="str">
        <f>IF(EM221&gt;0,WORKDAY(EK221,10),"-")</f>
        <v>-</v>
      </c>
      <c r="EP221" s="5"/>
      <c r="EQ221" s="5"/>
      <c r="ER221" s="54"/>
      <c r="ES221" s="54"/>
      <c r="ET221" s="54"/>
      <c r="EU221" s="54"/>
      <c r="EV221" s="54"/>
      <c r="EW221" s="24"/>
      <c r="EX221" s="24"/>
      <c r="EY221" s="167"/>
      <c r="EZ221" s="167"/>
      <c r="FA221" s="193"/>
      <c r="FB221" s="214">
        <v>44232</v>
      </c>
      <c r="FC221" s="214">
        <f ca="1">IF(BK221&gt;0,IF(DC221&gt;0,WORKDAY(DB221,20),IF(CT221&gt;0,WORKDAY(CS221,30),IF(CO221&gt;0,WORKDAY(CN221,40),FB221))),"-")</f>
        <v>44232</v>
      </c>
      <c r="FD221" s="167"/>
      <c r="FE221" s="167"/>
      <c r="FF221" s="24" t="str">
        <f>IF(FE221&gt;0,WORKDAY(FB221,10),"-")</f>
        <v>-</v>
      </c>
      <c r="FG221" s="24" t="str">
        <f>IF(FE221&gt;0,WORKDAY(FC221,10),"-")</f>
        <v>-</v>
      </c>
      <c r="FH221" s="5"/>
      <c r="FI221" s="5"/>
      <c r="FJ221" s="34"/>
      <c r="FK221" s="24">
        <f t="shared" si="204"/>
        <v>44260</v>
      </c>
      <c r="FL221" s="24">
        <f>FK221</f>
        <v>44260</v>
      </c>
      <c r="FM221" s="5"/>
      <c r="FN221" s="5"/>
      <c r="FO221" s="24" t="str">
        <f>IF(FN221&gt;0,WORKDAY(FK221,10),"-")</f>
        <v>-</v>
      </c>
      <c r="FP221" s="24" t="str">
        <f>IF(FN221&gt;0,WORKDAY(FL221,10),"-")</f>
        <v>-</v>
      </c>
      <c r="FQ221" s="5"/>
      <c r="FR221" s="5"/>
      <c r="FS221" s="54"/>
      <c r="FT221" s="24">
        <f t="shared" si="205"/>
        <v>44288</v>
      </c>
      <c r="FU221" s="24">
        <f>FT221</f>
        <v>44288</v>
      </c>
      <c r="FV221" s="5"/>
      <c r="FW221" s="5"/>
      <c r="FX221" s="24" t="str">
        <f>IF(FW221&gt;0,WORKDAY(FT221,10),"-")</f>
        <v>-</v>
      </c>
      <c r="FY221" s="24" t="str">
        <f>IF(FW221&gt;0,WORKDAY(FU221,10),"-")</f>
        <v>-</v>
      </c>
      <c r="FZ221" s="5"/>
      <c r="GA221" s="5"/>
      <c r="GB221" s="54"/>
      <c r="GC221" s="54"/>
      <c r="GD221" s="54"/>
      <c r="GE221" s="54"/>
      <c r="GF221" s="54"/>
      <c r="GG221" s="54"/>
      <c r="GH221" s="54"/>
      <c r="GI221" s="54"/>
      <c r="GJ221" s="54"/>
      <c r="GK221" s="54"/>
      <c r="GL221" s="54"/>
      <c r="GM221" s="54"/>
      <c r="GN221" s="54"/>
      <c r="GO221" s="54"/>
      <c r="GP221" s="54"/>
      <c r="GQ221" s="54"/>
      <c r="GR221" s="54"/>
      <c r="GS221" s="54"/>
      <c r="GT221" s="54"/>
      <c r="GU221" s="54"/>
      <c r="GV221" s="54"/>
      <c r="GW221" s="54"/>
      <c r="GX221" s="54"/>
      <c r="GY221" s="54"/>
      <c r="GZ221" s="193"/>
      <c r="HA221" s="54"/>
      <c r="HB221" s="54"/>
      <c r="HC221" s="54"/>
      <c r="HD221" s="34">
        <f t="shared" ca="1" si="176"/>
        <v>1</v>
      </c>
      <c r="HE221" s="25">
        <f t="shared" ca="1" si="193"/>
        <v>6.8389057750759875E-4</v>
      </c>
      <c r="HF221" s="25">
        <f t="shared" ca="1" si="194"/>
        <v>1.5197568389057751E-3</v>
      </c>
      <c r="HG221" s="25">
        <f t="shared" ca="1" si="195"/>
        <v>9.0543259557344079E-4</v>
      </c>
      <c r="HH221" s="25">
        <f t="shared" ca="1" si="196"/>
        <v>2.012072434607646E-3</v>
      </c>
      <c r="HI221" s="25"/>
      <c r="HJ221" s="25"/>
      <c r="HK221" s="5"/>
      <c r="HL221" s="24">
        <f t="shared" ca="1" si="171"/>
        <v>44245</v>
      </c>
      <c r="HM221" s="107"/>
      <c r="HO221" s="204" t="str">
        <f t="shared" si="177"/>
        <v>ожидание A1</v>
      </c>
      <c r="HP221" s="204" t="str">
        <f t="shared" si="178"/>
        <v>не выгружено 00</v>
      </c>
      <c r="HQ221" s="182" t="str">
        <f t="shared" si="179"/>
        <v>выгружено A1</v>
      </c>
      <c r="HR221" s="182" t="str">
        <f t="shared" si="180"/>
        <v>ожидание A1</v>
      </c>
      <c r="HS221" s="182" t="b">
        <f t="shared" si="181"/>
        <v>0</v>
      </c>
      <c r="HT221" s="182" t="str">
        <f t="shared" si="182"/>
        <v>ожидание замечаний</v>
      </c>
      <c r="HU221" s="182" t="str">
        <f t="shared" si="183"/>
        <v>0055-P2-GA1-CPC-TRM-00665</v>
      </c>
      <c r="HV221" s="191">
        <f t="shared" si="184"/>
        <v>44245</v>
      </c>
      <c r="HW221" s="184" t="str">
        <f t="shared" si="185"/>
        <v>ожидание A1</v>
      </c>
      <c r="HX221" s="191" t="str">
        <f t="shared" si="186"/>
        <v>ожидание A1</v>
      </c>
      <c r="HY221" s="183"/>
      <c r="HZ221" s="182" t="str">
        <f t="shared" si="187"/>
        <v>выгружено</v>
      </c>
      <c r="IA221" s="182" t="str">
        <f t="shared" si="188"/>
        <v>A1</v>
      </c>
      <c r="IB221" s="182" t="str">
        <f t="shared" si="189"/>
        <v>ожидание замечаний к ревизии</v>
      </c>
      <c r="IC221" s="182" t="str">
        <f t="shared" si="190"/>
        <v>A1</v>
      </c>
      <c r="ID221" s="182" t="str">
        <f t="shared" si="191"/>
        <v>A1</v>
      </c>
      <c r="IE221" s="185" t="str">
        <f t="shared" si="192"/>
        <v>1</v>
      </c>
      <c r="IF221" s="135" t="s">
        <v>705</v>
      </c>
      <c r="IG221" s="181">
        <v>1</v>
      </c>
    </row>
    <row r="222" spans="1:289" s="57" customFormat="1" ht="42.75" hidden="1" customHeight="1">
      <c r="A222" s="6"/>
      <c r="B222" s="19" t="s">
        <v>156</v>
      </c>
      <c r="C222" s="19" t="s">
        <v>157</v>
      </c>
      <c r="D222" s="5"/>
      <c r="E222" s="5"/>
      <c r="F222" s="5"/>
      <c r="G222" s="5"/>
      <c r="H222" s="5" t="s">
        <v>727</v>
      </c>
      <c r="I222" s="5" t="s">
        <v>736</v>
      </c>
      <c r="J222" s="5"/>
      <c r="K222" s="5"/>
      <c r="L222" s="5"/>
      <c r="M222" s="5"/>
      <c r="N222" s="5"/>
      <c r="O222" s="5"/>
      <c r="P222" s="5" t="s">
        <v>749</v>
      </c>
      <c r="Q222" s="5" t="s">
        <v>750</v>
      </c>
      <c r="R222" s="5" t="s">
        <v>205</v>
      </c>
      <c r="S222" s="5" t="s">
        <v>360</v>
      </c>
      <c r="T222" s="5" t="s">
        <v>361</v>
      </c>
      <c r="U222" s="5" t="s">
        <v>158</v>
      </c>
      <c r="V222" s="5"/>
      <c r="W222" s="167" t="str">
        <f t="shared" si="206"/>
        <v>3-60-JUNC-0001</v>
      </c>
      <c r="X222" s="19" t="s">
        <v>180</v>
      </c>
      <c r="Y222" s="19">
        <v>60</v>
      </c>
      <c r="Z222" s="19" t="s">
        <v>501</v>
      </c>
      <c r="AA222" s="19" t="s">
        <v>307</v>
      </c>
      <c r="AB222" s="19"/>
      <c r="AC222" s="19" t="s">
        <v>188</v>
      </c>
      <c r="AD222" s="5"/>
      <c r="AE222" s="19">
        <v>4</v>
      </c>
      <c r="AF222" s="19" t="s">
        <v>181</v>
      </c>
      <c r="AG222" s="19" t="s">
        <v>182</v>
      </c>
      <c r="AH222" s="19">
        <v>335</v>
      </c>
      <c r="AI222" s="19" t="s">
        <v>223</v>
      </c>
      <c r="AJ222" s="5"/>
      <c r="AK222" s="5"/>
      <c r="AL222" s="5" t="s">
        <v>123</v>
      </c>
      <c r="AM222" s="5"/>
      <c r="AN222" s="5" t="s">
        <v>170</v>
      </c>
      <c r="AO222" s="5" t="str">
        <f>CONCATENATE("0055-",B222,"-",C222,"-","4",".",AE222,".",AF222,".",AG222,".",AH222,"-",AL222,".",AN222,"-",AI222)</f>
        <v>0055-CPC-GA1-4.4.4.60.335-ASK1.SB-0007</v>
      </c>
      <c r="AP222" s="5" t="str">
        <f>CONCATENATE("0055-",B222,"-",C222,"-","4",".",AE222,".",AF222,".",AG222,".",AH222,"-",AL222,"-",AN222,"-",AI222,"_",BD222,"_",U222)</f>
        <v>0055-CPC-GA1-4.4.4.60.335-ASK1-SB-0007_A1_ER</v>
      </c>
      <c r="AQ222" s="13" t="s">
        <v>538</v>
      </c>
      <c r="AR222" s="13" t="s">
        <v>527</v>
      </c>
      <c r="AS222" s="13"/>
      <c r="AT222" s="13"/>
      <c r="AU222" s="13" t="s">
        <v>321</v>
      </c>
      <c r="AV222" s="13" t="s">
        <v>336</v>
      </c>
      <c r="AW222" s="13" t="str">
        <f>CONCATENATE(AQ222," ",AS222,CHAR(10),W222,CHAR(10),AU222)</f>
        <v>Combined Network Cabinet 
3-60-JUNC-0001
Electrical circuits</v>
      </c>
      <c r="AX222" s="13" t="str">
        <f>CONCATENATE(AR222," ",AT222,CHAR(10),W222,CHAR(10),AV222)</f>
        <v>Шкаф коммуникационный комбинированный 
3-60-JUNC-0001
Схема электрическая принципиальная</v>
      </c>
      <c r="AY222" s="5"/>
      <c r="AZ222" s="5" t="s">
        <v>490</v>
      </c>
      <c r="BA222" s="5" t="s">
        <v>489</v>
      </c>
      <c r="BB222" s="5" t="str">
        <f>IF(FW222&gt;0,"02",IF(FN222&gt;0,"01",IF(FE222&gt;0,"00",IF(EM222&gt;0,"G1",IF(ED222&gt;0,"F1",IF(DU222&gt;0,"E1",IF(DL222&gt;0,"D1",IF(DC222&gt;0,"C1",IF(CT222&gt;0,"B1",IF(BM222&gt;0,"A1","-"))))))))))</f>
        <v>A1</v>
      </c>
      <c r="BC222" s="167" t="str">
        <f t="shared" si="202"/>
        <v>IFR</v>
      </c>
      <c r="BD222" s="5" t="str">
        <f t="shared" si="203"/>
        <v>A1</v>
      </c>
      <c r="BE222" s="5"/>
      <c r="BF222" s="5"/>
      <c r="BG222" s="12"/>
      <c r="BH222" s="5"/>
      <c r="BI222" s="5"/>
      <c r="BJ222" s="54">
        <f>FB222-(28+15)</f>
        <v>44189</v>
      </c>
      <c r="BK222" s="54">
        <f ca="1">IF(BM222&gt;0,BL222,IF(BJ222&lt;TODAY(),WORKDAY(TODAY(),10),BJ222))</f>
        <v>44245</v>
      </c>
      <c r="BL222" s="193">
        <v>44245</v>
      </c>
      <c r="BM222" s="167" t="s">
        <v>788</v>
      </c>
      <c r="BN222" s="167"/>
      <c r="BO222" s="167"/>
      <c r="BP222" s="167"/>
      <c r="BQ222" s="167"/>
      <c r="BR222" s="157"/>
      <c r="BS222" s="157"/>
      <c r="BT222" s="157"/>
      <c r="BU222" s="157"/>
      <c r="BV222" s="157"/>
      <c r="BW222" s="147"/>
      <c r="BX222" s="147"/>
      <c r="BY222" s="147"/>
      <c r="BZ222" s="147"/>
      <c r="CA222" s="147"/>
      <c r="CB222" s="125"/>
      <c r="CC222" s="125"/>
      <c r="CD222" s="125"/>
      <c r="CE222" s="125"/>
      <c r="CF222" s="125"/>
      <c r="CG222" s="125"/>
      <c r="CH222" s="125"/>
      <c r="CI222" s="125"/>
      <c r="CJ222" s="125"/>
      <c r="CK222" s="125"/>
      <c r="CL222" s="24">
        <f>WORKDAY(BJ222,20)</f>
        <v>44217</v>
      </c>
      <c r="CM222" s="24">
        <f ca="1">IF(BM222&gt;0,WORKDAY(BK222,10),"-")</f>
        <v>44259</v>
      </c>
      <c r="CN222" s="54"/>
      <c r="CO222" s="117"/>
      <c r="CP222" s="34"/>
      <c r="CQ222" s="24">
        <f>WORKDAY(CL222,10)</f>
        <v>44231</v>
      </c>
      <c r="CR222" s="24" t="str">
        <f>IF(CO222&gt;0,WORKDAY(CM222,10),"-")</f>
        <v>-</v>
      </c>
      <c r="CS222" s="54"/>
      <c r="CT222" s="5"/>
      <c r="CU222" s="24" t="str">
        <f>IF(CT222&gt;0,WORKDAY(CQ222,10),"-")</f>
        <v>-</v>
      </c>
      <c r="CV222" s="24" t="str">
        <f>IF(CT222&gt;0,WORKDAY(CR222,10),"-")</f>
        <v>-</v>
      </c>
      <c r="CW222" s="54"/>
      <c r="CX222" s="5"/>
      <c r="CY222" s="34"/>
      <c r="CZ222" s="24" t="str">
        <f>IF(CX222&gt;0,WORKDAY(CU222,10),"-")</f>
        <v>-</v>
      </c>
      <c r="DA222" s="24" t="str">
        <f>IF(CX222&gt;0,WORKDAY(CV222,10),"-")</f>
        <v>-</v>
      </c>
      <c r="DB222" s="24"/>
      <c r="DC222" s="5"/>
      <c r="DD222" s="24" t="str">
        <f>IF(DC222&gt;0,WORKDAY(CZ222,10),"-")</f>
        <v>-</v>
      </c>
      <c r="DE222" s="24" t="str">
        <f>IF(DC222&gt;0,WORKDAY(DA222,10),"-")</f>
        <v>-</v>
      </c>
      <c r="DF222" s="5"/>
      <c r="DG222" s="5"/>
      <c r="DH222" s="54"/>
      <c r="DI222" s="24" t="str">
        <f>IF(DG222&gt;0,WORKDAY(DD222,10),"-")</f>
        <v>-</v>
      </c>
      <c r="DJ222" s="24" t="str">
        <f>IF(DG222&gt;0,WORKDAY(DE222,10),"-")</f>
        <v>-</v>
      </c>
      <c r="DK222" s="5"/>
      <c r="DL222" s="5"/>
      <c r="DM222" s="24" t="str">
        <f>IF(DL222&gt;0,WORKDAY(DI222,10),"-")</f>
        <v>-</v>
      </c>
      <c r="DN222" s="24" t="str">
        <f>IF(DL222&gt;0,WORKDAY(DJ222,10),"-")</f>
        <v>-</v>
      </c>
      <c r="DO222" s="5"/>
      <c r="DP222" s="5"/>
      <c r="DQ222" s="54"/>
      <c r="DR222" s="24" t="str">
        <f>IF(DP222&gt;0,WORKDAY(DM222,10),"-")</f>
        <v>-</v>
      </c>
      <c r="DS222" s="24" t="str">
        <f>IF(DP222&gt;0,WORKDAY(DN222,10),"-")</f>
        <v>-</v>
      </c>
      <c r="DT222" s="5"/>
      <c r="DU222" s="5"/>
      <c r="DV222" s="24" t="str">
        <f>IF(DU222&gt;0,WORKDAY(DR222,10),"-")</f>
        <v>-</v>
      </c>
      <c r="DW222" s="24" t="str">
        <f>IF(DU222&gt;0,WORKDAY(DS222,10),"-")</f>
        <v>-</v>
      </c>
      <c r="DX222" s="5"/>
      <c r="DY222" s="5"/>
      <c r="DZ222" s="54"/>
      <c r="EA222" s="24" t="str">
        <f>IF(DY222&gt;0,WORKDAY(DV222,10),"-")</f>
        <v>-</v>
      </c>
      <c r="EB222" s="24" t="str">
        <f>IF(DY222&gt;0,WORKDAY(DW222,10),"-")</f>
        <v>-</v>
      </c>
      <c r="EC222" s="5"/>
      <c r="ED222" s="5"/>
      <c r="EE222" s="24" t="str">
        <f>IF(ED222&gt;0,WORKDAY(EA222,10),"-")</f>
        <v>-</v>
      </c>
      <c r="EF222" s="24" t="str">
        <f>IF(ED222&gt;0,WORKDAY(EB222,10),"-")</f>
        <v>-</v>
      </c>
      <c r="EG222" s="5"/>
      <c r="EH222" s="5"/>
      <c r="EI222" s="54"/>
      <c r="EJ222" s="24" t="str">
        <f>IF(EH222&gt;0,WORKDAY(EE222,10),"-")</f>
        <v>-</v>
      </c>
      <c r="EK222" s="24" t="str">
        <f>IF(EH222&gt;0,WORKDAY(EF222,10),"-")</f>
        <v>-</v>
      </c>
      <c r="EL222" s="5"/>
      <c r="EM222" s="5"/>
      <c r="EN222" s="24" t="str">
        <f>IF(EM222&gt;0,WORKDAY(EJ222,10),"-")</f>
        <v>-</v>
      </c>
      <c r="EO222" s="24" t="str">
        <f>IF(EM222&gt;0,WORKDAY(EK222,10),"-")</f>
        <v>-</v>
      </c>
      <c r="EP222" s="5"/>
      <c r="EQ222" s="5"/>
      <c r="ER222" s="54"/>
      <c r="ES222" s="54"/>
      <c r="ET222" s="54"/>
      <c r="EU222" s="54"/>
      <c r="EV222" s="54"/>
      <c r="EW222" s="24"/>
      <c r="EX222" s="24"/>
      <c r="EY222" s="167"/>
      <c r="EZ222" s="167"/>
      <c r="FA222" s="193"/>
      <c r="FB222" s="214">
        <v>44232</v>
      </c>
      <c r="FC222" s="214">
        <f ca="1">IF(BK222&gt;0,IF(DC222&gt;0,WORKDAY(DB222,20),IF(CT222&gt;0,WORKDAY(CS222,30),IF(CO222&gt;0,WORKDAY(CN222,40),FB222))),"-")</f>
        <v>44232</v>
      </c>
      <c r="FD222" s="167"/>
      <c r="FE222" s="167"/>
      <c r="FF222" s="24" t="str">
        <f>IF(FE222&gt;0,WORKDAY(FB222,10),"-")</f>
        <v>-</v>
      </c>
      <c r="FG222" s="24" t="str">
        <f>IF(FE222&gt;0,WORKDAY(FC222,10),"-")</f>
        <v>-</v>
      </c>
      <c r="FH222" s="5"/>
      <c r="FI222" s="5"/>
      <c r="FJ222" s="34"/>
      <c r="FK222" s="24">
        <f t="shared" si="204"/>
        <v>44260</v>
      </c>
      <c r="FL222" s="24">
        <f>FK222</f>
        <v>44260</v>
      </c>
      <c r="FM222" s="5"/>
      <c r="FN222" s="5"/>
      <c r="FO222" s="24" t="str">
        <f>IF(FN222&gt;0,WORKDAY(FK222,10),"-")</f>
        <v>-</v>
      </c>
      <c r="FP222" s="24" t="str">
        <f>IF(FN222&gt;0,WORKDAY(FL222,10),"-")</f>
        <v>-</v>
      </c>
      <c r="FQ222" s="5"/>
      <c r="FR222" s="5"/>
      <c r="FS222" s="54"/>
      <c r="FT222" s="24">
        <f t="shared" si="205"/>
        <v>44288</v>
      </c>
      <c r="FU222" s="24">
        <f>FT222</f>
        <v>44288</v>
      </c>
      <c r="FV222" s="5"/>
      <c r="FW222" s="5"/>
      <c r="FX222" s="24" t="str">
        <f>IF(FW222&gt;0,WORKDAY(FT222,10),"-")</f>
        <v>-</v>
      </c>
      <c r="FY222" s="24" t="str">
        <f>IF(FW222&gt;0,WORKDAY(FU222,10),"-")</f>
        <v>-</v>
      </c>
      <c r="FZ222" s="5"/>
      <c r="GA222" s="5"/>
      <c r="GB222" s="54"/>
      <c r="GC222" s="54"/>
      <c r="GD222" s="54"/>
      <c r="GE222" s="54"/>
      <c r="GF222" s="54"/>
      <c r="GG222" s="54"/>
      <c r="GH222" s="54"/>
      <c r="GI222" s="54"/>
      <c r="GJ222" s="54"/>
      <c r="GK222" s="54"/>
      <c r="GL222" s="54"/>
      <c r="GM222" s="54"/>
      <c r="GN222" s="54"/>
      <c r="GO222" s="54"/>
      <c r="GP222" s="54"/>
      <c r="GQ222" s="54"/>
      <c r="GR222" s="54"/>
      <c r="GS222" s="54"/>
      <c r="GT222" s="54"/>
      <c r="GU222" s="54"/>
      <c r="GV222" s="54"/>
      <c r="GW222" s="54"/>
      <c r="GX222" s="54"/>
      <c r="GY222" s="54"/>
      <c r="GZ222" s="193"/>
      <c r="HA222" s="54"/>
      <c r="HB222" s="54"/>
      <c r="HC222" s="54"/>
      <c r="HD222" s="34">
        <f t="shared" ca="1" si="176"/>
        <v>1</v>
      </c>
      <c r="HE222" s="25">
        <f t="shared" ca="1" si="193"/>
        <v>6.8389057750759875E-4</v>
      </c>
      <c r="HF222" s="25">
        <f t="shared" ca="1" si="194"/>
        <v>1.5197568389057751E-3</v>
      </c>
      <c r="HG222" s="25">
        <f t="shared" ca="1" si="195"/>
        <v>9.0543259557344079E-4</v>
      </c>
      <c r="HH222" s="25">
        <f t="shared" ca="1" si="196"/>
        <v>2.012072434607646E-3</v>
      </c>
      <c r="HI222" s="25"/>
      <c r="HJ222" s="25"/>
      <c r="HK222" s="5"/>
      <c r="HL222" s="24">
        <f t="shared" ca="1" si="171"/>
        <v>44245</v>
      </c>
      <c r="HM222" s="107"/>
      <c r="HO222" s="204" t="str">
        <f t="shared" si="177"/>
        <v>ожидание A1</v>
      </c>
      <c r="HP222" s="204" t="str">
        <f t="shared" si="178"/>
        <v>не выгружено 00</v>
      </c>
      <c r="HQ222" s="182" t="str">
        <f t="shared" si="179"/>
        <v>выгружено A1</v>
      </c>
      <c r="HR222" s="182" t="str">
        <f t="shared" si="180"/>
        <v>ожидание A1</v>
      </c>
      <c r="HS222" s="182" t="b">
        <f t="shared" si="181"/>
        <v>0</v>
      </c>
      <c r="HT222" s="182" t="str">
        <f t="shared" si="182"/>
        <v>ожидание замечаний</v>
      </c>
      <c r="HU222" s="182" t="str">
        <f t="shared" si="183"/>
        <v>0055-P2-GA1-CPC-TRM-00665</v>
      </c>
      <c r="HV222" s="191">
        <f t="shared" si="184"/>
        <v>44245</v>
      </c>
      <c r="HW222" s="184" t="str">
        <f t="shared" si="185"/>
        <v>ожидание A1</v>
      </c>
      <c r="HX222" s="191" t="str">
        <f t="shared" si="186"/>
        <v>ожидание A1</v>
      </c>
      <c r="HY222" s="183"/>
      <c r="HZ222" s="182" t="str">
        <f t="shared" si="187"/>
        <v>выгружено</v>
      </c>
      <c r="IA222" s="182" t="str">
        <f t="shared" si="188"/>
        <v>A1</v>
      </c>
      <c r="IB222" s="182" t="str">
        <f t="shared" si="189"/>
        <v>ожидание замечаний к ревизии</v>
      </c>
      <c r="IC222" s="182" t="str">
        <f t="shared" si="190"/>
        <v>A1</v>
      </c>
      <c r="ID222" s="182" t="str">
        <f t="shared" si="191"/>
        <v>A1</v>
      </c>
      <c r="IE222" s="185" t="str">
        <f t="shared" si="192"/>
        <v>1</v>
      </c>
      <c r="IF222" s="135" t="s">
        <v>705</v>
      </c>
      <c r="IG222" s="181">
        <v>1</v>
      </c>
    </row>
    <row r="223" spans="1:289" s="57" customFormat="1" ht="42.75" hidden="1" customHeight="1">
      <c r="A223" s="6"/>
      <c r="B223" s="19" t="s">
        <v>156</v>
      </c>
      <c r="C223" s="19" t="s">
        <v>157</v>
      </c>
      <c r="D223" s="5"/>
      <c r="E223" s="5"/>
      <c r="F223" s="5"/>
      <c r="G223" s="5"/>
      <c r="H223" s="5" t="s">
        <v>727</v>
      </c>
      <c r="I223" s="5" t="s">
        <v>736</v>
      </c>
      <c r="J223" s="5"/>
      <c r="K223" s="5"/>
      <c r="L223" s="5"/>
      <c r="M223" s="5"/>
      <c r="N223" s="5"/>
      <c r="O223" s="5"/>
      <c r="P223" s="5" t="s">
        <v>749</v>
      </c>
      <c r="Q223" s="5" t="s">
        <v>750</v>
      </c>
      <c r="R223" s="5" t="s">
        <v>205</v>
      </c>
      <c r="S223" s="5" t="s">
        <v>360</v>
      </c>
      <c r="T223" s="5" t="s">
        <v>361</v>
      </c>
      <c r="U223" s="5" t="s">
        <v>158</v>
      </c>
      <c r="V223" s="5"/>
      <c r="W223" s="167" t="str">
        <f>CONCATENATE(X223,"-",Y223,"-",Z223,AA223,,AB223,"-",AC223)</f>
        <v>3-60-JUNC-0001</v>
      </c>
      <c r="X223" s="19" t="s">
        <v>180</v>
      </c>
      <c r="Y223" s="19">
        <v>60</v>
      </c>
      <c r="Z223" s="19" t="s">
        <v>501</v>
      </c>
      <c r="AA223" s="19" t="s">
        <v>307</v>
      </c>
      <c r="AB223" s="19"/>
      <c r="AC223" s="19" t="s">
        <v>188</v>
      </c>
      <c r="AD223" s="5"/>
      <c r="AE223" s="19">
        <v>4</v>
      </c>
      <c r="AF223" s="19" t="s">
        <v>181</v>
      </c>
      <c r="AG223" s="19" t="s">
        <v>182</v>
      </c>
      <c r="AH223" s="19">
        <v>335</v>
      </c>
      <c r="AI223" s="19" t="s">
        <v>223</v>
      </c>
      <c r="AJ223" s="5"/>
      <c r="AK223" s="5"/>
      <c r="AL223" s="5" t="s">
        <v>123</v>
      </c>
      <c r="AM223" s="5"/>
      <c r="AN223" s="5" t="s">
        <v>546</v>
      </c>
      <c r="AO223" s="5" t="str">
        <f>CONCATENATE("0055-",B223,"-",C223,"-","4",".",AE223,".",AF223,".",AG223,".",AH223,"-",AL223,".",AN223,"-",AI223)</f>
        <v>0055-CPC-GA1-4.4.4.60.335-ASK1.JH-0007</v>
      </c>
      <c r="AP223" s="5" t="str">
        <f>CONCATENATE("0055-",B223,"-",C223,"-","4",".",AE223,".",AF223,".",AG223,".",AH223,"-",AL223,"-",AN223,"-",AI223,"_",BD223,"_",U223)</f>
        <v>0055-CPC-GA1-4.4.4.60.335-ASK1-JH-0007_-_ER</v>
      </c>
      <c r="AQ223" s="13" t="s">
        <v>538</v>
      </c>
      <c r="AR223" s="13" t="s">
        <v>527</v>
      </c>
      <c r="AS223" s="13"/>
      <c r="AT223" s="13"/>
      <c r="AU223" s="13" t="s">
        <v>286</v>
      </c>
      <c r="AV223" s="13" t="s">
        <v>287</v>
      </c>
      <c r="AW223" s="13" t="str">
        <f>CONCATENATE(AQ223," ",AS223,CHAR(10),W223,CHAR(10),AU223)</f>
        <v>Combined Network Cabinet 
3-60-JUNC-0001
Passport</v>
      </c>
      <c r="AX223" s="13" t="str">
        <f>CONCATENATE(AR223," ",AT223,CHAR(10),W223,CHAR(10),AV223)</f>
        <v>Шкаф коммуникационный комбинированный 
3-60-JUNC-0001
Паспорт</v>
      </c>
      <c r="AY223" s="5"/>
      <c r="AZ223" s="5" t="s">
        <v>490</v>
      </c>
      <c r="BA223" s="5" t="s">
        <v>489</v>
      </c>
      <c r="BB223" s="5" t="str">
        <f>IF(FW223&gt;0,"02",IF(FN223&gt;0,"01",IF(FE223&gt;0,"00",IF(EM223&gt;0,"G1",IF(ED223&gt;0,"F1",IF(DU223&gt;0,"E1",IF(DL223&gt;0,"D1",IF(DC223&gt;0,"C1",IF(CT223&gt;0,"B1",IF(BM223&gt;0,"A1","-"))))))))))</f>
        <v>-</v>
      </c>
      <c r="BC223" s="167" t="str">
        <f t="shared" si="202"/>
        <v>-</v>
      </c>
      <c r="BD223" s="5" t="str">
        <f t="shared" si="203"/>
        <v>-</v>
      </c>
      <c r="BE223" s="5"/>
      <c r="BF223" s="5"/>
      <c r="BG223" s="12"/>
      <c r="BH223" s="5"/>
      <c r="BI223" s="5"/>
      <c r="BJ223" s="54">
        <f>FB223-(28+15)</f>
        <v>44227</v>
      </c>
      <c r="BK223" s="54">
        <f ca="1">IF(BM223&gt;0,BL223,IF(BJ223&lt;TODAY(),WORKDAY(TODAY(),10),BJ223))</f>
        <v>44294</v>
      </c>
      <c r="BL223" s="54"/>
      <c r="BM223" s="5"/>
      <c r="BN223" s="167"/>
      <c r="BO223" s="167"/>
      <c r="BP223" s="167"/>
      <c r="BQ223" s="167"/>
      <c r="BR223" s="157"/>
      <c r="BS223" s="157"/>
      <c r="BT223" s="157"/>
      <c r="BU223" s="157"/>
      <c r="BV223" s="157"/>
      <c r="BW223" s="147"/>
      <c r="BX223" s="147"/>
      <c r="BY223" s="147"/>
      <c r="BZ223" s="147"/>
      <c r="CA223" s="147"/>
      <c r="CB223" s="125"/>
      <c r="CC223" s="125"/>
      <c r="CD223" s="125"/>
      <c r="CE223" s="125"/>
      <c r="CF223" s="125"/>
      <c r="CG223" s="125"/>
      <c r="CH223" s="125"/>
      <c r="CI223" s="125"/>
      <c r="CJ223" s="125"/>
      <c r="CK223" s="125"/>
      <c r="CL223" s="24">
        <f>WORKDAY(BJ223,20)</f>
        <v>44253</v>
      </c>
      <c r="CM223" s="24" t="str">
        <f>IF(BM223&gt;0,WORKDAY(BK223,10),"-")</f>
        <v>-</v>
      </c>
      <c r="CN223" s="54"/>
      <c r="CO223" s="117"/>
      <c r="CP223" s="34">
        <v>3</v>
      </c>
      <c r="CQ223" s="24">
        <f>WORKDAY(CL223,10)</f>
        <v>44267</v>
      </c>
      <c r="CR223" s="24" t="str">
        <f>IF(CO223&gt;0,WORKDAY(CM223,10),"-")</f>
        <v>-</v>
      </c>
      <c r="CS223" s="54"/>
      <c r="CT223" s="5"/>
      <c r="CU223" s="24" t="str">
        <f>IF(CT223&gt;0,WORKDAY(CQ223,10),"-")</f>
        <v>-</v>
      </c>
      <c r="CV223" s="24" t="str">
        <f>IF(CT223&gt;0,WORKDAY(CR223,10),"-")</f>
        <v>-</v>
      </c>
      <c r="CW223" s="54"/>
      <c r="CX223" s="5"/>
      <c r="CY223" s="34"/>
      <c r="CZ223" s="24" t="str">
        <f>IF(CX223&gt;0,WORKDAY(CU223,10),"-")</f>
        <v>-</v>
      </c>
      <c r="DA223" s="24" t="str">
        <f>IF(CX223&gt;0,WORKDAY(CV223,10),"-")</f>
        <v>-</v>
      </c>
      <c r="DB223" s="24"/>
      <c r="DC223" s="5"/>
      <c r="DD223" s="24" t="str">
        <f>IF(DC223&gt;0,WORKDAY(CZ223,10),"-")</f>
        <v>-</v>
      </c>
      <c r="DE223" s="24" t="str">
        <f>IF(DC223&gt;0,WORKDAY(DA223,10),"-")</f>
        <v>-</v>
      </c>
      <c r="DF223" s="5"/>
      <c r="DG223" s="5"/>
      <c r="DH223" s="54"/>
      <c r="DI223" s="24" t="str">
        <f>IF(DG223&gt;0,WORKDAY(DD223,10),"-")</f>
        <v>-</v>
      </c>
      <c r="DJ223" s="24" t="str">
        <f>IF(DG223&gt;0,WORKDAY(DE223,10),"-")</f>
        <v>-</v>
      </c>
      <c r="DK223" s="5"/>
      <c r="DL223" s="5"/>
      <c r="DM223" s="24" t="str">
        <f>IF(DL223&gt;0,WORKDAY(DI223,10),"-")</f>
        <v>-</v>
      </c>
      <c r="DN223" s="24" t="str">
        <f>IF(DL223&gt;0,WORKDAY(DJ223,10),"-")</f>
        <v>-</v>
      </c>
      <c r="DO223" s="5"/>
      <c r="DP223" s="5"/>
      <c r="DQ223" s="54"/>
      <c r="DR223" s="24" t="str">
        <f>IF(DP223&gt;0,WORKDAY(DM223,10),"-")</f>
        <v>-</v>
      </c>
      <c r="DS223" s="24" t="str">
        <f>IF(DP223&gt;0,WORKDAY(DN223,10),"-")</f>
        <v>-</v>
      </c>
      <c r="DT223" s="5"/>
      <c r="DU223" s="5"/>
      <c r="DV223" s="24" t="str">
        <f>IF(DU223&gt;0,WORKDAY(DR223,10),"-")</f>
        <v>-</v>
      </c>
      <c r="DW223" s="24" t="str">
        <f>IF(DU223&gt;0,WORKDAY(DS223,10),"-")</f>
        <v>-</v>
      </c>
      <c r="DX223" s="5"/>
      <c r="DY223" s="5"/>
      <c r="DZ223" s="54"/>
      <c r="EA223" s="24" t="str">
        <f>IF(DY223&gt;0,WORKDAY(DV223,10),"-")</f>
        <v>-</v>
      </c>
      <c r="EB223" s="24" t="str">
        <f>IF(DY223&gt;0,WORKDAY(DW223,10),"-")</f>
        <v>-</v>
      </c>
      <c r="EC223" s="5"/>
      <c r="ED223" s="5"/>
      <c r="EE223" s="24" t="str">
        <f>IF(ED223&gt;0,WORKDAY(EA223,10),"-")</f>
        <v>-</v>
      </c>
      <c r="EF223" s="24" t="str">
        <f>IF(ED223&gt;0,WORKDAY(EB223,10),"-")</f>
        <v>-</v>
      </c>
      <c r="EG223" s="5"/>
      <c r="EH223" s="5"/>
      <c r="EI223" s="54"/>
      <c r="EJ223" s="24" t="str">
        <f>IF(EH223&gt;0,WORKDAY(EE223,10),"-")</f>
        <v>-</v>
      </c>
      <c r="EK223" s="24" t="str">
        <f>IF(EH223&gt;0,WORKDAY(EF223,10),"-")</f>
        <v>-</v>
      </c>
      <c r="EL223" s="5"/>
      <c r="EM223" s="5"/>
      <c r="EN223" s="24" t="str">
        <f>IF(EM223&gt;0,WORKDAY(EJ223,10),"-")</f>
        <v>-</v>
      </c>
      <c r="EO223" s="24" t="str">
        <f>IF(EM223&gt;0,WORKDAY(EK223,10),"-")</f>
        <v>-</v>
      </c>
      <c r="EP223" s="5"/>
      <c r="EQ223" s="5"/>
      <c r="ER223" s="54"/>
      <c r="ES223" s="54"/>
      <c r="ET223" s="54"/>
      <c r="EU223" s="54"/>
      <c r="EV223" s="54"/>
      <c r="EW223" s="24"/>
      <c r="EX223" s="24"/>
      <c r="EY223" s="167"/>
      <c r="EZ223" s="167"/>
      <c r="FA223" s="193"/>
      <c r="FB223" s="214">
        <v>44270</v>
      </c>
      <c r="FC223" s="214">
        <f ca="1">IF(BK223&gt;0,IF(DC223&gt;0,WORKDAY(DB223,20),IF(CT223&gt;0,WORKDAY(CS223,30),IF(CO223&gt;0,WORKDAY(CN223,40),FB223))),"-")</f>
        <v>44270</v>
      </c>
      <c r="FD223" s="167"/>
      <c r="FE223" s="167"/>
      <c r="FF223" s="24" t="str">
        <f>IF(FE223&gt;0,WORKDAY(FB223,10),"-")</f>
        <v>-</v>
      </c>
      <c r="FG223" s="24" t="str">
        <f>IF(FE223&gt;0,WORKDAY(FC223,10),"-")</f>
        <v>-</v>
      </c>
      <c r="FH223" s="167"/>
      <c r="FI223" s="167"/>
      <c r="FJ223" s="196"/>
      <c r="FK223" s="24">
        <f t="shared" si="204"/>
        <v>44298</v>
      </c>
      <c r="FL223" s="24">
        <f>FK223</f>
        <v>44298</v>
      </c>
      <c r="FM223" s="5"/>
      <c r="FN223" s="5"/>
      <c r="FO223" s="24" t="str">
        <f>IF(FN223&gt;0,WORKDAY(FK223,10),"-")</f>
        <v>-</v>
      </c>
      <c r="FP223" s="24" t="str">
        <f>IF(FN223&gt;0,WORKDAY(FL223,10),"-")</f>
        <v>-</v>
      </c>
      <c r="FQ223" s="5"/>
      <c r="FR223" s="5"/>
      <c r="FS223" s="54"/>
      <c r="FT223" s="24">
        <f t="shared" si="205"/>
        <v>44326</v>
      </c>
      <c r="FU223" s="24">
        <f>FT223</f>
        <v>44326</v>
      </c>
      <c r="FV223" s="5"/>
      <c r="FW223" s="5"/>
      <c r="FX223" s="24" t="str">
        <f>IF(FW223&gt;0,WORKDAY(FT223,10),"-")</f>
        <v>-</v>
      </c>
      <c r="FY223" s="24" t="str">
        <f>IF(FW223&gt;0,WORKDAY(FU223,10),"-")</f>
        <v>-</v>
      </c>
      <c r="FZ223" s="5"/>
      <c r="GA223" s="5"/>
      <c r="GB223" s="54"/>
      <c r="GC223" s="54"/>
      <c r="GD223" s="54"/>
      <c r="GE223" s="54"/>
      <c r="GF223" s="54"/>
      <c r="GG223" s="54"/>
      <c r="GH223" s="54"/>
      <c r="GI223" s="54"/>
      <c r="GJ223" s="54"/>
      <c r="GK223" s="54"/>
      <c r="GL223" s="54"/>
      <c r="GM223" s="54"/>
      <c r="GN223" s="54"/>
      <c r="GO223" s="54"/>
      <c r="GP223" s="54"/>
      <c r="GQ223" s="54"/>
      <c r="GR223" s="54"/>
      <c r="GS223" s="54"/>
      <c r="GT223" s="54"/>
      <c r="GU223" s="54"/>
      <c r="GV223" s="54"/>
      <c r="GW223" s="54"/>
      <c r="GX223" s="54"/>
      <c r="GY223" s="54"/>
      <c r="GZ223" s="193"/>
      <c r="HA223" s="54"/>
      <c r="HB223" s="54"/>
      <c r="HC223" s="54"/>
      <c r="HD223" s="34">
        <f t="shared" ca="1" si="176"/>
        <v>1</v>
      </c>
      <c r="HE223" s="25">
        <f t="shared" si="193"/>
        <v>0</v>
      </c>
      <c r="HF223" s="25">
        <f t="shared" ca="1" si="194"/>
        <v>1.5197568389057751E-3</v>
      </c>
      <c r="HG223" s="25">
        <f t="shared" si="195"/>
        <v>0</v>
      </c>
      <c r="HH223" s="25">
        <f t="shared" ca="1" si="196"/>
        <v>2.012072434607646E-3</v>
      </c>
      <c r="HI223" s="25"/>
      <c r="HJ223" s="25"/>
      <c r="HK223" s="5"/>
      <c r="HL223" s="24" t="str">
        <f t="shared" ca="1" si="171"/>
        <v>-</v>
      </c>
      <c r="HM223" s="107"/>
      <c r="HO223" s="204" t="str">
        <f t="shared" si="177"/>
        <v>не выгружено A1</v>
      </c>
      <c r="HP223" s="204" t="str">
        <f t="shared" si="178"/>
        <v>не выгружено 00</v>
      </c>
      <c r="HQ223" s="182" t="str">
        <f t="shared" si="179"/>
        <v>не выгружено A1</v>
      </c>
      <c r="HR223" s="182" t="str">
        <f t="shared" si="180"/>
        <v>не выгружено A1</v>
      </c>
      <c r="HS223" s="182" t="b">
        <f t="shared" si="181"/>
        <v>0</v>
      </c>
      <c r="HT223" s="182" t="str">
        <f t="shared" si="182"/>
        <v>не выгружено A1</v>
      </c>
      <c r="HU223" s="182" t="str">
        <f t="shared" si="183"/>
        <v>не выгружено A1</v>
      </c>
      <c r="HV223" s="191" t="str">
        <f t="shared" si="184"/>
        <v>не выгружено A1</v>
      </c>
      <c r="HW223" s="184" t="str">
        <f t="shared" si="185"/>
        <v>не выгружено A1</v>
      </c>
      <c r="HX223" s="191" t="str">
        <f t="shared" si="186"/>
        <v>не выгружено A1</v>
      </c>
      <c r="HY223" s="183"/>
      <c r="HZ223" s="182" t="str">
        <f t="shared" si="187"/>
        <v>не выгружено</v>
      </c>
      <c r="IA223" s="182" t="str">
        <f t="shared" si="188"/>
        <v>A1</v>
      </c>
      <c r="IB223" s="182" t="str">
        <f t="shared" si="189"/>
        <v>не выгружено</v>
      </c>
      <c r="IC223" s="182" t="str">
        <f t="shared" si="190"/>
        <v>A1</v>
      </c>
      <c r="ID223" s="182" t="str">
        <f t="shared" si="191"/>
        <v>A1</v>
      </c>
      <c r="IE223" s="185" t="str">
        <f t="shared" si="192"/>
        <v>выгрузить A1</v>
      </c>
      <c r="IF223" s="135" t="s">
        <v>705</v>
      </c>
      <c r="IG223" s="181">
        <v>1</v>
      </c>
    </row>
    <row r="224" spans="1:289" s="87" customFormat="1" ht="15" hidden="1" customHeight="1">
      <c r="A224" s="17"/>
      <c r="B224" s="20"/>
      <c r="C224" s="20"/>
      <c r="D224" s="18"/>
      <c r="E224" s="18"/>
      <c r="F224" s="18"/>
      <c r="G224" s="18"/>
      <c r="H224" s="18"/>
      <c r="I224" s="18"/>
      <c r="J224" s="18"/>
      <c r="K224" s="18"/>
      <c r="L224" s="18"/>
      <c r="M224" s="18"/>
      <c r="N224" s="18"/>
      <c r="O224" s="18"/>
      <c r="P224" s="18"/>
      <c r="Q224" s="18"/>
      <c r="R224" s="18"/>
      <c r="S224" s="18"/>
      <c r="T224" s="18"/>
      <c r="U224" s="18"/>
      <c r="V224" s="18"/>
      <c r="W224" s="20"/>
      <c r="X224" s="20"/>
      <c r="Y224" s="20"/>
      <c r="Z224" s="20"/>
      <c r="AA224" s="20"/>
      <c r="AB224" s="20"/>
      <c r="AC224" s="20"/>
      <c r="AD224" s="18"/>
      <c r="AE224" s="20"/>
      <c r="AF224" s="20"/>
      <c r="AG224" s="20"/>
      <c r="AH224" s="20"/>
      <c r="AI224" s="20"/>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71"/>
      <c r="BO224" s="171"/>
      <c r="BP224" s="171"/>
      <c r="BQ224" s="171"/>
      <c r="BR224" s="161"/>
      <c r="BS224" s="161"/>
      <c r="BT224" s="161"/>
      <c r="BU224" s="161"/>
      <c r="BV224" s="161"/>
      <c r="BW224" s="151"/>
      <c r="BX224" s="151"/>
      <c r="BY224" s="151"/>
      <c r="BZ224" s="151"/>
      <c r="CA224" s="151"/>
      <c r="CB224" s="129"/>
      <c r="CC224" s="129"/>
      <c r="CD224" s="129"/>
      <c r="CE224" s="129"/>
      <c r="CF224" s="129"/>
      <c r="CG224" s="129"/>
      <c r="CH224" s="129"/>
      <c r="CI224" s="129"/>
      <c r="CJ224" s="129"/>
      <c r="CK224" s="129"/>
      <c r="CL224" s="18"/>
      <c r="CM224" s="18"/>
      <c r="CN224" s="18"/>
      <c r="CO224" s="118"/>
      <c r="CP224" s="48"/>
      <c r="CQ224" s="18"/>
      <c r="CR224" s="18"/>
      <c r="CS224" s="18"/>
      <c r="CT224" s="18"/>
      <c r="CU224" s="18"/>
      <c r="CV224" s="18"/>
      <c r="CW224" s="18"/>
      <c r="CX224" s="18"/>
      <c r="CY224" s="34"/>
      <c r="CZ224" s="18"/>
      <c r="DA224" s="18"/>
      <c r="DB224" s="18"/>
      <c r="DC224" s="18"/>
      <c r="DD224" s="18"/>
      <c r="DE224" s="18"/>
      <c r="DF224" s="18"/>
      <c r="DG224" s="18"/>
      <c r="DH224" s="45"/>
      <c r="DI224" s="18"/>
      <c r="DJ224" s="18"/>
      <c r="DK224" s="18"/>
      <c r="DL224" s="18"/>
      <c r="DM224" s="18"/>
      <c r="DN224" s="18"/>
      <c r="DO224" s="18"/>
      <c r="DP224" s="18"/>
      <c r="DQ224" s="45"/>
      <c r="DR224" s="18"/>
      <c r="DS224" s="18"/>
      <c r="DT224" s="18"/>
      <c r="DU224" s="18"/>
      <c r="DV224" s="18"/>
      <c r="DW224" s="18"/>
      <c r="DX224" s="18"/>
      <c r="DY224" s="18"/>
      <c r="DZ224" s="45"/>
      <c r="EA224" s="18"/>
      <c r="EB224" s="18"/>
      <c r="EC224" s="18"/>
      <c r="ED224" s="18"/>
      <c r="EE224" s="18"/>
      <c r="EF224" s="18"/>
      <c r="EG224" s="18"/>
      <c r="EH224" s="18"/>
      <c r="EI224" s="45"/>
      <c r="EJ224" s="18"/>
      <c r="EK224" s="18"/>
      <c r="EL224" s="18"/>
      <c r="EM224" s="18"/>
      <c r="EN224" s="18"/>
      <c r="EO224" s="18"/>
      <c r="EP224" s="18"/>
      <c r="EQ224" s="18"/>
      <c r="ER224" s="45"/>
      <c r="ES224" s="110"/>
      <c r="ET224" s="110"/>
      <c r="EU224" s="110"/>
      <c r="EV224" s="110"/>
      <c r="EW224" s="192"/>
      <c r="EX224" s="192"/>
      <c r="EY224" s="192"/>
      <c r="EZ224" s="192"/>
      <c r="FA224" s="199"/>
      <c r="FB224" s="214"/>
      <c r="FC224" s="214"/>
      <c r="FD224" s="18"/>
      <c r="FE224" s="18"/>
      <c r="FF224" s="18"/>
      <c r="FG224" s="18"/>
      <c r="FH224" s="18"/>
      <c r="FI224" s="18"/>
      <c r="FJ224" s="34"/>
      <c r="FK224" s="18"/>
      <c r="FL224" s="18"/>
      <c r="FM224" s="18"/>
      <c r="FN224" s="18"/>
      <c r="FO224" s="18"/>
      <c r="FP224" s="18"/>
      <c r="FQ224" s="18"/>
      <c r="FR224" s="18"/>
      <c r="FS224" s="45"/>
      <c r="FT224" s="18"/>
      <c r="FU224" s="18"/>
      <c r="FV224" s="18"/>
      <c r="FW224" s="18"/>
      <c r="FX224" s="18"/>
      <c r="FY224" s="18"/>
      <c r="FZ224" s="18"/>
      <c r="GA224" s="18"/>
      <c r="GB224" s="45"/>
      <c r="GC224" s="110"/>
      <c r="GD224" s="110"/>
      <c r="GE224" s="110"/>
      <c r="GF224" s="110"/>
      <c r="GG224" s="110"/>
      <c r="GH224" s="110"/>
      <c r="GI224" s="110"/>
      <c r="GJ224" s="110"/>
      <c r="GK224" s="110"/>
      <c r="GL224" s="110"/>
      <c r="GM224" s="110"/>
      <c r="GN224" s="110"/>
      <c r="GO224" s="110"/>
      <c r="GP224" s="110"/>
      <c r="GQ224" s="110"/>
      <c r="GR224" s="110"/>
      <c r="GS224" s="110"/>
      <c r="GT224" s="110"/>
      <c r="GU224" s="110"/>
      <c r="GV224" s="110"/>
      <c r="GW224" s="110"/>
      <c r="GX224" s="110"/>
      <c r="GY224" s="45"/>
      <c r="GZ224" s="199"/>
      <c r="HA224" s="110"/>
      <c r="HB224" s="110"/>
      <c r="HC224" s="110"/>
      <c r="HD224" s="34">
        <f t="shared" si="176"/>
        <v>0</v>
      </c>
      <c r="HE224" s="25">
        <f t="shared" si="193"/>
        <v>0</v>
      </c>
      <c r="HF224" s="25">
        <f t="shared" si="194"/>
        <v>0</v>
      </c>
      <c r="HG224" s="25">
        <f t="shared" si="195"/>
        <v>0</v>
      </c>
      <c r="HH224" s="25">
        <f t="shared" si="196"/>
        <v>0</v>
      </c>
      <c r="HI224" s="25"/>
      <c r="HJ224" s="18"/>
      <c r="HK224" s="18"/>
      <c r="HL224" s="24" t="str">
        <f t="shared" si="171"/>
        <v>-</v>
      </c>
      <c r="HM224" s="107"/>
      <c r="HN224" s="85"/>
      <c r="HO224" s="204" t="str">
        <f t="shared" si="177"/>
        <v>---/---</v>
      </c>
      <c r="HP224" s="204" t="str">
        <f t="shared" si="178"/>
        <v>---/---</v>
      </c>
      <c r="HQ224" s="182" t="str">
        <f t="shared" si="179"/>
        <v>---/---</v>
      </c>
      <c r="HR224" s="182" t="str">
        <f t="shared" si="180"/>
        <v>---/---</v>
      </c>
      <c r="HS224" s="182" t="b">
        <f t="shared" si="181"/>
        <v>0</v>
      </c>
      <c r="HT224" s="182" t="str">
        <f t="shared" si="182"/>
        <v>---/---</v>
      </c>
      <c r="HU224" s="182" t="str">
        <f t="shared" si="183"/>
        <v>---/---</v>
      </c>
      <c r="HV224" s="191" t="str">
        <f t="shared" si="184"/>
        <v>---/---</v>
      </c>
      <c r="HW224" s="184" t="str">
        <f t="shared" si="185"/>
        <v>---/---</v>
      </c>
      <c r="HX224" s="191" t="str">
        <f t="shared" si="186"/>
        <v>---/---</v>
      </c>
      <c r="HY224" s="183"/>
      <c r="HZ224" s="182" t="str">
        <f t="shared" si="187"/>
        <v>---/---</v>
      </c>
      <c r="IA224" s="182" t="str">
        <f t="shared" si="188"/>
        <v>---/---</v>
      </c>
      <c r="IB224" s="182" t="str">
        <f t="shared" si="189"/>
        <v>---/---</v>
      </c>
      <c r="IC224" s="182" t="str">
        <f t="shared" si="190"/>
        <v>---/---</v>
      </c>
      <c r="ID224" s="182" t="str">
        <f t="shared" si="191"/>
        <v>---/---</v>
      </c>
      <c r="IE224" s="185" t="str">
        <f t="shared" si="192"/>
        <v>---/---</v>
      </c>
      <c r="IF224" s="135" t="s">
        <v>717</v>
      </c>
      <c r="IG224" s="181">
        <v>1</v>
      </c>
      <c r="IH224" s="85"/>
      <c r="II224" s="85"/>
      <c r="IJ224" s="85"/>
      <c r="IK224" s="85"/>
      <c r="IL224" s="85"/>
      <c r="IM224" s="85"/>
      <c r="IN224" s="85"/>
      <c r="IO224" s="85"/>
      <c r="IP224" s="85"/>
      <c r="IQ224" s="85"/>
      <c r="IR224" s="85"/>
      <c r="IS224" s="85"/>
      <c r="IT224" s="85"/>
      <c r="IU224" s="85"/>
      <c r="IV224" s="85"/>
      <c r="IW224" s="85"/>
      <c r="IX224" s="85"/>
      <c r="IY224" s="85"/>
      <c r="IZ224" s="85"/>
      <c r="JA224" s="85"/>
      <c r="JB224" s="85"/>
      <c r="JC224" s="85"/>
      <c r="JD224" s="85"/>
      <c r="JE224" s="85"/>
      <c r="JF224" s="85"/>
      <c r="JG224" s="85"/>
      <c r="JH224" s="85"/>
      <c r="JI224" s="85"/>
      <c r="JJ224" s="85"/>
      <c r="JK224" s="85"/>
      <c r="JL224" s="85"/>
      <c r="JM224" s="85"/>
      <c r="JN224" s="85"/>
      <c r="JO224" s="85"/>
      <c r="JP224" s="85"/>
      <c r="JQ224" s="85"/>
      <c r="JR224" s="85"/>
      <c r="JS224" s="85"/>
      <c r="JT224" s="85"/>
      <c r="JU224" s="85"/>
      <c r="JV224" s="85"/>
      <c r="JW224" s="85"/>
      <c r="JX224" s="85"/>
      <c r="JY224" s="85"/>
      <c r="JZ224" s="85"/>
      <c r="KA224" s="85"/>
      <c r="KB224" s="85"/>
      <c r="KC224" s="85"/>
    </row>
    <row r="225" spans="1:289" s="57" customFormat="1" ht="42.75" hidden="1" customHeight="1">
      <c r="A225" s="6"/>
      <c r="B225" s="19" t="s">
        <v>156</v>
      </c>
      <c r="C225" s="19" t="s">
        <v>157</v>
      </c>
      <c r="D225" s="5"/>
      <c r="E225" s="5"/>
      <c r="F225" s="5"/>
      <c r="G225" s="5"/>
      <c r="H225" s="5" t="s">
        <v>727</v>
      </c>
      <c r="I225" s="5" t="s">
        <v>736</v>
      </c>
      <c r="J225" s="5"/>
      <c r="K225" s="5"/>
      <c r="L225" s="5"/>
      <c r="M225" s="5"/>
      <c r="N225" s="5"/>
      <c r="O225" s="5"/>
      <c r="P225" s="5" t="s">
        <v>749</v>
      </c>
      <c r="Q225" s="5" t="s">
        <v>750</v>
      </c>
      <c r="R225" s="5" t="s">
        <v>205</v>
      </c>
      <c r="S225" s="5" t="s">
        <v>360</v>
      </c>
      <c r="T225" s="5" t="s">
        <v>361</v>
      </c>
      <c r="U225" s="5" t="s">
        <v>158</v>
      </c>
      <c r="V225" s="5"/>
      <c r="W225" s="5" t="str">
        <f>CONCATENATE(X225,"-",Y225,"-",Z225,AA225,,AB225,"-",AC225)</f>
        <v>3-60-JUNC-0002</v>
      </c>
      <c r="X225" s="19" t="s">
        <v>180</v>
      </c>
      <c r="Y225" s="19">
        <v>60</v>
      </c>
      <c r="Z225" s="19" t="s">
        <v>501</v>
      </c>
      <c r="AA225" s="19" t="s">
        <v>307</v>
      </c>
      <c r="AB225" s="19"/>
      <c r="AC225" s="19" t="s">
        <v>192</v>
      </c>
      <c r="AD225" s="5"/>
      <c r="AE225" s="19">
        <v>4</v>
      </c>
      <c r="AF225" s="19" t="s">
        <v>181</v>
      </c>
      <c r="AG225" s="19" t="s">
        <v>182</v>
      </c>
      <c r="AH225" s="19">
        <v>335</v>
      </c>
      <c r="AI225" s="19" t="s">
        <v>228</v>
      </c>
      <c r="AJ225" s="5"/>
      <c r="AK225" s="5"/>
      <c r="AL225" s="5" t="s">
        <v>123</v>
      </c>
      <c r="AM225" s="5"/>
      <c r="AN225" s="5" t="s">
        <v>167</v>
      </c>
      <c r="AO225" s="5" t="str">
        <f>CONCATENATE("0055-",B225,"-",C225,"-","4",".",AE225,".",AF225,".",AG225,".",AH225,"-",AL225,".",AN225,"-",AI225)</f>
        <v>0055-CPC-GA1-4.4.4.60.335-ASK1.RD-0008</v>
      </c>
      <c r="AP225" s="5" t="str">
        <f>CONCATENATE("0055-",B225,"-",C225,"-","4",".",AE225,".",AF225,".",AG225,".",AH225,"-",AL225,"-",AN225,"-",AI225,"_",BD225,"_",U225)</f>
        <v>0055-CPC-GA1-4.4.4.60.335-ASK1-RD-0008_A1_ER</v>
      </c>
      <c r="AQ225" s="13" t="s">
        <v>538</v>
      </c>
      <c r="AR225" s="13" t="s">
        <v>527</v>
      </c>
      <c r="AS225" s="13"/>
      <c r="AT225" s="13"/>
      <c r="AU225" s="13" t="s">
        <v>318</v>
      </c>
      <c r="AV225" s="13" t="s">
        <v>333</v>
      </c>
      <c r="AW225" s="13" t="str">
        <f>CONCATENATE(AQ225," ",AS225,CHAR(10),W225,CHAR(10),AU225)</f>
        <v>Combined Network Cabinet 
3-60-JUNC-0002
List of drawings</v>
      </c>
      <c r="AX225" s="13" t="str">
        <f>CONCATENATE(AR225," ",AT225,CHAR(10),W225,CHAR(10),AV225)</f>
        <v>Шкаф коммуникационный комбинированный 
3-60-JUNC-0002
Ведомость документов</v>
      </c>
      <c r="AY225" s="5"/>
      <c r="AZ225" s="5" t="s">
        <v>490</v>
      </c>
      <c r="BA225" s="5" t="s">
        <v>489</v>
      </c>
      <c r="BB225" s="5" t="str">
        <f>IF(FW225&gt;0,"02",IF(FN225&gt;0,"01",IF(FE225&gt;0,"00",IF(EM225&gt;0,"G1",IF(ED225&gt;0,"F1",IF(DU225&gt;0,"E1",IF(DL225&gt;0,"D1",IF(DC225&gt;0,"C1",IF(CT225&gt;0,"B1",IF(BM225&gt;0,"A1","-"))))))))))</f>
        <v>A1</v>
      </c>
      <c r="BC225" s="167" t="str">
        <f t="shared" ref="BC225:BC229" si="207">IF(OR(BB225="A1",BB225="B1",BB225="C1",BB225="D1",BB225="E1",BB225="F1",BB225="G1",BB225="H1"),"IFR",IF(OR(BB225="00",BB225="01",BB225="02",BB225="03",BB225="04",BB225="05"),"IFU","-"))</f>
        <v>IFR</v>
      </c>
      <c r="BD225" s="5" t="str">
        <f t="shared" ref="BD225:BD229" si="208">BB225</f>
        <v>A1</v>
      </c>
      <c r="BE225" s="5"/>
      <c r="BF225" s="5"/>
      <c r="BG225" s="12"/>
      <c r="BH225" s="5"/>
      <c r="BI225" s="5"/>
      <c r="BJ225" s="54">
        <f>FB225-(28+15)</f>
        <v>44189</v>
      </c>
      <c r="BK225" s="54">
        <f ca="1">IF(BM225&gt;0,BL225,IF(BJ225&lt;TODAY(),WORKDAY(TODAY(),10),BJ225))</f>
        <v>44245</v>
      </c>
      <c r="BL225" s="193">
        <v>44245</v>
      </c>
      <c r="BM225" s="167" t="s">
        <v>788</v>
      </c>
      <c r="BN225" s="167"/>
      <c r="BO225" s="167"/>
      <c r="BP225" s="167"/>
      <c r="BQ225" s="167"/>
      <c r="BR225" s="157"/>
      <c r="BS225" s="157"/>
      <c r="BT225" s="157"/>
      <c r="BU225" s="157"/>
      <c r="BV225" s="157"/>
      <c r="BW225" s="147"/>
      <c r="BX225" s="147"/>
      <c r="BY225" s="147"/>
      <c r="BZ225" s="147"/>
      <c r="CA225" s="147"/>
      <c r="CB225" s="125"/>
      <c r="CC225" s="125"/>
      <c r="CD225" s="125"/>
      <c r="CE225" s="125"/>
      <c r="CF225" s="125"/>
      <c r="CG225" s="125"/>
      <c r="CH225" s="125"/>
      <c r="CI225" s="125"/>
      <c r="CJ225" s="125"/>
      <c r="CK225" s="125"/>
      <c r="CL225" s="24">
        <f>WORKDAY(BJ225,20)</f>
        <v>44217</v>
      </c>
      <c r="CM225" s="24">
        <f ca="1">IF(BM225&gt;0,WORKDAY(BK225,10),"-")</f>
        <v>44259</v>
      </c>
      <c r="CN225" s="54"/>
      <c r="CO225" s="117"/>
      <c r="CP225" s="34"/>
      <c r="CQ225" s="24">
        <f>WORKDAY(CL225,10)</f>
        <v>44231</v>
      </c>
      <c r="CR225" s="24" t="str">
        <f>IF(CO225&gt;0,WORKDAY(CM225,10),"-")</f>
        <v>-</v>
      </c>
      <c r="CS225" s="54"/>
      <c r="CT225" s="5"/>
      <c r="CU225" s="24" t="str">
        <f>IF(CT225&gt;0,WORKDAY(CQ225,10),"-")</f>
        <v>-</v>
      </c>
      <c r="CV225" s="24" t="str">
        <f>IF(CT225&gt;0,WORKDAY(CR225,10),"-")</f>
        <v>-</v>
      </c>
      <c r="CW225" s="54"/>
      <c r="CX225" s="5"/>
      <c r="CY225" s="34"/>
      <c r="CZ225" s="24" t="str">
        <f>IF(CX225&gt;0,WORKDAY(CU225,10),"-")</f>
        <v>-</v>
      </c>
      <c r="DA225" s="24" t="str">
        <f>IF(CX225&gt;0,WORKDAY(CV225,10),"-")</f>
        <v>-</v>
      </c>
      <c r="DB225" s="24"/>
      <c r="DC225" s="5"/>
      <c r="DD225" s="24" t="str">
        <f>IF(DC225&gt;0,WORKDAY(CZ225,10),"-")</f>
        <v>-</v>
      </c>
      <c r="DE225" s="24" t="str">
        <f>IF(DC225&gt;0,WORKDAY(DA225,10),"-")</f>
        <v>-</v>
      </c>
      <c r="DF225" s="5"/>
      <c r="DG225" s="5"/>
      <c r="DH225" s="54"/>
      <c r="DI225" s="24" t="str">
        <f>IF(DG225&gt;0,WORKDAY(DD225,10),"-")</f>
        <v>-</v>
      </c>
      <c r="DJ225" s="24" t="str">
        <f>IF(DG225&gt;0,WORKDAY(DE225,10),"-")</f>
        <v>-</v>
      </c>
      <c r="DK225" s="5"/>
      <c r="DL225" s="5"/>
      <c r="DM225" s="24" t="str">
        <f>IF(DL225&gt;0,WORKDAY(DI225,10),"-")</f>
        <v>-</v>
      </c>
      <c r="DN225" s="24" t="str">
        <f>IF(DL225&gt;0,WORKDAY(DJ225,10),"-")</f>
        <v>-</v>
      </c>
      <c r="DO225" s="5"/>
      <c r="DP225" s="5"/>
      <c r="DQ225" s="54"/>
      <c r="DR225" s="24" t="str">
        <f>IF(DP225&gt;0,WORKDAY(DM225,10),"-")</f>
        <v>-</v>
      </c>
      <c r="DS225" s="24" t="str">
        <f>IF(DP225&gt;0,WORKDAY(DN225,10),"-")</f>
        <v>-</v>
      </c>
      <c r="DT225" s="5"/>
      <c r="DU225" s="5"/>
      <c r="DV225" s="24" t="str">
        <f>IF(DU225&gt;0,WORKDAY(DR225,10),"-")</f>
        <v>-</v>
      </c>
      <c r="DW225" s="24" t="str">
        <f>IF(DU225&gt;0,WORKDAY(DS225,10),"-")</f>
        <v>-</v>
      </c>
      <c r="DX225" s="5"/>
      <c r="DY225" s="5"/>
      <c r="DZ225" s="54"/>
      <c r="EA225" s="24" t="str">
        <f>IF(DY225&gt;0,WORKDAY(DV225,10),"-")</f>
        <v>-</v>
      </c>
      <c r="EB225" s="24" t="str">
        <f>IF(DY225&gt;0,WORKDAY(DW225,10),"-")</f>
        <v>-</v>
      </c>
      <c r="EC225" s="5"/>
      <c r="ED225" s="5"/>
      <c r="EE225" s="24" t="str">
        <f>IF(ED225&gt;0,WORKDAY(EA225,10),"-")</f>
        <v>-</v>
      </c>
      <c r="EF225" s="24" t="str">
        <f>IF(ED225&gt;0,WORKDAY(EB225,10),"-")</f>
        <v>-</v>
      </c>
      <c r="EG225" s="5"/>
      <c r="EH225" s="5"/>
      <c r="EI225" s="54"/>
      <c r="EJ225" s="24" t="str">
        <f>IF(EH225&gt;0,WORKDAY(EE225,10),"-")</f>
        <v>-</v>
      </c>
      <c r="EK225" s="24" t="str">
        <f>IF(EH225&gt;0,WORKDAY(EF225,10),"-")</f>
        <v>-</v>
      </c>
      <c r="EL225" s="5"/>
      <c r="EM225" s="5"/>
      <c r="EN225" s="24" t="str">
        <f>IF(EM225&gt;0,WORKDAY(EJ225,10),"-")</f>
        <v>-</v>
      </c>
      <c r="EO225" s="24" t="str">
        <f>IF(EM225&gt;0,WORKDAY(EK225,10),"-")</f>
        <v>-</v>
      </c>
      <c r="EP225" s="5"/>
      <c r="EQ225" s="5"/>
      <c r="ER225" s="54"/>
      <c r="ES225" s="54"/>
      <c r="ET225" s="54"/>
      <c r="EU225" s="54"/>
      <c r="EV225" s="54"/>
      <c r="EW225" s="24"/>
      <c r="EX225" s="24"/>
      <c r="EY225" s="167"/>
      <c r="EZ225" s="167"/>
      <c r="FA225" s="193"/>
      <c r="FB225" s="214">
        <v>44232</v>
      </c>
      <c r="FC225" s="214">
        <f ca="1">IF(BK225&gt;0,IF(DC225&gt;0,WORKDAY(DB225,20),IF(CT225&gt;0,WORKDAY(CS225,30),IF(CO225&gt;0,WORKDAY(CN225,40),FB225))),"-")</f>
        <v>44232</v>
      </c>
      <c r="FD225" s="167"/>
      <c r="FE225" s="167"/>
      <c r="FF225" s="24" t="str">
        <f>IF(FE225&gt;0,WORKDAY(FB225,10),"-")</f>
        <v>-</v>
      </c>
      <c r="FG225" s="24" t="str">
        <f>IF(FE225&gt;0,WORKDAY(FC225,10),"-")</f>
        <v>-</v>
      </c>
      <c r="FH225" s="5"/>
      <c r="FI225" s="5"/>
      <c r="FJ225" s="34"/>
      <c r="FK225" s="24">
        <f t="shared" ref="FK225:FK229" si="209">WORKDAY(FB225,20)</f>
        <v>44260</v>
      </c>
      <c r="FL225" s="24">
        <f>FK225</f>
        <v>44260</v>
      </c>
      <c r="FM225" s="167"/>
      <c r="FN225" s="167"/>
      <c r="FO225" s="24" t="str">
        <f>IF(FN225&gt;0,WORKDAY(FK225,10),"-")</f>
        <v>-</v>
      </c>
      <c r="FP225" s="24" t="str">
        <f>IF(FN225&gt;0,WORKDAY(FL225,10),"-")</f>
        <v>-</v>
      </c>
      <c r="FQ225" s="5"/>
      <c r="FR225" s="5"/>
      <c r="FS225" s="54"/>
      <c r="FT225" s="24">
        <f t="shared" ref="FT225:FT229" si="210">WORKDAY(FK225,20)</f>
        <v>44288</v>
      </c>
      <c r="FU225" s="24">
        <f>FT225</f>
        <v>44288</v>
      </c>
      <c r="FV225" s="5"/>
      <c r="FW225" s="5"/>
      <c r="FX225" s="24" t="str">
        <f>IF(FW225&gt;0,WORKDAY(FT225,10),"-")</f>
        <v>-</v>
      </c>
      <c r="FY225" s="24" t="str">
        <f>IF(FW225&gt;0,WORKDAY(FU225,10),"-")</f>
        <v>-</v>
      </c>
      <c r="FZ225" s="5"/>
      <c r="GA225" s="5"/>
      <c r="GB225" s="54"/>
      <c r="GC225" s="54"/>
      <c r="GD225" s="54"/>
      <c r="GE225" s="54"/>
      <c r="GF225" s="54"/>
      <c r="GG225" s="54"/>
      <c r="GH225" s="54"/>
      <c r="GI225" s="54"/>
      <c r="GJ225" s="54"/>
      <c r="GK225" s="54"/>
      <c r="GL225" s="54"/>
      <c r="GM225" s="54"/>
      <c r="GN225" s="54"/>
      <c r="GO225" s="54"/>
      <c r="GP225" s="54"/>
      <c r="GQ225" s="54"/>
      <c r="GR225" s="54"/>
      <c r="GS225" s="54"/>
      <c r="GT225" s="54"/>
      <c r="GU225" s="54"/>
      <c r="GV225" s="54"/>
      <c r="GW225" s="54"/>
      <c r="GX225" s="54"/>
      <c r="GY225" s="54"/>
      <c r="GZ225" s="193"/>
      <c r="HA225" s="54"/>
      <c r="HB225" s="54"/>
      <c r="HC225" s="54"/>
      <c r="HD225" s="34">
        <f t="shared" ca="1" si="176"/>
        <v>1</v>
      </c>
      <c r="HE225" s="25">
        <f t="shared" ca="1" si="193"/>
        <v>6.8389057750759875E-4</v>
      </c>
      <c r="HF225" s="25">
        <f t="shared" ca="1" si="194"/>
        <v>1.5197568389057751E-3</v>
      </c>
      <c r="HG225" s="25">
        <f t="shared" ca="1" si="195"/>
        <v>9.0543259557344079E-4</v>
      </c>
      <c r="HH225" s="25">
        <f t="shared" ca="1" si="196"/>
        <v>2.012072434607646E-3</v>
      </c>
      <c r="HI225" s="25"/>
      <c r="HJ225" s="25"/>
      <c r="HK225" s="5"/>
      <c r="HL225" s="24">
        <f t="shared" ca="1" si="171"/>
        <v>44245</v>
      </c>
      <c r="HM225" s="107"/>
      <c r="HO225" s="204" t="str">
        <f t="shared" si="177"/>
        <v>ожидание A1</v>
      </c>
      <c r="HP225" s="204" t="str">
        <f t="shared" si="178"/>
        <v>не выгружено 00</v>
      </c>
      <c r="HQ225" s="182" t="str">
        <f t="shared" si="179"/>
        <v>выгружено A1</v>
      </c>
      <c r="HR225" s="182" t="str">
        <f t="shared" si="180"/>
        <v>ожидание A1</v>
      </c>
      <c r="HS225" s="182" t="b">
        <f t="shared" si="181"/>
        <v>0</v>
      </c>
      <c r="HT225" s="182" t="str">
        <f t="shared" si="182"/>
        <v>ожидание замечаний</v>
      </c>
      <c r="HU225" s="182" t="str">
        <f t="shared" si="183"/>
        <v>0055-P2-GA1-CPC-TRM-00665</v>
      </c>
      <c r="HV225" s="191">
        <f t="shared" si="184"/>
        <v>44245</v>
      </c>
      <c r="HW225" s="184" t="str">
        <f t="shared" si="185"/>
        <v>ожидание A1</v>
      </c>
      <c r="HX225" s="191" t="str">
        <f t="shared" si="186"/>
        <v>ожидание A1</v>
      </c>
      <c r="HY225" s="183"/>
      <c r="HZ225" s="182" t="str">
        <f t="shared" si="187"/>
        <v>выгружено</v>
      </c>
      <c r="IA225" s="182" t="str">
        <f t="shared" si="188"/>
        <v>A1</v>
      </c>
      <c r="IB225" s="182" t="str">
        <f t="shared" si="189"/>
        <v>ожидание замечаний к ревизии</v>
      </c>
      <c r="IC225" s="182" t="str">
        <f t="shared" si="190"/>
        <v>A1</v>
      </c>
      <c r="ID225" s="182" t="str">
        <f t="shared" si="191"/>
        <v>A1</v>
      </c>
      <c r="IE225" s="185" t="str">
        <f t="shared" si="192"/>
        <v>1</v>
      </c>
      <c r="IF225" s="135" t="s">
        <v>705</v>
      </c>
      <c r="IG225" s="181">
        <v>1</v>
      </c>
    </row>
    <row r="226" spans="1:289" s="57" customFormat="1" ht="42.75" hidden="1" customHeight="1">
      <c r="A226" s="6"/>
      <c r="B226" s="19" t="s">
        <v>156</v>
      </c>
      <c r="C226" s="19" t="s">
        <v>157</v>
      </c>
      <c r="D226" s="5"/>
      <c r="E226" s="5"/>
      <c r="F226" s="5"/>
      <c r="G226" s="5"/>
      <c r="H226" s="5" t="s">
        <v>727</v>
      </c>
      <c r="I226" s="5" t="s">
        <v>736</v>
      </c>
      <c r="J226" s="5"/>
      <c r="K226" s="5"/>
      <c r="L226" s="5"/>
      <c r="M226" s="5"/>
      <c r="N226" s="5"/>
      <c r="O226" s="5"/>
      <c r="P226" s="5" t="s">
        <v>749</v>
      </c>
      <c r="Q226" s="5" t="s">
        <v>750</v>
      </c>
      <c r="R226" s="5" t="s">
        <v>205</v>
      </c>
      <c r="S226" s="5" t="s">
        <v>360</v>
      </c>
      <c r="T226" s="5" t="s">
        <v>361</v>
      </c>
      <c r="U226" s="5" t="s">
        <v>158</v>
      </c>
      <c r="V226" s="5"/>
      <c r="W226" s="167" t="str">
        <f t="shared" ref="W226:W229" si="211">CONCATENATE(X226,"-",Y226,"-",Z226,AA226,,AB226,"-",AC226)</f>
        <v>3-60-JUNC-0002</v>
      </c>
      <c r="X226" s="19" t="s">
        <v>180</v>
      </c>
      <c r="Y226" s="19">
        <v>60</v>
      </c>
      <c r="Z226" s="19" t="s">
        <v>501</v>
      </c>
      <c r="AA226" s="19" t="s">
        <v>307</v>
      </c>
      <c r="AB226" s="19"/>
      <c r="AC226" s="19" t="s">
        <v>192</v>
      </c>
      <c r="AD226" s="5"/>
      <c r="AE226" s="19">
        <v>4</v>
      </c>
      <c r="AF226" s="19" t="s">
        <v>181</v>
      </c>
      <c r="AG226" s="19" t="s">
        <v>182</v>
      </c>
      <c r="AH226" s="19">
        <v>335</v>
      </c>
      <c r="AI226" s="19" t="s">
        <v>228</v>
      </c>
      <c r="AJ226" s="5"/>
      <c r="AK226" s="5"/>
      <c r="AL226" s="5" t="s">
        <v>123</v>
      </c>
      <c r="AM226" s="5"/>
      <c r="AN226" s="5" t="s">
        <v>168</v>
      </c>
      <c r="AO226" s="5" t="str">
        <f>CONCATENATE("0055-",B226,"-",C226,"-","4",".",AE226,".",AF226,".",AG226,".",AH226,"-",AL226,".",AN226,"-",AI226)</f>
        <v>0055-CPC-GA1-4.4.4.60.335-ASK1.SP-0008</v>
      </c>
      <c r="AP226" s="5" t="str">
        <f>CONCATENATE("0055-",B226,"-",C226,"-","4",".",AE226,".",AF226,".",AG226,".",AH226,"-",AL226,"-",AN226,"-",AI226,"_",BD226,"_",U226)</f>
        <v>0055-CPC-GA1-4.4.4.60.335-ASK1-SP-0008_A1_ER</v>
      </c>
      <c r="AQ226" s="13" t="s">
        <v>538</v>
      </c>
      <c r="AR226" s="13" t="s">
        <v>527</v>
      </c>
      <c r="AS226" s="13"/>
      <c r="AT226" s="13"/>
      <c r="AU226" s="13" t="s">
        <v>319</v>
      </c>
      <c r="AV226" s="13" t="s">
        <v>334</v>
      </c>
      <c r="AW226" s="13" t="str">
        <f>CONCATENATE(AQ226," ",AS226,CHAR(10),W226,CHAR(10),AU226)</f>
        <v>Combined Network Cabinet 
3-60-JUNC-0002
List of elements</v>
      </c>
      <c r="AX226" s="13" t="str">
        <f>CONCATENATE(AR226," ",AT226,CHAR(10),W226,CHAR(10),AV226)</f>
        <v>Шкаф коммуникационный комбинированный 
3-60-JUNC-0002
Перечень элементов</v>
      </c>
      <c r="AY226" s="5"/>
      <c r="AZ226" s="5" t="s">
        <v>490</v>
      </c>
      <c r="BA226" s="5" t="s">
        <v>489</v>
      </c>
      <c r="BB226" s="5" t="str">
        <f>IF(FW226&gt;0,"02",IF(FN226&gt;0,"01",IF(FE226&gt;0,"00",IF(EM226&gt;0,"G1",IF(ED226&gt;0,"F1",IF(DU226&gt;0,"E1",IF(DL226&gt;0,"D1",IF(DC226&gt;0,"C1",IF(CT226&gt;0,"B1",IF(BM226&gt;0,"A1","-"))))))))))</f>
        <v>A1</v>
      </c>
      <c r="BC226" s="167" t="str">
        <f t="shared" si="207"/>
        <v>IFR</v>
      </c>
      <c r="BD226" s="5" t="str">
        <f t="shared" si="208"/>
        <v>A1</v>
      </c>
      <c r="BE226" s="5"/>
      <c r="BF226" s="5"/>
      <c r="BG226" s="12"/>
      <c r="BH226" s="5"/>
      <c r="BI226" s="5"/>
      <c r="BJ226" s="54">
        <f>FB226-(28+15)</f>
        <v>44189</v>
      </c>
      <c r="BK226" s="54">
        <f ca="1">IF(BM226&gt;0,BL226,IF(BJ226&lt;TODAY(),WORKDAY(TODAY(),10),BJ226))</f>
        <v>44245</v>
      </c>
      <c r="BL226" s="193">
        <v>44245</v>
      </c>
      <c r="BM226" s="167" t="s">
        <v>788</v>
      </c>
      <c r="BN226" s="167"/>
      <c r="BO226" s="167"/>
      <c r="BP226" s="167"/>
      <c r="BQ226" s="167"/>
      <c r="BR226" s="157"/>
      <c r="BS226" s="157"/>
      <c r="BT226" s="157"/>
      <c r="BU226" s="157"/>
      <c r="BV226" s="157"/>
      <c r="BW226" s="147"/>
      <c r="BX226" s="147"/>
      <c r="BY226" s="147"/>
      <c r="BZ226" s="147"/>
      <c r="CA226" s="147"/>
      <c r="CB226" s="125"/>
      <c r="CC226" s="125"/>
      <c r="CD226" s="125"/>
      <c r="CE226" s="125"/>
      <c r="CF226" s="125"/>
      <c r="CG226" s="125"/>
      <c r="CH226" s="125"/>
      <c r="CI226" s="125"/>
      <c r="CJ226" s="125"/>
      <c r="CK226" s="125"/>
      <c r="CL226" s="24">
        <f>WORKDAY(BJ226,20)</f>
        <v>44217</v>
      </c>
      <c r="CM226" s="24">
        <f ca="1">IF(BM226&gt;0,WORKDAY(BK226,10),"-")</f>
        <v>44259</v>
      </c>
      <c r="CN226" s="54"/>
      <c r="CO226" s="117"/>
      <c r="CP226" s="34"/>
      <c r="CQ226" s="24">
        <f>WORKDAY(CL226,10)</f>
        <v>44231</v>
      </c>
      <c r="CR226" s="24" t="str">
        <f>IF(CO226&gt;0,WORKDAY(CM226,10),"-")</f>
        <v>-</v>
      </c>
      <c r="CS226" s="54"/>
      <c r="CT226" s="5"/>
      <c r="CU226" s="24" t="str">
        <f>IF(CT226&gt;0,WORKDAY(CQ226,10),"-")</f>
        <v>-</v>
      </c>
      <c r="CV226" s="24" t="str">
        <f>IF(CT226&gt;0,WORKDAY(CR226,10),"-")</f>
        <v>-</v>
      </c>
      <c r="CW226" s="54"/>
      <c r="CX226" s="5"/>
      <c r="CY226" s="34"/>
      <c r="CZ226" s="24" t="str">
        <f>IF(CX226&gt;0,WORKDAY(CU226,10),"-")</f>
        <v>-</v>
      </c>
      <c r="DA226" s="24" t="str">
        <f>IF(CX226&gt;0,WORKDAY(CV226,10),"-")</f>
        <v>-</v>
      </c>
      <c r="DB226" s="24"/>
      <c r="DC226" s="5"/>
      <c r="DD226" s="24" t="str">
        <f>IF(DC226&gt;0,WORKDAY(CZ226,10),"-")</f>
        <v>-</v>
      </c>
      <c r="DE226" s="24" t="str">
        <f>IF(DC226&gt;0,WORKDAY(DA226,10),"-")</f>
        <v>-</v>
      </c>
      <c r="DF226" s="5"/>
      <c r="DG226" s="5"/>
      <c r="DH226" s="54"/>
      <c r="DI226" s="24" t="str">
        <f>IF(DG226&gt;0,WORKDAY(DD226,10),"-")</f>
        <v>-</v>
      </c>
      <c r="DJ226" s="24" t="str">
        <f>IF(DG226&gt;0,WORKDAY(DE226,10),"-")</f>
        <v>-</v>
      </c>
      <c r="DK226" s="5"/>
      <c r="DL226" s="5"/>
      <c r="DM226" s="24" t="str">
        <f>IF(DL226&gt;0,WORKDAY(DI226,10),"-")</f>
        <v>-</v>
      </c>
      <c r="DN226" s="24" t="str">
        <f>IF(DL226&gt;0,WORKDAY(DJ226,10),"-")</f>
        <v>-</v>
      </c>
      <c r="DO226" s="5"/>
      <c r="DP226" s="5"/>
      <c r="DQ226" s="54"/>
      <c r="DR226" s="24" t="str">
        <f>IF(DP226&gt;0,WORKDAY(DM226,10),"-")</f>
        <v>-</v>
      </c>
      <c r="DS226" s="24" t="str">
        <f>IF(DP226&gt;0,WORKDAY(DN226,10),"-")</f>
        <v>-</v>
      </c>
      <c r="DT226" s="5"/>
      <c r="DU226" s="5"/>
      <c r="DV226" s="24" t="str">
        <f>IF(DU226&gt;0,WORKDAY(DR226,10),"-")</f>
        <v>-</v>
      </c>
      <c r="DW226" s="24" t="str">
        <f>IF(DU226&gt;0,WORKDAY(DS226,10),"-")</f>
        <v>-</v>
      </c>
      <c r="DX226" s="5"/>
      <c r="DY226" s="5"/>
      <c r="DZ226" s="54"/>
      <c r="EA226" s="24" t="str">
        <f>IF(DY226&gt;0,WORKDAY(DV226,10),"-")</f>
        <v>-</v>
      </c>
      <c r="EB226" s="24" t="str">
        <f>IF(DY226&gt;0,WORKDAY(DW226,10),"-")</f>
        <v>-</v>
      </c>
      <c r="EC226" s="5"/>
      <c r="ED226" s="5"/>
      <c r="EE226" s="24" t="str">
        <f>IF(ED226&gt;0,WORKDAY(EA226,10),"-")</f>
        <v>-</v>
      </c>
      <c r="EF226" s="24" t="str">
        <f>IF(ED226&gt;0,WORKDAY(EB226,10),"-")</f>
        <v>-</v>
      </c>
      <c r="EG226" s="5"/>
      <c r="EH226" s="5"/>
      <c r="EI226" s="54"/>
      <c r="EJ226" s="24" t="str">
        <f>IF(EH226&gt;0,WORKDAY(EE226,10),"-")</f>
        <v>-</v>
      </c>
      <c r="EK226" s="24" t="str">
        <f>IF(EH226&gt;0,WORKDAY(EF226,10),"-")</f>
        <v>-</v>
      </c>
      <c r="EL226" s="5"/>
      <c r="EM226" s="5"/>
      <c r="EN226" s="24" t="str">
        <f>IF(EM226&gt;0,WORKDAY(EJ226,10),"-")</f>
        <v>-</v>
      </c>
      <c r="EO226" s="24" t="str">
        <f>IF(EM226&gt;0,WORKDAY(EK226,10),"-")</f>
        <v>-</v>
      </c>
      <c r="EP226" s="5"/>
      <c r="EQ226" s="5"/>
      <c r="ER226" s="54"/>
      <c r="ES226" s="54"/>
      <c r="ET226" s="54"/>
      <c r="EU226" s="54"/>
      <c r="EV226" s="54"/>
      <c r="EW226" s="24"/>
      <c r="EX226" s="24"/>
      <c r="EY226" s="167"/>
      <c r="EZ226" s="167"/>
      <c r="FA226" s="193"/>
      <c r="FB226" s="214">
        <v>44232</v>
      </c>
      <c r="FC226" s="214">
        <f ca="1">IF(BK226&gt;0,IF(DC226&gt;0,WORKDAY(DB226,20),IF(CT226&gt;0,WORKDAY(CS226,30),IF(CO226&gt;0,WORKDAY(CN226,40),FB226))),"-")</f>
        <v>44232</v>
      </c>
      <c r="FD226" s="167"/>
      <c r="FE226" s="167"/>
      <c r="FF226" s="24" t="str">
        <f>IF(FE226&gt;0,WORKDAY(FB226,10),"-")</f>
        <v>-</v>
      </c>
      <c r="FG226" s="24" t="str">
        <f>IF(FE226&gt;0,WORKDAY(FC226,10),"-")</f>
        <v>-</v>
      </c>
      <c r="FH226" s="5"/>
      <c r="FI226" s="5"/>
      <c r="FJ226" s="34"/>
      <c r="FK226" s="24">
        <f t="shared" si="209"/>
        <v>44260</v>
      </c>
      <c r="FL226" s="24">
        <f>FK226</f>
        <v>44260</v>
      </c>
      <c r="FM226" s="5"/>
      <c r="FN226" s="5"/>
      <c r="FO226" s="24" t="str">
        <f>IF(FN226&gt;0,WORKDAY(FK226,10),"-")</f>
        <v>-</v>
      </c>
      <c r="FP226" s="24" t="str">
        <f>IF(FN226&gt;0,WORKDAY(FL226,10),"-")</f>
        <v>-</v>
      </c>
      <c r="FQ226" s="5"/>
      <c r="FR226" s="5"/>
      <c r="FS226" s="54"/>
      <c r="FT226" s="24">
        <f t="shared" si="210"/>
        <v>44288</v>
      </c>
      <c r="FU226" s="24">
        <f>FT226</f>
        <v>44288</v>
      </c>
      <c r="FV226" s="5"/>
      <c r="FW226" s="5"/>
      <c r="FX226" s="24" t="str">
        <f>IF(FW226&gt;0,WORKDAY(FT226,10),"-")</f>
        <v>-</v>
      </c>
      <c r="FY226" s="24" t="str">
        <f>IF(FW226&gt;0,WORKDAY(FU226,10),"-")</f>
        <v>-</v>
      </c>
      <c r="FZ226" s="5"/>
      <c r="GA226" s="5"/>
      <c r="GB226" s="54"/>
      <c r="GC226" s="54"/>
      <c r="GD226" s="54"/>
      <c r="GE226" s="54"/>
      <c r="GF226" s="54"/>
      <c r="GG226" s="54"/>
      <c r="GH226" s="54"/>
      <c r="GI226" s="54"/>
      <c r="GJ226" s="54"/>
      <c r="GK226" s="54"/>
      <c r="GL226" s="54"/>
      <c r="GM226" s="54"/>
      <c r="GN226" s="54"/>
      <c r="GO226" s="54"/>
      <c r="GP226" s="54"/>
      <c r="GQ226" s="54"/>
      <c r="GR226" s="54"/>
      <c r="GS226" s="54"/>
      <c r="GT226" s="54"/>
      <c r="GU226" s="54"/>
      <c r="GV226" s="54"/>
      <c r="GW226" s="54"/>
      <c r="GX226" s="54"/>
      <c r="GY226" s="54"/>
      <c r="GZ226" s="193"/>
      <c r="HA226" s="54"/>
      <c r="HB226" s="54"/>
      <c r="HC226" s="54"/>
      <c r="HD226" s="34">
        <f t="shared" ca="1" si="176"/>
        <v>1</v>
      </c>
      <c r="HE226" s="25">
        <f t="shared" ca="1" si="193"/>
        <v>6.8389057750759875E-4</v>
      </c>
      <c r="HF226" s="25">
        <f t="shared" ca="1" si="194"/>
        <v>1.5197568389057751E-3</v>
      </c>
      <c r="HG226" s="25">
        <f t="shared" ca="1" si="195"/>
        <v>9.0543259557344079E-4</v>
      </c>
      <c r="HH226" s="25">
        <f t="shared" ca="1" si="196"/>
        <v>2.012072434607646E-3</v>
      </c>
      <c r="HI226" s="25"/>
      <c r="HJ226" s="25"/>
      <c r="HK226" s="5"/>
      <c r="HL226" s="24">
        <f t="shared" ca="1" si="171"/>
        <v>44245</v>
      </c>
      <c r="HM226" s="107"/>
      <c r="HO226" s="204" t="str">
        <f t="shared" si="177"/>
        <v>ожидание A1</v>
      </c>
      <c r="HP226" s="204" t="str">
        <f t="shared" si="178"/>
        <v>не выгружено 00</v>
      </c>
      <c r="HQ226" s="182" t="str">
        <f t="shared" si="179"/>
        <v>выгружено A1</v>
      </c>
      <c r="HR226" s="182" t="str">
        <f t="shared" si="180"/>
        <v>ожидание A1</v>
      </c>
      <c r="HS226" s="182" t="b">
        <f t="shared" si="181"/>
        <v>0</v>
      </c>
      <c r="HT226" s="182" t="str">
        <f t="shared" si="182"/>
        <v>ожидание замечаний</v>
      </c>
      <c r="HU226" s="182" t="str">
        <f t="shared" si="183"/>
        <v>0055-P2-GA1-CPC-TRM-00665</v>
      </c>
      <c r="HV226" s="191">
        <f t="shared" si="184"/>
        <v>44245</v>
      </c>
      <c r="HW226" s="184" t="str">
        <f t="shared" si="185"/>
        <v>ожидание A1</v>
      </c>
      <c r="HX226" s="191" t="str">
        <f t="shared" si="186"/>
        <v>ожидание A1</v>
      </c>
      <c r="HY226" s="183"/>
      <c r="HZ226" s="182" t="str">
        <f t="shared" si="187"/>
        <v>выгружено</v>
      </c>
      <c r="IA226" s="182" t="str">
        <f t="shared" si="188"/>
        <v>A1</v>
      </c>
      <c r="IB226" s="182" t="str">
        <f t="shared" si="189"/>
        <v>ожидание замечаний к ревизии</v>
      </c>
      <c r="IC226" s="182" t="str">
        <f t="shared" si="190"/>
        <v>A1</v>
      </c>
      <c r="ID226" s="182" t="str">
        <f t="shared" si="191"/>
        <v>A1</v>
      </c>
      <c r="IE226" s="185" t="str">
        <f t="shared" si="192"/>
        <v>1</v>
      </c>
      <c r="IF226" s="135" t="s">
        <v>705</v>
      </c>
      <c r="IG226" s="181">
        <v>1</v>
      </c>
    </row>
    <row r="227" spans="1:289" s="57" customFormat="1" ht="42.75" hidden="1" customHeight="1">
      <c r="A227" s="6"/>
      <c r="B227" s="19" t="s">
        <v>156</v>
      </c>
      <c r="C227" s="19" t="s">
        <v>157</v>
      </c>
      <c r="D227" s="5"/>
      <c r="E227" s="5"/>
      <c r="F227" s="5"/>
      <c r="G227" s="5"/>
      <c r="H227" s="5" t="s">
        <v>727</v>
      </c>
      <c r="I227" s="5" t="s">
        <v>736</v>
      </c>
      <c r="J227" s="5"/>
      <c r="K227" s="5"/>
      <c r="L227" s="5"/>
      <c r="M227" s="5"/>
      <c r="N227" s="5"/>
      <c r="O227" s="5"/>
      <c r="P227" s="5" t="s">
        <v>749</v>
      </c>
      <c r="Q227" s="5" t="s">
        <v>750</v>
      </c>
      <c r="R227" s="5" t="s">
        <v>205</v>
      </c>
      <c r="S227" s="5" t="s">
        <v>360</v>
      </c>
      <c r="T227" s="5" t="s">
        <v>361</v>
      </c>
      <c r="U227" s="5" t="s">
        <v>158</v>
      </c>
      <c r="V227" s="5"/>
      <c r="W227" s="167" t="str">
        <f>CONCATENATE(X227,"-",Y227,"-",Z227,AA227,,AB227,"-",AC227)</f>
        <v>3-60-JUNC-0002</v>
      </c>
      <c r="X227" s="19" t="s">
        <v>180</v>
      </c>
      <c r="Y227" s="19">
        <v>60</v>
      </c>
      <c r="Z227" s="19" t="s">
        <v>501</v>
      </c>
      <c r="AA227" s="19" t="s">
        <v>307</v>
      </c>
      <c r="AB227" s="19"/>
      <c r="AC227" s="19" t="s">
        <v>192</v>
      </c>
      <c r="AD227" s="5"/>
      <c r="AE227" s="19">
        <v>4</v>
      </c>
      <c r="AF227" s="19" t="s">
        <v>181</v>
      </c>
      <c r="AG227" s="19" t="s">
        <v>182</v>
      </c>
      <c r="AH227" s="19">
        <v>335</v>
      </c>
      <c r="AI227" s="19" t="s">
        <v>228</v>
      </c>
      <c r="AJ227" s="5"/>
      <c r="AK227" s="5"/>
      <c r="AL227" s="5" t="s">
        <v>123</v>
      </c>
      <c r="AM227" s="5"/>
      <c r="AN227" s="5" t="s">
        <v>169</v>
      </c>
      <c r="AO227" s="5" t="str">
        <f>CONCATENATE("0055-",B227,"-",C227,"-","4",".",AE227,".",AF227,".",AG227,".",AH227,"-",AL227,".",AN227,"-",AI227)</f>
        <v>0055-CPC-GA1-4.4.4.60.335-ASK1.V0-0008</v>
      </c>
      <c r="AP227" s="5" t="str">
        <f>CONCATENATE("0055-",B227,"-",C227,"-","4",".",AE227,".",AF227,".",AG227,".",AH227,"-",AL227,"-",AN227,"-",AI227,"_",BD227,"_",U227)</f>
        <v>0055-CPC-GA1-4.4.4.60.335-ASK1-V0-0008_A1_ER</v>
      </c>
      <c r="AQ227" s="13" t="s">
        <v>538</v>
      </c>
      <c r="AR227" s="13" t="s">
        <v>527</v>
      </c>
      <c r="AS227" s="13"/>
      <c r="AT227" s="13"/>
      <c r="AU227" s="13" t="s">
        <v>320</v>
      </c>
      <c r="AV227" s="13" t="s">
        <v>335</v>
      </c>
      <c r="AW227" s="13" t="str">
        <f>CONCATENATE(AQ227," ",AS227,CHAR(10),W227,CHAR(10),AU227)</f>
        <v>Combined Network Cabinet 
3-60-JUNC-0002
General view drawings</v>
      </c>
      <c r="AX227" s="13" t="str">
        <f>CONCATENATE(AR227," ",AT227,CHAR(10),W227,CHAR(10),AV227)</f>
        <v>Шкаф коммуникационный комбинированный 
3-60-JUNC-0002
Чертеж общего вида</v>
      </c>
      <c r="AY227" s="5"/>
      <c r="AZ227" s="5" t="s">
        <v>490</v>
      </c>
      <c r="BA227" s="5" t="s">
        <v>489</v>
      </c>
      <c r="BB227" s="5" t="str">
        <f>IF(FW227&gt;0,"02",IF(FN227&gt;0,"01",IF(FE227&gt;0,"00",IF(EM227&gt;0,"G1",IF(ED227&gt;0,"F1",IF(DU227&gt;0,"E1",IF(DL227&gt;0,"D1",IF(DC227&gt;0,"C1",IF(CT227&gt;0,"B1",IF(BM227&gt;0,"A1","-"))))))))))</f>
        <v>A1</v>
      </c>
      <c r="BC227" s="167" t="str">
        <f t="shared" si="207"/>
        <v>IFR</v>
      </c>
      <c r="BD227" s="5" t="str">
        <f t="shared" si="208"/>
        <v>A1</v>
      </c>
      <c r="BE227" s="5"/>
      <c r="BF227" s="5"/>
      <c r="BG227" s="12"/>
      <c r="BH227" s="5"/>
      <c r="BI227" s="5"/>
      <c r="BJ227" s="54">
        <f>FB227-(28+15)</f>
        <v>44189</v>
      </c>
      <c r="BK227" s="54">
        <f ca="1">IF(BM227&gt;0,BL227,IF(BJ227&lt;TODAY(),WORKDAY(TODAY(),10),BJ227))</f>
        <v>44245</v>
      </c>
      <c r="BL227" s="193">
        <v>44245</v>
      </c>
      <c r="BM227" s="167" t="s">
        <v>788</v>
      </c>
      <c r="BN227" s="167"/>
      <c r="BO227" s="167"/>
      <c r="BP227" s="167"/>
      <c r="BQ227" s="167"/>
      <c r="BR227" s="157"/>
      <c r="BS227" s="157"/>
      <c r="BT227" s="157"/>
      <c r="BU227" s="157"/>
      <c r="BV227" s="157"/>
      <c r="BW227" s="147"/>
      <c r="BX227" s="147"/>
      <c r="BY227" s="147"/>
      <c r="BZ227" s="147"/>
      <c r="CA227" s="147"/>
      <c r="CB227" s="125"/>
      <c r="CC227" s="125"/>
      <c r="CD227" s="125"/>
      <c r="CE227" s="125"/>
      <c r="CF227" s="125"/>
      <c r="CG227" s="125"/>
      <c r="CH227" s="125"/>
      <c r="CI227" s="125"/>
      <c r="CJ227" s="125"/>
      <c r="CK227" s="125"/>
      <c r="CL227" s="24">
        <f>WORKDAY(BJ227,20)</f>
        <v>44217</v>
      </c>
      <c r="CM227" s="24">
        <f ca="1">IF(BM227&gt;0,WORKDAY(BK227,10),"-")</f>
        <v>44259</v>
      </c>
      <c r="CN227" s="54"/>
      <c r="CO227" s="117"/>
      <c r="CP227" s="34"/>
      <c r="CQ227" s="24">
        <f>WORKDAY(CL227,10)</f>
        <v>44231</v>
      </c>
      <c r="CR227" s="24" t="str">
        <f>IF(CO227&gt;0,WORKDAY(CM227,10),"-")</f>
        <v>-</v>
      </c>
      <c r="CS227" s="54"/>
      <c r="CT227" s="5"/>
      <c r="CU227" s="24" t="str">
        <f>IF(CT227&gt;0,WORKDAY(CQ227,10),"-")</f>
        <v>-</v>
      </c>
      <c r="CV227" s="24" t="str">
        <f>IF(CT227&gt;0,WORKDAY(CR227,10),"-")</f>
        <v>-</v>
      </c>
      <c r="CW227" s="54"/>
      <c r="CX227" s="5"/>
      <c r="CY227" s="34"/>
      <c r="CZ227" s="24" t="str">
        <f>IF(CX227&gt;0,WORKDAY(CU227,10),"-")</f>
        <v>-</v>
      </c>
      <c r="DA227" s="24" t="str">
        <f>IF(CX227&gt;0,WORKDAY(CV227,10),"-")</f>
        <v>-</v>
      </c>
      <c r="DB227" s="24"/>
      <c r="DC227" s="5"/>
      <c r="DD227" s="24" t="str">
        <f>IF(DC227&gt;0,WORKDAY(CZ227,10),"-")</f>
        <v>-</v>
      </c>
      <c r="DE227" s="24" t="str">
        <f>IF(DC227&gt;0,WORKDAY(DA227,10),"-")</f>
        <v>-</v>
      </c>
      <c r="DF227" s="5"/>
      <c r="DG227" s="5"/>
      <c r="DH227" s="54"/>
      <c r="DI227" s="24" t="str">
        <f>IF(DG227&gt;0,WORKDAY(DD227,10),"-")</f>
        <v>-</v>
      </c>
      <c r="DJ227" s="24" t="str">
        <f>IF(DG227&gt;0,WORKDAY(DE227,10),"-")</f>
        <v>-</v>
      </c>
      <c r="DK227" s="5"/>
      <c r="DL227" s="5"/>
      <c r="DM227" s="24" t="str">
        <f>IF(DL227&gt;0,WORKDAY(DI227,10),"-")</f>
        <v>-</v>
      </c>
      <c r="DN227" s="24" t="str">
        <f>IF(DL227&gt;0,WORKDAY(DJ227,10),"-")</f>
        <v>-</v>
      </c>
      <c r="DO227" s="5"/>
      <c r="DP227" s="5"/>
      <c r="DQ227" s="54"/>
      <c r="DR227" s="24" t="str">
        <f>IF(DP227&gt;0,WORKDAY(DM227,10),"-")</f>
        <v>-</v>
      </c>
      <c r="DS227" s="24" t="str">
        <f>IF(DP227&gt;0,WORKDAY(DN227,10),"-")</f>
        <v>-</v>
      </c>
      <c r="DT227" s="5"/>
      <c r="DU227" s="5"/>
      <c r="DV227" s="24" t="str">
        <f>IF(DU227&gt;0,WORKDAY(DR227,10),"-")</f>
        <v>-</v>
      </c>
      <c r="DW227" s="24" t="str">
        <f>IF(DU227&gt;0,WORKDAY(DS227,10),"-")</f>
        <v>-</v>
      </c>
      <c r="DX227" s="5"/>
      <c r="DY227" s="5"/>
      <c r="DZ227" s="54"/>
      <c r="EA227" s="24" t="str">
        <f>IF(DY227&gt;0,WORKDAY(DV227,10),"-")</f>
        <v>-</v>
      </c>
      <c r="EB227" s="24" t="str">
        <f>IF(DY227&gt;0,WORKDAY(DW227,10),"-")</f>
        <v>-</v>
      </c>
      <c r="EC227" s="5"/>
      <c r="ED227" s="5"/>
      <c r="EE227" s="24" t="str">
        <f>IF(ED227&gt;0,WORKDAY(EA227,10),"-")</f>
        <v>-</v>
      </c>
      <c r="EF227" s="24" t="str">
        <f>IF(ED227&gt;0,WORKDAY(EB227,10),"-")</f>
        <v>-</v>
      </c>
      <c r="EG227" s="5"/>
      <c r="EH227" s="5"/>
      <c r="EI227" s="54"/>
      <c r="EJ227" s="24" t="str">
        <f>IF(EH227&gt;0,WORKDAY(EE227,10),"-")</f>
        <v>-</v>
      </c>
      <c r="EK227" s="24" t="str">
        <f>IF(EH227&gt;0,WORKDAY(EF227,10),"-")</f>
        <v>-</v>
      </c>
      <c r="EL227" s="5"/>
      <c r="EM227" s="5"/>
      <c r="EN227" s="24" t="str">
        <f>IF(EM227&gt;0,WORKDAY(EJ227,10),"-")</f>
        <v>-</v>
      </c>
      <c r="EO227" s="24" t="str">
        <f>IF(EM227&gt;0,WORKDAY(EK227,10),"-")</f>
        <v>-</v>
      </c>
      <c r="EP227" s="5"/>
      <c r="EQ227" s="5"/>
      <c r="ER227" s="54"/>
      <c r="ES227" s="54"/>
      <c r="ET227" s="54"/>
      <c r="EU227" s="54"/>
      <c r="EV227" s="54"/>
      <c r="EW227" s="24"/>
      <c r="EX227" s="24"/>
      <c r="EY227" s="167"/>
      <c r="EZ227" s="167"/>
      <c r="FA227" s="193"/>
      <c r="FB227" s="214">
        <v>44232</v>
      </c>
      <c r="FC227" s="214">
        <f ca="1">IF(BK227&gt;0,IF(DC227&gt;0,WORKDAY(DB227,20),IF(CT227&gt;0,WORKDAY(CS227,30),IF(CO227&gt;0,WORKDAY(CN227,40),FB227))),"-")</f>
        <v>44232</v>
      </c>
      <c r="FD227" s="167"/>
      <c r="FE227" s="167"/>
      <c r="FF227" s="24" t="str">
        <f>IF(FE227&gt;0,WORKDAY(FB227,10),"-")</f>
        <v>-</v>
      </c>
      <c r="FG227" s="24" t="str">
        <f>IF(FE227&gt;0,WORKDAY(FC227,10),"-")</f>
        <v>-</v>
      </c>
      <c r="FH227" s="5"/>
      <c r="FI227" s="5"/>
      <c r="FJ227" s="34"/>
      <c r="FK227" s="24">
        <f t="shared" si="209"/>
        <v>44260</v>
      </c>
      <c r="FL227" s="24">
        <f>FK227</f>
        <v>44260</v>
      </c>
      <c r="FM227" s="5"/>
      <c r="FN227" s="5"/>
      <c r="FO227" s="24" t="str">
        <f>IF(FN227&gt;0,WORKDAY(FK227,10),"-")</f>
        <v>-</v>
      </c>
      <c r="FP227" s="24" t="str">
        <f>IF(FN227&gt;0,WORKDAY(FL227,10),"-")</f>
        <v>-</v>
      </c>
      <c r="FQ227" s="5"/>
      <c r="FR227" s="5"/>
      <c r="FS227" s="54"/>
      <c r="FT227" s="24">
        <f t="shared" si="210"/>
        <v>44288</v>
      </c>
      <c r="FU227" s="24">
        <f>FT227</f>
        <v>44288</v>
      </c>
      <c r="FV227" s="5"/>
      <c r="FW227" s="5"/>
      <c r="FX227" s="24" t="str">
        <f>IF(FW227&gt;0,WORKDAY(FT227,10),"-")</f>
        <v>-</v>
      </c>
      <c r="FY227" s="24" t="str">
        <f>IF(FW227&gt;0,WORKDAY(FU227,10),"-")</f>
        <v>-</v>
      </c>
      <c r="FZ227" s="5"/>
      <c r="GA227" s="5"/>
      <c r="GB227" s="54"/>
      <c r="GC227" s="54"/>
      <c r="GD227" s="54"/>
      <c r="GE227" s="54"/>
      <c r="GF227" s="54"/>
      <c r="GG227" s="54"/>
      <c r="GH227" s="54"/>
      <c r="GI227" s="54"/>
      <c r="GJ227" s="54"/>
      <c r="GK227" s="54"/>
      <c r="GL227" s="54"/>
      <c r="GM227" s="54"/>
      <c r="GN227" s="54"/>
      <c r="GO227" s="54"/>
      <c r="GP227" s="54"/>
      <c r="GQ227" s="54"/>
      <c r="GR227" s="54"/>
      <c r="GS227" s="54"/>
      <c r="GT227" s="54"/>
      <c r="GU227" s="54"/>
      <c r="GV227" s="54"/>
      <c r="GW227" s="54"/>
      <c r="GX227" s="54"/>
      <c r="GY227" s="54"/>
      <c r="GZ227" s="193"/>
      <c r="HA227" s="54"/>
      <c r="HB227" s="54"/>
      <c r="HC227" s="54"/>
      <c r="HD227" s="34">
        <f t="shared" ca="1" si="176"/>
        <v>1</v>
      </c>
      <c r="HE227" s="25">
        <f t="shared" ca="1" si="193"/>
        <v>6.8389057750759875E-4</v>
      </c>
      <c r="HF227" s="25">
        <f t="shared" ca="1" si="194"/>
        <v>1.5197568389057751E-3</v>
      </c>
      <c r="HG227" s="25">
        <f t="shared" ca="1" si="195"/>
        <v>9.0543259557344079E-4</v>
      </c>
      <c r="HH227" s="25">
        <f t="shared" ca="1" si="196"/>
        <v>2.012072434607646E-3</v>
      </c>
      <c r="HI227" s="25"/>
      <c r="HJ227" s="25"/>
      <c r="HK227" s="5"/>
      <c r="HL227" s="24">
        <f t="shared" ca="1" si="171"/>
        <v>44245</v>
      </c>
      <c r="HM227" s="107"/>
      <c r="HO227" s="204" t="str">
        <f t="shared" si="177"/>
        <v>ожидание A1</v>
      </c>
      <c r="HP227" s="204" t="str">
        <f t="shared" si="178"/>
        <v>не выгружено 00</v>
      </c>
      <c r="HQ227" s="182" t="str">
        <f t="shared" si="179"/>
        <v>выгружено A1</v>
      </c>
      <c r="HR227" s="182" t="str">
        <f t="shared" si="180"/>
        <v>ожидание A1</v>
      </c>
      <c r="HS227" s="182" t="b">
        <f t="shared" si="181"/>
        <v>0</v>
      </c>
      <c r="HT227" s="182" t="str">
        <f t="shared" si="182"/>
        <v>ожидание замечаний</v>
      </c>
      <c r="HU227" s="182" t="str">
        <f t="shared" si="183"/>
        <v>0055-P2-GA1-CPC-TRM-00665</v>
      </c>
      <c r="HV227" s="191">
        <f t="shared" si="184"/>
        <v>44245</v>
      </c>
      <c r="HW227" s="184" t="str">
        <f t="shared" si="185"/>
        <v>ожидание A1</v>
      </c>
      <c r="HX227" s="191" t="str">
        <f t="shared" si="186"/>
        <v>ожидание A1</v>
      </c>
      <c r="HY227" s="183"/>
      <c r="HZ227" s="182" t="str">
        <f t="shared" si="187"/>
        <v>выгружено</v>
      </c>
      <c r="IA227" s="182" t="str">
        <f t="shared" si="188"/>
        <v>A1</v>
      </c>
      <c r="IB227" s="182" t="str">
        <f t="shared" si="189"/>
        <v>ожидание замечаний к ревизии</v>
      </c>
      <c r="IC227" s="182" t="str">
        <f t="shared" si="190"/>
        <v>A1</v>
      </c>
      <c r="ID227" s="182" t="str">
        <f t="shared" si="191"/>
        <v>A1</v>
      </c>
      <c r="IE227" s="185" t="str">
        <f t="shared" si="192"/>
        <v>1</v>
      </c>
      <c r="IF227" s="135" t="s">
        <v>705</v>
      </c>
      <c r="IG227" s="181">
        <v>1</v>
      </c>
    </row>
    <row r="228" spans="1:289" s="57" customFormat="1" ht="42.75" hidden="1" customHeight="1">
      <c r="A228" s="6"/>
      <c r="B228" s="19" t="s">
        <v>156</v>
      </c>
      <c r="C228" s="19" t="s">
        <v>157</v>
      </c>
      <c r="D228" s="5"/>
      <c r="E228" s="5"/>
      <c r="F228" s="5"/>
      <c r="G228" s="5"/>
      <c r="H228" s="5" t="s">
        <v>727</v>
      </c>
      <c r="I228" s="5" t="s">
        <v>736</v>
      </c>
      <c r="J228" s="5"/>
      <c r="K228" s="5"/>
      <c r="L228" s="5"/>
      <c r="M228" s="5"/>
      <c r="N228" s="5"/>
      <c r="O228" s="5"/>
      <c r="P228" s="5" t="s">
        <v>749</v>
      </c>
      <c r="Q228" s="5" t="s">
        <v>750</v>
      </c>
      <c r="R228" s="5" t="s">
        <v>205</v>
      </c>
      <c r="S228" s="5" t="s">
        <v>360</v>
      </c>
      <c r="T228" s="5" t="s">
        <v>361</v>
      </c>
      <c r="U228" s="5" t="s">
        <v>158</v>
      </c>
      <c r="V228" s="5"/>
      <c r="W228" s="167" t="str">
        <f t="shared" si="211"/>
        <v>3-60-JUNC-0002</v>
      </c>
      <c r="X228" s="19" t="s">
        <v>180</v>
      </c>
      <c r="Y228" s="19">
        <v>60</v>
      </c>
      <c r="Z228" s="19" t="s">
        <v>501</v>
      </c>
      <c r="AA228" s="19" t="s">
        <v>307</v>
      </c>
      <c r="AB228" s="19"/>
      <c r="AC228" s="19" t="s">
        <v>192</v>
      </c>
      <c r="AD228" s="5"/>
      <c r="AE228" s="19">
        <v>4</v>
      </c>
      <c r="AF228" s="19" t="s">
        <v>181</v>
      </c>
      <c r="AG228" s="19" t="s">
        <v>182</v>
      </c>
      <c r="AH228" s="19">
        <v>335</v>
      </c>
      <c r="AI228" s="19" t="s">
        <v>228</v>
      </c>
      <c r="AJ228" s="5"/>
      <c r="AK228" s="5"/>
      <c r="AL228" s="5" t="s">
        <v>123</v>
      </c>
      <c r="AM228" s="5"/>
      <c r="AN228" s="5" t="s">
        <v>170</v>
      </c>
      <c r="AO228" s="5" t="str">
        <f>CONCATENATE("0055-",B228,"-",C228,"-","4",".",AE228,".",AF228,".",AG228,".",AH228,"-",AL228,".",AN228,"-",AI228)</f>
        <v>0055-CPC-GA1-4.4.4.60.335-ASK1.SB-0008</v>
      </c>
      <c r="AP228" s="5" t="str">
        <f>CONCATENATE("0055-",B228,"-",C228,"-","4",".",AE228,".",AF228,".",AG228,".",AH228,"-",AL228,"-",AN228,"-",AI228,"_",BD228,"_",U228)</f>
        <v>0055-CPC-GA1-4.4.4.60.335-ASK1-SB-0008_A1_ER</v>
      </c>
      <c r="AQ228" s="13" t="s">
        <v>538</v>
      </c>
      <c r="AR228" s="13" t="s">
        <v>527</v>
      </c>
      <c r="AS228" s="13"/>
      <c r="AT228" s="13"/>
      <c r="AU228" s="13" t="s">
        <v>321</v>
      </c>
      <c r="AV228" s="13" t="s">
        <v>336</v>
      </c>
      <c r="AW228" s="13" t="str">
        <f>CONCATENATE(AQ228," ",AS228,CHAR(10),W228,CHAR(10),AU228)</f>
        <v>Combined Network Cabinet 
3-60-JUNC-0002
Electrical circuits</v>
      </c>
      <c r="AX228" s="13" t="str">
        <f>CONCATENATE(AR228," ",AT228,CHAR(10),W228,CHAR(10),AV228)</f>
        <v>Шкаф коммуникационный комбинированный 
3-60-JUNC-0002
Схема электрическая принципиальная</v>
      </c>
      <c r="AY228" s="5"/>
      <c r="AZ228" s="5" t="s">
        <v>490</v>
      </c>
      <c r="BA228" s="5" t="s">
        <v>489</v>
      </c>
      <c r="BB228" s="5" t="str">
        <f>IF(FW228&gt;0,"02",IF(FN228&gt;0,"01",IF(FE228&gt;0,"00",IF(EM228&gt;0,"G1",IF(ED228&gt;0,"F1",IF(DU228&gt;0,"E1",IF(DL228&gt;0,"D1",IF(DC228&gt;0,"C1",IF(CT228&gt;0,"B1",IF(BM228&gt;0,"A1","-"))))))))))</f>
        <v>A1</v>
      </c>
      <c r="BC228" s="167" t="str">
        <f t="shared" si="207"/>
        <v>IFR</v>
      </c>
      <c r="BD228" s="5" t="str">
        <f t="shared" si="208"/>
        <v>A1</v>
      </c>
      <c r="BE228" s="5"/>
      <c r="BF228" s="5"/>
      <c r="BG228" s="12"/>
      <c r="BH228" s="5"/>
      <c r="BI228" s="5"/>
      <c r="BJ228" s="54">
        <f>FB228-(28+15)</f>
        <v>44189</v>
      </c>
      <c r="BK228" s="54">
        <f ca="1">IF(BM228&gt;0,BL228,IF(BJ228&lt;TODAY(),WORKDAY(TODAY(),10),BJ228))</f>
        <v>44245</v>
      </c>
      <c r="BL228" s="193">
        <v>44245</v>
      </c>
      <c r="BM228" s="167" t="s">
        <v>788</v>
      </c>
      <c r="BN228" s="167"/>
      <c r="BO228" s="167"/>
      <c r="BP228" s="167"/>
      <c r="BQ228" s="167"/>
      <c r="BR228" s="157"/>
      <c r="BS228" s="157"/>
      <c r="BT228" s="157"/>
      <c r="BU228" s="157"/>
      <c r="BV228" s="157"/>
      <c r="BW228" s="147"/>
      <c r="BX228" s="147"/>
      <c r="BY228" s="147"/>
      <c r="BZ228" s="147"/>
      <c r="CA228" s="147"/>
      <c r="CB228" s="125"/>
      <c r="CC228" s="125"/>
      <c r="CD228" s="125"/>
      <c r="CE228" s="125"/>
      <c r="CF228" s="125"/>
      <c r="CG228" s="125"/>
      <c r="CH228" s="125"/>
      <c r="CI228" s="125"/>
      <c r="CJ228" s="125"/>
      <c r="CK228" s="125"/>
      <c r="CL228" s="24">
        <f>WORKDAY(BJ228,20)</f>
        <v>44217</v>
      </c>
      <c r="CM228" s="24">
        <f ca="1">IF(BM228&gt;0,WORKDAY(BK228,10),"-")</f>
        <v>44259</v>
      </c>
      <c r="CN228" s="54"/>
      <c r="CO228" s="117"/>
      <c r="CP228" s="34"/>
      <c r="CQ228" s="24">
        <f>WORKDAY(CL228,10)</f>
        <v>44231</v>
      </c>
      <c r="CR228" s="24" t="str">
        <f>IF(CO228&gt;0,WORKDAY(CM228,10),"-")</f>
        <v>-</v>
      </c>
      <c r="CS228" s="54"/>
      <c r="CT228" s="5"/>
      <c r="CU228" s="24" t="str">
        <f>IF(CT228&gt;0,WORKDAY(CQ228,10),"-")</f>
        <v>-</v>
      </c>
      <c r="CV228" s="24" t="str">
        <f>IF(CT228&gt;0,WORKDAY(CR228,10),"-")</f>
        <v>-</v>
      </c>
      <c r="CW228" s="54"/>
      <c r="CX228" s="5"/>
      <c r="CY228" s="34"/>
      <c r="CZ228" s="24" t="str">
        <f>IF(CX228&gt;0,WORKDAY(CU228,10),"-")</f>
        <v>-</v>
      </c>
      <c r="DA228" s="24" t="str">
        <f>IF(CX228&gt;0,WORKDAY(CV228,10),"-")</f>
        <v>-</v>
      </c>
      <c r="DB228" s="24"/>
      <c r="DC228" s="5"/>
      <c r="DD228" s="24" t="str">
        <f>IF(DC228&gt;0,WORKDAY(CZ228,10),"-")</f>
        <v>-</v>
      </c>
      <c r="DE228" s="24" t="str">
        <f>IF(DC228&gt;0,WORKDAY(DA228,10),"-")</f>
        <v>-</v>
      </c>
      <c r="DF228" s="5"/>
      <c r="DG228" s="5"/>
      <c r="DH228" s="54"/>
      <c r="DI228" s="24" t="str">
        <f>IF(DG228&gt;0,WORKDAY(DD228,10),"-")</f>
        <v>-</v>
      </c>
      <c r="DJ228" s="24" t="str">
        <f>IF(DG228&gt;0,WORKDAY(DE228,10),"-")</f>
        <v>-</v>
      </c>
      <c r="DK228" s="5"/>
      <c r="DL228" s="5"/>
      <c r="DM228" s="24" t="str">
        <f>IF(DL228&gt;0,WORKDAY(DI228,10),"-")</f>
        <v>-</v>
      </c>
      <c r="DN228" s="24" t="str">
        <f>IF(DL228&gt;0,WORKDAY(DJ228,10),"-")</f>
        <v>-</v>
      </c>
      <c r="DO228" s="5"/>
      <c r="DP228" s="5"/>
      <c r="DQ228" s="54"/>
      <c r="DR228" s="24" t="str">
        <f>IF(DP228&gt;0,WORKDAY(DM228,10),"-")</f>
        <v>-</v>
      </c>
      <c r="DS228" s="24" t="str">
        <f>IF(DP228&gt;0,WORKDAY(DN228,10),"-")</f>
        <v>-</v>
      </c>
      <c r="DT228" s="5"/>
      <c r="DU228" s="5"/>
      <c r="DV228" s="24" t="str">
        <f>IF(DU228&gt;0,WORKDAY(DR228,10),"-")</f>
        <v>-</v>
      </c>
      <c r="DW228" s="24" t="str">
        <f>IF(DU228&gt;0,WORKDAY(DS228,10),"-")</f>
        <v>-</v>
      </c>
      <c r="DX228" s="5"/>
      <c r="DY228" s="5"/>
      <c r="DZ228" s="54"/>
      <c r="EA228" s="24" t="str">
        <f>IF(DY228&gt;0,WORKDAY(DV228,10),"-")</f>
        <v>-</v>
      </c>
      <c r="EB228" s="24" t="str">
        <f>IF(DY228&gt;0,WORKDAY(DW228,10),"-")</f>
        <v>-</v>
      </c>
      <c r="EC228" s="5"/>
      <c r="ED228" s="5"/>
      <c r="EE228" s="24" t="str">
        <f>IF(ED228&gt;0,WORKDAY(EA228,10),"-")</f>
        <v>-</v>
      </c>
      <c r="EF228" s="24" t="str">
        <f>IF(ED228&gt;0,WORKDAY(EB228,10),"-")</f>
        <v>-</v>
      </c>
      <c r="EG228" s="5"/>
      <c r="EH228" s="5"/>
      <c r="EI228" s="54"/>
      <c r="EJ228" s="24" t="str">
        <f>IF(EH228&gt;0,WORKDAY(EE228,10),"-")</f>
        <v>-</v>
      </c>
      <c r="EK228" s="24" t="str">
        <f>IF(EH228&gt;0,WORKDAY(EF228,10),"-")</f>
        <v>-</v>
      </c>
      <c r="EL228" s="5"/>
      <c r="EM228" s="5"/>
      <c r="EN228" s="24" t="str">
        <f>IF(EM228&gt;0,WORKDAY(EJ228,10),"-")</f>
        <v>-</v>
      </c>
      <c r="EO228" s="24" t="str">
        <f>IF(EM228&gt;0,WORKDAY(EK228,10),"-")</f>
        <v>-</v>
      </c>
      <c r="EP228" s="5"/>
      <c r="EQ228" s="5"/>
      <c r="ER228" s="54"/>
      <c r="ES228" s="54"/>
      <c r="ET228" s="54"/>
      <c r="EU228" s="54"/>
      <c r="EV228" s="54"/>
      <c r="EW228" s="24"/>
      <c r="EX228" s="24"/>
      <c r="EY228" s="167"/>
      <c r="EZ228" s="167"/>
      <c r="FA228" s="193"/>
      <c r="FB228" s="214">
        <v>44232</v>
      </c>
      <c r="FC228" s="214">
        <f ca="1">IF(BK228&gt;0,IF(DC228&gt;0,WORKDAY(DB228,20),IF(CT228&gt;0,WORKDAY(CS228,30),IF(CO228&gt;0,WORKDAY(CN228,40),FB228))),"-")</f>
        <v>44232</v>
      </c>
      <c r="FD228" s="167"/>
      <c r="FE228" s="167"/>
      <c r="FF228" s="24" t="str">
        <f>IF(FE228&gt;0,WORKDAY(FB228,10),"-")</f>
        <v>-</v>
      </c>
      <c r="FG228" s="24" t="str">
        <f>IF(FE228&gt;0,WORKDAY(FC228,10),"-")</f>
        <v>-</v>
      </c>
      <c r="FH228" s="5"/>
      <c r="FI228" s="5"/>
      <c r="FJ228" s="34"/>
      <c r="FK228" s="24">
        <f t="shared" si="209"/>
        <v>44260</v>
      </c>
      <c r="FL228" s="24">
        <f>FK228</f>
        <v>44260</v>
      </c>
      <c r="FM228" s="5"/>
      <c r="FN228" s="5"/>
      <c r="FO228" s="24" t="str">
        <f>IF(FN228&gt;0,WORKDAY(FK228,10),"-")</f>
        <v>-</v>
      </c>
      <c r="FP228" s="24" t="str">
        <f>IF(FN228&gt;0,WORKDAY(FL228,10),"-")</f>
        <v>-</v>
      </c>
      <c r="FQ228" s="5"/>
      <c r="FR228" s="5"/>
      <c r="FS228" s="54"/>
      <c r="FT228" s="24">
        <f t="shared" si="210"/>
        <v>44288</v>
      </c>
      <c r="FU228" s="24">
        <f>FT228</f>
        <v>44288</v>
      </c>
      <c r="FV228" s="5"/>
      <c r="FW228" s="5"/>
      <c r="FX228" s="24" t="str">
        <f>IF(FW228&gt;0,WORKDAY(FT228,10),"-")</f>
        <v>-</v>
      </c>
      <c r="FY228" s="24" t="str">
        <f>IF(FW228&gt;0,WORKDAY(FU228,10),"-")</f>
        <v>-</v>
      </c>
      <c r="FZ228" s="5"/>
      <c r="GA228" s="5"/>
      <c r="GB228" s="54"/>
      <c r="GC228" s="54"/>
      <c r="GD228" s="54"/>
      <c r="GE228" s="54"/>
      <c r="GF228" s="54"/>
      <c r="GG228" s="54"/>
      <c r="GH228" s="54"/>
      <c r="GI228" s="54"/>
      <c r="GJ228" s="54"/>
      <c r="GK228" s="54"/>
      <c r="GL228" s="54"/>
      <c r="GM228" s="54"/>
      <c r="GN228" s="54"/>
      <c r="GO228" s="54"/>
      <c r="GP228" s="54"/>
      <c r="GQ228" s="54"/>
      <c r="GR228" s="54"/>
      <c r="GS228" s="54"/>
      <c r="GT228" s="54"/>
      <c r="GU228" s="54"/>
      <c r="GV228" s="54"/>
      <c r="GW228" s="54"/>
      <c r="GX228" s="54"/>
      <c r="GY228" s="54"/>
      <c r="GZ228" s="193"/>
      <c r="HA228" s="54"/>
      <c r="HB228" s="54"/>
      <c r="HC228" s="54"/>
      <c r="HD228" s="34">
        <f t="shared" ca="1" si="176"/>
        <v>1</v>
      </c>
      <c r="HE228" s="25">
        <f t="shared" ca="1" si="193"/>
        <v>6.8389057750759875E-4</v>
      </c>
      <c r="HF228" s="25">
        <f t="shared" ca="1" si="194"/>
        <v>1.5197568389057751E-3</v>
      </c>
      <c r="HG228" s="25">
        <f t="shared" ca="1" si="195"/>
        <v>9.0543259557344079E-4</v>
      </c>
      <c r="HH228" s="25">
        <f t="shared" ca="1" si="196"/>
        <v>2.012072434607646E-3</v>
      </c>
      <c r="HI228" s="25"/>
      <c r="HJ228" s="25"/>
      <c r="HK228" s="5"/>
      <c r="HL228" s="24">
        <f t="shared" ca="1" si="171"/>
        <v>44245</v>
      </c>
      <c r="HM228" s="107"/>
      <c r="HO228" s="204" t="str">
        <f t="shared" si="177"/>
        <v>ожидание A1</v>
      </c>
      <c r="HP228" s="204" t="str">
        <f t="shared" si="178"/>
        <v>не выгружено 00</v>
      </c>
      <c r="HQ228" s="182" t="str">
        <f t="shared" si="179"/>
        <v>выгружено A1</v>
      </c>
      <c r="HR228" s="182" t="str">
        <f t="shared" si="180"/>
        <v>ожидание A1</v>
      </c>
      <c r="HS228" s="182" t="b">
        <f t="shared" si="181"/>
        <v>0</v>
      </c>
      <c r="HT228" s="182" t="str">
        <f t="shared" si="182"/>
        <v>ожидание замечаний</v>
      </c>
      <c r="HU228" s="182" t="str">
        <f t="shared" si="183"/>
        <v>0055-P2-GA1-CPC-TRM-00665</v>
      </c>
      <c r="HV228" s="191">
        <f t="shared" si="184"/>
        <v>44245</v>
      </c>
      <c r="HW228" s="184" t="str">
        <f t="shared" si="185"/>
        <v>ожидание A1</v>
      </c>
      <c r="HX228" s="191" t="str">
        <f t="shared" si="186"/>
        <v>ожидание A1</v>
      </c>
      <c r="HY228" s="183"/>
      <c r="HZ228" s="182" t="str">
        <f t="shared" si="187"/>
        <v>выгружено</v>
      </c>
      <c r="IA228" s="182" t="str">
        <f t="shared" si="188"/>
        <v>A1</v>
      </c>
      <c r="IB228" s="182" t="str">
        <f t="shared" si="189"/>
        <v>ожидание замечаний к ревизии</v>
      </c>
      <c r="IC228" s="182" t="str">
        <f t="shared" si="190"/>
        <v>A1</v>
      </c>
      <c r="ID228" s="182" t="str">
        <f t="shared" si="191"/>
        <v>A1</v>
      </c>
      <c r="IE228" s="185" t="str">
        <f t="shared" si="192"/>
        <v>1</v>
      </c>
      <c r="IF228" s="135" t="s">
        <v>705</v>
      </c>
      <c r="IG228" s="181">
        <v>1</v>
      </c>
    </row>
    <row r="229" spans="1:289" s="57" customFormat="1" ht="42.75" hidden="1" customHeight="1">
      <c r="A229" s="6"/>
      <c r="B229" s="19" t="s">
        <v>156</v>
      </c>
      <c r="C229" s="19" t="s">
        <v>157</v>
      </c>
      <c r="D229" s="5"/>
      <c r="E229" s="5"/>
      <c r="F229" s="5"/>
      <c r="G229" s="5"/>
      <c r="H229" s="5" t="s">
        <v>727</v>
      </c>
      <c r="I229" s="5" t="s">
        <v>736</v>
      </c>
      <c r="J229" s="5"/>
      <c r="K229" s="5"/>
      <c r="L229" s="5"/>
      <c r="M229" s="5"/>
      <c r="N229" s="5"/>
      <c r="O229" s="5"/>
      <c r="P229" s="5" t="s">
        <v>749</v>
      </c>
      <c r="Q229" s="5" t="s">
        <v>750</v>
      </c>
      <c r="R229" s="5" t="s">
        <v>205</v>
      </c>
      <c r="S229" s="5" t="s">
        <v>360</v>
      </c>
      <c r="T229" s="5" t="s">
        <v>361</v>
      </c>
      <c r="U229" s="5" t="s">
        <v>158</v>
      </c>
      <c r="V229" s="5"/>
      <c r="W229" s="167" t="str">
        <f t="shared" si="211"/>
        <v>3-60-JUNC-0002</v>
      </c>
      <c r="X229" s="19" t="s">
        <v>180</v>
      </c>
      <c r="Y229" s="19">
        <v>60</v>
      </c>
      <c r="Z229" s="19" t="s">
        <v>501</v>
      </c>
      <c r="AA229" s="19" t="s">
        <v>307</v>
      </c>
      <c r="AB229" s="19"/>
      <c r="AC229" s="19" t="s">
        <v>192</v>
      </c>
      <c r="AD229" s="5"/>
      <c r="AE229" s="19">
        <v>4</v>
      </c>
      <c r="AF229" s="19" t="s">
        <v>181</v>
      </c>
      <c r="AG229" s="19" t="s">
        <v>182</v>
      </c>
      <c r="AH229" s="19">
        <v>335</v>
      </c>
      <c r="AI229" s="19" t="s">
        <v>228</v>
      </c>
      <c r="AJ229" s="5"/>
      <c r="AK229" s="5"/>
      <c r="AL229" s="5" t="s">
        <v>123</v>
      </c>
      <c r="AM229" s="5"/>
      <c r="AN229" s="5" t="s">
        <v>546</v>
      </c>
      <c r="AO229" s="5" t="str">
        <f>CONCATENATE("0055-",B229,"-",C229,"-","4",".",AE229,".",AF229,".",AG229,".",AH229,"-",AL229,".",AN229,"-",AI229)</f>
        <v>0055-CPC-GA1-4.4.4.60.335-ASK1.JH-0008</v>
      </c>
      <c r="AP229" s="5" t="str">
        <f>CONCATENATE("0055-",B229,"-",C229,"-","4",".",AE229,".",AF229,".",AG229,".",AH229,"-",AL229,"-",AN229,"-",AI229,"_",BD229,"_",U229)</f>
        <v>0055-CPC-GA1-4.4.4.60.335-ASK1-JH-0008_-_ER</v>
      </c>
      <c r="AQ229" s="13" t="s">
        <v>538</v>
      </c>
      <c r="AR229" s="13" t="s">
        <v>527</v>
      </c>
      <c r="AS229" s="13"/>
      <c r="AT229" s="13"/>
      <c r="AU229" s="13" t="s">
        <v>286</v>
      </c>
      <c r="AV229" s="13" t="s">
        <v>287</v>
      </c>
      <c r="AW229" s="13" t="str">
        <f>CONCATENATE(AQ229," ",AS229,CHAR(10),W229,CHAR(10),AU229)</f>
        <v>Combined Network Cabinet 
3-60-JUNC-0002
Passport</v>
      </c>
      <c r="AX229" s="13" t="str">
        <f>CONCATENATE(AR229," ",AT229,CHAR(10),W229,CHAR(10),AV229)</f>
        <v>Шкаф коммуникационный комбинированный 
3-60-JUNC-0002
Паспорт</v>
      </c>
      <c r="AY229" s="5"/>
      <c r="AZ229" s="5" t="s">
        <v>490</v>
      </c>
      <c r="BA229" s="5" t="s">
        <v>489</v>
      </c>
      <c r="BB229" s="5" t="str">
        <f>IF(FW229&gt;0,"02",IF(FN229&gt;0,"01",IF(FE229&gt;0,"00",IF(EM229&gt;0,"G1",IF(ED229&gt;0,"F1",IF(DU229&gt;0,"E1",IF(DL229&gt;0,"D1",IF(DC229&gt;0,"C1",IF(CT229&gt;0,"B1",IF(BM229&gt;0,"A1","-"))))))))))</f>
        <v>-</v>
      </c>
      <c r="BC229" s="167" t="str">
        <f t="shared" si="207"/>
        <v>-</v>
      </c>
      <c r="BD229" s="5" t="str">
        <f t="shared" si="208"/>
        <v>-</v>
      </c>
      <c r="BE229" s="5"/>
      <c r="BF229" s="5"/>
      <c r="BG229" s="12"/>
      <c r="BH229" s="5"/>
      <c r="BI229" s="5"/>
      <c r="BJ229" s="54">
        <f>FB229-(28+15)</f>
        <v>44227</v>
      </c>
      <c r="BK229" s="54">
        <f ca="1">IF(BM229&gt;0,BL229,IF(BJ229&lt;TODAY(),WORKDAY(TODAY(),10),BJ229))</f>
        <v>44294</v>
      </c>
      <c r="BL229" s="54"/>
      <c r="BM229" s="5"/>
      <c r="BN229" s="167"/>
      <c r="BO229" s="167"/>
      <c r="BP229" s="167"/>
      <c r="BQ229" s="167"/>
      <c r="BR229" s="157"/>
      <c r="BS229" s="157"/>
      <c r="BT229" s="157"/>
      <c r="BU229" s="157"/>
      <c r="BV229" s="157"/>
      <c r="BW229" s="147"/>
      <c r="BX229" s="147"/>
      <c r="BY229" s="147"/>
      <c r="BZ229" s="147"/>
      <c r="CA229" s="147"/>
      <c r="CB229" s="125"/>
      <c r="CC229" s="125"/>
      <c r="CD229" s="125"/>
      <c r="CE229" s="125"/>
      <c r="CF229" s="125"/>
      <c r="CG229" s="125"/>
      <c r="CH229" s="125"/>
      <c r="CI229" s="125"/>
      <c r="CJ229" s="125"/>
      <c r="CK229" s="125"/>
      <c r="CL229" s="24">
        <f>WORKDAY(BJ229,20)</f>
        <v>44253</v>
      </c>
      <c r="CM229" s="24" t="str">
        <f>IF(BM229&gt;0,WORKDAY(BK229,10),"-")</f>
        <v>-</v>
      </c>
      <c r="CN229" s="54"/>
      <c r="CO229" s="117"/>
      <c r="CP229" s="34">
        <v>3</v>
      </c>
      <c r="CQ229" s="24">
        <f>WORKDAY(CL229,10)</f>
        <v>44267</v>
      </c>
      <c r="CR229" s="24" t="str">
        <f>IF(CO229&gt;0,WORKDAY(CM229,10),"-")</f>
        <v>-</v>
      </c>
      <c r="CS229" s="54"/>
      <c r="CT229" s="5"/>
      <c r="CU229" s="24" t="str">
        <f>IF(CT229&gt;0,WORKDAY(CQ229,10),"-")</f>
        <v>-</v>
      </c>
      <c r="CV229" s="24" t="str">
        <f>IF(CT229&gt;0,WORKDAY(CR229,10),"-")</f>
        <v>-</v>
      </c>
      <c r="CW229" s="54"/>
      <c r="CX229" s="5"/>
      <c r="CY229" s="34"/>
      <c r="CZ229" s="24" t="str">
        <f>IF(CX229&gt;0,WORKDAY(CU229,10),"-")</f>
        <v>-</v>
      </c>
      <c r="DA229" s="24" t="str">
        <f>IF(CX229&gt;0,WORKDAY(CV229,10),"-")</f>
        <v>-</v>
      </c>
      <c r="DB229" s="24"/>
      <c r="DC229" s="5"/>
      <c r="DD229" s="24" t="str">
        <f>IF(DC229&gt;0,WORKDAY(CZ229,10),"-")</f>
        <v>-</v>
      </c>
      <c r="DE229" s="24" t="str">
        <f>IF(DC229&gt;0,WORKDAY(DA229,10),"-")</f>
        <v>-</v>
      </c>
      <c r="DF229" s="5"/>
      <c r="DG229" s="5"/>
      <c r="DH229" s="54"/>
      <c r="DI229" s="24" t="str">
        <f>IF(DG229&gt;0,WORKDAY(DD229,10),"-")</f>
        <v>-</v>
      </c>
      <c r="DJ229" s="24" t="str">
        <f>IF(DG229&gt;0,WORKDAY(DE229,10),"-")</f>
        <v>-</v>
      </c>
      <c r="DK229" s="5"/>
      <c r="DL229" s="5"/>
      <c r="DM229" s="24" t="str">
        <f>IF(DL229&gt;0,WORKDAY(DI229,10),"-")</f>
        <v>-</v>
      </c>
      <c r="DN229" s="24" t="str">
        <f>IF(DL229&gt;0,WORKDAY(DJ229,10),"-")</f>
        <v>-</v>
      </c>
      <c r="DO229" s="5"/>
      <c r="DP229" s="5"/>
      <c r="DQ229" s="54"/>
      <c r="DR229" s="24" t="str">
        <f>IF(DP229&gt;0,WORKDAY(DM229,10),"-")</f>
        <v>-</v>
      </c>
      <c r="DS229" s="24" t="str">
        <f>IF(DP229&gt;0,WORKDAY(DN229,10),"-")</f>
        <v>-</v>
      </c>
      <c r="DT229" s="5"/>
      <c r="DU229" s="5"/>
      <c r="DV229" s="24" t="str">
        <f>IF(DU229&gt;0,WORKDAY(DR229,10),"-")</f>
        <v>-</v>
      </c>
      <c r="DW229" s="24" t="str">
        <f>IF(DU229&gt;0,WORKDAY(DS229,10),"-")</f>
        <v>-</v>
      </c>
      <c r="DX229" s="5"/>
      <c r="DY229" s="5"/>
      <c r="DZ229" s="54"/>
      <c r="EA229" s="24" t="str">
        <f>IF(DY229&gt;0,WORKDAY(DV229,10),"-")</f>
        <v>-</v>
      </c>
      <c r="EB229" s="24" t="str">
        <f>IF(DY229&gt;0,WORKDAY(DW229,10),"-")</f>
        <v>-</v>
      </c>
      <c r="EC229" s="5"/>
      <c r="ED229" s="5"/>
      <c r="EE229" s="24" t="str">
        <f>IF(ED229&gt;0,WORKDAY(EA229,10),"-")</f>
        <v>-</v>
      </c>
      <c r="EF229" s="24" t="str">
        <f>IF(ED229&gt;0,WORKDAY(EB229,10),"-")</f>
        <v>-</v>
      </c>
      <c r="EG229" s="5"/>
      <c r="EH229" s="5"/>
      <c r="EI229" s="54"/>
      <c r="EJ229" s="24" t="str">
        <f>IF(EH229&gt;0,WORKDAY(EE229,10),"-")</f>
        <v>-</v>
      </c>
      <c r="EK229" s="24" t="str">
        <f>IF(EH229&gt;0,WORKDAY(EF229,10),"-")</f>
        <v>-</v>
      </c>
      <c r="EL229" s="5"/>
      <c r="EM229" s="5"/>
      <c r="EN229" s="24" t="str">
        <f>IF(EM229&gt;0,WORKDAY(EJ229,10),"-")</f>
        <v>-</v>
      </c>
      <c r="EO229" s="24" t="str">
        <f>IF(EM229&gt;0,WORKDAY(EK229,10),"-")</f>
        <v>-</v>
      </c>
      <c r="EP229" s="5"/>
      <c r="EQ229" s="5"/>
      <c r="ER229" s="54"/>
      <c r="ES229" s="54"/>
      <c r="ET229" s="54"/>
      <c r="EU229" s="54"/>
      <c r="EV229" s="54"/>
      <c r="EW229" s="24"/>
      <c r="EX229" s="24"/>
      <c r="EY229" s="167"/>
      <c r="EZ229" s="167"/>
      <c r="FA229" s="193"/>
      <c r="FB229" s="214">
        <v>44270</v>
      </c>
      <c r="FC229" s="214">
        <f ca="1">IF(BK229&gt;0,IF(DC229&gt;0,WORKDAY(DB229,20),IF(CT229&gt;0,WORKDAY(CS229,30),IF(CO229&gt;0,WORKDAY(CN229,40),FB229))),"-")</f>
        <v>44270</v>
      </c>
      <c r="FD229" s="167"/>
      <c r="FE229" s="167"/>
      <c r="FF229" s="24" t="str">
        <f>IF(FE229&gt;0,WORKDAY(FB229,10),"-")</f>
        <v>-</v>
      </c>
      <c r="FG229" s="24" t="str">
        <f>IF(FE229&gt;0,WORKDAY(FC229,10),"-")</f>
        <v>-</v>
      </c>
      <c r="FH229" s="167"/>
      <c r="FI229" s="167"/>
      <c r="FJ229" s="196"/>
      <c r="FK229" s="24">
        <f t="shared" si="209"/>
        <v>44298</v>
      </c>
      <c r="FL229" s="24">
        <f>FK229</f>
        <v>44298</v>
      </c>
      <c r="FM229" s="5"/>
      <c r="FN229" s="5"/>
      <c r="FO229" s="24" t="str">
        <f>IF(FN229&gt;0,WORKDAY(FK229,10),"-")</f>
        <v>-</v>
      </c>
      <c r="FP229" s="24" t="str">
        <f>IF(FN229&gt;0,WORKDAY(FL229,10),"-")</f>
        <v>-</v>
      </c>
      <c r="FQ229" s="5"/>
      <c r="FR229" s="5"/>
      <c r="FS229" s="54"/>
      <c r="FT229" s="24">
        <f t="shared" si="210"/>
        <v>44326</v>
      </c>
      <c r="FU229" s="24">
        <f>FT229</f>
        <v>44326</v>
      </c>
      <c r="FV229" s="5"/>
      <c r="FW229" s="5"/>
      <c r="FX229" s="24" t="str">
        <f>IF(FW229&gt;0,WORKDAY(FT229,10),"-")</f>
        <v>-</v>
      </c>
      <c r="FY229" s="24" t="str">
        <f>IF(FW229&gt;0,WORKDAY(FU229,10),"-")</f>
        <v>-</v>
      </c>
      <c r="FZ229" s="5"/>
      <c r="GA229" s="5"/>
      <c r="GB229" s="54"/>
      <c r="GC229" s="54"/>
      <c r="GD229" s="54"/>
      <c r="GE229" s="54"/>
      <c r="GF229" s="54"/>
      <c r="GG229" s="54"/>
      <c r="GH229" s="54"/>
      <c r="GI229" s="54"/>
      <c r="GJ229" s="54"/>
      <c r="GK229" s="54"/>
      <c r="GL229" s="54"/>
      <c r="GM229" s="54"/>
      <c r="GN229" s="54"/>
      <c r="GO229" s="54"/>
      <c r="GP229" s="54"/>
      <c r="GQ229" s="54"/>
      <c r="GR229" s="54"/>
      <c r="GS229" s="54"/>
      <c r="GT229" s="54"/>
      <c r="GU229" s="54"/>
      <c r="GV229" s="54"/>
      <c r="GW229" s="54"/>
      <c r="GX229" s="54"/>
      <c r="GY229" s="54"/>
      <c r="GZ229" s="193"/>
      <c r="HA229" s="54"/>
      <c r="HB229" s="54"/>
      <c r="HC229" s="54"/>
      <c r="HD229" s="34">
        <f t="shared" ca="1" si="176"/>
        <v>1</v>
      </c>
      <c r="HE229" s="25">
        <f t="shared" si="193"/>
        <v>0</v>
      </c>
      <c r="HF229" s="25">
        <f t="shared" ca="1" si="194"/>
        <v>1.5197568389057751E-3</v>
      </c>
      <c r="HG229" s="25">
        <f t="shared" si="195"/>
        <v>0</v>
      </c>
      <c r="HH229" s="25">
        <f t="shared" ca="1" si="196"/>
        <v>2.012072434607646E-3</v>
      </c>
      <c r="HI229" s="25"/>
      <c r="HJ229" s="25"/>
      <c r="HK229" s="5"/>
      <c r="HL229" s="24" t="str">
        <f t="shared" ca="1" si="171"/>
        <v>-</v>
      </c>
      <c r="HM229" s="107"/>
      <c r="HO229" s="204" t="str">
        <f t="shared" si="177"/>
        <v>не выгружено A1</v>
      </c>
      <c r="HP229" s="204" t="str">
        <f t="shared" si="178"/>
        <v>не выгружено 00</v>
      </c>
      <c r="HQ229" s="182" t="str">
        <f t="shared" si="179"/>
        <v>не выгружено A1</v>
      </c>
      <c r="HR229" s="182" t="str">
        <f t="shared" si="180"/>
        <v>не выгружено A1</v>
      </c>
      <c r="HS229" s="182" t="b">
        <f t="shared" si="181"/>
        <v>0</v>
      </c>
      <c r="HT229" s="182" t="str">
        <f t="shared" si="182"/>
        <v>не выгружено A1</v>
      </c>
      <c r="HU229" s="182" t="str">
        <f t="shared" si="183"/>
        <v>не выгружено A1</v>
      </c>
      <c r="HV229" s="191" t="str">
        <f t="shared" si="184"/>
        <v>не выгружено A1</v>
      </c>
      <c r="HW229" s="184" t="str">
        <f t="shared" si="185"/>
        <v>не выгружено A1</v>
      </c>
      <c r="HX229" s="191" t="str">
        <f t="shared" si="186"/>
        <v>не выгружено A1</v>
      </c>
      <c r="HY229" s="183"/>
      <c r="HZ229" s="182" t="str">
        <f t="shared" si="187"/>
        <v>не выгружено</v>
      </c>
      <c r="IA229" s="182" t="str">
        <f t="shared" si="188"/>
        <v>A1</v>
      </c>
      <c r="IB229" s="182" t="str">
        <f t="shared" si="189"/>
        <v>не выгружено</v>
      </c>
      <c r="IC229" s="182" t="str">
        <f t="shared" si="190"/>
        <v>A1</v>
      </c>
      <c r="ID229" s="182" t="str">
        <f t="shared" si="191"/>
        <v>A1</v>
      </c>
      <c r="IE229" s="185" t="str">
        <f t="shared" si="192"/>
        <v>выгрузить A1</v>
      </c>
      <c r="IF229" s="135" t="s">
        <v>705</v>
      </c>
      <c r="IG229" s="181">
        <v>1</v>
      </c>
    </row>
    <row r="230" spans="1:289" s="87" customFormat="1" ht="15" hidden="1" customHeight="1">
      <c r="A230" s="17"/>
      <c r="B230" s="20"/>
      <c r="C230" s="20"/>
      <c r="D230" s="18"/>
      <c r="E230" s="18"/>
      <c r="F230" s="18"/>
      <c r="G230" s="18"/>
      <c r="H230" s="18"/>
      <c r="I230" s="18"/>
      <c r="J230" s="18"/>
      <c r="K230" s="18"/>
      <c r="L230" s="18"/>
      <c r="M230" s="18"/>
      <c r="N230" s="18"/>
      <c r="O230" s="18"/>
      <c r="P230" s="18"/>
      <c r="Q230" s="18"/>
      <c r="R230" s="18"/>
      <c r="S230" s="18"/>
      <c r="T230" s="18"/>
      <c r="U230" s="18"/>
      <c r="V230" s="18"/>
      <c r="W230" s="20"/>
      <c r="X230" s="20"/>
      <c r="Y230" s="20"/>
      <c r="Z230" s="20"/>
      <c r="AA230" s="20"/>
      <c r="AB230" s="20"/>
      <c r="AC230" s="20"/>
      <c r="AD230" s="18"/>
      <c r="AE230" s="20"/>
      <c r="AF230" s="20"/>
      <c r="AG230" s="20"/>
      <c r="AH230" s="20"/>
      <c r="AI230" s="20"/>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71"/>
      <c r="BO230" s="171"/>
      <c r="BP230" s="171"/>
      <c r="BQ230" s="171"/>
      <c r="BR230" s="161"/>
      <c r="BS230" s="161"/>
      <c r="BT230" s="161"/>
      <c r="BU230" s="161"/>
      <c r="BV230" s="161"/>
      <c r="BW230" s="151"/>
      <c r="BX230" s="151"/>
      <c r="BY230" s="151"/>
      <c r="BZ230" s="151"/>
      <c r="CA230" s="151"/>
      <c r="CB230" s="129"/>
      <c r="CC230" s="129"/>
      <c r="CD230" s="129"/>
      <c r="CE230" s="129"/>
      <c r="CF230" s="129"/>
      <c r="CG230" s="129"/>
      <c r="CH230" s="129"/>
      <c r="CI230" s="129"/>
      <c r="CJ230" s="129"/>
      <c r="CK230" s="129"/>
      <c r="CL230" s="18"/>
      <c r="CM230" s="18"/>
      <c r="CN230" s="18"/>
      <c r="CO230" s="118"/>
      <c r="CP230" s="48"/>
      <c r="CQ230" s="18"/>
      <c r="CR230" s="18"/>
      <c r="CS230" s="18"/>
      <c r="CT230" s="18"/>
      <c r="CU230" s="18"/>
      <c r="CV230" s="18"/>
      <c r="CW230" s="18"/>
      <c r="CX230" s="18"/>
      <c r="CY230" s="34"/>
      <c r="CZ230" s="18"/>
      <c r="DA230" s="18"/>
      <c r="DB230" s="18"/>
      <c r="DC230" s="18"/>
      <c r="DD230" s="18"/>
      <c r="DE230" s="18"/>
      <c r="DF230" s="18"/>
      <c r="DG230" s="18"/>
      <c r="DH230" s="45"/>
      <c r="DI230" s="18"/>
      <c r="DJ230" s="18"/>
      <c r="DK230" s="18"/>
      <c r="DL230" s="18"/>
      <c r="DM230" s="18"/>
      <c r="DN230" s="18"/>
      <c r="DO230" s="18"/>
      <c r="DP230" s="18"/>
      <c r="DQ230" s="45"/>
      <c r="DR230" s="18"/>
      <c r="DS230" s="18"/>
      <c r="DT230" s="18"/>
      <c r="DU230" s="18"/>
      <c r="DV230" s="18"/>
      <c r="DW230" s="18"/>
      <c r="DX230" s="18"/>
      <c r="DY230" s="18"/>
      <c r="DZ230" s="45"/>
      <c r="EA230" s="18"/>
      <c r="EB230" s="18"/>
      <c r="EC230" s="18"/>
      <c r="ED230" s="18"/>
      <c r="EE230" s="18"/>
      <c r="EF230" s="18"/>
      <c r="EG230" s="18"/>
      <c r="EH230" s="18"/>
      <c r="EI230" s="45"/>
      <c r="EJ230" s="18"/>
      <c r="EK230" s="18"/>
      <c r="EL230" s="18"/>
      <c r="EM230" s="18"/>
      <c r="EN230" s="18"/>
      <c r="EO230" s="18"/>
      <c r="EP230" s="18"/>
      <c r="EQ230" s="18"/>
      <c r="ER230" s="45"/>
      <c r="ES230" s="110"/>
      <c r="ET230" s="110"/>
      <c r="EU230" s="110"/>
      <c r="EV230" s="110"/>
      <c r="EW230" s="192"/>
      <c r="EX230" s="192"/>
      <c r="EY230" s="192"/>
      <c r="EZ230" s="192"/>
      <c r="FA230" s="199"/>
      <c r="FB230" s="214"/>
      <c r="FC230" s="214"/>
      <c r="FD230" s="18"/>
      <c r="FE230" s="18"/>
      <c r="FF230" s="18"/>
      <c r="FG230" s="18"/>
      <c r="FH230" s="18"/>
      <c r="FI230" s="18"/>
      <c r="FJ230" s="34"/>
      <c r="FK230" s="18"/>
      <c r="FL230" s="18"/>
      <c r="FM230" s="18"/>
      <c r="FN230" s="18"/>
      <c r="FO230" s="18"/>
      <c r="FP230" s="18"/>
      <c r="FQ230" s="18"/>
      <c r="FR230" s="18"/>
      <c r="FS230" s="45"/>
      <c r="FT230" s="18"/>
      <c r="FU230" s="18"/>
      <c r="FV230" s="18"/>
      <c r="FW230" s="18"/>
      <c r="FX230" s="18"/>
      <c r="FY230" s="18"/>
      <c r="FZ230" s="18"/>
      <c r="GA230" s="18"/>
      <c r="GB230" s="45"/>
      <c r="GC230" s="110"/>
      <c r="GD230" s="110"/>
      <c r="GE230" s="110"/>
      <c r="GF230" s="110"/>
      <c r="GG230" s="110"/>
      <c r="GH230" s="110"/>
      <c r="GI230" s="110"/>
      <c r="GJ230" s="110"/>
      <c r="GK230" s="110"/>
      <c r="GL230" s="110"/>
      <c r="GM230" s="110"/>
      <c r="GN230" s="110"/>
      <c r="GO230" s="110"/>
      <c r="GP230" s="110"/>
      <c r="GQ230" s="110"/>
      <c r="GR230" s="110"/>
      <c r="GS230" s="110"/>
      <c r="GT230" s="110"/>
      <c r="GU230" s="110"/>
      <c r="GV230" s="110"/>
      <c r="GW230" s="110"/>
      <c r="GX230" s="110"/>
      <c r="GY230" s="45"/>
      <c r="GZ230" s="199"/>
      <c r="HA230" s="110"/>
      <c r="HB230" s="110"/>
      <c r="HC230" s="110"/>
      <c r="HD230" s="34">
        <f t="shared" si="176"/>
        <v>0</v>
      </c>
      <c r="HE230" s="25">
        <f t="shared" si="193"/>
        <v>0</v>
      </c>
      <c r="HF230" s="25">
        <f t="shared" si="194"/>
        <v>0</v>
      </c>
      <c r="HG230" s="25">
        <f t="shared" si="195"/>
        <v>0</v>
      </c>
      <c r="HH230" s="25">
        <f t="shared" si="196"/>
        <v>0</v>
      </c>
      <c r="HI230" s="25"/>
      <c r="HJ230" s="18"/>
      <c r="HK230" s="18"/>
      <c r="HL230" s="24" t="str">
        <f t="shared" si="171"/>
        <v>-</v>
      </c>
      <c r="HM230" s="107"/>
      <c r="HN230" s="85"/>
      <c r="HO230" s="204" t="str">
        <f t="shared" si="177"/>
        <v>---/---</v>
      </c>
      <c r="HP230" s="204" t="str">
        <f t="shared" si="178"/>
        <v>---/---</v>
      </c>
      <c r="HQ230" s="182" t="str">
        <f t="shared" si="179"/>
        <v>---/---</v>
      </c>
      <c r="HR230" s="182" t="str">
        <f t="shared" si="180"/>
        <v>---/---</v>
      </c>
      <c r="HS230" s="182" t="b">
        <f t="shared" si="181"/>
        <v>0</v>
      </c>
      <c r="HT230" s="182" t="str">
        <f t="shared" si="182"/>
        <v>---/---</v>
      </c>
      <c r="HU230" s="182" t="str">
        <f t="shared" si="183"/>
        <v>---/---</v>
      </c>
      <c r="HV230" s="191" t="str">
        <f t="shared" si="184"/>
        <v>---/---</v>
      </c>
      <c r="HW230" s="184" t="str">
        <f t="shared" si="185"/>
        <v>---/---</v>
      </c>
      <c r="HX230" s="191" t="str">
        <f t="shared" si="186"/>
        <v>---/---</v>
      </c>
      <c r="HY230" s="183"/>
      <c r="HZ230" s="182" t="str">
        <f t="shared" si="187"/>
        <v>---/---</v>
      </c>
      <c r="IA230" s="182" t="str">
        <f t="shared" si="188"/>
        <v>---/---</v>
      </c>
      <c r="IB230" s="182" t="str">
        <f t="shared" si="189"/>
        <v>---/---</v>
      </c>
      <c r="IC230" s="182" t="str">
        <f t="shared" si="190"/>
        <v>---/---</v>
      </c>
      <c r="ID230" s="182" t="str">
        <f t="shared" si="191"/>
        <v>---/---</v>
      </c>
      <c r="IE230" s="185" t="str">
        <f t="shared" si="192"/>
        <v>---/---</v>
      </c>
      <c r="IF230" s="135" t="s">
        <v>717</v>
      </c>
      <c r="IG230" s="181">
        <v>1</v>
      </c>
      <c r="IH230" s="85"/>
      <c r="II230" s="85"/>
      <c r="IJ230" s="85"/>
      <c r="IK230" s="85"/>
      <c r="IL230" s="85"/>
      <c r="IM230" s="85"/>
      <c r="IN230" s="85"/>
      <c r="IO230" s="85"/>
      <c r="IP230" s="85"/>
      <c r="IQ230" s="85"/>
      <c r="IR230" s="85"/>
      <c r="IS230" s="85"/>
      <c r="IT230" s="85"/>
      <c r="IU230" s="85"/>
      <c r="IV230" s="85"/>
      <c r="IW230" s="85"/>
      <c r="IX230" s="85"/>
      <c r="IY230" s="85"/>
      <c r="IZ230" s="85"/>
      <c r="JA230" s="85"/>
      <c r="JB230" s="85"/>
      <c r="JC230" s="85"/>
      <c r="JD230" s="85"/>
      <c r="JE230" s="85"/>
      <c r="JF230" s="85"/>
      <c r="JG230" s="85"/>
      <c r="JH230" s="85"/>
      <c r="JI230" s="85"/>
      <c r="JJ230" s="85"/>
      <c r="JK230" s="85"/>
      <c r="JL230" s="85"/>
      <c r="JM230" s="85"/>
      <c r="JN230" s="85"/>
      <c r="JO230" s="85"/>
      <c r="JP230" s="85"/>
      <c r="JQ230" s="85"/>
      <c r="JR230" s="85"/>
      <c r="JS230" s="85"/>
      <c r="JT230" s="85"/>
      <c r="JU230" s="85"/>
      <c r="JV230" s="85"/>
      <c r="JW230" s="85"/>
      <c r="JX230" s="85"/>
      <c r="JY230" s="85"/>
      <c r="JZ230" s="85"/>
      <c r="KA230" s="85"/>
      <c r="KB230" s="85"/>
      <c r="KC230" s="85"/>
    </row>
    <row r="231" spans="1:289" s="57" customFormat="1" ht="42.75" hidden="1" customHeight="1">
      <c r="A231" s="6"/>
      <c r="B231" s="19" t="s">
        <v>156</v>
      </c>
      <c r="C231" s="19" t="s">
        <v>157</v>
      </c>
      <c r="D231" s="5"/>
      <c r="E231" s="5"/>
      <c r="F231" s="5"/>
      <c r="G231" s="5"/>
      <c r="H231" s="5" t="s">
        <v>727</v>
      </c>
      <c r="I231" s="5" t="s">
        <v>736</v>
      </c>
      <c r="J231" s="5"/>
      <c r="K231" s="5"/>
      <c r="L231" s="5"/>
      <c r="M231" s="5"/>
      <c r="N231" s="5"/>
      <c r="O231" s="5"/>
      <c r="P231" s="5" t="s">
        <v>749</v>
      </c>
      <c r="Q231" s="5" t="s">
        <v>750</v>
      </c>
      <c r="R231" s="5" t="s">
        <v>205</v>
      </c>
      <c r="S231" s="5" t="s">
        <v>360</v>
      </c>
      <c r="T231" s="5" t="s">
        <v>361</v>
      </c>
      <c r="U231" s="5" t="s">
        <v>158</v>
      </c>
      <c r="V231" s="5"/>
      <c r="W231" s="5" t="str">
        <f>CONCATENATE(X231,"-",Y231,"-",Z231,AA231,,AB231,"-",AC231)</f>
        <v>3-60-JUNC-0003</v>
      </c>
      <c r="X231" s="19" t="s">
        <v>180</v>
      </c>
      <c r="Y231" s="19">
        <v>60</v>
      </c>
      <c r="Z231" s="19" t="s">
        <v>501</v>
      </c>
      <c r="AA231" s="19" t="s">
        <v>307</v>
      </c>
      <c r="AB231" s="19"/>
      <c r="AC231" s="19" t="s">
        <v>193</v>
      </c>
      <c r="AD231" s="5"/>
      <c r="AE231" s="19">
        <v>4</v>
      </c>
      <c r="AF231" s="19" t="s">
        <v>181</v>
      </c>
      <c r="AG231" s="19" t="s">
        <v>182</v>
      </c>
      <c r="AH231" s="19">
        <v>335</v>
      </c>
      <c r="AI231" s="19" t="s">
        <v>242</v>
      </c>
      <c r="AJ231" s="5"/>
      <c r="AK231" s="5"/>
      <c r="AL231" s="5" t="s">
        <v>123</v>
      </c>
      <c r="AM231" s="5"/>
      <c r="AN231" s="5" t="s">
        <v>167</v>
      </c>
      <c r="AO231" s="5" t="str">
        <f>CONCATENATE("0055-",B231,"-",C231,"-","4",".",AE231,".",AF231,".",AG231,".",AH231,"-",AL231,".",AN231,"-",AI231)</f>
        <v>0055-CPC-GA1-4.4.4.60.335-ASK1.RD-0009</v>
      </c>
      <c r="AP231" s="5" t="str">
        <f>CONCATENATE("0055-",B231,"-",C231,"-","4",".",AE231,".",AF231,".",AG231,".",AH231,"-",AL231,"-",AN231,"-",AI231,"_",BD231,"_",U231)</f>
        <v>0055-CPC-GA1-4.4.4.60.335-ASK1-RD-0009_A1_ER</v>
      </c>
      <c r="AQ231" s="13" t="s">
        <v>538</v>
      </c>
      <c r="AR231" s="13" t="s">
        <v>527</v>
      </c>
      <c r="AS231" s="13"/>
      <c r="AT231" s="13"/>
      <c r="AU231" s="13" t="s">
        <v>318</v>
      </c>
      <c r="AV231" s="13" t="s">
        <v>333</v>
      </c>
      <c r="AW231" s="13" t="str">
        <f>CONCATENATE(AQ231," ",AS231,CHAR(10),W231,CHAR(10),AU231)</f>
        <v>Combined Network Cabinet 
3-60-JUNC-0003
List of drawings</v>
      </c>
      <c r="AX231" s="13" t="str">
        <f>CONCATENATE(AR231," ",AT231,CHAR(10),W231,CHAR(10),AV231)</f>
        <v>Шкаф коммуникационный комбинированный 
3-60-JUNC-0003
Ведомость документов</v>
      </c>
      <c r="AY231" s="5"/>
      <c r="AZ231" s="5" t="s">
        <v>490</v>
      </c>
      <c r="BA231" s="5" t="s">
        <v>489</v>
      </c>
      <c r="BB231" s="5" t="str">
        <f>IF(FW231&gt;0,"02",IF(FN231&gt;0,"01",IF(FE231&gt;0,"00",IF(EM231&gt;0,"G1",IF(ED231&gt;0,"F1",IF(DU231&gt;0,"E1",IF(DL231&gt;0,"D1",IF(DC231&gt;0,"C1",IF(CT231&gt;0,"B1",IF(BM231&gt;0,"A1","-"))))))))))</f>
        <v>A1</v>
      </c>
      <c r="BC231" s="167" t="str">
        <f t="shared" ref="BC231:BC235" si="212">IF(OR(BB231="A1",BB231="B1",BB231="C1",BB231="D1",BB231="E1",BB231="F1",BB231="G1",BB231="H1"),"IFR",IF(OR(BB231="00",BB231="01",BB231="02",BB231="03",BB231="04",BB231="05"),"IFU","-"))</f>
        <v>IFR</v>
      </c>
      <c r="BD231" s="5" t="str">
        <f t="shared" ref="BD231:BD235" si="213">BB231</f>
        <v>A1</v>
      </c>
      <c r="BE231" s="5"/>
      <c r="BF231" s="5"/>
      <c r="BG231" s="12"/>
      <c r="BH231" s="5"/>
      <c r="BI231" s="5"/>
      <c r="BJ231" s="54">
        <f>FB231-(28+15)</f>
        <v>44208</v>
      </c>
      <c r="BK231" s="54">
        <f ca="1">IF(BM231&gt;0,BL231,IF(BJ231&lt;TODAY(),WORKDAY(TODAY(),10),BJ231))</f>
        <v>44245</v>
      </c>
      <c r="BL231" s="193">
        <v>44245</v>
      </c>
      <c r="BM231" s="167" t="s">
        <v>788</v>
      </c>
      <c r="BN231" s="167"/>
      <c r="BO231" s="167"/>
      <c r="BP231" s="167"/>
      <c r="BQ231" s="167"/>
      <c r="BR231" s="157"/>
      <c r="BS231" s="157"/>
      <c r="BT231" s="157"/>
      <c r="BU231" s="157"/>
      <c r="BV231" s="157"/>
      <c r="BW231" s="147"/>
      <c r="BX231" s="147"/>
      <c r="BY231" s="147"/>
      <c r="BZ231" s="147"/>
      <c r="CA231" s="147"/>
      <c r="CB231" s="125"/>
      <c r="CC231" s="125"/>
      <c r="CD231" s="125"/>
      <c r="CE231" s="125"/>
      <c r="CF231" s="125"/>
      <c r="CG231" s="125"/>
      <c r="CH231" s="125"/>
      <c r="CI231" s="125"/>
      <c r="CJ231" s="125"/>
      <c r="CK231" s="125"/>
      <c r="CL231" s="24">
        <f>WORKDAY(BJ231,20)</f>
        <v>44236</v>
      </c>
      <c r="CM231" s="24">
        <f ca="1">IF(BM231&gt;0,WORKDAY(BK231,10),"-")</f>
        <v>44259</v>
      </c>
      <c r="CN231" s="54"/>
      <c r="CO231" s="117"/>
      <c r="CP231" s="34"/>
      <c r="CQ231" s="24">
        <f>WORKDAY(CL231,10)</f>
        <v>44250</v>
      </c>
      <c r="CR231" s="24" t="str">
        <f>IF(CO231&gt;0,WORKDAY(CM231,10),"-")</f>
        <v>-</v>
      </c>
      <c r="CS231" s="54"/>
      <c r="CT231" s="5"/>
      <c r="CU231" s="24" t="str">
        <f>IF(CT231&gt;0,WORKDAY(CQ231,10),"-")</f>
        <v>-</v>
      </c>
      <c r="CV231" s="24" t="str">
        <f>IF(CT231&gt;0,WORKDAY(CR231,10),"-")</f>
        <v>-</v>
      </c>
      <c r="CW231" s="54"/>
      <c r="CX231" s="5"/>
      <c r="CY231" s="34"/>
      <c r="CZ231" s="24" t="str">
        <f>IF(CX231&gt;0,WORKDAY(CU231,10),"-")</f>
        <v>-</v>
      </c>
      <c r="DA231" s="24" t="str">
        <f>IF(CX231&gt;0,WORKDAY(CV231,10),"-")</f>
        <v>-</v>
      </c>
      <c r="DB231" s="24"/>
      <c r="DC231" s="5"/>
      <c r="DD231" s="24" t="str">
        <f>IF(DC231&gt;0,WORKDAY(CZ231,10),"-")</f>
        <v>-</v>
      </c>
      <c r="DE231" s="24" t="str">
        <f>IF(DC231&gt;0,WORKDAY(DA231,10),"-")</f>
        <v>-</v>
      </c>
      <c r="DF231" s="5"/>
      <c r="DG231" s="5"/>
      <c r="DH231" s="54"/>
      <c r="DI231" s="24" t="str">
        <f>IF(DG231&gt;0,WORKDAY(DD231,10),"-")</f>
        <v>-</v>
      </c>
      <c r="DJ231" s="24" t="str">
        <f>IF(DG231&gt;0,WORKDAY(DE231,10),"-")</f>
        <v>-</v>
      </c>
      <c r="DK231" s="5"/>
      <c r="DL231" s="5"/>
      <c r="DM231" s="24" t="str">
        <f>IF(DL231&gt;0,WORKDAY(DI231,10),"-")</f>
        <v>-</v>
      </c>
      <c r="DN231" s="24" t="str">
        <f>IF(DL231&gt;0,WORKDAY(DJ231,10),"-")</f>
        <v>-</v>
      </c>
      <c r="DO231" s="5"/>
      <c r="DP231" s="5"/>
      <c r="DQ231" s="54"/>
      <c r="DR231" s="24" t="str">
        <f>IF(DP231&gt;0,WORKDAY(DM231,10),"-")</f>
        <v>-</v>
      </c>
      <c r="DS231" s="24" t="str">
        <f>IF(DP231&gt;0,WORKDAY(DN231,10),"-")</f>
        <v>-</v>
      </c>
      <c r="DT231" s="5"/>
      <c r="DU231" s="5"/>
      <c r="DV231" s="24" t="str">
        <f>IF(DU231&gt;0,WORKDAY(DR231,10),"-")</f>
        <v>-</v>
      </c>
      <c r="DW231" s="24" t="str">
        <f>IF(DU231&gt;0,WORKDAY(DS231,10),"-")</f>
        <v>-</v>
      </c>
      <c r="DX231" s="5"/>
      <c r="DY231" s="5"/>
      <c r="DZ231" s="54"/>
      <c r="EA231" s="24" t="str">
        <f>IF(DY231&gt;0,WORKDAY(DV231,10),"-")</f>
        <v>-</v>
      </c>
      <c r="EB231" s="24" t="str">
        <f>IF(DY231&gt;0,WORKDAY(DW231,10),"-")</f>
        <v>-</v>
      </c>
      <c r="EC231" s="5"/>
      <c r="ED231" s="5"/>
      <c r="EE231" s="24" t="str">
        <f>IF(ED231&gt;0,WORKDAY(EA231,10),"-")</f>
        <v>-</v>
      </c>
      <c r="EF231" s="24" t="str">
        <f>IF(ED231&gt;0,WORKDAY(EB231,10),"-")</f>
        <v>-</v>
      </c>
      <c r="EG231" s="5"/>
      <c r="EH231" s="5"/>
      <c r="EI231" s="54"/>
      <c r="EJ231" s="24" t="str">
        <f>IF(EH231&gt;0,WORKDAY(EE231,10),"-")</f>
        <v>-</v>
      </c>
      <c r="EK231" s="24" t="str">
        <f>IF(EH231&gt;0,WORKDAY(EF231,10),"-")</f>
        <v>-</v>
      </c>
      <c r="EL231" s="5"/>
      <c r="EM231" s="5"/>
      <c r="EN231" s="24" t="str">
        <f>IF(EM231&gt;0,WORKDAY(EJ231,10),"-")</f>
        <v>-</v>
      </c>
      <c r="EO231" s="24" t="str">
        <f>IF(EM231&gt;0,WORKDAY(EK231,10),"-")</f>
        <v>-</v>
      </c>
      <c r="EP231" s="5"/>
      <c r="EQ231" s="5"/>
      <c r="ER231" s="54"/>
      <c r="ES231" s="54"/>
      <c r="ET231" s="54"/>
      <c r="EU231" s="54"/>
      <c r="EV231" s="54"/>
      <c r="EW231" s="24"/>
      <c r="EX231" s="24"/>
      <c r="EY231" s="167"/>
      <c r="EZ231" s="167"/>
      <c r="FA231" s="193"/>
      <c r="FB231" s="214">
        <v>44251</v>
      </c>
      <c r="FC231" s="214">
        <f ca="1">IF(BK231&gt;0,IF(DC231&gt;0,WORKDAY(DB231,20),IF(CT231&gt;0,WORKDAY(CS231,30),IF(CO231&gt;0,WORKDAY(CN231,40),FB231))),"-")</f>
        <v>44251</v>
      </c>
      <c r="FD231" s="5"/>
      <c r="FE231" s="5"/>
      <c r="FF231" s="24" t="str">
        <f>IF(FE231&gt;0,WORKDAY(FB231,10),"-")</f>
        <v>-</v>
      </c>
      <c r="FG231" s="24" t="str">
        <f>IF(FE231&gt;0,WORKDAY(FC231,10),"-")</f>
        <v>-</v>
      </c>
      <c r="FH231" s="5"/>
      <c r="FI231" s="5"/>
      <c r="FJ231" s="34"/>
      <c r="FK231" s="24">
        <f t="shared" ref="FK231:FK235" si="214">WORKDAY(FB231,20)</f>
        <v>44279</v>
      </c>
      <c r="FL231" s="24">
        <f>FK231</f>
        <v>44279</v>
      </c>
      <c r="FM231" s="5"/>
      <c r="FN231" s="206"/>
      <c r="FO231" s="24" t="str">
        <f>IF(FN231&gt;0,WORKDAY(FK231,10),"-")</f>
        <v>-</v>
      </c>
      <c r="FP231" s="24" t="str">
        <f>IF(FN231&gt;0,WORKDAY(FL231,10),"-")</f>
        <v>-</v>
      </c>
      <c r="FQ231" s="167"/>
      <c r="FR231" s="167"/>
      <c r="FS231" s="196">
        <v>1</v>
      </c>
      <c r="FT231" s="24">
        <f t="shared" ref="FT231:FT235" si="215">WORKDAY(FK231,20)</f>
        <v>44307</v>
      </c>
      <c r="FU231" s="24">
        <f>FT231</f>
        <v>44307</v>
      </c>
      <c r="FV231" s="167"/>
      <c r="FW231" s="167"/>
      <c r="FX231" s="24" t="str">
        <f>IF(FW231&gt;0,WORKDAY(FT231,10),"-")</f>
        <v>-</v>
      </c>
      <c r="FY231" s="24" t="str">
        <f>IF(FW231&gt;0,WORKDAY(FU231,10),"-")</f>
        <v>-</v>
      </c>
      <c r="FZ231" s="5"/>
      <c r="GA231" s="5"/>
      <c r="GB231" s="54"/>
      <c r="GC231" s="54"/>
      <c r="GD231" s="54"/>
      <c r="GE231" s="54"/>
      <c r="GF231" s="54"/>
      <c r="GG231" s="54"/>
      <c r="GH231" s="54"/>
      <c r="GI231" s="54"/>
      <c r="GJ231" s="54"/>
      <c r="GK231" s="54"/>
      <c r="GL231" s="54"/>
      <c r="GM231" s="54"/>
      <c r="GN231" s="54"/>
      <c r="GO231" s="54"/>
      <c r="GP231" s="54"/>
      <c r="GQ231" s="54"/>
      <c r="GR231" s="54"/>
      <c r="GS231" s="54"/>
      <c r="GT231" s="54"/>
      <c r="GU231" s="54"/>
      <c r="GV231" s="54"/>
      <c r="GW231" s="54"/>
      <c r="GX231" s="54"/>
      <c r="GY231" s="54"/>
      <c r="GZ231" s="193"/>
      <c r="HA231" s="54"/>
      <c r="HB231" s="54"/>
      <c r="HC231" s="54"/>
      <c r="HD231" s="34">
        <f t="shared" ca="1" si="176"/>
        <v>1</v>
      </c>
      <c r="HE231" s="25">
        <f t="shared" ca="1" si="193"/>
        <v>6.8389057750759875E-4</v>
      </c>
      <c r="HF231" s="25">
        <f t="shared" ca="1" si="194"/>
        <v>1.5197568389057751E-3</v>
      </c>
      <c r="HG231" s="25">
        <f t="shared" ca="1" si="195"/>
        <v>9.0543259557344079E-4</v>
      </c>
      <c r="HH231" s="25">
        <f t="shared" ca="1" si="196"/>
        <v>2.012072434607646E-3</v>
      </c>
      <c r="HI231" s="25"/>
      <c r="HJ231" s="25"/>
      <c r="HK231" s="5"/>
      <c r="HL231" s="24">
        <f t="shared" ca="1" si="171"/>
        <v>44245</v>
      </c>
      <c r="HM231" s="107"/>
      <c r="HO231" s="204" t="str">
        <f t="shared" si="177"/>
        <v>ожидание A1</v>
      </c>
      <c r="HP231" s="204" t="str">
        <f t="shared" si="178"/>
        <v>не выгружено 00</v>
      </c>
      <c r="HQ231" s="182" t="str">
        <f t="shared" si="179"/>
        <v>выгружено A1</v>
      </c>
      <c r="HR231" s="182" t="str">
        <f t="shared" si="180"/>
        <v>ожидание A1</v>
      </c>
      <c r="HS231" s="182" t="b">
        <f t="shared" si="181"/>
        <v>0</v>
      </c>
      <c r="HT231" s="182" t="str">
        <f t="shared" si="182"/>
        <v>ожидание замечаний</v>
      </c>
      <c r="HU231" s="182" t="str">
        <f t="shared" si="183"/>
        <v>0055-P2-GA1-CPC-TRM-00665</v>
      </c>
      <c r="HV231" s="191">
        <f t="shared" si="184"/>
        <v>44245</v>
      </c>
      <c r="HW231" s="184" t="str">
        <f t="shared" si="185"/>
        <v>ожидание A1</v>
      </c>
      <c r="HX231" s="191" t="str">
        <f t="shared" si="186"/>
        <v>ожидание A1</v>
      </c>
      <c r="HY231" s="183"/>
      <c r="HZ231" s="182" t="str">
        <f t="shared" si="187"/>
        <v>выгружено</v>
      </c>
      <c r="IA231" s="182" t="str">
        <f t="shared" si="188"/>
        <v>A1</v>
      </c>
      <c r="IB231" s="182" t="str">
        <f t="shared" si="189"/>
        <v>ожидание замечаний к ревизии</v>
      </c>
      <c r="IC231" s="182" t="str">
        <f t="shared" si="190"/>
        <v>A1</v>
      </c>
      <c r="ID231" s="182" t="str">
        <f t="shared" si="191"/>
        <v>A1</v>
      </c>
      <c r="IE231" s="185" t="str">
        <f t="shared" si="192"/>
        <v>1</v>
      </c>
      <c r="IF231" s="135" t="s">
        <v>705</v>
      </c>
      <c r="IG231" s="181">
        <v>1</v>
      </c>
    </row>
    <row r="232" spans="1:289" s="57" customFormat="1" ht="42.75" hidden="1" customHeight="1">
      <c r="A232" s="6"/>
      <c r="B232" s="19" t="s">
        <v>156</v>
      </c>
      <c r="C232" s="19" t="s">
        <v>157</v>
      </c>
      <c r="D232" s="5"/>
      <c r="E232" s="5"/>
      <c r="F232" s="5"/>
      <c r="G232" s="5"/>
      <c r="H232" s="5" t="s">
        <v>727</v>
      </c>
      <c r="I232" s="5" t="s">
        <v>736</v>
      </c>
      <c r="J232" s="5"/>
      <c r="K232" s="5"/>
      <c r="L232" s="5"/>
      <c r="M232" s="5"/>
      <c r="N232" s="5"/>
      <c r="O232" s="5"/>
      <c r="P232" s="5" t="s">
        <v>749</v>
      </c>
      <c r="Q232" s="5" t="s">
        <v>750</v>
      </c>
      <c r="R232" s="5" t="s">
        <v>205</v>
      </c>
      <c r="S232" s="5" t="s">
        <v>360</v>
      </c>
      <c r="T232" s="5" t="s">
        <v>361</v>
      </c>
      <c r="U232" s="5" t="s">
        <v>158</v>
      </c>
      <c r="V232" s="5"/>
      <c r="W232" s="167" t="str">
        <f t="shared" ref="W232:W235" si="216">CONCATENATE(X232,"-",Y232,"-",Z232,AA232,,AB232,"-",AC232)</f>
        <v>3-60-JUNC-0003</v>
      </c>
      <c r="X232" s="19" t="s">
        <v>180</v>
      </c>
      <c r="Y232" s="19">
        <v>60</v>
      </c>
      <c r="Z232" s="19" t="s">
        <v>501</v>
      </c>
      <c r="AA232" s="19" t="s">
        <v>307</v>
      </c>
      <c r="AB232" s="19"/>
      <c r="AC232" s="19" t="s">
        <v>193</v>
      </c>
      <c r="AD232" s="5"/>
      <c r="AE232" s="19">
        <v>4</v>
      </c>
      <c r="AF232" s="19" t="s">
        <v>181</v>
      </c>
      <c r="AG232" s="19" t="s">
        <v>182</v>
      </c>
      <c r="AH232" s="19">
        <v>335</v>
      </c>
      <c r="AI232" s="19" t="s">
        <v>242</v>
      </c>
      <c r="AJ232" s="5"/>
      <c r="AK232" s="5"/>
      <c r="AL232" s="5" t="s">
        <v>123</v>
      </c>
      <c r="AM232" s="5"/>
      <c r="AN232" s="5" t="s">
        <v>168</v>
      </c>
      <c r="AO232" s="5" t="str">
        <f>CONCATENATE("0055-",B232,"-",C232,"-","4",".",AE232,".",AF232,".",AG232,".",AH232,"-",AL232,".",AN232,"-",AI232)</f>
        <v>0055-CPC-GA1-4.4.4.60.335-ASK1.SP-0009</v>
      </c>
      <c r="AP232" s="5" t="str">
        <f>CONCATENATE("0055-",B232,"-",C232,"-","4",".",AE232,".",AF232,".",AG232,".",AH232,"-",AL232,"-",AN232,"-",AI232,"_",BD232,"_",U232)</f>
        <v>0055-CPC-GA1-4.4.4.60.335-ASK1-SP-0009_A1_ER</v>
      </c>
      <c r="AQ232" s="13" t="s">
        <v>538</v>
      </c>
      <c r="AR232" s="13" t="s">
        <v>527</v>
      </c>
      <c r="AS232" s="13"/>
      <c r="AT232" s="13"/>
      <c r="AU232" s="13" t="s">
        <v>319</v>
      </c>
      <c r="AV232" s="13" t="s">
        <v>334</v>
      </c>
      <c r="AW232" s="13" t="str">
        <f>CONCATENATE(AQ232," ",AS232,CHAR(10),W232,CHAR(10),AU232)</f>
        <v>Combined Network Cabinet 
3-60-JUNC-0003
List of elements</v>
      </c>
      <c r="AX232" s="13" t="str">
        <f>CONCATENATE(AR232," ",AT232,CHAR(10),W232,CHAR(10),AV232)</f>
        <v>Шкаф коммуникационный комбинированный 
3-60-JUNC-0003
Перечень элементов</v>
      </c>
      <c r="AY232" s="5"/>
      <c r="AZ232" s="5" t="s">
        <v>490</v>
      </c>
      <c r="BA232" s="5" t="s">
        <v>489</v>
      </c>
      <c r="BB232" s="5" t="str">
        <f>IF(FW232&gt;0,"02",IF(FN232&gt;0,"01",IF(FE232&gt;0,"00",IF(EM232&gt;0,"G1",IF(ED232&gt;0,"F1",IF(DU232&gt;0,"E1",IF(DL232&gt;0,"D1",IF(DC232&gt;0,"C1",IF(CT232&gt;0,"B1",IF(BM232&gt;0,"A1","-"))))))))))</f>
        <v>A1</v>
      </c>
      <c r="BC232" s="167" t="str">
        <f t="shared" si="212"/>
        <v>IFR</v>
      </c>
      <c r="BD232" s="5" t="str">
        <f t="shared" si="213"/>
        <v>A1</v>
      </c>
      <c r="BE232" s="5"/>
      <c r="BF232" s="5"/>
      <c r="BG232" s="12"/>
      <c r="BH232" s="5"/>
      <c r="BI232" s="5"/>
      <c r="BJ232" s="54">
        <f>FB232-(28+15)</f>
        <v>44208</v>
      </c>
      <c r="BK232" s="54">
        <f ca="1">IF(BM232&gt;0,BL232,IF(BJ232&lt;TODAY(),WORKDAY(TODAY(),10),BJ232))</f>
        <v>44245</v>
      </c>
      <c r="BL232" s="193">
        <v>44245</v>
      </c>
      <c r="BM232" s="167" t="s">
        <v>788</v>
      </c>
      <c r="BN232" s="167"/>
      <c r="BO232" s="167"/>
      <c r="BP232" s="167"/>
      <c r="BQ232" s="167"/>
      <c r="BR232" s="157"/>
      <c r="BS232" s="157"/>
      <c r="BT232" s="157"/>
      <c r="BU232" s="157"/>
      <c r="BV232" s="157"/>
      <c r="BW232" s="147"/>
      <c r="BX232" s="147"/>
      <c r="BY232" s="147"/>
      <c r="BZ232" s="147"/>
      <c r="CA232" s="147"/>
      <c r="CB232" s="125"/>
      <c r="CC232" s="125"/>
      <c r="CD232" s="125"/>
      <c r="CE232" s="125"/>
      <c r="CF232" s="125"/>
      <c r="CG232" s="125"/>
      <c r="CH232" s="125"/>
      <c r="CI232" s="125"/>
      <c r="CJ232" s="125"/>
      <c r="CK232" s="125"/>
      <c r="CL232" s="24">
        <f>WORKDAY(BJ232,20)</f>
        <v>44236</v>
      </c>
      <c r="CM232" s="24">
        <f ca="1">IF(BM232&gt;0,WORKDAY(BK232,10),"-")</f>
        <v>44259</v>
      </c>
      <c r="CN232" s="54"/>
      <c r="CO232" s="117"/>
      <c r="CP232" s="34"/>
      <c r="CQ232" s="24">
        <f>WORKDAY(CL232,10)</f>
        <v>44250</v>
      </c>
      <c r="CR232" s="24" t="str">
        <f>IF(CO232&gt;0,WORKDAY(CM232,10),"-")</f>
        <v>-</v>
      </c>
      <c r="CS232" s="54"/>
      <c r="CT232" s="5"/>
      <c r="CU232" s="24" t="str">
        <f>IF(CT232&gt;0,WORKDAY(CQ232,10),"-")</f>
        <v>-</v>
      </c>
      <c r="CV232" s="24" t="str">
        <f>IF(CT232&gt;0,WORKDAY(CR232,10),"-")</f>
        <v>-</v>
      </c>
      <c r="CW232" s="54"/>
      <c r="CX232" s="5"/>
      <c r="CY232" s="34"/>
      <c r="CZ232" s="24" t="str">
        <f>IF(CX232&gt;0,WORKDAY(CU232,10),"-")</f>
        <v>-</v>
      </c>
      <c r="DA232" s="24" t="str">
        <f>IF(CX232&gt;0,WORKDAY(CV232,10),"-")</f>
        <v>-</v>
      </c>
      <c r="DB232" s="24"/>
      <c r="DC232" s="5"/>
      <c r="DD232" s="24" t="str">
        <f>IF(DC232&gt;0,WORKDAY(CZ232,10),"-")</f>
        <v>-</v>
      </c>
      <c r="DE232" s="24" t="str">
        <f>IF(DC232&gt;0,WORKDAY(DA232,10),"-")</f>
        <v>-</v>
      </c>
      <c r="DF232" s="5"/>
      <c r="DG232" s="5"/>
      <c r="DH232" s="54"/>
      <c r="DI232" s="24" t="str">
        <f>IF(DG232&gt;0,WORKDAY(DD232,10),"-")</f>
        <v>-</v>
      </c>
      <c r="DJ232" s="24" t="str">
        <f>IF(DG232&gt;0,WORKDAY(DE232,10),"-")</f>
        <v>-</v>
      </c>
      <c r="DK232" s="5"/>
      <c r="DL232" s="5"/>
      <c r="DM232" s="24" t="str">
        <f>IF(DL232&gt;0,WORKDAY(DI232,10),"-")</f>
        <v>-</v>
      </c>
      <c r="DN232" s="24" t="str">
        <f>IF(DL232&gt;0,WORKDAY(DJ232,10),"-")</f>
        <v>-</v>
      </c>
      <c r="DO232" s="5"/>
      <c r="DP232" s="5"/>
      <c r="DQ232" s="54"/>
      <c r="DR232" s="24" t="str">
        <f>IF(DP232&gt;0,WORKDAY(DM232,10),"-")</f>
        <v>-</v>
      </c>
      <c r="DS232" s="24" t="str">
        <f>IF(DP232&gt;0,WORKDAY(DN232,10),"-")</f>
        <v>-</v>
      </c>
      <c r="DT232" s="5"/>
      <c r="DU232" s="5"/>
      <c r="DV232" s="24" t="str">
        <f>IF(DU232&gt;0,WORKDAY(DR232,10),"-")</f>
        <v>-</v>
      </c>
      <c r="DW232" s="24" t="str">
        <f>IF(DU232&gt;0,WORKDAY(DS232,10),"-")</f>
        <v>-</v>
      </c>
      <c r="DX232" s="5"/>
      <c r="DY232" s="5"/>
      <c r="DZ232" s="54"/>
      <c r="EA232" s="24" t="str">
        <f>IF(DY232&gt;0,WORKDAY(DV232,10),"-")</f>
        <v>-</v>
      </c>
      <c r="EB232" s="24" t="str">
        <f>IF(DY232&gt;0,WORKDAY(DW232,10),"-")</f>
        <v>-</v>
      </c>
      <c r="EC232" s="5"/>
      <c r="ED232" s="5"/>
      <c r="EE232" s="24" t="str">
        <f>IF(ED232&gt;0,WORKDAY(EA232,10),"-")</f>
        <v>-</v>
      </c>
      <c r="EF232" s="24" t="str">
        <f>IF(ED232&gt;0,WORKDAY(EB232,10),"-")</f>
        <v>-</v>
      </c>
      <c r="EG232" s="5"/>
      <c r="EH232" s="5"/>
      <c r="EI232" s="54"/>
      <c r="EJ232" s="24" t="str">
        <f>IF(EH232&gt;0,WORKDAY(EE232,10),"-")</f>
        <v>-</v>
      </c>
      <c r="EK232" s="24" t="str">
        <f>IF(EH232&gt;0,WORKDAY(EF232,10),"-")</f>
        <v>-</v>
      </c>
      <c r="EL232" s="5"/>
      <c r="EM232" s="5"/>
      <c r="EN232" s="24" t="str">
        <f>IF(EM232&gt;0,WORKDAY(EJ232,10),"-")</f>
        <v>-</v>
      </c>
      <c r="EO232" s="24" t="str">
        <f>IF(EM232&gt;0,WORKDAY(EK232,10),"-")</f>
        <v>-</v>
      </c>
      <c r="EP232" s="5"/>
      <c r="EQ232" s="5"/>
      <c r="ER232" s="54"/>
      <c r="ES232" s="54"/>
      <c r="ET232" s="54"/>
      <c r="EU232" s="54"/>
      <c r="EV232" s="54"/>
      <c r="EW232" s="24"/>
      <c r="EX232" s="24"/>
      <c r="EY232" s="167"/>
      <c r="EZ232" s="167"/>
      <c r="FA232" s="193"/>
      <c r="FB232" s="214">
        <v>44251</v>
      </c>
      <c r="FC232" s="214">
        <f ca="1">IF(BK232&gt;0,IF(DC232&gt;0,WORKDAY(DB232,20),IF(CT232&gt;0,WORKDAY(CS232,30),IF(CO232&gt;0,WORKDAY(CN232,40),FB232))),"-")</f>
        <v>44251</v>
      </c>
      <c r="FD232" s="5"/>
      <c r="FE232" s="5"/>
      <c r="FF232" s="24" t="str">
        <f>IF(FE232&gt;0,WORKDAY(FB232,10),"-")</f>
        <v>-</v>
      </c>
      <c r="FG232" s="24" t="str">
        <f>IF(FE232&gt;0,WORKDAY(FC232,10),"-")</f>
        <v>-</v>
      </c>
      <c r="FH232" s="5"/>
      <c r="FI232" s="5"/>
      <c r="FJ232" s="34"/>
      <c r="FK232" s="24">
        <f t="shared" si="214"/>
        <v>44279</v>
      </c>
      <c r="FL232" s="24">
        <f>FK232</f>
        <v>44279</v>
      </c>
      <c r="FM232" s="5"/>
      <c r="FN232" s="206"/>
      <c r="FO232" s="24" t="str">
        <f>IF(FN232&gt;0,WORKDAY(FK232,10),"-")</f>
        <v>-</v>
      </c>
      <c r="FP232" s="24" t="str">
        <f>IF(FN232&gt;0,WORKDAY(FL232,10),"-")</f>
        <v>-</v>
      </c>
      <c r="FQ232" s="167"/>
      <c r="FR232" s="167"/>
      <c r="FS232" s="196">
        <v>1</v>
      </c>
      <c r="FT232" s="24">
        <f t="shared" si="215"/>
        <v>44307</v>
      </c>
      <c r="FU232" s="24">
        <f>FT232</f>
        <v>44307</v>
      </c>
      <c r="FV232" s="167"/>
      <c r="FW232" s="167"/>
      <c r="FX232" s="24" t="str">
        <f>IF(FW232&gt;0,WORKDAY(FT232,10),"-")</f>
        <v>-</v>
      </c>
      <c r="FY232" s="24" t="str">
        <f>IF(FW232&gt;0,WORKDAY(FU232,10),"-")</f>
        <v>-</v>
      </c>
      <c r="FZ232" s="5"/>
      <c r="GA232" s="5"/>
      <c r="GB232" s="54"/>
      <c r="GC232" s="54"/>
      <c r="GD232" s="54"/>
      <c r="GE232" s="54"/>
      <c r="GF232" s="54"/>
      <c r="GG232" s="54"/>
      <c r="GH232" s="54"/>
      <c r="GI232" s="54"/>
      <c r="GJ232" s="54"/>
      <c r="GK232" s="54"/>
      <c r="GL232" s="54"/>
      <c r="GM232" s="54"/>
      <c r="GN232" s="54"/>
      <c r="GO232" s="54"/>
      <c r="GP232" s="54"/>
      <c r="GQ232" s="54"/>
      <c r="GR232" s="54"/>
      <c r="GS232" s="54"/>
      <c r="GT232" s="54"/>
      <c r="GU232" s="54"/>
      <c r="GV232" s="54"/>
      <c r="GW232" s="54"/>
      <c r="GX232" s="54"/>
      <c r="GY232" s="54"/>
      <c r="GZ232" s="193"/>
      <c r="HA232" s="54"/>
      <c r="HB232" s="54"/>
      <c r="HC232" s="54"/>
      <c r="HD232" s="34">
        <f t="shared" ca="1" si="176"/>
        <v>1</v>
      </c>
      <c r="HE232" s="25">
        <f t="shared" ca="1" si="193"/>
        <v>6.8389057750759875E-4</v>
      </c>
      <c r="HF232" s="25">
        <f t="shared" ca="1" si="194"/>
        <v>1.5197568389057751E-3</v>
      </c>
      <c r="HG232" s="25">
        <f t="shared" ca="1" si="195"/>
        <v>9.0543259557344079E-4</v>
      </c>
      <c r="HH232" s="25">
        <f t="shared" ca="1" si="196"/>
        <v>2.012072434607646E-3</v>
      </c>
      <c r="HI232" s="25"/>
      <c r="HJ232" s="25"/>
      <c r="HK232" s="5"/>
      <c r="HL232" s="24">
        <f t="shared" ca="1" si="171"/>
        <v>44245</v>
      </c>
      <c r="HM232" s="107"/>
      <c r="HO232" s="204" t="str">
        <f t="shared" si="177"/>
        <v>ожидание A1</v>
      </c>
      <c r="HP232" s="204" t="str">
        <f t="shared" si="178"/>
        <v>не выгружено 00</v>
      </c>
      <c r="HQ232" s="182" t="str">
        <f t="shared" si="179"/>
        <v>выгружено A1</v>
      </c>
      <c r="HR232" s="182" t="str">
        <f t="shared" si="180"/>
        <v>ожидание A1</v>
      </c>
      <c r="HS232" s="182" t="b">
        <f t="shared" si="181"/>
        <v>0</v>
      </c>
      <c r="HT232" s="182" t="str">
        <f t="shared" si="182"/>
        <v>ожидание замечаний</v>
      </c>
      <c r="HU232" s="182" t="str">
        <f t="shared" si="183"/>
        <v>0055-P2-GA1-CPC-TRM-00665</v>
      </c>
      <c r="HV232" s="191">
        <f t="shared" si="184"/>
        <v>44245</v>
      </c>
      <c r="HW232" s="184" t="str">
        <f t="shared" si="185"/>
        <v>ожидание A1</v>
      </c>
      <c r="HX232" s="191" t="str">
        <f t="shared" si="186"/>
        <v>ожидание A1</v>
      </c>
      <c r="HY232" s="183"/>
      <c r="HZ232" s="182" t="str">
        <f t="shared" si="187"/>
        <v>выгружено</v>
      </c>
      <c r="IA232" s="182" t="str">
        <f t="shared" si="188"/>
        <v>A1</v>
      </c>
      <c r="IB232" s="182" t="str">
        <f t="shared" si="189"/>
        <v>ожидание замечаний к ревизии</v>
      </c>
      <c r="IC232" s="182" t="str">
        <f t="shared" si="190"/>
        <v>A1</v>
      </c>
      <c r="ID232" s="182" t="str">
        <f t="shared" si="191"/>
        <v>A1</v>
      </c>
      <c r="IE232" s="185" t="str">
        <f t="shared" si="192"/>
        <v>1</v>
      </c>
      <c r="IF232" s="135" t="s">
        <v>705</v>
      </c>
      <c r="IG232" s="181">
        <v>1</v>
      </c>
    </row>
    <row r="233" spans="1:289" s="57" customFormat="1" ht="42.75" hidden="1" customHeight="1">
      <c r="A233" s="6"/>
      <c r="B233" s="19" t="s">
        <v>156</v>
      </c>
      <c r="C233" s="19" t="s">
        <v>157</v>
      </c>
      <c r="D233" s="5"/>
      <c r="E233" s="5"/>
      <c r="F233" s="5"/>
      <c r="G233" s="5"/>
      <c r="H233" s="5" t="s">
        <v>727</v>
      </c>
      <c r="I233" s="5" t="s">
        <v>736</v>
      </c>
      <c r="J233" s="5"/>
      <c r="K233" s="5"/>
      <c r="L233" s="5"/>
      <c r="M233" s="5"/>
      <c r="N233" s="5"/>
      <c r="O233" s="5"/>
      <c r="P233" s="5" t="s">
        <v>749</v>
      </c>
      <c r="Q233" s="5" t="s">
        <v>750</v>
      </c>
      <c r="R233" s="5" t="s">
        <v>205</v>
      </c>
      <c r="S233" s="5" t="s">
        <v>360</v>
      </c>
      <c r="T233" s="5" t="s">
        <v>361</v>
      </c>
      <c r="U233" s="5" t="s">
        <v>158</v>
      </c>
      <c r="V233" s="5"/>
      <c r="W233" s="167" t="str">
        <f t="shared" si="216"/>
        <v>3-60-JUNC-0003</v>
      </c>
      <c r="X233" s="19" t="s">
        <v>180</v>
      </c>
      <c r="Y233" s="19">
        <v>60</v>
      </c>
      <c r="Z233" s="19" t="s">
        <v>501</v>
      </c>
      <c r="AA233" s="19" t="s">
        <v>307</v>
      </c>
      <c r="AB233" s="19"/>
      <c r="AC233" s="19" t="s">
        <v>193</v>
      </c>
      <c r="AD233" s="5"/>
      <c r="AE233" s="19">
        <v>4</v>
      </c>
      <c r="AF233" s="19" t="s">
        <v>181</v>
      </c>
      <c r="AG233" s="19" t="s">
        <v>182</v>
      </c>
      <c r="AH233" s="19">
        <v>335</v>
      </c>
      <c r="AI233" s="19" t="s">
        <v>242</v>
      </c>
      <c r="AJ233" s="5"/>
      <c r="AK233" s="5"/>
      <c r="AL233" s="5" t="s">
        <v>123</v>
      </c>
      <c r="AM233" s="5"/>
      <c r="AN233" s="5" t="s">
        <v>169</v>
      </c>
      <c r="AO233" s="5" t="str">
        <f>CONCATENATE("0055-",B233,"-",C233,"-","4",".",AE233,".",AF233,".",AG233,".",AH233,"-",AL233,".",AN233,"-",AI233)</f>
        <v>0055-CPC-GA1-4.4.4.60.335-ASK1.V0-0009</v>
      </c>
      <c r="AP233" s="5" t="str">
        <f>CONCATENATE("0055-",B233,"-",C233,"-","4",".",AE233,".",AF233,".",AG233,".",AH233,"-",AL233,"-",AN233,"-",AI233,"_",BD233,"_",U233)</f>
        <v>0055-CPC-GA1-4.4.4.60.335-ASK1-V0-0009_A1_ER</v>
      </c>
      <c r="AQ233" s="13" t="s">
        <v>538</v>
      </c>
      <c r="AR233" s="13" t="s">
        <v>527</v>
      </c>
      <c r="AS233" s="13"/>
      <c r="AT233" s="13"/>
      <c r="AU233" s="13" t="s">
        <v>320</v>
      </c>
      <c r="AV233" s="13" t="s">
        <v>335</v>
      </c>
      <c r="AW233" s="13" t="str">
        <f>CONCATENATE(AQ233," ",AS233,CHAR(10),W233,CHAR(10),AU233)</f>
        <v>Combined Network Cabinet 
3-60-JUNC-0003
General view drawings</v>
      </c>
      <c r="AX233" s="13" t="str">
        <f>CONCATENATE(AR233," ",AT233,CHAR(10),W233,CHAR(10),AV233)</f>
        <v>Шкаф коммуникационный комбинированный 
3-60-JUNC-0003
Чертеж общего вида</v>
      </c>
      <c r="AY233" s="5"/>
      <c r="AZ233" s="5" t="s">
        <v>490</v>
      </c>
      <c r="BA233" s="5" t="s">
        <v>489</v>
      </c>
      <c r="BB233" s="5" t="str">
        <f>IF(FW233&gt;0,"02",IF(FN233&gt;0,"01",IF(FE233&gt;0,"00",IF(EM233&gt;0,"G1",IF(ED233&gt;0,"F1",IF(DU233&gt;0,"E1",IF(DL233&gt;0,"D1",IF(DC233&gt;0,"C1",IF(CT233&gt;0,"B1",IF(BM233&gt;0,"A1","-"))))))))))</f>
        <v>A1</v>
      </c>
      <c r="BC233" s="167" t="str">
        <f t="shared" si="212"/>
        <v>IFR</v>
      </c>
      <c r="BD233" s="5" t="str">
        <f t="shared" si="213"/>
        <v>A1</v>
      </c>
      <c r="BE233" s="5"/>
      <c r="BF233" s="5"/>
      <c r="BG233" s="12"/>
      <c r="BH233" s="5"/>
      <c r="BI233" s="5"/>
      <c r="BJ233" s="54">
        <f>FB233-(28+15)</f>
        <v>44208</v>
      </c>
      <c r="BK233" s="54">
        <f ca="1">IF(BM233&gt;0,BL233,IF(BJ233&lt;TODAY(),WORKDAY(TODAY(),10),BJ233))</f>
        <v>44245</v>
      </c>
      <c r="BL233" s="193">
        <v>44245</v>
      </c>
      <c r="BM233" s="167" t="s">
        <v>788</v>
      </c>
      <c r="BN233" s="167"/>
      <c r="BO233" s="167"/>
      <c r="BP233" s="167"/>
      <c r="BQ233" s="167"/>
      <c r="BR233" s="157"/>
      <c r="BS233" s="157"/>
      <c r="BT233" s="157"/>
      <c r="BU233" s="157"/>
      <c r="BV233" s="157"/>
      <c r="BW233" s="147"/>
      <c r="BX233" s="147"/>
      <c r="BY233" s="147"/>
      <c r="BZ233" s="147"/>
      <c r="CA233" s="147"/>
      <c r="CB233" s="125"/>
      <c r="CC233" s="125"/>
      <c r="CD233" s="125"/>
      <c r="CE233" s="125"/>
      <c r="CF233" s="125"/>
      <c r="CG233" s="125"/>
      <c r="CH233" s="125"/>
      <c r="CI233" s="125"/>
      <c r="CJ233" s="125"/>
      <c r="CK233" s="125"/>
      <c r="CL233" s="24">
        <f>WORKDAY(BJ233,20)</f>
        <v>44236</v>
      </c>
      <c r="CM233" s="24">
        <f ca="1">IF(BM233&gt;0,WORKDAY(BK233,10),"-")</f>
        <v>44259</v>
      </c>
      <c r="CN233" s="54"/>
      <c r="CO233" s="117"/>
      <c r="CP233" s="34"/>
      <c r="CQ233" s="24">
        <f>WORKDAY(CL233,10)</f>
        <v>44250</v>
      </c>
      <c r="CR233" s="24" t="str">
        <f>IF(CO233&gt;0,WORKDAY(CM233,10),"-")</f>
        <v>-</v>
      </c>
      <c r="CS233" s="54"/>
      <c r="CT233" s="5"/>
      <c r="CU233" s="24" t="str">
        <f>IF(CT233&gt;0,WORKDAY(CQ233,10),"-")</f>
        <v>-</v>
      </c>
      <c r="CV233" s="24" t="str">
        <f>IF(CT233&gt;0,WORKDAY(CR233,10),"-")</f>
        <v>-</v>
      </c>
      <c r="CW233" s="54"/>
      <c r="CX233" s="5"/>
      <c r="CY233" s="34"/>
      <c r="CZ233" s="24" t="str">
        <f>IF(CX233&gt;0,WORKDAY(CU233,10),"-")</f>
        <v>-</v>
      </c>
      <c r="DA233" s="24" t="str">
        <f>IF(CX233&gt;0,WORKDAY(CV233,10),"-")</f>
        <v>-</v>
      </c>
      <c r="DB233" s="24"/>
      <c r="DC233" s="5"/>
      <c r="DD233" s="24" t="str">
        <f>IF(DC233&gt;0,WORKDAY(CZ233,10),"-")</f>
        <v>-</v>
      </c>
      <c r="DE233" s="24" t="str">
        <f>IF(DC233&gt;0,WORKDAY(DA233,10),"-")</f>
        <v>-</v>
      </c>
      <c r="DF233" s="5"/>
      <c r="DG233" s="5"/>
      <c r="DH233" s="54"/>
      <c r="DI233" s="24" t="str">
        <f>IF(DG233&gt;0,WORKDAY(DD233,10),"-")</f>
        <v>-</v>
      </c>
      <c r="DJ233" s="24" t="str">
        <f>IF(DG233&gt;0,WORKDAY(DE233,10),"-")</f>
        <v>-</v>
      </c>
      <c r="DK233" s="5"/>
      <c r="DL233" s="5"/>
      <c r="DM233" s="24" t="str">
        <f>IF(DL233&gt;0,WORKDAY(DI233,10),"-")</f>
        <v>-</v>
      </c>
      <c r="DN233" s="24" t="str">
        <f>IF(DL233&gt;0,WORKDAY(DJ233,10),"-")</f>
        <v>-</v>
      </c>
      <c r="DO233" s="5"/>
      <c r="DP233" s="5"/>
      <c r="DQ233" s="54"/>
      <c r="DR233" s="24" t="str">
        <f>IF(DP233&gt;0,WORKDAY(DM233,10),"-")</f>
        <v>-</v>
      </c>
      <c r="DS233" s="24" t="str">
        <f>IF(DP233&gt;0,WORKDAY(DN233,10),"-")</f>
        <v>-</v>
      </c>
      <c r="DT233" s="5"/>
      <c r="DU233" s="5"/>
      <c r="DV233" s="24" t="str">
        <f>IF(DU233&gt;0,WORKDAY(DR233,10),"-")</f>
        <v>-</v>
      </c>
      <c r="DW233" s="24" t="str">
        <f>IF(DU233&gt;0,WORKDAY(DS233,10),"-")</f>
        <v>-</v>
      </c>
      <c r="DX233" s="5"/>
      <c r="DY233" s="5"/>
      <c r="DZ233" s="54"/>
      <c r="EA233" s="24" t="str">
        <f>IF(DY233&gt;0,WORKDAY(DV233,10),"-")</f>
        <v>-</v>
      </c>
      <c r="EB233" s="24" t="str">
        <f>IF(DY233&gt;0,WORKDAY(DW233,10),"-")</f>
        <v>-</v>
      </c>
      <c r="EC233" s="5"/>
      <c r="ED233" s="5"/>
      <c r="EE233" s="24" t="str">
        <f>IF(ED233&gt;0,WORKDAY(EA233,10),"-")</f>
        <v>-</v>
      </c>
      <c r="EF233" s="24" t="str">
        <f>IF(ED233&gt;0,WORKDAY(EB233,10),"-")</f>
        <v>-</v>
      </c>
      <c r="EG233" s="5"/>
      <c r="EH233" s="5"/>
      <c r="EI233" s="54"/>
      <c r="EJ233" s="24" t="str">
        <f>IF(EH233&gt;0,WORKDAY(EE233,10),"-")</f>
        <v>-</v>
      </c>
      <c r="EK233" s="24" t="str">
        <f>IF(EH233&gt;0,WORKDAY(EF233,10),"-")</f>
        <v>-</v>
      </c>
      <c r="EL233" s="5"/>
      <c r="EM233" s="5"/>
      <c r="EN233" s="24" t="str">
        <f>IF(EM233&gt;0,WORKDAY(EJ233,10),"-")</f>
        <v>-</v>
      </c>
      <c r="EO233" s="24" t="str">
        <f>IF(EM233&gt;0,WORKDAY(EK233,10),"-")</f>
        <v>-</v>
      </c>
      <c r="EP233" s="5"/>
      <c r="EQ233" s="5"/>
      <c r="ER233" s="54"/>
      <c r="ES233" s="54"/>
      <c r="ET233" s="54"/>
      <c r="EU233" s="54"/>
      <c r="EV233" s="54"/>
      <c r="EW233" s="24"/>
      <c r="EX233" s="24"/>
      <c r="EY233" s="167"/>
      <c r="EZ233" s="167"/>
      <c r="FA233" s="193"/>
      <c r="FB233" s="214">
        <v>44251</v>
      </c>
      <c r="FC233" s="214">
        <f ca="1">IF(BK233&gt;0,IF(DC233&gt;0,WORKDAY(DB233,20),IF(CT233&gt;0,WORKDAY(CS233,30),IF(CO233&gt;0,WORKDAY(CN233,40),FB233))),"-")</f>
        <v>44251</v>
      </c>
      <c r="FD233" s="5"/>
      <c r="FE233" s="5"/>
      <c r="FF233" s="24" t="str">
        <f>IF(FE233&gt;0,WORKDAY(FB233,10),"-")</f>
        <v>-</v>
      </c>
      <c r="FG233" s="24" t="str">
        <f>IF(FE233&gt;0,WORKDAY(FC233,10),"-")</f>
        <v>-</v>
      </c>
      <c r="FH233" s="5"/>
      <c r="FI233" s="167"/>
      <c r="FJ233" s="34"/>
      <c r="FK233" s="24">
        <f t="shared" si="214"/>
        <v>44279</v>
      </c>
      <c r="FL233" s="24">
        <f>FK233</f>
        <v>44279</v>
      </c>
      <c r="FM233" s="5"/>
      <c r="FN233" s="206"/>
      <c r="FO233" s="24" t="str">
        <f>IF(FN233&gt;0,WORKDAY(FK233,10),"-")</f>
        <v>-</v>
      </c>
      <c r="FP233" s="24" t="str">
        <f>IF(FN233&gt;0,WORKDAY(FL233,10),"-")</f>
        <v>-</v>
      </c>
      <c r="FQ233" s="167"/>
      <c r="FR233" s="167"/>
      <c r="FS233" s="196">
        <v>1</v>
      </c>
      <c r="FT233" s="24">
        <f t="shared" si="215"/>
        <v>44307</v>
      </c>
      <c r="FU233" s="24">
        <f>FT233</f>
        <v>44307</v>
      </c>
      <c r="FV233" s="167"/>
      <c r="FW233" s="167"/>
      <c r="FX233" s="24" t="str">
        <f>IF(FW233&gt;0,WORKDAY(FT233,10),"-")</f>
        <v>-</v>
      </c>
      <c r="FY233" s="24" t="str">
        <f>IF(FW233&gt;0,WORKDAY(FU233,10),"-")</f>
        <v>-</v>
      </c>
      <c r="FZ233" s="5"/>
      <c r="GA233" s="5"/>
      <c r="GB233" s="54"/>
      <c r="GC233" s="54"/>
      <c r="GD233" s="54"/>
      <c r="GE233" s="54"/>
      <c r="GF233" s="54"/>
      <c r="GG233" s="54"/>
      <c r="GH233" s="54"/>
      <c r="GI233" s="54"/>
      <c r="GJ233" s="54"/>
      <c r="GK233" s="54"/>
      <c r="GL233" s="54"/>
      <c r="GM233" s="54"/>
      <c r="GN233" s="54"/>
      <c r="GO233" s="54"/>
      <c r="GP233" s="54"/>
      <c r="GQ233" s="54"/>
      <c r="GR233" s="54"/>
      <c r="GS233" s="54"/>
      <c r="GT233" s="54"/>
      <c r="GU233" s="54"/>
      <c r="GV233" s="54"/>
      <c r="GW233" s="54"/>
      <c r="GX233" s="54"/>
      <c r="GY233" s="54"/>
      <c r="GZ233" s="193"/>
      <c r="HA233" s="54"/>
      <c r="HB233" s="54"/>
      <c r="HC233" s="54"/>
      <c r="HD233" s="34">
        <f t="shared" ca="1" si="176"/>
        <v>1</v>
      </c>
      <c r="HE233" s="25">
        <f t="shared" ca="1" si="193"/>
        <v>6.8389057750759875E-4</v>
      </c>
      <c r="HF233" s="25">
        <f t="shared" ca="1" si="194"/>
        <v>1.5197568389057751E-3</v>
      </c>
      <c r="HG233" s="25">
        <f t="shared" ca="1" si="195"/>
        <v>9.0543259557344079E-4</v>
      </c>
      <c r="HH233" s="25">
        <f t="shared" ca="1" si="196"/>
        <v>2.012072434607646E-3</v>
      </c>
      <c r="HI233" s="25"/>
      <c r="HJ233" s="25"/>
      <c r="HK233" s="5"/>
      <c r="HL233" s="24">
        <f t="shared" ca="1" si="171"/>
        <v>44245</v>
      </c>
      <c r="HM233" s="107"/>
      <c r="HO233" s="204" t="str">
        <f t="shared" si="177"/>
        <v>ожидание A1</v>
      </c>
      <c r="HP233" s="204" t="str">
        <f t="shared" si="178"/>
        <v>не выгружено 00</v>
      </c>
      <c r="HQ233" s="182" t="str">
        <f t="shared" si="179"/>
        <v>выгружено A1</v>
      </c>
      <c r="HR233" s="182" t="str">
        <f t="shared" si="180"/>
        <v>ожидание A1</v>
      </c>
      <c r="HS233" s="182" t="b">
        <f t="shared" si="181"/>
        <v>0</v>
      </c>
      <c r="HT233" s="182" t="str">
        <f t="shared" si="182"/>
        <v>ожидание замечаний</v>
      </c>
      <c r="HU233" s="182" t="str">
        <f t="shared" si="183"/>
        <v>0055-P2-GA1-CPC-TRM-00665</v>
      </c>
      <c r="HV233" s="191">
        <f t="shared" si="184"/>
        <v>44245</v>
      </c>
      <c r="HW233" s="184" t="str">
        <f t="shared" si="185"/>
        <v>ожидание A1</v>
      </c>
      <c r="HX233" s="191" t="str">
        <f t="shared" si="186"/>
        <v>ожидание A1</v>
      </c>
      <c r="HY233" s="183"/>
      <c r="HZ233" s="182" t="str">
        <f t="shared" si="187"/>
        <v>выгружено</v>
      </c>
      <c r="IA233" s="182" t="str">
        <f t="shared" si="188"/>
        <v>A1</v>
      </c>
      <c r="IB233" s="182" t="str">
        <f t="shared" si="189"/>
        <v>ожидание замечаний к ревизии</v>
      </c>
      <c r="IC233" s="182" t="str">
        <f t="shared" si="190"/>
        <v>A1</v>
      </c>
      <c r="ID233" s="182" t="str">
        <f t="shared" si="191"/>
        <v>A1</v>
      </c>
      <c r="IE233" s="185" t="str">
        <f t="shared" si="192"/>
        <v>1</v>
      </c>
      <c r="IF233" s="135" t="s">
        <v>705</v>
      </c>
      <c r="IG233" s="181">
        <v>1</v>
      </c>
    </row>
    <row r="234" spans="1:289" s="57" customFormat="1" ht="42.75" hidden="1" customHeight="1">
      <c r="A234" s="6"/>
      <c r="B234" s="19" t="s">
        <v>156</v>
      </c>
      <c r="C234" s="19" t="s">
        <v>157</v>
      </c>
      <c r="D234" s="5"/>
      <c r="E234" s="5"/>
      <c r="F234" s="5"/>
      <c r="G234" s="5"/>
      <c r="H234" s="5" t="s">
        <v>727</v>
      </c>
      <c r="I234" s="5" t="s">
        <v>736</v>
      </c>
      <c r="J234" s="5"/>
      <c r="K234" s="5"/>
      <c r="L234" s="5"/>
      <c r="M234" s="5"/>
      <c r="N234" s="5"/>
      <c r="O234" s="5"/>
      <c r="P234" s="5" t="s">
        <v>749</v>
      </c>
      <c r="Q234" s="5" t="s">
        <v>750</v>
      </c>
      <c r="R234" s="5" t="s">
        <v>205</v>
      </c>
      <c r="S234" s="5" t="s">
        <v>360</v>
      </c>
      <c r="T234" s="5" t="s">
        <v>361</v>
      </c>
      <c r="U234" s="5" t="s">
        <v>158</v>
      </c>
      <c r="V234" s="5"/>
      <c r="W234" s="167" t="str">
        <f t="shared" si="216"/>
        <v>3-60-JUNC-0003</v>
      </c>
      <c r="X234" s="19" t="s">
        <v>180</v>
      </c>
      <c r="Y234" s="19">
        <v>60</v>
      </c>
      <c r="Z234" s="19" t="s">
        <v>501</v>
      </c>
      <c r="AA234" s="19" t="s">
        <v>307</v>
      </c>
      <c r="AB234" s="19"/>
      <c r="AC234" s="19" t="s">
        <v>193</v>
      </c>
      <c r="AD234" s="5"/>
      <c r="AE234" s="19">
        <v>4</v>
      </c>
      <c r="AF234" s="19" t="s">
        <v>181</v>
      </c>
      <c r="AG234" s="19" t="s">
        <v>182</v>
      </c>
      <c r="AH234" s="19">
        <v>335</v>
      </c>
      <c r="AI234" s="19" t="s">
        <v>242</v>
      </c>
      <c r="AJ234" s="5"/>
      <c r="AK234" s="5"/>
      <c r="AL234" s="5" t="s">
        <v>123</v>
      </c>
      <c r="AM234" s="5"/>
      <c r="AN234" s="5" t="s">
        <v>170</v>
      </c>
      <c r="AO234" s="5" t="str">
        <f>CONCATENATE("0055-",B234,"-",C234,"-","4",".",AE234,".",AF234,".",AG234,".",AH234,"-",AL234,".",AN234,"-",AI234)</f>
        <v>0055-CPC-GA1-4.4.4.60.335-ASK1.SB-0009</v>
      </c>
      <c r="AP234" s="5" t="str">
        <f>CONCATENATE("0055-",B234,"-",C234,"-","4",".",AE234,".",AF234,".",AG234,".",AH234,"-",AL234,"-",AN234,"-",AI234,"_",BD234,"_",U234)</f>
        <v>0055-CPC-GA1-4.4.4.60.335-ASK1-SB-0009_A1_ER</v>
      </c>
      <c r="AQ234" s="13" t="s">
        <v>538</v>
      </c>
      <c r="AR234" s="13" t="s">
        <v>527</v>
      </c>
      <c r="AS234" s="13"/>
      <c r="AT234" s="13"/>
      <c r="AU234" s="13" t="s">
        <v>321</v>
      </c>
      <c r="AV234" s="13" t="s">
        <v>336</v>
      </c>
      <c r="AW234" s="13" t="str">
        <f>CONCATENATE(AQ234," ",AS234,CHAR(10),W234,CHAR(10),AU234)</f>
        <v>Combined Network Cabinet 
3-60-JUNC-0003
Electrical circuits</v>
      </c>
      <c r="AX234" s="13" t="str">
        <f>CONCATENATE(AR234," ",AT234,CHAR(10),W234,CHAR(10),AV234)</f>
        <v>Шкаф коммуникационный комбинированный 
3-60-JUNC-0003
Схема электрическая принципиальная</v>
      </c>
      <c r="AY234" s="5"/>
      <c r="AZ234" s="5" t="s">
        <v>490</v>
      </c>
      <c r="BA234" s="5" t="s">
        <v>489</v>
      </c>
      <c r="BB234" s="5" t="str">
        <f>IF(FW234&gt;0,"02",IF(FN234&gt;0,"01",IF(FE234&gt;0,"00",IF(EM234&gt;0,"G1",IF(ED234&gt;0,"F1",IF(DU234&gt;0,"E1",IF(DL234&gt;0,"D1",IF(DC234&gt;0,"C1",IF(CT234&gt;0,"B1",IF(BM234&gt;0,"A1","-"))))))))))</f>
        <v>A1</v>
      </c>
      <c r="BC234" s="167" t="str">
        <f t="shared" si="212"/>
        <v>IFR</v>
      </c>
      <c r="BD234" s="5" t="str">
        <f t="shared" si="213"/>
        <v>A1</v>
      </c>
      <c r="BE234" s="5"/>
      <c r="BF234" s="5"/>
      <c r="BG234" s="12"/>
      <c r="BH234" s="5"/>
      <c r="BI234" s="5"/>
      <c r="BJ234" s="54">
        <f>FB234-(28+15)</f>
        <v>44208</v>
      </c>
      <c r="BK234" s="54">
        <f ca="1">IF(BM234&gt;0,BL234,IF(BJ234&lt;TODAY(),WORKDAY(TODAY(),10),BJ234))</f>
        <v>44245</v>
      </c>
      <c r="BL234" s="193">
        <v>44245</v>
      </c>
      <c r="BM234" s="167" t="s">
        <v>788</v>
      </c>
      <c r="BN234" s="167"/>
      <c r="BO234" s="167"/>
      <c r="BP234" s="167"/>
      <c r="BQ234" s="167"/>
      <c r="BR234" s="157"/>
      <c r="BS234" s="157"/>
      <c r="BT234" s="157"/>
      <c r="BU234" s="157"/>
      <c r="BV234" s="157"/>
      <c r="BW234" s="147"/>
      <c r="BX234" s="147"/>
      <c r="BY234" s="147"/>
      <c r="BZ234" s="147"/>
      <c r="CA234" s="147"/>
      <c r="CB234" s="125"/>
      <c r="CC234" s="125"/>
      <c r="CD234" s="125"/>
      <c r="CE234" s="125"/>
      <c r="CF234" s="125"/>
      <c r="CG234" s="125"/>
      <c r="CH234" s="125"/>
      <c r="CI234" s="125"/>
      <c r="CJ234" s="125"/>
      <c r="CK234" s="125"/>
      <c r="CL234" s="24">
        <f>WORKDAY(BJ234,20)</f>
        <v>44236</v>
      </c>
      <c r="CM234" s="24">
        <f ca="1">IF(BM234&gt;0,WORKDAY(BK234,10),"-")</f>
        <v>44259</v>
      </c>
      <c r="CN234" s="54"/>
      <c r="CO234" s="117"/>
      <c r="CP234" s="34"/>
      <c r="CQ234" s="24">
        <f>WORKDAY(CL234,10)</f>
        <v>44250</v>
      </c>
      <c r="CR234" s="24" t="str">
        <f>IF(CO234&gt;0,WORKDAY(CM234,10),"-")</f>
        <v>-</v>
      </c>
      <c r="CS234" s="54"/>
      <c r="CT234" s="5"/>
      <c r="CU234" s="24" t="str">
        <f>IF(CT234&gt;0,WORKDAY(CQ234,10),"-")</f>
        <v>-</v>
      </c>
      <c r="CV234" s="24" t="str">
        <f>IF(CT234&gt;0,WORKDAY(CR234,10),"-")</f>
        <v>-</v>
      </c>
      <c r="CW234" s="54"/>
      <c r="CX234" s="5"/>
      <c r="CY234" s="34"/>
      <c r="CZ234" s="24" t="str">
        <f>IF(CX234&gt;0,WORKDAY(CU234,10),"-")</f>
        <v>-</v>
      </c>
      <c r="DA234" s="24" t="str">
        <f>IF(CX234&gt;0,WORKDAY(CV234,10),"-")</f>
        <v>-</v>
      </c>
      <c r="DB234" s="24"/>
      <c r="DC234" s="5"/>
      <c r="DD234" s="24" t="str">
        <f>IF(DC234&gt;0,WORKDAY(CZ234,10),"-")</f>
        <v>-</v>
      </c>
      <c r="DE234" s="24" t="str">
        <f>IF(DC234&gt;0,WORKDAY(DA234,10),"-")</f>
        <v>-</v>
      </c>
      <c r="DF234" s="5"/>
      <c r="DG234" s="5"/>
      <c r="DH234" s="54"/>
      <c r="DI234" s="24" t="str">
        <f>IF(DG234&gt;0,WORKDAY(DD234,10),"-")</f>
        <v>-</v>
      </c>
      <c r="DJ234" s="24" t="str">
        <f>IF(DG234&gt;0,WORKDAY(DE234,10),"-")</f>
        <v>-</v>
      </c>
      <c r="DK234" s="5"/>
      <c r="DL234" s="5"/>
      <c r="DM234" s="24" t="str">
        <f>IF(DL234&gt;0,WORKDAY(DI234,10),"-")</f>
        <v>-</v>
      </c>
      <c r="DN234" s="24" t="str">
        <f>IF(DL234&gt;0,WORKDAY(DJ234,10),"-")</f>
        <v>-</v>
      </c>
      <c r="DO234" s="5"/>
      <c r="DP234" s="5"/>
      <c r="DQ234" s="54"/>
      <c r="DR234" s="24" t="str">
        <f>IF(DP234&gt;0,WORKDAY(DM234,10),"-")</f>
        <v>-</v>
      </c>
      <c r="DS234" s="24" t="str">
        <f>IF(DP234&gt;0,WORKDAY(DN234,10),"-")</f>
        <v>-</v>
      </c>
      <c r="DT234" s="5"/>
      <c r="DU234" s="5"/>
      <c r="DV234" s="24" t="str">
        <f>IF(DU234&gt;0,WORKDAY(DR234,10),"-")</f>
        <v>-</v>
      </c>
      <c r="DW234" s="24" t="str">
        <f>IF(DU234&gt;0,WORKDAY(DS234,10),"-")</f>
        <v>-</v>
      </c>
      <c r="DX234" s="5"/>
      <c r="DY234" s="5"/>
      <c r="DZ234" s="54"/>
      <c r="EA234" s="24" t="str">
        <f>IF(DY234&gt;0,WORKDAY(DV234,10),"-")</f>
        <v>-</v>
      </c>
      <c r="EB234" s="24" t="str">
        <f>IF(DY234&gt;0,WORKDAY(DW234,10),"-")</f>
        <v>-</v>
      </c>
      <c r="EC234" s="5"/>
      <c r="ED234" s="5"/>
      <c r="EE234" s="24" t="str">
        <f>IF(ED234&gt;0,WORKDAY(EA234,10),"-")</f>
        <v>-</v>
      </c>
      <c r="EF234" s="24" t="str">
        <f>IF(ED234&gt;0,WORKDAY(EB234,10),"-")</f>
        <v>-</v>
      </c>
      <c r="EG234" s="5"/>
      <c r="EH234" s="5"/>
      <c r="EI234" s="54"/>
      <c r="EJ234" s="24" t="str">
        <f>IF(EH234&gt;0,WORKDAY(EE234,10),"-")</f>
        <v>-</v>
      </c>
      <c r="EK234" s="24" t="str">
        <f>IF(EH234&gt;0,WORKDAY(EF234,10),"-")</f>
        <v>-</v>
      </c>
      <c r="EL234" s="5"/>
      <c r="EM234" s="5"/>
      <c r="EN234" s="24" t="str">
        <f>IF(EM234&gt;0,WORKDAY(EJ234,10),"-")</f>
        <v>-</v>
      </c>
      <c r="EO234" s="24" t="str">
        <f>IF(EM234&gt;0,WORKDAY(EK234,10),"-")</f>
        <v>-</v>
      </c>
      <c r="EP234" s="5"/>
      <c r="EQ234" s="5"/>
      <c r="ER234" s="54"/>
      <c r="ES234" s="54"/>
      <c r="ET234" s="54"/>
      <c r="EU234" s="54"/>
      <c r="EV234" s="54"/>
      <c r="EW234" s="24"/>
      <c r="EX234" s="24"/>
      <c r="EY234" s="167"/>
      <c r="EZ234" s="167"/>
      <c r="FA234" s="193"/>
      <c r="FB234" s="214">
        <v>44251</v>
      </c>
      <c r="FC234" s="214">
        <f ca="1">IF(BK234&gt;0,IF(DC234&gt;0,WORKDAY(DB234,20),IF(CT234&gt;0,WORKDAY(CS234,30),IF(CO234&gt;0,WORKDAY(CN234,40),FB234))),"-")</f>
        <v>44251</v>
      </c>
      <c r="FD234" s="5"/>
      <c r="FE234" s="5"/>
      <c r="FF234" s="24" t="str">
        <f>IF(FE234&gt;0,WORKDAY(FB234,10),"-")</f>
        <v>-</v>
      </c>
      <c r="FG234" s="24" t="str">
        <f>IF(FE234&gt;0,WORKDAY(FC234,10),"-")</f>
        <v>-</v>
      </c>
      <c r="FH234" s="5"/>
      <c r="FI234" s="167"/>
      <c r="FJ234" s="34"/>
      <c r="FK234" s="24">
        <f t="shared" si="214"/>
        <v>44279</v>
      </c>
      <c r="FL234" s="24">
        <f>FK234</f>
        <v>44279</v>
      </c>
      <c r="FM234" s="5"/>
      <c r="FN234" s="206"/>
      <c r="FO234" s="24" t="str">
        <f>IF(FN234&gt;0,WORKDAY(FK234,10),"-")</f>
        <v>-</v>
      </c>
      <c r="FP234" s="24" t="str">
        <f>IF(FN234&gt;0,WORKDAY(FL234,10),"-")</f>
        <v>-</v>
      </c>
      <c r="FQ234" s="167"/>
      <c r="FR234" s="167"/>
      <c r="FS234" s="196">
        <v>1</v>
      </c>
      <c r="FT234" s="24">
        <f t="shared" si="215"/>
        <v>44307</v>
      </c>
      <c r="FU234" s="24">
        <f>FT234</f>
        <v>44307</v>
      </c>
      <c r="FV234" s="167"/>
      <c r="FW234" s="167"/>
      <c r="FX234" s="24" t="str">
        <f>IF(FW234&gt;0,WORKDAY(FT234,10),"-")</f>
        <v>-</v>
      </c>
      <c r="FY234" s="24" t="str">
        <f>IF(FW234&gt;0,WORKDAY(FU234,10),"-")</f>
        <v>-</v>
      </c>
      <c r="FZ234" s="5"/>
      <c r="GA234" s="5"/>
      <c r="GB234" s="54"/>
      <c r="GC234" s="54"/>
      <c r="GD234" s="54"/>
      <c r="GE234" s="54"/>
      <c r="GF234" s="54"/>
      <c r="GG234" s="54"/>
      <c r="GH234" s="54"/>
      <c r="GI234" s="54"/>
      <c r="GJ234" s="54"/>
      <c r="GK234" s="54"/>
      <c r="GL234" s="54"/>
      <c r="GM234" s="54"/>
      <c r="GN234" s="54"/>
      <c r="GO234" s="54"/>
      <c r="GP234" s="54"/>
      <c r="GQ234" s="54"/>
      <c r="GR234" s="54"/>
      <c r="GS234" s="54"/>
      <c r="GT234" s="54"/>
      <c r="GU234" s="54"/>
      <c r="GV234" s="54"/>
      <c r="GW234" s="54"/>
      <c r="GX234" s="54"/>
      <c r="GY234" s="54"/>
      <c r="GZ234" s="193"/>
      <c r="HA234" s="54"/>
      <c r="HB234" s="54"/>
      <c r="HC234" s="54"/>
      <c r="HD234" s="34">
        <f t="shared" ca="1" si="176"/>
        <v>1</v>
      </c>
      <c r="HE234" s="25">
        <f t="shared" ca="1" si="193"/>
        <v>6.8389057750759875E-4</v>
      </c>
      <c r="HF234" s="25">
        <f t="shared" ca="1" si="194"/>
        <v>1.5197568389057751E-3</v>
      </c>
      <c r="HG234" s="25">
        <f t="shared" ca="1" si="195"/>
        <v>9.0543259557344079E-4</v>
      </c>
      <c r="HH234" s="25">
        <f t="shared" ca="1" si="196"/>
        <v>2.012072434607646E-3</v>
      </c>
      <c r="HI234" s="25"/>
      <c r="HJ234" s="25"/>
      <c r="HK234" s="5"/>
      <c r="HL234" s="24">
        <f t="shared" ca="1" si="171"/>
        <v>44245</v>
      </c>
      <c r="HM234" s="107"/>
      <c r="HO234" s="204" t="str">
        <f t="shared" si="177"/>
        <v>ожидание A1</v>
      </c>
      <c r="HP234" s="204" t="str">
        <f t="shared" si="178"/>
        <v>не выгружено 00</v>
      </c>
      <c r="HQ234" s="182" t="str">
        <f t="shared" si="179"/>
        <v>выгружено A1</v>
      </c>
      <c r="HR234" s="182" t="str">
        <f t="shared" si="180"/>
        <v>ожидание A1</v>
      </c>
      <c r="HS234" s="182" t="b">
        <f t="shared" si="181"/>
        <v>0</v>
      </c>
      <c r="HT234" s="182" t="str">
        <f t="shared" si="182"/>
        <v>ожидание замечаний</v>
      </c>
      <c r="HU234" s="182" t="str">
        <f t="shared" si="183"/>
        <v>0055-P2-GA1-CPC-TRM-00665</v>
      </c>
      <c r="HV234" s="191">
        <f t="shared" si="184"/>
        <v>44245</v>
      </c>
      <c r="HW234" s="184" t="str">
        <f t="shared" si="185"/>
        <v>ожидание A1</v>
      </c>
      <c r="HX234" s="191" t="str">
        <f t="shared" si="186"/>
        <v>ожидание A1</v>
      </c>
      <c r="HY234" s="183"/>
      <c r="HZ234" s="182" t="str">
        <f t="shared" si="187"/>
        <v>выгружено</v>
      </c>
      <c r="IA234" s="182" t="str">
        <f t="shared" si="188"/>
        <v>A1</v>
      </c>
      <c r="IB234" s="182" t="str">
        <f t="shared" si="189"/>
        <v>ожидание замечаний к ревизии</v>
      </c>
      <c r="IC234" s="182" t="str">
        <f t="shared" si="190"/>
        <v>A1</v>
      </c>
      <c r="ID234" s="182" t="str">
        <f t="shared" si="191"/>
        <v>A1</v>
      </c>
      <c r="IE234" s="185" t="str">
        <f t="shared" si="192"/>
        <v>1</v>
      </c>
      <c r="IF234" s="135" t="s">
        <v>705</v>
      </c>
      <c r="IG234" s="181">
        <v>1</v>
      </c>
    </row>
    <row r="235" spans="1:289" s="57" customFormat="1" ht="42.75" hidden="1" customHeight="1">
      <c r="A235" s="6"/>
      <c r="B235" s="19" t="s">
        <v>156</v>
      </c>
      <c r="C235" s="19" t="s">
        <v>157</v>
      </c>
      <c r="D235" s="5"/>
      <c r="E235" s="5"/>
      <c r="F235" s="5"/>
      <c r="G235" s="5"/>
      <c r="H235" s="5" t="s">
        <v>727</v>
      </c>
      <c r="I235" s="5" t="s">
        <v>736</v>
      </c>
      <c r="J235" s="5"/>
      <c r="K235" s="5"/>
      <c r="L235" s="5"/>
      <c r="M235" s="5"/>
      <c r="N235" s="5"/>
      <c r="O235" s="5"/>
      <c r="P235" s="5" t="s">
        <v>749</v>
      </c>
      <c r="Q235" s="5" t="s">
        <v>750</v>
      </c>
      <c r="R235" s="5" t="s">
        <v>205</v>
      </c>
      <c r="S235" s="5" t="s">
        <v>360</v>
      </c>
      <c r="T235" s="5" t="s">
        <v>361</v>
      </c>
      <c r="U235" s="5" t="s">
        <v>158</v>
      </c>
      <c r="V235" s="5"/>
      <c r="W235" s="167" t="str">
        <f t="shared" si="216"/>
        <v>3-60-JUNC-0003</v>
      </c>
      <c r="X235" s="19" t="s">
        <v>180</v>
      </c>
      <c r="Y235" s="19">
        <v>60</v>
      </c>
      <c r="Z235" s="19" t="s">
        <v>501</v>
      </c>
      <c r="AA235" s="19" t="s">
        <v>307</v>
      </c>
      <c r="AB235" s="19"/>
      <c r="AC235" s="19" t="s">
        <v>193</v>
      </c>
      <c r="AD235" s="5"/>
      <c r="AE235" s="19">
        <v>4</v>
      </c>
      <c r="AF235" s="19" t="s">
        <v>181</v>
      </c>
      <c r="AG235" s="19" t="s">
        <v>182</v>
      </c>
      <c r="AH235" s="19">
        <v>335</v>
      </c>
      <c r="AI235" s="19" t="s">
        <v>242</v>
      </c>
      <c r="AJ235" s="5"/>
      <c r="AK235" s="5"/>
      <c r="AL235" s="5" t="s">
        <v>123</v>
      </c>
      <c r="AM235" s="5"/>
      <c r="AN235" s="5" t="s">
        <v>546</v>
      </c>
      <c r="AO235" s="5" t="str">
        <f>CONCATENATE("0055-",B235,"-",C235,"-","4",".",AE235,".",AF235,".",AG235,".",AH235,"-",AL235,".",AN235,"-",AI235)</f>
        <v>0055-CPC-GA1-4.4.4.60.335-ASK1.JH-0009</v>
      </c>
      <c r="AP235" s="5" t="str">
        <f>CONCATENATE("0055-",B235,"-",C235,"-","4",".",AE235,".",AF235,".",AG235,".",AH235,"-",AL235,"-",AN235,"-",AI235,"_",BD235,"_",U235)</f>
        <v>0055-CPC-GA1-4.4.4.60.335-ASK1-JH-0009_-_ER</v>
      </c>
      <c r="AQ235" s="13" t="s">
        <v>538</v>
      </c>
      <c r="AR235" s="13" t="s">
        <v>527</v>
      </c>
      <c r="AS235" s="13"/>
      <c r="AT235" s="13"/>
      <c r="AU235" s="13" t="s">
        <v>286</v>
      </c>
      <c r="AV235" s="13" t="s">
        <v>287</v>
      </c>
      <c r="AW235" s="13" t="str">
        <f>CONCATENATE(AQ235," ",AS235,CHAR(10),W235,CHAR(10),AU235)</f>
        <v>Combined Network Cabinet 
3-60-JUNC-0003
Passport</v>
      </c>
      <c r="AX235" s="13" t="str">
        <f>CONCATENATE(AR235," ",AT235,CHAR(10),W235,CHAR(10),AV235)</f>
        <v>Шкаф коммуникационный комбинированный 
3-60-JUNC-0003
Паспорт</v>
      </c>
      <c r="AY235" s="5"/>
      <c r="AZ235" s="5" t="s">
        <v>490</v>
      </c>
      <c r="BA235" s="5" t="s">
        <v>489</v>
      </c>
      <c r="BB235" s="5" t="str">
        <f>IF(FW235&gt;0,"02",IF(FN235&gt;0,"01",IF(FE235&gt;0,"00",IF(EM235&gt;0,"G1",IF(ED235&gt;0,"F1",IF(DU235&gt;0,"E1",IF(DL235&gt;0,"D1",IF(DC235&gt;0,"C1",IF(CT235&gt;0,"B1",IF(BM235&gt;0,"A1","-"))))))))))</f>
        <v>-</v>
      </c>
      <c r="BC235" s="167" t="str">
        <f t="shared" si="212"/>
        <v>-</v>
      </c>
      <c r="BD235" s="5" t="str">
        <f t="shared" si="213"/>
        <v>-</v>
      </c>
      <c r="BE235" s="5"/>
      <c r="BF235" s="5"/>
      <c r="BG235" s="12"/>
      <c r="BH235" s="5"/>
      <c r="BI235" s="5"/>
      <c r="BJ235" s="54">
        <f>FB235-(28+15)</f>
        <v>44227</v>
      </c>
      <c r="BK235" s="54">
        <f ca="1">IF(BM235&gt;0,BL235,IF(BJ235&lt;TODAY(),WORKDAY(TODAY(),10),BJ235))</f>
        <v>44294</v>
      </c>
      <c r="BL235" s="54"/>
      <c r="BM235" s="5"/>
      <c r="BN235" s="167"/>
      <c r="BO235" s="167"/>
      <c r="BP235" s="167"/>
      <c r="BQ235" s="167"/>
      <c r="BR235" s="157"/>
      <c r="BS235" s="157"/>
      <c r="BT235" s="157"/>
      <c r="BU235" s="157"/>
      <c r="BV235" s="157"/>
      <c r="BW235" s="147"/>
      <c r="BX235" s="147"/>
      <c r="BY235" s="147"/>
      <c r="BZ235" s="147"/>
      <c r="CA235" s="147"/>
      <c r="CB235" s="125"/>
      <c r="CC235" s="125"/>
      <c r="CD235" s="125"/>
      <c r="CE235" s="125"/>
      <c r="CF235" s="125"/>
      <c r="CG235" s="125"/>
      <c r="CH235" s="125"/>
      <c r="CI235" s="125"/>
      <c r="CJ235" s="125"/>
      <c r="CK235" s="125"/>
      <c r="CL235" s="24">
        <f>WORKDAY(BJ235,20)</f>
        <v>44253</v>
      </c>
      <c r="CM235" s="24" t="str">
        <f>IF(BM235&gt;0,WORKDAY(BK235,10),"-")</f>
        <v>-</v>
      </c>
      <c r="CN235" s="54"/>
      <c r="CO235" s="117"/>
      <c r="CP235" s="34">
        <v>3</v>
      </c>
      <c r="CQ235" s="24">
        <f>WORKDAY(CL235,10)</f>
        <v>44267</v>
      </c>
      <c r="CR235" s="24" t="str">
        <f>IF(CO235&gt;0,WORKDAY(CM235,10),"-")</f>
        <v>-</v>
      </c>
      <c r="CS235" s="54"/>
      <c r="CT235" s="5"/>
      <c r="CU235" s="24" t="str">
        <f>IF(CT235&gt;0,WORKDAY(CQ235,10),"-")</f>
        <v>-</v>
      </c>
      <c r="CV235" s="24" t="str">
        <f>IF(CT235&gt;0,WORKDAY(CR235,10),"-")</f>
        <v>-</v>
      </c>
      <c r="CW235" s="54"/>
      <c r="CX235" s="5"/>
      <c r="CY235" s="34"/>
      <c r="CZ235" s="24" t="str">
        <f>IF(CX235&gt;0,WORKDAY(CU235,10),"-")</f>
        <v>-</v>
      </c>
      <c r="DA235" s="24" t="str">
        <f>IF(CX235&gt;0,WORKDAY(CV235,10),"-")</f>
        <v>-</v>
      </c>
      <c r="DB235" s="24"/>
      <c r="DC235" s="5"/>
      <c r="DD235" s="24" t="str">
        <f>IF(DC235&gt;0,WORKDAY(CZ235,10),"-")</f>
        <v>-</v>
      </c>
      <c r="DE235" s="24" t="str">
        <f>IF(DC235&gt;0,WORKDAY(DA235,10),"-")</f>
        <v>-</v>
      </c>
      <c r="DF235" s="5"/>
      <c r="DG235" s="5"/>
      <c r="DH235" s="54"/>
      <c r="DI235" s="24" t="str">
        <f>IF(DG235&gt;0,WORKDAY(DD235,10),"-")</f>
        <v>-</v>
      </c>
      <c r="DJ235" s="24" t="str">
        <f>IF(DG235&gt;0,WORKDAY(DE235,10),"-")</f>
        <v>-</v>
      </c>
      <c r="DK235" s="5"/>
      <c r="DL235" s="5"/>
      <c r="DM235" s="24" t="str">
        <f>IF(DL235&gt;0,WORKDAY(DI235,10),"-")</f>
        <v>-</v>
      </c>
      <c r="DN235" s="24" t="str">
        <f>IF(DL235&gt;0,WORKDAY(DJ235,10),"-")</f>
        <v>-</v>
      </c>
      <c r="DO235" s="5"/>
      <c r="DP235" s="5"/>
      <c r="DQ235" s="54"/>
      <c r="DR235" s="24" t="str">
        <f>IF(DP235&gt;0,WORKDAY(DM235,10),"-")</f>
        <v>-</v>
      </c>
      <c r="DS235" s="24" t="str">
        <f>IF(DP235&gt;0,WORKDAY(DN235,10),"-")</f>
        <v>-</v>
      </c>
      <c r="DT235" s="5"/>
      <c r="DU235" s="5"/>
      <c r="DV235" s="24" t="str">
        <f>IF(DU235&gt;0,WORKDAY(DR235,10),"-")</f>
        <v>-</v>
      </c>
      <c r="DW235" s="24" t="str">
        <f>IF(DU235&gt;0,WORKDAY(DS235,10),"-")</f>
        <v>-</v>
      </c>
      <c r="DX235" s="5"/>
      <c r="DY235" s="5"/>
      <c r="DZ235" s="54"/>
      <c r="EA235" s="24" t="str">
        <f>IF(DY235&gt;0,WORKDAY(DV235,10),"-")</f>
        <v>-</v>
      </c>
      <c r="EB235" s="24" t="str">
        <f>IF(DY235&gt;0,WORKDAY(DW235,10),"-")</f>
        <v>-</v>
      </c>
      <c r="EC235" s="5"/>
      <c r="ED235" s="5"/>
      <c r="EE235" s="24" t="str">
        <f>IF(ED235&gt;0,WORKDAY(EA235,10),"-")</f>
        <v>-</v>
      </c>
      <c r="EF235" s="24" t="str">
        <f>IF(ED235&gt;0,WORKDAY(EB235,10),"-")</f>
        <v>-</v>
      </c>
      <c r="EG235" s="5"/>
      <c r="EH235" s="5"/>
      <c r="EI235" s="54"/>
      <c r="EJ235" s="24" t="str">
        <f>IF(EH235&gt;0,WORKDAY(EE235,10),"-")</f>
        <v>-</v>
      </c>
      <c r="EK235" s="24" t="str">
        <f>IF(EH235&gt;0,WORKDAY(EF235,10),"-")</f>
        <v>-</v>
      </c>
      <c r="EL235" s="5"/>
      <c r="EM235" s="5"/>
      <c r="EN235" s="24" t="str">
        <f>IF(EM235&gt;0,WORKDAY(EJ235,10),"-")</f>
        <v>-</v>
      </c>
      <c r="EO235" s="24" t="str">
        <f>IF(EM235&gt;0,WORKDAY(EK235,10),"-")</f>
        <v>-</v>
      </c>
      <c r="EP235" s="5"/>
      <c r="EQ235" s="5"/>
      <c r="ER235" s="54"/>
      <c r="ES235" s="54"/>
      <c r="ET235" s="54"/>
      <c r="EU235" s="54"/>
      <c r="EV235" s="54"/>
      <c r="EW235" s="24"/>
      <c r="EX235" s="24"/>
      <c r="EY235" s="167"/>
      <c r="EZ235" s="167"/>
      <c r="FA235" s="193"/>
      <c r="FB235" s="214">
        <v>44270</v>
      </c>
      <c r="FC235" s="214">
        <f ca="1">IF(BK235&gt;0,IF(DC235&gt;0,WORKDAY(DB235,20),IF(CT235&gt;0,WORKDAY(CS235,30),IF(CO235&gt;0,WORKDAY(CN235,40),FB235))),"-")</f>
        <v>44270</v>
      </c>
      <c r="FD235" s="167"/>
      <c r="FE235" s="167"/>
      <c r="FF235" s="24" t="str">
        <f>IF(FE235&gt;0,WORKDAY(FB235,10),"-")</f>
        <v>-</v>
      </c>
      <c r="FG235" s="24" t="str">
        <f>IF(FE235&gt;0,WORKDAY(FC235,10),"-")</f>
        <v>-</v>
      </c>
      <c r="FH235" s="167"/>
      <c r="FI235" s="167"/>
      <c r="FJ235" s="196"/>
      <c r="FK235" s="24">
        <f t="shared" si="214"/>
        <v>44298</v>
      </c>
      <c r="FL235" s="24">
        <f>FK235</f>
        <v>44298</v>
      </c>
      <c r="FM235" s="5"/>
      <c r="FN235" s="5"/>
      <c r="FO235" s="24" t="str">
        <f>IF(FN235&gt;0,WORKDAY(FK235,10),"-")</f>
        <v>-</v>
      </c>
      <c r="FP235" s="24" t="str">
        <f>IF(FN235&gt;0,WORKDAY(FL235,10),"-")</f>
        <v>-</v>
      </c>
      <c r="FQ235" s="5"/>
      <c r="FR235" s="5"/>
      <c r="FS235" s="54"/>
      <c r="FT235" s="24">
        <f t="shared" si="215"/>
        <v>44326</v>
      </c>
      <c r="FU235" s="24">
        <f>FT235</f>
        <v>44326</v>
      </c>
      <c r="FV235" s="5"/>
      <c r="FW235" s="5"/>
      <c r="FX235" s="24" t="str">
        <f>IF(FW235&gt;0,WORKDAY(FT235,10),"-")</f>
        <v>-</v>
      </c>
      <c r="FY235" s="24" t="str">
        <f>IF(FW235&gt;0,WORKDAY(FU235,10),"-")</f>
        <v>-</v>
      </c>
      <c r="FZ235" s="5"/>
      <c r="GA235" s="5"/>
      <c r="GB235" s="54"/>
      <c r="GC235" s="54"/>
      <c r="GD235" s="54"/>
      <c r="GE235" s="54"/>
      <c r="GF235" s="54"/>
      <c r="GG235" s="54"/>
      <c r="GH235" s="54"/>
      <c r="GI235" s="54"/>
      <c r="GJ235" s="54"/>
      <c r="GK235" s="54"/>
      <c r="GL235" s="54"/>
      <c r="GM235" s="54"/>
      <c r="GN235" s="54"/>
      <c r="GO235" s="54"/>
      <c r="GP235" s="54"/>
      <c r="GQ235" s="54"/>
      <c r="GR235" s="54"/>
      <c r="GS235" s="54"/>
      <c r="GT235" s="54"/>
      <c r="GU235" s="54"/>
      <c r="GV235" s="54"/>
      <c r="GW235" s="54"/>
      <c r="GX235" s="54"/>
      <c r="GY235" s="54"/>
      <c r="GZ235" s="193"/>
      <c r="HA235" s="54"/>
      <c r="HB235" s="54"/>
      <c r="HC235" s="54"/>
      <c r="HD235" s="34">
        <f t="shared" ca="1" si="176"/>
        <v>1</v>
      </c>
      <c r="HE235" s="25">
        <f t="shared" si="193"/>
        <v>0</v>
      </c>
      <c r="HF235" s="25">
        <f t="shared" ca="1" si="194"/>
        <v>1.5197568389057751E-3</v>
      </c>
      <c r="HG235" s="25">
        <f t="shared" si="195"/>
        <v>0</v>
      </c>
      <c r="HH235" s="25">
        <f t="shared" ca="1" si="196"/>
        <v>2.012072434607646E-3</v>
      </c>
      <c r="HI235" s="25"/>
      <c r="HJ235" s="25"/>
      <c r="HK235" s="5"/>
      <c r="HL235" s="24" t="str">
        <f t="shared" ca="1" si="171"/>
        <v>-</v>
      </c>
      <c r="HM235" s="107"/>
      <c r="HO235" s="204" t="str">
        <f t="shared" si="177"/>
        <v>не выгружено A1</v>
      </c>
      <c r="HP235" s="204" t="str">
        <f t="shared" si="178"/>
        <v>не выгружено 00</v>
      </c>
      <c r="HQ235" s="182" t="str">
        <f t="shared" si="179"/>
        <v>не выгружено A1</v>
      </c>
      <c r="HR235" s="182" t="str">
        <f t="shared" si="180"/>
        <v>не выгружено A1</v>
      </c>
      <c r="HS235" s="182" t="b">
        <f t="shared" si="181"/>
        <v>0</v>
      </c>
      <c r="HT235" s="182" t="str">
        <f t="shared" si="182"/>
        <v>не выгружено A1</v>
      </c>
      <c r="HU235" s="182" t="str">
        <f t="shared" si="183"/>
        <v>не выгружено A1</v>
      </c>
      <c r="HV235" s="191" t="str">
        <f t="shared" si="184"/>
        <v>не выгружено A1</v>
      </c>
      <c r="HW235" s="184" t="str">
        <f t="shared" si="185"/>
        <v>не выгружено A1</v>
      </c>
      <c r="HX235" s="191" t="str">
        <f t="shared" si="186"/>
        <v>не выгружено A1</v>
      </c>
      <c r="HY235" s="183"/>
      <c r="HZ235" s="182" t="str">
        <f t="shared" si="187"/>
        <v>не выгружено</v>
      </c>
      <c r="IA235" s="182" t="str">
        <f t="shared" si="188"/>
        <v>A1</v>
      </c>
      <c r="IB235" s="182" t="str">
        <f t="shared" si="189"/>
        <v>не выгружено</v>
      </c>
      <c r="IC235" s="182" t="str">
        <f t="shared" si="190"/>
        <v>A1</v>
      </c>
      <c r="ID235" s="182" t="str">
        <f t="shared" si="191"/>
        <v>A1</v>
      </c>
      <c r="IE235" s="185" t="str">
        <f t="shared" si="192"/>
        <v>выгрузить A1</v>
      </c>
      <c r="IF235" s="135" t="s">
        <v>705</v>
      </c>
      <c r="IG235" s="181">
        <v>1</v>
      </c>
    </row>
    <row r="236" spans="1:289" s="87" customFormat="1" ht="15" hidden="1" customHeight="1">
      <c r="A236" s="17"/>
      <c r="B236" s="20"/>
      <c r="C236" s="20"/>
      <c r="D236" s="18"/>
      <c r="E236" s="18"/>
      <c r="F236" s="18"/>
      <c r="G236" s="18"/>
      <c r="H236" s="18"/>
      <c r="I236" s="18"/>
      <c r="J236" s="18"/>
      <c r="K236" s="18"/>
      <c r="L236" s="18"/>
      <c r="M236" s="18"/>
      <c r="N236" s="18"/>
      <c r="O236" s="18"/>
      <c r="P236" s="18"/>
      <c r="Q236" s="18"/>
      <c r="R236" s="18"/>
      <c r="S236" s="18"/>
      <c r="T236" s="18"/>
      <c r="U236" s="18"/>
      <c r="V236" s="18"/>
      <c r="W236" s="20"/>
      <c r="X236" s="20"/>
      <c r="Y236" s="20"/>
      <c r="Z236" s="20"/>
      <c r="AA236" s="20"/>
      <c r="AB236" s="20"/>
      <c r="AC236" s="20"/>
      <c r="AD236" s="18"/>
      <c r="AE236" s="20"/>
      <c r="AF236" s="20"/>
      <c r="AG236" s="20"/>
      <c r="AH236" s="20"/>
      <c r="AI236" s="20"/>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71"/>
      <c r="BO236" s="171"/>
      <c r="BP236" s="171"/>
      <c r="BQ236" s="171"/>
      <c r="BR236" s="161"/>
      <c r="BS236" s="161"/>
      <c r="BT236" s="161"/>
      <c r="BU236" s="161"/>
      <c r="BV236" s="161"/>
      <c r="BW236" s="151"/>
      <c r="BX236" s="151"/>
      <c r="BY236" s="151"/>
      <c r="BZ236" s="151"/>
      <c r="CA236" s="151"/>
      <c r="CB236" s="129"/>
      <c r="CC236" s="129"/>
      <c r="CD236" s="129"/>
      <c r="CE236" s="129"/>
      <c r="CF236" s="129"/>
      <c r="CG236" s="129"/>
      <c r="CH236" s="129"/>
      <c r="CI236" s="129"/>
      <c r="CJ236" s="129"/>
      <c r="CK236" s="129"/>
      <c r="CL236" s="18"/>
      <c r="CM236" s="18"/>
      <c r="CN236" s="18"/>
      <c r="CO236" s="118"/>
      <c r="CP236" s="48"/>
      <c r="CQ236" s="18"/>
      <c r="CR236" s="18"/>
      <c r="CS236" s="18"/>
      <c r="CT236" s="18"/>
      <c r="CU236" s="18"/>
      <c r="CV236" s="18"/>
      <c r="CW236" s="18"/>
      <c r="CX236" s="18"/>
      <c r="CY236" s="34"/>
      <c r="CZ236" s="18"/>
      <c r="DA236" s="18"/>
      <c r="DB236" s="18"/>
      <c r="DC236" s="18"/>
      <c r="DD236" s="18"/>
      <c r="DE236" s="18"/>
      <c r="DF236" s="18"/>
      <c r="DG236" s="18"/>
      <c r="DH236" s="45"/>
      <c r="DI236" s="18"/>
      <c r="DJ236" s="18"/>
      <c r="DK236" s="18"/>
      <c r="DL236" s="18"/>
      <c r="DM236" s="18"/>
      <c r="DN236" s="18"/>
      <c r="DO236" s="18"/>
      <c r="DP236" s="18"/>
      <c r="DQ236" s="45"/>
      <c r="DR236" s="18"/>
      <c r="DS236" s="18"/>
      <c r="DT236" s="18"/>
      <c r="DU236" s="18"/>
      <c r="DV236" s="18"/>
      <c r="DW236" s="18"/>
      <c r="DX236" s="18"/>
      <c r="DY236" s="18"/>
      <c r="DZ236" s="45"/>
      <c r="EA236" s="18"/>
      <c r="EB236" s="18"/>
      <c r="EC236" s="18"/>
      <c r="ED236" s="18"/>
      <c r="EE236" s="18"/>
      <c r="EF236" s="18"/>
      <c r="EG236" s="18"/>
      <c r="EH236" s="18"/>
      <c r="EI236" s="45"/>
      <c r="EJ236" s="18"/>
      <c r="EK236" s="18"/>
      <c r="EL236" s="18"/>
      <c r="EM236" s="18"/>
      <c r="EN236" s="18"/>
      <c r="EO236" s="18"/>
      <c r="EP236" s="18"/>
      <c r="EQ236" s="18"/>
      <c r="ER236" s="45"/>
      <c r="ES236" s="110"/>
      <c r="ET236" s="110"/>
      <c r="EU236" s="110"/>
      <c r="EV236" s="110"/>
      <c r="EW236" s="192"/>
      <c r="EX236" s="192"/>
      <c r="EY236" s="192"/>
      <c r="EZ236" s="192"/>
      <c r="FA236" s="199"/>
      <c r="FB236" s="214"/>
      <c r="FC236" s="214"/>
      <c r="FD236" s="18"/>
      <c r="FE236" s="18"/>
      <c r="FF236" s="18"/>
      <c r="FG236" s="18"/>
      <c r="FH236" s="18"/>
      <c r="FI236" s="18"/>
      <c r="FJ236" s="34"/>
      <c r="FK236" s="18"/>
      <c r="FL236" s="18"/>
      <c r="FM236" s="18"/>
      <c r="FN236" s="18"/>
      <c r="FO236" s="18"/>
      <c r="FP236" s="18"/>
      <c r="FQ236" s="18"/>
      <c r="FR236" s="18"/>
      <c r="FS236" s="45"/>
      <c r="FT236" s="18"/>
      <c r="FU236" s="18"/>
      <c r="FV236" s="18"/>
      <c r="FW236" s="18"/>
      <c r="FX236" s="18"/>
      <c r="FY236" s="18"/>
      <c r="FZ236" s="18"/>
      <c r="GA236" s="18"/>
      <c r="GB236" s="45"/>
      <c r="GC236" s="110"/>
      <c r="GD236" s="110"/>
      <c r="GE236" s="110"/>
      <c r="GF236" s="110"/>
      <c r="GG236" s="110"/>
      <c r="GH236" s="110"/>
      <c r="GI236" s="110"/>
      <c r="GJ236" s="110"/>
      <c r="GK236" s="110"/>
      <c r="GL236" s="110"/>
      <c r="GM236" s="110"/>
      <c r="GN236" s="110"/>
      <c r="GO236" s="110"/>
      <c r="GP236" s="110"/>
      <c r="GQ236" s="110"/>
      <c r="GR236" s="110"/>
      <c r="GS236" s="110"/>
      <c r="GT236" s="110"/>
      <c r="GU236" s="110"/>
      <c r="GV236" s="110"/>
      <c r="GW236" s="110"/>
      <c r="GX236" s="110"/>
      <c r="GY236" s="45"/>
      <c r="GZ236" s="199"/>
      <c r="HA236" s="110"/>
      <c r="HB236" s="110"/>
      <c r="HC236" s="110"/>
      <c r="HD236" s="34">
        <f t="shared" si="176"/>
        <v>0</v>
      </c>
      <c r="HE236" s="25">
        <f t="shared" si="193"/>
        <v>0</v>
      </c>
      <c r="HF236" s="25">
        <f t="shared" si="194"/>
        <v>0</v>
      </c>
      <c r="HG236" s="25">
        <f t="shared" si="195"/>
        <v>0</v>
      </c>
      <c r="HH236" s="25">
        <f t="shared" si="196"/>
        <v>0</v>
      </c>
      <c r="HI236" s="25"/>
      <c r="HJ236" s="18"/>
      <c r="HK236" s="18"/>
      <c r="HL236" s="24" t="str">
        <f t="shared" si="171"/>
        <v>-</v>
      </c>
      <c r="HM236" s="107"/>
      <c r="HN236" s="85"/>
      <c r="HO236" s="204" t="str">
        <f t="shared" si="177"/>
        <v>---/---</v>
      </c>
      <c r="HP236" s="204" t="str">
        <f t="shared" si="178"/>
        <v>---/---</v>
      </c>
      <c r="HQ236" s="182" t="str">
        <f t="shared" si="179"/>
        <v>---/---</v>
      </c>
      <c r="HR236" s="182" t="str">
        <f t="shared" si="180"/>
        <v>---/---</v>
      </c>
      <c r="HS236" s="182" t="b">
        <f t="shared" si="181"/>
        <v>0</v>
      </c>
      <c r="HT236" s="182" t="str">
        <f t="shared" si="182"/>
        <v>---/---</v>
      </c>
      <c r="HU236" s="182" t="str">
        <f t="shared" si="183"/>
        <v>---/---</v>
      </c>
      <c r="HV236" s="191" t="str">
        <f t="shared" si="184"/>
        <v>---/---</v>
      </c>
      <c r="HW236" s="184" t="str">
        <f t="shared" si="185"/>
        <v>---/---</v>
      </c>
      <c r="HX236" s="191" t="str">
        <f t="shared" si="186"/>
        <v>---/---</v>
      </c>
      <c r="HY236" s="183"/>
      <c r="HZ236" s="182" t="str">
        <f t="shared" si="187"/>
        <v>---/---</v>
      </c>
      <c r="IA236" s="182" t="str">
        <f t="shared" si="188"/>
        <v>---/---</v>
      </c>
      <c r="IB236" s="182" t="str">
        <f t="shared" si="189"/>
        <v>---/---</v>
      </c>
      <c r="IC236" s="182" t="str">
        <f t="shared" si="190"/>
        <v>---/---</v>
      </c>
      <c r="ID236" s="182" t="str">
        <f t="shared" si="191"/>
        <v>---/---</v>
      </c>
      <c r="IE236" s="185" t="str">
        <f t="shared" si="192"/>
        <v>---/---</v>
      </c>
      <c r="IF236" s="135" t="s">
        <v>717</v>
      </c>
      <c r="IG236" s="181">
        <v>1</v>
      </c>
      <c r="IH236" s="85"/>
      <c r="II236" s="85"/>
      <c r="IJ236" s="85"/>
      <c r="IK236" s="85"/>
      <c r="IL236" s="85"/>
      <c r="IM236" s="85"/>
      <c r="IN236" s="85"/>
      <c r="IO236" s="85"/>
      <c r="IP236" s="85"/>
      <c r="IQ236" s="85"/>
      <c r="IR236" s="85"/>
      <c r="IS236" s="85"/>
      <c r="IT236" s="85"/>
      <c r="IU236" s="85"/>
      <c r="IV236" s="85"/>
      <c r="IW236" s="85"/>
      <c r="IX236" s="85"/>
      <c r="IY236" s="85"/>
      <c r="IZ236" s="85"/>
      <c r="JA236" s="85"/>
      <c r="JB236" s="85"/>
      <c r="JC236" s="85"/>
      <c r="JD236" s="85"/>
      <c r="JE236" s="85"/>
      <c r="JF236" s="85"/>
      <c r="JG236" s="85"/>
      <c r="JH236" s="85"/>
      <c r="JI236" s="85"/>
      <c r="JJ236" s="85"/>
      <c r="JK236" s="85"/>
      <c r="JL236" s="85"/>
      <c r="JM236" s="85"/>
      <c r="JN236" s="85"/>
      <c r="JO236" s="85"/>
      <c r="JP236" s="85"/>
      <c r="JQ236" s="85"/>
      <c r="JR236" s="85"/>
      <c r="JS236" s="85"/>
      <c r="JT236" s="85"/>
      <c r="JU236" s="85"/>
      <c r="JV236" s="85"/>
      <c r="JW236" s="85"/>
      <c r="JX236" s="85"/>
      <c r="JY236" s="85"/>
      <c r="JZ236" s="85"/>
      <c r="KA236" s="85"/>
      <c r="KB236" s="85"/>
      <c r="KC236" s="85"/>
    </row>
    <row r="237" spans="1:289" s="57" customFormat="1" ht="42.75" hidden="1" customHeight="1">
      <c r="A237" s="6"/>
      <c r="B237" s="19" t="s">
        <v>156</v>
      </c>
      <c r="C237" s="19" t="s">
        <v>157</v>
      </c>
      <c r="D237" s="5"/>
      <c r="E237" s="5"/>
      <c r="F237" s="5"/>
      <c r="G237" s="5"/>
      <c r="H237" s="5" t="s">
        <v>727</v>
      </c>
      <c r="I237" s="5" t="s">
        <v>736</v>
      </c>
      <c r="J237" s="5"/>
      <c r="K237" s="5"/>
      <c r="L237" s="5"/>
      <c r="M237" s="5"/>
      <c r="N237" s="5"/>
      <c r="O237" s="5"/>
      <c r="P237" s="5" t="s">
        <v>749</v>
      </c>
      <c r="Q237" s="5" t="s">
        <v>750</v>
      </c>
      <c r="R237" s="5" t="s">
        <v>206</v>
      </c>
      <c r="S237" s="5" t="s">
        <v>360</v>
      </c>
      <c r="T237" s="5" t="s">
        <v>361</v>
      </c>
      <c r="U237" s="5" t="s">
        <v>158</v>
      </c>
      <c r="V237" s="5"/>
      <c r="W237" s="167" t="str">
        <f>CONCATENATE(X237,"-",Y237,"-",Z237,AA237,,AB237,"-",AC237)</f>
        <v>3-60-JDCD-0001</v>
      </c>
      <c r="X237" s="19" t="s">
        <v>180</v>
      </c>
      <c r="Y237" s="19">
        <v>60</v>
      </c>
      <c r="Z237" s="19" t="s">
        <v>302</v>
      </c>
      <c r="AA237" s="19" t="s">
        <v>308</v>
      </c>
      <c r="AB237" s="19"/>
      <c r="AC237" s="19" t="s">
        <v>188</v>
      </c>
      <c r="AD237" s="5"/>
      <c r="AE237" s="19">
        <v>4</v>
      </c>
      <c r="AF237" s="19" t="s">
        <v>181</v>
      </c>
      <c r="AG237" s="19" t="s">
        <v>182</v>
      </c>
      <c r="AH237" s="19">
        <v>335</v>
      </c>
      <c r="AI237" s="19" t="s">
        <v>503</v>
      </c>
      <c r="AJ237" s="5"/>
      <c r="AK237" s="5"/>
      <c r="AL237" s="5" t="s">
        <v>120</v>
      </c>
      <c r="AM237" s="5"/>
      <c r="AN237" s="5" t="s">
        <v>546</v>
      </c>
      <c r="AO237" s="5" t="str">
        <f>CONCATENATE("0055-",B237,"-",C237,"-","4",".",AE237,".",AF237,".",AG237,".",AH237,"-",AL237,".",AN237,"-",AI237)</f>
        <v>0055-CPC-GA1-4.4.4.60.335-ATH1.JH-0010</v>
      </c>
      <c r="AP237" s="5" t="str">
        <f>CONCATENATE("0055-",B237,"-",C237,"-","4",".",AE237,".",AF237,".",AG237,".",AH237,"-",AL237,"-",AN237,"-",AI237,"_",BD237,"_",U237)</f>
        <v>0055-CPC-GA1-4.4.4.60.335-ATH1-JH-0010_-_ER</v>
      </c>
      <c r="AQ237" s="13" t="s">
        <v>514</v>
      </c>
      <c r="AR237" s="13" t="s">
        <v>329</v>
      </c>
      <c r="AS237" s="13"/>
      <c r="AT237" s="13"/>
      <c r="AU237" s="13" t="s">
        <v>286</v>
      </c>
      <c r="AV237" s="13" t="s">
        <v>287</v>
      </c>
      <c r="AW237" s="228" t="str">
        <f>CONCATENATE(AQ237," ",AS237,CHAR(10),W237,CHAR(10),AU237)</f>
        <v>Backup AWS console 
3-60-JDCD-0001
Passport</v>
      </c>
      <c r="AX237" s="228" t="str">
        <f>CONCATENATE(AR237," ",AT237,CHAR(10),W237,CHAR(10),AV237)</f>
        <v>Резервный пульт оператора 
3-60-JDCD-0001
Паспорт</v>
      </c>
      <c r="AY237" s="5"/>
      <c r="AZ237" s="5" t="s">
        <v>490</v>
      </c>
      <c r="BA237" s="5" t="s">
        <v>489</v>
      </c>
      <c r="BB237" s="5" t="str">
        <f>IF(FW237&gt;0,"02",IF(FN237&gt;0,"01",IF(FE237&gt;0,"00",IF(EM237&gt;0,"G1",IF(ED237&gt;0,"F1",IF(DU237&gt;0,"E1",IF(DL237&gt;0,"D1",IF(DC237&gt;0,"C1",IF(CT237&gt;0,"B1",IF(BM237&gt;0,"A1","-"))))))))))</f>
        <v>-</v>
      </c>
      <c r="BC237" s="167" t="str">
        <f t="shared" ref="BC237" si="217">IF(OR(BB237="A1",BB237="B1",BB237="C1",BB237="D1",BB237="E1",BB237="F1",BB237="G1",BB237="H1"),"IFR",IF(OR(BB237="00",BB237="01",BB237="02",BB237="03",BB237="04",BB237="05"),"IFU","-"))</f>
        <v>-</v>
      </c>
      <c r="BD237" s="5" t="str">
        <f t="shared" ref="BD237" si="218">BB237</f>
        <v>-</v>
      </c>
      <c r="BE237" s="5"/>
      <c r="BF237" s="5"/>
      <c r="BG237" s="12"/>
      <c r="BH237" s="5"/>
      <c r="BI237" s="5"/>
      <c r="BJ237" s="54">
        <f>FB237-(28+15)</f>
        <v>44227</v>
      </c>
      <c r="BK237" s="54">
        <f ca="1">IF(BM237&gt;0,BL237,IF(BJ237&lt;TODAY(),WORKDAY(TODAY(),10),BJ237))</f>
        <v>44294</v>
      </c>
      <c r="BL237" s="54"/>
      <c r="BM237" s="5"/>
      <c r="BN237" s="167"/>
      <c r="BO237" s="167"/>
      <c r="BP237" s="167"/>
      <c r="BQ237" s="167"/>
      <c r="BR237" s="157"/>
      <c r="BS237" s="157"/>
      <c r="BT237" s="157"/>
      <c r="BU237" s="157"/>
      <c r="BV237" s="157"/>
      <c r="BW237" s="147"/>
      <c r="BX237" s="147"/>
      <c r="BY237" s="147"/>
      <c r="BZ237" s="147"/>
      <c r="CA237" s="147"/>
      <c r="CB237" s="125"/>
      <c r="CC237" s="125"/>
      <c r="CD237" s="125"/>
      <c r="CE237" s="125"/>
      <c r="CF237" s="125"/>
      <c r="CG237" s="125"/>
      <c r="CH237" s="125"/>
      <c r="CI237" s="125"/>
      <c r="CJ237" s="125"/>
      <c r="CK237" s="125"/>
      <c r="CL237" s="24">
        <f>WORKDAY(BJ237,20)</f>
        <v>44253</v>
      </c>
      <c r="CM237" s="24" t="str">
        <f>IF(BM237&gt;0,WORKDAY(BK237,10),"-")</f>
        <v>-</v>
      </c>
      <c r="CN237" s="54"/>
      <c r="CO237" s="117"/>
      <c r="CP237" s="34">
        <v>3</v>
      </c>
      <c r="CQ237" s="24">
        <f>WORKDAY(CL237,10)</f>
        <v>44267</v>
      </c>
      <c r="CR237" s="24" t="str">
        <f>IF(CO237&gt;0,WORKDAY(CM237,10),"-")</f>
        <v>-</v>
      </c>
      <c r="CS237" s="54"/>
      <c r="CT237" s="5"/>
      <c r="CU237" s="24" t="str">
        <f>IF(CT237&gt;0,WORKDAY(CQ237,10),"-")</f>
        <v>-</v>
      </c>
      <c r="CV237" s="24" t="str">
        <f>IF(CT237&gt;0,WORKDAY(CR237,10),"-")</f>
        <v>-</v>
      </c>
      <c r="CW237" s="54"/>
      <c r="CX237" s="5"/>
      <c r="CY237" s="34"/>
      <c r="CZ237" s="24" t="str">
        <f>IF(CX237&gt;0,WORKDAY(CU237,10),"-")</f>
        <v>-</v>
      </c>
      <c r="DA237" s="24" t="str">
        <f>IF(CX237&gt;0,WORKDAY(CV237,10),"-")</f>
        <v>-</v>
      </c>
      <c r="DB237" s="24"/>
      <c r="DC237" s="5"/>
      <c r="DD237" s="24" t="str">
        <f>IF(DC237&gt;0,WORKDAY(CZ237,10),"-")</f>
        <v>-</v>
      </c>
      <c r="DE237" s="24" t="str">
        <f>IF(DC237&gt;0,WORKDAY(DA237,10),"-")</f>
        <v>-</v>
      </c>
      <c r="DF237" s="5"/>
      <c r="DG237" s="5"/>
      <c r="DH237" s="54"/>
      <c r="DI237" s="24" t="str">
        <f>IF(DG237&gt;0,WORKDAY(DD237,10),"-")</f>
        <v>-</v>
      </c>
      <c r="DJ237" s="24" t="str">
        <f>IF(DG237&gt;0,WORKDAY(DE237,10),"-")</f>
        <v>-</v>
      </c>
      <c r="DK237" s="5"/>
      <c r="DL237" s="5"/>
      <c r="DM237" s="24" t="str">
        <f>IF(DL237&gt;0,WORKDAY(DI237,10),"-")</f>
        <v>-</v>
      </c>
      <c r="DN237" s="24" t="str">
        <f>IF(DL237&gt;0,WORKDAY(DJ237,10),"-")</f>
        <v>-</v>
      </c>
      <c r="DO237" s="5"/>
      <c r="DP237" s="5"/>
      <c r="DQ237" s="54"/>
      <c r="DR237" s="24" t="str">
        <f>IF(DP237&gt;0,WORKDAY(DM237,10),"-")</f>
        <v>-</v>
      </c>
      <c r="DS237" s="24" t="str">
        <f>IF(DP237&gt;0,WORKDAY(DN237,10),"-")</f>
        <v>-</v>
      </c>
      <c r="DT237" s="5"/>
      <c r="DU237" s="5"/>
      <c r="DV237" s="24" t="str">
        <f>IF(DU237&gt;0,WORKDAY(DR237,10),"-")</f>
        <v>-</v>
      </c>
      <c r="DW237" s="24" t="str">
        <f>IF(DU237&gt;0,WORKDAY(DS237,10),"-")</f>
        <v>-</v>
      </c>
      <c r="DX237" s="5"/>
      <c r="DY237" s="5"/>
      <c r="DZ237" s="54"/>
      <c r="EA237" s="24" t="str">
        <f>IF(DY237&gt;0,WORKDAY(DV237,10),"-")</f>
        <v>-</v>
      </c>
      <c r="EB237" s="24" t="str">
        <f>IF(DY237&gt;0,WORKDAY(DW237,10),"-")</f>
        <v>-</v>
      </c>
      <c r="EC237" s="5"/>
      <c r="ED237" s="5"/>
      <c r="EE237" s="24" t="str">
        <f>IF(ED237&gt;0,WORKDAY(EA237,10),"-")</f>
        <v>-</v>
      </c>
      <c r="EF237" s="24" t="str">
        <f>IF(ED237&gt;0,WORKDAY(EB237,10),"-")</f>
        <v>-</v>
      </c>
      <c r="EG237" s="5"/>
      <c r="EH237" s="5"/>
      <c r="EI237" s="54"/>
      <c r="EJ237" s="24" t="str">
        <f>IF(EH237&gt;0,WORKDAY(EE237,10),"-")</f>
        <v>-</v>
      </c>
      <c r="EK237" s="24" t="str">
        <f>IF(EH237&gt;0,WORKDAY(EF237,10),"-")</f>
        <v>-</v>
      </c>
      <c r="EL237" s="5"/>
      <c r="EM237" s="5"/>
      <c r="EN237" s="24" t="str">
        <f>IF(EM237&gt;0,WORKDAY(EJ237,10),"-")</f>
        <v>-</v>
      </c>
      <c r="EO237" s="24" t="str">
        <f>IF(EM237&gt;0,WORKDAY(EK237,10),"-")</f>
        <v>-</v>
      </c>
      <c r="EP237" s="5"/>
      <c r="EQ237" s="5"/>
      <c r="ER237" s="54"/>
      <c r="ES237" s="54"/>
      <c r="ET237" s="54"/>
      <c r="EU237" s="54"/>
      <c r="EV237" s="54"/>
      <c r="EW237" s="24"/>
      <c r="EX237" s="24"/>
      <c r="EY237" s="167"/>
      <c r="EZ237" s="167"/>
      <c r="FA237" s="193"/>
      <c r="FB237" s="214">
        <v>44270</v>
      </c>
      <c r="FC237" s="214">
        <f ca="1">IF(BK237&gt;0,IF(DC237&gt;0,WORKDAY(DB237,20),IF(CT237&gt;0,WORKDAY(CS237,30),IF(CO237&gt;0,WORKDAY(CN237,40),FB237))),"-")</f>
        <v>44270</v>
      </c>
      <c r="FD237" s="5"/>
      <c r="FE237" s="5"/>
      <c r="FF237" s="24" t="str">
        <f>IF(FE237&gt;0,WORKDAY(FB237,10),"-")</f>
        <v>-</v>
      </c>
      <c r="FG237" s="24" t="str">
        <f>IF(FE237&gt;0,WORKDAY(FC237,10),"-")</f>
        <v>-</v>
      </c>
      <c r="FH237" s="5"/>
      <c r="FI237" s="5"/>
      <c r="FJ237" s="34"/>
      <c r="FK237" s="24">
        <f t="shared" ref="FK237" si="219">WORKDAY(FB237,20)</f>
        <v>44298</v>
      </c>
      <c r="FL237" s="24">
        <f>FK237</f>
        <v>44298</v>
      </c>
      <c r="FM237" s="5"/>
      <c r="FN237" s="5"/>
      <c r="FO237" s="24" t="str">
        <f>IF(FN237&gt;0,WORKDAY(FK237,10),"-")</f>
        <v>-</v>
      </c>
      <c r="FP237" s="24" t="str">
        <f>IF(FN237&gt;0,WORKDAY(FL237,10),"-")</f>
        <v>-</v>
      </c>
      <c r="FQ237" s="5"/>
      <c r="FR237" s="5"/>
      <c r="FS237" s="54"/>
      <c r="FT237" s="24">
        <f t="shared" ref="FT237" si="220">WORKDAY(FK237,20)</f>
        <v>44326</v>
      </c>
      <c r="FU237" s="24">
        <f>FT237</f>
        <v>44326</v>
      </c>
      <c r="FV237" s="5"/>
      <c r="FW237" s="5"/>
      <c r="FX237" s="24" t="str">
        <f>IF(FW237&gt;0,WORKDAY(FT237,10),"-")</f>
        <v>-</v>
      </c>
      <c r="FY237" s="24" t="str">
        <f>IF(FW237&gt;0,WORKDAY(FU237,10),"-")</f>
        <v>-</v>
      </c>
      <c r="FZ237" s="5"/>
      <c r="GA237" s="5"/>
      <c r="GB237" s="54"/>
      <c r="GC237" s="54"/>
      <c r="GD237" s="54"/>
      <c r="GE237" s="54"/>
      <c r="GF237" s="54"/>
      <c r="GG237" s="54"/>
      <c r="GH237" s="54"/>
      <c r="GI237" s="54"/>
      <c r="GJ237" s="54"/>
      <c r="GK237" s="54"/>
      <c r="GL237" s="54"/>
      <c r="GM237" s="54"/>
      <c r="GN237" s="54"/>
      <c r="GO237" s="54"/>
      <c r="GP237" s="54"/>
      <c r="GQ237" s="54"/>
      <c r="GR237" s="54"/>
      <c r="GS237" s="54"/>
      <c r="GT237" s="54"/>
      <c r="GU237" s="54"/>
      <c r="GV237" s="54"/>
      <c r="GW237" s="54"/>
      <c r="GX237" s="54"/>
      <c r="GY237" s="54"/>
      <c r="GZ237" s="193"/>
      <c r="HA237" s="54"/>
      <c r="HB237" s="54"/>
      <c r="HC237" s="54"/>
      <c r="HD237" s="34">
        <f t="shared" ca="1" si="176"/>
        <v>1</v>
      </c>
      <c r="HE237" s="25">
        <f t="shared" si="193"/>
        <v>0</v>
      </c>
      <c r="HF237" s="25">
        <f t="shared" ca="1" si="194"/>
        <v>1.5197568389057751E-3</v>
      </c>
      <c r="HG237" s="25">
        <f t="shared" si="195"/>
        <v>0</v>
      </c>
      <c r="HH237" s="25">
        <f t="shared" ca="1" si="196"/>
        <v>2.012072434607646E-3</v>
      </c>
      <c r="HI237" s="25"/>
      <c r="HJ237" s="25"/>
      <c r="HK237" s="5"/>
      <c r="HL237" s="24" t="str">
        <f t="shared" ca="1" si="171"/>
        <v>-</v>
      </c>
      <c r="HM237" s="107"/>
      <c r="HN237" s="85"/>
      <c r="HO237" s="204" t="str">
        <f t="shared" si="177"/>
        <v>не выгружено A1</v>
      </c>
      <c r="HP237" s="204" t="str">
        <f t="shared" si="178"/>
        <v>не выгружено 00</v>
      </c>
      <c r="HQ237" s="182" t="str">
        <f t="shared" si="179"/>
        <v>не выгружено A1</v>
      </c>
      <c r="HR237" s="182" t="str">
        <f t="shared" si="180"/>
        <v>не выгружено A1</v>
      </c>
      <c r="HS237" s="182" t="b">
        <f t="shared" si="181"/>
        <v>0</v>
      </c>
      <c r="HT237" s="182" t="str">
        <f t="shared" si="182"/>
        <v>не выгружено A1</v>
      </c>
      <c r="HU237" s="182" t="str">
        <f t="shared" si="183"/>
        <v>не выгружено A1</v>
      </c>
      <c r="HV237" s="191" t="str">
        <f t="shared" si="184"/>
        <v>не выгружено A1</v>
      </c>
      <c r="HW237" s="184" t="str">
        <f t="shared" si="185"/>
        <v>не выгружено A1</v>
      </c>
      <c r="HX237" s="191" t="str">
        <f t="shared" si="186"/>
        <v>не выгружено A1</v>
      </c>
      <c r="HY237" s="183"/>
      <c r="HZ237" s="182" t="str">
        <f t="shared" si="187"/>
        <v>не выгружено</v>
      </c>
      <c r="IA237" s="182" t="str">
        <f t="shared" si="188"/>
        <v>A1</v>
      </c>
      <c r="IB237" s="182" t="str">
        <f t="shared" si="189"/>
        <v>не выгружено</v>
      </c>
      <c r="IC237" s="182" t="str">
        <f t="shared" si="190"/>
        <v>A1</v>
      </c>
      <c r="ID237" s="182" t="str">
        <f t="shared" si="191"/>
        <v>A1</v>
      </c>
      <c r="IE237" s="185" t="str">
        <f t="shared" si="192"/>
        <v>выгрузить A1</v>
      </c>
      <c r="IF237" s="135" t="s">
        <v>705</v>
      </c>
      <c r="IG237" s="181">
        <v>1</v>
      </c>
      <c r="IH237" s="85"/>
      <c r="II237" s="85"/>
      <c r="IJ237" s="85"/>
      <c r="IK237" s="85"/>
      <c r="IL237" s="85"/>
      <c r="IM237" s="85"/>
      <c r="IN237" s="85"/>
      <c r="IO237" s="85"/>
      <c r="IP237" s="85"/>
      <c r="IQ237" s="85"/>
      <c r="IR237" s="85"/>
      <c r="IS237" s="85"/>
      <c r="IT237" s="85"/>
      <c r="IU237" s="85"/>
      <c r="IV237" s="85"/>
      <c r="IW237" s="85"/>
      <c r="IX237" s="85"/>
      <c r="IY237" s="85"/>
      <c r="IZ237" s="85"/>
      <c r="JA237" s="85"/>
      <c r="JB237" s="85"/>
      <c r="JC237" s="85"/>
      <c r="JD237" s="85"/>
      <c r="JE237" s="85"/>
      <c r="JF237" s="85"/>
      <c r="JG237" s="85"/>
      <c r="JH237" s="85"/>
      <c r="JI237" s="85"/>
      <c r="JJ237" s="85"/>
      <c r="JK237" s="85"/>
      <c r="JL237" s="85"/>
      <c r="JM237" s="85"/>
      <c r="JN237" s="85"/>
      <c r="JO237" s="85"/>
      <c r="JP237" s="85"/>
      <c r="JQ237" s="85"/>
      <c r="JR237" s="85"/>
      <c r="JS237" s="85"/>
      <c r="JT237" s="85"/>
      <c r="JU237" s="85"/>
      <c r="JV237" s="85"/>
      <c r="JW237" s="85"/>
      <c r="JX237" s="85"/>
      <c r="JY237" s="85"/>
      <c r="JZ237" s="85"/>
      <c r="KA237" s="85"/>
      <c r="KB237" s="85"/>
      <c r="KC237" s="85"/>
    </row>
    <row r="238" spans="1:289" s="87" customFormat="1" ht="15" hidden="1" customHeight="1">
      <c r="A238" s="17"/>
      <c r="B238" s="20"/>
      <c r="C238" s="20"/>
      <c r="D238" s="18"/>
      <c r="E238" s="18"/>
      <c r="F238" s="18"/>
      <c r="G238" s="18"/>
      <c r="H238" s="18"/>
      <c r="I238" s="18"/>
      <c r="J238" s="18"/>
      <c r="K238" s="18"/>
      <c r="L238" s="18"/>
      <c r="M238" s="18"/>
      <c r="N238" s="18"/>
      <c r="O238" s="18"/>
      <c r="P238" s="18"/>
      <c r="Q238" s="18"/>
      <c r="R238" s="18"/>
      <c r="S238" s="18"/>
      <c r="T238" s="18"/>
      <c r="U238" s="18"/>
      <c r="V238" s="18"/>
      <c r="W238" s="20"/>
      <c r="X238" s="20"/>
      <c r="Y238" s="20"/>
      <c r="Z238" s="20"/>
      <c r="AA238" s="20"/>
      <c r="AB238" s="20"/>
      <c r="AC238" s="20"/>
      <c r="AD238" s="18"/>
      <c r="AE238" s="20"/>
      <c r="AF238" s="20"/>
      <c r="AG238" s="20"/>
      <c r="AH238" s="20"/>
      <c r="AI238" s="20"/>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71"/>
      <c r="BO238" s="171"/>
      <c r="BP238" s="171"/>
      <c r="BQ238" s="171"/>
      <c r="BR238" s="161"/>
      <c r="BS238" s="161"/>
      <c r="BT238" s="161"/>
      <c r="BU238" s="161"/>
      <c r="BV238" s="161"/>
      <c r="BW238" s="151"/>
      <c r="BX238" s="151"/>
      <c r="BY238" s="151"/>
      <c r="BZ238" s="151"/>
      <c r="CA238" s="151"/>
      <c r="CB238" s="129"/>
      <c r="CC238" s="129"/>
      <c r="CD238" s="129"/>
      <c r="CE238" s="129"/>
      <c r="CF238" s="129"/>
      <c r="CG238" s="129"/>
      <c r="CH238" s="129"/>
      <c r="CI238" s="129"/>
      <c r="CJ238" s="129"/>
      <c r="CK238" s="129"/>
      <c r="CL238" s="18"/>
      <c r="CM238" s="18"/>
      <c r="CN238" s="18"/>
      <c r="CO238" s="118"/>
      <c r="CP238" s="48"/>
      <c r="CQ238" s="18"/>
      <c r="CR238" s="18"/>
      <c r="CS238" s="18"/>
      <c r="CT238" s="18"/>
      <c r="CU238" s="18"/>
      <c r="CV238" s="18"/>
      <c r="CW238" s="18"/>
      <c r="CX238" s="18"/>
      <c r="CY238" s="34"/>
      <c r="CZ238" s="18"/>
      <c r="DA238" s="18"/>
      <c r="DB238" s="18"/>
      <c r="DC238" s="18"/>
      <c r="DD238" s="18"/>
      <c r="DE238" s="18"/>
      <c r="DF238" s="18"/>
      <c r="DG238" s="18"/>
      <c r="DH238" s="45"/>
      <c r="DI238" s="18"/>
      <c r="DJ238" s="18"/>
      <c r="DK238" s="18"/>
      <c r="DL238" s="18"/>
      <c r="DM238" s="18"/>
      <c r="DN238" s="18"/>
      <c r="DO238" s="18"/>
      <c r="DP238" s="18"/>
      <c r="DQ238" s="45"/>
      <c r="DR238" s="18"/>
      <c r="DS238" s="18"/>
      <c r="DT238" s="18"/>
      <c r="DU238" s="18"/>
      <c r="DV238" s="18"/>
      <c r="DW238" s="18"/>
      <c r="DX238" s="18"/>
      <c r="DY238" s="18"/>
      <c r="DZ238" s="45"/>
      <c r="EA238" s="18"/>
      <c r="EB238" s="18"/>
      <c r="EC238" s="18"/>
      <c r="ED238" s="18"/>
      <c r="EE238" s="18"/>
      <c r="EF238" s="18"/>
      <c r="EG238" s="18"/>
      <c r="EH238" s="18"/>
      <c r="EI238" s="45"/>
      <c r="EJ238" s="18"/>
      <c r="EK238" s="18"/>
      <c r="EL238" s="18"/>
      <c r="EM238" s="18"/>
      <c r="EN238" s="18"/>
      <c r="EO238" s="18"/>
      <c r="EP238" s="18"/>
      <c r="EQ238" s="18"/>
      <c r="ER238" s="45"/>
      <c r="ES238" s="110"/>
      <c r="ET238" s="110"/>
      <c r="EU238" s="110"/>
      <c r="EV238" s="110"/>
      <c r="EW238" s="192"/>
      <c r="EX238" s="192"/>
      <c r="EY238" s="192"/>
      <c r="EZ238" s="192"/>
      <c r="FA238" s="199"/>
      <c r="FB238" s="214"/>
      <c r="FC238" s="214"/>
      <c r="FD238" s="18"/>
      <c r="FE238" s="18"/>
      <c r="FF238" s="18"/>
      <c r="FG238" s="18"/>
      <c r="FH238" s="18"/>
      <c r="FI238" s="18"/>
      <c r="FJ238" s="34"/>
      <c r="FK238" s="18"/>
      <c r="FL238" s="18"/>
      <c r="FM238" s="18"/>
      <c r="FN238" s="18"/>
      <c r="FO238" s="18"/>
      <c r="FP238" s="18"/>
      <c r="FQ238" s="18"/>
      <c r="FR238" s="18"/>
      <c r="FS238" s="45"/>
      <c r="FT238" s="18"/>
      <c r="FU238" s="18"/>
      <c r="FV238" s="18"/>
      <c r="FW238" s="18"/>
      <c r="FX238" s="18"/>
      <c r="FY238" s="18"/>
      <c r="FZ238" s="18"/>
      <c r="GA238" s="18"/>
      <c r="GB238" s="45"/>
      <c r="GC238" s="110"/>
      <c r="GD238" s="110"/>
      <c r="GE238" s="110"/>
      <c r="GF238" s="110"/>
      <c r="GG238" s="110"/>
      <c r="GH238" s="110"/>
      <c r="GI238" s="110"/>
      <c r="GJ238" s="110"/>
      <c r="GK238" s="110"/>
      <c r="GL238" s="110"/>
      <c r="GM238" s="110"/>
      <c r="GN238" s="110"/>
      <c r="GO238" s="110"/>
      <c r="GP238" s="110"/>
      <c r="GQ238" s="110"/>
      <c r="GR238" s="110"/>
      <c r="GS238" s="110"/>
      <c r="GT238" s="110"/>
      <c r="GU238" s="110"/>
      <c r="GV238" s="110"/>
      <c r="GW238" s="110"/>
      <c r="GX238" s="110"/>
      <c r="GY238" s="45"/>
      <c r="GZ238" s="199"/>
      <c r="HA238" s="110"/>
      <c r="HB238" s="110"/>
      <c r="HC238" s="110"/>
      <c r="HD238" s="34">
        <f t="shared" si="176"/>
        <v>0</v>
      </c>
      <c r="HE238" s="25">
        <f t="shared" si="193"/>
        <v>0</v>
      </c>
      <c r="HF238" s="25">
        <f t="shared" si="194"/>
        <v>0</v>
      </c>
      <c r="HG238" s="25">
        <f t="shared" si="195"/>
        <v>0</v>
      </c>
      <c r="HH238" s="25">
        <f t="shared" si="196"/>
        <v>0</v>
      </c>
      <c r="HI238" s="25"/>
      <c r="HJ238" s="18"/>
      <c r="HK238" s="18"/>
      <c r="HL238" s="24" t="str">
        <f t="shared" si="171"/>
        <v>-</v>
      </c>
      <c r="HM238" s="107"/>
      <c r="HN238" s="85"/>
      <c r="HO238" s="204" t="str">
        <f t="shared" si="177"/>
        <v>---/---</v>
      </c>
      <c r="HP238" s="204" t="str">
        <f t="shared" si="178"/>
        <v>---/---</v>
      </c>
      <c r="HQ238" s="182" t="str">
        <f t="shared" si="179"/>
        <v>---/---</v>
      </c>
      <c r="HR238" s="182" t="str">
        <f t="shared" si="180"/>
        <v>---/---</v>
      </c>
      <c r="HS238" s="182" t="b">
        <f t="shared" si="181"/>
        <v>0</v>
      </c>
      <c r="HT238" s="182" t="str">
        <f t="shared" si="182"/>
        <v>---/---</v>
      </c>
      <c r="HU238" s="182" t="str">
        <f t="shared" si="183"/>
        <v>---/---</v>
      </c>
      <c r="HV238" s="191" t="str">
        <f t="shared" si="184"/>
        <v>---/---</v>
      </c>
      <c r="HW238" s="184" t="str">
        <f t="shared" si="185"/>
        <v>---/---</v>
      </c>
      <c r="HX238" s="191" t="str">
        <f t="shared" si="186"/>
        <v>---/---</v>
      </c>
      <c r="HY238" s="183"/>
      <c r="HZ238" s="182" t="str">
        <f t="shared" si="187"/>
        <v>---/---</v>
      </c>
      <c r="IA238" s="182" t="str">
        <f t="shared" si="188"/>
        <v>---/---</v>
      </c>
      <c r="IB238" s="182" t="str">
        <f t="shared" si="189"/>
        <v>---/---</v>
      </c>
      <c r="IC238" s="182" t="str">
        <f t="shared" si="190"/>
        <v>---/---</v>
      </c>
      <c r="ID238" s="182" t="str">
        <f t="shared" si="191"/>
        <v>---/---</v>
      </c>
      <c r="IE238" s="185" t="str">
        <f t="shared" si="192"/>
        <v>---/---</v>
      </c>
      <c r="IF238" s="135" t="s">
        <v>717</v>
      </c>
      <c r="IG238" s="181">
        <v>1</v>
      </c>
      <c r="IH238" s="85"/>
      <c r="II238" s="85"/>
      <c r="IJ238" s="85"/>
      <c r="IK238" s="85"/>
      <c r="IL238" s="85"/>
      <c r="IM238" s="85"/>
      <c r="IN238" s="85"/>
      <c r="IO238" s="85"/>
      <c r="IP238" s="85"/>
      <c r="IQ238" s="85"/>
      <c r="IR238" s="85"/>
      <c r="IS238" s="85"/>
      <c r="IT238" s="85"/>
      <c r="IU238" s="85"/>
      <c r="IV238" s="85"/>
      <c r="IW238" s="85"/>
      <c r="IX238" s="85"/>
      <c r="IY238" s="85"/>
      <c r="IZ238" s="85"/>
      <c r="JA238" s="85"/>
      <c r="JB238" s="85"/>
      <c r="JC238" s="85"/>
      <c r="JD238" s="85"/>
      <c r="JE238" s="85"/>
      <c r="JF238" s="85"/>
      <c r="JG238" s="85"/>
      <c r="JH238" s="85"/>
      <c r="JI238" s="85"/>
      <c r="JJ238" s="85"/>
      <c r="JK238" s="85"/>
      <c r="JL238" s="85"/>
      <c r="JM238" s="85"/>
      <c r="JN238" s="85"/>
      <c r="JO238" s="85"/>
      <c r="JP238" s="85"/>
      <c r="JQ238" s="85"/>
      <c r="JR238" s="85"/>
      <c r="JS238" s="85"/>
      <c r="JT238" s="85"/>
      <c r="JU238" s="85"/>
      <c r="JV238" s="85"/>
      <c r="JW238" s="85"/>
      <c r="JX238" s="85"/>
      <c r="JY238" s="85"/>
      <c r="JZ238" s="85"/>
      <c r="KA238" s="85"/>
      <c r="KB238" s="85"/>
      <c r="KC238" s="85"/>
    </row>
    <row r="239" spans="1:289" s="57" customFormat="1" ht="45" hidden="1" customHeight="1">
      <c r="A239" s="17"/>
      <c r="B239" s="20"/>
      <c r="C239" s="20"/>
      <c r="D239" s="18"/>
      <c r="E239" s="18"/>
      <c r="F239" s="18"/>
      <c r="G239" s="18"/>
      <c r="H239" s="18"/>
      <c r="I239" s="18"/>
      <c r="J239" s="18"/>
      <c r="K239" s="18"/>
      <c r="L239" s="18"/>
      <c r="M239" s="18"/>
      <c r="N239" s="18"/>
      <c r="O239" s="18"/>
      <c r="P239" s="18"/>
      <c r="Q239" s="18"/>
      <c r="R239" s="18"/>
      <c r="S239" s="18"/>
      <c r="T239" s="18"/>
      <c r="U239" s="18"/>
      <c r="V239" s="18"/>
      <c r="W239" s="20"/>
      <c r="X239" s="20"/>
      <c r="Y239" s="20"/>
      <c r="Z239" s="20"/>
      <c r="AA239" s="20"/>
      <c r="AB239" s="20"/>
      <c r="AC239" s="20"/>
      <c r="AD239" s="18"/>
      <c r="AE239" s="20"/>
      <c r="AF239" s="20"/>
      <c r="AG239" s="20"/>
      <c r="AH239" s="20"/>
      <c r="AI239" s="20"/>
      <c r="AJ239" s="18"/>
      <c r="AK239" s="18"/>
      <c r="AL239" s="18"/>
      <c r="AM239" s="18"/>
      <c r="AN239" s="18"/>
      <c r="AO239" s="18"/>
      <c r="AP239" s="18"/>
      <c r="AQ239" s="39" t="s">
        <v>566</v>
      </c>
      <c r="AR239" s="39" t="s">
        <v>567</v>
      </c>
      <c r="AS239" s="39"/>
      <c r="AT239" s="39"/>
      <c r="AU239" s="39" t="s">
        <v>568</v>
      </c>
      <c r="AV239" s="39" t="s">
        <v>569</v>
      </c>
      <c r="AW239" s="39" t="s">
        <v>568</v>
      </c>
      <c r="AX239" s="39" t="s">
        <v>569</v>
      </c>
      <c r="AY239" s="18"/>
      <c r="AZ239" s="18"/>
      <c r="BA239" s="18"/>
      <c r="BB239" s="18"/>
      <c r="BC239" s="18"/>
      <c r="BD239" s="18"/>
      <c r="BE239" s="18"/>
      <c r="BF239" s="18"/>
      <c r="BG239" s="18"/>
      <c r="BH239" s="18"/>
      <c r="BI239" s="18"/>
      <c r="BJ239" s="18"/>
      <c r="BK239" s="18"/>
      <c r="BL239" s="18"/>
      <c r="BM239" s="18"/>
      <c r="BN239" s="171"/>
      <c r="BO239" s="171"/>
      <c r="BP239" s="171"/>
      <c r="BQ239" s="171"/>
      <c r="BR239" s="161"/>
      <c r="BS239" s="161"/>
      <c r="BT239" s="161"/>
      <c r="BU239" s="161"/>
      <c r="BV239" s="161"/>
      <c r="BW239" s="151"/>
      <c r="BX239" s="151"/>
      <c r="BY239" s="151"/>
      <c r="BZ239" s="151"/>
      <c r="CA239" s="151"/>
      <c r="CB239" s="129"/>
      <c r="CC239" s="129"/>
      <c r="CD239" s="129"/>
      <c r="CE239" s="129"/>
      <c r="CF239" s="129"/>
      <c r="CG239" s="129"/>
      <c r="CH239" s="129"/>
      <c r="CI239" s="129"/>
      <c r="CJ239" s="129"/>
      <c r="CK239" s="129"/>
      <c r="CL239" s="18"/>
      <c r="CM239" s="18"/>
      <c r="CN239" s="18"/>
      <c r="CO239" s="118"/>
      <c r="CP239" s="48"/>
      <c r="CQ239" s="18"/>
      <c r="CR239" s="18"/>
      <c r="CS239" s="18"/>
      <c r="CT239" s="18"/>
      <c r="CU239" s="18"/>
      <c r="CV239" s="18"/>
      <c r="CW239" s="18"/>
      <c r="CX239" s="18"/>
      <c r="CY239" s="34"/>
      <c r="CZ239" s="18"/>
      <c r="DA239" s="18"/>
      <c r="DB239" s="18"/>
      <c r="DC239" s="18"/>
      <c r="DD239" s="18"/>
      <c r="DE239" s="18"/>
      <c r="DF239" s="18"/>
      <c r="DG239" s="18"/>
      <c r="DH239" s="45"/>
      <c r="DI239" s="18"/>
      <c r="DJ239" s="18"/>
      <c r="DK239" s="18"/>
      <c r="DL239" s="18"/>
      <c r="DM239" s="18"/>
      <c r="DN239" s="18"/>
      <c r="DO239" s="18"/>
      <c r="DP239" s="18"/>
      <c r="DQ239" s="45"/>
      <c r="DR239" s="18"/>
      <c r="DS239" s="18"/>
      <c r="DT239" s="18"/>
      <c r="DU239" s="18"/>
      <c r="DV239" s="18"/>
      <c r="DW239" s="18"/>
      <c r="DX239" s="18"/>
      <c r="DY239" s="18"/>
      <c r="DZ239" s="45"/>
      <c r="EA239" s="18"/>
      <c r="EB239" s="18"/>
      <c r="EC239" s="18"/>
      <c r="ED239" s="18"/>
      <c r="EE239" s="18"/>
      <c r="EF239" s="18"/>
      <c r="EG239" s="18"/>
      <c r="EH239" s="18"/>
      <c r="EI239" s="45"/>
      <c r="EJ239" s="18"/>
      <c r="EK239" s="18"/>
      <c r="EL239" s="18"/>
      <c r="EM239" s="18"/>
      <c r="EN239" s="18"/>
      <c r="EO239" s="18"/>
      <c r="EP239" s="18"/>
      <c r="EQ239" s="18"/>
      <c r="ER239" s="45"/>
      <c r="ES239" s="110"/>
      <c r="ET239" s="110"/>
      <c r="EU239" s="110"/>
      <c r="EV239" s="110"/>
      <c r="EW239" s="192"/>
      <c r="EX239" s="192"/>
      <c r="EY239" s="192"/>
      <c r="EZ239" s="192"/>
      <c r="FA239" s="199"/>
      <c r="FB239" s="214" t="s">
        <v>351</v>
      </c>
      <c r="FC239" s="214" t="str">
        <f>IF(BK239&gt;0,IF(DC239&gt;0,WORKDAY(DB239,20),IF(CT239&gt;0,WORKDAY(CS239,30),IF(CO239&gt;0,WORKDAY(CN239,40),FB239))),"-")</f>
        <v>-</v>
      </c>
      <c r="FD239" s="18"/>
      <c r="FE239" s="18"/>
      <c r="FF239" s="18"/>
      <c r="FG239" s="18"/>
      <c r="FH239" s="18"/>
      <c r="FI239" s="18"/>
      <c r="FJ239" s="34"/>
      <c r="FK239" s="40"/>
      <c r="FL239" s="40"/>
      <c r="FM239" s="18"/>
      <c r="FN239" s="18"/>
      <c r="FO239" s="18"/>
      <c r="FP239" s="18"/>
      <c r="FQ239" s="18"/>
      <c r="FR239" s="18"/>
      <c r="FS239" s="45"/>
      <c r="FT239" s="40"/>
      <c r="FU239" s="40"/>
      <c r="FV239" s="18"/>
      <c r="FW239" s="18"/>
      <c r="FX239" s="18"/>
      <c r="FY239" s="18"/>
      <c r="FZ239" s="18"/>
      <c r="GA239" s="18"/>
      <c r="GB239" s="45"/>
      <c r="GC239" s="110"/>
      <c r="GD239" s="110"/>
      <c r="GE239" s="110"/>
      <c r="GF239" s="110"/>
      <c r="GG239" s="110"/>
      <c r="GH239" s="110"/>
      <c r="GI239" s="110"/>
      <c r="GJ239" s="110"/>
      <c r="GK239" s="110"/>
      <c r="GL239" s="110"/>
      <c r="GM239" s="110"/>
      <c r="GN239" s="110"/>
      <c r="GO239" s="110"/>
      <c r="GP239" s="110"/>
      <c r="GQ239" s="110"/>
      <c r="GR239" s="110"/>
      <c r="GS239" s="110"/>
      <c r="GT239" s="110"/>
      <c r="GU239" s="110"/>
      <c r="GV239" s="110"/>
      <c r="GW239" s="110"/>
      <c r="GX239" s="110"/>
      <c r="GY239" s="45"/>
      <c r="GZ239" s="199"/>
      <c r="HA239" s="110"/>
      <c r="HB239" s="110"/>
      <c r="HC239" s="110"/>
      <c r="HD239" s="34">
        <f t="shared" si="176"/>
        <v>0</v>
      </c>
      <c r="HE239" s="25">
        <f t="shared" si="193"/>
        <v>0</v>
      </c>
      <c r="HF239" s="41">
        <f t="shared" si="194"/>
        <v>0</v>
      </c>
      <c r="HG239" s="25">
        <f t="shared" si="195"/>
        <v>0</v>
      </c>
      <c r="HH239" s="25">
        <f t="shared" si="196"/>
        <v>0</v>
      </c>
      <c r="HI239" s="41"/>
      <c r="HJ239" s="18"/>
      <c r="HK239" s="18"/>
      <c r="HL239" s="40" t="str">
        <f t="shared" si="171"/>
        <v>-</v>
      </c>
      <c r="HM239" s="107"/>
      <c r="HN239" s="85"/>
      <c r="HO239" s="204" t="str">
        <f t="shared" si="177"/>
        <v>---/---</v>
      </c>
      <c r="HP239" s="204" t="str">
        <f t="shared" si="178"/>
        <v>---/---</v>
      </c>
      <c r="HQ239" s="182" t="str">
        <f t="shared" si="179"/>
        <v>---/---</v>
      </c>
      <c r="HR239" s="182" t="str">
        <f t="shared" si="180"/>
        <v>---/---</v>
      </c>
      <c r="HS239" s="182" t="b">
        <f t="shared" si="181"/>
        <v>0</v>
      </c>
      <c r="HT239" s="182" t="str">
        <f t="shared" si="182"/>
        <v>---/---</v>
      </c>
      <c r="HU239" s="182" t="str">
        <f t="shared" si="183"/>
        <v>---/---</v>
      </c>
      <c r="HV239" s="191" t="str">
        <f t="shared" si="184"/>
        <v>---/---</v>
      </c>
      <c r="HW239" s="184" t="str">
        <f t="shared" si="185"/>
        <v>---/---</v>
      </c>
      <c r="HX239" s="191" t="str">
        <f t="shared" si="186"/>
        <v>---/---</v>
      </c>
      <c r="HY239" s="183"/>
      <c r="HZ239" s="182" t="str">
        <f t="shared" si="187"/>
        <v>---/---</v>
      </c>
      <c r="IA239" s="182" t="str">
        <f t="shared" si="188"/>
        <v>---/---</v>
      </c>
      <c r="IB239" s="182" t="str">
        <f t="shared" si="189"/>
        <v>---/---</v>
      </c>
      <c r="IC239" s="182" t="str">
        <f t="shared" si="190"/>
        <v>---/---</v>
      </c>
      <c r="ID239" s="182" t="str">
        <f t="shared" si="191"/>
        <v>---/---</v>
      </c>
      <c r="IE239" s="185" t="str">
        <f t="shared" si="192"/>
        <v>---/---</v>
      </c>
      <c r="IF239" s="135" t="s">
        <v>717</v>
      </c>
      <c r="IG239" s="181">
        <v>1</v>
      </c>
      <c r="IH239" s="85"/>
      <c r="II239" s="85"/>
      <c r="IJ239" s="85"/>
      <c r="IK239" s="85"/>
      <c r="IL239" s="85"/>
      <c r="IM239" s="85"/>
      <c r="IN239" s="85"/>
      <c r="IO239" s="85"/>
      <c r="IP239" s="85"/>
      <c r="IQ239" s="85"/>
      <c r="IR239" s="85"/>
      <c r="IS239" s="85"/>
      <c r="IT239" s="85"/>
      <c r="IU239" s="85"/>
      <c r="IV239" s="85"/>
      <c r="IW239" s="85"/>
      <c r="IX239" s="85"/>
      <c r="IY239" s="85"/>
      <c r="IZ239" s="85"/>
      <c r="JA239" s="85"/>
      <c r="JB239" s="85"/>
      <c r="JC239" s="85"/>
      <c r="JD239" s="85"/>
      <c r="JE239" s="85"/>
      <c r="JF239" s="85"/>
      <c r="JG239" s="85"/>
      <c r="JH239" s="85"/>
      <c r="JI239" s="85"/>
      <c r="JJ239" s="85"/>
      <c r="JK239" s="85"/>
      <c r="JL239" s="85"/>
      <c r="JM239" s="85"/>
      <c r="JN239" s="85"/>
      <c r="JO239" s="85"/>
      <c r="JP239" s="85"/>
      <c r="JQ239" s="85"/>
      <c r="JR239" s="85"/>
      <c r="JS239" s="85"/>
      <c r="JT239" s="85"/>
      <c r="JU239" s="85"/>
      <c r="JV239" s="85"/>
      <c r="JW239" s="85"/>
      <c r="JX239" s="85"/>
      <c r="JY239" s="85"/>
      <c r="JZ239" s="85"/>
      <c r="KA239" s="85"/>
      <c r="KB239" s="85"/>
      <c r="KC239" s="85"/>
    </row>
    <row r="240" spans="1:289" s="57" customFormat="1" ht="42.75" hidden="1" customHeight="1">
      <c r="A240" s="42"/>
      <c r="B240" s="19" t="s">
        <v>156</v>
      </c>
      <c r="C240" s="19" t="s">
        <v>157</v>
      </c>
      <c r="D240" s="5"/>
      <c r="E240" s="5"/>
      <c r="F240" s="5"/>
      <c r="G240" s="5"/>
      <c r="H240" s="5" t="s">
        <v>727</v>
      </c>
      <c r="I240" s="5" t="s">
        <v>736</v>
      </c>
      <c r="J240" s="5"/>
      <c r="K240" s="5"/>
      <c r="L240" s="5"/>
      <c r="M240" s="5"/>
      <c r="N240" s="5"/>
      <c r="O240" s="5"/>
      <c r="P240" s="5" t="s">
        <v>749</v>
      </c>
      <c r="Q240" s="5" t="s">
        <v>750</v>
      </c>
      <c r="R240" s="5" t="s">
        <v>209</v>
      </c>
      <c r="S240" s="5" t="s">
        <v>362</v>
      </c>
      <c r="T240" s="5" t="s">
        <v>370</v>
      </c>
      <c r="U240" s="5" t="s">
        <v>158</v>
      </c>
      <c r="V240" s="5"/>
      <c r="W240" s="167" t="str">
        <f>CONCATENATE(X240,"-",Y240,"-",Z240,AA240,,AB240,"-",AC240)</f>
        <v>3-60-JSCC-0001</v>
      </c>
      <c r="X240" s="19" t="s">
        <v>180</v>
      </c>
      <c r="Y240" s="19">
        <v>60</v>
      </c>
      <c r="Z240" s="19" t="s">
        <v>309</v>
      </c>
      <c r="AA240" s="19" t="s">
        <v>303</v>
      </c>
      <c r="AB240" s="19"/>
      <c r="AC240" s="19" t="s">
        <v>188</v>
      </c>
      <c r="AD240" s="5"/>
      <c r="AE240" s="19">
        <v>4</v>
      </c>
      <c r="AF240" s="19" t="s">
        <v>181</v>
      </c>
      <c r="AG240" s="19" t="s">
        <v>182</v>
      </c>
      <c r="AH240" s="19">
        <v>335</v>
      </c>
      <c r="AI240" s="19" t="s">
        <v>188</v>
      </c>
      <c r="AJ240" s="5"/>
      <c r="AK240" s="5"/>
      <c r="AL240" s="5" t="s">
        <v>121</v>
      </c>
      <c r="AM240" s="5"/>
      <c r="AN240" s="5" t="s">
        <v>167</v>
      </c>
      <c r="AO240" s="5" t="str">
        <f>CONCATENATE("0055-",B240,"-",C240,"-","4",".",AE240,".",AF240,".",AG240,".",AH240,"-",AL240,".",AN240,"-",AI240)</f>
        <v>0055-CPC-GA1-4.4.4.60.335-ATH2.RD-0001</v>
      </c>
      <c r="AP240" s="5" t="str">
        <f>CONCATENATE("0055-",B240,"-",C240,"-","4",".",AE240,".",AF240,".",AG240,".",AH240,"-",AL240,"-",AN240,"-",AI240,"_",BD240,"_",U240)</f>
        <v>0055-CPC-GA1-4.4.4.60.335-ATH2-RD-0001_A1_ER</v>
      </c>
      <c r="AQ240" s="13" t="s">
        <v>390</v>
      </c>
      <c r="AR240" s="13" t="s">
        <v>396</v>
      </c>
      <c r="AS240" s="13"/>
      <c r="AT240" s="13"/>
      <c r="AU240" s="13" t="s">
        <v>318</v>
      </c>
      <c r="AV240" s="13" t="s">
        <v>333</v>
      </c>
      <c r="AW240" s="13" t="str">
        <f>CONCATENATE(AQ240," ",AS240,CHAR(10),W240,CHAR(10),AU240)</f>
        <v>SIS Control Cabinet 
3-60-JSCC-0001
List of drawings</v>
      </c>
      <c r="AX240" s="13" t="str">
        <f>CONCATENATE(AR240," ",AT240,CHAR(10),W240,CHAR(10),AV240)</f>
        <v>Шкаф системный ПАЗ 
3-60-JSCC-0001
Ведомость документов</v>
      </c>
      <c r="AY240" s="5"/>
      <c r="AZ240" s="5" t="s">
        <v>490</v>
      </c>
      <c r="BA240" s="5" t="s">
        <v>481</v>
      </c>
      <c r="BB240" s="5" t="str">
        <f>IF(FW240&gt;0,"02",IF(FN240&gt;0,"01",IF(FE240&gt;0,"00",IF(EM240&gt;0,"G1",IF(ED240&gt;0,"F1",IF(DU240&gt;0,"E1",IF(DL240&gt;0,"D1",IF(DC240&gt;0,"C1",IF(CT240&gt;0,"B1",IF(BM240&gt;0,"A1","-"))))))))))</f>
        <v>A1</v>
      </c>
      <c r="BC240" s="167" t="str">
        <f t="shared" ref="BC240:BC244" si="221">IF(OR(BB240="A1",BB240="B1",BB240="C1",BB240="D1",BB240="E1",BB240="F1",BB240="G1",BB240="H1"),"IFR",IF(OR(BB240="00",BB240="01",BB240="02",BB240="03",BB240="04",BB240="05"),"IFU","-"))</f>
        <v>IFR</v>
      </c>
      <c r="BD240" s="5" t="str">
        <f t="shared" ref="BD240:BD244" si="222">BB240</f>
        <v>A1</v>
      </c>
      <c r="BE240" s="5"/>
      <c r="BF240" s="5"/>
      <c r="BG240" s="12"/>
      <c r="BH240" s="5"/>
      <c r="BI240" s="5"/>
      <c r="BJ240" s="54">
        <f>FB240-(28+15)</f>
        <v>44173</v>
      </c>
      <c r="BK240" s="54">
        <f ca="1">IF(BM240&gt;0,BL240,IF(BJ240&lt;TODAY(),WORKDAY(TODAY(),10),BJ240))</f>
        <v>44250</v>
      </c>
      <c r="BL240" s="193">
        <v>44250</v>
      </c>
      <c r="BM240" s="167" t="s">
        <v>783</v>
      </c>
      <c r="BN240" s="167"/>
      <c r="BO240" s="167"/>
      <c r="BP240" s="167"/>
      <c r="BQ240" s="167"/>
      <c r="BR240" s="157"/>
      <c r="BS240" s="157"/>
      <c r="BT240" s="157"/>
      <c r="BU240" s="157"/>
      <c r="BV240" s="157"/>
      <c r="BW240" s="147"/>
      <c r="BX240" s="147"/>
      <c r="BY240" s="147"/>
      <c r="BZ240" s="147"/>
      <c r="CA240" s="147"/>
      <c r="CB240" s="125"/>
      <c r="CC240" s="125"/>
      <c r="CD240" s="125"/>
      <c r="CE240" s="125"/>
      <c r="CF240" s="125"/>
      <c r="CG240" s="125"/>
      <c r="CH240" s="125"/>
      <c r="CI240" s="125"/>
      <c r="CJ240" s="125"/>
      <c r="CK240" s="125"/>
      <c r="CL240" s="24">
        <f>WORKDAY(BJ240,20)</f>
        <v>44201</v>
      </c>
      <c r="CM240" s="24">
        <f ca="1">IF(BM240&gt;0,WORKDAY(BK240,10),"-")</f>
        <v>44264</v>
      </c>
      <c r="CN240" s="54"/>
      <c r="CO240" s="117"/>
      <c r="CP240" s="34"/>
      <c r="CQ240" s="24">
        <f>WORKDAY(CL240,10)</f>
        <v>44215</v>
      </c>
      <c r="CR240" s="24" t="str">
        <f>IF(CO240&gt;0,WORKDAY(CM240,10),"-")</f>
        <v>-</v>
      </c>
      <c r="CS240" s="54"/>
      <c r="CT240" s="5"/>
      <c r="CU240" s="24" t="str">
        <f>IF(CT240&gt;0,WORKDAY(CQ240,10),"-")</f>
        <v>-</v>
      </c>
      <c r="CV240" s="24" t="str">
        <f>IF(CT240&gt;0,WORKDAY(CR240,10),"-")</f>
        <v>-</v>
      </c>
      <c r="CW240" s="54"/>
      <c r="CX240" s="5"/>
      <c r="CY240" s="34"/>
      <c r="CZ240" s="24" t="str">
        <f>IF(CX240&gt;0,WORKDAY(CU240,10),"-")</f>
        <v>-</v>
      </c>
      <c r="DA240" s="24" t="str">
        <f>IF(CX240&gt;0,WORKDAY(CV240,10),"-")</f>
        <v>-</v>
      </c>
      <c r="DB240" s="24"/>
      <c r="DC240" s="5"/>
      <c r="DD240" s="24" t="str">
        <f>IF(DC240&gt;0,WORKDAY(CZ240,10),"-")</f>
        <v>-</v>
      </c>
      <c r="DE240" s="24" t="str">
        <f>IF(DC240&gt;0,WORKDAY(DA240,10),"-")</f>
        <v>-</v>
      </c>
      <c r="DF240" s="5"/>
      <c r="DG240" s="5"/>
      <c r="DH240" s="54"/>
      <c r="DI240" s="24" t="str">
        <f>IF(DG240&gt;0,WORKDAY(DD240,10),"-")</f>
        <v>-</v>
      </c>
      <c r="DJ240" s="24">
        <v>43455</v>
      </c>
      <c r="DK240" s="5"/>
      <c r="DL240" s="5"/>
      <c r="DM240" s="24" t="str">
        <f>IF(DL240&gt;0,WORKDAY(DI240,10),"-")</f>
        <v>-</v>
      </c>
      <c r="DN240" s="24" t="str">
        <f>IF(DL240&gt;0,WORKDAY(DJ240,10),"-")</f>
        <v>-</v>
      </c>
      <c r="DO240" s="5"/>
      <c r="DP240" s="5"/>
      <c r="DQ240" s="54"/>
      <c r="DR240" s="24" t="str">
        <f>IF(DP240&gt;0,WORKDAY(DM240,10),"-")</f>
        <v>-</v>
      </c>
      <c r="DS240" s="24">
        <v>43455</v>
      </c>
      <c r="DT240" s="5"/>
      <c r="DU240" s="5"/>
      <c r="DV240" s="24" t="str">
        <f>IF(DU240&gt;0,WORKDAY(DR240,10),"-")</f>
        <v>-</v>
      </c>
      <c r="DW240" s="24" t="str">
        <f>IF(DU240&gt;0,WORKDAY(DS240,10),"-")</f>
        <v>-</v>
      </c>
      <c r="DX240" s="5"/>
      <c r="DY240" s="5"/>
      <c r="DZ240" s="54"/>
      <c r="EA240" s="24" t="str">
        <f>IF(DY240&gt;0,WORKDAY(DV240,10),"-")</f>
        <v>-</v>
      </c>
      <c r="EB240" s="24" t="str">
        <f>IF(DY240&gt;0,WORKDAY(DW240,10),"-")</f>
        <v>-</v>
      </c>
      <c r="EC240" s="5"/>
      <c r="ED240" s="5"/>
      <c r="EE240" s="24" t="str">
        <f>IF(ED240&gt;0,WORKDAY(EA240,10),"-")</f>
        <v>-</v>
      </c>
      <c r="EF240" s="24" t="str">
        <f>IF(ED240&gt;0,WORKDAY(EB240,10),"-")</f>
        <v>-</v>
      </c>
      <c r="EG240" s="5"/>
      <c r="EH240" s="5"/>
      <c r="EI240" s="54"/>
      <c r="EJ240" s="24" t="str">
        <f>IF(EH240&gt;0,WORKDAY(EE240,10),"-")</f>
        <v>-</v>
      </c>
      <c r="EK240" s="24" t="str">
        <f>IF(EH240&gt;0,WORKDAY(EF240,10),"-")</f>
        <v>-</v>
      </c>
      <c r="EL240" s="5"/>
      <c r="EM240" s="5"/>
      <c r="EN240" s="24" t="str">
        <f>IF(EM240&gt;0,WORKDAY(EJ240,10),"-")</f>
        <v>-</v>
      </c>
      <c r="EO240" s="24" t="str">
        <f>IF(EM240&gt;0,WORKDAY(EK240,10),"-")</f>
        <v>-</v>
      </c>
      <c r="EP240" s="5"/>
      <c r="EQ240" s="5"/>
      <c r="ER240" s="54"/>
      <c r="ES240" s="54"/>
      <c r="ET240" s="54"/>
      <c r="EU240" s="54"/>
      <c r="EV240" s="54"/>
      <c r="EW240" s="24"/>
      <c r="EX240" s="24"/>
      <c r="EY240" s="167"/>
      <c r="EZ240" s="167"/>
      <c r="FA240" s="193"/>
      <c r="FB240" s="214">
        <v>44216</v>
      </c>
      <c r="FC240" s="214">
        <f>FB240</f>
        <v>44216</v>
      </c>
      <c r="FD240" s="5"/>
      <c r="FE240" s="5"/>
      <c r="FF240" s="24" t="str">
        <f>IF(FE240&gt;0,WORKDAY(FB240,10),"-")</f>
        <v>-</v>
      </c>
      <c r="FG240" s="24" t="str">
        <f>IF(FE240&gt;0,WORKDAY(FC240,10),"-")</f>
        <v>-</v>
      </c>
      <c r="FH240" s="5"/>
      <c r="FI240" s="5"/>
      <c r="FJ240" s="34"/>
      <c r="FK240" s="24">
        <f t="shared" ref="FK240:FK244" si="223">WORKDAY(FB240,20)</f>
        <v>44244</v>
      </c>
      <c r="FL240" s="24">
        <f>FK240</f>
        <v>44244</v>
      </c>
      <c r="FM240" s="5"/>
      <c r="FN240" s="5"/>
      <c r="FO240" s="24" t="str">
        <f>IF(FN240&gt;0,WORKDAY(FK240,10),"-")</f>
        <v>-</v>
      </c>
      <c r="FP240" s="24" t="str">
        <f>IF(FN240&gt;0,WORKDAY(FL240,10),"-")</f>
        <v>-</v>
      </c>
      <c r="FQ240" s="5"/>
      <c r="FR240" s="5"/>
      <c r="FS240" s="54"/>
      <c r="FT240" s="24">
        <f t="shared" ref="FT240:FT244" si="224">WORKDAY(FK240,20)</f>
        <v>44272</v>
      </c>
      <c r="FU240" s="24">
        <f>FT240</f>
        <v>44272</v>
      </c>
      <c r="FV240" s="5"/>
      <c r="FW240" s="5"/>
      <c r="FX240" s="24" t="str">
        <f>IF(FW240&gt;0,WORKDAY(FT240,10),"-")</f>
        <v>-</v>
      </c>
      <c r="FY240" s="24" t="str">
        <f>IF(FW240&gt;0,WORKDAY(FU240,10),"-")</f>
        <v>-</v>
      </c>
      <c r="FZ240" s="5"/>
      <c r="GA240" s="5"/>
      <c r="GB240" s="54"/>
      <c r="GC240" s="54"/>
      <c r="GD240" s="54"/>
      <c r="GE240" s="54"/>
      <c r="GF240" s="54"/>
      <c r="GG240" s="54"/>
      <c r="GH240" s="54"/>
      <c r="GI240" s="54"/>
      <c r="GJ240" s="54"/>
      <c r="GK240" s="54"/>
      <c r="GL240" s="54"/>
      <c r="GM240" s="54"/>
      <c r="GN240" s="54"/>
      <c r="GO240" s="54"/>
      <c r="GP240" s="54"/>
      <c r="GQ240" s="54"/>
      <c r="GR240" s="54"/>
      <c r="GS240" s="54"/>
      <c r="GT240" s="54"/>
      <c r="GU240" s="54"/>
      <c r="GV240" s="54"/>
      <c r="GW240" s="54"/>
      <c r="GX240" s="54"/>
      <c r="GY240" s="54"/>
      <c r="GZ240" s="193"/>
      <c r="HA240" s="54"/>
      <c r="HB240" s="54"/>
      <c r="HC240" s="54"/>
      <c r="HD240" s="34">
        <f t="shared" ca="1" si="176"/>
        <v>1</v>
      </c>
      <c r="HE240" s="25">
        <f t="shared" ca="1" si="193"/>
        <v>6.8389057750759875E-4</v>
      </c>
      <c r="HF240" s="25">
        <f t="shared" ca="1" si="194"/>
        <v>1.5197568389057751E-3</v>
      </c>
      <c r="HG240" s="25">
        <f t="shared" ca="1" si="195"/>
        <v>9.0543259557344079E-4</v>
      </c>
      <c r="HH240" s="25">
        <f t="shared" ca="1" si="196"/>
        <v>2.012072434607646E-3</v>
      </c>
      <c r="HI240" s="25"/>
      <c r="HJ240" s="25"/>
      <c r="HK240" s="5"/>
      <c r="HL240" s="24">
        <f t="shared" ca="1" si="171"/>
        <v>44250</v>
      </c>
      <c r="HM240" s="107"/>
      <c r="HN240" s="85"/>
      <c r="HO240" s="204" t="str">
        <f t="shared" si="177"/>
        <v>ожидание A1</v>
      </c>
      <c r="HP240" s="204" t="str">
        <f t="shared" si="178"/>
        <v>не выгружено 00</v>
      </c>
      <c r="HQ240" s="182" t="str">
        <f t="shared" si="179"/>
        <v>выгружено A1</v>
      </c>
      <c r="HR240" s="182" t="str">
        <f t="shared" si="180"/>
        <v>ожидание A1</v>
      </c>
      <c r="HS240" s="182" t="b">
        <f t="shared" si="181"/>
        <v>0</v>
      </c>
      <c r="HT240" s="182" t="str">
        <f t="shared" si="182"/>
        <v>ожидание замечаний</v>
      </c>
      <c r="HU240" s="182" t="str">
        <f t="shared" si="183"/>
        <v>0055-P2-GA1-CPC-TRM-00660</v>
      </c>
      <c r="HV240" s="191">
        <f t="shared" si="184"/>
        <v>44250</v>
      </c>
      <c r="HW240" s="184" t="str">
        <f t="shared" si="185"/>
        <v>ожидание A1</v>
      </c>
      <c r="HX240" s="191" t="str">
        <f t="shared" si="186"/>
        <v>ожидание A1</v>
      </c>
      <c r="HY240" s="183"/>
      <c r="HZ240" s="182" t="str">
        <f t="shared" si="187"/>
        <v>выгружено</v>
      </c>
      <c r="IA240" s="182" t="str">
        <f t="shared" si="188"/>
        <v>A1</v>
      </c>
      <c r="IB240" s="182" t="str">
        <f t="shared" si="189"/>
        <v>ожидание замечаний к ревизии</v>
      </c>
      <c r="IC240" s="182" t="str">
        <f t="shared" si="190"/>
        <v>A1</v>
      </c>
      <c r="ID240" s="182" t="str">
        <f t="shared" si="191"/>
        <v>A1</v>
      </c>
      <c r="IE240" s="185" t="str">
        <f t="shared" si="192"/>
        <v>1</v>
      </c>
      <c r="IF240" s="135" t="b">
        <v>0</v>
      </c>
      <c r="IG240" s="181">
        <v>1</v>
      </c>
      <c r="IH240" s="85"/>
      <c r="II240" s="85"/>
      <c r="IJ240" s="85"/>
      <c r="IK240" s="85"/>
      <c r="IL240" s="85"/>
      <c r="IM240" s="85"/>
      <c r="IN240" s="85"/>
      <c r="IO240" s="85"/>
      <c r="IP240" s="85"/>
      <c r="IQ240" s="85"/>
      <c r="IR240" s="85"/>
      <c r="IS240" s="85"/>
      <c r="IT240" s="85"/>
      <c r="IU240" s="85"/>
      <c r="IV240" s="85"/>
      <c r="IW240" s="85"/>
      <c r="IX240" s="85"/>
      <c r="IY240" s="85"/>
      <c r="IZ240" s="85"/>
      <c r="JA240" s="85"/>
      <c r="JB240" s="85"/>
      <c r="JC240" s="85"/>
      <c r="JD240" s="85"/>
      <c r="JE240" s="85"/>
      <c r="JF240" s="85"/>
      <c r="JG240" s="85"/>
      <c r="JH240" s="85"/>
      <c r="JI240" s="85"/>
      <c r="JJ240" s="85"/>
      <c r="JK240" s="85"/>
      <c r="JL240" s="85"/>
      <c r="JM240" s="85"/>
      <c r="JN240" s="85"/>
      <c r="JO240" s="85"/>
      <c r="JP240" s="85"/>
      <c r="JQ240" s="85"/>
      <c r="JR240" s="85"/>
      <c r="JS240" s="85"/>
      <c r="JT240" s="85"/>
      <c r="JU240" s="85"/>
      <c r="JV240" s="85"/>
      <c r="JW240" s="85"/>
      <c r="JX240" s="85"/>
      <c r="JY240" s="85"/>
      <c r="JZ240" s="85"/>
      <c r="KA240" s="85"/>
      <c r="KB240" s="85"/>
      <c r="KC240" s="85"/>
    </row>
    <row r="241" spans="1:289" s="57" customFormat="1" ht="42.75" hidden="1" customHeight="1">
      <c r="A241" s="42"/>
      <c r="B241" s="19" t="s">
        <v>156</v>
      </c>
      <c r="C241" s="19" t="s">
        <v>157</v>
      </c>
      <c r="D241" s="5"/>
      <c r="E241" s="5"/>
      <c r="F241" s="5"/>
      <c r="G241" s="5"/>
      <c r="H241" s="5" t="s">
        <v>727</v>
      </c>
      <c r="I241" s="5" t="s">
        <v>736</v>
      </c>
      <c r="J241" s="5"/>
      <c r="K241" s="5"/>
      <c r="L241" s="5"/>
      <c r="M241" s="5"/>
      <c r="N241" s="5"/>
      <c r="O241" s="5"/>
      <c r="P241" s="5" t="s">
        <v>749</v>
      </c>
      <c r="Q241" s="5" t="s">
        <v>750</v>
      </c>
      <c r="R241" s="5" t="s">
        <v>209</v>
      </c>
      <c r="S241" s="5" t="s">
        <v>362</v>
      </c>
      <c r="T241" s="5" t="s">
        <v>370</v>
      </c>
      <c r="U241" s="5" t="s">
        <v>158</v>
      </c>
      <c r="V241" s="5"/>
      <c r="W241" s="167" t="str">
        <f t="shared" ref="W241:W244" si="225">CONCATENATE(X241,"-",Y241,"-",Z241,AA241,,AB241,"-",AC241)</f>
        <v>3-60-JSCC-0001</v>
      </c>
      <c r="X241" s="19" t="s">
        <v>180</v>
      </c>
      <c r="Y241" s="19">
        <v>60</v>
      </c>
      <c r="Z241" s="19" t="s">
        <v>309</v>
      </c>
      <c r="AA241" s="19" t="s">
        <v>303</v>
      </c>
      <c r="AB241" s="19"/>
      <c r="AC241" s="19" t="s">
        <v>188</v>
      </c>
      <c r="AD241" s="5"/>
      <c r="AE241" s="19">
        <v>4</v>
      </c>
      <c r="AF241" s="19" t="s">
        <v>181</v>
      </c>
      <c r="AG241" s="19" t="s">
        <v>182</v>
      </c>
      <c r="AH241" s="19">
        <v>335</v>
      </c>
      <c r="AI241" s="19" t="s">
        <v>188</v>
      </c>
      <c r="AJ241" s="5"/>
      <c r="AK241" s="5"/>
      <c r="AL241" s="5" t="s">
        <v>121</v>
      </c>
      <c r="AM241" s="5"/>
      <c r="AN241" s="5" t="s">
        <v>168</v>
      </c>
      <c r="AO241" s="5" t="str">
        <f>CONCATENATE("0055-",B241,"-",C241,"-","4",".",AE241,".",AF241,".",AG241,".",AH241,"-",AL241,".",AN241,"-",AI241)</f>
        <v>0055-CPC-GA1-4.4.4.60.335-ATH2.SP-0001</v>
      </c>
      <c r="AP241" s="5" t="str">
        <f>CONCATENATE("0055-",B241,"-",C241,"-","4",".",AE241,".",AF241,".",AG241,".",AH241,"-",AL241,"-",AN241,"-",AI241,"_",BD241,"_",U241)</f>
        <v>0055-CPC-GA1-4.4.4.60.335-ATH2-SP-0001_A1_ER</v>
      </c>
      <c r="AQ241" s="13" t="s">
        <v>390</v>
      </c>
      <c r="AR241" s="13" t="s">
        <v>396</v>
      </c>
      <c r="AS241" s="13"/>
      <c r="AT241" s="13"/>
      <c r="AU241" s="13" t="s">
        <v>319</v>
      </c>
      <c r="AV241" s="13" t="s">
        <v>334</v>
      </c>
      <c r="AW241" s="13" t="str">
        <f>CONCATENATE(AQ241," ",AS241,CHAR(10),W241,CHAR(10),AU241)</f>
        <v>SIS Control Cabinet 
3-60-JSCC-0001
List of elements</v>
      </c>
      <c r="AX241" s="13" t="str">
        <f>CONCATENATE(AR241," ",AT241,CHAR(10),W241,CHAR(10),AV241)</f>
        <v>Шкаф системный ПАЗ 
3-60-JSCC-0001
Перечень элементов</v>
      </c>
      <c r="AY241" s="5"/>
      <c r="AZ241" s="5" t="s">
        <v>490</v>
      </c>
      <c r="BA241" s="5" t="s">
        <v>481</v>
      </c>
      <c r="BB241" s="5" t="str">
        <f>IF(FW241&gt;0,"02",IF(FN241&gt;0,"01",IF(FE241&gt;0,"00",IF(EM241&gt;0,"G1",IF(ED241&gt;0,"F1",IF(DU241&gt;0,"E1",IF(DL241&gt;0,"D1",IF(DC241&gt;0,"C1",IF(CT241&gt;0,"B1",IF(BM241&gt;0,"A1","-"))))))))))</f>
        <v>A1</v>
      </c>
      <c r="BC241" s="167" t="str">
        <f t="shared" si="221"/>
        <v>IFR</v>
      </c>
      <c r="BD241" s="5" t="str">
        <f t="shared" si="222"/>
        <v>A1</v>
      </c>
      <c r="BE241" s="5"/>
      <c r="BF241" s="5"/>
      <c r="BG241" s="12"/>
      <c r="BH241" s="5"/>
      <c r="BI241" s="5"/>
      <c r="BJ241" s="54">
        <f>FB241-(28+15)</f>
        <v>44173</v>
      </c>
      <c r="BK241" s="54">
        <f ca="1">IF(BM241&gt;0,BL241,IF(BJ241&lt;TODAY(),WORKDAY(TODAY(),10),BJ241))</f>
        <v>44250</v>
      </c>
      <c r="BL241" s="193">
        <v>44250</v>
      </c>
      <c r="BM241" s="167" t="s">
        <v>783</v>
      </c>
      <c r="BN241" s="167"/>
      <c r="BO241" s="167"/>
      <c r="BP241" s="167"/>
      <c r="BQ241" s="167"/>
      <c r="BR241" s="157"/>
      <c r="BS241" s="157"/>
      <c r="BT241" s="157"/>
      <c r="BU241" s="157"/>
      <c r="BV241" s="157"/>
      <c r="BW241" s="147"/>
      <c r="BX241" s="147"/>
      <c r="BY241" s="147"/>
      <c r="BZ241" s="147"/>
      <c r="CA241" s="147"/>
      <c r="CB241" s="125"/>
      <c r="CC241" s="125"/>
      <c r="CD241" s="125"/>
      <c r="CE241" s="125"/>
      <c r="CF241" s="125"/>
      <c r="CG241" s="125"/>
      <c r="CH241" s="125"/>
      <c r="CI241" s="125"/>
      <c r="CJ241" s="125"/>
      <c r="CK241" s="125"/>
      <c r="CL241" s="24">
        <f>WORKDAY(BJ241,20)</f>
        <v>44201</v>
      </c>
      <c r="CM241" s="24">
        <f ca="1">IF(BM241&gt;0,WORKDAY(BK241,10),"-")</f>
        <v>44264</v>
      </c>
      <c r="CN241" s="54"/>
      <c r="CO241" s="117"/>
      <c r="CP241" s="34"/>
      <c r="CQ241" s="24">
        <f>WORKDAY(CL241,10)</f>
        <v>44215</v>
      </c>
      <c r="CR241" s="24" t="str">
        <f>IF(CO241&gt;0,WORKDAY(CM241,10),"-")</f>
        <v>-</v>
      </c>
      <c r="CS241" s="54"/>
      <c r="CT241" s="5"/>
      <c r="CU241" s="24" t="str">
        <f>IF(CT241&gt;0,WORKDAY(CQ241,10),"-")</f>
        <v>-</v>
      </c>
      <c r="CV241" s="24" t="str">
        <f>IF(CT241&gt;0,WORKDAY(CR241,10),"-")</f>
        <v>-</v>
      </c>
      <c r="CW241" s="54"/>
      <c r="CX241" s="5"/>
      <c r="CY241" s="34"/>
      <c r="CZ241" s="24" t="str">
        <f>IF(CX241&gt;0,WORKDAY(CU241,10),"-")</f>
        <v>-</v>
      </c>
      <c r="DA241" s="24" t="str">
        <f>IF(CX241&gt;0,WORKDAY(CV241,10),"-")</f>
        <v>-</v>
      </c>
      <c r="DB241" s="24"/>
      <c r="DC241" s="5"/>
      <c r="DD241" s="24" t="str">
        <f>IF(DC241&gt;0,WORKDAY(CZ241,10),"-")</f>
        <v>-</v>
      </c>
      <c r="DE241" s="24" t="str">
        <f>IF(DC241&gt;0,WORKDAY(DA241,10),"-")</f>
        <v>-</v>
      </c>
      <c r="DF241" s="5"/>
      <c r="DG241" s="5"/>
      <c r="DH241" s="54"/>
      <c r="DI241" s="24" t="str">
        <f>IF(DG241&gt;0,WORKDAY(DD241,10),"-")</f>
        <v>-</v>
      </c>
      <c r="DJ241" s="24">
        <v>43455</v>
      </c>
      <c r="DK241" s="5"/>
      <c r="DL241" s="5"/>
      <c r="DM241" s="24" t="str">
        <f>IF(DL241&gt;0,WORKDAY(DI241,10),"-")</f>
        <v>-</v>
      </c>
      <c r="DN241" s="24" t="str">
        <f>IF(DL241&gt;0,WORKDAY(DJ241,10),"-")</f>
        <v>-</v>
      </c>
      <c r="DO241" s="5"/>
      <c r="DP241" s="5"/>
      <c r="DQ241" s="54"/>
      <c r="DR241" s="24" t="str">
        <f>IF(DP241&gt;0,WORKDAY(DM241,10),"-")</f>
        <v>-</v>
      </c>
      <c r="DS241" s="24">
        <v>43455</v>
      </c>
      <c r="DT241" s="5"/>
      <c r="DU241" s="5"/>
      <c r="DV241" s="24" t="str">
        <f>IF(DU241&gt;0,WORKDAY(DR241,10),"-")</f>
        <v>-</v>
      </c>
      <c r="DW241" s="24" t="str">
        <f>IF(DU241&gt;0,WORKDAY(DS241,10),"-")</f>
        <v>-</v>
      </c>
      <c r="DX241" s="5"/>
      <c r="DY241" s="5"/>
      <c r="DZ241" s="54"/>
      <c r="EA241" s="24" t="str">
        <f>IF(DY241&gt;0,WORKDAY(DV241,10),"-")</f>
        <v>-</v>
      </c>
      <c r="EB241" s="24" t="str">
        <f>IF(DY241&gt;0,WORKDAY(DW241,10),"-")</f>
        <v>-</v>
      </c>
      <c r="EC241" s="5"/>
      <c r="ED241" s="5"/>
      <c r="EE241" s="24" t="str">
        <f>IF(ED241&gt;0,WORKDAY(EA241,10),"-")</f>
        <v>-</v>
      </c>
      <c r="EF241" s="24" t="str">
        <f>IF(ED241&gt;0,WORKDAY(EB241,10),"-")</f>
        <v>-</v>
      </c>
      <c r="EG241" s="5"/>
      <c r="EH241" s="5"/>
      <c r="EI241" s="54"/>
      <c r="EJ241" s="24" t="str">
        <f>IF(EH241&gt;0,WORKDAY(EE241,10),"-")</f>
        <v>-</v>
      </c>
      <c r="EK241" s="24" t="str">
        <f>IF(EH241&gt;0,WORKDAY(EF241,10),"-")</f>
        <v>-</v>
      </c>
      <c r="EL241" s="5"/>
      <c r="EM241" s="5"/>
      <c r="EN241" s="24" t="str">
        <f>IF(EM241&gt;0,WORKDAY(EJ241,10),"-")</f>
        <v>-</v>
      </c>
      <c r="EO241" s="24" t="str">
        <f>IF(EM241&gt;0,WORKDAY(EK241,10),"-")</f>
        <v>-</v>
      </c>
      <c r="EP241" s="5"/>
      <c r="EQ241" s="5"/>
      <c r="ER241" s="54"/>
      <c r="ES241" s="54"/>
      <c r="ET241" s="54"/>
      <c r="EU241" s="54"/>
      <c r="EV241" s="54"/>
      <c r="EW241" s="24"/>
      <c r="EX241" s="24"/>
      <c r="EY241" s="167"/>
      <c r="EZ241" s="167"/>
      <c r="FA241" s="193"/>
      <c r="FB241" s="214">
        <v>44216</v>
      </c>
      <c r="FC241" s="214">
        <f>FB241</f>
        <v>44216</v>
      </c>
      <c r="FD241" s="5"/>
      <c r="FE241" s="5"/>
      <c r="FF241" s="24" t="str">
        <f>IF(FE241&gt;0,WORKDAY(FB241,10),"-")</f>
        <v>-</v>
      </c>
      <c r="FG241" s="24" t="str">
        <f>IF(FE241&gt;0,WORKDAY(FC241,10),"-")</f>
        <v>-</v>
      </c>
      <c r="FH241" s="167"/>
      <c r="FI241" s="167"/>
      <c r="FJ241" s="175"/>
      <c r="FK241" s="24">
        <f t="shared" si="223"/>
        <v>44244</v>
      </c>
      <c r="FL241" s="24">
        <f>FK241</f>
        <v>44244</v>
      </c>
      <c r="FM241" s="5"/>
      <c r="FN241" s="5"/>
      <c r="FO241" s="24" t="str">
        <f>IF(FN241&gt;0,WORKDAY(FK241,10),"-")</f>
        <v>-</v>
      </c>
      <c r="FP241" s="24" t="str">
        <f>IF(FN241&gt;0,WORKDAY(FL241,10),"-")</f>
        <v>-</v>
      </c>
      <c r="FQ241" s="5"/>
      <c r="FR241" s="5"/>
      <c r="FS241" s="54"/>
      <c r="FT241" s="24">
        <f t="shared" si="224"/>
        <v>44272</v>
      </c>
      <c r="FU241" s="24">
        <f>FT241</f>
        <v>44272</v>
      </c>
      <c r="FV241" s="5"/>
      <c r="FW241" s="5"/>
      <c r="FX241" s="24" t="str">
        <f>IF(FW241&gt;0,WORKDAY(FT241,10),"-")</f>
        <v>-</v>
      </c>
      <c r="FY241" s="24" t="str">
        <f>IF(FW241&gt;0,WORKDAY(FU241,10),"-")</f>
        <v>-</v>
      </c>
      <c r="FZ241" s="5"/>
      <c r="GA241" s="5"/>
      <c r="GB241" s="54"/>
      <c r="GC241" s="54"/>
      <c r="GD241" s="54"/>
      <c r="GE241" s="54"/>
      <c r="GF241" s="54"/>
      <c r="GG241" s="54"/>
      <c r="GH241" s="54"/>
      <c r="GI241" s="54"/>
      <c r="GJ241" s="54"/>
      <c r="GK241" s="54"/>
      <c r="GL241" s="54"/>
      <c r="GM241" s="54"/>
      <c r="GN241" s="54"/>
      <c r="GO241" s="54"/>
      <c r="GP241" s="54"/>
      <c r="GQ241" s="54"/>
      <c r="GR241" s="54"/>
      <c r="GS241" s="54"/>
      <c r="GT241" s="54"/>
      <c r="GU241" s="54"/>
      <c r="GV241" s="54"/>
      <c r="GW241" s="54"/>
      <c r="GX241" s="54"/>
      <c r="GY241" s="54"/>
      <c r="GZ241" s="193"/>
      <c r="HA241" s="54"/>
      <c r="HB241" s="54"/>
      <c r="HC241" s="54"/>
      <c r="HD241" s="34">
        <f t="shared" ca="1" si="176"/>
        <v>1</v>
      </c>
      <c r="HE241" s="25">
        <f t="shared" ca="1" si="193"/>
        <v>6.8389057750759875E-4</v>
      </c>
      <c r="HF241" s="25">
        <f t="shared" ca="1" si="194"/>
        <v>1.5197568389057751E-3</v>
      </c>
      <c r="HG241" s="25">
        <f t="shared" ca="1" si="195"/>
        <v>9.0543259557344079E-4</v>
      </c>
      <c r="HH241" s="25">
        <f t="shared" ca="1" si="196"/>
        <v>2.012072434607646E-3</v>
      </c>
      <c r="HI241" s="25"/>
      <c r="HJ241" s="25"/>
      <c r="HK241" s="5"/>
      <c r="HL241" s="24">
        <f t="shared" ca="1" si="171"/>
        <v>44250</v>
      </c>
      <c r="HM241" s="107"/>
      <c r="HN241" s="85"/>
      <c r="HO241" s="204" t="str">
        <f t="shared" si="177"/>
        <v>ожидание A1</v>
      </c>
      <c r="HP241" s="204" t="str">
        <f t="shared" si="178"/>
        <v>не выгружено 00</v>
      </c>
      <c r="HQ241" s="182" t="str">
        <f t="shared" si="179"/>
        <v>выгружено A1</v>
      </c>
      <c r="HR241" s="182" t="str">
        <f t="shared" si="180"/>
        <v>ожидание A1</v>
      </c>
      <c r="HS241" s="182" t="b">
        <f t="shared" si="181"/>
        <v>0</v>
      </c>
      <c r="HT241" s="182" t="str">
        <f t="shared" si="182"/>
        <v>ожидание замечаний</v>
      </c>
      <c r="HU241" s="182" t="str">
        <f t="shared" si="183"/>
        <v>0055-P2-GA1-CPC-TRM-00660</v>
      </c>
      <c r="HV241" s="191">
        <f t="shared" si="184"/>
        <v>44250</v>
      </c>
      <c r="HW241" s="184" t="str">
        <f t="shared" si="185"/>
        <v>ожидание A1</v>
      </c>
      <c r="HX241" s="191" t="str">
        <f t="shared" si="186"/>
        <v>ожидание A1</v>
      </c>
      <c r="HY241" s="183"/>
      <c r="HZ241" s="182" t="str">
        <f t="shared" si="187"/>
        <v>выгружено</v>
      </c>
      <c r="IA241" s="182" t="str">
        <f t="shared" si="188"/>
        <v>A1</v>
      </c>
      <c r="IB241" s="182" t="str">
        <f t="shared" si="189"/>
        <v>ожидание замечаний к ревизии</v>
      </c>
      <c r="IC241" s="182" t="str">
        <f t="shared" si="190"/>
        <v>A1</v>
      </c>
      <c r="ID241" s="182" t="str">
        <f t="shared" si="191"/>
        <v>A1</v>
      </c>
      <c r="IE241" s="185" t="str">
        <f t="shared" si="192"/>
        <v>1</v>
      </c>
      <c r="IF241" s="135" t="b">
        <v>0</v>
      </c>
      <c r="IG241" s="181">
        <v>1</v>
      </c>
      <c r="IH241" s="85"/>
      <c r="II241" s="85"/>
      <c r="IJ241" s="85"/>
      <c r="IK241" s="85"/>
      <c r="IL241" s="85"/>
      <c r="IM241" s="85"/>
      <c r="IN241" s="85"/>
      <c r="IO241" s="85"/>
      <c r="IP241" s="85"/>
      <c r="IQ241" s="85"/>
      <c r="IR241" s="85"/>
      <c r="IS241" s="85"/>
      <c r="IT241" s="85"/>
      <c r="IU241" s="85"/>
      <c r="IV241" s="85"/>
      <c r="IW241" s="85"/>
      <c r="IX241" s="85"/>
      <c r="IY241" s="85"/>
      <c r="IZ241" s="85"/>
      <c r="JA241" s="85"/>
      <c r="JB241" s="85"/>
      <c r="JC241" s="85"/>
      <c r="JD241" s="85"/>
      <c r="JE241" s="85"/>
      <c r="JF241" s="85"/>
      <c r="JG241" s="85"/>
      <c r="JH241" s="85"/>
      <c r="JI241" s="85"/>
      <c r="JJ241" s="85"/>
      <c r="JK241" s="85"/>
      <c r="JL241" s="85"/>
      <c r="JM241" s="85"/>
      <c r="JN241" s="85"/>
      <c r="JO241" s="85"/>
      <c r="JP241" s="85"/>
      <c r="JQ241" s="85"/>
      <c r="JR241" s="85"/>
      <c r="JS241" s="85"/>
      <c r="JT241" s="85"/>
      <c r="JU241" s="85"/>
      <c r="JV241" s="85"/>
      <c r="JW241" s="85"/>
      <c r="JX241" s="85"/>
      <c r="JY241" s="85"/>
      <c r="JZ241" s="85"/>
      <c r="KA241" s="85"/>
      <c r="KB241" s="85"/>
      <c r="KC241" s="85"/>
    </row>
    <row r="242" spans="1:289" s="57" customFormat="1" ht="42.75" hidden="1" customHeight="1">
      <c r="A242" s="42"/>
      <c r="B242" s="19" t="s">
        <v>156</v>
      </c>
      <c r="C242" s="19" t="s">
        <v>157</v>
      </c>
      <c r="D242" s="5"/>
      <c r="E242" s="5"/>
      <c r="F242" s="5"/>
      <c r="G242" s="5"/>
      <c r="H242" s="5" t="s">
        <v>727</v>
      </c>
      <c r="I242" s="5" t="s">
        <v>736</v>
      </c>
      <c r="J242" s="5"/>
      <c r="K242" s="5"/>
      <c r="L242" s="5"/>
      <c r="M242" s="5"/>
      <c r="N242" s="5"/>
      <c r="O242" s="5"/>
      <c r="P242" s="5" t="s">
        <v>749</v>
      </c>
      <c r="Q242" s="5" t="s">
        <v>750</v>
      </c>
      <c r="R242" s="5" t="s">
        <v>209</v>
      </c>
      <c r="S242" s="5" t="s">
        <v>362</v>
      </c>
      <c r="T242" s="5" t="s">
        <v>370</v>
      </c>
      <c r="U242" s="5" t="s">
        <v>158</v>
      </c>
      <c r="V242" s="5"/>
      <c r="W242" s="167" t="str">
        <f t="shared" si="225"/>
        <v>3-60-JSCC-0001</v>
      </c>
      <c r="X242" s="19" t="s">
        <v>180</v>
      </c>
      <c r="Y242" s="19">
        <v>60</v>
      </c>
      <c r="Z242" s="19" t="s">
        <v>309</v>
      </c>
      <c r="AA242" s="19" t="s">
        <v>303</v>
      </c>
      <c r="AB242" s="19"/>
      <c r="AC242" s="19" t="s">
        <v>188</v>
      </c>
      <c r="AD242" s="5"/>
      <c r="AE242" s="19">
        <v>4</v>
      </c>
      <c r="AF242" s="19" t="s">
        <v>181</v>
      </c>
      <c r="AG242" s="19" t="s">
        <v>182</v>
      </c>
      <c r="AH242" s="19">
        <v>335</v>
      </c>
      <c r="AI242" s="19" t="s">
        <v>188</v>
      </c>
      <c r="AJ242" s="5"/>
      <c r="AK242" s="5"/>
      <c r="AL242" s="5" t="s">
        <v>121</v>
      </c>
      <c r="AM242" s="5"/>
      <c r="AN242" s="5" t="s">
        <v>169</v>
      </c>
      <c r="AO242" s="5" t="str">
        <f>CONCATENATE("0055-",B242,"-",C242,"-","4",".",AE242,".",AF242,".",AG242,".",AH242,"-",AL242,".",AN242,"-",AI242)</f>
        <v>0055-CPC-GA1-4.4.4.60.335-ATH2.V0-0001</v>
      </c>
      <c r="AP242" s="5" t="str">
        <f>CONCATENATE("0055-",B242,"-",C242,"-","4",".",AE242,".",AF242,".",AG242,".",AH242,"-",AL242,"-",AN242,"-",AI242,"_",BD242,"_",U242)</f>
        <v>0055-CPC-GA1-4.4.4.60.335-ATH2-V0-0001_A1_ER</v>
      </c>
      <c r="AQ242" s="13" t="s">
        <v>390</v>
      </c>
      <c r="AR242" s="13" t="s">
        <v>396</v>
      </c>
      <c r="AS242" s="13"/>
      <c r="AT242" s="13"/>
      <c r="AU242" s="13" t="s">
        <v>320</v>
      </c>
      <c r="AV242" s="13" t="s">
        <v>335</v>
      </c>
      <c r="AW242" s="13" t="str">
        <f>CONCATENATE(AQ242," ",AS242,CHAR(10),W242,CHAR(10),AU242)</f>
        <v>SIS Control Cabinet 
3-60-JSCC-0001
General view drawings</v>
      </c>
      <c r="AX242" s="13" t="str">
        <f>CONCATENATE(AR242," ",AT242,CHAR(10),W242,CHAR(10),AV242)</f>
        <v>Шкаф системный ПАЗ 
3-60-JSCC-0001
Чертеж общего вида</v>
      </c>
      <c r="AY242" s="5"/>
      <c r="AZ242" s="5" t="s">
        <v>490</v>
      </c>
      <c r="BA242" s="5" t="s">
        <v>481</v>
      </c>
      <c r="BB242" s="5" t="str">
        <f>IF(FW242&gt;0,"02",IF(FN242&gt;0,"01",IF(FE242&gt;0,"00",IF(EM242&gt;0,"G1",IF(ED242&gt;0,"F1",IF(DU242&gt;0,"E1",IF(DL242&gt;0,"D1",IF(DC242&gt;0,"C1",IF(CT242&gt;0,"B1",IF(BM242&gt;0,"A1","-"))))))))))</f>
        <v>A1</v>
      </c>
      <c r="BC242" s="167" t="str">
        <f t="shared" si="221"/>
        <v>IFR</v>
      </c>
      <c r="BD242" s="5" t="str">
        <f t="shared" si="222"/>
        <v>A1</v>
      </c>
      <c r="BE242" s="5"/>
      <c r="BF242" s="5"/>
      <c r="BG242" s="12"/>
      <c r="BH242" s="5"/>
      <c r="BI242" s="5"/>
      <c r="BJ242" s="54">
        <f>FB242-(28+15)</f>
        <v>44173</v>
      </c>
      <c r="BK242" s="54">
        <f ca="1">IF(BM242&gt;0,BL242,IF(BJ242&lt;TODAY(),WORKDAY(TODAY(),10),BJ242))</f>
        <v>44250</v>
      </c>
      <c r="BL242" s="193">
        <v>44250</v>
      </c>
      <c r="BM242" s="167" t="s">
        <v>783</v>
      </c>
      <c r="BN242" s="167"/>
      <c r="BO242" s="167"/>
      <c r="BP242" s="167"/>
      <c r="BQ242" s="167"/>
      <c r="BR242" s="157"/>
      <c r="BS242" s="157"/>
      <c r="BT242" s="157"/>
      <c r="BU242" s="157"/>
      <c r="BV242" s="157"/>
      <c r="BW242" s="147"/>
      <c r="BX242" s="147"/>
      <c r="BY242" s="147"/>
      <c r="BZ242" s="147"/>
      <c r="CA242" s="147"/>
      <c r="CB242" s="125"/>
      <c r="CC242" s="125"/>
      <c r="CD242" s="125"/>
      <c r="CE242" s="125"/>
      <c r="CF242" s="125"/>
      <c r="CG242" s="125"/>
      <c r="CH242" s="125"/>
      <c r="CI242" s="125"/>
      <c r="CJ242" s="125"/>
      <c r="CK242" s="125"/>
      <c r="CL242" s="24">
        <f>WORKDAY(BJ242,20)</f>
        <v>44201</v>
      </c>
      <c r="CM242" s="24">
        <f ca="1">IF(BM242&gt;0,WORKDAY(BK242,10),"-")</f>
        <v>44264</v>
      </c>
      <c r="CN242" s="54"/>
      <c r="CO242" s="117"/>
      <c r="CP242" s="34"/>
      <c r="CQ242" s="24">
        <f>WORKDAY(CL242,10)</f>
        <v>44215</v>
      </c>
      <c r="CR242" s="24" t="str">
        <f>IF(CO242&gt;0,WORKDAY(CM242,10),"-")</f>
        <v>-</v>
      </c>
      <c r="CS242" s="54"/>
      <c r="CT242" s="5"/>
      <c r="CU242" s="24" t="str">
        <f>IF(CT242&gt;0,WORKDAY(CQ242,10),"-")</f>
        <v>-</v>
      </c>
      <c r="CV242" s="24" t="str">
        <f>IF(CT242&gt;0,WORKDAY(CR242,10),"-")</f>
        <v>-</v>
      </c>
      <c r="CW242" s="54"/>
      <c r="CX242" s="5"/>
      <c r="CY242" s="34"/>
      <c r="CZ242" s="24" t="str">
        <f>IF(CX242&gt;0,WORKDAY(CU242,10),"-")</f>
        <v>-</v>
      </c>
      <c r="DA242" s="24" t="str">
        <f>IF(CX242&gt;0,WORKDAY(CV242,10),"-")</f>
        <v>-</v>
      </c>
      <c r="DB242" s="24"/>
      <c r="DC242" s="5"/>
      <c r="DD242" s="24" t="str">
        <f>IF(DC242&gt;0,WORKDAY(CZ242,10),"-")</f>
        <v>-</v>
      </c>
      <c r="DE242" s="24" t="str">
        <f>IF(DC242&gt;0,WORKDAY(DA242,10),"-")</f>
        <v>-</v>
      </c>
      <c r="DF242" s="5"/>
      <c r="DG242" s="5"/>
      <c r="DH242" s="54"/>
      <c r="DI242" s="24" t="str">
        <f>IF(DG242&gt;0,WORKDAY(DD242,10),"-")</f>
        <v>-</v>
      </c>
      <c r="DJ242" s="24">
        <v>43455</v>
      </c>
      <c r="DK242" s="5"/>
      <c r="DL242" s="5"/>
      <c r="DM242" s="24" t="str">
        <f>IF(DL242&gt;0,WORKDAY(DI242,10),"-")</f>
        <v>-</v>
      </c>
      <c r="DN242" s="24" t="str">
        <f>IF(DL242&gt;0,WORKDAY(DJ242,10),"-")</f>
        <v>-</v>
      </c>
      <c r="DO242" s="5"/>
      <c r="DP242" s="5"/>
      <c r="DQ242" s="54"/>
      <c r="DR242" s="24" t="str">
        <f>IF(DP242&gt;0,WORKDAY(DM242,10),"-")</f>
        <v>-</v>
      </c>
      <c r="DS242" s="24">
        <v>43455</v>
      </c>
      <c r="DT242" s="5"/>
      <c r="DU242" s="5"/>
      <c r="DV242" s="24" t="str">
        <f>IF(DU242&gt;0,WORKDAY(DR242,10),"-")</f>
        <v>-</v>
      </c>
      <c r="DW242" s="24" t="str">
        <f>IF(DU242&gt;0,WORKDAY(DS242,10),"-")</f>
        <v>-</v>
      </c>
      <c r="DX242" s="5"/>
      <c r="DY242" s="5"/>
      <c r="DZ242" s="54"/>
      <c r="EA242" s="24" t="str">
        <f>IF(DY242&gt;0,WORKDAY(DV242,10),"-")</f>
        <v>-</v>
      </c>
      <c r="EB242" s="24" t="str">
        <f>IF(DY242&gt;0,WORKDAY(DW242,10),"-")</f>
        <v>-</v>
      </c>
      <c r="EC242" s="5"/>
      <c r="ED242" s="5"/>
      <c r="EE242" s="24" t="str">
        <f>IF(ED242&gt;0,WORKDAY(EA242,10),"-")</f>
        <v>-</v>
      </c>
      <c r="EF242" s="24" t="str">
        <f>IF(ED242&gt;0,WORKDAY(EB242,10),"-")</f>
        <v>-</v>
      </c>
      <c r="EG242" s="5"/>
      <c r="EH242" s="5"/>
      <c r="EI242" s="54"/>
      <c r="EJ242" s="24" t="str">
        <f>IF(EH242&gt;0,WORKDAY(EE242,10),"-")</f>
        <v>-</v>
      </c>
      <c r="EK242" s="24" t="str">
        <f>IF(EH242&gt;0,WORKDAY(EF242,10),"-")</f>
        <v>-</v>
      </c>
      <c r="EL242" s="5"/>
      <c r="EM242" s="5"/>
      <c r="EN242" s="24" t="str">
        <f>IF(EM242&gt;0,WORKDAY(EJ242,10),"-")</f>
        <v>-</v>
      </c>
      <c r="EO242" s="24" t="str">
        <f>IF(EM242&gt;0,WORKDAY(EK242,10),"-")</f>
        <v>-</v>
      </c>
      <c r="EP242" s="5"/>
      <c r="EQ242" s="5"/>
      <c r="ER242" s="54"/>
      <c r="ES242" s="54"/>
      <c r="ET242" s="54"/>
      <c r="EU242" s="54"/>
      <c r="EV242" s="54"/>
      <c r="EW242" s="24"/>
      <c r="EX242" s="24"/>
      <c r="EY242" s="167"/>
      <c r="EZ242" s="167"/>
      <c r="FA242" s="193"/>
      <c r="FB242" s="214">
        <v>44216</v>
      </c>
      <c r="FC242" s="214">
        <f>FB242</f>
        <v>44216</v>
      </c>
      <c r="FD242" s="5"/>
      <c r="FE242" s="5"/>
      <c r="FF242" s="24" t="str">
        <f>IF(FE242&gt;0,WORKDAY(FB242,10),"-")</f>
        <v>-</v>
      </c>
      <c r="FG242" s="24" t="str">
        <f>IF(FE242&gt;0,WORKDAY(FC242,10),"-")</f>
        <v>-</v>
      </c>
      <c r="FH242" s="5"/>
      <c r="FI242" s="5"/>
      <c r="FJ242" s="34"/>
      <c r="FK242" s="24">
        <f t="shared" si="223"/>
        <v>44244</v>
      </c>
      <c r="FL242" s="24">
        <f>FK242</f>
        <v>44244</v>
      </c>
      <c r="FM242" s="5"/>
      <c r="FN242" s="5"/>
      <c r="FO242" s="24" t="str">
        <f>IF(FN242&gt;0,WORKDAY(FK242,10),"-")</f>
        <v>-</v>
      </c>
      <c r="FP242" s="24" t="str">
        <f>IF(FN242&gt;0,WORKDAY(FL242,10),"-")</f>
        <v>-</v>
      </c>
      <c r="FQ242" s="5"/>
      <c r="FR242" s="5"/>
      <c r="FS242" s="54"/>
      <c r="FT242" s="24">
        <f t="shared" si="224"/>
        <v>44272</v>
      </c>
      <c r="FU242" s="24">
        <f>FT242</f>
        <v>44272</v>
      </c>
      <c r="FV242" s="5"/>
      <c r="FW242" s="5"/>
      <c r="FX242" s="24" t="str">
        <f>IF(FW242&gt;0,WORKDAY(FT242,10),"-")</f>
        <v>-</v>
      </c>
      <c r="FY242" s="24" t="str">
        <f>IF(FW242&gt;0,WORKDAY(FU242,10),"-")</f>
        <v>-</v>
      </c>
      <c r="FZ242" s="5"/>
      <c r="GA242" s="5"/>
      <c r="GB242" s="54"/>
      <c r="GC242" s="54"/>
      <c r="GD242" s="54"/>
      <c r="GE242" s="54"/>
      <c r="GF242" s="54"/>
      <c r="GG242" s="54"/>
      <c r="GH242" s="54"/>
      <c r="GI242" s="54"/>
      <c r="GJ242" s="54"/>
      <c r="GK242" s="54"/>
      <c r="GL242" s="54"/>
      <c r="GM242" s="54"/>
      <c r="GN242" s="54"/>
      <c r="GO242" s="54"/>
      <c r="GP242" s="54"/>
      <c r="GQ242" s="54"/>
      <c r="GR242" s="54"/>
      <c r="GS242" s="54"/>
      <c r="GT242" s="54"/>
      <c r="GU242" s="54"/>
      <c r="GV242" s="54"/>
      <c r="GW242" s="54"/>
      <c r="GX242" s="54"/>
      <c r="GY242" s="54"/>
      <c r="GZ242" s="193"/>
      <c r="HA242" s="54"/>
      <c r="HB242" s="54"/>
      <c r="HC242" s="54"/>
      <c r="HD242" s="34">
        <f t="shared" ca="1" si="176"/>
        <v>1</v>
      </c>
      <c r="HE242" s="25">
        <f t="shared" ca="1" si="193"/>
        <v>6.8389057750759875E-4</v>
      </c>
      <c r="HF242" s="25">
        <f t="shared" ca="1" si="194"/>
        <v>1.5197568389057751E-3</v>
      </c>
      <c r="HG242" s="25">
        <f t="shared" ca="1" si="195"/>
        <v>9.0543259557344079E-4</v>
      </c>
      <c r="HH242" s="25">
        <f t="shared" ca="1" si="196"/>
        <v>2.012072434607646E-3</v>
      </c>
      <c r="HI242" s="25"/>
      <c r="HJ242" s="25"/>
      <c r="HK242" s="5"/>
      <c r="HL242" s="24">
        <f t="shared" ca="1" si="171"/>
        <v>44250</v>
      </c>
      <c r="HM242" s="107"/>
      <c r="HN242" s="85"/>
      <c r="HO242" s="204" t="str">
        <f t="shared" si="177"/>
        <v>ожидание A1</v>
      </c>
      <c r="HP242" s="204" t="str">
        <f t="shared" si="178"/>
        <v>не выгружено 00</v>
      </c>
      <c r="HQ242" s="182" t="str">
        <f t="shared" si="179"/>
        <v>выгружено A1</v>
      </c>
      <c r="HR242" s="182" t="str">
        <f t="shared" si="180"/>
        <v>ожидание A1</v>
      </c>
      <c r="HS242" s="182" t="b">
        <f t="shared" si="181"/>
        <v>0</v>
      </c>
      <c r="HT242" s="182" t="str">
        <f t="shared" si="182"/>
        <v>ожидание замечаний</v>
      </c>
      <c r="HU242" s="182" t="str">
        <f t="shared" si="183"/>
        <v>0055-P2-GA1-CPC-TRM-00660</v>
      </c>
      <c r="HV242" s="191">
        <f t="shared" si="184"/>
        <v>44250</v>
      </c>
      <c r="HW242" s="184" t="str">
        <f t="shared" si="185"/>
        <v>ожидание A1</v>
      </c>
      <c r="HX242" s="191" t="str">
        <f t="shared" si="186"/>
        <v>ожидание A1</v>
      </c>
      <c r="HY242" s="183"/>
      <c r="HZ242" s="182" t="str">
        <f t="shared" si="187"/>
        <v>выгружено</v>
      </c>
      <c r="IA242" s="182" t="str">
        <f t="shared" si="188"/>
        <v>A1</v>
      </c>
      <c r="IB242" s="182" t="str">
        <f t="shared" si="189"/>
        <v>ожидание замечаний к ревизии</v>
      </c>
      <c r="IC242" s="182" t="str">
        <f t="shared" si="190"/>
        <v>A1</v>
      </c>
      <c r="ID242" s="182" t="str">
        <f t="shared" si="191"/>
        <v>A1</v>
      </c>
      <c r="IE242" s="185" t="str">
        <f t="shared" si="192"/>
        <v>1</v>
      </c>
      <c r="IF242" s="135" t="b">
        <v>0</v>
      </c>
      <c r="IG242" s="181">
        <v>1</v>
      </c>
      <c r="IH242" s="85"/>
      <c r="II242" s="85"/>
      <c r="IJ242" s="85"/>
      <c r="IK242" s="85"/>
      <c r="IL242" s="85"/>
      <c r="IM242" s="85"/>
      <c r="IN242" s="85"/>
      <c r="IO242" s="85"/>
      <c r="IP242" s="85"/>
      <c r="IQ242" s="85"/>
      <c r="IR242" s="85"/>
      <c r="IS242" s="85"/>
      <c r="IT242" s="85"/>
      <c r="IU242" s="85"/>
      <c r="IV242" s="85"/>
      <c r="IW242" s="85"/>
      <c r="IX242" s="85"/>
      <c r="IY242" s="85"/>
      <c r="IZ242" s="85"/>
      <c r="JA242" s="85"/>
      <c r="JB242" s="85"/>
      <c r="JC242" s="85"/>
      <c r="JD242" s="85"/>
      <c r="JE242" s="85"/>
      <c r="JF242" s="85"/>
      <c r="JG242" s="85"/>
      <c r="JH242" s="85"/>
      <c r="JI242" s="85"/>
      <c r="JJ242" s="85"/>
      <c r="JK242" s="85"/>
      <c r="JL242" s="85"/>
      <c r="JM242" s="85"/>
      <c r="JN242" s="85"/>
      <c r="JO242" s="85"/>
      <c r="JP242" s="85"/>
      <c r="JQ242" s="85"/>
      <c r="JR242" s="85"/>
      <c r="JS242" s="85"/>
      <c r="JT242" s="85"/>
      <c r="JU242" s="85"/>
      <c r="JV242" s="85"/>
      <c r="JW242" s="85"/>
      <c r="JX242" s="85"/>
      <c r="JY242" s="85"/>
      <c r="JZ242" s="85"/>
      <c r="KA242" s="85"/>
      <c r="KB242" s="85"/>
      <c r="KC242" s="85"/>
    </row>
    <row r="243" spans="1:289" s="57" customFormat="1" ht="42.75" hidden="1" customHeight="1">
      <c r="A243" s="42"/>
      <c r="B243" s="19" t="s">
        <v>156</v>
      </c>
      <c r="C243" s="19" t="s">
        <v>157</v>
      </c>
      <c r="D243" s="5"/>
      <c r="E243" s="5"/>
      <c r="F243" s="5"/>
      <c r="G243" s="5"/>
      <c r="H243" s="5" t="s">
        <v>727</v>
      </c>
      <c r="I243" s="5" t="s">
        <v>736</v>
      </c>
      <c r="J243" s="5"/>
      <c r="K243" s="5"/>
      <c r="L243" s="5"/>
      <c r="M243" s="5"/>
      <c r="N243" s="5"/>
      <c r="O243" s="5"/>
      <c r="P243" s="5" t="s">
        <v>749</v>
      </c>
      <c r="Q243" s="5" t="s">
        <v>750</v>
      </c>
      <c r="R243" s="5" t="s">
        <v>209</v>
      </c>
      <c r="S243" s="5" t="s">
        <v>362</v>
      </c>
      <c r="T243" s="5" t="s">
        <v>370</v>
      </c>
      <c r="U243" s="5" t="s">
        <v>158</v>
      </c>
      <c r="V243" s="5"/>
      <c r="W243" s="167" t="str">
        <f t="shared" si="225"/>
        <v>3-60-JSCC-0001</v>
      </c>
      <c r="X243" s="19" t="s">
        <v>180</v>
      </c>
      <c r="Y243" s="19">
        <v>60</v>
      </c>
      <c r="Z243" s="19" t="s">
        <v>309</v>
      </c>
      <c r="AA243" s="19" t="s">
        <v>303</v>
      </c>
      <c r="AB243" s="19"/>
      <c r="AC243" s="19" t="s">
        <v>188</v>
      </c>
      <c r="AD243" s="5"/>
      <c r="AE243" s="19">
        <v>4</v>
      </c>
      <c r="AF243" s="19" t="s">
        <v>181</v>
      </c>
      <c r="AG243" s="19" t="s">
        <v>182</v>
      </c>
      <c r="AH243" s="19">
        <v>335</v>
      </c>
      <c r="AI243" s="19" t="s">
        <v>188</v>
      </c>
      <c r="AJ243" s="5"/>
      <c r="AK243" s="5"/>
      <c r="AL243" s="5" t="s">
        <v>121</v>
      </c>
      <c r="AM243" s="5"/>
      <c r="AN243" s="5" t="s">
        <v>170</v>
      </c>
      <c r="AO243" s="5" t="str">
        <f>CONCATENATE("0055-",B243,"-",C243,"-","4",".",AE243,".",AF243,".",AG243,".",AH243,"-",AL243,".",AN243,"-",AI243)</f>
        <v>0055-CPC-GA1-4.4.4.60.335-ATH2.SB-0001</v>
      </c>
      <c r="AP243" s="5" t="str">
        <f>CONCATENATE("0055-",B243,"-",C243,"-","4",".",AE243,".",AF243,".",AG243,".",AH243,"-",AL243,"-",AN243,"-",AI243,"_",BD243,"_",U243)</f>
        <v>0055-CPC-GA1-4.4.4.60.335-ATH2-SB-0001_A1_ER</v>
      </c>
      <c r="AQ243" s="13" t="s">
        <v>390</v>
      </c>
      <c r="AR243" s="13" t="s">
        <v>396</v>
      </c>
      <c r="AS243" s="13"/>
      <c r="AT243" s="13"/>
      <c r="AU243" s="13" t="s">
        <v>321</v>
      </c>
      <c r="AV243" s="13" t="s">
        <v>336</v>
      </c>
      <c r="AW243" s="13" t="str">
        <f>CONCATENATE(AQ243," ",AS243,CHAR(10),W243,CHAR(10),AU243)</f>
        <v>SIS Control Cabinet 
3-60-JSCC-0001
Electrical circuits</v>
      </c>
      <c r="AX243" s="13" t="str">
        <f>CONCATENATE(AR243," ",AT243,CHAR(10),W243,CHAR(10),AV243)</f>
        <v>Шкаф системный ПАЗ 
3-60-JSCC-0001
Схема электрическая принципиальная</v>
      </c>
      <c r="AY243" s="5"/>
      <c r="AZ243" s="5" t="s">
        <v>490</v>
      </c>
      <c r="BA243" s="5" t="s">
        <v>481</v>
      </c>
      <c r="BB243" s="5" t="str">
        <f>IF(FW243&gt;0,"02",IF(FN243&gt;0,"01",IF(FE243&gt;0,"00",IF(EM243&gt;0,"G1",IF(ED243&gt;0,"F1",IF(DU243&gt;0,"E1",IF(DL243&gt;0,"D1",IF(DC243&gt;0,"C1",IF(CT243&gt;0,"B1",IF(BM243&gt;0,"A1","-"))))))))))</f>
        <v>A1</v>
      </c>
      <c r="BC243" s="167" t="str">
        <f t="shared" si="221"/>
        <v>IFR</v>
      </c>
      <c r="BD243" s="5" t="str">
        <f t="shared" si="222"/>
        <v>A1</v>
      </c>
      <c r="BE243" s="5"/>
      <c r="BF243" s="5"/>
      <c r="BG243" s="12"/>
      <c r="BH243" s="5"/>
      <c r="BI243" s="5"/>
      <c r="BJ243" s="54">
        <f>FB243-(28+15)</f>
        <v>44173</v>
      </c>
      <c r="BK243" s="54">
        <f ca="1">IF(BM243&gt;0,BL243,IF(BJ243&lt;TODAY(),WORKDAY(TODAY(),10),BJ243))</f>
        <v>44250</v>
      </c>
      <c r="BL243" s="193">
        <v>44250</v>
      </c>
      <c r="BM243" s="167" t="s">
        <v>783</v>
      </c>
      <c r="BN243" s="167"/>
      <c r="BO243" s="167"/>
      <c r="BP243" s="167"/>
      <c r="BQ243" s="167"/>
      <c r="BR243" s="157"/>
      <c r="BS243" s="157"/>
      <c r="BT243" s="157"/>
      <c r="BU243" s="157"/>
      <c r="BV243" s="157"/>
      <c r="BW243" s="147"/>
      <c r="BX243" s="147"/>
      <c r="BY243" s="147"/>
      <c r="BZ243" s="147"/>
      <c r="CA243" s="147"/>
      <c r="CB243" s="125"/>
      <c r="CC243" s="125"/>
      <c r="CD243" s="125"/>
      <c r="CE243" s="125"/>
      <c r="CF243" s="125"/>
      <c r="CG243" s="125"/>
      <c r="CH243" s="125"/>
      <c r="CI243" s="125"/>
      <c r="CJ243" s="125"/>
      <c r="CK243" s="125"/>
      <c r="CL243" s="24">
        <f>WORKDAY(BJ243,20)</f>
        <v>44201</v>
      </c>
      <c r="CM243" s="24">
        <f ca="1">IF(BM243&gt;0,WORKDAY(BK243,10),"-")</f>
        <v>44264</v>
      </c>
      <c r="CN243" s="54"/>
      <c r="CO243" s="117"/>
      <c r="CP243" s="34"/>
      <c r="CQ243" s="24">
        <f>WORKDAY(CL243,10)</f>
        <v>44215</v>
      </c>
      <c r="CR243" s="24" t="str">
        <f>IF(CO243&gt;0,WORKDAY(CM243,10),"-")</f>
        <v>-</v>
      </c>
      <c r="CS243" s="54"/>
      <c r="CT243" s="5"/>
      <c r="CU243" s="24" t="str">
        <f>IF(CT243&gt;0,WORKDAY(CQ243,10),"-")</f>
        <v>-</v>
      </c>
      <c r="CV243" s="24" t="str">
        <f>IF(CT243&gt;0,WORKDAY(CR243,10),"-")</f>
        <v>-</v>
      </c>
      <c r="CW243" s="54"/>
      <c r="CX243" s="5"/>
      <c r="CY243" s="34"/>
      <c r="CZ243" s="24" t="str">
        <f>IF(CX243&gt;0,WORKDAY(CU243,10),"-")</f>
        <v>-</v>
      </c>
      <c r="DA243" s="24" t="str">
        <f>IF(CX243&gt;0,WORKDAY(CV243,10),"-")</f>
        <v>-</v>
      </c>
      <c r="DB243" s="24"/>
      <c r="DC243" s="5"/>
      <c r="DD243" s="24" t="str">
        <f>IF(DC243&gt;0,WORKDAY(CZ243,10),"-")</f>
        <v>-</v>
      </c>
      <c r="DE243" s="24" t="str">
        <f>IF(DC243&gt;0,WORKDAY(DA243,10),"-")</f>
        <v>-</v>
      </c>
      <c r="DF243" s="5"/>
      <c r="DG243" s="5"/>
      <c r="DH243" s="54"/>
      <c r="DI243" s="24" t="str">
        <f>IF(DG243&gt;0,WORKDAY(DD243,10),"-")</f>
        <v>-</v>
      </c>
      <c r="DJ243" s="24">
        <v>43455</v>
      </c>
      <c r="DK243" s="5"/>
      <c r="DL243" s="5"/>
      <c r="DM243" s="24" t="str">
        <f>IF(DL243&gt;0,WORKDAY(DI243,10),"-")</f>
        <v>-</v>
      </c>
      <c r="DN243" s="24" t="str">
        <f>IF(DL243&gt;0,WORKDAY(DJ243,10),"-")</f>
        <v>-</v>
      </c>
      <c r="DO243" s="5"/>
      <c r="DP243" s="5"/>
      <c r="DQ243" s="54"/>
      <c r="DR243" s="24" t="str">
        <f>IF(DP243&gt;0,WORKDAY(DM243,10),"-")</f>
        <v>-</v>
      </c>
      <c r="DS243" s="24">
        <v>43455</v>
      </c>
      <c r="DT243" s="5"/>
      <c r="DU243" s="5"/>
      <c r="DV243" s="24" t="str">
        <f>IF(DU243&gt;0,WORKDAY(DR243,10),"-")</f>
        <v>-</v>
      </c>
      <c r="DW243" s="24" t="str">
        <f>IF(DU243&gt;0,WORKDAY(DS243,10),"-")</f>
        <v>-</v>
      </c>
      <c r="DX243" s="5"/>
      <c r="DY243" s="5"/>
      <c r="DZ243" s="54"/>
      <c r="EA243" s="24" t="str">
        <f>IF(DY243&gt;0,WORKDAY(DV243,10),"-")</f>
        <v>-</v>
      </c>
      <c r="EB243" s="24" t="str">
        <f>IF(DY243&gt;0,WORKDAY(DW243,10),"-")</f>
        <v>-</v>
      </c>
      <c r="EC243" s="5"/>
      <c r="ED243" s="5"/>
      <c r="EE243" s="24" t="str">
        <f>IF(ED243&gt;0,WORKDAY(EA243,10),"-")</f>
        <v>-</v>
      </c>
      <c r="EF243" s="24" t="str">
        <f>IF(ED243&gt;0,WORKDAY(EB243,10),"-")</f>
        <v>-</v>
      </c>
      <c r="EG243" s="5"/>
      <c r="EH243" s="5"/>
      <c r="EI243" s="54"/>
      <c r="EJ243" s="24" t="str">
        <f>IF(EH243&gt;0,WORKDAY(EE243,10),"-")</f>
        <v>-</v>
      </c>
      <c r="EK243" s="24" t="str">
        <f>IF(EH243&gt;0,WORKDAY(EF243,10),"-")</f>
        <v>-</v>
      </c>
      <c r="EL243" s="5"/>
      <c r="EM243" s="5"/>
      <c r="EN243" s="24" t="str">
        <f>IF(EM243&gt;0,WORKDAY(EJ243,10),"-")</f>
        <v>-</v>
      </c>
      <c r="EO243" s="24" t="str">
        <f>IF(EM243&gt;0,WORKDAY(EK243,10),"-")</f>
        <v>-</v>
      </c>
      <c r="EP243" s="5"/>
      <c r="EQ243" s="5"/>
      <c r="ER243" s="54"/>
      <c r="ES243" s="54"/>
      <c r="ET243" s="54"/>
      <c r="EU243" s="54"/>
      <c r="EV243" s="54"/>
      <c r="EW243" s="24"/>
      <c r="EX243" s="24"/>
      <c r="EY243" s="167"/>
      <c r="EZ243" s="167"/>
      <c r="FA243" s="193"/>
      <c r="FB243" s="214">
        <v>44216</v>
      </c>
      <c r="FC243" s="214">
        <f>FB243</f>
        <v>44216</v>
      </c>
      <c r="FD243" s="5"/>
      <c r="FE243" s="5"/>
      <c r="FF243" s="24" t="str">
        <f>IF(FE243&gt;0,WORKDAY(FB243,10),"-")</f>
        <v>-</v>
      </c>
      <c r="FG243" s="24" t="str">
        <f>IF(FE243&gt;0,WORKDAY(FC243,10),"-")</f>
        <v>-</v>
      </c>
      <c r="FH243" s="167"/>
      <c r="FI243" s="167"/>
      <c r="FJ243" s="175"/>
      <c r="FK243" s="24">
        <f t="shared" si="223"/>
        <v>44244</v>
      </c>
      <c r="FL243" s="24">
        <f>FK243</f>
        <v>44244</v>
      </c>
      <c r="FM243" s="5"/>
      <c r="FN243" s="5"/>
      <c r="FO243" s="24" t="str">
        <f>IF(FN243&gt;0,WORKDAY(FK243,10),"-")</f>
        <v>-</v>
      </c>
      <c r="FP243" s="24" t="str">
        <f>IF(FN243&gt;0,WORKDAY(FL243,10),"-")</f>
        <v>-</v>
      </c>
      <c r="FQ243" s="5"/>
      <c r="FR243" s="5"/>
      <c r="FS243" s="54"/>
      <c r="FT243" s="24">
        <f t="shared" si="224"/>
        <v>44272</v>
      </c>
      <c r="FU243" s="24">
        <f>FT243</f>
        <v>44272</v>
      </c>
      <c r="FV243" s="5"/>
      <c r="FW243" s="5"/>
      <c r="FX243" s="24" t="str">
        <f>IF(FW243&gt;0,WORKDAY(FT243,10),"-")</f>
        <v>-</v>
      </c>
      <c r="FY243" s="24" t="str">
        <f>IF(FW243&gt;0,WORKDAY(FU243,10),"-")</f>
        <v>-</v>
      </c>
      <c r="FZ243" s="5"/>
      <c r="GA243" s="5"/>
      <c r="GB243" s="54"/>
      <c r="GC243" s="54"/>
      <c r="GD243" s="54"/>
      <c r="GE243" s="54"/>
      <c r="GF243" s="54"/>
      <c r="GG243" s="54"/>
      <c r="GH243" s="54"/>
      <c r="GI243" s="54"/>
      <c r="GJ243" s="54"/>
      <c r="GK243" s="54"/>
      <c r="GL243" s="54"/>
      <c r="GM243" s="54"/>
      <c r="GN243" s="54"/>
      <c r="GO243" s="54"/>
      <c r="GP243" s="54"/>
      <c r="GQ243" s="54"/>
      <c r="GR243" s="54"/>
      <c r="GS243" s="54"/>
      <c r="GT243" s="54"/>
      <c r="GU243" s="54"/>
      <c r="GV243" s="54"/>
      <c r="GW243" s="54"/>
      <c r="GX243" s="54"/>
      <c r="GY243" s="54"/>
      <c r="GZ243" s="193"/>
      <c r="HA243" s="54"/>
      <c r="HB243" s="54"/>
      <c r="HC243" s="54"/>
      <c r="HD243" s="34">
        <f t="shared" ca="1" si="176"/>
        <v>1</v>
      </c>
      <c r="HE243" s="25">
        <f t="shared" ca="1" si="193"/>
        <v>6.8389057750759875E-4</v>
      </c>
      <c r="HF243" s="25">
        <f t="shared" ca="1" si="194"/>
        <v>1.5197568389057751E-3</v>
      </c>
      <c r="HG243" s="25">
        <f t="shared" ca="1" si="195"/>
        <v>9.0543259557344079E-4</v>
      </c>
      <c r="HH243" s="25">
        <f t="shared" ca="1" si="196"/>
        <v>2.012072434607646E-3</v>
      </c>
      <c r="HI243" s="25"/>
      <c r="HJ243" s="25"/>
      <c r="HK243" s="5"/>
      <c r="HL243" s="24">
        <f t="shared" ca="1" si="171"/>
        <v>44250</v>
      </c>
      <c r="HM243" s="107"/>
      <c r="HN243" s="85"/>
      <c r="HO243" s="204" t="str">
        <f t="shared" si="177"/>
        <v>ожидание A1</v>
      </c>
      <c r="HP243" s="204" t="str">
        <f t="shared" si="178"/>
        <v>не выгружено 00</v>
      </c>
      <c r="HQ243" s="182" t="str">
        <f t="shared" si="179"/>
        <v>выгружено A1</v>
      </c>
      <c r="HR243" s="182" t="str">
        <f t="shared" si="180"/>
        <v>ожидание A1</v>
      </c>
      <c r="HS243" s="182" t="b">
        <f t="shared" si="181"/>
        <v>0</v>
      </c>
      <c r="HT243" s="182" t="str">
        <f t="shared" si="182"/>
        <v>ожидание замечаний</v>
      </c>
      <c r="HU243" s="182" t="str">
        <f t="shared" si="183"/>
        <v>0055-P2-GA1-CPC-TRM-00660</v>
      </c>
      <c r="HV243" s="191">
        <f t="shared" si="184"/>
        <v>44250</v>
      </c>
      <c r="HW243" s="184" t="str">
        <f t="shared" si="185"/>
        <v>ожидание A1</v>
      </c>
      <c r="HX243" s="191" t="str">
        <f t="shared" si="186"/>
        <v>ожидание A1</v>
      </c>
      <c r="HY243" s="183"/>
      <c r="HZ243" s="182" t="str">
        <f t="shared" si="187"/>
        <v>выгружено</v>
      </c>
      <c r="IA243" s="182" t="str">
        <f t="shared" si="188"/>
        <v>A1</v>
      </c>
      <c r="IB243" s="182" t="str">
        <f t="shared" si="189"/>
        <v>ожидание замечаний к ревизии</v>
      </c>
      <c r="IC243" s="182" t="str">
        <f t="shared" si="190"/>
        <v>A1</v>
      </c>
      <c r="ID243" s="182" t="str">
        <f t="shared" si="191"/>
        <v>A1</v>
      </c>
      <c r="IE243" s="185" t="str">
        <f t="shared" si="192"/>
        <v>1</v>
      </c>
      <c r="IF243" s="135" t="b">
        <v>0</v>
      </c>
      <c r="IG243" s="181">
        <v>1</v>
      </c>
      <c r="IH243" s="85"/>
      <c r="II243" s="85"/>
      <c r="IJ243" s="85"/>
      <c r="IK243" s="85"/>
      <c r="IL243" s="85"/>
      <c r="IM243" s="85"/>
      <c r="IN243" s="85"/>
      <c r="IO243" s="85"/>
      <c r="IP243" s="85"/>
      <c r="IQ243" s="85"/>
      <c r="IR243" s="85"/>
      <c r="IS243" s="85"/>
      <c r="IT243" s="85"/>
      <c r="IU243" s="85"/>
      <c r="IV243" s="85"/>
      <c r="IW243" s="85"/>
      <c r="IX243" s="85"/>
      <c r="IY243" s="85"/>
      <c r="IZ243" s="85"/>
      <c r="JA243" s="85"/>
      <c r="JB243" s="85"/>
      <c r="JC243" s="85"/>
      <c r="JD243" s="85"/>
      <c r="JE243" s="85"/>
      <c r="JF243" s="85"/>
      <c r="JG243" s="85"/>
      <c r="JH243" s="85"/>
      <c r="JI243" s="85"/>
      <c r="JJ243" s="85"/>
      <c r="JK243" s="85"/>
      <c r="JL243" s="85"/>
      <c r="JM243" s="85"/>
      <c r="JN243" s="85"/>
      <c r="JO243" s="85"/>
      <c r="JP243" s="85"/>
      <c r="JQ243" s="85"/>
      <c r="JR243" s="85"/>
      <c r="JS243" s="85"/>
      <c r="JT243" s="85"/>
      <c r="JU243" s="85"/>
      <c r="JV243" s="85"/>
      <c r="JW243" s="85"/>
      <c r="JX243" s="85"/>
      <c r="JY243" s="85"/>
      <c r="JZ243" s="85"/>
      <c r="KA243" s="85"/>
      <c r="KB243" s="85"/>
      <c r="KC243" s="85"/>
    </row>
    <row r="244" spans="1:289" s="57" customFormat="1" ht="42.75" hidden="1" customHeight="1">
      <c r="A244" s="42"/>
      <c r="B244" s="19" t="s">
        <v>156</v>
      </c>
      <c r="C244" s="19" t="s">
        <v>157</v>
      </c>
      <c r="D244" s="5"/>
      <c r="E244" s="5"/>
      <c r="F244" s="5"/>
      <c r="G244" s="5"/>
      <c r="H244" s="5" t="s">
        <v>727</v>
      </c>
      <c r="I244" s="5" t="s">
        <v>736</v>
      </c>
      <c r="J244" s="5"/>
      <c r="K244" s="5"/>
      <c r="L244" s="5"/>
      <c r="M244" s="5"/>
      <c r="N244" s="5"/>
      <c r="O244" s="5"/>
      <c r="P244" s="5" t="s">
        <v>749</v>
      </c>
      <c r="Q244" s="5" t="s">
        <v>750</v>
      </c>
      <c r="R244" s="5" t="s">
        <v>209</v>
      </c>
      <c r="S244" s="5" t="s">
        <v>362</v>
      </c>
      <c r="T244" s="5" t="s">
        <v>370</v>
      </c>
      <c r="U244" s="5" t="s">
        <v>158</v>
      </c>
      <c r="V244" s="5"/>
      <c r="W244" s="167" t="str">
        <f t="shared" si="225"/>
        <v>3-60-JSCC-0001</v>
      </c>
      <c r="X244" s="19" t="s">
        <v>180</v>
      </c>
      <c r="Y244" s="19">
        <v>60</v>
      </c>
      <c r="Z244" s="19" t="s">
        <v>309</v>
      </c>
      <c r="AA244" s="19" t="s">
        <v>303</v>
      </c>
      <c r="AB244" s="19"/>
      <c r="AC244" s="19" t="s">
        <v>188</v>
      </c>
      <c r="AD244" s="5"/>
      <c r="AE244" s="19">
        <v>4</v>
      </c>
      <c r="AF244" s="19" t="s">
        <v>181</v>
      </c>
      <c r="AG244" s="19" t="s">
        <v>182</v>
      </c>
      <c r="AH244" s="19">
        <v>335</v>
      </c>
      <c r="AI244" s="19" t="s">
        <v>188</v>
      </c>
      <c r="AJ244" s="5"/>
      <c r="AK244" s="5"/>
      <c r="AL244" s="5" t="s">
        <v>121</v>
      </c>
      <c r="AM244" s="5"/>
      <c r="AN244" s="5" t="s">
        <v>546</v>
      </c>
      <c r="AO244" s="5" t="str">
        <f>CONCATENATE("0055-",B244,"-",C244,"-","4",".",AE244,".",AF244,".",AG244,".",AH244,"-",AL244,".",AN244,"-",AI244)</f>
        <v>0055-CPC-GA1-4.4.4.60.335-ATH2.JH-0001</v>
      </c>
      <c r="AP244" s="5" t="str">
        <f>CONCATENATE("0055-",B244,"-",C244,"-","4",".",AE244,".",AF244,".",AG244,".",AH244,"-",AL244,"-",AN244,"-",AI244,"_",BD244,"_",U244)</f>
        <v>0055-CPC-GA1-4.4.4.60.335-ATH2-JH-0001_-_ER</v>
      </c>
      <c r="AQ244" s="13" t="s">
        <v>390</v>
      </c>
      <c r="AR244" s="13" t="s">
        <v>396</v>
      </c>
      <c r="AS244" s="13"/>
      <c r="AT244" s="13"/>
      <c r="AU244" s="13" t="s">
        <v>286</v>
      </c>
      <c r="AV244" s="13" t="s">
        <v>287</v>
      </c>
      <c r="AW244" s="13" t="str">
        <f>CONCATENATE(AQ244," ",AS244,CHAR(10),W244,CHAR(10),AU244)</f>
        <v>SIS Control Cabinet 
3-60-JSCC-0001
Passport</v>
      </c>
      <c r="AX244" s="13" t="str">
        <f>CONCATENATE(AR244," ",AT244,CHAR(10),W244,CHAR(10),AV244)</f>
        <v>Шкаф системный ПАЗ 
3-60-JSCC-0001
Паспорт</v>
      </c>
      <c r="AY244" s="5"/>
      <c r="AZ244" s="5" t="s">
        <v>490</v>
      </c>
      <c r="BA244" s="5" t="s">
        <v>489</v>
      </c>
      <c r="BB244" s="5" t="str">
        <f>IF(FW244&gt;0,"02",IF(FN244&gt;0,"01",IF(FE244&gt;0,"00",IF(EM244&gt;0,"G1",IF(ED244&gt;0,"F1",IF(DU244&gt;0,"E1",IF(DL244&gt;0,"D1",IF(DC244&gt;0,"C1",IF(CT244&gt;0,"B1",IF(BM244&gt;0,"A1","-"))))))))))</f>
        <v>-</v>
      </c>
      <c r="BC244" s="167" t="str">
        <f t="shared" si="221"/>
        <v>-</v>
      </c>
      <c r="BD244" s="5" t="str">
        <f t="shared" si="222"/>
        <v>-</v>
      </c>
      <c r="BE244" s="5"/>
      <c r="BF244" s="5"/>
      <c r="BG244" s="12"/>
      <c r="BH244" s="5"/>
      <c r="BI244" s="5"/>
      <c r="BJ244" s="54">
        <f>FB244-(28+15)</f>
        <v>44227</v>
      </c>
      <c r="BK244" s="54">
        <f ca="1">IF(BM244&gt;0,BL244,IF(BJ244&lt;TODAY(),WORKDAY(TODAY(),10),BJ244))</f>
        <v>44294</v>
      </c>
      <c r="BL244" s="54"/>
      <c r="BM244" s="5"/>
      <c r="BN244" s="167"/>
      <c r="BO244" s="167"/>
      <c r="BP244" s="167"/>
      <c r="BQ244" s="167"/>
      <c r="BR244" s="157"/>
      <c r="BS244" s="157"/>
      <c r="BT244" s="157"/>
      <c r="BU244" s="157"/>
      <c r="BV244" s="157"/>
      <c r="BW244" s="147"/>
      <c r="BX244" s="147"/>
      <c r="BY244" s="147"/>
      <c r="BZ244" s="147"/>
      <c r="CA244" s="147"/>
      <c r="CB244" s="125"/>
      <c r="CC244" s="125"/>
      <c r="CD244" s="125"/>
      <c r="CE244" s="125"/>
      <c r="CF244" s="125"/>
      <c r="CG244" s="125"/>
      <c r="CH244" s="125"/>
      <c r="CI244" s="125"/>
      <c r="CJ244" s="125"/>
      <c r="CK244" s="125"/>
      <c r="CL244" s="24">
        <f>WORKDAY(BJ244,20)</f>
        <v>44253</v>
      </c>
      <c r="CM244" s="24" t="str">
        <f>IF(BM244&gt;0,WORKDAY(BK244,10),"-")</f>
        <v>-</v>
      </c>
      <c r="CN244" s="54"/>
      <c r="CO244" s="117"/>
      <c r="CP244" s="34">
        <v>3</v>
      </c>
      <c r="CQ244" s="24">
        <f>WORKDAY(CL244,10)</f>
        <v>44267</v>
      </c>
      <c r="CR244" s="24" t="str">
        <f>IF(CO244&gt;0,WORKDAY(CM244,10),"-")</f>
        <v>-</v>
      </c>
      <c r="CS244" s="54"/>
      <c r="CT244" s="5"/>
      <c r="CU244" s="24" t="str">
        <f>IF(CT244&gt;0,WORKDAY(CQ244,10),"-")</f>
        <v>-</v>
      </c>
      <c r="CV244" s="24" t="str">
        <f>IF(CT244&gt;0,WORKDAY(CR244,10),"-")</f>
        <v>-</v>
      </c>
      <c r="CW244" s="54"/>
      <c r="CX244" s="5"/>
      <c r="CY244" s="34"/>
      <c r="CZ244" s="24" t="str">
        <f>IF(CX244&gt;0,WORKDAY(CU244,10),"-")</f>
        <v>-</v>
      </c>
      <c r="DA244" s="24" t="str">
        <f>IF(CX244&gt;0,WORKDAY(CV244,10),"-")</f>
        <v>-</v>
      </c>
      <c r="DB244" s="24"/>
      <c r="DC244" s="5"/>
      <c r="DD244" s="24" t="str">
        <f>IF(DC244&gt;0,WORKDAY(CZ244,10),"-")</f>
        <v>-</v>
      </c>
      <c r="DE244" s="24" t="str">
        <f>IF(DC244&gt;0,WORKDAY(DA244,10),"-")</f>
        <v>-</v>
      </c>
      <c r="DF244" s="5"/>
      <c r="DG244" s="5"/>
      <c r="DH244" s="54"/>
      <c r="DI244" s="24" t="str">
        <f>IF(DG244&gt;0,WORKDAY(DD244,10),"-")</f>
        <v>-</v>
      </c>
      <c r="DJ244" s="24" t="str">
        <f>IF(DG244&gt;0,WORKDAY(DE244,10),"-")</f>
        <v>-</v>
      </c>
      <c r="DK244" s="5"/>
      <c r="DL244" s="5"/>
      <c r="DM244" s="24" t="str">
        <f>IF(DL244&gt;0,WORKDAY(DI244,10),"-")</f>
        <v>-</v>
      </c>
      <c r="DN244" s="24" t="str">
        <f>IF(DL244&gt;0,WORKDAY(DJ244,10),"-")</f>
        <v>-</v>
      </c>
      <c r="DO244" s="5"/>
      <c r="DP244" s="5"/>
      <c r="DQ244" s="54"/>
      <c r="DR244" s="24" t="str">
        <f>IF(DP244&gt;0,WORKDAY(DM244,10),"-")</f>
        <v>-</v>
      </c>
      <c r="DS244" s="24" t="str">
        <f>IF(DP244&gt;0,WORKDAY(DN244,10),"-")</f>
        <v>-</v>
      </c>
      <c r="DT244" s="5"/>
      <c r="DU244" s="5"/>
      <c r="DV244" s="24" t="str">
        <f>IF(DU244&gt;0,WORKDAY(DR244,10),"-")</f>
        <v>-</v>
      </c>
      <c r="DW244" s="24" t="str">
        <f>IF(DU244&gt;0,WORKDAY(DS244,10),"-")</f>
        <v>-</v>
      </c>
      <c r="DX244" s="5"/>
      <c r="DY244" s="5"/>
      <c r="DZ244" s="54"/>
      <c r="EA244" s="24" t="str">
        <f>IF(DY244&gt;0,WORKDAY(DV244,10),"-")</f>
        <v>-</v>
      </c>
      <c r="EB244" s="24" t="str">
        <f>IF(DY244&gt;0,WORKDAY(DW244,10),"-")</f>
        <v>-</v>
      </c>
      <c r="EC244" s="5"/>
      <c r="ED244" s="5"/>
      <c r="EE244" s="24" t="str">
        <f>IF(ED244&gt;0,WORKDAY(EA244,10),"-")</f>
        <v>-</v>
      </c>
      <c r="EF244" s="24" t="str">
        <f>IF(ED244&gt;0,WORKDAY(EB244,10),"-")</f>
        <v>-</v>
      </c>
      <c r="EG244" s="5"/>
      <c r="EH244" s="5"/>
      <c r="EI244" s="54"/>
      <c r="EJ244" s="24" t="str">
        <f>IF(EH244&gt;0,WORKDAY(EE244,10),"-")</f>
        <v>-</v>
      </c>
      <c r="EK244" s="24" t="str">
        <f>IF(EH244&gt;0,WORKDAY(EF244,10),"-")</f>
        <v>-</v>
      </c>
      <c r="EL244" s="5"/>
      <c r="EM244" s="5"/>
      <c r="EN244" s="24" t="str">
        <f>IF(EM244&gt;0,WORKDAY(EJ244,10),"-")</f>
        <v>-</v>
      </c>
      <c r="EO244" s="24" t="str">
        <f>IF(EM244&gt;0,WORKDAY(EK244,10),"-")</f>
        <v>-</v>
      </c>
      <c r="EP244" s="5"/>
      <c r="EQ244" s="5"/>
      <c r="ER244" s="54"/>
      <c r="ES244" s="54"/>
      <c r="ET244" s="54"/>
      <c r="EU244" s="54"/>
      <c r="EV244" s="54"/>
      <c r="EW244" s="24"/>
      <c r="EX244" s="24"/>
      <c r="EY244" s="167"/>
      <c r="EZ244" s="167"/>
      <c r="FA244" s="193"/>
      <c r="FB244" s="214">
        <v>44270</v>
      </c>
      <c r="FC244" s="214">
        <f>FB244</f>
        <v>44270</v>
      </c>
      <c r="FD244" s="167"/>
      <c r="FE244" s="167"/>
      <c r="FF244" s="24" t="str">
        <f>IF(FE244&gt;0,WORKDAY(FB244,10),"-")</f>
        <v>-</v>
      </c>
      <c r="FG244" s="24" t="str">
        <f>IF(FE244&gt;0,WORKDAY(FC244,10),"-")</f>
        <v>-</v>
      </c>
      <c r="FH244" s="167"/>
      <c r="FI244" s="167"/>
      <c r="FJ244" s="196">
        <v>1</v>
      </c>
      <c r="FK244" s="24">
        <f t="shared" si="223"/>
        <v>44298</v>
      </c>
      <c r="FL244" s="24">
        <f>FK244</f>
        <v>44298</v>
      </c>
      <c r="FM244" s="5"/>
      <c r="FN244" s="5"/>
      <c r="FO244" s="24" t="str">
        <f>IF(FN244&gt;0,WORKDAY(FK244,10),"-")</f>
        <v>-</v>
      </c>
      <c r="FP244" s="24" t="str">
        <f>IF(FN244&gt;0,WORKDAY(FL244,10),"-")</f>
        <v>-</v>
      </c>
      <c r="FQ244" s="5"/>
      <c r="FR244" s="5"/>
      <c r="FS244" s="54"/>
      <c r="FT244" s="24">
        <f t="shared" si="224"/>
        <v>44326</v>
      </c>
      <c r="FU244" s="24">
        <f>FT244</f>
        <v>44326</v>
      </c>
      <c r="FV244" s="5"/>
      <c r="FW244" s="5"/>
      <c r="FX244" s="24" t="str">
        <f>IF(FW244&gt;0,WORKDAY(FT244,10),"-")</f>
        <v>-</v>
      </c>
      <c r="FY244" s="24" t="str">
        <f>IF(FW244&gt;0,WORKDAY(FU244,10),"-")</f>
        <v>-</v>
      </c>
      <c r="FZ244" s="5"/>
      <c r="GA244" s="5"/>
      <c r="GB244" s="54"/>
      <c r="GC244" s="54"/>
      <c r="GD244" s="54"/>
      <c r="GE244" s="54"/>
      <c r="GF244" s="54"/>
      <c r="GG244" s="54"/>
      <c r="GH244" s="54"/>
      <c r="GI244" s="54"/>
      <c r="GJ244" s="54"/>
      <c r="GK244" s="54"/>
      <c r="GL244" s="54"/>
      <c r="GM244" s="54"/>
      <c r="GN244" s="54"/>
      <c r="GO244" s="54"/>
      <c r="GP244" s="54"/>
      <c r="GQ244" s="54"/>
      <c r="GR244" s="54"/>
      <c r="GS244" s="54"/>
      <c r="GT244" s="54"/>
      <c r="GU244" s="54"/>
      <c r="GV244" s="54"/>
      <c r="GW244" s="54"/>
      <c r="GX244" s="54"/>
      <c r="GY244" s="54"/>
      <c r="GZ244" s="193"/>
      <c r="HA244" s="54"/>
      <c r="HB244" s="54"/>
      <c r="HC244" s="54"/>
      <c r="HD244" s="34">
        <f t="shared" ca="1" si="176"/>
        <v>1</v>
      </c>
      <c r="HE244" s="25">
        <f t="shared" si="193"/>
        <v>0</v>
      </c>
      <c r="HF244" s="25">
        <f t="shared" ca="1" si="194"/>
        <v>1.5197568389057751E-3</v>
      </c>
      <c r="HG244" s="25">
        <f t="shared" si="195"/>
        <v>0</v>
      </c>
      <c r="HH244" s="25">
        <f t="shared" ca="1" si="196"/>
        <v>2.012072434607646E-3</v>
      </c>
      <c r="HI244" s="25"/>
      <c r="HJ244" s="25"/>
      <c r="HK244" s="5"/>
      <c r="HL244" s="24" t="str">
        <f t="shared" ca="1" si="171"/>
        <v>-</v>
      </c>
      <c r="HM244" s="107"/>
      <c r="HN244" s="85"/>
      <c r="HO244" s="204" t="str">
        <f t="shared" si="177"/>
        <v>не выгружено A1</v>
      </c>
      <c r="HP244" s="204" t="str">
        <f t="shared" si="178"/>
        <v>не выгружено 00</v>
      </c>
      <c r="HQ244" s="182" t="str">
        <f t="shared" si="179"/>
        <v>не выгружено A1</v>
      </c>
      <c r="HR244" s="182" t="str">
        <f t="shared" si="180"/>
        <v>не выгружено A1</v>
      </c>
      <c r="HS244" s="182" t="b">
        <f t="shared" si="181"/>
        <v>0</v>
      </c>
      <c r="HT244" s="182" t="str">
        <f t="shared" si="182"/>
        <v>не выгружено A1</v>
      </c>
      <c r="HU244" s="182" t="str">
        <f t="shared" si="183"/>
        <v>не выгружено A1</v>
      </c>
      <c r="HV244" s="191" t="str">
        <f t="shared" si="184"/>
        <v>не выгружено A1</v>
      </c>
      <c r="HW244" s="184" t="str">
        <f t="shared" si="185"/>
        <v>не выгружено A1</v>
      </c>
      <c r="HX244" s="191" t="str">
        <f t="shared" si="186"/>
        <v>не выгружено A1</v>
      </c>
      <c r="HY244" s="183"/>
      <c r="HZ244" s="182" t="str">
        <f t="shared" si="187"/>
        <v>не выгружено</v>
      </c>
      <c r="IA244" s="182" t="str">
        <f t="shared" si="188"/>
        <v>A1</v>
      </c>
      <c r="IB244" s="182" t="str">
        <f t="shared" si="189"/>
        <v>не выгружено</v>
      </c>
      <c r="IC244" s="182" t="str">
        <f t="shared" si="190"/>
        <v>A1</v>
      </c>
      <c r="ID244" s="182" t="str">
        <f t="shared" si="191"/>
        <v>A1</v>
      </c>
      <c r="IE244" s="185" t="str">
        <f t="shared" si="192"/>
        <v>выгрузить A1</v>
      </c>
      <c r="IF244" s="135" t="s">
        <v>705</v>
      </c>
      <c r="IG244" s="181">
        <v>1</v>
      </c>
      <c r="IH244" s="85"/>
      <c r="II244" s="85"/>
      <c r="IJ244" s="85"/>
      <c r="IK244" s="85"/>
      <c r="IL244" s="85"/>
      <c r="IM244" s="85"/>
      <c r="IN244" s="85"/>
      <c r="IO244" s="85"/>
      <c r="IP244" s="85"/>
      <c r="IQ244" s="85"/>
      <c r="IR244" s="85"/>
      <c r="IS244" s="85"/>
      <c r="IT244" s="85"/>
      <c r="IU244" s="85"/>
      <c r="IV244" s="85"/>
      <c r="IW244" s="85"/>
      <c r="IX244" s="85"/>
      <c r="IY244" s="85"/>
      <c r="IZ244" s="85"/>
      <c r="JA244" s="85"/>
      <c r="JB244" s="85"/>
      <c r="JC244" s="85"/>
      <c r="JD244" s="85"/>
      <c r="JE244" s="85"/>
      <c r="JF244" s="85"/>
      <c r="JG244" s="85"/>
      <c r="JH244" s="85"/>
      <c r="JI244" s="85"/>
      <c r="JJ244" s="85"/>
      <c r="JK244" s="85"/>
      <c r="JL244" s="85"/>
      <c r="JM244" s="85"/>
      <c r="JN244" s="85"/>
      <c r="JO244" s="85"/>
      <c r="JP244" s="85"/>
      <c r="JQ244" s="85"/>
      <c r="JR244" s="85"/>
      <c r="JS244" s="85"/>
      <c r="JT244" s="85"/>
      <c r="JU244" s="85"/>
      <c r="JV244" s="85"/>
      <c r="JW244" s="85"/>
      <c r="JX244" s="85"/>
      <c r="JY244" s="85"/>
      <c r="JZ244" s="85"/>
      <c r="KA244" s="85"/>
      <c r="KB244" s="85"/>
      <c r="KC244" s="85"/>
    </row>
    <row r="245" spans="1:289" s="87" customFormat="1" ht="15" hidden="1" customHeight="1">
      <c r="A245" s="17"/>
      <c r="B245" s="20"/>
      <c r="C245" s="20"/>
      <c r="D245" s="18"/>
      <c r="E245" s="18"/>
      <c r="F245" s="18"/>
      <c r="G245" s="18"/>
      <c r="H245" s="18"/>
      <c r="I245" s="18"/>
      <c r="J245" s="18"/>
      <c r="K245" s="18"/>
      <c r="L245" s="18"/>
      <c r="M245" s="18"/>
      <c r="N245" s="18"/>
      <c r="O245" s="18"/>
      <c r="P245" s="18"/>
      <c r="Q245" s="18"/>
      <c r="R245" s="18"/>
      <c r="S245" s="18"/>
      <c r="T245" s="18"/>
      <c r="U245" s="18"/>
      <c r="V245" s="18"/>
      <c r="W245" s="20"/>
      <c r="X245" s="20"/>
      <c r="Y245" s="20"/>
      <c r="Z245" s="20"/>
      <c r="AA245" s="20"/>
      <c r="AB245" s="20"/>
      <c r="AC245" s="20"/>
      <c r="AD245" s="18"/>
      <c r="AE245" s="20"/>
      <c r="AF245" s="20"/>
      <c r="AG245" s="20"/>
      <c r="AH245" s="20"/>
      <c r="AI245" s="20"/>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71"/>
      <c r="BO245" s="171"/>
      <c r="BP245" s="171"/>
      <c r="BQ245" s="171"/>
      <c r="BR245" s="161"/>
      <c r="BS245" s="161"/>
      <c r="BT245" s="161"/>
      <c r="BU245" s="161"/>
      <c r="BV245" s="161"/>
      <c r="BW245" s="151"/>
      <c r="BX245" s="151"/>
      <c r="BY245" s="151"/>
      <c r="BZ245" s="151"/>
      <c r="CA245" s="151"/>
      <c r="CB245" s="129"/>
      <c r="CC245" s="129"/>
      <c r="CD245" s="129"/>
      <c r="CE245" s="129"/>
      <c r="CF245" s="129"/>
      <c r="CG245" s="129"/>
      <c r="CH245" s="129"/>
      <c r="CI245" s="129"/>
      <c r="CJ245" s="129"/>
      <c r="CK245" s="129"/>
      <c r="CL245" s="18"/>
      <c r="CM245" s="18"/>
      <c r="CN245" s="18"/>
      <c r="CO245" s="118"/>
      <c r="CP245" s="48"/>
      <c r="CQ245" s="18"/>
      <c r="CR245" s="18"/>
      <c r="CS245" s="18"/>
      <c r="CT245" s="18"/>
      <c r="CU245" s="18"/>
      <c r="CV245" s="18"/>
      <c r="CW245" s="18"/>
      <c r="CX245" s="18"/>
      <c r="CY245" s="34"/>
      <c r="CZ245" s="18"/>
      <c r="DA245" s="18"/>
      <c r="DB245" s="18"/>
      <c r="DC245" s="18"/>
      <c r="DD245" s="18"/>
      <c r="DE245" s="18"/>
      <c r="DF245" s="18"/>
      <c r="DG245" s="18"/>
      <c r="DH245" s="45"/>
      <c r="DI245" s="18"/>
      <c r="DJ245" s="18"/>
      <c r="DK245" s="18"/>
      <c r="DL245" s="18"/>
      <c r="DM245" s="18"/>
      <c r="DN245" s="18"/>
      <c r="DO245" s="18"/>
      <c r="DP245" s="18"/>
      <c r="DQ245" s="45"/>
      <c r="DR245" s="18"/>
      <c r="DS245" s="18"/>
      <c r="DT245" s="18"/>
      <c r="DU245" s="18"/>
      <c r="DV245" s="18"/>
      <c r="DW245" s="18"/>
      <c r="DX245" s="18"/>
      <c r="DY245" s="18"/>
      <c r="DZ245" s="45"/>
      <c r="EA245" s="18"/>
      <c r="EB245" s="18"/>
      <c r="EC245" s="18"/>
      <c r="ED245" s="18"/>
      <c r="EE245" s="18"/>
      <c r="EF245" s="18"/>
      <c r="EG245" s="18"/>
      <c r="EH245" s="18"/>
      <c r="EI245" s="45"/>
      <c r="EJ245" s="18"/>
      <c r="EK245" s="18"/>
      <c r="EL245" s="18"/>
      <c r="EM245" s="18"/>
      <c r="EN245" s="18"/>
      <c r="EO245" s="18"/>
      <c r="EP245" s="18"/>
      <c r="EQ245" s="18"/>
      <c r="ER245" s="45"/>
      <c r="ES245" s="110"/>
      <c r="ET245" s="110"/>
      <c r="EU245" s="110"/>
      <c r="EV245" s="110"/>
      <c r="EW245" s="192"/>
      <c r="EX245" s="192"/>
      <c r="EY245" s="192"/>
      <c r="EZ245" s="192"/>
      <c r="FA245" s="199"/>
      <c r="FB245" s="214"/>
      <c r="FC245" s="214"/>
      <c r="FD245" s="18"/>
      <c r="FE245" s="18"/>
      <c r="FF245" s="18"/>
      <c r="FG245" s="18"/>
      <c r="FH245" s="18"/>
      <c r="FI245" s="18"/>
      <c r="FJ245" s="34"/>
      <c r="FK245" s="18"/>
      <c r="FL245" s="18"/>
      <c r="FM245" s="18"/>
      <c r="FN245" s="18"/>
      <c r="FO245" s="18"/>
      <c r="FP245" s="18"/>
      <c r="FQ245" s="18"/>
      <c r="FR245" s="18"/>
      <c r="FS245" s="45"/>
      <c r="FT245" s="18"/>
      <c r="FU245" s="18"/>
      <c r="FV245" s="18"/>
      <c r="FW245" s="18"/>
      <c r="FX245" s="18"/>
      <c r="FY245" s="18"/>
      <c r="FZ245" s="18"/>
      <c r="GA245" s="18"/>
      <c r="GB245" s="45"/>
      <c r="GC245" s="110"/>
      <c r="GD245" s="110"/>
      <c r="GE245" s="110"/>
      <c r="GF245" s="110"/>
      <c r="GG245" s="110"/>
      <c r="GH245" s="110"/>
      <c r="GI245" s="110"/>
      <c r="GJ245" s="110"/>
      <c r="GK245" s="110"/>
      <c r="GL245" s="110"/>
      <c r="GM245" s="110"/>
      <c r="GN245" s="110"/>
      <c r="GO245" s="110"/>
      <c r="GP245" s="110"/>
      <c r="GQ245" s="110"/>
      <c r="GR245" s="110"/>
      <c r="GS245" s="110"/>
      <c r="GT245" s="110"/>
      <c r="GU245" s="110"/>
      <c r="GV245" s="110"/>
      <c r="GW245" s="110"/>
      <c r="GX245" s="110"/>
      <c r="GY245" s="45"/>
      <c r="GZ245" s="199"/>
      <c r="HA245" s="110"/>
      <c r="HB245" s="110"/>
      <c r="HC245" s="110"/>
      <c r="HD245" s="34">
        <f t="shared" si="176"/>
        <v>0</v>
      </c>
      <c r="HE245" s="25">
        <f t="shared" si="193"/>
        <v>0</v>
      </c>
      <c r="HF245" s="25">
        <f t="shared" si="194"/>
        <v>0</v>
      </c>
      <c r="HG245" s="25">
        <f t="shared" si="195"/>
        <v>0</v>
      </c>
      <c r="HH245" s="25">
        <f t="shared" si="196"/>
        <v>0</v>
      </c>
      <c r="HI245" s="25"/>
      <c r="HJ245" s="18"/>
      <c r="HK245" s="18"/>
      <c r="HL245" s="24" t="str">
        <f t="shared" si="171"/>
        <v>-</v>
      </c>
      <c r="HM245" s="107"/>
      <c r="HN245" s="85"/>
      <c r="HO245" s="204" t="str">
        <f t="shared" si="177"/>
        <v>---/---</v>
      </c>
      <c r="HP245" s="204" t="str">
        <f t="shared" si="178"/>
        <v>---/---</v>
      </c>
      <c r="HQ245" s="182" t="str">
        <f t="shared" si="179"/>
        <v>---/---</v>
      </c>
      <c r="HR245" s="182" t="str">
        <f t="shared" si="180"/>
        <v>---/---</v>
      </c>
      <c r="HS245" s="182" t="b">
        <f t="shared" si="181"/>
        <v>0</v>
      </c>
      <c r="HT245" s="182" t="str">
        <f t="shared" si="182"/>
        <v>---/---</v>
      </c>
      <c r="HU245" s="182" t="str">
        <f t="shared" si="183"/>
        <v>---/---</v>
      </c>
      <c r="HV245" s="191" t="str">
        <f t="shared" si="184"/>
        <v>---/---</v>
      </c>
      <c r="HW245" s="184" t="str">
        <f t="shared" si="185"/>
        <v>---/---</v>
      </c>
      <c r="HX245" s="191" t="str">
        <f t="shared" si="186"/>
        <v>---/---</v>
      </c>
      <c r="HY245" s="183"/>
      <c r="HZ245" s="182" t="str">
        <f t="shared" si="187"/>
        <v>---/---</v>
      </c>
      <c r="IA245" s="182" t="str">
        <f t="shared" si="188"/>
        <v>---/---</v>
      </c>
      <c r="IB245" s="182" t="str">
        <f t="shared" si="189"/>
        <v>---/---</v>
      </c>
      <c r="IC245" s="182" t="str">
        <f t="shared" si="190"/>
        <v>---/---</v>
      </c>
      <c r="ID245" s="182" t="str">
        <f t="shared" si="191"/>
        <v>---/---</v>
      </c>
      <c r="IE245" s="185" t="str">
        <f t="shared" si="192"/>
        <v>---/---</v>
      </c>
      <c r="IF245" s="135" t="s">
        <v>717</v>
      </c>
      <c r="IG245" s="181">
        <v>1</v>
      </c>
      <c r="IH245" s="85"/>
      <c r="II245" s="85"/>
      <c r="IJ245" s="85"/>
      <c r="IK245" s="85"/>
      <c r="IL245" s="85"/>
      <c r="IM245" s="85"/>
      <c r="IN245" s="85"/>
      <c r="IO245" s="85"/>
      <c r="IP245" s="85"/>
      <c r="IQ245" s="85"/>
      <c r="IR245" s="85"/>
      <c r="IS245" s="85"/>
      <c r="IT245" s="85"/>
      <c r="IU245" s="85"/>
      <c r="IV245" s="85"/>
      <c r="IW245" s="85"/>
      <c r="IX245" s="85"/>
      <c r="IY245" s="85"/>
      <c r="IZ245" s="85"/>
      <c r="JA245" s="85"/>
      <c r="JB245" s="85"/>
      <c r="JC245" s="85"/>
      <c r="JD245" s="85"/>
      <c r="JE245" s="85"/>
      <c r="JF245" s="85"/>
      <c r="JG245" s="85"/>
      <c r="JH245" s="85"/>
      <c r="JI245" s="85"/>
      <c r="JJ245" s="85"/>
      <c r="JK245" s="85"/>
      <c r="JL245" s="85"/>
      <c r="JM245" s="85"/>
      <c r="JN245" s="85"/>
      <c r="JO245" s="85"/>
      <c r="JP245" s="85"/>
      <c r="JQ245" s="85"/>
      <c r="JR245" s="85"/>
      <c r="JS245" s="85"/>
      <c r="JT245" s="85"/>
      <c r="JU245" s="85"/>
      <c r="JV245" s="85"/>
      <c r="JW245" s="85"/>
      <c r="JX245" s="85"/>
      <c r="JY245" s="85"/>
      <c r="JZ245" s="85"/>
      <c r="KA245" s="85"/>
      <c r="KB245" s="85"/>
      <c r="KC245" s="85"/>
    </row>
    <row r="246" spans="1:289" s="57" customFormat="1" ht="57" hidden="1" customHeight="1">
      <c r="A246" s="42"/>
      <c r="B246" s="19" t="s">
        <v>156</v>
      </c>
      <c r="C246" s="19" t="s">
        <v>157</v>
      </c>
      <c r="D246" s="5"/>
      <c r="E246" s="5"/>
      <c r="F246" s="5"/>
      <c r="G246" s="5"/>
      <c r="H246" s="5" t="s">
        <v>727</v>
      </c>
      <c r="I246" s="5" t="s">
        <v>736</v>
      </c>
      <c r="J246" s="5"/>
      <c r="K246" s="5"/>
      <c r="L246" s="5"/>
      <c r="M246" s="5"/>
      <c r="N246" s="5"/>
      <c r="O246" s="5"/>
      <c r="P246" s="5" t="s">
        <v>749</v>
      </c>
      <c r="Q246" s="5" t="s">
        <v>750</v>
      </c>
      <c r="R246" s="5" t="s">
        <v>209</v>
      </c>
      <c r="S246" s="5" t="s">
        <v>362</v>
      </c>
      <c r="T246" s="5" t="s">
        <v>370</v>
      </c>
      <c r="U246" s="5" t="s">
        <v>158</v>
      </c>
      <c r="V246" s="5"/>
      <c r="W246" s="167" t="str">
        <f>CONCATENATE(X246,"-",Y246,"-",Z246,AA246,,AB246,"-",AC246)</f>
        <v>3-60-JSMCI-0001</v>
      </c>
      <c r="X246" s="19" t="s">
        <v>180</v>
      </c>
      <c r="Y246" s="19">
        <v>60</v>
      </c>
      <c r="Z246" s="19" t="s">
        <v>309</v>
      </c>
      <c r="AA246" s="19" t="s">
        <v>305</v>
      </c>
      <c r="AB246" s="19" t="s">
        <v>306</v>
      </c>
      <c r="AC246" s="19" t="s">
        <v>188</v>
      </c>
      <c r="AD246" s="5"/>
      <c r="AE246" s="19">
        <v>4</v>
      </c>
      <c r="AF246" s="19" t="s">
        <v>181</v>
      </c>
      <c r="AG246" s="19" t="s">
        <v>182</v>
      </c>
      <c r="AH246" s="19">
        <v>335</v>
      </c>
      <c r="AI246" s="19" t="s">
        <v>192</v>
      </c>
      <c r="AJ246" s="5"/>
      <c r="AK246" s="5"/>
      <c r="AL246" s="5" t="s">
        <v>121</v>
      </c>
      <c r="AM246" s="5"/>
      <c r="AN246" s="5" t="s">
        <v>167</v>
      </c>
      <c r="AO246" s="5" t="str">
        <f>CONCATENATE("0055-",B246,"-",C246,"-","4",".",AE246,".",AF246,".",AG246,".",AH246,"-",AL246,".",AN246,"-",AI246)</f>
        <v>0055-CPC-GA1-4.4.4.60.335-ATH2.RD-0002</v>
      </c>
      <c r="AP246" s="5" t="str">
        <f>CONCATENATE("0055-",B246,"-",C246,"-","4",".",AE246,".",AF246,".",AG246,".",AH246,"-",AL246,"-",AN246,"-",AI246,"_",BD246,"_",U246)</f>
        <v>0055-CPC-GA1-4.4.4.60.335-ATH2-RD-0002_A1_ER</v>
      </c>
      <c r="AQ246" s="13" t="s">
        <v>324</v>
      </c>
      <c r="AR246" s="13" t="s">
        <v>397</v>
      </c>
      <c r="AS246" s="13" t="s">
        <v>377</v>
      </c>
      <c r="AT246" s="13" t="s">
        <v>378</v>
      </c>
      <c r="AU246" s="13" t="s">
        <v>318</v>
      </c>
      <c r="AV246" s="13" t="s">
        <v>333</v>
      </c>
      <c r="AW246" s="13" t="str">
        <f>CONCATENATE(AQ246," ",AS246,CHAR(10),W246,CHAR(10),AU246)</f>
        <v>SIS Marshalling Cabinet for IS channels 
3-60-JSMCI-0001
List of drawings</v>
      </c>
      <c r="AX246" s="13" t="str">
        <f>CONCATENATE(AR246," ",AT246,CHAR(10),W246,CHAR(10),AV246)</f>
        <v>Шкаф кроссовый ПАЗ, аналоговые и дискретные сигналы, искробезопасный
3-60-JSMCI-0001
Ведомость документов</v>
      </c>
      <c r="AY246" s="5"/>
      <c r="AZ246" s="5" t="s">
        <v>490</v>
      </c>
      <c r="BA246" s="5" t="s">
        <v>481</v>
      </c>
      <c r="BB246" s="5" t="str">
        <f>IF(FW246&gt;0,"02",IF(FN246&gt;0,"01",IF(FE246&gt;0,"00",IF(EM246&gt;0,"G1",IF(ED246&gt;0,"F1",IF(DU246&gt;0,"E1",IF(DL246&gt;0,"D1",IF(DC246&gt;0,"C1",IF(CT246&gt;0,"B1",IF(BM246&gt;0,"A1","-"))))))))))</f>
        <v>A1</v>
      </c>
      <c r="BC246" s="167" t="str">
        <f t="shared" ref="BC246:BC250" si="226">IF(OR(BB246="A1",BB246="B1",BB246="C1",BB246="D1",BB246="E1",BB246="F1",BB246="G1",BB246="H1"),"IFR",IF(OR(BB246="00",BB246="01",BB246="02",BB246="03",BB246="04",BB246="05"),"IFU","-"))</f>
        <v>IFR</v>
      </c>
      <c r="BD246" s="5" t="str">
        <f t="shared" ref="BD246:BD250" si="227">BB246</f>
        <v>A1</v>
      </c>
      <c r="BE246" s="5"/>
      <c r="BF246" s="5"/>
      <c r="BG246" s="12"/>
      <c r="BH246" s="5"/>
      <c r="BI246" s="5"/>
      <c r="BJ246" s="54">
        <f>FB246-(28+15)</f>
        <v>44173</v>
      </c>
      <c r="BK246" s="54">
        <f ca="1">IF(BM246&gt;0,BL246,IF(BJ246&lt;TODAY(),WORKDAY(TODAY(),10),BJ246))</f>
        <v>44250</v>
      </c>
      <c r="BL246" s="193">
        <v>44250</v>
      </c>
      <c r="BM246" s="167" t="s">
        <v>783</v>
      </c>
      <c r="BN246" s="167"/>
      <c r="BO246" s="167"/>
      <c r="BP246" s="167"/>
      <c r="BQ246" s="167"/>
      <c r="BR246" s="157"/>
      <c r="BS246" s="157"/>
      <c r="BT246" s="157"/>
      <c r="BU246" s="157"/>
      <c r="BV246" s="157"/>
      <c r="BW246" s="147"/>
      <c r="BX246" s="147"/>
      <c r="BY246" s="147"/>
      <c r="BZ246" s="147"/>
      <c r="CA246" s="147"/>
      <c r="CB246" s="125"/>
      <c r="CC246" s="125"/>
      <c r="CD246" s="125"/>
      <c r="CE246" s="125"/>
      <c r="CF246" s="125"/>
      <c r="CG246" s="125"/>
      <c r="CH246" s="125"/>
      <c r="CI246" s="125"/>
      <c r="CJ246" s="125"/>
      <c r="CK246" s="125"/>
      <c r="CL246" s="24">
        <f>WORKDAY(BJ246,20)</f>
        <v>44201</v>
      </c>
      <c r="CM246" s="24">
        <f ca="1">IF(BM246&gt;0,WORKDAY(BK246,10),"-")</f>
        <v>44264</v>
      </c>
      <c r="CN246" s="54"/>
      <c r="CO246" s="117"/>
      <c r="CP246" s="34"/>
      <c r="CQ246" s="24">
        <f>WORKDAY(CL246,10)</f>
        <v>44215</v>
      </c>
      <c r="CR246" s="24" t="str">
        <f>IF(CO246&gt;0,WORKDAY(CM246,10),"-")</f>
        <v>-</v>
      </c>
      <c r="CS246" s="54"/>
      <c r="CT246" s="5"/>
      <c r="CU246" s="24" t="str">
        <f>IF(CT246&gt;0,WORKDAY(CQ246,10),"-")</f>
        <v>-</v>
      </c>
      <c r="CV246" s="24" t="str">
        <f>IF(CT246&gt;0,WORKDAY(CR246,10),"-")</f>
        <v>-</v>
      </c>
      <c r="CW246" s="54"/>
      <c r="CX246" s="5"/>
      <c r="CY246" s="34"/>
      <c r="CZ246" s="24" t="str">
        <f>IF(CX246&gt;0,WORKDAY(CU246,10),"-")</f>
        <v>-</v>
      </c>
      <c r="DA246" s="24" t="str">
        <f>IF(CX246&gt;0,WORKDAY(CV246,10),"-")</f>
        <v>-</v>
      </c>
      <c r="DB246" s="24"/>
      <c r="DC246" s="5"/>
      <c r="DD246" s="24" t="str">
        <f>IF(DC246&gt;0,WORKDAY(CZ246,10),"-")</f>
        <v>-</v>
      </c>
      <c r="DE246" s="24" t="str">
        <f>IF(DC246&gt;0,WORKDAY(DA246,10),"-")</f>
        <v>-</v>
      </c>
      <c r="DF246" s="5"/>
      <c r="DG246" s="5"/>
      <c r="DH246" s="54"/>
      <c r="DI246" s="24" t="str">
        <f>IF(DG246&gt;0,WORKDAY(DD246,10),"-")</f>
        <v>-</v>
      </c>
      <c r="DJ246" s="24">
        <v>43455</v>
      </c>
      <c r="DK246" s="5"/>
      <c r="DL246" s="5"/>
      <c r="DM246" s="24" t="str">
        <f>IF(DL246&gt;0,WORKDAY(DI246,10),"-")</f>
        <v>-</v>
      </c>
      <c r="DN246" s="24" t="str">
        <f>IF(DL246&gt;0,WORKDAY(DJ246,10),"-")</f>
        <v>-</v>
      </c>
      <c r="DO246" s="5"/>
      <c r="DP246" s="5"/>
      <c r="DQ246" s="54"/>
      <c r="DR246" s="24" t="str">
        <f>IF(DP246&gt;0,WORKDAY(DM246,10),"-")</f>
        <v>-</v>
      </c>
      <c r="DS246" s="24">
        <v>43455</v>
      </c>
      <c r="DT246" s="5"/>
      <c r="DU246" s="5"/>
      <c r="DV246" s="24" t="str">
        <f>IF(DU246&gt;0,WORKDAY(DR246,10),"-")</f>
        <v>-</v>
      </c>
      <c r="DW246" s="24" t="str">
        <f>IF(DU246&gt;0,WORKDAY(DS246,10),"-")</f>
        <v>-</v>
      </c>
      <c r="DX246" s="5"/>
      <c r="DY246" s="5"/>
      <c r="DZ246" s="54"/>
      <c r="EA246" s="24" t="str">
        <f>IF(DY246&gt;0,WORKDAY(DV246,10),"-")</f>
        <v>-</v>
      </c>
      <c r="EB246" s="24" t="str">
        <f>IF(DY246&gt;0,WORKDAY(DW246,10),"-")</f>
        <v>-</v>
      </c>
      <c r="EC246" s="5"/>
      <c r="ED246" s="5"/>
      <c r="EE246" s="24" t="str">
        <f>IF(ED246&gt;0,WORKDAY(EA246,10),"-")</f>
        <v>-</v>
      </c>
      <c r="EF246" s="24" t="str">
        <f>IF(ED246&gt;0,WORKDAY(EB246,10),"-")</f>
        <v>-</v>
      </c>
      <c r="EG246" s="5"/>
      <c r="EH246" s="5"/>
      <c r="EI246" s="54"/>
      <c r="EJ246" s="24" t="str">
        <f>IF(EH246&gt;0,WORKDAY(EE246,10),"-")</f>
        <v>-</v>
      </c>
      <c r="EK246" s="24" t="str">
        <f>IF(EH246&gt;0,WORKDAY(EF246,10),"-")</f>
        <v>-</v>
      </c>
      <c r="EL246" s="5"/>
      <c r="EM246" s="5"/>
      <c r="EN246" s="24" t="str">
        <f>IF(EM246&gt;0,WORKDAY(EJ246,10),"-")</f>
        <v>-</v>
      </c>
      <c r="EO246" s="24" t="str">
        <f>IF(EM246&gt;0,WORKDAY(EK246,10),"-")</f>
        <v>-</v>
      </c>
      <c r="EP246" s="5"/>
      <c r="EQ246" s="5"/>
      <c r="ER246" s="54"/>
      <c r="ES246" s="54"/>
      <c r="ET246" s="54"/>
      <c r="EU246" s="54"/>
      <c r="EV246" s="54"/>
      <c r="EW246" s="24"/>
      <c r="EX246" s="24"/>
      <c r="EY246" s="167"/>
      <c r="EZ246" s="167"/>
      <c r="FA246" s="193"/>
      <c r="FB246" s="214">
        <v>44216</v>
      </c>
      <c r="FC246" s="214">
        <f>FB246</f>
        <v>44216</v>
      </c>
      <c r="FD246" s="5"/>
      <c r="FE246" s="5"/>
      <c r="FF246" s="24" t="str">
        <f>IF(FE246&gt;0,WORKDAY(FB246,10),"-")</f>
        <v>-</v>
      </c>
      <c r="FG246" s="24" t="str">
        <f>IF(FE246&gt;0,WORKDAY(FC246,10),"-")</f>
        <v>-</v>
      </c>
      <c r="FH246" s="5"/>
      <c r="FI246" s="5"/>
      <c r="FJ246" s="34"/>
      <c r="FK246" s="24">
        <f t="shared" ref="FK246:FK250" si="228">WORKDAY(FB246,20)</f>
        <v>44244</v>
      </c>
      <c r="FL246" s="24">
        <f>FK246</f>
        <v>44244</v>
      </c>
      <c r="FM246" s="167"/>
      <c r="FN246" s="167"/>
      <c r="FO246" s="24" t="str">
        <f>IF(FN246&gt;0,WORKDAY(FK246,10),"-")</f>
        <v>-</v>
      </c>
      <c r="FP246" s="24" t="str">
        <f>IF(FN246&gt;0,WORKDAY(FL246,10),"-")</f>
        <v>-</v>
      </c>
      <c r="FQ246" s="5"/>
      <c r="FR246" s="5"/>
      <c r="FS246" s="54"/>
      <c r="FT246" s="24">
        <f t="shared" ref="FT246:FT250" si="229">WORKDAY(FK246,20)</f>
        <v>44272</v>
      </c>
      <c r="FU246" s="24">
        <f>FT246</f>
        <v>44272</v>
      </c>
      <c r="FV246" s="5"/>
      <c r="FW246" s="5"/>
      <c r="FX246" s="24" t="str">
        <f>IF(FW246&gt;0,WORKDAY(FT246,10),"-")</f>
        <v>-</v>
      </c>
      <c r="FY246" s="24" t="str">
        <f>IF(FW246&gt;0,WORKDAY(FU246,10),"-")</f>
        <v>-</v>
      </c>
      <c r="FZ246" s="5"/>
      <c r="GA246" s="5"/>
      <c r="GB246" s="54"/>
      <c r="GC246" s="54"/>
      <c r="GD246" s="54"/>
      <c r="GE246" s="54"/>
      <c r="GF246" s="54"/>
      <c r="GG246" s="54"/>
      <c r="GH246" s="54"/>
      <c r="GI246" s="54"/>
      <c r="GJ246" s="54"/>
      <c r="GK246" s="54"/>
      <c r="GL246" s="54"/>
      <c r="GM246" s="54"/>
      <c r="GN246" s="54"/>
      <c r="GO246" s="54"/>
      <c r="GP246" s="54"/>
      <c r="GQ246" s="54"/>
      <c r="GR246" s="54"/>
      <c r="GS246" s="54"/>
      <c r="GT246" s="54"/>
      <c r="GU246" s="54"/>
      <c r="GV246" s="54"/>
      <c r="GW246" s="54"/>
      <c r="GX246" s="54"/>
      <c r="GY246" s="54"/>
      <c r="GZ246" s="193"/>
      <c r="HA246" s="54"/>
      <c r="HB246" s="54"/>
      <c r="HC246" s="54"/>
      <c r="HD246" s="34">
        <f t="shared" ca="1" si="176"/>
        <v>1</v>
      </c>
      <c r="HE246" s="25">
        <f t="shared" ca="1" si="193"/>
        <v>6.8389057750759875E-4</v>
      </c>
      <c r="HF246" s="25">
        <f t="shared" ca="1" si="194"/>
        <v>1.5197568389057751E-3</v>
      </c>
      <c r="HG246" s="25">
        <f t="shared" ca="1" si="195"/>
        <v>9.0543259557344079E-4</v>
      </c>
      <c r="HH246" s="25">
        <f t="shared" ca="1" si="196"/>
        <v>2.012072434607646E-3</v>
      </c>
      <c r="HI246" s="25"/>
      <c r="HJ246" s="25"/>
      <c r="HK246" s="5"/>
      <c r="HL246" s="24">
        <f t="shared" ca="1" si="171"/>
        <v>44250</v>
      </c>
      <c r="HM246" s="107"/>
      <c r="HN246" s="85"/>
      <c r="HO246" s="204" t="str">
        <f t="shared" si="177"/>
        <v>ожидание A1</v>
      </c>
      <c r="HP246" s="204" t="str">
        <f t="shared" si="178"/>
        <v>не выгружено 00</v>
      </c>
      <c r="HQ246" s="182" t="str">
        <f t="shared" si="179"/>
        <v>выгружено A1</v>
      </c>
      <c r="HR246" s="182" t="str">
        <f t="shared" si="180"/>
        <v>ожидание A1</v>
      </c>
      <c r="HS246" s="182" t="b">
        <f t="shared" si="181"/>
        <v>0</v>
      </c>
      <c r="HT246" s="182" t="str">
        <f t="shared" si="182"/>
        <v>ожидание замечаний</v>
      </c>
      <c r="HU246" s="182" t="str">
        <f t="shared" si="183"/>
        <v>0055-P2-GA1-CPC-TRM-00660</v>
      </c>
      <c r="HV246" s="191">
        <f t="shared" si="184"/>
        <v>44250</v>
      </c>
      <c r="HW246" s="184" t="str">
        <f t="shared" si="185"/>
        <v>ожидание A1</v>
      </c>
      <c r="HX246" s="191" t="str">
        <f t="shared" si="186"/>
        <v>ожидание A1</v>
      </c>
      <c r="HY246" s="183"/>
      <c r="HZ246" s="182" t="str">
        <f t="shared" si="187"/>
        <v>выгружено</v>
      </c>
      <c r="IA246" s="182" t="str">
        <f t="shared" si="188"/>
        <v>A1</v>
      </c>
      <c r="IB246" s="182" t="str">
        <f t="shared" si="189"/>
        <v>ожидание замечаний к ревизии</v>
      </c>
      <c r="IC246" s="182" t="str">
        <f t="shared" si="190"/>
        <v>A1</v>
      </c>
      <c r="ID246" s="182" t="str">
        <f t="shared" si="191"/>
        <v>A1</v>
      </c>
      <c r="IE246" s="185" t="str">
        <f t="shared" si="192"/>
        <v>1</v>
      </c>
      <c r="IF246" s="135" t="s">
        <v>705</v>
      </c>
      <c r="IG246" s="181">
        <v>1</v>
      </c>
      <c r="IH246" s="85"/>
      <c r="II246" s="85"/>
      <c r="IJ246" s="85"/>
      <c r="IK246" s="85"/>
      <c r="IL246" s="85"/>
      <c r="IM246" s="85"/>
      <c r="IN246" s="85"/>
      <c r="IO246" s="85"/>
      <c r="IP246" s="85"/>
      <c r="IQ246" s="85"/>
      <c r="IR246" s="85"/>
      <c r="IS246" s="85"/>
      <c r="IT246" s="85"/>
      <c r="IU246" s="85"/>
      <c r="IV246" s="85"/>
      <c r="IW246" s="85"/>
      <c r="IX246" s="85"/>
      <c r="IY246" s="85"/>
      <c r="IZ246" s="85"/>
      <c r="JA246" s="85"/>
      <c r="JB246" s="85"/>
      <c r="JC246" s="85"/>
      <c r="JD246" s="85"/>
      <c r="JE246" s="85"/>
      <c r="JF246" s="85"/>
      <c r="JG246" s="85"/>
      <c r="JH246" s="85"/>
      <c r="JI246" s="85"/>
      <c r="JJ246" s="85"/>
      <c r="JK246" s="85"/>
      <c r="JL246" s="85"/>
      <c r="JM246" s="85"/>
      <c r="JN246" s="85"/>
      <c r="JO246" s="85"/>
      <c r="JP246" s="85"/>
      <c r="JQ246" s="85"/>
      <c r="JR246" s="85"/>
      <c r="JS246" s="85"/>
      <c r="JT246" s="85"/>
      <c r="JU246" s="85"/>
      <c r="JV246" s="85"/>
      <c r="JW246" s="85"/>
      <c r="JX246" s="85"/>
      <c r="JY246" s="85"/>
      <c r="JZ246" s="85"/>
      <c r="KA246" s="85"/>
      <c r="KB246" s="85"/>
      <c r="KC246" s="85"/>
    </row>
    <row r="247" spans="1:289" s="57" customFormat="1" ht="57" hidden="1" customHeight="1">
      <c r="A247" s="42"/>
      <c r="B247" s="19" t="s">
        <v>156</v>
      </c>
      <c r="C247" s="19" t="s">
        <v>157</v>
      </c>
      <c r="D247" s="5"/>
      <c r="E247" s="5"/>
      <c r="F247" s="5"/>
      <c r="G247" s="5"/>
      <c r="H247" s="5" t="s">
        <v>727</v>
      </c>
      <c r="I247" s="5" t="s">
        <v>736</v>
      </c>
      <c r="J247" s="5"/>
      <c r="K247" s="5"/>
      <c r="L247" s="5"/>
      <c r="M247" s="5"/>
      <c r="N247" s="5"/>
      <c r="O247" s="5"/>
      <c r="P247" s="5" t="s">
        <v>749</v>
      </c>
      <c r="Q247" s="5" t="s">
        <v>750</v>
      </c>
      <c r="R247" s="5" t="s">
        <v>209</v>
      </c>
      <c r="S247" s="5" t="s">
        <v>362</v>
      </c>
      <c r="T247" s="5" t="s">
        <v>370</v>
      </c>
      <c r="U247" s="5" t="s">
        <v>158</v>
      </c>
      <c r="V247" s="5"/>
      <c r="W247" s="167" t="str">
        <f t="shared" ref="W247:W249" si="230">CONCATENATE(X247,"-",Y247,"-",Z247,AA247,,AB247,"-",AC247)</f>
        <v>3-60-JSMCI-0001</v>
      </c>
      <c r="X247" s="19" t="s">
        <v>180</v>
      </c>
      <c r="Y247" s="19">
        <v>60</v>
      </c>
      <c r="Z247" s="19" t="s">
        <v>309</v>
      </c>
      <c r="AA247" s="19" t="s">
        <v>305</v>
      </c>
      <c r="AB247" s="19" t="s">
        <v>306</v>
      </c>
      <c r="AC247" s="19" t="s">
        <v>188</v>
      </c>
      <c r="AD247" s="5"/>
      <c r="AE247" s="19">
        <v>4</v>
      </c>
      <c r="AF247" s="19" t="s">
        <v>181</v>
      </c>
      <c r="AG247" s="19" t="s">
        <v>182</v>
      </c>
      <c r="AH247" s="19">
        <v>335</v>
      </c>
      <c r="AI247" s="19" t="s">
        <v>192</v>
      </c>
      <c r="AJ247" s="5"/>
      <c r="AK247" s="5"/>
      <c r="AL247" s="5" t="s">
        <v>121</v>
      </c>
      <c r="AM247" s="5"/>
      <c r="AN247" s="5" t="s">
        <v>168</v>
      </c>
      <c r="AO247" s="5" t="str">
        <f>CONCATENATE("0055-",B247,"-",C247,"-","4",".",AE247,".",AF247,".",AG247,".",AH247,"-",AL247,".",AN247,"-",AI247)</f>
        <v>0055-CPC-GA1-4.4.4.60.335-ATH2.SP-0002</v>
      </c>
      <c r="AP247" s="5" t="str">
        <f>CONCATENATE("0055-",B247,"-",C247,"-","4",".",AE247,".",AF247,".",AG247,".",AH247,"-",AL247,"-",AN247,"-",AI247,"_",BD247,"_",U247)</f>
        <v>0055-CPC-GA1-4.4.4.60.335-ATH2-SP-0002_A1_ER</v>
      </c>
      <c r="AQ247" s="13" t="s">
        <v>324</v>
      </c>
      <c r="AR247" s="13" t="s">
        <v>397</v>
      </c>
      <c r="AS247" s="13" t="s">
        <v>377</v>
      </c>
      <c r="AT247" s="13" t="s">
        <v>378</v>
      </c>
      <c r="AU247" s="13" t="s">
        <v>319</v>
      </c>
      <c r="AV247" s="13" t="s">
        <v>334</v>
      </c>
      <c r="AW247" s="13" t="str">
        <f>CONCATENATE(AQ247," ",AS247,CHAR(10),W247,CHAR(10),AU247)</f>
        <v>SIS Marshalling Cabinet for IS channels 
3-60-JSMCI-0001
List of elements</v>
      </c>
      <c r="AX247" s="13" t="str">
        <f>CONCATENATE(AR247," ",AT247,CHAR(10),W247,CHAR(10),AV247)</f>
        <v>Шкаф кроссовый ПАЗ, аналоговые и дискретные сигналы, искробезопасный
3-60-JSMCI-0001
Перечень элементов</v>
      </c>
      <c r="AY247" s="5"/>
      <c r="AZ247" s="5" t="s">
        <v>490</v>
      </c>
      <c r="BA247" s="5" t="s">
        <v>481</v>
      </c>
      <c r="BB247" s="5" t="str">
        <f>IF(FW247&gt;0,"02",IF(FN247&gt;0,"01",IF(FE247&gt;0,"00",IF(EM247&gt;0,"G1",IF(ED247&gt;0,"F1",IF(DU247&gt;0,"E1",IF(DL247&gt;0,"D1",IF(DC247&gt;0,"C1",IF(CT247&gt;0,"B1",IF(BM247&gt;0,"A1","-"))))))))))</f>
        <v>A1</v>
      </c>
      <c r="BC247" s="167" t="str">
        <f t="shared" si="226"/>
        <v>IFR</v>
      </c>
      <c r="BD247" s="5" t="str">
        <f t="shared" si="227"/>
        <v>A1</v>
      </c>
      <c r="BE247" s="5"/>
      <c r="BF247" s="5"/>
      <c r="BG247" s="12"/>
      <c r="BH247" s="5"/>
      <c r="BI247" s="5"/>
      <c r="BJ247" s="54">
        <f>FB247-(28+15)</f>
        <v>44173</v>
      </c>
      <c r="BK247" s="54">
        <f ca="1">IF(BM247&gt;0,BL247,IF(BJ247&lt;TODAY(),WORKDAY(TODAY(),10),BJ247))</f>
        <v>44250</v>
      </c>
      <c r="BL247" s="193">
        <v>44250</v>
      </c>
      <c r="BM247" s="167" t="s">
        <v>783</v>
      </c>
      <c r="BN247" s="167"/>
      <c r="BO247" s="167"/>
      <c r="BP247" s="167"/>
      <c r="BQ247" s="167"/>
      <c r="BR247" s="157"/>
      <c r="BS247" s="157"/>
      <c r="BT247" s="157"/>
      <c r="BU247" s="157"/>
      <c r="BV247" s="157"/>
      <c r="BW247" s="147"/>
      <c r="BX247" s="147"/>
      <c r="BY247" s="147"/>
      <c r="BZ247" s="147"/>
      <c r="CA247" s="147"/>
      <c r="CB247" s="125"/>
      <c r="CC247" s="125"/>
      <c r="CD247" s="125"/>
      <c r="CE247" s="125"/>
      <c r="CF247" s="125"/>
      <c r="CG247" s="125"/>
      <c r="CH247" s="125"/>
      <c r="CI247" s="125"/>
      <c r="CJ247" s="125"/>
      <c r="CK247" s="125"/>
      <c r="CL247" s="24">
        <f>WORKDAY(BJ247,20)</f>
        <v>44201</v>
      </c>
      <c r="CM247" s="24">
        <f ca="1">IF(BM247&gt;0,WORKDAY(BK247,10),"-")</f>
        <v>44264</v>
      </c>
      <c r="CN247" s="54"/>
      <c r="CO247" s="117"/>
      <c r="CP247" s="34"/>
      <c r="CQ247" s="24">
        <f>WORKDAY(CL247,10)</f>
        <v>44215</v>
      </c>
      <c r="CR247" s="24" t="str">
        <f>IF(CO247&gt;0,WORKDAY(CM247,10),"-")</f>
        <v>-</v>
      </c>
      <c r="CS247" s="54"/>
      <c r="CT247" s="5"/>
      <c r="CU247" s="24" t="str">
        <f>IF(CT247&gt;0,WORKDAY(CQ247,10),"-")</f>
        <v>-</v>
      </c>
      <c r="CV247" s="24" t="str">
        <f>IF(CT247&gt;0,WORKDAY(CR247,10),"-")</f>
        <v>-</v>
      </c>
      <c r="CW247" s="54"/>
      <c r="CX247" s="5"/>
      <c r="CY247" s="34"/>
      <c r="CZ247" s="24" t="str">
        <f>IF(CX247&gt;0,WORKDAY(CU247,10),"-")</f>
        <v>-</v>
      </c>
      <c r="DA247" s="24" t="str">
        <f>IF(CX247&gt;0,WORKDAY(CV247,10),"-")</f>
        <v>-</v>
      </c>
      <c r="DB247" s="24"/>
      <c r="DC247" s="5"/>
      <c r="DD247" s="24" t="str">
        <f>IF(DC247&gt;0,WORKDAY(CZ247,10),"-")</f>
        <v>-</v>
      </c>
      <c r="DE247" s="24" t="str">
        <f>IF(DC247&gt;0,WORKDAY(DA247,10),"-")</f>
        <v>-</v>
      </c>
      <c r="DF247" s="5"/>
      <c r="DG247" s="5"/>
      <c r="DH247" s="54"/>
      <c r="DI247" s="24" t="str">
        <f>IF(DG247&gt;0,WORKDAY(DD247,10),"-")</f>
        <v>-</v>
      </c>
      <c r="DJ247" s="24">
        <v>43455</v>
      </c>
      <c r="DK247" s="5"/>
      <c r="DL247" s="5"/>
      <c r="DM247" s="24" t="str">
        <f>IF(DL247&gt;0,WORKDAY(DI247,10),"-")</f>
        <v>-</v>
      </c>
      <c r="DN247" s="24" t="str">
        <f>IF(DL247&gt;0,WORKDAY(DJ247,10),"-")</f>
        <v>-</v>
      </c>
      <c r="DO247" s="5"/>
      <c r="DP247" s="5"/>
      <c r="DQ247" s="54"/>
      <c r="DR247" s="24" t="str">
        <f>IF(DP247&gt;0,WORKDAY(DM247,10),"-")</f>
        <v>-</v>
      </c>
      <c r="DS247" s="24">
        <v>43455</v>
      </c>
      <c r="DT247" s="5"/>
      <c r="DU247" s="5"/>
      <c r="DV247" s="24" t="str">
        <f>IF(DU247&gt;0,WORKDAY(DR247,10),"-")</f>
        <v>-</v>
      </c>
      <c r="DW247" s="24" t="str">
        <f>IF(DU247&gt;0,WORKDAY(DS247,10),"-")</f>
        <v>-</v>
      </c>
      <c r="DX247" s="5"/>
      <c r="DY247" s="5"/>
      <c r="DZ247" s="54"/>
      <c r="EA247" s="24" t="str">
        <f>IF(DY247&gt;0,WORKDAY(DV247,10),"-")</f>
        <v>-</v>
      </c>
      <c r="EB247" s="24" t="str">
        <f>IF(DY247&gt;0,WORKDAY(DW247,10),"-")</f>
        <v>-</v>
      </c>
      <c r="EC247" s="5"/>
      <c r="ED247" s="5"/>
      <c r="EE247" s="24" t="str">
        <f>IF(ED247&gt;0,WORKDAY(EA247,10),"-")</f>
        <v>-</v>
      </c>
      <c r="EF247" s="24" t="str">
        <f>IF(ED247&gt;0,WORKDAY(EB247,10),"-")</f>
        <v>-</v>
      </c>
      <c r="EG247" s="5"/>
      <c r="EH247" s="5"/>
      <c r="EI247" s="54"/>
      <c r="EJ247" s="24" t="str">
        <f>IF(EH247&gt;0,WORKDAY(EE247,10),"-")</f>
        <v>-</v>
      </c>
      <c r="EK247" s="24" t="str">
        <f>IF(EH247&gt;0,WORKDAY(EF247,10),"-")</f>
        <v>-</v>
      </c>
      <c r="EL247" s="5"/>
      <c r="EM247" s="5"/>
      <c r="EN247" s="24" t="str">
        <f>IF(EM247&gt;0,WORKDAY(EJ247,10),"-")</f>
        <v>-</v>
      </c>
      <c r="EO247" s="24" t="str">
        <f>IF(EM247&gt;0,WORKDAY(EK247,10),"-")</f>
        <v>-</v>
      </c>
      <c r="EP247" s="5"/>
      <c r="EQ247" s="5"/>
      <c r="ER247" s="54"/>
      <c r="ES247" s="54"/>
      <c r="ET247" s="54"/>
      <c r="EU247" s="54"/>
      <c r="EV247" s="54"/>
      <c r="EW247" s="24"/>
      <c r="EX247" s="24"/>
      <c r="EY247" s="167"/>
      <c r="EZ247" s="167"/>
      <c r="FA247" s="193"/>
      <c r="FB247" s="214">
        <v>44216</v>
      </c>
      <c r="FC247" s="214">
        <f>FB247</f>
        <v>44216</v>
      </c>
      <c r="FD247" s="5"/>
      <c r="FE247" s="5"/>
      <c r="FF247" s="24" t="str">
        <f>IF(FE247&gt;0,WORKDAY(FB247,10),"-")</f>
        <v>-</v>
      </c>
      <c r="FG247" s="24" t="str">
        <f>IF(FE247&gt;0,WORKDAY(FC247,10),"-")</f>
        <v>-</v>
      </c>
      <c r="FH247" s="5"/>
      <c r="FI247" s="5"/>
      <c r="FJ247" s="34"/>
      <c r="FK247" s="24">
        <f t="shared" si="228"/>
        <v>44244</v>
      </c>
      <c r="FL247" s="24">
        <f>FK247</f>
        <v>44244</v>
      </c>
      <c r="FM247" s="167"/>
      <c r="FN247" s="167"/>
      <c r="FO247" s="24" t="str">
        <f>IF(FN247&gt;0,WORKDAY(FK247,10),"-")</f>
        <v>-</v>
      </c>
      <c r="FP247" s="24" t="str">
        <f>IF(FN247&gt;0,WORKDAY(FL247,10),"-")</f>
        <v>-</v>
      </c>
      <c r="FQ247" s="5"/>
      <c r="FR247" s="5"/>
      <c r="FS247" s="54"/>
      <c r="FT247" s="24">
        <f t="shared" si="229"/>
        <v>44272</v>
      </c>
      <c r="FU247" s="24">
        <f>FT247</f>
        <v>44272</v>
      </c>
      <c r="FV247" s="5"/>
      <c r="FW247" s="5"/>
      <c r="FX247" s="24" t="str">
        <f>IF(FW247&gt;0,WORKDAY(FT247,10),"-")</f>
        <v>-</v>
      </c>
      <c r="FY247" s="24" t="str">
        <f>IF(FW247&gt;0,WORKDAY(FU247,10),"-")</f>
        <v>-</v>
      </c>
      <c r="FZ247" s="5"/>
      <c r="GA247" s="5"/>
      <c r="GB247" s="54"/>
      <c r="GC247" s="54"/>
      <c r="GD247" s="54"/>
      <c r="GE247" s="54"/>
      <c r="GF247" s="54"/>
      <c r="GG247" s="54"/>
      <c r="GH247" s="54"/>
      <c r="GI247" s="54"/>
      <c r="GJ247" s="54"/>
      <c r="GK247" s="54"/>
      <c r="GL247" s="54"/>
      <c r="GM247" s="54"/>
      <c r="GN247" s="54"/>
      <c r="GO247" s="54"/>
      <c r="GP247" s="54"/>
      <c r="GQ247" s="54"/>
      <c r="GR247" s="54"/>
      <c r="GS247" s="54"/>
      <c r="GT247" s="54"/>
      <c r="GU247" s="54"/>
      <c r="GV247" s="54"/>
      <c r="GW247" s="54"/>
      <c r="GX247" s="54"/>
      <c r="GY247" s="54"/>
      <c r="GZ247" s="193"/>
      <c r="HA247" s="54"/>
      <c r="HB247" s="54"/>
      <c r="HC247" s="54"/>
      <c r="HD247" s="34">
        <f t="shared" ca="1" si="176"/>
        <v>1</v>
      </c>
      <c r="HE247" s="25">
        <f t="shared" ca="1" si="193"/>
        <v>6.8389057750759875E-4</v>
      </c>
      <c r="HF247" s="25">
        <f t="shared" ca="1" si="194"/>
        <v>1.5197568389057751E-3</v>
      </c>
      <c r="HG247" s="25">
        <f t="shared" ca="1" si="195"/>
        <v>9.0543259557344079E-4</v>
      </c>
      <c r="HH247" s="25">
        <f t="shared" ca="1" si="196"/>
        <v>2.012072434607646E-3</v>
      </c>
      <c r="HI247" s="25"/>
      <c r="HJ247" s="25"/>
      <c r="HK247" s="5"/>
      <c r="HL247" s="24">
        <f t="shared" ca="1" si="171"/>
        <v>44250</v>
      </c>
      <c r="HM247" s="107"/>
      <c r="HN247" s="85"/>
      <c r="HO247" s="204" t="str">
        <f t="shared" si="177"/>
        <v>ожидание A1</v>
      </c>
      <c r="HP247" s="204" t="str">
        <f t="shared" si="178"/>
        <v>не выгружено 00</v>
      </c>
      <c r="HQ247" s="182" t="str">
        <f t="shared" si="179"/>
        <v>выгружено A1</v>
      </c>
      <c r="HR247" s="182" t="str">
        <f t="shared" si="180"/>
        <v>ожидание A1</v>
      </c>
      <c r="HS247" s="182" t="b">
        <f t="shared" si="181"/>
        <v>0</v>
      </c>
      <c r="HT247" s="182" t="str">
        <f t="shared" si="182"/>
        <v>ожидание замечаний</v>
      </c>
      <c r="HU247" s="182" t="str">
        <f t="shared" si="183"/>
        <v>0055-P2-GA1-CPC-TRM-00660</v>
      </c>
      <c r="HV247" s="191">
        <f t="shared" si="184"/>
        <v>44250</v>
      </c>
      <c r="HW247" s="184" t="str">
        <f t="shared" si="185"/>
        <v>ожидание A1</v>
      </c>
      <c r="HX247" s="191" t="str">
        <f t="shared" si="186"/>
        <v>ожидание A1</v>
      </c>
      <c r="HY247" s="183"/>
      <c r="HZ247" s="182" t="str">
        <f t="shared" si="187"/>
        <v>выгружено</v>
      </c>
      <c r="IA247" s="182" t="str">
        <f t="shared" si="188"/>
        <v>A1</v>
      </c>
      <c r="IB247" s="182" t="str">
        <f t="shared" si="189"/>
        <v>ожидание замечаний к ревизии</v>
      </c>
      <c r="IC247" s="182" t="str">
        <f t="shared" si="190"/>
        <v>A1</v>
      </c>
      <c r="ID247" s="182" t="str">
        <f t="shared" si="191"/>
        <v>A1</v>
      </c>
      <c r="IE247" s="185" t="str">
        <f t="shared" si="192"/>
        <v>1</v>
      </c>
      <c r="IF247" s="135" t="s">
        <v>705</v>
      </c>
      <c r="IG247" s="181">
        <v>1</v>
      </c>
      <c r="IH247" s="85"/>
      <c r="II247" s="85"/>
      <c r="IJ247" s="85"/>
      <c r="IK247" s="85"/>
      <c r="IL247" s="85"/>
      <c r="IM247" s="85"/>
      <c r="IN247" s="85"/>
      <c r="IO247" s="85"/>
      <c r="IP247" s="85"/>
      <c r="IQ247" s="85"/>
      <c r="IR247" s="85"/>
      <c r="IS247" s="85"/>
      <c r="IT247" s="85"/>
      <c r="IU247" s="85"/>
      <c r="IV247" s="85"/>
      <c r="IW247" s="85"/>
      <c r="IX247" s="85"/>
      <c r="IY247" s="85"/>
      <c r="IZ247" s="85"/>
      <c r="JA247" s="85"/>
      <c r="JB247" s="85"/>
      <c r="JC247" s="85"/>
      <c r="JD247" s="85"/>
      <c r="JE247" s="85"/>
      <c r="JF247" s="85"/>
      <c r="JG247" s="85"/>
      <c r="JH247" s="85"/>
      <c r="JI247" s="85"/>
      <c r="JJ247" s="85"/>
      <c r="JK247" s="85"/>
      <c r="JL247" s="85"/>
      <c r="JM247" s="85"/>
      <c r="JN247" s="85"/>
      <c r="JO247" s="85"/>
      <c r="JP247" s="85"/>
      <c r="JQ247" s="85"/>
      <c r="JR247" s="85"/>
      <c r="JS247" s="85"/>
      <c r="JT247" s="85"/>
      <c r="JU247" s="85"/>
      <c r="JV247" s="85"/>
      <c r="JW247" s="85"/>
      <c r="JX247" s="85"/>
      <c r="JY247" s="85"/>
      <c r="JZ247" s="85"/>
      <c r="KA247" s="85"/>
      <c r="KB247" s="85"/>
      <c r="KC247" s="85"/>
    </row>
    <row r="248" spans="1:289" s="57" customFormat="1" ht="57" hidden="1" customHeight="1">
      <c r="A248" s="42"/>
      <c r="B248" s="19" t="s">
        <v>156</v>
      </c>
      <c r="C248" s="19" t="s">
        <v>157</v>
      </c>
      <c r="D248" s="5"/>
      <c r="E248" s="5"/>
      <c r="F248" s="5"/>
      <c r="G248" s="5"/>
      <c r="H248" s="5" t="s">
        <v>727</v>
      </c>
      <c r="I248" s="5" t="s">
        <v>736</v>
      </c>
      <c r="J248" s="5"/>
      <c r="K248" s="5"/>
      <c r="L248" s="5"/>
      <c r="M248" s="5"/>
      <c r="N248" s="5"/>
      <c r="O248" s="5"/>
      <c r="P248" s="5" t="s">
        <v>749</v>
      </c>
      <c r="Q248" s="5" t="s">
        <v>750</v>
      </c>
      <c r="R248" s="5" t="s">
        <v>209</v>
      </c>
      <c r="S248" s="5" t="s">
        <v>362</v>
      </c>
      <c r="T248" s="5" t="s">
        <v>370</v>
      </c>
      <c r="U248" s="5" t="s">
        <v>158</v>
      </c>
      <c r="V248" s="5"/>
      <c r="W248" s="167" t="str">
        <f t="shared" si="230"/>
        <v>3-60-JSMCI-0001</v>
      </c>
      <c r="X248" s="19" t="s">
        <v>180</v>
      </c>
      <c r="Y248" s="19">
        <v>60</v>
      </c>
      <c r="Z248" s="19" t="s">
        <v>309</v>
      </c>
      <c r="AA248" s="19" t="s">
        <v>305</v>
      </c>
      <c r="AB248" s="19" t="s">
        <v>306</v>
      </c>
      <c r="AC248" s="19" t="s">
        <v>188</v>
      </c>
      <c r="AD248" s="5"/>
      <c r="AE248" s="19">
        <v>4</v>
      </c>
      <c r="AF248" s="19" t="s">
        <v>181</v>
      </c>
      <c r="AG248" s="19" t="s">
        <v>182</v>
      </c>
      <c r="AH248" s="19">
        <v>335</v>
      </c>
      <c r="AI248" s="19" t="s">
        <v>192</v>
      </c>
      <c r="AJ248" s="5"/>
      <c r="AK248" s="5"/>
      <c r="AL248" s="5" t="s">
        <v>121</v>
      </c>
      <c r="AM248" s="5"/>
      <c r="AN248" s="5" t="s">
        <v>169</v>
      </c>
      <c r="AO248" s="5" t="str">
        <f>CONCATENATE("0055-",B248,"-",C248,"-","4",".",AE248,".",AF248,".",AG248,".",AH248,"-",AL248,".",AN248,"-",AI248)</f>
        <v>0055-CPC-GA1-4.4.4.60.335-ATH2.V0-0002</v>
      </c>
      <c r="AP248" s="5" t="str">
        <f>CONCATENATE("0055-",B248,"-",C248,"-","4",".",AE248,".",AF248,".",AG248,".",AH248,"-",AL248,"-",AN248,"-",AI248,"_",BD248,"_",U248)</f>
        <v>0055-CPC-GA1-4.4.4.60.335-ATH2-V0-0002_A1_ER</v>
      </c>
      <c r="AQ248" s="13" t="s">
        <v>324</v>
      </c>
      <c r="AR248" s="13" t="s">
        <v>397</v>
      </c>
      <c r="AS248" s="13" t="s">
        <v>377</v>
      </c>
      <c r="AT248" s="13" t="s">
        <v>378</v>
      </c>
      <c r="AU248" s="13" t="s">
        <v>320</v>
      </c>
      <c r="AV248" s="13" t="s">
        <v>335</v>
      </c>
      <c r="AW248" s="13" t="str">
        <f>CONCATENATE(AQ248," ",AS248,CHAR(10),W248,CHAR(10),AU248)</f>
        <v>SIS Marshalling Cabinet for IS channels 
3-60-JSMCI-0001
General view drawings</v>
      </c>
      <c r="AX248" s="13" t="str">
        <f>CONCATENATE(AR248," ",AT248,CHAR(10),W248,CHAR(10),AV248)</f>
        <v>Шкаф кроссовый ПАЗ, аналоговые и дискретные сигналы, искробезопасный
3-60-JSMCI-0001
Чертеж общего вида</v>
      </c>
      <c r="AY248" s="5"/>
      <c r="AZ248" s="5" t="s">
        <v>490</v>
      </c>
      <c r="BA248" s="5" t="s">
        <v>481</v>
      </c>
      <c r="BB248" s="5" t="str">
        <f>IF(FW248&gt;0,"02",IF(FN248&gt;0,"01",IF(FE248&gt;0,"00",IF(EM248&gt;0,"G1",IF(ED248&gt;0,"F1",IF(DU248&gt;0,"E1",IF(DL248&gt;0,"D1",IF(DC248&gt;0,"C1",IF(CT248&gt;0,"B1",IF(BM248&gt;0,"A1","-"))))))))))</f>
        <v>A1</v>
      </c>
      <c r="BC248" s="167" t="str">
        <f t="shared" si="226"/>
        <v>IFR</v>
      </c>
      <c r="BD248" s="5" t="str">
        <f t="shared" si="227"/>
        <v>A1</v>
      </c>
      <c r="BE248" s="5"/>
      <c r="BF248" s="5"/>
      <c r="BG248" s="12"/>
      <c r="BH248" s="5"/>
      <c r="BI248" s="5"/>
      <c r="BJ248" s="54">
        <f>FB248-(28+15)</f>
        <v>44173</v>
      </c>
      <c r="BK248" s="54">
        <f ca="1">IF(BM248&gt;0,BL248,IF(BJ248&lt;TODAY(),WORKDAY(TODAY(),10),BJ248))</f>
        <v>44250</v>
      </c>
      <c r="BL248" s="193">
        <v>44250</v>
      </c>
      <c r="BM248" s="167" t="s">
        <v>783</v>
      </c>
      <c r="BN248" s="167"/>
      <c r="BO248" s="167"/>
      <c r="BP248" s="167"/>
      <c r="BQ248" s="167"/>
      <c r="BR248" s="157"/>
      <c r="BS248" s="157"/>
      <c r="BT248" s="157"/>
      <c r="BU248" s="157"/>
      <c r="BV248" s="157"/>
      <c r="BW248" s="147"/>
      <c r="BX248" s="147"/>
      <c r="BY248" s="147"/>
      <c r="BZ248" s="147"/>
      <c r="CA248" s="147"/>
      <c r="CB248" s="125"/>
      <c r="CC248" s="125"/>
      <c r="CD248" s="125"/>
      <c r="CE248" s="125"/>
      <c r="CF248" s="125"/>
      <c r="CG248" s="125"/>
      <c r="CH248" s="125"/>
      <c r="CI248" s="125"/>
      <c r="CJ248" s="125"/>
      <c r="CK248" s="125"/>
      <c r="CL248" s="24">
        <f>WORKDAY(BJ248,20)</f>
        <v>44201</v>
      </c>
      <c r="CM248" s="24">
        <f ca="1">IF(BM248&gt;0,WORKDAY(BK248,10),"-")</f>
        <v>44264</v>
      </c>
      <c r="CN248" s="54"/>
      <c r="CO248" s="117"/>
      <c r="CP248" s="34"/>
      <c r="CQ248" s="24">
        <f>WORKDAY(CL248,10)</f>
        <v>44215</v>
      </c>
      <c r="CR248" s="24" t="str">
        <f>IF(CO248&gt;0,WORKDAY(CM248,10),"-")</f>
        <v>-</v>
      </c>
      <c r="CS248" s="54"/>
      <c r="CT248" s="5"/>
      <c r="CU248" s="24" t="str">
        <f>IF(CT248&gt;0,WORKDAY(CQ248,10),"-")</f>
        <v>-</v>
      </c>
      <c r="CV248" s="24" t="str">
        <f>IF(CT248&gt;0,WORKDAY(CR248,10),"-")</f>
        <v>-</v>
      </c>
      <c r="CW248" s="54"/>
      <c r="CX248" s="5"/>
      <c r="CY248" s="34"/>
      <c r="CZ248" s="24" t="str">
        <f>IF(CX248&gt;0,WORKDAY(CU248,10),"-")</f>
        <v>-</v>
      </c>
      <c r="DA248" s="24" t="str">
        <f>IF(CX248&gt;0,WORKDAY(CV248,10),"-")</f>
        <v>-</v>
      </c>
      <c r="DB248" s="24"/>
      <c r="DC248" s="5"/>
      <c r="DD248" s="24" t="str">
        <f>IF(DC248&gt;0,WORKDAY(CZ248,10),"-")</f>
        <v>-</v>
      </c>
      <c r="DE248" s="24" t="str">
        <f>IF(DC248&gt;0,WORKDAY(DA248,10),"-")</f>
        <v>-</v>
      </c>
      <c r="DF248" s="5"/>
      <c r="DG248" s="5"/>
      <c r="DH248" s="54"/>
      <c r="DI248" s="24" t="str">
        <f>IF(DG248&gt;0,WORKDAY(DD248,10),"-")</f>
        <v>-</v>
      </c>
      <c r="DJ248" s="24">
        <v>43455</v>
      </c>
      <c r="DK248" s="5"/>
      <c r="DL248" s="5"/>
      <c r="DM248" s="24" t="str">
        <f>IF(DL248&gt;0,WORKDAY(DI248,10),"-")</f>
        <v>-</v>
      </c>
      <c r="DN248" s="24" t="str">
        <f>IF(DL248&gt;0,WORKDAY(DJ248,10),"-")</f>
        <v>-</v>
      </c>
      <c r="DO248" s="5"/>
      <c r="DP248" s="5"/>
      <c r="DQ248" s="54"/>
      <c r="DR248" s="24" t="str">
        <f>IF(DP248&gt;0,WORKDAY(DM248,10),"-")</f>
        <v>-</v>
      </c>
      <c r="DS248" s="24">
        <v>43455</v>
      </c>
      <c r="DT248" s="5"/>
      <c r="DU248" s="5"/>
      <c r="DV248" s="24" t="str">
        <f>IF(DU248&gt;0,WORKDAY(DR248,10),"-")</f>
        <v>-</v>
      </c>
      <c r="DW248" s="24" t="str">
        <f>IF(DU248&gt;0,WORKDAY(DS248,10),"-")</f>
        <v>-</v>
      </c>
      <c r="DX248" s="5"/>
      <c r="DY248" s="5"/>
      <c r="DZ248" s="54"/>
      <c r="EA248" s="24" t="str">
        <f>IF(DY248&gt;0,WORKDAY(DV248,10),"-")</f>
        <v>-</v>
      </c>
      <c r="EB248" s="24" t="str">
        <f>IF(DY248&gt;0,WORKDAY(DW248,10),"-")</f>
        <v>-</v>
      </c>
      <c r="EC248" s="5"/>
      <c r="ED248" s="5"/>
      <c r="EE248" s="24" t="str">
        <f>IF(ED248&gt;0,WORKDAY(EA248,10),"-")</f>
        <v>-</v>
      </c>
      <c r="EF248" s="24" t="str">
        <f>IF(ED248&gt;0,WORKDAY(EB248,10),"-")</f>
        <v>-</v>
      </c>
      <c r="EG248" s="5"/>
      <c r="EH248" s="5"/>
      <c r="EI248" s="54"/>
      <c r="EJ248" s="24" t="str">
        <f>IF(EH248&gt;0,WORKDAY(EE248,10),"-")</f>
        <v>-</v>
      </c>
      <c r="EK248" s="24" t="str">
        <f>IF(EH248&gt;0,WORKDAY(EF248,10),"-")</f>
        <v>-</v>
      </c>
      <c r="EL248" s="5"/>
      <c r="EM248" s="5"/>
      <c r="EN248" s="24" t="str">
        <f>IF(EM248&gt;0,WORKDAY(EJ248,10),"-")</f>
        <v>-</v>
      </c>
      <c r="EO248" s="24" t="str">
        <f>IF(EM248&gt;0,WORKDAY(EK248,10),"-")</f>
        <v>-</v>
      </c>
      <c r="EP248" s="5"/>
      <c r="EQ248" s="5"/>
      <c r="ER248" s="54"/>
      <c r="ES248" s="54"/>
      <c r="ET248" s="54"/>
      <c r="EU248" s="54"/>
      <c r="EV248" s="54"/>
      <c r="EW248" s="24"/>
      <c r="EX248" s="24"/>
      <c r="EY248" s="167"/>
      <c r="EZ248" s="167"/>
      <c r="FA248" s="193"/>
      <c r="FB248" s="214">
        <v>44216</v>
      </c>
      <c r="FC248" s="214">
        <f>FB248</f>
        <v>44216</v>
      </c>
      <c r="FD248" s="5"/>
      <c r="FE248" s="5"/>
      <c r="FF248" s="24" t="str">
        <f>IF(FE248&gt;0,WORKDAY(FB248,10),"-")</f>
        <v>-</v>
      </c>
      <c r="FG248" s="24" t="str">
        <f>IF(FE248&gt;0,WORKDAY(FC248,10),"-")</f>
        <v>-</v>
      </c>
      <c r="FH248" s="5"/>
      <c r="FI248" s="5"/>
      <c r="FJ248" s="34"/>
      <c r="FK248" s="24">
        <f t="shared" si="228"/>
        <v>44244</v>
      </c>
      <c r="FL248" s="24">
        <f>FK248</f>
        <v>44244</v>
      </c>
      <c r="FM248" s="167"/>
      <c r="FN248" s="167"/>
      <c r="FO248" s="24" t="str">
        <f>IF(FN248&gt;0,WORKDAY(FK248,10),"-")</f>
        <v>-</v>
      </c>
      <c r="FP248" s="24" t="str">
        <f>IF(FN248&gt;0,WORKDAY(FL248,10),"-")</f>
        <v>-</v>
      </c>
      <c r="FQ248" s="5"/>
      <c r="FR248" s="5"/>
      <c r="FS248" s="54"/>
      <c r="FT248" s="24">
        <f t="shared" si="229"/>
        <v>44272</v>
      </c>
      <c r="FU248" s="24">
        <f>FT248</f>
        <v>44272</v>
      </c>
      <c r="FV248" s="5"/>
      <c r="FW248" s="5"/>
      <c r="FX248" s="24" t="str">
        <f>IF(FW248&gt;0,WORKDAY(FT248,10),"-")</f>
        <v>-</v>
      </c>
      <c r="FY248" s="24" t="str">
        <f>IF(FW248&gt;0,WORKDAY(FU248,10),"-")</f>
        <v>-</v>
      </c>
      <c r="FZ248" s="5"/>
      <c r="GA248" s="5"/>
      <c r="GB248" s="54"/>
      <c r="GC248" s="54"/>
      <c r="GD248" s="54"/>
      <c r="GE248" s="54"/>
      <c r="GF248" s="54"/>
      <c r="GG248" s="54"/>
      <c r="GH248" s="54"/>
      <c r="GI248" s="54"/>
      <c r="GJ248" s="54"/>
      <c r="GK248" s="54"/>
      <c r="GL248" s="54"/>
      <c r="GM248" s="54"/>
      <c r="GN248" s="54"/>
      <c r="GO248" s="54"/>
      <c r="GP248" s="54"/>
      <c r="GQ248" s="54"/>
      <c r="GR248" s="54"/>
      <c r="GS248" s="54"/>
      <c r="GT248" s="54"/>
      <c r="GU248" s="54"/>
      <c r="GV248" s="54"/>
      <c r="GW248" s="54"/>
      <c r="GX248" s="54"/>
      <c r="GY248" s="54"/>
      <c r="GZ248" s="193"/>
      <c r="HA248" s="54"/>
      <c r="HB248" s="54"/>
      <c r="HC248" s="54"/>
      <c r="HD248" s="34">
        <f t="shared" ca="1" si="176"/>
        <v>1</v>
      </c>
      <c r="HE248" s="25">
        <f t="shared" ca="1" si="193"/>
        <v>6.8389057750759875E-4</v>
      </c>
      <c r="HF248" s="25">
        <f t="shared" ca="1" si="194"/>
        <v>1.5197568389057751E-3</v>
      </c>
      <c r="HG248" s="25">
        <f t="shared" ca="1" si="195"/>
        <v>9.0543259557344079E-4</v>
      </c>
      <c r="HH248" s="25">
        <f t="shared" ca="1" si="196"/>
        <v>2.012072434607646E-3</v>
      </c>
      <c r="HI248" s="25"/>
      <c r="HJ248" s="25"/>
      <c r="HK248" s="5"/>
      <c r="HL248" s="24">
        <f t="shared" ca="1" si="171"/>
        <v>44250</v>
      </c>
      <c r="HM248" s="107"/>
      <c r="HN248" s="85"/>
      <c r="HO248" s="204" t="str">
        <f t="shared" si="177"/>
        <v>ожидание A1</v>
      </c>
      <c r="HP248" s="204" t="str">
        <f t="shared" si="178"/>
        <v>не выгружено 00</v>
      </c>
      <c r="HQ248" s="182" t="str">
        <f t="shared" si="179"/>
        <v>выгружено A1</v>
      </c>
      <c r="HR248" s="182" t="str">
        <f t="shared" si="180"/>
        <v>ожидание A1</v>
      </c>
      <c r="HS248" s="182" t="b">
        <f t="shared" si="181"/>
        <v>0</v>
      </c>
      <c r="HT248" s="182" t="str">
        <f t="shared" si="182"/>
        <v>ожидание замечаний</v>
      </c>
      <c r="HU248" s="182" t="str">
        <f t="shared" si="183"/>
        <v>0055-P2-GA1-CPC-TRM-00660</v>
      </c>
      <c r="HV248" s="191">
        <f t="shared" si="184"/>
        <v>44250</v>
      </c>
      <c r="HW248" s="184" t="str">
        <f t="shared" si="185"/>
        <v>ожидание A1</v>
      </c>
      <c r="HX248" s="191" t="str">
        <f t="shared" si="186"/>
        <v>ожидание A1</v>
      </c>
      <c r="HY248" s="183"/>
      <c r="HZ248" s="182" t="str">
        <f t="shared" si="187"/>
        <v>выгружено</v>
      </c>
      <c r="IA248" s="182" t="str">
        <f t="shared" si="188"/>
        <v>A1</v>
      </c>
      <c r="IB248" s="182" t="str">
        <f t="shared" si="189"/>
        <v>ожидание замечаний к ревизии</v>
      </c>
      <c r="IC248" s="182" t="str">
        <f t="shared" si="190"/>
        <v>A1</v>
      </c>
      <c r="ID248" s="182" t="str">
        <f t="shared" si="191"/>
        <v>A1</v>
      </c>
      <c r="IE248" s="185" t="str">
        <f t="shared" si="192"/>
        <v>1</v>
      </c>
      <c r="IF248" s="135" t="s">
        <v>705</v>
      </c>
      <c r="IG248" s="181">
        <v>1</v>
      </c>
      <c r="IH248" s="85"/>
      <c r="II248" s="85"/>
      <c r="IJ248" s="85"/>
      <c r="IK248" s="85"/>
      <c r="IL248" s="85"/>
      <c r="IM248" s="85"/>
      <c r="IN248" s="85"/>
      <c r="IO248" s="85"/>
      <c r="IP248" s="85"/>
      <c r="IQ248" s="85"/>
      <c r="IR248" s="85"/>
      <c r="IS248" s="85"/>
      <c r="IT248" s="85"/>
      <c r="IU248" s="85"/>
      <c r="IV248" s="85"/>
      <c r="IW248" s="85"/>
      <c r="IX248" s="85"/>
      <c r="IY248" s="85"/>
      <c r="IZ248" s="85"/>
      <c r="JA248" s="85"/>
      <c r="JB248" s="85"/>
      <c r="JC248" s="85"/>
      <c r="JD248" s="85"/>
      <c r="JE248" s="85"/>
      <c r="JF248" s="85"/>
      <c r="JG248" s="85"/>
      <c r="JH248" s="85"/>
      <c r="JI248" s="85"/>
      <c r="JJ248" s="85"/>
      <c r="JK248" s="85"/>
      <c r="JL248" s="85"/>
      <c r="JM248" s="85"/>
      <c r="JN248" s="85"/>
      <c r="JO248" s="85"/>
      <c r="JP248" s="85"/>
      <c r="JQ248" s="85"/>
      <c r="JR248" s="85"/>
      <c r="JS248" s="85"/>
      <c r="JT248" s="85"/>
      <c r="JU248" s="85"/>
      <c r="JV248" s="85"/>
      <c r="JW248" s="85"/>
      <c r="JX248" s="85"/>
      <c r="JY248" s="85"/>
      <c r="JZ248" s="85"/>
      <c r="KA248" s="85"/>
      <c r="KB248" s="85"/>
      <c r="KC248" s="85"/>
    </row>
    <row r="249" spans="1:289" s="57" customFormat="1" ht="57" hidden="1" customHeight="1">
      <c r="A249" s="42"/>
      <c r="B249" s="19" t="s">
        <v>156</v>
      </c>
      <c r="C249" s="19" t="s">
        <v>157</v>
      </c>
      <c r="D249" s="5"/>
      <c r="E249" s="5"/>
      <c r="F249" s="5"/>
      <c r="G249" s="5"/>
      <c r="H249" s="5" t="s">
        <v>727</v>
      </c>
      <c r="I249" s="5" t="s">
        <v>736</v>
      </c>
      <c r="J249" s="5"/>
      <c r="K249" s="5"/>
      <c r="L249" s="5"/>
      <c r="M249" s="5"/>
      <c r="N249" s="5"/>
      <c r="O249" s="5"/>
      <c r="P249" s="5" t="s">
        <v>749</v>
      </c>
      <c r="Q249" s="5" t="s">
        <v>750</v>
      </c>
      <c r="R249" s="5" t="s">
        <v>209</v>
      </c>
      <c r="S249" s="5" t="s">
        <v>362</v>
      </c>
      <c r="T249" s="5" t="s">
        <v>370</v>
      </c>
      <c r="U249" s="5" t="s">
        <v>158</v>
      </c>
      <c r="V249" s="5"/>
      <c r="W249" s="167" t="str">
        <f t="shared" si="230"/>
        <v>3-60-JSMCI-0001</v>
      </c>
      <c r="X249" s="19" t="s">
        <v>180</v>
      </c>
      <c r="Y249" s="19">
        <v>60</v>
      </c>
      <c r="Z249" s="19" t="s">
        <v>309</v>
      </c>
      <c r="AA249" s="19" t="s">
        <v>305</v>
      </c>
      <c r="AB249" s="19" t="s">
        <v>306</v>
      </c>
      <c r="AC249" s="19" t="s">
        <v>188</v>
      </c>
      <c r="AD249" s="5"/>
      <c r="AE249" s="19">
        <v>4</v>
      </c>
      <c r="AF249" s="19" t="s">
        <v>181</v>
      </c>
      <c r="AG249" s="19" t="s">
        <v>182</v>
      </c>
      <c r="AH249" s="19">
        <v>335</v>
      </c>
      <c r="AI249" s="19" t="s">
        <v>192</v>
      </c>
      <c r="AJ249" s="5"/>
      <c r="AK249" s="5"/>
      <c r="AL249" s="5" t="s">
        <v>121</v>
      </c>
      <c r="AM249" s="5"/>
      <c r="AN249" s="5" t="s">
        <v>170</v>
      </c>
      <c r="AO249" s="5" t="str">
        <f>CONCATENATE("0055-",B249,"-",C249,"-","4",".",AE249,".",AF249,".",AG249,".",AH249,"-",AL249,".",AN249,"-",AI249)</f>
        <v>0055-CPC-GA1-4.4.4.60.335-ATH2.SB-0002</v>
      </c>
      <c r="AP249" s="5" t="str">
        <f>CONCATENATE("0055-",B249,"-",C249,"-","4",".",AE249,".",AF249,".",AG249,".",AH249,"-",AL249,"-",AN249,"-",AI249,"_",BD249,"_",U249)</f>
        <v>0055-CPC-GA1-4.4.4.60.335-ATH2-SB-0002_A1_ER</v>
      </c>
      <c r="AQ249" s="13" t="s">
        <v>324</v>
      </c>
      <c r="AR249" s="13" t="s">
        <v>397</v>
      </c>
      <c r="AS249" s="13" t="s">
        <v>377</v>
      </c>
      <c r="AT249" s="13" t="s">
        <v>378</v>
      </c>
      <c r="AU249" s="13" t="s">
        <v>321</v>
      </c>
      <c r="AV249" s="13" t="s">
        <v>336</v>
      </c>
      <c r="AW249" s="13" t="str">
        <f>CONCATENATE(AQ249," ",AS249,CHAR(10),W249,CHAR(10),AU249)</f>
        <v>SIS Marshalling Cabinet for IS channels 
3-60-JSMCI-0001
Electrical circuits</v>
      </c>
      <c r="AX249" s="13" t="str">
        <f>CONCATENATE(AR249," ",AT249,CHAR(10),W249,CHAR(10),AV249)</f>
        <v>Шкаф кроссовый ПАЗ, аналоговые и дискретные сигналы, искробезопасный
3-60-JSMCI-0001
Схема электрическая принципиальная</v>
      </c>
      <c r="AY249" s="5"/>
      <c r="AZ249" s="5" t="s">
        <v>490</v>
      </c>
      <c r="BA249" s="5" t="s">
        <v>481</v>
      </c>
      <c r="BB249" s="5" t="str">
        <f>IF(FW249&gt;0,"02",IF(FN249&gt;0,"01",IF(FE249&gt;0,"00",IF(EM249&gt;0,"G1",IF(ED249&gt;0,"F1",IF(DU249&gt;0,"E1",IF(DL249&gt;0,"D1",IF(DC249&gt;0,"C1",IF(CT249&gt;0,"B1",IF(BM249&gt;0,"A1","-"))))))))))</f>
        <v>A1</v>
      </c>
      <c r="BC249" s="167" t="str">
        <f t="shared" si="226"/>
        <v>IFR</v>
      </c>
      <c r="BD249" s="5" t="str">
        <f t="shared" si="227"/>
        <v>A1</v>
      </c>
      <c r="BE249" s="5"/>
      <c r="BF249" s="5"/>
      <c r="BG249" s="12"/>
      <c r="BH249" s="5"/>
      <c r="BI249" s="5"/>
      <c r="BJ249" s="54">
        <f>FB249-(28+15)</f>
        <v>44173</v>
      </c>
      <c r="BK249" s="54">
        <f ca="1">IF(BM249&gt;0,BL249,IF(BJ249&lt;TODAY(),WORKDAY(TODAY(),10),BJ249))</f>
        <v>44250</v>
      </c>
      <c r="BL249" s="193">
        <v>44250</v>
      </c>
      <c r="BM249" s="167" t="s">
        <v>783</v>
      </c>
      <c r="BN249" s="167"/>
      <c r="BO249" s="167"/>
      <c r="BP249" s="167"/>
      <c r="BQ249" s="167"/>
      <c r="BR249" s="157"/>
      <c r="BS249" s="157"/>
      <c r="BT249" s="157"/>
      <c r="BU249" s="157"/>
      <c r="BV249" s="157"/>
      <c r="BW249" s="147"/>
      <c r="BX249" s="147"/>
      <c r="BY249" s="147"/>
      <c r="BZ249" s="147"/>
      <c r="CA249" s="147"/>
      <c r="CB249" s="125"/>
      <c r="CC249" s="125"/>
      <c r="CD249" s="125"/>
      <c r="CE249" s="125"/>
      <c r="CF249" s="125"/>
      <c r="CG249" s="125"/>
      <c r="CH249" s="125"/>
      <c r="CI249" s="125"/>
      <c r="CJ249" s="125"/>
      <c r="CK249" s="125"/>
      <c r="CL249" s="24">
        <f>WORKDAY(BJ249,20)</f>
        <v>44201</v>
      </c>
      <c r="CM249" s="24">
        <f ca="1">IF(BM249&gt;0,WORKDAY(BK249,10),"-")</f>
        <v>44264</v>
      </c>
      <c r="CN249" s="54"/>
      <c r="CO249" s="117"/>
      <c r="CP249" s="34"/>
      <c r="CQ249" s="24">
        <f>WORKDAY(CL249,10)</f>
        <v>44215</v>
      </c>
      <c r="CR249" s="24" t="str">
        <f>IF(CO249&gt;0,WORKDAY(CM249,10),"-")</f>
        <v>-</v>
      </c>
      <c r="CS249" s="54"/>
      <c r="CT249" s="5"/>
      <c r="CU249" s="24" t="str">
        <f>IF(CT249&gt;0,WORKDAY(CQ249,10),"-")</f>
        <v>-</v>
      </c>
      <c r="CV249" s="24" t="str">
        <f>IF(CT249&gt;0,WORKDAY(CR249,10),"-")</f>
        <v>-</v>
      </c>
      <c r="CW249" s="54"/>
      <c r="CX249" s="5"/>
      <c r="CY249" s="34"/>
      <c r="CZ249" s="24" t="str">
        <f>IF(CX249&gt;0,WORKDAY(CU249,10),"-")</f>
        <v>-</v>
      </c>
      <c r="DA249" s="24" t="str">
        <f>IF(CX249&gt;0,WORKDAY(CV249,10),"-")</f>
        <v>-</v>
      </c>
      <c r="DB249" s="24"/>
      <c r="DC249" s="5"/>
      <c r="DD249" s="24" t="str">
        <f>IF(DC249&gt;0,WORKDAY(CZ249,10),"-")</f>
        <v>-</v>
      </c>
      <c r="DE249" s="24" t="str">
        <f>IF(DC249&gt;0,WORKDAY(DA249,10),"-")</f>
        <v>-</v>
      </c>
      <c r="DF249" s="5"/>
      <c r="DG249" s="5"/>
      <c r="DH249" s="54"/>
      <c r="DI249" s="24" t="str">
        <f>IF(DG249&gt;0,WORKDAY(DD249,10),"-")</f>
        <v>-</v>
      </c>
      <c r="DJ249" s="24">
        <v>43455</v>
      </c>
      <c r="DK249" s="5"/>
      <c r="DL249" s="5"/>
      <c r="DM249" s="24" t="str">
        <f>IF(DL249&gt;0,WORKDAY(DI249,10),"-")</f>
        <v>-</v>
      </c>
      <c r="DN249" s="24" t="str">
        <f>IF(DL249&gt;0,WORKDAY(DJ249,10),"-")</f>
        <v>-</v>
      </c>
      <c r="DO249" s="5"/>
      <c r="DP249" s="5"/>
      <c r="DQ249" s="54"/>
      <c r="DR249" s="24" t="str">
        <f>IF(DP249&gt;0,WORKDAY(DM249,10),"-")</f>
        <v>-</v>
      </c>
      <c r="DS249" s="24">
        <v>43455</v>
      </c>
      <c r="DT249" s="5"/>
      <c r="DU249" s="5"/>
      <c r="DV249" s="24" t="str">
        <f>IF(DU249&gt;0,WORKDAY(DR249,10),"-")</f>
        <v>-</v>
      </c>
      <c r="DW249" s="24" t="str">
        <f>IF(DU249&gt;0,WORKDAY(DS249,10),"-")</f>
        <v>-</v>
      </c>
      <c r="DX249" s="5"/>
      <c r="DY249" s="5"/>
      <c r="DZ249" s="54"/>
      <c r="EA249" s="24" t="str">
        <f>IF(DY249&gt;0,WORKDAY(DV249,10),"-")</f>
        <v>-</v>
      </c>
      <c r="EB249" s="24" t="str">
        <f>IF(DY249&gt;0,WORKDAY(DW249,10),"-")</f>
        <v>-</v>
      </c>
      <c r="EC249" s="5"/>
      <c r="ED249" s="5"/>
      <c r="EE249" s="24" t="str">
        <f>IF(ED249&gt;0,WORKDAY(EA249,10),"-")</f>
        <v>-</v>
      </c>
      <c r="EF249" s="24" t="str">
        <f>IF(ED249&gt;0,WORKDAY(EB249,10),"-")</f>
        <v>-</v>
      </c>
      <c r="EG249" s="5"/>
      <c r="EH249" s="5"/>
      <c r="EI249" s="54"/>
      <c r="EJ249" s="24" t="str">
        <f>IF(EH249&gt;0,WORKDAY(EE249,10),"-")</f>
        <v>-</v>
      </c>
      <c r="EK249" s="24" t="str">
        <f>IF(EH249&gt;0,WORKDAY(EF249,10),"-")</f>
        <v>-</v>
      </c>
      <c r="EL249" s="5"/>
      <c r="EM249" s="5"/>
      <c r="EN249" s="24" t="str">
        <f>IF(EM249&gt;0,WORKDAY(EJ249,10),"-")</f>
        <v>-</v>
      </c>
      <c r="EO249" s="24" t="str">
        <f>IF(EM249&gt;0,WORKDAY(EK249,10),"-")</f>
        <v>-</v>
      </c>
      <c r="EP249" s="5"/>
      <c r="EQ249" s="5"/>
      <c r="ER249" s="54"/>
      <c r="ES249" s="54"/>
      <c r="ET249" s="54"/>
      <c r="EU249" s="54"/>
      <c r="EV249" s="54"/>
      <c r="EW249" s="24"/>
      <c r="EX249" s="24"/>
      <c r="EY249" s="167"/>
      <c r="EZ249" s="167"/>
      <c r="FA249" s="193"/>
      <c r="FB249" s="214">
        <v>44216</v>
      </c>
      <c r="FC249" s="214">
        <f>FB249</f>
        <v>44216</v>
      </c>
      <c r="FD249" s="5"/>
      <c r="FE249" s="5"/>
      <c r="FF249" s="24" t="str">
        <f>IF(FE249&gt;0,WORKDAY(FB249,10),"-")</f>
        <v>-</v>
      </c>
      <c r="FG249" s="24" t="str">
        <f>IF(FE249&gt;0,WORKDAY(FC249,10),"-")</f>
        <v>-</v>
      </c>
      <c r="FH249" s="5"/>
      <c r="FI249" s="5"/>
      <c r="FJ249" s="34"/>
      <c r="FK249" s="24">
        <f t="shared" si="228"/>
        <v>44244</v>
      </c>
      <c r="FL249" s="24">
        <f>FK249</f>
        <v>44244</v>
      </c>
      <c r="FM249" s="167"/>
      <c r="FN249" s="167"/>
      <c r="FO249" s="24" t="str">
        <f>IF(FN249&gt;0,WORKDAY(FK249,10),"-")</f>
        <v>-</v>
      </c>
      <c r="FP249" s="24" t="str">
        <f>IF(FN249&gt;0,WORKDAY(FL249,10),"-")</f>
        <v>-</v>
      </c>
      <c r="FQ249" s="5"/>
      <c r="FR249" s="5"/>
      <c r="FS249" s="54"/>
      <c r="FT249" s="24">
        <f t="shared" si="229"/>
        <v>44272</v>
      </c>
      <c r="FU249" s="24">
        <f>FT249</f>
        <v>44272</v>
      </c>
      <c r="FV249" s="5"/>
      <c r="FW249" s="5"/>
      <c r="FX249" s="24" t="str">
        <f>IF(FW249&gt;0,WORKDAY(FT249,10),"-")</f>
        <v>-</v>
      </c>
      <c r="FY249" s="24" t="str">
        <f>IF(FW249&gt;0,WORKDAY(FU249,10),"-")</f>
        <v>-</v>
      </c>
      <c r="FZ249" s="5"/>
      <c r="GA249" s="5"/>
      <c r="GB249" s="54"/>
      <c r="GC249" s="54"/>
      <c r="GD249" s="54"/>
      <c r="GE249" s="54"/>
      <c r="GF249" s="54"/>
      <c r="GG249" s="54"/>
      <c r="GH249" s="54"/>
      <c r="GI249" s="54"/>
      <c r="GJ249" s="54"/>
      <c r="GK249" s="54"/>
      <c r="GL249" s="54"/>
      <c r="GM249" s="54"/>
      <c r="GN249" s="54"/>
      <c r="GO249" s="54"/>
      <c r="GP249" s="54"/>
      <c r="GQ249" s="54"/>
      <c r="GR249" s="54"/>
      <c r="GS249" s="54"/>
      <c r="GT249" s="54"/>
      <c r="GU249" s="54"/>
      <c r="GV249" s="54"/>
      <c r="GW249" s="54"/>
      <c r="GX249" s="54"/>
      <c r="GY249" s="54"/>
      <c r="GZ249" s="193"/>
      <c r="HA249" s="54"/>
      <c r="HB249" s="54"/>
      <c r="HC249" s="54"/>
      <c r="HD249" s="34">
        <f t="shared" ca="1" si="176"/>
        <v>1</v>
      </c>
      <c r="HE249" s="25">
        <f t="shared" ca="1" si="193"/>
        <v>6.8389057750759875E-4</v>
      </c>
      <c r="HF249" s="25">
        <f t="shared" ca="1" si="194"/>
        <v>1.5197568389057751E-3</v>
      </c>
      <c r="HG249" s="25">
        <f t="shared" ca="1" si="195"/>
        <v>9.0543259557344079E-4</v>
      </c>
      <c r="HH249" s="25">
        <f t="shared" ca="1" si="196"/>
        <v>2.012072434607646E-3</v>
      </c>
      <c r="HI249" s="25"/>
      <c r="HJ249" s="25"/>
      <c r="HK249" s="5"/>
      <c r="HL249" s="24">
        <f t="shared" ca="1" si="171"/>
        <v>44250</v>
      </c>
      <c r="HM249" s="107"/>
      <c r="HN249" s="85"/>
      <c r="HO249" s="204" t="str">
        <f t="shared" si="177"/>
        <v>ожидание A1</v>
      </c>
      <c r="HP249" s="204" t="str">
        <f t="shared" si="178"/>
        <v>не выгружено 00</v>
      </c>
      <c r="HQ249" s="182" t="str">
        <f t="shared" si="179"/>
        <v>выгружено A1</v>
      </c>
      <c r="HR249" s="182" t="str">
        <f t="shared" si="180"/>
        <v>ожидание A1</v>
      </c>
      <c r="HS249" s="182" t="b">
        <f t="shared" si="181"/>
        <v>0</v>
      </c>
      <c r="HT249" s="182" t="str">
        <f t="shared" si="182"/>
        <v>ожидание замечаний</v>
      </c>
      <c r="HU249" s="182" t="str">
        <f t="shared" si="183"/>
        <v>0055-P2-GA1-CPC-TRM-00660</v>
      </c>
      <c r="HV249" s="191">
        <f t="shared" si="184"/>
        <v>44250</v>
      </c>
      <c r="HW249" s="184" t="str">
        <f t="shared" si="185"/>
        <v>ожидание A1</v>
      </c>
      <c r="HX249" s="191" t="str">
        <f t="shared" si="186"/>
        <v>ожидание A1</v>
      </c>
      <c r="HY249" s="183"/>
      <c r="HZ249" s="182" t="str">
        <f t="shared" si="187"/>
        <v>выгружено</v>
      </c>
      <c r="IA249" s="182" t="str">
        <f t="shared" si="188"/>
        <v>A1</v>
      </c>
      <c r="IB249" s="182" t="str">
        <f t="shared" si="189"/>
        <v>ожидание замечаний к ревизии</v>
      </c>
      <c r="IC249" s="182" t="str">
        <f t="shared" si="190"/>
        <v>A1</v>
      </c>
      <c r="ID249" s="182" t="str">
        <f t="shared" si="191"/>
        <v>A1</v>
      </c>
      <c r="IE249" s="185" t="str">
        <f t="shared" si="192"/>
        <v>1</v>
      </c>
      <c r="IF249" s="135" t="s">
        <v>705</v>
      </c>
      <c r="IG249" s="181">
        <v>1</v>
      </c>
      <c r="IH249" s="85"/>
      <c r="II249" s="85"/>
      <c r="IJ249" s="85"/>
      <c r="IK249" s="85"/>
      <c r="IL249" s="85"/>
      <c r="IM249" s="85"/>
      <c r="IN249" s="85"/>
      <c r="IO249" s="85"/>
      <c r="IP249" s="85"/>
      <c r="IQ249" s="85"/>
      <c r="IR249" s="85"/>
      <c r="IS249" s="85"/>
      <c r="IT249" s="85"/>
      <c r="IU249" s="85"/>
      <c r="IV249" s="85"/>
      <c r="IW249" s="85"/>
      <c r="IX249" s="85"/>
      <c r="IY249" s="85"/>
      <c r="IZ249" s="85"/>
      <c r="JA249" s="85"/>
      <c r="JB249" s="85"/>
      <c r="JC249" s="85"/>
      <c r="JD249" s="85"/>
      <c r="JE249" s="85"/>
      <c r="JF249" s="85"/>
      <c r="JG249" s="85"/>
      <c r="JH249" s="85"/>
      <c r="JI249" s="85"/>
      <c r="JJ249" s="85"/>
      <c r="JK249" s="85"/>
      <c r="JL249" s="85"/>
      <c r="JM249" s="85"/>
      <c r="JN249" s="85"/>
      <c r="JO249" s="85"/>
      <c r="JP249" s="85"/>
      <c r="JQ249" s="85"/>
      <c r="JR249" s="85"/>
      <c r="JS249" s="85"/>
      <c r="JT249" s="85"/>
      <c r="JU249" s="85"/>
      <c r="JV249" s="85"/>
      <c r="JW249" s="85"/>
      <c r="JX249" s="85"/>
      <c r="JY249" s="85"/>
      <c r="JZ249" s="85"/>
      <c r="KA249" s="85"/>
      <c r="KB249" s="85"/>
      <c r="KC249" s="85"/>
    </row>
    <row r="250" spans="1:289" s="57" customFormat="1" ht="57" hidden="1" customHeight="1">
      <c r="A250" s="42"/>
      <c r="B250" s="19" t="s">
        <v>156</v>
      </c>
      <c r="C250" s="19" t="s">
        <v>157</v>
      </c>
      <c r="D250" s="5"/>
      <c r="E250" s="5"/>
      <c r="F250" s="5"/>
      <c r="G250" s="5"/>
      <c r="H250" s="5" t="s">
        <v>727</v>
      </c>
      <c r="I250" s="5" t="s">
        <v>736</v>
      </c>
      <c r="J250" s="5"/>
      <c r="K250" s="5"/>
      <c r="L250" s="5"/>
      <c r="M250" s="5"/>
      <c r="N250" s="5"/>
      <c r="O250" s="5"/>
      <c r="P250" s="5" t="s">
        <v>749</v>
      </c>
      <c r="Q250" s="5" t="s">
        <v>750</v>
      </c>
      <c r="R250" s="5" t="s">
        <v>209</v>
      </c>
      <c r="S250" s="5" t="s">
        <v>362</v>
      </c>
      <c r="T250" s="5" t="s">
        <v>370</v>
      </c>
      <c r="U250" s="5" t="s">
        <v>158</v>
      </c>
      <c r="V250" s="5"/>
      <c r="W250" s="167" t="str">
        <f>CONCATENATE(X250,"-",Y250,"-",Z250,AA250,,AB250,"-",AC250)</f>
        <v>3-60-JSMCI-0001</v>
      </c>
      <c r="X250" s="19" t="s">
        <v>180</v>
      </c>
      <c r="Y250" s="19">
        <v>60</v>
      </c>
      <c r="Z250" s="19" t="s">
        <v>309</v>
      </c>
      <c r="AA250" s="19" t="s">
        <v>305</v>
      </c>
      <c r="AB250" s="19" t="s">
        <v>306</v>
      </c>
      <c r="AC250" s="19" t="s">
        <v>188</v>
      </c>
      <c r="AD250" s="5"/>
      <c r="AE250" s="19">
        <v>4</v>
      </c>
      <c r="AF250" s="19" t="s">
        <v>181</v>
      </c>
      <c r="AG250" s="19" t="s">
        <v>182</v>
      </c>
      <c r="AH250" s="19">
        <v>335</v>
      </c>
      <c r="AI250" s="19" t="s">
        <v>192</v>
      </c>
      <c r="AJ250" s="5"/>
      <c r="AK250" s="5"/>
      <c r="AL250" s="5" t="s">
        <v>121</v>
      </c>
      <c r="AM250" s="5"/>
      <c r="AN250" s="5" t="s">
        <v>546</v>
      </c>
      <c r="AO250" s="5" t="str">
        <f>CONCATENATE("0055-",B250,"-",C250,"-","4",".",AE250,".",AF250,".",AG250,".",AH250,"-",AL250,".",AN250,"-",AI250)</f>
        <v>0055-CPC-GA1-4.4.4.60.335-ATH2.JH-0002</v>
      </c>
      <c r="AP250" s="5" t="str">
        <f>CONCATENATE("0055-",B250,"-",C250,"-","4",".",AE250,".",AF250,".",AG250,".",AH250,"-",AL250,"-",AN250,"-",AI250,"_",BD250,"_",U250)</f>
        <v>0055-CPC-GA1-4.4.4.60.335-ATH2-JH-0002_-_ER</v>
      </c>
      <c r="AQ250" s="13" t="s">
        <v>324</v>
      </c>
      <c r="AR250" s="13" t="s">
        <v>397</v>
      </c>
      <c r="AS250" s="13" t="s">
        <v>377</v>
      </c>
      <c r="AT250" s="13" t="s">
        <v>378</v>
      </c>
      <c r="AU250" s="13" t="s">
        <v>286</v>
      </c>
      <c r="AV250" s="13" t="s">
        <v>287</v>
      </c>
      <c r="AW250" s="13" t="str">
        <f>CONCATENATE(AQ250," ",AS250,CHAR(10),W250,CHAR(10),AU250)</f>
        <v>SIS Marshalling Cabinet for IS channels 
3-60-JSMCI-0001
Passport</v>
      </c>
      <c r="AX250" s="13" t="str">
        <f>CONCATENATE(AR250," ",AT250,CHAR(10),W250,CHAR(10),AV250)</f>
        <v>Шкаф кроссовый ПАЗ, аналоговые и дискретные сигналы, искробезопасный
3-60-JSMCI-0001
Паспорт</v>
      </c>
      <c r="AY250" s="5"/>
      <c r="AZ250" s="5" t="s">
        <v>490</v>
      </c>
      <c r="BA250" s="5" t="s">
        <v>489</v>
      </c>
      <c r="BB250" s="5" t="str">
        <f>IF(FW250&gt;0,"02",IF(FN250&gt;0,"01",IF(FE250&gt;0,"00",IF(EM250&gt;0,"G1",IF(ED250&gt;0,"F1",IF(DU250&gt;0,"E1",IF(DL250&gt;0,"D1",IF(DC250&gt;0,"C1",IF(CT250&gt;0,"B1",IF(BM250&gt;0,"A1","-"))))))))))</f>
        <v>-</v>
      </c>
      <c r="BC250" s="167" t="str">
        <f t="shared" si="226"/>
        <v>-</v>
      </c>
      <c r="BD250" s="5" t="str">
        <f t="shared" si="227"/>
        <v>-</v>
      </c>
      <c r="BE250" s="5"/>
      <c r="BF250" s="5"/>
      <c r="BG250" s="12"/>
      <c r="BH250" s="5"/>
      <c r="BI250" s="5"/>
      <c r="BJ250" s="54">
        <f>FB250-(28+15)</f>
        <v>44227</v>
      </c>
      <c r="BK250" s="54">
        <f ca="1">IF(BM250&gt;0,BL250,IF(BJ250&lt;TODAY(),WORKDAY(TODAY(),10),BJ250))</f>
        <v>44294</v>
      </c>
      <c r="BL250" s="54"/>
      <c r="BM250" s="5"/>
      <c r="BN250" s="167"/>
      <c r="BO250" s="167"/>
      <c r="BP250" s="167"/>
      <c r="BQ250" s="167"/>
      <c r="BR250" s="157"/>
      <c r="BS250" s="157"/>
      <c r="BT250" s="157"/>
      <c r="BU250" s="157"/>
      <c r="BV250" s="157"/>
      <c r="BW250" s="147"/>
      <c r="BX250" s="147"/>
      <c r="BY250" s="147"/>
      <c r="BZ250" s="147"/>
      <c r="CA250" s="147"/>
      <c r="CB250" s="125"/>
      <c r="CC250" s="125"/>
      <c r="CD250" s="125"/>
      <c r="CE250" s="125"/>
      <c r="CF250" s="125"/>
      <c r="CG250" s="125"/>
      <c r="CH250" s="125"/>
      <c r="CI250" s="125"/>
      <c r="CJ250" s="125"/>
      <c r="CK250" s="125"/>
      <c r="CL250" s="24">
        <f>WORKDAY(BJ250,20)</f>
        <v>44253</v>
      </c>
      <c r="CM250" s="24" t="str">
        <f>IF(BM250&gt;0,WORKDAY(BK250,10),"-")</f>
        <v>-</v>
      </c>
      <c r="CN250" s="54"/>
      <c r="CO250" s="117"/>
      <c r="CP250" s="34">
        <v>3</v>
      </c>
      <c r="CQ250" s="24">
        <f>WORKDAY(CL250,10)</f>
        <v>44267</v>
      </c>
      <c r="CR250" s="24" t="str">
        <f>IF(CO250&gt;0,WORKDAY(CM250,10),"-")</f>
        <v>-</v>
      </c>
      <c r="CS250" s="54"/>
      <c r="CT250" s="5"/>
      <c r="CU250" s="24" t="str">
        <f>IF(CT250&gt;0,WORKDAY(CQ250,10),"-")</f>
        <v>-</v>
      </c>
      <c r="CV250" s="24" t="str">
        <f>IF(CT250&gt;0,WORKDAY(CR250,10),"-")</f>
        <v>-</v>
      </c>
      <c r="CW250" s="54"/>
      <c r="CX250" s="5"/>
      <c r="CY250" s="34"/>
      <c r="CZ250" s="24" t="str">
        <f>IF(CX250&gt;0,WORKDAY(CU250,10),"-")</f>
        <v>-</v>
      </c>
      <c r="DA250" s="24" t="str">
        <f>IF(CX250&gt;0,WORKDAY(CV250,10),"-")</f>
        <v>-</v>
      </c>
      <c r="DB250" s="24"/>
      <c r="DC250" s="5"/>
      <c r="DD250" s="24" t="str">
        <f>IF(DC250&gt;0,WORKDAY(CZ250,10),"-")</f>
        <v>-</v>
      </c>
      <c r="DE250" s="24" t="str">
        <f>IF(DC250&gt;0,WORKDAY(DA250,10),"-")</f>
        <v>-</v>
      </c>
      <c r="DF250" s="5"/>
      <c r="DG250" s="5"/>
      <c r="DH250" s="54"/>
      <c r="DI250" s="24" t="str">
        <f>IF(DG250&gt;0,WORKDAY(DD250,10),"-")</f>
        <v>-</v>
      </c>
      <c r="DJ250" s="24" t="str">
        <f>IF(DG250&gt;0,WORKDAY(DE250,10),"-")</f>
        <v>-</v>
      </c>
      <c r="DK250" s="5"/>
      <c r="DL250" s="5"/>
      <c r="DM250" s="24" t="str">
        <f>IF(DL250&gt;0,WORKDAY(DI250,10),"-")</f>
        <v>-</v>
      </c>
      <c r="DN250" s="24" t="str">
        <f>IF(DL250&gt;0,WORKDAY(DJ250,10),"-")</f>
        <v>-</v>
      </c>
      <c r="DO250" s="5"/>
      <c r="DP250" s="5"/>
      <c r="DQ250" s="54"/>
      <c r="DR250" s="24" t="str">
        <f>IF(DP250&gt;0,WORKDAY(DM250,10),"-")</f>
        <v>-</v>
      </c>
      <c r="DS250" s="24" t="str">
        <f>IF(DP250&gt;0,WORKDAY(DN250,10),"-")</f>
        <v>-</v>
      </c>
      <c r="DT250" s="5"/>
      <c r="DU250" s="5"/>
      <c r="DV250" s="24" t="str">
        <f>IF(DU250&gt;0,WORKDAY(DR250,10),"-")</f>
        <v>-</v>
      </c>
      <c r="DW250" s="24" t="str">
        <f>IF(DU250&gt;0,WORKDAY(DS250,10),"-")</f>
        <v>-</v>
      </c>
      <c r="DX250" s="5"/>
      <c r="DY250" s="5"/>
      <c r="DZ250" s="54"/>
      <c r="EA250" s="24" t="str">
        <f>IF(DY250&gt;0,WORKDAY(DV250,10),"-")</f>
        <v>-</v>
      </c>
      <c r="EB250" s="24" t="str">
        <f>IF(DY250&gt;0,WORKDAY(DW250,10),"-")</f>
        <v>-</v>
      </c>
      <c r="EC250" s="5"/>
      <c r="ED250" s="5"/>
      <c r="EE250" s="24" t="str">
        <f>IF(ED250&gt;0,WORKDAY(EA250,10),"-")</f>
        <v>-</v>
      </c>
      <c r="EF250" s="24" t="str">
        <f>IF(ED250&gt;0,WORKDAY(EB250,10),"-")</f>
        <v>-</v>
      </c>
      <c r="EG250" s="5"/>
      <c r="EH250" s="5"/>
      <c r="EI250" s="54"/>
      <c r="EJ250" s="24" t="str">
        <f>IF(EH250&gt;0,WORKDAY(EE250,10),"-")</f>
        <v>-</v>
      </c>
      <c r="EK250" s="24" t="str">
        <f>IF(EH250&gt;0,WORKDAY(EF250,10),"-")</f>
        <v>-</v>
      </c>
      <c r="EL250" s="5"/>
      <c r="EM250" s="5"/>
      <c r="EN250" s="24" t="str">
        <f>IF(EM250&gt;0,WORKDAY(EJ250,10),"-")</f>
        <v>-</v>
      </c>
      <c r="EO250" s="24" t="str">
        <f>IF(EM250&gt;0,WORKDAY(EK250,10),"-")</f>
        <v>-</v>
      </c>
      <c r="EP250" s="5"/>
      <c r="EQ250" s="5"/>
      <c r="ER250" s="54"/>
      <c r="ES250" s="54"/>
      <c r="ET250" s="54"/>
      <c r="EU250" s="54"/>
      <c r="EV250" s="54"/>
      <c r="EW250" s="24"/>
      <c r="EX250" s="24"/>
      <c r="EY250" s="167"/>
      <c r="EZ250" s="167"/>
      <c r="FA250" s="193"/>
      <c r="FB250" s="214">
        <v>44270</v>
      </c>
      <c r="FC250" s="214">
        <f>FB250</f>
        <v>44270</v>
      </c>
      <c r="FD250" s="167"/>
      <c r="FE250" s="167"/>
      <c r="FF250" s="24" t="str">
        <f>IF(FE250&gt;0,WORKDAY(FB250,10),"-")</f>
        <v>-</v>
      </c>
      <c r="FG250" s="24" t="str">
        <f>IF(FE250&gt;0,WORKDAY(FC250,10),"-")</f>
        <v>-</v>
      </c>
      <c r="FH250" s="167"/>
      <c r="FI250" s="167"/>
      <c r="FJ250" s="196">
        <v>1</v>
      </c>
      <c r="FK250" s="24">
        <f t="shared" si="228"/>
        <v>44298</v>
      </c>
      <c r="FL250" s="24">
        <f>FK250</f>
        <v>44298</v>
      </c>
      <c r="FM250" s="5"/>
      <c r="FN250" s="5"/>
      <c r="FO250" s="24" t="str">
        <f>IF(FN250&gt;0,WORKDAY(FK250,10),"-")</f>
        <v>-</v>
      </c>
      <c r="FP250" s="24" t="str">
        <f>IF(FN250&gt;0,WORKDAY(FL250,10),"-")</f>
        <v>-</v>
      </c>
      <c r="FQ250" s="5"/>
      <c r="FR250" s="5"/>
      <c r="FS250" s="54"/>
      <c r="FT250" s="24">
        <f t="shared" si="229"/>
        <v>44326</v>
      </c>
      <c r="FU250" s="24">
        <f>FT250</f>
        <v>44326</v>
      </c>
      <c r="FV250" s="5"/>
      <c r="FW250" s="5"/>
      <c r="FX250" s="24" t="str">
        <f>IF(FW250&gt;0,WORKDAY(FT250,10),"-")</f>
        <v>-</v>
      </c>
      <c r="FY250" s="24" t="str">
        <f>IF(FW250&gt;0,WORKDAY(FU250,10),"-")</f>
        <v>-</v>
      </c>
      <c r="FZ250" s="5"/>
      <c r="GA250" s="5"/>
      <c r="GB250" s="54"/>
      <c r="GC250" s="54"/>
      <c r="GD250" s="54"/>
      <c r="GE250" s="54"/>
      <c r="GF250" s="54"/>
      <c r="GG250" s="54"/>
      <c r="GH250" s="54"/>
      <c r="GI250" s="54"/>
      <c r="GJ250" s="54"/>
      <c r="GK250" s="54"/>
      <c r="GL250" s="54"/>
      <c r="GM250" s="54"/>
      <c r="GN250" s="54"/>
      <c r="GO250" s="54"/>
      <c r="GP250" s="54"/>
      <c r="GQ250" s="54"/>
      <c r="GR250" s="54"/>
      <c r="GS250" s="54"/>
      <c r="GT250" s="54"/>
      <c r="GU250" s="54"/>
      <c r="GV250" s="54"/>
      <c r="GW250" s="54"/>
      <c r="GX250" s="54"/>
      <c r="GY250" s="54"/>
      <c r="GZ250" s="193"/>
      <c r="HA250" s="54"/>
      <c r="HB250" s="54"/>
      <c r="HC250" s="54"/>
      <c r="HD250" s="34">
        <f t="shared" ca="1" si="176"/>
        <v>1</v>
      </c>
      <c r="HE250" s="25">
        <f t="shared" si="193"/>
        <v>0</v>
      </c>
      <c r="HF250" s="25">
        <f t="shared" ca="1" si="194"/>
        <v>1.5197568389057751E-3</v>
      </c>
      <c r="HG250" s="25">
        <f t="shared" si="195"/>
        <v>0</v>
      </c>
      <c r="HH250" s="25">
        <f t="shared" ca="1" si="196"/>
        <v>2.012072434607646E-3</v>
      </c>
      <c r="HI250" s="25"/>
      <c r="HJ250" s="25"/>
      <c r="HK250" s="5"/>
      <c r="HL250" s="24" t="str">
        <f t="shared" ca="1" si="171"/>
        <v>-</v>
      </c>
      <c r="HM250" s="107"/>
      <c r="HN250" s="85"/>
      <c r="HO250" s="204" t="str">
        <f t="shared" si="177"/>
        <v>не выгружено A1</v>
      </c>
      <c r="HP250" s="204" t="str">
        <f t="shared" si="178"/>
        <v>не выгружено 00</v>
      </c>
      <c r="HQ250" s="182" t="str">
        <f t="shared" si="179"/>
        <v>не выгружено A1</v>
      </c>
      <c r="HR250" s="182" t="str">
        <f t="shared" si="180"/>
        <v>не выгружено A1</v>
      </c>
      <c r="HS250" s="182" t="b">
        <f t="shared" si="181"/>
        <v>0</v>
      </c>
      <c r="HT250" s="182" t="str">
        <f t="shared" si="182"/>
        <v>не выгружено A1</v>
      </c>
      <c r="HU250" s="182" t="str">
        <f t="shared" si="183"/>
        <v>не выгружено A1</v>
      </c>
      <c r="HV250" s="191" t="str">
        <f t="shared" si="184"/>
        <v>не выгружено A1</v>
      </c>
      <c r="HW250" s="184" t="str">
        <f t="shared" si="185"/>
        <v>не выгружено A1</v>
      </c>
      <c r="HX250" s="191" t="str">
        <f t="shared" si="186"/>
        <v>не выгружено A1</v>
      </c>
      <c r="HY250" s="183"/>
      <c r="HZ250" s="182" t="str">
        <f t="shared" si="187"/>
        <v>не выгружено</v>
      </c>
      <c r="IA250" s="182" t="str">
        <f t="shared" si="188"/>
        <v>A1</v>
      </c>
      <c r="IB250" s="182" t="str">
        <f t="shared" si="189"/>
        <v>не выгружено</v>
      </c>
      <c r="IC250" s="182" t="str">
        <f t="shared" si="190"/>
        <v>A1</v>
      </c>
      <c r="ID250" s="182" t="str">
        <f t="shared" si="191"/>
        <v>A1</v>
      </c>
      <c r="IE250" s="185" t="str">
        <f t="shared" si="192"/>
        <v>выгрузить A1</v>
      </c>
      <c r="IF250" s="135" t="s">
        <v>705</v>
      </c>
      <c r="IG250" s="181">
        <v>1</v>
      </c>
      <c r="IH250" s="85"/>
      <c r="II250" s="85"/>
      <c r="IJ250" s="85"/>
      <c r="IK250" s="85"/>
      <c r="IL250" s="85"/>
      <c r="IM250" s="85"/>
      <c r="IN250" s="85"/>
      <c r="IO250" s="85"/>
      <c r="IP250" s="85"/>
      <c r="IQ250" s="85"/>
      <c r="IR250" s="85"/>
      <c r="IS250" s="85"/>
      <c r="IT250" s="85"/>
      <c r="IU250" s="85"/>
      <c r="IV250" s="85"/>
      <c r="IW250" s="85"/>
      <c r="IX250" s="85"/>
      <c r="IY250" s="85"/>
      <c r="IZ250" s="85"/>
      <c r="JA250" s="85"/>
      <c r="JB250" s="85"/>
      <c r="JC250" s="85"/>
      <c r="JD250" s="85"/>
      <c r="JE250" s="85"/>
      <c r="JF250" s="85"/>
      <c r="JG250" s="85"/>
      <c r="JH250" s="85"/>
      <c r="JI250" s="85"/>
      <c r="JJ250" s="85"/>
      <c r="JK250" s="85"/>
      <c r="JL250" s="85"/>
      <c r="JM250" s="85"/>
      <c r="JN250" s="85"/>
      <c r="JO250" s="85"/>
      <c r="JP250" s="85"/>
      <c r="JQ250" s="85"/>
      <c r="JR250" s="85"/>
      <c r="JS250" s="85"/>
      <c r="JT250" s="85"/>
      <c r="JU250" s="85"/>
      <c r="JV250" s="85"/>
      <c r="JW250" s="85"/>
      <c r="JX250" s="85"/>
      <c r="JY250" s="85"/>
      <c r="JZ250" s="85"/>
      <c r="KA250" s="85"/>
      <c r="KB250" s="85"/>
      <c r="KC250" s="85"/>
    </row>
    <row r="251" spans="1:289" s="87" customFormat="1" ht="15" hidden="1" customHeight="1">
      <c r="A251" s="17"/>
      <c r="B251" s="20"/>
      <c r="C251" s="20"/>
      <c r="D251" s="18"/>
      <c r="E251" s="18"/>
      <c r="F251" s="18"/>
      <c r="G251" s="18"/>
      <c r="H251" s="18"/>
      <c r="I251" s="18"/>
      <c r="J251" s="18"/>
      <c r="K251" s="18"/>
      <c r="L251" s="18"/>
      <c r="M251" s="18"/>
      <c r="N251" s="18"/>
      <c r="O251" s="18"/>
      <c r="P251" s="18"/>
      <c r="Q251" s="18"/>
      <c r="R251" s="18"/>
      <c r="S251" s="18"/>
      <c r="T251" s="18"/>
      <c r="U251" s="18"/>
      <c r="V251" s="18"/>
      <c r="W251" s="20"/>
      <c r="X251" s="20"/>
      <c r="Y251" s="20"/>
      <c r="Z251" s="20"/>
      <c r="AA251" s="20"/>
      <c r="AB251" s="20"/>
      <c r="AC251" s="20"/>
      <c r="AD251" s="18"/>
      <c r="AE251" s="20"/>
      <c r="AF251" s="20"/>
      <c r="AG251" s="20"/>
      <c r="AH251" s="20"/>
      <c r="AI251" s="20"/>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71"/>
      <c r="BO251" s="171"/>
      <c r="BP251" s="171"/>
      <c r="BQ251" s="171"/>
      <c r="BR251" s="161"/>
      <c r="BS251" s="161"/>
      <c r="BT251" s="161"/>
      <c r="BU251" s="161"/>
      <c r="BV251" s="161"/>
      <c r="BW251" s="151"/>
      <c r="BX251" s="151"/>
      <c r="BY251" s="151"/>
      <c r="BZ251" s="151"/>
      <c r="CA251" s="151"/>
      <c r="CB251" s="129"/>
      <c r="CC251" s="129"/>
      <c r="CD251" s="129"/>
      <c r="CE251" s="129"/>
      <c r="CF251" s="129"/>
      <c r="CG251" s="129"/>
      <c r="CH251" s="129"/>
      <c r="CI251" s="129"/>
      <c r="CJ251" s="129"/>
      <c r="CK251" s="129"/>
      <c r="CL251" s="18"/>
      <c r="CM251" s="18"/>
      <c r="CN251" s="18"/>
      <c r="CO251" s="118"/>
      <c r="CP251" s="48"/>
      <c r="CQ251" s="18"/>
      <c r="CR251" s="18"/>
      <c r="CS251" s="18"/>
      <c r="CT251" s="18"/>
      <c r="CU251" s="18"/>
      <c r="CV251" s="18"/>
      <c r="CW251" s="18"/>
      <c r="CX251" s="18"/>
      <c r="CY251" s="34"/>
      <c r="CZ251" s="18"/>
      <c r="DA251" s="18"/>
      <c r="DB251" s="18"/>
      <c r="DC251" s="18"/>
      <c r="DD251" s="18"/>
      <c r="DE251" s="18"/>
      <c r="DF251" s="18"/>
      <c r="DG251" s="18"/>
      <c r="DH251" s="45"/>
      <c r="DI251" s="18"/>
      <c r="DJ251" s="18"/>
      <c r="DK251" s="18"/>
      <c r="DL251" s="18"/>
      <c r="DM251" s="18"/>
      <c r="DN251" s="18"/>
      <c r="DO251" s="18"/>
      <c r="DP251" s="18"/>
      <c r="DQ251" s="45"/>
      <c r="DR251" s="18"/>
      <c r="DS251" s="18"/>
      <c r="DT251" s="18"/>
      <c r="DU251" s="18"/>
      <c r="DV251" s="18"/>
      <c r="DW251" s="18"/>
      <c r="DX251" s="18"/>
      <c r="DY251" s="18"/>
      <c r="DZ251" s="45"/>
      <c r="EA251" s="18"/>
      <c r="EB251" s="18"/>
      <c r="EC251" s="18"/>
      <c r="ED251" s="18"/>
      <c r="EE251" s="18"/>
      <c r="EF251" s="18"/>
      <c r="EG251" s="18"/>
      <c r="EH251" s="18"/>
      <c r="EI251" s="45"/>
      <c r="EJ251" s="18"/>
      <c r="EK251" s="18"/>
      <c r="EL251" s="18"/>
      <c r="EM251" s="18"/>
      <c r="EN251" s="18"/>
      <c r="EO251" s="18"/>
      <c r="EP251" s="18"/>
      <c r="EQ251" s="18"/>
      <c r="ER251" s="45"/>
      <c r="ES251" s="110"/>
      <c r="ET251" s="110"/>
      <c r="EU251" s="110"/>
      <c r="EV251" s="110"/>
      <c r="EW251" s="192"/>
      <c r="EX251" s="192"/>
      <c r="EY251" s="192"/>
      <c r="EZ251" s="192"/>
      <c r="FA251" s="199"/>
      <c r="FB251" s="214"/>
      <c r="FC251" s="214"/>
      <c r="FD251" s="18"/>
      <c r="FE251" s="18"/>
      <c r="FF251" s="18"/>
      <c r="FG251" s="18"/>
      <c r="FH251" s="18"/>
      <c r="FI251" s="18"/>
      <c r="FJ251" s="34"/>
      <c r="FK251" s="18"/>
      <c r="FL251" s="18"/>
      <c r="FM251" s="18"/>
      <c r="FN251" s="18"/>
      <c r="FO251" s="18"/>
      <c r="FP251" s="18"/>
      <c r="FQ251" s="18"/>
      <c r="FR251" s="18"/>
      <c r="FS251" s="45"/>
      <c r="FT251" s="18"/>
      <c r="FU251" s="18"/>
      <c r="FV251" s="18"/>
      <c r="FW251" s="18"/>
      <c r="FX251" s="18"/>
      <c r="FY251" s="18"/>
      <c r="FZ251" s="18"/>
      <c r="GA251" s="18"/>
      <c r="GB251" s="45"/>
      <c r="GC251" s="110"/>
      <c r="GD251" s="110"/>
      <c r="GE251" s="110"/>
      <c r="GF251" s="110"/>
      <c r="GG251" s="110"/>
      <c r="GH251" s="110"/>
      <c r="GI251" s="110"/>
      <c r="GJ251" s="110"/>
      <c r="GK251" s="110"/>
      <c r="GL251" s="110"/>
      <c r="GM251" s="110"/>
      <c r="GN251" s="110"/>
      <c r="GO251" s="110"/>
      <c r="GP251" s="110"/>
      <c r="GQ251" s="110"/>
      <c r="GR251" s="110"/>
      <c r="GS251" s="110"/>
      <c r="GT251" s="110"/>
      <c r="GU251" s="110"/>
      <c r="GV251" s="110"/>
      <c r="GW251" s="110"/>
      <c r="GX251" s="110"/>
      <c r="GY251" s="45"/>
      <c r="GZ251" s="199"/>
      <c r="HA251" s="110"/>
      <c r="HB251" s="110"/>
      <c r="HC251" s="110"/>
      <c r="HD251" s="34">
        <f t="shared" si="176"/>
        <v>0</v>
      </c>
      <c r="HE251" s="25">
        <f t="shared" si="193"/>
        <v>0</v>
      </c>
      <c r="HF251" s="25">
        <f t="shared" si="194"/>
        <v>0</v>
      </c>
      <c r="HG251" s="25">
        <f t="shared" si="195"/>
        <v>0</v>
      </c>
      <c r="HH251" s="25">
        <f t="shared" si="196"/>
        <v>0</v>
      </c>
      <c r="HI251" s="25"/>
      <c r="HJ251" s="18"/>
      <c r="HK251" s="18"/>
      <c r="HL251" s="24" t="str">
        <f t="shared" si="171"/>
        <v>-</v>
      </c>
      <c r="HM251" s="107"/>
      <c r="HN251" s="85"/>
      <c r="HO251" s="204" t="str">
        <f t="shared" si="177"/>
        <v>---/---</v>
      </c>
      <c r="HP251" s="204" t="str">
        <f t="shared" si="178"/>
        <v>---/---</v>
      </c>
      <c r="HQ251" s="182" t="str">
        <f t="shared" si="179"/>
        <v>---/---</v>
      </c>
      <c r="HR251" s="182" t="str">
        <f t="shared" si="180"/>
        <v>---/---</v>
      </c>
      <c r="HS251" s="182" t="b">
        <f t="shared" si="181"/>
        <v>0</v>
      </c>
      <c r="HT251" s="182" t="str">
        <f t="shared" si="182"/>
        <v>---/---</v>
      </c>
      <c r="HU251" s="182" t="str">
        <f t="shared" si="183"/>
        <v>---/---</v>
      </c>
      <c r="HV251" s="191" t="str">
        <f t="shared" si="184"/>
        <v>---/---</v>
      </c>
      <c r="HW251" s="184" t="str">
        <f t="shared" si="185"/>
        <v>---/---</v>
      </c>
      <c r="HX251" s="191" t="str">
        <f t="shared" si="186"/>
        <v>---/---</v>
      </c>
      <c r="HY251" s="183"/>
      <c r="HZ251" s="182" t="str">
        <f t="shared" si="187"/>
        <v>---/---</v>
      </c>
      <c r="IA251" s="182" t="str">
        <f t="shared" si="188"/>
        <v>---/---</v>
      </c>
      <c r="IB251" s="182" t="str">
        <f t="shared" si="189"/>
        <v>---/---</v>
      </c>
      <c r="IC251" s="182" t="str">
        <f t="shared" si="190"/>
        <v>---/---</v>
      </c>
      <c r="ID251" s="182" t="str">
        <f t="shared" si="191"/>
        <v>---/---</v>
      </c>
      <c r="IE251" s="185" t="str">
        <f t="shared" si="192"/>
        <v>---/---</v>
      </c>
      <c r="IF251" s="135" t="s">
        <v>717</v>
      </c>
      <c r="IG251" s="181">
        <v>1</v>
      </c>
      <c r="IH251" s="85"/>
      <c r="II251" s="85"/>
      <c r="IJ251" s="85"/>
      <c r="IK251" s="85"/>
      <c r="IL251" s="85"/>
      <c r="IM251" s="85"/>
      <c r="IN251" s="85"/>
      <c r="IO251" s="85"/>
      <c r="IP251" s="85"/>
      <c r="IQ251" s="85"/>
      <c r="IR251" s="85"/>
      <c r="IS251" s="85"/>
      <c r="IT251" s="85"/>
      <c r="IU251" s="85"/>
      <c r="IV251" s="85"/>
      <c r="IW251" s="85"/>
      <c r="IX251" s="85"/>
      <c r="IY251" s="85"/>
      <c r="IZ251" s="85"/>
      <c r="JA251" s="85"/>
      <c r="JB251" s="85"/>
      <c r="JC251" s="85"/>
      <c r="JD251" s="85"/>
      <c r="JE251" s="85"/>
      <c r="JF251" s="85"/>
      <c r="JG251" s="85"/>
      <c r="JH251" s="85"/>
      <c r="JI251" s="85"/>
      <c r="JJ251" s="85"/>
      <c r="JK251" s="85"/>
      <c r="JL251" s="85"/>
      <c r="JM251" s="85"/>
      <c r="JN251" s="85"/>
      <c r="JO251" s="85"/>
      <c r="JP251" s="85"/>
      <c r="JQ251" s="85"/>
      <c r="JR251" s="85"/>
      <c r="JS251" s="85"/>
      <c r="JT251" s="85"/>
      <c r="JU251" s="85"/>
      <c r="JV251" s="85"/>
      <c r="JW251" s="85"/>
      <c r="JX251" s="85"/>
      <c r="JY251" s="85"/>
      <c r="JZ251" s="85"/>
      <c r="KA251" s="85"/>
      <c r="KB251" s="85"/>
      <c r="KC251" s="85"/>
    </row>
    <row r="252" spans="1:289" s="57" customFormat="1" ht="57" hidden="1" customHeight="1">
      <c r="A252" s="42"/>
      <c r="B252" s="19" t="s">
        <v>156</v>
      </c>
      <c r="C252" s="19" t="s">
        <v>157</v>
      </c>
      <c r="D252" s="5"/>
      <c r="E252" s="5"/>
      <c r="F252" s="5"/>
      <c r="G252" s="5"/>
      <c r="H252" s="5" t="s">
        <v>727</v>
      </c>
      <c r="I252" s="5" t="s">
        <v>736</v>
      </c>
      <c r="J252" s="5"/>
      <c r="K252" s="5"/>
      <c r="L252" s="5"/>
      <c r="M252" s="5"/>
      <c r="N252" s="5"/>
      <c r="O252" s="5"/>
      <c r="P252" s="5" t="s">
        <v>749</v>
      </c>
      <c r="Q252" s="5" t="s">
        <v>750</v>
      </c>
      <c r="R252" s="5" t="s">
        <v>209</v>
      </c>
      <c r="S252" s="5" t="s">
        <v>362</v>
      </c>
      <c r="T252" s="5" t="s">
        <v>370</v>
      </c>
      <c r="U252" s="5" t="s">
        <v>158</v>
      </c>
      <c r="V252" s="5"/>
      <c r="W252" s="167" t="str">
        <f>CONCATENATE(X252,"-",Y252,"-",Z252,AA252,,AB252,"-",AC252)</f>
        <v>3-60-JSMCN-0001</v>
      </c>
      <c r="X252" s="19" t="s">
        <v>180</v>
      </c>
      <c r="Y252" s="19">
        <v>60</v>
      </c>
      <c r="Z252" s="19" t="s">
        <v>309</v>
      </c>
      <c r="AA252" s="19" t="s">
        <v>305</v>
      </c>
      <c r="AB252" s="19" t="s">
        <v>304</v>
      </c>
      <c r="AC252" s="19" t="s">
        <v>188</v>
      </c>
      <c r="AD252" s="5"/>
      <c r="AE252" s="19">
        <v>4</v>
      </c>
      <c r="AF252" s="19" t="s">
        <v>181</v>
      </c>
      <c r="AG252" s="19" t="s">
        <v>182</v>
      </c>
      <c r="AH252" s="19">
        <v>335</v>
      </c>
      <c r="AI252" s="19" t="s">
        <v>193</v>
      </c>
      <c r="AJ252" s="5"/>
      <c r="AK252" s="5"/>
      <c r="AL252" s="5" t="s">
        <v>121</v>
      </c>
      <c r="AM252" s="5"/>
      <c r="AN252" s="5" t="s">
        <v>167</v>
      </c>
      <c r="AO252" s="5" t="str">
        <f>CONCATENATE("0055-",B252,"-",C252,"-","4",".",AE252,".",AF252,".",AG252,".",AH252,"-",AL252,".",AN252,"-",AI252)</f>
        <v>0055-CPC-GA1-4.4.4.60.335-ATH2.RD-0003</v>
      </c>
      <c r="AP252" s="5" t="str">
        <f>CONCATENATE("0055-",B252,"-",C252,"-","4",".",AE252,".",AF252,".",AG252,".",AH252,"-",AL252,"-",AN252,"-",AI252,"_",BD252,"_",U252)</f>
        <v>0055-CPC-GA1-4.4.4.60.335-ATH2-RD-0003_A1_ER</v>
      </c>
      <c r="AQ252" s="13" t="s">
        <v>324</v>
      </c>
      <c r="AR252" s="13" t="s">
        <v>397</v>
      </c>
      <c r="AS252" s="13" t="s">
        <v>387</v>
      </c>
      <c r="AT252" s="13" t="s">
        <v>386</v>
      </c>
      <c r="AU252" s="13" t="s">
        <v>318</v>
      </c>
      <c r="AV252" s="13" t="s">
        <v>333</v>
      </c>
      <c r="AW252" s="13" t="str">
        <f>CONCATENATE(AQ252," ",AS252,CHAR(10),W252,CHAR(10),AU252)</f>
        <v>SIS Marshalling Cabinet for NON-IS channels 
3-60-JSMCN-0001
List of drawings</v>
      </c>
      <c r="AX252" s="13" t="str">
        <f>CONCATENATE(AR252," ",AT252,CHAR(10),W252,CHAR(10),AV252)</f>
        <v>Шкаф кроссовый ПАЗ, аналоговые и дискретные сигналы, неискробезопасный
3-60-JSMCN-0001
Ведомость документов</v>
      </c>
      <c r="AY252" s="5"/>
      <c r="AZ252" s="5" t="s">
        <v>490</v>
      </c>
      <c r="BA252" s="5" t="s">
        <v>481</v>
      </c>
      <c r="BB252" s="5" t="str">
        <f>IF(FW252&gt;0,"02",IF(FN252&gt;0,"01",IF(FE252&gt;0,"00",IF(EM252&gt;0,"G1",IF(ED252&gt;0,"F1",IF(DU252&gt;0,"E1",IF(DL252&gt;0,"D1",IF(DC252&gt;0,"C1",IF(CT252&gt;0,"B1",IF(BM252&gt;0,"A1","-"))))))))))</f>
        <v>A1</v>
      </c>
      <c r="BC252" s="167" t="str">
        <f t="shared" ref="BC252:BC256" si="231">IF(OR(BB252="A1",BB252="B1",BB252="C1",BB252="D1",BB252="E1",BB252="F1",BB252="G1",BB252="H1"),"IFR",IF(OR(BB252="00",BB252="01",BB252="02",BB252="03",BB252="04",BB252="05"),"IFU","-"))</f>
        <v>IFR</v>
      </c>
      <c r="BD252" s="5" t="str">
        <f t="shared" ref="BD252:BD256" si="232">BB252</f>
        <v>A1</v>
      </c>
      <c r="BE252" s="5"/>
      <c r="BF252" s="5"/>
      <c r="BG252" s="12"/>
      <c r="BH252" s="5"/>
      <c r="BI252" s="5"/>
      <c r="BJ252" s="54">
        <f>FB252-(28+15)</f>
        <v>44173</v>
      </c>
      <c r="BK252" s="54">
        <f ca="1">IF(BM252&gt;0,BL252,IF(BJ252&lt;TODAY(),WORKDAY(TODAY(),10),BJ252))</f>
        <v>44250</v>
      </c>
      <c r="BL252" s="193">
        <v>44250</v>
      </c>
      <c r="BM252" s="167" t="s">
        <v>783</v>
      </c>
      <c r="BN252" s="167"/>
      <c r="BO252" s="167"/>
      <c r="BP252" s="167"/>
      <c r="BQ252" s="167"/>
      <c r="BR252" s="157"/>
      <c r="BS252" s="157"/>
      <c r="BT252" s="157"/>
      <c r="BU252" s="157"/>
      <c r="BV252" s="157"/>
      <c r="BW252" s="147"/>
      <c r="BX252" s="147"/>
      <c r="BY252" s="147"/>
      <c r="BZ252" s="147"/>
      <c r="CA252" s="147"/>
      <c r="CB252" s="125"/>
      <c r="CC252" s="125"/>
      <c r="CD252" s="125"/>
      <c r="CE252" s="125"/>
      <c r="CF252" s="125"/>
      <c r="CG252" s="125"/>
      <c r="CH252" s="125"/>
      <c r="CI252" s="125"/>
      <c r="CJ252" s="125"/>
      <c r="CK252" s="125"/>
      <c r="CL252" s="24">
        <f>WORKDAY(BJ252,20)</f>
        <v>44201</v>
      </c>
      <c r="CM252" s="24">
        <f ca="1">IF(BM252&gt;0,WORKDAY(BK252,10),"-")</f>
        <v>44264</v>
      </c>
      <c r="CN252" s="54"/>
      <c r="CO252" s="117"/>
      <c r="CP252" s="34"/>
      <c r="CQ252" s="24">
        <f>WORKDAY(CL252,10)</f>
        <v>44215</v>
      </c>
      <c r="CR252" s="24" t="str">
        <f>IF(CO252&gt;0,WORKDAY(CM252,10),"-")</f>
        <v>-</v>
      </c>
      <c r="CS252" s="54"/>
      <c r="CT252" s="5"/>
      <c r="CU252" s="24" t="str">
        <f>IF(CT252&gt;0,WORKDAY(CQ252,10),"-")</f>
        <v>-</v>
      </c>
      <c r="CV252" s="24" t="str">
        <f>IF(CT252&gt;0,WORKDAY(CR252,10),"-")</f>
        <v>-</v>
      </c>
      <c r="CW252" s="54"/>
      <c r="CX252" s="5"/>
      <c r="CY252" s="34"/>
      <c r="CZ252" s="24" t="str">
        <f>IF(CX252&gt;0,WORKDAY(CU252,10),"-")</f>
        <v>-</v>
      </c>
      <c r="DA252" s="24" t="str">
        <f>IF(CX252&gt;0,WORKDAY(CV252,10),"-")</f>
        <v>-</v>
      </c>
      <c r="DB252" s="24"/>
      <c r="DC252" s="5"/>
      <c r="DD252" s="24" t="str">
        <f>IF(DC252&gt;0,WORKDAY(CZ252,10),"-")</f>
        <v>-</v>
      </c>
      <c r="DE252" s="24" t="str">
        <f>IF(DC252&gt;0,WORKDAY(DA252,10),"-")</f>
        <v>-</v>
      </c>
      <c r="DF252" s="5"/>
      <c r="DG252" s="5"/>
      <c r="DH252" s="54"/>
      <c r="DI252" s="24" t="str">
        <f>IF(DG252&gt;0,WORKDAY(DD252,10),"-")</f>
        <v>-</v>
      </c>
      <c r="DJ252" s="24">
        <v>43455</v>
      </c>
      <c r="DK252" s="5"/>
      <c r="DL252" s="5"/>
      <c r="DM252" s="24" t="str">
        <f>IF(DL252&gt;0,WORKDAY(DI252,10),"-")</f>
        <v>-</v>
      </c>
      <c r="DN252" s="24" t="str">
        <f>IF(DL252&gt;0,WORKDAY(DJ252,10),"-")</f>
        <v>-</v>
      </c>
      <c r="DO252" s="5"/>
      <c r="DP252" s="5"/>
      <c r="DQ252" s="54"/>
      <c r="DR252" s="24" t="str">
        <f>IF(DP252&gt;0,WORKDAY(DM252,10),"-")</f>
        <v>-</v>
      </c>
      <c r="DS252" s="24">
        <v>43455</v>
      </c>
      <c r="DT252" s="5"/>
      <c r="DU252" s="5"/>
      <c r="DV252" s="24" t="str">
        <f>IF(DU252&gt;0,WORKDAY(DR252,10),"-")</f>
        <v>-</v>
      </c>
      <c r="DW252" s="24" t="str">
        <f>IF(DU252&gt;0,WORKDAY(DS252,10),"-")</f>
        <v>-</v>
      </c>
      <c r="DX252" s="5"/>
      <c r="DY252" s="5"/>
      <c r="DZ252" s="54"/>
      <c r="EA252" s="24" t="str">
        <f>IF(DY252&gt;0,WORKDAY(DV252,10),"-")</f>
        <v>-</v>
      </c>
      <c r="EB252" s="24" t="str">
        <f>IF(DY252&gt;0,WORKDAY(DW252,10),"-")</f>
        <v>-</v>
      </c>
      <c r="EC252" s="5"/>
      <c r="ED252" s="5"/>
      <c r="EE252" s="24" t="str">
        <f>IF(ED252&gt;0,WORKDAY(EA252,10),"-")</f>
        <v>-</v>
      </c>
      <c r="EF252" s="24" t="str">
        <f>IF(ED252&gt;0,WORKDAY(EB252,10),"-")</f>
        <v>-</v>
      </c>
      <c r="EG252" s="5"/>
      <c r="EH252" s="5"/>
      <c r="EI252" s="54"/>
      <c r="EJ252" s="24" t="str">
        <f>IF(EH252&gt;0,WORKDAY(EE252,10),"-")</f>
        <v>-</v>
      </c>
      <c r="EK252" s="24" t="str">
        <f>IF(EH252&gt;0,WORKDAY(EF252,10),"-")</f>
        <v>-</v>
      </c>
      <c r="EL252" s="5"/>
      <c r="EM252" s="5"/>
      <c r="EN252" s="24" t="str">
        <f>IF(EM252&gt;0,WORKDAY(EJ252,10),"-")</f>
        <v>-</v>
      </c>
      <c r="EO252" s="24" t="str">
        <f>IF(EM252&gt;0,WORKDAY(EK252,10),"-")</f>
        <v>-</v>
      </c>
      <c r="EP252" s="5"/>
      <c r="EQ252" s="5"/>
      <c r="ER252" s="54"/>
      <c r="ES252" s="54"/>
      <c r="ET252" s="54"/>
      <c r="EU252" s="54"/>
      <c r="EV252" s="54"/>
      <c r="EW252" s="24"/>
      <c r="EX252" s="24"/>
      <c r="EY252" s="167"/>
      <c r="EZ252" s="167"/>
      <c r="FA252" s="193"/>
      <c r="FB252" s="214">
        <v>44216</v>
      </c>
      <c r="FC252" s="214">
        <f>FB252</f>
        <v>44216</v>
      </c>
      <c r="FD252" s="5"/>
      <c r="FE252" s="5"/>
      <c r="FF252" s="24" t="str">
        <f>IF(FE252&gt;0,WORKDAY(FB252,10),"-")</f>
        <v>-</v>
      </c>
      <c r="FG252" s="24" t="str">
        <f>IF(FE252&gt;0,WORKDAY(FC252,10),"-")</f>
        <v>-</v>
      </c>
      <c r="FH252" s="5"/>
      <c r="FI252" s="5"/>
      <c r="FJ252" s="34"/>
      <c r="FK252" s="24">
        <f t="shared" ref="FK252:FK256" si="233">WORKDAY(FB252,20)</f>
        <v>44244</v>
      </c>
      <c r="FL252" s="24">
        <f>FK252</f>
        <v>44244</v>
      </c>
      <c r="FM252" s="167"/>
      <c r="FN252" s="167"/>
      <c r="FO252" s="24" t="str">
        <f>IF(FN252&gt;0,WORKDAY(FK252,10),"-")</f>
        <v>-</v>
      </c>
      <c r="FP252" s="24" t="str">
        <f>IF(FN252&gt;0,WORKDAY(FL252,10),"-")</f>
        <v>-</v>
      </c>
      <c r="FQ252" s="5"/>
      <c r="FR252" s="5"/>
      <c r="FS252" s="54"/>
      <c r="FT252" s="24">
        <f t="shared" ref="FT252:FT256" si="234">WORKDAY(FK252,20)</f>
        <v>44272</v>
      </c>
      <c r="FU252" s="24">
        <f>FT252</f>
        <v>44272</v>
      </c>
      <c r="FV252" s="5"/>
      <c r="FW252" s="5"/>
      <c r="FX252" s="24" t="str">
        <f>IF(FW252&gt;0,WORKDAY(FT252,10),"-")</f>
        <v>-</v>
      </c>
      <c r="FY252" s="24" t="str">
        <f>IF(FW252&gt;0,WORKDAY(FU252,10),"-")</f>
        <v>-</v>
      </c>
      <c r="FZ252" s="5"/>
      <c r="GA252" s="5"/>
      <c r="GB252" s="54"/>
      <c r="GC252" s="54"/>
      <c r="GD252" s="54"/>
      <c r="GE252" s="54"/>
      <c r="GF252" s="54"/>
      <c r="GG252" s="54"/>
      <c r="GH252" s="54"/>
      <c r="GI252" s="54"/>
      <c r="GJ252" s="54"/>
      <c r="GK252" s="54"/>
      <c r="GL252" s="54"/>
      <c r="GM252" s="54"/>
      <c r="GN252" s="54"/>
      <c r="GO252" s="54"/>
      <c r="GP252" s="54"/>
      <c r="GQ252" s="54"/>
      <c r="GR252" s="54"/>
      <c r="GS252" s="54"/>
      <c r="GT252" s="54"/>
      <c r="GU252" s="54"/>
      <c r="GV252" s="54"/>
      <c r="GW252" s="54"/>
      <c r="GX252" s="54"/>
      <c r="GY252" s="54"/>
      <c r="GZ252" s="193"/>
      <c r="HA252" s="54"/>
      <c r="HB252" s="54"/>
      <c r="HC252" s="54"/>
      <c r="HD252" s="34">
        <f t="shared" ca="1" si="176"/>
        <v>1</v>
      </c>
      <c r="HE252" s="25">
        <f t="shared" ca="1" si="193"/>
        <v>6.8389057750759875E-4</v>
      </c>
      <c r="HF252" s="25">
        <f t="shared" ca="1" si="194"/>
        <v>1.5197568389057751E-3</v>
      </c>
      <c r="HG252" s="25">
        <f t="shared" ca="1" si="195"/>
        <v>9.0543259557344079E-4</v>
      </c>
      <c r="HH252" s="25">
        <f t="shared" ca="1" si="196"/>
        <v>2.012072434607646E-3</v>
      </c>
      <c r="HI252" s="25"/>
      <c r="HJ252" s="25"/>
      <c r="HK252" s="5"/>
      <c r="HL252" s="24">
        <f t="shared" ca="1" si="171"/>
        <v>44250</v>
      </c>
      <c r="HM252" s="107"/>
      <c r="HN252" s="85"/>
      <c r="HO252" s="204" t="str">
        <f t="shared" si="177"/>
        <v>ожидание A1</v>
      </c>
      <c r="HP252" s="204" t="str">
        <f t="shared" si="178"/>
        <v>не выгружено 00</v>
      </c>
      <c r="HQ252" s="182" t="str">
        <f t="shared" si="179"/>
        <v>выгружено A1</v>
      </c>
      <c r="HR252" s="182" t="str">
        <f t="shared" si="180"/>
        <v>ожидание A1</v>
      </c>
      <c r="HS252" s="182" t="b">
        <f t="shared" si="181"/>
        <v>0</v>
      </c>
      <c r="HT252" s="182" t="str">
        <f t="shared" si="182"/>
        <v>ожидание замечаний</v>
      </c>
      <c r="HU252" s="182" t="str">
        <f t="shared" si="183"/>
        <v>0055-P2-GA1-CPC-TRM-00660</v>
      </c>
      <c r="HV252" s="191">
        <f t="shared" si="184"/>
        <v>44250</v>
      </c>
      <c r="HW252" s="184" t="str">
        <f t="shared" si="185"/>
        <v>ожидание A1</v>
      </c>
      <c r="HX252" s="191" t="str">
        <f t="shared" si="186"/>
        <v>ожидание A1</v>
      </c>
      <c r="HY252" s="183"/>
      <c r="HZ252" s="182" t="str">
        <f t="shared" si="187"/>
        <v>выгружено</v>
      </c>
      <c r="IA252" s="182" t="str">
        <f t="shared" si="188"/>
        <v>A1</v>
      </c>
      <c r="IB252" s="182" t="str">
        <f t="shared" si="189"/>
        <v>ожидание замечаний к ревизии</v>
      </c>
      <c r="IC252" s="182" t="str">
        <f t="shared" si="190"/>
        <v>A1</v>
      </c>
      <c r="ID252" s="182" t="str">
        <f t="shared" si="191"/>
        <v>A1</v>
      </c>
      <c r="IE252" s="185" t="str">
        <f t="shared" si="192"/>
        <v>1</v>
      </c>
      <c r="IF252" s="135" t="s">
        <v>705</v>
      </c>
      <c r="IG252" s="181">
        <v>1</v>
      </c>
      <c r="IH252" s="85"/>
      <c r="II252" s="85"/>
      <c r="IJ252" s="85"/>
      <c r="IK252" s="85"/>
      <c r="IL252" s="85"/>
      <c r="IM252" s="85"/>
      <c r="IN252" s="85"/>
      <c r="IO252" s="85"/>
      <c r="IP252" s="85"/>
      <c r="IQ252" s="85"/>
      <c r="IR252" s="85"/>
      <c r="IS252" s="85"/>
      <c r="IT252" s="85"/>
      <c r="IU252" s="85"/>
      <c r="IV252" s="85"/>
      <c r="IW252" s="85"/>
      <c r="IX252" s="85"/>
      <c r="IY252" s="85"/>
      <c r="IZ252" s="85"/>
      <c r="JA252" s="85"/>
      <c r="JB252" s="85"/>
      <c r="JC252" s="85"/>
      <c r="JD252" s="85"/>
      <c r="JE252" s="85"/>
      <c r="JF252" s="85"/>
      <c r="JG252" s="85"/>
      <c r="JH252" s="85"/>
      <c r="JI252" s="85"/>
      <c r="JJ252" s="85"/>
      <c r="JK252" s="85"/>
      <c r="JL252" s="85"/>
      <c r="JM252" s="85"/>
      <c r="JN252" s="85"/>
      <c r="JO252" s="85"/>
      <c r="JP252" s="85"/>
      <c r="JQ252" s="85"/>
      <c r="JR252" s="85"/>
      <c r="JS252" s="85"/>
      <c r="JT252" s="85"/>
      <c r="JU252" s="85"/>
      <c r="JV252" s="85"/>
      <c r="JW252" s="85"/>
      <c r="JX252" s="85"/>
      <c r="JY252" s="85"/>
      <c r="JZ252" s="85"/>
      <c r="KA252" s="85"/>
      <c r="KB252" s="85"/>
      <c r="KC252" s="85"/>
    </row>
    <row r="253" spans="1:289" s="57" customFormat="1" ht="57" hidden="1" customHeight="1">
      <c r="A253" s="42"/>
      <c r="B253" s="19" t="s">
        <v>156</v>
      </c>
      <c r="C253" s="19" t="s">
        <v>157</v>
      </c>
      <c r="D253" s="5"/>
      <c r="E253" s="5"/>
      <c r="F253" s="5"/>
      <c r="G253" s="5"/>
      <c r="H253" s="5" t="s">
        <v>727</v>
      </c>
      <c r="I253" s="5" t="s">
        <v>736</v>
      </c>
      <c r="J253" s="5"/>
      <c r="K253" s="5"/>
      <c r="L253" s="5"/>
      <c r="M253" s="5"/>
      <c r="N253" s="5"/>
      <c r="O253" s="5"/>
      <c r="P253" s="5" t="s">
        <v>749</v>
      </c>
      <c r="Q253" s="5" t="s">
        <v>750</v>
      </c>
      <c r="R253" s="5" t="s">
        <v>209</v>
      </c>
      <c r="S253" s="5" t="s">
        <v>362</v>
      </c>
      <c r="T253" s="5" t="s">
        <v>370</v>
      </c>
      <c r="U253" s="5" t="s">
        <v>158</v>
      </c>
      <c r="V253" s="5"/>
      <c r="W253" s="167" t="str">
        <f>CONCATENATE(X253,"-",Y253,"-",Z253,AA253,,AB253,"-",AC253)</f>
        <v>3-60-JSMCN-0001</v>
      </c>
      <c r="X253" s="19" t="s">
        <v>180</v>
      </c>
      <c r="Y253" s="19">
        <v>60</v>
      </c>
      <c r="Z253" s="19" t="s">
        <v>309</v>
      </c>
      <c r="AA253" s="19" t="s">
        <v>305</v>
      </c>
      <c r="AB253" s="19" t="s">
        <v>304</v>
      </c>
      <c r="AC253" s="19" t="s">
        <v>188</v>
      </c>
      <c r="AD253" s="5"/>
      <c r="AE253" s="19">
        <v>4</v>
      </c>
      <c r="AF253" s="19" t="s">
        <v>181</v>
      </c>
      <c r="AG253" s="19" t="s">
        <v>182</v>
      </c>
      <c r="AH253" s="19">
        <v>335</v>
      </c>
      <c r="AI253" s="19" t="s">
        <v>193</v>
      </c>
      <c r="AJ253" s="5"/>
      <c r="AK253" s="5"/>
      <c r="AL253" s="5" t="s">
        <v>121</v>
      </c>
      <c r="AM253" s="5"/>
      <c r="AN253" s="5" t="s">
        <v>168</v>
      </c>
      <c r="AO253" s="5" t="str">
        <f>CONCATENATE("0055-",B253,"-",C253,"-","4",".",AE253,".",AF253,".",AG253,".",AH253,"-",AL253,".",AN253,"-",AI253)</f>
        <v>0055-CPC-GA1-4.4.4.60.335-ATH2.SP-0003</v>
      </c>
      <c r="AP253" s="5" t="str">
        <f>CONCATENATE("0055-",B253,"-",C253,"-","4",".",AE253,".",AF253,".",AG253,".",AH253,"-",AL253,"-",AN253,"-",AI253,"_",BD253,"_",U253)</f>
        <v>0055-CPC-GA1-4.4.4.60.335-ATH2-SP-0003_A1_ER</v>
      </c>
      <c r="AQ253" s="13" t="s">
        <v>324</v>
      </c>
      <c r="AR253" s="13" t="s">
        <v>397</v>
      </c>
      <c r="AS253" s="13" t="s">
        <v>387</v>
      </c>
      <c r="AT253" s="13" t="s">
        <v>386</v>
      </c>
      <c r="AU253" s="13" t="s">
        <v>319</v>
      </c>
      <c r="AV253" s="13" t="s">
        <v>334</v>
      </c>
      <c r="AW253" s="13" t="str">
        <f>CONCATENATE(AQ253," ",AS253,CHAR(10),W253,CHAR(10),AU253)</f>
        <v>SIS Marshalling Cabinet for NON-IS channels 
3-60-JSMCN-0001
List of elements</v>
      </c>
      <c r="AX253" s="13" t="str">
        <f>CONCATENATE(AR253," ",AT253,CHAR(10),W253,CHAR(10),AV253)</f>
        <v>Шкаф кроссовый ПАЗ, аналоговые и дискретные сигналы, неискробезопасный
3-60-JSMCN-0001
Перечень элементов</v>
      </c>
      <c r="AY253" s="5"/>
      <c r="AZ253" s="5" t="s">
        <v>490</v>
      </c>
      <c r="BA253" s="5" t="s">
        <v>481</v>
      </c>
      <c r="BB253" s="5" t="str">
        <f>IF(FW253&gt;0,"02",IF(FN253&gt;0,"01",IF(FE253&gt;0,"00",IF(EM253&gt;0,"G1",IF(ED253&gt;0,"F1",IF(DU253&gt;0,"E1",IF(DL253&gt;0,"D1",IF(DC253&gt;0,"C1",IF(CT253&gt;0,"B1",IF(BM253&gt;0,"A1","-"))))))))))</f>
        <v>A1</v>
      </c>
      <c r="BC253" s="167" t="str">
        <f t="shared" si="231"/>
        <v>IFR</v>
      </c>
      <c r="BD253" s="5" t="str">
        <f t="shared" si="232"/>
        <v>A1</v>
      </c>
      <c r="BE253" s="5"/>
      <c r="BF253" s="5"/>
      <c r="BG253" s="12"/>
      <c r="BH253" s="5"/>
      <c r="BI253" s="5"/>
      <c r="BJ253" s="54">
        <f>FB253-(28+15)</f>
        <v>44173</v>
      </c>
      <c r="BK253" s="54">
        <f ca="1">IF(BM253&gt;0,BL253,IF(BJ253&lt;TODAY(),WORKDAY(TODAY(),10),BJ253))</f>
        <v>44250</v>
      </c>
      <c r="BL253" s="193">
        <v>44250</v>
      </c>
      <c r="BM253" s="167" t="s">
        <v>783</v>
      </c>
      <c r="BN253" s="167"/>
      <c r="BO253" s="167"/>
      <c r="BP253" s="167"/>
      <c r="BQ253" s="167"/>
      <c r="BR253" s="157"/>
      <c r="BS253" s="157"/>
      <c r="BT253" s="157"/>
      <c r="BU253" s="157"/>
      <c r="BV253" s="157"/>
      <c r="BW253" s="147"/>
      <c r="BX253" s="147"/>
      <c r="BY253" s="147"/>
      <c r="BZ253" s="147"/>
      <c r="CA253" s="147"/>
      <c r="CB253" s="125"/>
      <c r="CC253" s="125"/>
      <c r="CD253" s="125"/>
      <c r="CE253" s="125"/>
      <c r="CF253" s="125"/>
      <c r="CG253" s="125"/>
      <c r="CH253" s="125"/>
      <c r="CI253" s="125"/>
      <c r="CJ253" s="125"/>
      <c r="CK253" s="125"/>
      <c r="CL253" s="24">
        <f>WORKDAY(BJ253,20)</f>
        <v>44201</v>
      </c>
      <c r="CM253" s="24">
        <f ca="1">IF(BM253&gt;0,WORKDAY(BK253,10),"-")</f>
        <v>44264</v>
      </c>
      <c r="CN253" s="54"/>
      <c r="CO253" s="117"/>
      <c r="CP253" s="34"/>
      <c r="CQ253" s="24">
        <f>WORKDAY(CL253,10)</f>
        <v>44215</v>
      </c>
      <c r="CR253" s="24" t="str">
        <f>IF(CO253&gt;0,WORKDAY(CM253,10),"-")</f>
        <v>-</v>
      </c>
      <c r="CS253" s="54"/>
      <c r="CT253" s="5"/>
      <c r="CU253" s="24" t="str">
        <f>IF(CT253&gt;0,WORKDAY(CQ253,10),"-")</f>
        <v>-</v>
      </c>
      <c r="CV253" s="24" t="str">
        <f>IF(CT253&gt;0,WORKDAY(CR253,10),"-")</f>
        <v>-</v>
      </c>
      <c r="CW253" s="54"/>
      <c r="CX253" s="5"/>
      <c r="CY253" s="34"/>
      <c r="CZ253" s="24" t="str">
        <f>IF(CX253&gt;0,WORKDAY(CU253,10),"-")</f>
        <v>-</v>
      </c>
      <c r="DA253" s="24" t="str">
        <f>IF(CX253&gt;0,WORKDAY(CV253,10),"-")</f>
        <v>-</v>
      </c>
      <c r="DB253" s="24"/>
      <c r="DC253" s="5"/>
      <c r="DD253" s="24" t="str">
        <f>IF(DC253&gt;0,WORKDAY(CZ253,10),"-")</f>
        <v>-</v>
      </c>
      <c r="DE253" s="24" t="str">
        <f>IF(DC253&gt;0,WORKDAY(DA253,10),"-")</f>
        <v>-</v>
      </c>
      <c r="DF253" s="5"/>
      <c r="DG253" s="5"/>
      <c r="DH253" s="54"/>
      <c r="DI253" s="24" t="str">
        <f>IF(DG253&gt;0,WORKDAY(DD253,10),"-")</f>
        <v>-</v>
      </c>
      <c r="DJ253" s="24">
        <v>43455</v>
      </c>
      <c r="DK253" s="5"/>
      <c r="DL253" s="5"/>
      <c r="DM253" s="24" t="str">
        <f>IF(DL253&gt;0,WORKDAY(DI253,10),"-")</f>
        <v>-</v>
      </c>
      <c r="DN253" s="24" t="str">
        <f>IF(DL253&gt;0,WORKDAY(DJ253,10),"-")</f>
        <v>-</v>
      </c>
      <c r="DO253" s="5"/>
      <c r="DP253" s="5"/>
      <c r="DQ253" s="54"/>
      <c r="DR253" s="24" t="str">
        <f>IF(DP253&gt;0,WORKDAY(DM253,10),"-")</f>
        <v>-</v>
      </c>
      <c r="DS253" s="24">
        <v>43455</v>
      </c>
      <c r="DT253" s="5"/>
      <c r="DU253" s="5"/>
      <c r="DV253" s="24" t="str">
        <f>IF(DU253&gt;0,WORKDAY(DR253,10),"-")</f>
        <v>-</v>
      </c>
      <c r="DW253" s="24" t="str">
        <f>IF(DU253&gt;0,WORKDAY(DS253,10),"-")</f>
        <v>-</v>
      </c>
      <c r="DX253" s="5"/>
      <c r="DY253" s="5"/>
      <c r="DZ253" s="54"/>
      <c r="EA253" s="24" t="str">
        <f>IF(DY253&gt;0,WORKDAY(DV253,10),"-")</f>
        <v>-</v>
      </c>
      <c r="EB253" s="24" t="str">
        <f>IF(DY253&gt;0,WORKDAY(DW253,10),"-")</f>
        <v>-</v>
      </c>
      <c r="EC253" s="5"/>
      <c r="ED253" s="5"/>
      <c r="EE253" s="24" t="str">
        <f>IF(ED253&gt;0,WORKDAY(EA253,10),"-")</f>
        <v>-</v>
      </c>
      <c r="EF253" s="24" t="str">
        <f>IF(ED253&gt;0,WORKDAY(EB253,10),"-")</f>
        <v>-</v>
      </c>
      <c r="EG253" s="5"/>
      <c r="EH253" s="5"/>
      <c r="EI253" s="54"/>
      <c r="EJ253" s="24" t="str">
        <f>IF(EH253&gt;0,WORKDAY(EE253,10),"-")</f>
        <v>-</v>
      </c>
      <c r="EK253" s="24" t="str">
        <f>IF(EH253&gt;0,WORKDAY(EF253,10),"-")</f>
        <v>-</v>
      </c>
      <c r="EL253" s="5"/>
      <c r="EM253" s="5"/>
      <c r="EN253" s="24" t="str">
        <f>IF(EM253&gt;0,WORKDAY(EJ253,10),"-")</f>
        <v>-</v>
      </c>
      <c r="EO253" s="24" t="str">
        <f>IF(EM253&gt;0,WORKDAY(EK253,10),"-")</f>
        <v>-</v>
      </c>
      <c r="EP253" s="5"/>
      <c r="EQ253" s="5"/>
      <c r="ER253" s="54"/>
      <c r="ES253" s="54"/>
      <c r="ET253" s="54"/>
      <c r="EU253" s="54"/>
      <c r="EV253" s="54"/>
      <c r="EW253" s="24"/>
      <c r="EX253" s="24"/>
      <c r="EY253" s="167"/>
      <c r="EZ253" s="167"/>
      <c r="FA253" s="193"/>
      <c r="FB253" s="214">
        <v>44216</v>
      </c>
      <c r="FC253" s="214">
        <f>FB253</f>
        <v>44216</v>
      </c>
      <c r="FD253" s="5"/>
      <c r="FE253" s="5"/>
      <c r="FF253" s="24" t="str">
        <f>IF(FE253&gt;0,WORKDAY(FB253,10),"-")</f>
        <v>-</v>
      </c>
      <c r="FG253" s="24" t="str">
        <f>IF(FE253&gt;0,WORKDAY(FC253,10),"-")</f>
        <v>-</v>
      </c>
      <c r="FH253" s="5"/>
      <c r="FI253" s="5"/>
      <c r="FJ253" s="34"/>
      <c r="FK253" s="24">
        <f t="shared" si="233"/>
        <v>44244</v>
      </c>
      <c r="FL253" s="24">
        <f>FK253</f>
        <v>44244</v>
      </c>
      <c r="FM253" s="167"/>
      <c r="FN253" s="167"/>
      <c r="FO253" s="24" t="str">
        <f>IF(FN253&gt;0,WORKDAY(FK253,10),"-")</f>
        <v>-</v>
      </c>
      <c r="FP253" s="24" t="str">
        <f>IF(FN253&gt;0,WORKDAY(FL253,10),"-")</f>
        <v>-</v>
      </c>
      <c r="FQ253" s="5"/>
      <c r="FR253" s="5"/>
      <c r="FS253" s="54"/>
      <c r="FT253" s="24">
        <f t="shared" si="234"/>
        <v>44272</v>
      </c>
      <c r="FU253" s="24">
        <f>FT253</f>
        <v>44272</v>
      </c>
      <c r="FV253" s="5"/>
      <c r="FW253" s="5"/>
      <c r="FX253" s="24" t="str">
        <f>IF(FW253&gt;0,WORKDAY(FT253,10),"-")</f>
        <v>-</v>
      </c>
      <c r="FY253" s="24" t="str">
        <f>IF(FW253&gt;0,WORKDAY(FU253,10),"-")</f>
        <v>-</v>
      </c>
      <c r="FZ253" s="5"/>
      <c r="GA253" s="5"/>
      <c r="GB253" s="54"/>
      <c r="GC253" s="54"/>
      <c r="GD253" s="54"/>
      <c r="GE253" s="54"/>
      <c r="GF253" s="54"/>
      <c r="GG253" s="54"/>
      <c r="GH253" s="54"/>
      <c r="GI253" s="54"/>
      <c r="GJ253" s="54"/>
      <c r="GK253" s="54"/>
      <c r="GL253" s="54"/>
      <c r="GM253" s="54"/>
      <c r="GN253" s="54"/>
      <c r="GO253" s="54"/>
      <c r="GP253" s="54"/>
      <c r="GQ253" s="54"/>
      <c r="GR253" s="54"/>
      <c r="GS253" s="54"/>
      <c r="GT253" s="54"/>
      <c r="GU253" s="54"/>
      <c r="GV253" s="54"/>
      <c r="GW253" s="54"/>
      <c r="GX253" s="54"/>
      <c r="GY253" s="54"/>
      <c r="GZ253" s="193"/>
      <c r="HA253" s="54"/>
      <c r="HB253" s="54"/>
      <c r="HC253" s="54"/>
      <c r="HD253" s="34">
        <f t="shared" ca="1" si="176"/>
        <v>1</v>
      </c>
      <c r="HE253" s="25">
        <f t="shared" ca="1" si="193"/>
        <v>6.8389057750759875E-4</v>
      </c>
      <c r="HF253" s="25">
        <f t="shared" ca="1" si="194"/>
        <v>1.5197568389057751E-3</v>
      </c>
      <c r="HG253" s="25">
        <f t="shared" ca="1" si="195"/>
        <v>9.0543259557344079E-4</v>
      </c>
      <c r="HH253" s="25">
        <f t="shared" ca="1" si="196"/>
        <v>2.012072434607646E-3</v>
      </c>
      <c r="HI253" s="25"/>
      <c r="HJ253" s="25"/>
      <c r="HK253" s="5"/>
      <c r="HL253" s="24">
        <f t="shared" ca="1" si="171"/>
        <v>44250</v>
      </c>
      <c r="HM253" s="107"/>
      <c r="HN253" s="85"/>
      <c r="HO253" s="204" t="str">
        <f t="shared" si="177"/>
        <v>ожидание A1</v>
      </c>
      <c r="HP253" s="204" t="str">
        <f t="shared" si="178"/>
        <v>не выгружено 00</v>
      </c>
      <c r="HQ253" s="182" t="str">
        <f t="shared" si="179"/>
        <v>выгружено A1</v>
      </c>
      <c r="HR253" s="182" t="str">
        <f t="shared" si="180"/>
        <v>ожидание A1</v>
      </c>
      <c r="HS253" s="182" t="b">
        <f t="shared" si="181"/>
        <v>0</v>
      </c>
      <c r="HT253" s="182" t="str">
        <f t="shared" si="182"/>
        <v>ожидание замечаний</v>
      </c>
      <c r="HU253" s="182" t="str">
        <f t="shared" si="183"/>
        <v>0055-P2-GA1-CPC-TRM-00660</v>
      </c>
      <c r="HV253" s="191">
        <f t="shared" si="184"/>
        <v>44250</v>
      </c>
      <c r="HW253" s="184" t="str">
        <f t="shared" si="185"/>
        <v>ожидание A1</v>
      </c>
      <c r="HX253" s="191" t="str">
        <f t="shared" si="186"/>
        <v>ожидание A1</v>
      </c>
      <c r="HY253" s="183"/>
      <c r="HZ253" s="182" t="str">
        <f t="shared" si="187"/>
        <v>выгружено</v>
      </c>
      <c r="IA253" s="182" t="str">
        <f t="shared" si="188"/>
        <v>A1</v>
      </c>
      <c r="IB253" s="182" t="str">
        <f t="shared" si="189"/>
        <v>ожидание замечаний к ревизии</v>
      </c>
      <c r="IC253" s="182" t="str">
        <f t="shared" si="190"/>
        <v>A1</v>
      </c>
      <c r="ID253" s="182" t="str">
        <f t="shared" si="191"/>
        <v>A1</v>
      </c>
      <c r="IE253" s="185" t="str">
        <f t="shared" si="192"/>
        <v>1</v>
      </c>
      <c r="IF253" s="135" t="s">
        <v>705</v>
      </c>
      <c r="IG253" s="181">
        <v>1</v>
      </c>
      <c r="IH253" s="85"/>
      <c r="II253" s="85"/>
      <c r="IJ253" s="85"/>
      <c r="IK253" s="85"/>
      <c r="IL253" s="85"/>
      <c r="IM253" s="85"/>
      <c r="IN253" s="85"/>
      <c r="IO253" s="85"/>
      <c r="IP253" s="85"/>
      <c r="IQ253" s="85"/>
      <c r="IR253" s="85"/>
      <c r="IS253" s="85"/>
      <c r="IT253" s="85"/>
      <c r="IU253" s="85"/>
      <c r="IV253" s="85"/>
      <c r="IW253" s="85"/>
      <c r="IX253" s="85"/>
      <c r="IY253" s="85"/>
      <c r="IZ253" s="85"/>
      <c r="JA253" s="85"/>
      <c r="JB253" s="85"/>
      <c r="JC253" s="85"/>
      <c r="JD253" s="85"/>
      <c r="JE253" s="85"/>
      <c r="JF253" s="85"/>
      <c r="JG253" s="85"/>
      <c r="JH253" s="85"/>
      <c r="JI253" s="85"/>
      <c r="JJ253" s="85"/>
      <c r="JK253" s="85"/>
      <c r="JL253" s="85"/>
      <c r="JM253" s="85"/>
      <c r="JN253" s="85"/>
      <c r="JO253" s="85"/>
      <c r="JP253" s="85"/>
      <c r="JQ253" s="85"/>
      <c r="JR253" s="85"/>
      <c r="JS253" s="85"/>
      <c r="JT253" s="85"/>
      <c r="JU253" s="85"/>
      <c r="JV253" s="85"/>
      <c r="JW253" s="85"/>
      <c r="JX253" s="85"/>
      <c r="JY253" s="85"/>
      <c r="JZ253" s="85"/>
      <c r="KA253" s="85"/>
      <c r="KB253" s="85"/>
      <c r="KC253" s="85"/>
    </row>
    <row r="254" spans="1:289" s="57" customFormat="1" ht="57" hidden="1" customHeight="1">
      <c r="A254" s="42"/>
      <c r="B254" s="19" t="s">
        <v>156</v>
      </c>
      <c r="C254" s="19" t="s">
        <v>157</v>
      </c>
      <c r="D254" s="5"/>
      <c r="E254" s="5"/>
      <c r="F254" s="5"/>
      <c r="G254" s="5"/>
      <c r="H254" s="5" t="s">
        <v>727</v>
      </c>
      <c r="I254" s="5" t="s">
        <v>736</v>
      </c>
      <c r="J254" s="5"/>
      <c r="K254" s="5"/>
      <c r="L254" s="5"/>
      <c r="M254" s="5"/>
      <c r="N254" s="5"/>
      <c r="O254" s="5"/>
      <c r="P254" s="5" t="s">
        <v>749</v>
      </c>
      <c r="Q254" s="5" t="s">
        <v>750</v>
      </c>
      <c r="R254" s="5" t="s">
        <v>209</v>
      </c>
      <c r="S254" s="5" t="s">
        <v>362</v>
      </c>
      <c r="T254" s="5" t="s">
        <v>370</v>
      </c>
      <c r="U254" s="5" t="s">
        <v>158</v>
      </c>
      <c r="V254" s="5"/>
      <c r="W254" s="167" t="str">
        <f t="shared" ref="W254:W255" si="235">CONCATENATE(X254,"-",Y254,"-",Z254,AA254,,AB254,"-",AC254)</f>
        <v>3-60-JSMCN-0001</v>
      </c>
      <c r="X254" s="19" t="s">
        <v>180</v>
      </c>
      <c r="Y254" s="19">
        <v>60</v>
      </c>
      <c r="Z254" s="19" t="s">
        <v>309</v>
      </c>
      <c r="AA254" s="19" t="s">
        <v>305</v>
      </c>
      <c r="AB254" s="19" t="s">
        <v>304</v>
      </c>
      <c r="AC254" s="19" t="s">
        <v>188</v>
      </c>
      <c r="AD254" s="5"/>
      <c r="AE254" s="19">
        <v>4</v>
      </c>
      <c r="AF254" s="19" t="s">
        <v>181</v>
      </c>
      <c r="AG254" s="19" t="s">
        <v>182</v>
      </c>
      <c r="AH254" s="19">
        <v>335</v>
      </c>
      <c r="AI254" s="19" t="s">
        <v>193</v>
      </c>
      <c r="AJ254" s="5"/>
      <c r="AK254" s="5"/>
      <c r="AL254" s="5" t="s">
        <v>121</v>
      </c>
      <c r="AM254" s="5"/>
      <c r="AN254" s="5" t="s">
        <v>169</v>
      </c>
      <c r="AO254" s="5" t="str">
        <f>CONCATENATE("0055-",B254,"-",C254,"-","4",".",AE254,".",AF254,".",AG254,".",AH254,"-",AL254,".",AN254,"-",AI254)</f>
        <v>0055-CPC-GA1-4.4.4.60.335-ATH2.V0-0003</v>
      </c>
      <c r="AP254" s="5" t="str">
        <f>CONCATENATE("0055-",B254,"-",C254,"-","4",".",AE254,".",AF254,".",AG254,".",AH254,"-",AL254,"-",AN254,"-",AI254,"_",BD254,"_",U254)</f>
        <v>0055-CPC-GA1-4.4.4.60.335-ATH2-V0-0003_A1_ER</v>
      </c>
      <c r="AQ254" s="13" t="s">
        <v>324</v>
      </c>
      <c r="AR254" s="13" t="s">
        <v>397</v>
      </c>
      <c r="AS254" s="13" t="s">
        <v>387</v>
      </c>
      <c r="AT254" s="13" t="s">
        <v>386</v>
      </c>
      <c r="AU254" s="13" t="s">
        <v>320</v>
      </c>
      <c r="AV254" s="13" t="s">
        <v>335</v>
      </c>
      <c r="AW254" s="13" t="str">
        <f>CONCATENATE(AQ254," ",AS254,CHAR(10),W254,CHAR(10),AU254)</f>
        <v>SIS Marshalling Cabinet for NON-IS channels 
3-60-JSMCN-0001
General view drawings</v>
      </c>
      <c r="AX254" s="13" t="str">
        <f>CONCATENATE(AR254," ",AT254,CHAR(10),W254,CHAR(10),AV254)</f>
        <v>Шкаф кроссовый ПАЗ, аналоговые и дискретные сигналы, неискробезопасный
3-60-JSMCN-0001
Чертеж общего вида</v>
      </c>
      <c r="AY254" s="5"/>
      <c r="AZ254" s="5" t="s">
        <v>490</v>
      </c>
      <c r="BA254" s="5" t="s">
        <v>481</v>
      </c>
      <c r="BB254" s="5" t="str">
        <f>IF(FW254&gt;0,"02",IF(FN254&gt;0,"01",IF(FE254&gt;0,"00",IF(EM254&gt;0,"G1",IF(ED254&gt;0,"F1",IF(DU254&gt;0,"E1",IF(DL254&gt;0,"D1",IF(DC254&gt;0,"C1",IF(CT254&gt;0,"B1",IF(BM254&gt;0,"A1","-"))))))))))</f>
        <v>A1</v>
      </c>
      <c r="BC254" s="167" t="str">
        <f t="shared" si="231"/>
        <v>IFR</v>
      </c>
      <c r="BD254" s="5" t="str">
        <f t="shared" si="232"/>
        <v>A1</v>
      </c>
      <c r="BE254" s="5"/>
      <c r="BF254" s="5"/>
      <c r="BG254" s="12"/>
      <c r="BH254" s="5"/>
      <c r="BI254" s="5"/>
      <c r="BJ254" s="54">
        <f>FB254-(28+15)</f>
        <v>44173</v>
      </c>
      <c r="BK254" s="54">
        <f ca="1">IF(BM254&gt;0,BL254,IF(BJ254&lt;TODAY(),WORKDAY(TODAY(),10),BJ254))</f>
        <v>44250</v>
      </c>
      <c r="BL254" s="193">
        <v>44250</v>
      </c>
      <c r="BM254" s="167" t="s">
        <v>783</v>
      </c>
      <c r="BN254" s="167"/>
      <c r="BO254" s="167"/>
      <c r="BP254" s="167"/>
      <c r="BQ254" s="167"/>
      <c r="BR254" s="157"/>
      <c r="BS254" s="157"/>
      <c r="BT254" s="157"/>
      <c r="BU254" s="157"/>
      <c r="BV254" s="157"/>
      <c r="BW254" s="147"/>
      <c r="BX254" s="147"/>
      <c r="BY254" s="147"/>
      <c r="BZ254" s="147"/>
      <c r="CA254" s="147"/>
      <c r="CB254" s="125"/>
      <c r="CC254" s="125"/>
      <c r="CD254" s="125"/>
      <c r="CE254" s="125"/>
      <c r="CF254" s="125"/>
      <c r="CG254" s="125"/>
      <c r="CH254" s="125"/>
      <c r="CI254" s="125"/>
      <c r="CJ254" s="125"/>
      <c r="CK254" s="125"/>
      <c r="CL254" s="24">
        <f>WORKDAY(BJ254,20)</f>
        <v>44201</v>
      </c>
      <c r="CM254" s="24">
        <f ca="1">IF(BM254&gt;0,WORKDAY(BK254,10),"-")</f>
        <v>44264</v>
      </c>
      <c r="CN254" s="54"/>
      <c r="CO254" s="117"/>
      <c r="CP254" s="34"/>
      <c r="CQ254" s="24">
        <f>WORKDAY(CL254,10)</f>
        <v>44215</v>
      </c>
      <c r="CR254" s="24" t="str">
        <f>IF(CO254&gt;0,WORKDAY(CM254,10),"-")</f>
        <v>-</v>
      </c>
      <c r="CS254" s="54"/>
      <c r="CT254" s="5"/>
      <c r="CU254" s="24" t="str">
        <f>IF(CT254&gt;0,WORKDAY(CQ254,10),"-")</f>
        <v>-</v>
      </c>
      <c r="CV254" s="24" t="str">
        <f>IF(CT254&gt;0,WORKDAY(CR254,10),"-")</f>
        <v>-</v>
      </c>
      <c r="CW254" s="54"/>
      <c r="CX254" s="5"/>
      <c r="CY254" s="34"/>
      <c r="CZ254" s="24" t="str">
        <f>IF(CX254&gt;0,WORKDAY(CU254,10),"-")</f>
        <v>-</v>
      </c>
      <c r="DA254" s="24" t="str">
        <f>IF(CX254&gt;0,WORKDAY(CV254,10),"-")</f>
        <v>-</v>
      </c>
      <c r="DB254" s="24"/>
      <c r="DC254" s="5"/>
      <c r="DD254" s="24" t="str">
        <f>IF(DC254&gt;0,WORKDAY(CZ254,10),"-")</f>
        <v>-</v>
      </c>
      <c r="DE254" s="24" t="str">
        <f>IF(DC254&gt;0,WORKDAY(DA254,10),"-")</f>
        <v>-</v>
      </c>
      <c r="DF254" s="5"/>
      <c r="DG254" s="5"/>
      <c r="DH254" s="54"/>
      <c r="DI254" s="24" t="str">
        <f>IF(DG254&gt;0,WORKDAY(DD254,10),"-")</f>
        <v>-</v>
      </c>
      <c r="DJ254" s="24">
        <v>43455</v>
      </c>
      <c r="DK254" s="5"/>
      <c r="DL254" s="5"/>
      <c r="DM254" s="24" t="str">
        <f>IF(DL254&gt;0,WORKDAY(DI254,10),"-")</f>
        <v>-</v>
      </c>
      <c r="DN254" s="24" t="str">
        <f>IF(DL254&gt;0,WORKDAY(DJ254,10),"-")</f>
        <v>-</v>
      </c>
      <c r="DO254" s="5"/>
      <c r="DP254" s="5"/>
      <c r="DQ254" s="54"/>
      <c r="DR254" s="24" t="str">
        <f>IF(DP254&gt;0,WORKDAY(DM254,10),"-")</f>
        <v>-</v>
      </c>
      <c r="DS254" s="24">
        <v>43455</v>
      </c>
      <c r="DT254" s="5"/>
      <c r="DU254" s="5"/>
      <c r="DV254" s="24" t="str">
        <f>IF(DU254&gt;0,WORKDAY(DR254,10),"-")</f>
        <v>-</v>
      </c>
      <c r="DW254" s="24" t="str">
        <f>IF(DU254&gt;0,WORKDAY(DS254,10),"-")</f>
        <v>-</v>
      </c>
      <c r="DX254" s="5"/>
      <c r="DY254" s="5"/>
      <c r="DZ254" s="54"/>
      <c r="EA254" s="24" t="str">
        <f>IF(DY254&gt;0,WORKDAY(DV254,10),"-")</f>
        <v>-</v>
      </c>
      <c r="EB254" s="24" t="str">
        <f>IF(DY254&gt;0,WORKDAY(DW254,10),"-")</f>
        <v>-</v>
      </c>
      <c r="EC254" s="5"/>
      <c r="ED254" s="5"/>
      <c r="EE254" s="24" t="str">
        <f>IF(ED254&gt;0,WORKDAY(EA254,10),"-")</f>
        <v>-</v>
      </c>
      <c r="EF254" s="24" t="str">
        <f>IF(ED254&gt;0,WORKDAY(EB254,10),"-")</f>
        <v>-</v>
      </c>
      <c r="EG254" s="5"/>
      <c r="EH254" s="5"/>
      <c r="EI254" s="54"/>
      <c r="EJ254" s="24" t="str">
        <f>IF(EH254&gt;0,WORKDAY(EE254,10),"-")</f>
        <v>-</v>
      </c>
      <c r="EK254" s="24" t="str">
        <f>IF(EH254&gt;0,WORKDAY(EF254,10),"-")</f>
        <v>-</v>
      </c>
      <c r="EL254" s="5"/>
      <c r="EM254" s="5"/>
      <c r="EN254" s="24" t="str">
        <f>IF(EM254&gt;0,WORKDAY(EJ254,10),"-")</f>
        <v>-</v>
      </c>
      <c r="EO254" s="24" t="str">
        <f>IF(EM254&gt;0,WORKDAY(EK254,10),"-")</f>
        <v>-</v>
      </c>
      <c r="EP254" s="5"/>
      <c r="EQ254" s="5"/>
      <c r="ER254" s="54"/>
      <c r="ES254" s="54"/>
      <c r="ET254" s="54"/>
      <c r="EU254" s="54"/>
      <c r="EV254" s="54"/>
      <c r="EW254" s="24"/>
      <c r="EX254" s="24"/>
      <c r="EY254" s="167"/>
      <c r="EZ254" s="167"/>
      <c r="FA254" s="193"/>
      <c r="FB254" s="214">
        <v>44216</v>
      </c>
      <c r="FC254" s="214">
        <f>FB254</f>
        <v>44216</v>
      </c>
      <c r="FD254" s="5"/>
      <c r="FE254" s="5"/>
      <c r="FF254" s="24" t="str">
        <f>IF(FE254&gt;0,WORKDAY(FB254,10),"-")</f>
        <v>-</v>
      </c>
      <c r="FG254" s="24" t="str">
        <f>IF(FE254&gt;0,WORKDAY(FC254,10),"-")</f>
        <v>-</v>
      </c>
      <c r="FH254" s="5"/>
      <c r="FI254" s="5"/>
      <c r="FJ254" s="34"/>
      <c r="FK254" s="24">
        <f t="shared" si="233"/>
        <v>44244</v>
      </c>
      <c r="FL254" s="24">
        <f>FK254</f>
        <v>44244</v>
      </c>
      <c r="FM254" s="167"/>
      <c r="FN254" s="167"/>
      <c r="FO254" s="24" t="str">
        <f>IF(FN254&gt;0,WORKDAY(FK254,10),"-")</f>
        <v>-</v>
      </c>
      <c r="FP254" s="24" t="str">
        <f>IF(FN254&gt;0,WORKDAY(FL254,10),"-")</f>
        <v>-</v>
      </c>
      <c r="FQ254" s="5"/>
      <c r="FR254" s="5"/>
      <c r="FS254" s="54"/>
      <c r="FT254" s="24">
        <f t="shared" si="234"/>
        <v>44272</v>
      </c>
      <c r="FU254" s="24">
        <f>FT254</f>
        <v>44272</v>
      </c>
      <c r="FV254" s="5"/>
      <c r="FW254" s="5"/>
      <c r="FX254" s="24" t="str">
        <f>IF(FW254&gt;0,WORKDAY(FT254,10),"-")</f>
        <v>-</v>
      </c>
      <c r="FY254" s="24" t="str">
        <f>IF(FW254&gt;0,WORKDAY(FU254,10),"-")</f>
        <v>-</v>
      </c>
      <c r="FZ254" s="5"/>
      <c r="GA254" s="5"/>
      <c r="GB254" s="54"/>
      <c r="GC254" s="54"/>
      <c r="GD254" s="54"/>
      <c r="GE254" s="54"/>
      <c r="GF254" s="54"/>
      <c r="GG254" s="54"/>
      <c r="GH254" s="54"/>
      <c r="GI254" s="54"/>
      <c r="GJ254" s="54"/>
      <c r="GK254" s="54"/>
      <c r="GL254" s="54"/>
      <c r="GM254" s="54"/>
      <c r="GN254" s="54"/>
      <c r="GO254" s="54"/>
      <c r="GP254" s="54"/>
      <c r="GQ254" s="54"/>
      <c r="GR254" s="54"/>
      <c r="GS254" s="54"/>
      <c r="GT254" s="54"/>
      <c r="GU254" s="54"/>
      <c r="GV254" s="54"/>
      <c r="GW254" s="54"/>
      <c r="GX254" s="54"/>
      <c r="GY254" s="54"/>
      <c r="GZ254" s="193"/>
      <c r="HA254" s="54"/>
      <c r="HB254" s="54"/>
      <c r="HC254" s="54"/>
      <c r="HD254" s="34">
        <f t="shared" ca="1" si="176"/>
        <v>1</v>
      </c>
      <c r="HE254" s="25">
        <f t="shared" ca="1" si="193"/>
        <v>6.8389057750759875E-4</v>
      </c>
      <c r="HF254" s="25">
        <f t="shared" ca="1" si="194"/>
        <v>1.5197568389057751E-3</v>
      </c>
      <c r="HG254" s="25">
        <f t="shared" ca="1" si="195"/>
        <v>9.0543259557344079E-4</v>
      </c>
      <c r="HH254" s="25">
        <f t="shared" ca="1" si="196"/>
        <v>2.012072434607646E-3</v>
      </c>
      <c r="HI254" s="25"/>
      <c r="HJ254" s="25"/>
      <c r="HK254" s="5"/>
      <c r="HL254" s="24">
        <f t="shared" ca="1" si="171"/>
        <v>44250</v>
      </c>
      <c r="HM254" s="107"/>
      <c r="HN254" s="85"/>
      <c r="HO254" s="204" t="str">
        <f t="shared" si="177"/>
        <v>ожидание A1</v>
      </c>
      <c r="HP254" s="204" t="str">
        <f t="shared" si="178"/>
        <v>не выгружено 00</v>
      </c>
      <c r="HQ254" s="182" t="str">
        <f t="shared" si="179"/>
        <v>выгружено A1</v>
      </c>
      <c r="HR254" s="182" t="str">
        <f t="shared" si="180"/>
        <v>ожидание A1</v>
      </c>
      <c r="HS254" s="182" t="b">
        <f t="shared" si="181"/>
        <v>0</v>
      </c>
      <c r="HT254" s="182" t="str">
        <f t="shared" si="182"/>
        <v>ожидание замечаний</v>
      </c>
      <c r="HU254" s="182" t="str">
        <f t="shared" si="183"/>
        <v>0055-P2-GA1-CPC-TRM-00660</v>
      </c>
      <c r="HV254" s="191">
        <f t="shared" si="184"/>
        <v>44250</v>
      </c>
      <c r="HW254" s="184" t="str">
        <f t="shared" si="185"/>
        <v>ожидание A1</v>
      </c>
      <c r="HX254" s="191" t="str">
        <f t="shared" si="186"/>
        <v>ожидание A1</v>
      </c>
      <c r="HY254" s="183"/>
      <c r="HZ254" s="182" t="str">
        <f t="shared" si="187"/>
        <v>выгружено</v>
      </c>
      <c r="IA254" s="182" t="str">
        <f t="shared" si="188"/>
        <v>A1</v>
      </c>
      <c r="IB254" s="182" t="str">
        <f t="shared" si="189"/>
        <v>ожидание замечаний к ревизии</v>
      </c>
      <c r="IC254" s="182" t="str">
        <f t="shared" si="190"/>
        <v>A1</v>
      </c>
      <c r="ID254" s="182" t="str">
        <f t="shared" si="191"/>
        <v>A1</v>
      </c>
      <c r="IE254" s="185" t="str">
        <f t="shared" si="192"/>
        <v>1</v>
      </c>
      <c r="IF254" s="135" t="s">
        <v>705</v>
      </c>
      <c r="IG254" s="181">
        <v>1</v>
      </c>
      <c r="IH254" s="85"/>
      <c r="II254" s="85"/>
      <c r="IJ254" s="85"/>
      <c r="IK254" s="85"/>
      <c r="IL254" s="85"/>
      <c r="IM254" s="85"/>
      <c r="IN254" s="85"/>
      <c r="IO254" s="85"/>
      <c r="IP254" s="85"/>
      <c r="IQ254" s="85"/>
      <c r="IR254" s="85"/>
      <c r="IS254" s="85"/>
      <c r="IT254" s="85"/>
      <c r="IU254" s="85"/>
      <c r="IV254" s="85"/>
      <c r="IW254" s="85"/>
      <c r="IX254" s="85"/>
      <c r="IY254" s="85"/>
      <c r="IZ254" s="85"/>
      <c r="JA254" s="85"/>
      <c r="JB254" s="85"/>
      <c r="JC254" s="85"/>
      <c r="JD254" s="85"/>
      <c r="JE254" s="85"/>
      <c r="JF254" s="85"/>
      <c r="JG254" s="85"/>
      <c r="JH254" s="85"/>
      <c r="JI254" s="85"/>
      <c r="JJ254" s="85"/>
      <c r="JK254" s="85"/>
      <c r="JL254" s="85"/>
      <c r="JM254" s="85"/>
      <c r="JN254" s="85"/>
      <c r="JO254" s="85"/>
      <c r="JP254" s="85"/>
      <c r="JQ254" s="85"/>
      <c r="JR254" s="85"/>
      <c r="JS254" s="85"/>
      <c r="JT254" s="85"/>
      <c r="JU254" s="85"/>
      <c r="JV254" s="85"/>
      <c r="JW254" s="85"/>
      <c r="JX254" s="85"/>
      <c r="JY254" s="85"/>
      <c r="JZ254" s="85"/>
      <c r="KA254" s="85"/>
      <c r="KB254" s="85"/>
      <c r="KC254" s="85"/>
    </row>
    <row r="255" spans="1:289" s="57" customFormat="1" ht="57" hidden="1" customHeight="1">
      <c r="A255" s="42"/>
      <c r="B255" s="19" t="s">
        <v>156</v>
      </c>
      <c r="C255" s="19" t="s">
        <v>157</v>
      </c>
      <c r="D255" s="5"/>
      <c r="E255" s="5"/>
      <c r="F255" s="5"/>
      <c r="G255" s="5"/>
      <c r="H255" s="5" t="s">
        <v>727</v>
      </c>
      <c r="I255" s="5" t="s">
        <v>736</v>
      </c>
      <c r="J255" s="5"/>
      <c r="K255" s="5"/>
      <c r="L255" s="5"/>
      <c r="M255" s="5"/>
      <c r="N255" s="5"/>
      <c r="O255" s="5"/>
      <c r="P255" s="5" t="s">
        <v>749</v>
      </c>
      <c r="Q255" s="5" t="s">
        <v>750</v>
      </c>
      <c r="R255" s="5" t="s">
        <v>209</v>
      </c>
      <c r="S255" s="5" t="s">
        <v>362</v>
      </c>
      <c r="T255" s="5" t="s">
        <v>370</v>
      </c>
      <c r="U255" s="5" t="s">
        <v>158</v>
      </c>
      <c r="V255" s="5"/>
      <c r="W255" s="167" t="str">
        <f t="shared" si="235"/>
        <v>3-60-JSMCN-0001</v>
      </c>
      <c r="X255" s="19" t="s">
        <v>180</v>
      </c>
      <c r="Y255" s="19">
        <v>60</v>
      </c>
      <c r="Z255" s="19" t="s">
        <v>309</v>
      </c>
      <c r="AA255" s="19" t="s">
        <v>305</v>
      </c>
      <c r="AB255" s="19" t="s">
        <v>304</v>
      </c>
      <c r="AC255" s="19" t="s">
        <v>188</v>
      </c>
      <c r="AD255" s="5"/>
      <c r="AE255" s="19">
        <v>4</v>
      </c>
      <c r="AF255" s="19" t="s">
        <v>181</v>
      </c>
      <c r="AG255" s="19" t="s">
        <v>182</v>
      </c>
      <c r="AH255" s="19">
        <v>335</v>
      </c>
      <c r="AI255" s="19" t="s">
        <v>193</v>
      </c>
      <c r="AJ255" s="5"/>
      <c r="AK255" s="5"/>
      <c r="AL255" s="5" t="s">
        <v>121</v>
      </c>
      <c r="AM255" s="5"/>
      <c r="AN255" s="5" t="s">
        <v>170</v>
      </c>
      <c r="AO255" s="5" t="str">
        <f>CONCATENATE("0055-",B255,"-",C255,"-","4",".",AE255,".",AF255,".",AG255,".",AH255,"-",AL255,".",AN255,"-",AI255)</f>
        <v>0055-CPC-GA1-4.4.4.60.335-ATH2.SB-0003</v>
      </c>
      <c r="AP255" s="5" t="str">
        <f>CONCATENATE("0055-",B255,"-",C255,"-","4",".",AE255,".",AF255,".",AG255,".",AH255,"-",AL255,"-",AN255,"-",AI255,"_",BD255,"_",U255)</f>
        <v>0055-CPC-GA1-4.4.4.60.335-ATH2-SB-0003_A1_ER</v>
      </c>
      <c r="AQ255" s="13" t="s">
        <v>324</v>
      </c>
      <c r="AR255" s="13" t="s">
        <v>397</v>
      </c>
      <c r="AS255" s="13" t="s">
        <v>387</v>
      </c>
      <c r="AT255" s="13" t="s">
        <v>386</v>
      </c>
      <c r="AU255" s="13" t="s">
        <v>321</v>
      </c>
      <c r="AV255" s="13" t="s">
        <v>336</v>
      </c>
      <c r="AW255" s="13" t="str">
        <f>CONCATENATE(AQ255," ",AS255,CHAR(10),W255,CHAR(10),AU255)</f>
        <v>SIS Marshalling Cabinet for NON-IS channels 
3-60-JSMCN-0001
Electrical circuits</v>
      </c>
      <c r="AX255" s="13" t="str">
        <f>CONCATENATE(AR255," ",AT255,CHAR(10),W255,CHAR(10),AV255)</f>
        <v>Шкаф кроссовый ПАЗ, аналоговые и дискретные сигналы, неискробезопасный
3-60-JSMCN-0001
Схема электрическая принципиальная</v>
      </c>
      <c r="AY255" s="5"/>
      <c r="AZ255" s="5" t="s">
        <v>490</v>
      </c>
      <c r="BA255" s="5" t="s">
        <v>481</v>
      </c>
      <c r="BB255" s="5" t="str">
        <f>IF(FW255&gt;0,"02",IF(FN255&gt;0,"01",IF(FE255&gt;0,"00",IF(EM255&gt;0,"G1",IF(ED255&gt;0,"F1",IF(DU255&gt;0,"E1",IF(DL255&gt;0,"D1",IF(DC255&gt;0,"C1",IF(CT255&gt;0,"B1",IF(BM255&gt;0,"A1","-"))))))))))</f>
        <v>A1</v>
      </c>
      <c r="BC255" s="167" t="str">
        <f t="shared" si="231"/>
        <v>IFR</v>
      </c>
      <c r="BD255" s="5" t="str">
        <f t="shared" si="232"/>
        <v>A1</v>
      </c>
      <c r="BE255" s="5"/>
      <c r="BF255" s="5"/>
      <c r="BG255" s="12"/>
      <c r="BH255" s="5"/>
      <c r="BI255" s="5"/>
      <c r="BJ255" s="54">
        <f>FB255-(28+15)</f>
        <v>44173</v>
      </c>
      <c r="BK255" s="54">
        <f ca="1">IF(BM255&gt;0,BL255,IF(BJ255&lt;TODAY(),WORKDAY(TODAY(),10),BJ255))</f>
        <v>44250</v>
      </c>
      <c r="BL255" s="193">
        <v>44250</v>
      </c>
      <c r="BM255" s="167" t="s">
        <v>783</v>
      </c>
      <c r="BN255" s="167"/>
      <c r="BO255" s="167"/>
      <c r="BP255" s="167"/>
      <c r="BQ255" s="167"/>
      <c r="BR255" s="157"/>
      <c r="BS255" s="157"/>
      <c r="BT255" s="157"/>
      <c r="BU255" s="157"/>
      <c r="BV255" s="157"/>
      <c r="BW255" s="147"/>
      <c r="BX255" s="147"/>
      <c r="BY255" s="147"/>
      <c r="BZ255" s="147"/>
      <c r="CA255" s="147"/>
      <c r="CB255" s="125"/>
      <c r="CC255" s="125"/>
      <c r="CD255" s="125"/>
      <c r="CE255" s="125"/>
      <c r="CF255" s="125"/>
      <c r="CG255" s="125"/>
      <c r="CH255" s="125"/>
      <c r="CI255" s="125"/>
      <c r="CJ255" s="125"/>
      <c r="CK255" s="125"/>
      <c r="CL255" s="24">
        <f>WORKDAY(BJ255,20)</f>
        <v>44201</v>
      </c>
      <c r="CM255" s="24">
        <f ca="1">IF(BM255&gt;0,WORKDAY(BK255,10),"-")</f>
        <v>44264</v>
      </c>
      <c r="CN255" s="54"/>
      <c r="CO255" s="117"/>
      <c r="CP255" s="34"/>
      <c r="CQ255" s="24">
        <f>WORKDAY(CL255,10)</f>
        <v>44215</v>
      </c>
      <c r="CR255" s="24" t="str">
        <f>IF(CO255&gt;0,WORKDAY(CM255,10),"-")</f>
        <v>-</v>
      </c>
      <c r="CS255" s="54"/>
      <c r="CT255" s="5"/>
      <c r="CU255" s="24" t="str">
        <f>IF(CT255&gt;0,WORKDAY(CQ255,10),"-")</f>
        <v>-</v>
      </c>
      <c r="CV255" s="24" t="str">
        <f>IF(CT255&gt;0,WORKDAY(CR255,10),"-")</f>
        <v>-</v>
      </c>
      <c r="CW255" s="54"/>
      <c r="CX255" s="5"/>
      <c r="CY255" s="34"/>
      <c r="CZ255" s="24" t="str">
        <f>IF(CX255&gt;0,WORKDAY(CU255,10),"-")</f>
        <v>-</v>
      </c>
      <c r="DA255" s="24" t="str">
        <f>IF(CX255&gt;0,WORKDAY(CV255,10),"-")</f>
        <v>-</v>
      </c>
      <c r="DB255" s="24"/>
      <c r="DC255" s="5"/>
      <c r="DD255" s="24" t="str">
        <f>IF(DC255&gt;0,WORKDAY(CZ255,10),"-")</f>
        <v>-</v>
      </c>
      <c r="DE255" s="24" t="str">
        <f>IF(DC255&gt;0,WORKDAY(DA255,10),"-")</f>
        <v>-</v>
      </c>
      <c r="DF255" s="5"/>
      <c r="DG255" s="5"/>
      <c r="DH255" s="54"/>
      <c r="DI255" s="24" t="str">
        <f>IF(DG255&gt;0,WORKDAY(DD255,10),"-")</f>
        <v>-</v>
      </c>
      <c r="DJ255" s="24">
        <v>43455</v>
      </c>
      <c r="DK255" s="5"/>
      <c r="DL255" s="5"/>
      <c r="DM255" s="24" t="str">
        <f>IF(DL255&gt;0,WORKDAY(DI255,10),"-")</f>
        <v>-</v>
      </c>
      <c r="DN255" s="24" t="str">
        <f>IF(DL255&gt;0,WORKDAY(DJ255,10),"-")</f>
        <v>-</v>
      </c>
      <c r="DO255" s="5"/>
      <c r="DP255" s="5"/>
      <c r="DQ255" s="54"/>
      <c r="DR255" s="24" t="str">
        <f>IF(DP255&gt;0,WORKDAY(DM255,10),"-")</f>
        <v>-</v>
      </c>
      <c r="DS255" s="24">
        <v>43455</v>
      </c>
      <c r="DT255" s="5"/>
      <c r="DU255" s="5"/>
      <c r="DV255" s="24" t="str">
        <f>IF(DU255&gt;0,WORKDAY(DR255,10),"-")</f>
        <v>-</v>
      </c>
      <c r="DW255" s="24" t="str">
        <f>IF(DU255&gt;0,WORKDAY(DS255,10),"-")</f>
        <v>-</v>
      </c>
      <c r="DX255" s="5"/>
      <c r="DY255" s="5"/>
      <c r="DZ255" s="54"/>
      <c r="EA255" s="24" t="str">
        <f>IF(DY255&gt;0,WORKDAY(DV255,10),"-")</f>
        <v>-</v>
      </c>
      <c r="EB255" s="24" t="str">
        <f>IF(DY255&gt;0,WORKDAY(DW255,10),"-")</f>
        <v>-</v>
      </c>
      <c r="EC255" s="5"/>
      <c r="ED255" s="5"/>
      <c r="EE255" s="24" t="str">
        <f>IF(ED255&gt;0,WORKDAY(EA255,10),"-")</f>
        <v>-</v>
      </c>
      <c r="EF255" s="24" t="str">
        <f>IF(ED255&gt;0,WORKDAY(EB255,10),"-")</f>
        <v>-</v>
      </c>
      <c r="EG255" s="5"/>
      <c r="EH255" s="5"/>
      <c r="EI255" s="54"/>
      <c r="EJ255" s="24" t="str">
        <f>IF(EH255&gt;0,WORKDAY(EE255,10),"-")</f>
        <v>-</v>
      </c>
      <c r="EK255" s="24" t="str">
        <f>IF(EH255&gt;0,WORKDAY(EF255,10),"-")</f>
        <v>-</v>
      </c>
      <c r="EL255" s="5"/>
      <c r="EM255" s="5"/>
      <c r="EN255" s="24" t="str">
        <f>IF(EM255&gt;0,WORKDAY(EJ255,10),"-")</f>
        <v>-</v>
      </c>
      <c r="EO255" s="24" t="str">
        <f>IF(EM255&gt;0,WORKDAY(EK255,10),"-")</f>
        <v>-</v>
      </c>
      <c r="EP255" s="5"/>
      <c r="EQ255" s="5"/>
      <c r="ER255" s="54"/>
      <c r="ES255" s="54"/>
      <c r="ET255" s="54"/>
      <c r="EU255" s="54"/>
      <c r="EV255" s="54"/>
      <c r="EW255" s="24"/>
      <c r="EX255" s="24"/>
      <c r="EY255" s="167"/>
      <c r="EZ255" s="167"/>
      <c r="FA255" s="193"/>
      <c r="FB255" s="214">
        <v>44216</v>
      </c>
      <c r="FC255" s="214">
        <f>FB255</f>
        <v>44216</v>
      </c>
      <c r="FD255" s="5"/>
      <c r="FE255" s="5"/>
      <c r="FF255" s="24" t="str">
        <f>IF(FE255&gt;0,WORKDAY(FB255,10),"-")</f>
        <v>-</v>
      </c>
      <c r="FG255" s="24" t="str">
        <f>IF(FE255&gt;0,WORKDAY(FC255,10),"-")</f>
        <v>-</v>
      </c>
      <c r="FH255" s="5"/>
      <c r="FI255" s="5"/>
      <c r="FJ255" s="34"/>
      <c r="FK255" s="24">
        <f t="shared" si="233"/>
        <v>44244</v>
      </c>
      <c r="FL255" s="24">
        <f>FK255</f>
        <v>44244</v>
      </c>
      <c r="FM255" s="167"/>
      <c r="FN255" s="167"/>
      <c r="FO255" s="24" t="str">
        <f>IF(FN255&gt;0,WORKDAY(FK255,10),"-")</f>
        <v>-</v>
      </c>
      <c r="FP255" s="24" t="str">
        <f>IF(FN255&gt;0,WORKDAY(FL255,10),"-")</f>
        <v>-</v>
      </c>
      <c r="FQ255" s="5"/>
      <c r="FR255" s="5"/>
      <c r="FS255" s="54"/>
      <c r="FT255" s="24">
        <f t="shared" si="234"/>
        <v>44272</v>
      </c>
      <c r="FU255" s="24">
        <f>FT255</f>
        <v>44272</v>
      </c>
      <c r="FV255" s="5"/>
      <c r="FW255" s="5"/>
      <c r="FX255" s="24" t="str">
        <f>IF(FW255&gt;0,WORKDAY(FT255,10),"-")</f>
        <v>-</v>
      </c>
      <c r="FY255" s="24" t="str">
        <f>IF(FW255&gt;0,WORKDAY(FU255,10),"-")</f>
        <v>-</v>
      </c>
      <c r="FZ255" s="5"/>
      <c r="GA255" s="5"/>
      <c r="GB255" s="54"/>
      <c r="GC255" s="54"/>
      <c r="GD255" s="54"/>
      <c r="GE255" s="54"/>
      <c r="GF255" s="54"/>
      <c r="GG255" s="54"/>
      <c r="GH255" s="54"/>
      <c r="GI255" s="54"/>
      <c r="GJ255" s="54"/>
      <c r="GK255" s="54"/>
      <c r="GL255" s="54"/>
      <c r="GM255" s="54"/>
      <c r="GN255" s="54"/>
      <c r="GO255" s="54"/>
      <c r="GP255" s="54"/>
      <c r="GQ255" s="54"/>
      <c r="GR255" s="54"/>
      <c r="GS255" s="54"/>
      <c r="GT255" s="54"/>
      <c r="GU255" s="54"/>
      <c r="GV255" s="54"/>
      <c r="GW255" s="54"/>
      <c r="GX255" s="54"/>
      <c r="GY255" s="54"/>
      <c r="GZ255" s="193"/>
      <c r="HA255" s="54"/>
      <c r="HB255" s="54"/>
      <c r="HC255" s="54"/>
      <c r="HD255" s="34">
        <f t="shared" ca="1" si="176"/>
        <v>1</v>
      </c>
      <c r="HE255" s="25">
        <f t="shared" ca="1" si="193"/>
        <v>6.8389057750759875E-4</v>
      </c>
      <c r="HF255" s="25">
        <f t="shared" ca="1" si="194"/>
        <v>1.5197568389057751E-3</v>
      </c>
      <c r="HG255" s="25">
        <f t="shared" ca="1" si="195"/>
        <v>9.0543259557344079E-4</v>
      </c>
      <c r="HH255" s="25">
        <f t="shared" ca="1" si="196"/>
        <v>2.012072434607646E-3</v>
      </c>
      <c r="HI255" s="25"/>
      <c r="HJ255" s="25"/>
      <c r="HK255" s="5"/>
      <c r="HL255" s="24">
        <f t="shared" ca="1" si="171"/>
        <v>44250</v>
      </c>
      <c r="HM255" s="107"/>
      <c r="HN255" s="85"/>
      <c r="HO255" s="204" t="str">
        <f t="shared" si="177"/>
        <v>ожидание A1</v>
      </c>
      <c r="HP255" s="204" t="str">
        <f t="shared" si="178"/>
        <v>не выгружено 00</v>
      </c>
      <c r="HQ255" s="182" t="str">
        <f t="shared" si="179"/>
        <v>выгружено A1</v>
      </c>
      <c r="HR255" s="182" t="str">
        <f t="shared" si="180"/>
        <v>ожидание A1</v>
      </c>
      <c r="HS255" s="182" t="b">
        <f t="shared" si="181"/>
        <v>0</v>
      </c>
      <c r="HT255" s="182" t="str">
        <f t="shared" si="182"/>
        <v>ожидание замечаний</v>
      </c>
      <c r="HU255" s="182" t="str">
        <f t="shared" si="183"/>
        <v>0055-P2-GA1-CPC-TRM-00660</v>
      </c>
      <c r="HV255" s="191">
        <f t="shared" si="184"/>
        <v>44250</v>
      </c>
      <c r="HW255" s="184" t="str">
        <f t="shared" si="185"/>
        <v>ожидание A1</v>
      </c>
      <c r="HX255" s="191" t="str">
        <f t="shared" si="186"/>
        <v>ожидание A1</v>
      </c>
      <c r="HY255" s="183"/>
      <c r="HZ255" s="182" t="str">
        <f t="shared" si="187"/>
        <v>выгружено</v>
      </c>
      <c r="IA255" s="182" t="str">
        <f t="shared" si="188"/>
        <v>A1</v>
      </c>
      <c r="IB255" s="182" t="str">
        <f t="shared" si="189"/>
        <v>ожидание замечаний к ревизии</v>
      </c>
      <c r="IC255" s="182" t="str">
        <f t="shared" si="190"/>
        <v>A1</v>
      </c>
      <c r="ID255" s="182" t="str">
        <f t="shared" si="191"/>
        <v>A1</v>
      </c>
      <c r="IE255" s="185" t="str">
        <f t="shared" si="192"/>
        <v>1</v>
      </c>
      <c r="IF255" s="135" t="s">
        <v>705</v>
      </c>
      <c r="IG255" s="181">
        <v>1</v>
      </c>
      <c r="IH255" s="85"/>
      <c r="II255" s="85"/>
      <c r="IJ255" s="85"/>
      <c r="IK255" s="85"/>
      <c r="IL255" s="85"/>
      <c r="IM255" s="85"/>
      <c r="IN255" s="85"/>
      <c r="IO255" s="85"/>
      <c r="IP255" s="85"/>
      <c r="IQ255" s="85"/>
      <c r="IR255" s="85"/>
      <c r="IS255" s="85"/>
      <c r="IT255" s="85"/>
      <c r="IU255" s="85"/>
      <c r="IV255" s="85"/>
      <c r="IW255" s="85"/>
      <c r="IX255" s="85"/>
      <c r="IY255" s="85"/>
      <c r="IZ255" s="85"/>
      <c r="JA255" s="85"/>
      <c r="JB255" s="85"/>
      <c r="JC255" s="85"/>
      <c r="JD255" s="85"/>
      <c r="JE255" s="85"/>
      <c r="JF255" s="85"/>
      <c r="JG255" s="85"/>
      <c r="JH255" s="85"/>
      <c r="JI255" s="85"/>
      <c r="JJ255" s="85"/>
      <c r="JK255" s="85"/>
      <c r="JL255" s="85"/>
      <c r="JM255" s="85"/>
      <c r="JN255" s="85"/>
      <c r="JO255" s="85"/>
      <c r="JP255" s="85"/>
      <c r="JQ255" s="85"/>
      <c r="JR255" s="85"/>
      <c r="JS255" s="85"/>
      <c r="JT255" s="85"/>
      <c r="JU255" s="85"/>
      <c r="JV255" s="85"/>
      <c r="JW255" s="85"/>
      <c r="JX255" s="85"/>
      <c r="JY255" s="85"/>
      <c r="JZ255" s="85"/>
      <c r="KA255" s="85"/>
      <c r="KB255" s="85"/>
      <c r="KC255" s="85"/>
    </row>
    <row r="256" spans="1:289" s="57" customFormat="1" ht="57" hidden="1" customHeight="1">
      <c r="A256" s="42"/>
      <c r="B256" s="19" t="s">
        <v>156</v>
      </c>
      <c r="C256" s="19" t="s">
        <v>157</v>
      </c>
      <c r="D256" s="5"/>
      <c r="E256" s="5"/>
      <c r="F256" s="5"/>
      <c r="G256" s="5"/>
      <c r="H256" s="5" t="s">
        <v>727</v>
      </c>
      <c r="I256" s="5" t="s">
        <v>736</v>
      </c>
      <c r="J256" s="5"/>
      <c r="K256" s="5"/>
      <c r="L256" s="5"/>
      <c r="M256" s="5"/>
      <c r="N256" s="5"/>
      <c r="O256" s="5"/>
      <c r="P256" s="5" t="s">
        <v>749</v>
      </c>
      <c r="Q256" s="5" t="s">
        <v>750</v>
      </c>
      <c r="R256" s="5" t="s">
        <v>209</v>
      </c>
      <c r="S256" s="5" t="s">
        <v>362</v>
      </c>
      <c r="T256" s="5" t="s">
        <v>370</v>
      </c>
      <c r="U256" s="5" t="s">
        <v>158</v>
      </c>
      <c r="V256" s="5"/>
      <c r="W256" s="167" t="str">
        <f>CONCATENATE(X256,"-",Y256,"-",Z256,AA256,,AB256,"-",AC256)</f>
        <v>3-60-JSMCN-0001</v>
      </c>
      <c r="X256" s="19" t="s">
        <v>180</v>
      </c>
      <c r="Y256" s="19">
        <v>60</v>
      </c>
      <c r="Z256" s="19" t="s">
        <v>309</v>
      </c>
      <c r="AA256" s="19" t="s">
        <v>305</v>
      </c>
      <c r="AB256" s="19" t="s">
        <v>304</v>
      </c>
      <c r="AC256" s="19" t="s">
        <v>188</v>
      </c>
      <c r="AD256" s="5"/>
      <c r="AE256" s="19">
        <v>4</v>
      </c>
      <c r="AF256" s="19" t="s">
        <v>181</v>
      </c>
      <c r="AG256" s="19" t="s">
        <v>182</v>
      </c>
      <c r="AH256" s="19">
        <v>335</v>
      </c>
      <c r="AI256" s="19" t="s">
        <v>193</v>
      </c>
      <c r="AJ256" s="5"/>
      <c r="AK256" s="5"/>
      <c r="AL256" s="5" t="s">
        <v>121</v>
      </c>
      <c r="AM256" s="5"/>
      <c r="AN256" s="5" t="s">
        <v>546</v>
      </c>
      <c r="AO256" s="5" t="str">
        <f>CONCATENATE("0055-",B256,"-",C256,"-","4",".",AE256,".",AF256,".",AG256,".",AH256,"-",AL256,".",AN256,"-",AI256)</f>
        <v>0055-CPC-GA1-4.4.4.60.335-ATH2.JH-0003</v>
      </c>
      <c r="AP256" s="5" t="str">
        <f>CONCATENATE("0055-",B256,"-",C256,"-","4",".",AE256,".",AF256,".",AG256,".",AH256,"-",AL256,"-",AN256,"-",AI256,"_",BD256,"_",U256)</f>
        <v>0055-CPC-GA1-4.4.4.60.335-ATH2-JH-0003_-_ER</v>
      </c>
      <c r="AQ256" s="13" t="s">
        <v>324</v>
      </c>
      <c r="AR256" s="13" t="s">
        <v>397</v>
      </c>
      <c r="AS256" s="13" t="s">
        <v>387</v>
      </c>
      <c r="AT256" s="13" t="s">
        <v>386</v>
      </c>
      <c r="AU256" s="13" t="s">
        <v>286</v>
      </c>
      <c r="AV256" s="13" t="s">
        <v>287</v>
      </c>
      <c r="AW256" s="13" t="str">
        <f>CONCATENATE(AQ256," ",AS256,CHAR(10),W256,CHAR(10),AU256)</f>
        <v>SIS Marshalling Cabinet for NON-IS channels 
3-60-JSMCN-0001
Passport</v>
      </c>
      <c r="AX256" s="13" t="str">
        <f>CONCATENATE(AR256," ",AT256,CHAR(10),W256,CHAR(10),AV256)</f>
        <v>Шкаф кроссовый ПАЗ, аналоговые и дискретные сигналы, неискробезопасный
3-60-JSMCN-0001
Паспорт</v>
      </c>
      <c r="AY256" s="5"/>
      <c r="AZ256" s="5" t="s">
        <v>490</v>
      </c>
      <c r="BA256" s="5" t="s">
        <v>489</v>
      </c>
      <c r="BB256" s="5" t="str">
        <f>IF(FW256&gt;0,"02",IF(FN256&gt;0,"01",IF(FE256&gt;0,"00",IF(EM256&gt;0,"G1",IF(ED256&gt;0,"F1",IF(DU256&gt;0,"E1",IF(DL256&gt;0,"D1",IF(DC256&gt;0,"C1",IF(CT256&gt;0,"B1",IF(BM256&gt;0,"A1","-"))))))))))</f>
        <v>-</v>
      </c>
      <c r="BC256" s="167" t="str">
        <f t="shared" si="231"/>
        <v>-</v>
      </c>
      <c r="BD256" s="5" t="str">
        <f t="shared" si="232"/>
        <v>-</v>
      </c>
      <c r="BE256" s="5"/>
      <c r="BF256" s="5"/>
      <c r="BG256" s="12"/>
      <c r="BH256" s="5"/>
      <c r="BI256" s="5"/>
      <c r="BJ256" s="54">
        <f>FB256-(28+15)</f>
        <v>44227</v>
      </c>
      <c r="BK256" s="54">
        <f ca="1">IF(BM256&gt;0,BL256,IF(BJ256&lt;TODAY(),WORKDAY(TODAY(),10),BJ256))</f>
        <v>44294</v>
      </c>
      <c r="BL256" s="54"/>
      <c r="BM256" s="5"/>
      <c r="BN256" s="167"/>
      <c r="BO256" s="167"/>
      <c r="BP256" s="167"/>
      <c r="BQ256" s="167"/>
      <c r="BR256" s="157"/>
      <c r="BS256" s="157"/>
      <c r="BT256" s="157"/>
      <c r="BU256" s="157"/>
      <c r="BV256" s="157"/>
      <c r="BW256" s="147"/>
      <c r="BX256" s="147"/>
      <c r="BY256" s="147"/>
      <c r="BZ256" s="147"/>
      <c r="CA256" s="147"/>
      <c r="CB256" s="125"/>
      <c r="CC256" s="125"/>
      <c r="CD256" s="125"/>
      <c r="CE256" s="125"/>
      <c r="CF256" s="125"/>
      <c r="CG256" s="125"/>
      <c r="CH256" s="125"/>
      <c r="CI256" s="125"/>
      <c r="CJ256" s="125"/>
      <c r="CK256" s="125"/>
      <c r="CL256" s="24">
        <f>WORKDAY(BJ256,20)</f>
        <v>44253</v>
      </c>
      <c r="CM256" s="24" t="str">
        <f>IF(BM256&gt;0,WORKDAY(BK256,10),"-")</f>
        <v>-</v>
      </c>
      <c r="CN256" s="54"/>
      <c r="CO256" s="117"/>
      <c r="CP256" s="34">
        <v>3</v>
      </c>
      <c r="CQ256" s="24">
        <f>WORKDAY(CL256,10)</f>
        <v>44267</v>
      </c>
      <c r="CR256" s="24" t="str">
        <f>IF(CO256&gt;0,WORKDAY(CM256,10),"-")</f>
        <v>-</v>
      </c>
      <c r="CS256" s="54"/>
      <c r="CT256" s="5"/>
      <c r="CU256" s="24" t="str">
        <f>IF(CT256&gt;0,WORKDAY(CQ256,10),"-")</f>
        <v>-</v>
      </c>
      <c r="CV256" s="24" t="str">
        <f>IF(CT256&gt;0,WORKDAY(CR256,10),"-")</f>
        <v>-</v>
      </c>
      <c r="CW256" s="54"/>
      <c r="CX256" s="5"/>
      <c r="CY256" s="34"/>
      <c r="CZ256" s="24" t="str">
        <f>IF(CX256&gt;0,WORKDAY(CU256,10),"-")</f>
        <v>-</v>
      </c>
      <c r="DA256" s="24" t="str">
        <f>IF(CX256&gt;0,WORKDAY(CV256,10),"-")</f>
        <v>-</v>
      </c>
      <c r="DB256" s="24"/>
      <c r="DC256" s="5"/>
      <c r="DD256" s="24" t="str">
        <f>IF(DC256&gt;0,WORKDAY(CZ256,10),"-")</f>
        <v>-</v>
      </c>
      <c r="DE256" s="24" t="str">
        <f>IF(DC256&gt;0,WORKDAY(DA256,10),"-")</f>
        <v>-</v>
      </c>
      <c r="DF256" s="5"/>
      <c r="DG256" s="5"/>
      <c r="DH256" s="54"/>
      <c r="DI256" s="24" t="str">
        <f>IF(DG256&gt;0,WORKDAY(DD256,10),"-")</f>
        <v>-</v>
      </c>
      <c r="DJ256" s="24" t="str">
        <f>IF(DG256&gt;0,WORKDAY(DE256,10),"-")</f>
        <v>-</v>
      </c>
      <c r="DK256" s="5"/>
      <c r="DL256" s="5"/>
      <c r="DM256" s="24" t="str">
        <f>IF(DL256&gt;0,WORKDAY(DI256,10),"-")</f>
        <v>-</v>
      </c>
      <c r="DN256" s="24" t="str">
        <f>IF(DL256&gt;0,WORKDAY(DJ256,10),"-")</f>
        <v>-</v>
      </c>
      <c r="DO256" s="5"/>
      <c r="DP256" s="5"/>
      <c r="DQ256" s="54"/>
      <c r="DR256" s="24" t="str">
        <f>IF(DP256&gt;0,WORKDAY(DM256,10),"-")</f>
        <v>-</v>
      </c>
      <c r="DS256" s="24" t="str">
        <f>IF(DP256&gt;0,WORKDAY(DN256,10),"-")</f>
        <v>-</v>
      </c>
      <c r="DT256" s="5"/>
      <c r="DU256" s="5"/>
      <c r="DV256" s="24" t="str">
        <f>IF(DU256&gt;0,WORKDAY(DR256,10),"-")</f>
        <v>-</v>
      </c>
      <c r="DW256" s="24" t="str">
        <f>IF(DU256&gt;0,WORKDAY(DS256,10),"-")</f>
        <v>-</v>
      </c>
      <c r="DX256" s="5"/>
      <c r="DY256" s="5"/>
      <c r="DZ256" s="54"/>
      <c r="EA256" s="24" t="str">
        <f>IF(DY256&gt;0,WORKDAY(DV256,10),"-")</f>
        <v>-</v>
      </c>
      <c r="EB256" s="24" t="str">
        <f>IF(DY256&gt;0,WORKDAY(DW256,10),"-")</f>
        <v>-</v>
      </c>
      <c r="EC256" s="5"/>
      <c r="ED256" s="5"/>
      <c r="EE256" s="24" t="str">
        <f>IF(ED256&gt;0,WORKDAY(EA256,10),"-")</f>
        <v>-</v>
      </c>
      <c r="EF256" s="24" t="str">
        <f>IF(ED256&gt;0,WORKDAY(EB256,10),"-")</f>
        <v>-</v>
      </c>
      <c r="EG256" s="5"/>
      <c r="EH256" s="5"/>
      <c r="EI256" s="54"/>
      <c r="EJ256" s="24" t="str">
        <f>IF(EH256&gt;0,WORKDAY(EE256,10),"-")</f>
        <v>-</v>
      </c>
      <c r="EK256" s="24" t="str">
        <f>IF(EH256&gt;0,WORKDAY(EF256,10),"-")</f>
        <v>-</v>
      </c>
      <c r="EL256" s="5"/>
      <c r="EM256" s="5"/>
      <c r="EN256" s="24" t="str">
        <f>IF(EM256&gt;0,WORKDAY(EJ256,10),"-")</f>
        <v>-</v>
      </c>
      <c r="EO256" s="24" t="str">
        <f>IF(EM256&gt;0,WORKDAY(EK256,10),"-")</f>
        <v>-</v>
      </c>
      <c r="EP256" s="5"/>
      <c r="EQ256" s="5"/>
      <c r="ER256" s="54"/>
      <c r="ES256" s="54"/>
      <c r="ET256" s="54"/>
      <c r="EU256" s="54"/>
      <c r="EV256" s="54"/>
      <c r="EW256" s="24"/>
      <c r="EX256" s="24"/>
      <c r="EY256" s="167"/>
      <c r="EZ256" s="167"/>
      <c r="FA256" s="193"/>
      <c r="FB256" s="214">
        <v>44270</v>
      </c>
      <c r="FC256" s="214">
        <f>FB256</f>
        <v>44270</v>
      </c>
      <c r="FD256" s="167"/>
      <c r="FE256" s="167"/>
      <c r="FF256" s="24" t="str">
        <f>IF(FE256&gt;0,WORKDAY(FB256,10),"-")</f>
        <v>-</v>
      </c>
      <c r="FG256" s="24" t="str">
        <f>IF(FE256&gt;0,WORKDAY(FC256,10),"-")</f>
        <v>-</v>
      </c>
      <c r="FH256" s="167"/>
      <c r="FI256" s="167"/>
      <c r="FJ256" s="196">
        <v>1</v>
      </c>
      <c r="FK256" s="24">
        <f t="shared" si="233"/>
        <v>44298</v>
      </c>
      <c r="FL256" s="24">
        <f>FK256</f>
        <v>44298</v>
      </c>
      <c r="FM256" s="5"/>
      <c r="FN256" s="5"/>
      <c r="FO256" s="24" t="str">
        <f>IF(FN256&gt;0,WORKDAY(FK256,10),"-")</f>
        <v>-</v>
      </c>
      <c r="FP256" s="24" t="str">
        <f>IF(FN256&gt;0,WORKDAY(FL256,10),"-")</f>
        <v>-</v>
      </c>
      <c r="FQ256" s="5"/>
      <c r="FR256" s="5"/>
      <c r="FS256" s="54"/>
      <c r="FT256" s="24">
        <f t="shared" si="234"/>
        <v>44326</v>
      </c>
      <c r="FU256" s="24">
        <f>FT256</f>
        <v>44326</v>
      </c>
      <c r="FV256" s="5"/>
      <c r="FW256" s="5"/>
      <c r="FX256" s="24" t="str">
        <f>IF(FW256&gt;0,WORKDAY(FT256,10),"-")</f>
        <v>-</v>
      </c>
      <c r="FY256" s="24" t="str">
        <f>IF(FW256&gt;0,WORKDAY(FU256,10),"-")</f>
        <v>-</v>
      </c>
      <c r="FZ256" s="5"/>
      <c r="GA256" s="5"/>
      <c r="GB256" s="54"/>
      <c r="GC256" s="54"/>
      <c r="GD256" s="54"/>
      <c r="GE256" s="54"/>
      <c r="GF256" s="54"/>
      <c r="GG256" s="54"/>
      <c r="GH256" s="54"/>
      <c r="GI256" s="54"/>
      <c r="GJ256" s="54"/>
      <c r="GK256" s="54"/>
      <c r="GL256" s="54"/>
      <c r="GM256" s="54"/>
      <c r="GN256" s="54"/>
      <c r="GO256" s="54"/>
      <c r="GP256" s="54"/>
      <c r="GQ256" s="54"/>
      <c r="GR256" s="54"/>
      <c r="GS256" s="54"/>
      <c r="GT256" s="54"/>
      <c r="GU256" s="54"/>
      <c r="GV256" s="54"/>
      <c r="GW256" s="54"/>
      <c r="GX256" s="54"/>
      <c r="GY256" s="54"/>
      <c r="GZ256" s="193"/>
      <c r="HA256" s="54"/>
      <c r="HB256" s="54"/>
      <c r="HC256" s="54"/>
      <c r="HD256" s="34">
        <f t="shared" ca="1" si="176"/>
        <v>1</v>
      </c>
      <c r="HE256" s="25">
        <f t="shared" si="193"/>
        <v>0</v>
      </c>
      <c r="HF256" s="25">
        <f t="shared" ca="1" si="194"/>
        <v>1.5197568389057751E-3</v>
      </c>
      <c r="HG256" s="25">
        <f t="shared" si="195"/>
        <v>0</v>
      </c>
      <c r="HH256" s="25">
        <f t="shared" ca="1" si="196"/>
        <v>2.012072434607646E-3</v>
      </c>
      <c r="HI256" s="25"/>
      <c r="HJ256" s="25"/>
      <c r="HK256" s="5"/>
      <c r="HL256" s="24" t="str">
        <f t="shared" ca="1" si="171"/>
        <v>-</v>
      </c>
      <c r="HM256" s="107"/>
      <c r="HN256" s="85"/>
      <c r="HO256" s="204" t="str">
        <f t="shared" si="177"/>
        <v>не выгружено A1</v>
      </c>
      <c r="HP256" s="204" t="str">
        <f t="shared" si="178"/>
        <v>не выгружено 00</v>
      </c>
      <c r="HQ256" s="182" t="str">
        <f t="shared" si="179"/>
        <v>не выгружено A1</v>
      </c>
      <c r="HR256" s="182" t="str">
        <f t="shared" si="180"/>
        <v>не выгружено A1</v>
      </c>
      <c r="HS256" s="182" t="b">
        <f t="shared" si="181"/>
        <v>0</v>
      </c>
      <c r="HT256" s="182" t="str">
        <f t="shared" si="182"/>
        <v>не выгружено A1</v>
      </c>
      <c r="HU256" s="182" t="str">
        <f t="shared" si="183"/>
        <v>не выгружено A1</v>
      </c>
      <c r="HV256" s="191" t="str">
        <f t="shared" si="184"/>
        <v>не выгружено A1</v>
      </c>
      <c r="HW256" s="184" t="str">
        <f t="shared" si="185"/>
        <v>не выгружено A1</v>
      </c>
      <c r="HX256" s="191" t="str">
        <f t="shared" si="186"/>
        <v>не выгружено A1</v>
      </c>
      <c r="HY256" s="183"/>
      <c r="HZ256" s="182" t="str">
        <f t="shared" si="187"/>
        <v>не выгружено</v>
      </c>
      <c r="IA256" s="182" t="str">
        <f t="shared" si="188"/>
        <v>A1</v>
      </c>
      <c r="IB256" s="182" t="str">
        <f t="shared" si="189"/>
        <v>не выгружено</v>
      </c>
      <c r="IC256" s="182" t="str">
        <f t="shared" si="190"/>
        <v>A1</v>
      </c>
      <c r="ID256" s="182" t="str">
        <f t="shared" si="191"/>
        <v>A1</v>
      </c>
      <c r="IE256" s="185" t="str">
        <f t="shared" si="192"/>
        <v>выгрузить A1</v>
      </c>
      <c r="IF256" s="135" t="s">
        <v>705</v>
      </c>
      <c r="IG256" s="181">
        <v>1</v>
      </c>
      <c r="IH256" s="85"/>
      <c r="II256" s="85"/>
      <c r="IJ256" s="85"/>
      <c r="IK256" s="85"/>
      <c r="IL256" s="85"/>
      <c r="IM256" s="85"/>
      <c r="IN256" s="85"/>
      <c r="IO256" s="85"/>
      <c r="IP256" s="85"/>
      <c r="IQ256" s="85"/>
      <c r="IR256" s="85"/>
      <c r="IS256" s="85"/>
      <c r="IT256" s="85"/>
      <c r="IU256" s="85"/>
      <c r="IV256" s="85"/>
      <c r="IW256" s="85"/>
      <c r="IX256" s="85"/>
      <c r="IY256" s="85"/>
      <c r="IZ256" s="85"/>
      <c r="JA256" s="85"/>
      <c r="JB256" s="85"/>
      <c r="JC256" s="85"/>
      <c r="JD256" s="85"/>
      <c r="JE256" s="85"/>
      <c r="JF256" s="85"/>
      <c r="JG256" s="85"/>
      <c r="JH256" s="85"/>
      <c r="JI256" s="85"/>
      <c r="JJ256" s="85"/>
      <c r="JK256" s="85"/>
      <c r="JL256" s="85"/>
      <c r="JM256" s="85"/>
      <c r="JN256" s="85"/>
      <c r="JO256" s="85"/>
      <c r="JP256" s="85"/>
      <c r="JQ256" s="85"/>
      <c r="JR256" s="85"/>
      <c r="JS256" s="85"/>
      <c r="JT256" s="85"/>
      <c r="JU256" s="85"/>
      <c r="JV256" s="85"/>
      <c r="JW256" s="85"/>
      <c r="JX256" s="85"/>
      <c r="JY256" s="85"/>
      <c r="JZ256" s="85"/>
      <c r="KA256" s="85"/>
      <c r="KB256" s="85"/>
      <c r="KC256" s="85"/>
    </row>
    <row r="257" spans="1:289" s="87" customFormat="1" ht="15" hidden="1" customHeight="1">
      <c r="A257" s="17"/>
      <c r="B257" s="20"/>
      <c r="C257" s="20"/>
      <c r="D257" s="18"/>
      <c r="E257" s="18"/>
      <c r="F257" s="18"/>
      <c r="G257" s="18"/>
      <c r="H257" s="18"/>
      <c r="I257" s="18"/>
      <c r="J257" s="18"/>
      <c r="K257" s="18"/>
      <c r="L257" s="18"/>
      <c r="M257" s="18"/>
      <c r="N257" s="18"/>
      <c r="O257" s="18"/>
      <c r="P257" s="18"/>
      <c r="Q257" s="18"/>
      <c r="R257" s="18"/>
      <c r="S257" s="18"/>
      <c r="T257" s="18"/>
      <c r="U257" s="18"/>
      <c r="V257" s="18"/>
      <c r="W257" s="20"/>
      <c r="X257" s="20"/>
      <c r="Y257" s="20"/>
      <c r="Z257" s="20"/>
      <c r="AA257" s="20"/>
      <c r="AB257" s="20"/>
      <c r="AC257" s="20"/>
      <c r="AD257" s="18"/>
      <c r="AE257" s="20"/>
      <c r="AF257" s="20"/>
      <c r="AG257" s="20"/>
      <c r="AH257" s="20"/>
      <c r="AI257" s="20"/>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71"/>
      <c r="BO257" s="171"/>
      <c r="BP257" s="171"/>
      <c r="BQ257" s="171"/>
      <c r="BR257" s="161"/>
      <c r="BS257" s="161"/>
      <c r="BT257" s="161"/>
      <c r="BU257" s="161"/>
      <c r="BV257" s="161"/>
      <c r="BW257" s="151"/>
      <c r="BX257" s="151"/>
      <c r="BY257" s="151"/>
      <c r="BZ257" s="151"/>
      <c r="CA257" s="151"/>
      <c r="CB257" s="129"/>
      <c r="CC257" s="129"/>
      <c r="CD257" s="129"/>
      <c r="CE257" s="129"/>
      <c r="CF257" s="129"/>
      <c r="CG257" s="129"/>
      <c r="CH257" s="129"/>
      <c r="CI257" s="129"/>
      <c r="CJ257" s="129"/>
      <c r="CK257" s="129"/>
      <c r="CL257" s="18"/>
      <c r="CM257" s="18"/>
      <c r="CN257" s="18"/>
      <c r="CO257" s="118"/>
      <c r="CP257" s="48"/>
      <c r="CQ257" s="18"/>
      <c r="CR257" s="18"/>
      <c r="CS257" s="18"/>
      <c r="CT257" s="18"/>
      <c r="CU257" s="18"/>
      <c r="CV257" s="18"/>
      <c r="CW257" s="18"/>
      <c r="CX257" s="18"/>
      <c r="CY257" s="34"/>
      <c r="CZ257" s="18"/>
      <c r="DA257" s="18"/>
      <c r="DB257" s="18"/>
      <c r="DC257" s="18"/>
      <c r="DD257" s="18"/>
      <c r="DE257" s="18"/>
      <c r="DF257" s="18"/>
      <c r="DG257" s="18"/>
      <c r="DH257" s="45"/>
      <c r="DI257" s="18"/>
      <c r="DJ257" s="18"/>
      <c r="DK257" s="18"/>
      <c r="DL257" s="18"/>
      <c r="DM257" s="18"/>
      <c r="DN257" s="18"/>
      <c r="DO257" s="18"/>
      <c r="DP257" s="18"/>
      <c r="DQ257" s="45"/>
      <c r="DR257" s="18"/>
      <c r="DS257" s="18"/>
      <c r="DT257" s="18"/>
      <c r="DU257" s="18"/>
      <c r="DV257" s="18"/>
      <c r="DW257" s="18"/>
      <c r="DX257" s="18"/>
      <c r="DY257" s="18"/>
      <c r="DZ257" s="45"/>
      <c r="EA257" s="18"/>
      <c r="EB257" s="18"/>
      <c r="EC257" s="18"/>
      <c r="ED257" s="18"/>
      <c r="EE257" s="18"/>
      <c r="EF257" s="18"/>
      <c r="EG257" s="18"/>
      <c r="EH257" s="18"/>
      <c r="EI257" s="45"/>
      <c r="EJ257" s="18"/>
      <c r="EK257" s="18"/>
      <c r="EL257" s="18"/>
      <c r="EM257" s="18"/>
      <c r="EN257" s="18"/>
      <c r="EO257" s="18"/>
      <c r="EP257" s="18"/>
      <c r="EQ257" s="18"/>
      <c r="ER257" s="45"/>
      <c r="ES257" s="110"/>
      <c r="ET257" s="110"/>
      <c r="EU257" s="110"/>
      <c r="EV257" s="110"/>
      <c r="EW257" s="192"/>
      <c r="EX257" s="192"/>
      <c r="EY257" s="192"/>
      <c r="EZ257" s="192"/>
      <c r="FA257" s="199"/>
      <c r="FB257" s="214"/>
      <c r="FC257" s="214"/>
      <c r="FD257" s="18"/>
      <c r="FE257" s="18"/>
      <c r="FF257" s="18"/>
      <c r="FG257" s="18"/>
      <c r="FH257" s="18"/>
      <c r="FI257" s="18"/>
      <c r="FJ257" s="34"/>
      <c r="FK257" s="18"/>
      <c r="FL257" s="18"/>
      <c r="FM257" s="18"/>
      <c r="FN257" s="18"/>
      <c r="FO257" s="18"/>
      <c r="FP257" s="18"/>
      <c r="FQ257" s="18"/>
      <c r="FR257" s="18"/>
      <c r="FS257" s="45"/>
      <c r="FT257" s="18"/>
      <c r="FU257" s="18"/>
      <c r="FV257" s="18"/>
      <c r="FW257" s="18"/>
      <c r="FX257" s="18"/>
      <c r="FY257" s="18"/>
      <c r="FZ257" s="18"/>
      <c r="GA257" s="18"/>
      <c r="GB257" s="45"/>
      <c r="GC257" s="110"/>
      <c r="GD257" s="110"/>
      <c r="GE257" s="110"/>
      <c r="GF257" s="110"/>
      <c r="GG257" s="110"/>
      <c r="GH257" s="110"/>
      <c r="GI257" s="110"/>
      <c r="GJ257" s="110"/>
      <c r="GK257" s="110"/>
      <c r="GL257" s="110"/>
      <c r="GM257" s="110"/>
      <c r="GN257" s="110"/>
      <c r="GO257" s="110"/>
      <c r="GP257" s="110"/>
      <c r="GQ257" s="110"/>
      <c r="GR257" s="110"/>
      <c r="GS257" s="110"/>
      <c r="GT257" s="110"/>
      <c r="GU257" s="110"/>
      <c r="GV257" s="110"/>
      <c r="GW257" s="110"/>
      <c r="GX257" s="110"/>
      <c r="GY257" s="45"/>
      <c r="GZ257" s="199"/>
      <c r="HA257" s="110"/>
      <c r="HB257" s="110"/>
      <c r="HC257" s="110"/>
      <c r="HD257" s="34">
        <f t="shared" si="176"/>
        <v>0</v>
      </c>
      <c r="HE257" s="25">
        <f t="shared" si="193"/>
        <v>0</v>
      </c>
      <c r="HF257" s="25">
        <f t="shared" si="194"/>
        <v>0</v>
      </c>
      <c r="HG257" s="25">
        <f t="shared" si="195"/>
        <v>0</v>
      </c>
      <c r="HH257" s="25">
        <f t="shared" si="196"/>
        <v>0</v>
      </c>
      <c r="HI257" s="25"/>
      <c r="HJ257" s="18"/>
      <c r="HK257" s="18"/>
      <c r="HL257" s="24" t="str">
        <f t="shared" si="171"/>
        <v>-</v>
      </c>
      <c r="HM257" s="107"/>
      <c r="HN257" s="85"/>
      <c r="HO257" s="204" t="str">
        <f t="shared" si="177"/>
        <v>---/---</v>
      </c>
      <c r="HP257" s="204" t="str">
        <f t="shared" si="178"/>
        <v>---/---</v>
      </c>
      <c r="HQ257" s="182" t="str">
        <f t="shared" si="179"/>
        <v>---/---</v>
      </c>
      <c r="HR257" s="182" t="str">
        <f t="shared" si="180"/>
        <v>---/---</v>
      </c>
      <c r="HS257" s="182" t="b">
        <f t="shared" si="181"/>
        <v>0</v>
      </c>
      <c r="HT257" s="182" t="str">
        <f t="shared" si="182"/>
        <v>---/---</v>
      </c>
      <c r="HU257" s="182" t="str">
        <f t="shared" si="183"/>
        <v>---/---</v>
      </c>
      <c r="HV257" s="191" t="str">
        <f t="shared" si="184"/>
        <v>---/---</v>
      </c>
      <c r="HW257" s="184" t="str">
        <f t="shared" si="185"/>
        <v>---/---</v>
      </c>
      <c r="HX257" s="191" t="str">
        <f t="shared" si="186"/>
        <v>---/---</v>
      </c>
      <c r="HY257" s="183"/>
      <c r="HZ257" s="182" t="str">
        <f t="shared" si="187"/>
        <v>---/---</v>
      </c>
      <c r="IA257" s="182" t="str">
        <f t="shared" si="188"/>
        <v>---/---</v>
      </c>
      <c r="IB257" s="182" t="str">
        <f t="shared" si="189"/>
        <v>---/---</v>
      </c>
      <c r="IC257" s="182" t="str">
        <f t="shared" si="190"/>
        <v>---/---</v>
      </c>
      <c r="ID257" s="182" t="str">
        <f t="shared" si="191"/>
        <v>---/---</v>
      </c>
      <c r="IE257" s="185" t="str">
        <f t="shared" si="192"/>
        <v>---/---</v>
      </c>
      <c r="IF257" s="135" t="s">
        <v>717</v>
      </c>
      <c r="IG257" s="181">
        <v>1</v>
      </c>
      <c r="IH257" s="85"/>
      <c r="II257" s="85"/>
      <c r="IJ257" s="85"/>
      <c r="IK257" s="85"/>
      <c r="IL257" s="85"/>
      <c r="IM257" s="85"/>
      <c r="IN257" s="85"/>
      <c r="IO257" s="85"/>
      <c r="IP257" s="85"/>
      <c r="IQ257" s="85"/>
      <c r="IR257" s="85"/>
      <c r="IS257" s="85"/>
      <c r="IT257" s="85"/>
      <c r="IU257" s="85"/>
      <c r="IV257" s="85"/>
      <c r="IW257" s="85"/>
      <c r="IX257" s="85"/>
      <c r="IY257" s="85"/>
      <c r="IZ257" s="85"/>
      <c r="JA257" s="85"/>
      <c r="JB257" s="85"/>
      <c r="JC257" s="85"/>
      <c r="JD257" s="85"/>
      <c r="JE257" s="85"/>
      <c r="JF257" s="85"/>
      <c r="JG257" s="85"/>
      <c r="JH257" s="85"/>
      <c r="JI257" s="85"/>
      <c r="JJ257" s="85"/>
      <c r="JK257" s="85"/>
      <c r="JL257" s="85"/>
      <c r="JM257" s="85"/>
      <c r="JN257" s="85"/>
      <c r="JO257" s="85"/>
      <c r="JP257" s="85"/>
      <c r="JQ257" s="85"/>
      <c r="JR257" s="85"/>
      <c r="JS257" s="85"/>
      <c r="JT257" s="85"/>
      <c r="JU257" s="85"/>
      <c r="JV257" s="85"/>
      <c r="JW257" s="85"/>
      <c r="JX257" s="85"/>
      <c r="JY257" s="85"/>
      <c r="JZ257" s="85"/>
      <c r="KA257" s="85"/>
      <c r="KB257" s="85"/>
      <c r="KC257" s="85"/>
    </row>
    <row r="258" spans="1:289" s="57" customFormat="1" ht="57" hidden="1" customHeight="1">
      <c r="A258" s="42"/>
      <c r="B258" s="19" t="s">
        <v>156</v>
      </c>
      <c r="C258" s="19" t="s">
        <v>157</v>
      </c>
      <c r="D258" s="5"/>
      <c r="E258" s="5"/>
      <c r="F258" s="5"/>
      <c r="G258" s="5"/>
      <c r="H258" s="5" t="s">
        <v>727</v>
      </c>
      <c r="I258" s="5" t="s">
        <v>736</v>
      </c>
      <c r="J258" s="5"/>
      <c r="K258" s="5"/>
      <c r="L258" s="5"/>
      <c r="M258" s="5"/>
      <c r="N258" s="5"/>
      <c r="O258" s="5"/>
      <c r="P258" s="5" t="s">
        <v>749</v>
      </c>
      <c r="Q258" s="5" t="s">
        <v>750</v>
      </c>
      <c r="R258" s="5" t="s">
        <v>209</v>
      </c>
      <c r="S258" s="5" t="s">
        <v>362</v>
      </c>
      <c r="T258" s="5" t="s">
        <v>370</v>
      </c>
      <c r="U258" s="5" t="s">
        <v>158</v>
      </c>
      <c r="V258" s="5"/>
      <c r="W258" s="167" t="str">
        <f>CONCATENATE(X258,"-",Y258,"-",Z258,AA258,,AB258,"-",AC258)</f>
        <v>3-60-JSMCN-0002</v>
      </c>
      <c r="X258" s="19" t="s">
        <v>180</v>
      </c>
      <c r="Y258" s="19">
        <v>60</v>
      </c>
      <c r="Z258" s="19" t="s">
        <v>309</v>
      </c>
      <c r="AA258" s="19" t="s">
        <v>305</v>
      </c>
      <c r="AB258" s="19" t="s">
        <v>304</v>
      </c>
      <c r="AC258" s="19" t="s">
        <v>192</v>
      </c>
      <c r="AD258" s="5"/>
      <c r="AE258" s="19">
        <v>4</v>
      </c>
      <c r="AF258" s="19" t="s">
        <v>181</v>
      </c>
      <c r="AG258" s="19" t="s">
        <v>182</v>
      </c>
      <c r="AH258" s="19">
        <v>335</v>
      </c>
      <c r="AI258" s="19" t="s">
        <v>220</v>
      </c>
      <c r="AJ258" s="5"/>
      <c r="AK258" s="5"/>
      <c r="AL258" s="5" t="s">
        <v>121</v>
      </c>
      <c r="AM258" s="5"/>
      <c r="AN258" s="5" t="s">
        <v>167</v>
      </c>
      <c r="AO258" s="5" t="str">
        <f>CONCATENATE("0055-",B258,"-",C258,"-","4",".",AE258,".",AF258,".",AG258,".",AH258,"-",AL258,".",AN258,"-",AI258)</f>
        <v>0055-CPC-GA1-4.4.4.60.335-ATH2.RD-0004</v>
      </c>
      <c r="AP258" s="5" t="str">
        <f>CONCATENATE("0055-",B258,"-",C258,"-","4",".",AE258,".",AF258,".",AG258,".",AH258,"-",AL258,"-",AN258,"-",AI258,"_",BD258,"_",U258)</f>
        <v>0055-CPC-GA1-4.4.4.60.335-ATH2-RD-0004_A1_ER</v>
      </c>
      <c r="AQ258" s="13" t="s">
        <v>324</v>
      </c>
      <c r="AR258" s="13" t="s">
        <v>397</v>
      </c>
      <c r="AS258" s="13" t="s">
        <v>387</v>
      </c>
      <c r="AT258" s="13" t="s">
        <v>386</v>
      </c>
      <c r="AU258" s="13" t="s">
        <v>318</v>
      </c>
      <c r="AV258" s="13" t="s">
        <v>333</v>
      </c>
      <c r="AW258" s="13" t="str">
        <f>CONCATENATE(AQ258," ",AS258,CHAR(10),W258,CHAR(10),AU258)</f>
        <v>SIS Marshalling Cabinet for NON-IS channels 
3-60-JSMCN-0002
List of drawings</v>
      </c>
      <c r="AX258" s="13" t="str">
        <f>CONCATENATE(AR258," ",AT258,CHAR(10),W258,CHAR(10),AV258)</f>
        <v>Шкаф кроссовый ПАЗ, аналоговые и дискретные сигналы, неискробезопасный
3-60-JSMCN-0002
Ведомость документов</v>
      </c>
      <c r="AY258" s="5"/>
      <c r="AZ258" s="5" t="s">
        <v>490</v>
      </c>
      <c r="BA258" s="5" t="s">
        <v>481</v>
      </c>
      <c r="BB258" s="5" t="str">
        <f>IF(FW258&gt;0,"02",IF(FN258&gt;0,"01",IF(FE258&gt;0,"00",IF(EM258&gt;0,"G1",IF(ED258&gt;0,"F1",IF(DU258&gt;0,"E1",IF(DL258&gt;0,"D1",IF(DC258&gt;0,"C1",IF(CT258&gt;0,"B1",IF(BM258&gt;0,"A1","-"))))))))))</f>
        <v>A1</v>
      </c>
      <c r="BC258" s="167" t="str">
        <f t="shared" ref="BC258:BC262" si="236">IF(OR(BB258="A1",BB258="B1",BB258="C1",BB258="D1",BB258="E1",BB258="F1",BB258="G1",BB258="H1"),"IFR",IF(OR(BB258="00",BB258="01",BB258="02",BB258="03",BB258="04",BB258="05"),"IFU","-"))</f>
        <v>IFR</v>
      </c>
      <c r="BD258" s="5" t="str">
        <f t="shared" ref="BD258:BD262" si="237">BB258</f>
        <v>A1</v>
      </c>
      <c r="BE258" s="5"/>
      <c r="BF258" s="5"/>
      <c r="BG258" s="12"/>
      <c r="BH258" s="5"/>
      <c r="BI258" s="5"/>
      <c r="BJ258" s="54">
        <f>FB258-(28+15)</f>
        <v>44173</v>
      </c>
      <c r="BK258" s="54">
        <f ca="1">IF(BM258&gt;0,BL258,IF(BJ258&lt;TODAY(),WORKDAY(TODAY(),10),BJ258))</f>
        <v>44250</v>
      </c>
      <c r="BL258" s="193">
        <v>44250</v>
      </c>
      <c r="BM258" s="167" t="s">
        <v>783</v>
      </c>
      <c r="BN258" s="167"/>
      <c r="BO258" s="167"/>
      <c r="BP258" s="167"/>
      <c r="BQ258" s="167"/>
      <c r="BR258" s="157"/>
      <c r="BS258" s="157"/>
      <c r="BT258" s="157"/>
      <c r="BU258" s="157"/>
      <c r="BV258" s="157"/>
      <c r="BW258" s="147"/>
      <c r="BX258" s="147"/>
      <c r="BY258" s="147"/>
      <c r="BZ258" s="147"/>
      <c r="CA258" s="147"/>
      <c r="CB258" s="125"/>
      <c r="CC258" s="125"/>
      <c r="CD258" s="125"/>
      <c r="CE258" s="125"/>
      <c r="CF258" s="125"/>
      <c r="CG258" s="125"/>
      <c r="CH258" s="125"/>
      <c r="CI258" s="125"/>
      <c r="CJ258" s="125"/>
      <c r="CK258" s="125"/>
      <c r="CL258" s="24">
        <f>WORKDAY(BJ258,20)</f>
        <v>44201</v>
      </c>
      <c r="CM258" s="24">
        <f ca="1">IF(BM258&gt;0,WORKDAY(BK258,10),"-")</f>
        <v>44264</v>
      </c>
      <c r="CN258" s="54"/>
      <c r="CO258" s="117"/>
      <c r="CP258" s="34"/>
      <c r="CQ258" s="24">
        <f>WORKDAY(CL258,10)</f>
        <v>44215</v>
      </c>
      <c r="CR258" s="24" t="str">
        <f>IF(CO258&gt;0,WORKDAY(CM258,10),"-")</f>
        <v>-</v>
      </c>
      <c r="CS258" s="54"/>
      <c r="CT258" s="5"/>
      <c r="CU258" s="24" t="str">
        <f>IF(CT258&gt;0,WORKDAY(CQ258,10),"-")</f>
        <v>-</v>
      </c>
      <c r="CV258" s="24" t="str">
        <f>IF(CT258&gt;0,WORKDAY(CR258,10),"-")</f>
        <v>-</v>
      </c>
      <c r="CW258" s="54"/>
      <c r="CX258" s="5"/>
      <c r="CY258" s="34"/>
      <c r="CZ258" s="24" t="str">
        <f>IF(CX258&gt;0,WORKDAY(CU258,10),"-")</f>
        <v>-</v>
      </c>
      <c r="DA258" s="24" t="str">
        <f>IF(CX258&gt;0,WORKDAY(CV258,10),"-")</f>
        <v>-</v>
      </c>
      <c r="DB258" s="24"/>
      <c r="DC258" s="5"/>
      <c r="DD258" s="24" t="str">
        <f>IF(DC258&gt;0,WORKDAY(CZ258,10),"-")</f>
        <v>-</v>
      </c>
      <c r="DE258" s="24" t="str">
        <f>IF(DC258&gt;0,WORKDAY(DA258,10),"-")</f>
        <v>-</v>
      </c>
      <c r="DF258" s="5"/>
      <c r="DG258" s="5"/>
      <c r="DH258" s="54"/>
      <c r="DI258" s="24" t="str">
        <f>IF(DG258&gt;0,WORKDAY(DD258,10),"-")</f>
        <v>-</v>
      </c>
      <c r="DJ258" s="24">
        <v>43455</v>
      </c>
      <c r="DK258" s="5"/>
      <c r="DL258" s="5"/>
      <c r="DM258" s="24" t="str">
        <f>IF(DL258&gt;0,WORKDAY(DI258,10),"-")</f>
        <v>-</v>
      </c>
      <c r="DN258" s="24" t="str">
        <f>IF(DL258&gt;0,WORKDAY(DJ258,10),"-")</f>
        <v>-</v>
      </c>
      <c r="DO258" s="5"/>
      <c r="DP258" s="5"/>
      <c r="DQ258" s="54"/>
      <c r="DR258" s="24" t="str">
        <f>IF(DP258&gt;0,WORKDAY(DM258,10),"-")</f>
        <v>-</v>
      </c>
      <c r="DS258" s="24">
        <v>43455</v>
      </c>
      <c r="DT258" s="5"/>
      <c r="DU258" s="5"/>
      <c r="DV258" s="24" t="str">
        <f>IF(DU258&gt;0,WORKDAY(DR258,10),"-")</f>
        <v>-</v>
      </c>
      <c r="DW258" s="24" t="str">
        <f>IF(DU258&gt;0,WORKDAY(DS258,10),"-")</f>
        <v>-</v>
      </c>
      <c r="DX258" s="5"/>
      <c r="DY258" s="5"/>
      <c r="DZ258" s="54"/>
      <c r="EA258" s="24" t="str">
        <f>IF(DY258&gt;0,WORKDAY(DV258,10),"-")</f>
        <v>-</v>
      </c>
      <c r="EB258" s="24" t="str">
        <f>IF(DY258&gt;0,WORKDAY(DW258,10),"-")</f>
        <v>-</v>
      </c>
      <c r="EC258" s="5"/>
      <c r="ED258" s="5"/>
      <c r="EE258" s="24" t="str">
        <f>IF(ED258&gt;0,WORKDAY(EA258,10),"-")</f>
        <v>-</v>
      </c>
      <c r="EF258" s="24" t="str">
        <f>IF(ED258&gt;0,WORKDAY(EB258,10),"-")</f>
        <v>-</v>
      </c>
      <c r="EG258" s="5"/>
      <c r="EH258" s="5"/>
      <c r="EI258" s="54"/>
      <c r="EJ258" s="24" t="str">
        <f>IF(EH258&gt;0,WORKDAY(EE258,10),"-")</f>
        <v>-</v>
      </c>
      <c r="EK258" s="24" t="str">
        <f>IF(EH258&gt;0,WORKDAY(EF258,10),"-")</f>
        <v>-</v>
      </c>
      <c r="EL258" s="5"/>
      <c r="EM258" s="5"/>
      <c r="EN258" s="24" t="str">
        <f>IF(EM258&gt;0,WORKDAY(EJ258,10),"-")</f>
        <v>-</v>
      </c>
      <c r="EO258" s="24" t="str">
        <f>IF(EM258&gt;0,WORKDAY(EK258,10),"-")</f>
        <v>-</v>
      </c>
      <c r="EP258" s="5"/>
      <c r="EQ258" s="5"/>
      <c r="ER258" s="54"/>
      <c r="ES258" s="54"/>
      <c r="ET258" s="54"/>
      <c r="EU258" s="54"/>
      <c r="EV258" s="54"/>
      <c r="EW258" s="24"/>
      <c r="EX258" s="24"/>
      <c r="EY258" s="167"/>
      <c r="EZ258" s="167"/>
      <c r="FA258" s="193"/>
      <c r="FB258" s="214">
        <v>44216</v>
      </c>
      <c r="FC258" s="214">
        <f>FB258</f>
        <v>44216</v>
      </c>
      <c r="FD258" s="5"/>
      <c r="FE258" s="5"/>
      <c r="FF258" s="24" t="str">
        <f>IF(FE258&gt;0,WORKDAY(FB258,10),"-")</f>
        <v>-</v>
      </c>
      <c r="FG258" s="24" t="str">
        <f>IF(FE258&gt;0,WORKDAY(FC258,10),"-")</f>
        <v>-</v>
      </c>
      <c r="FH258" s="5"/>
      <c r="FI258" s="5"/>
      <c r="FJ258" s="34"/>
      <c r="FK258" s="24">
        <f t="shared" ref="FK258:FK262" si="238">WORKDAY(FB258,20)</f>
        <v>44244</v>
      </c>
      <c r="FL258" s="24">
        <f>FK258</f>
        <v>44244</v>
      </c>
      <c r="FM258" s="167"/>
      <c r="FN258" s="167"/>
      <c r="FO258" s="24" t="str">
        <f>IF(FN258&gt;0,WORKDAY(FK258,10),"-")</f>
        <v>-</v>
      </c>
      <c r="FP258" s="24" t="str">
        <f>IF(FN258&gt;0,WORKDAY(FL258,10),"-")</f>
        <v>-</v>
      </c>
      <c r="FQ258" s="5"/>
      <c r="FR258" s="5"/>
      <c r="FS258" s="54"/>
      <c r="FT258" s="24">
        <f t="shared" ref="FT258:FT262" si="239">WORKDAY(FK258,20)</f>
        <v>44272</v>
      </c>
      <c r="FU258" s="24">
        <f>FT258</f>
        <v>44272</v>
      </c>
      <c r="FV258" s="5"/>
      <c r="FW258" s="5"/>
      <c r="FX258" s="24" t="str">
        <f>IF(FW258&gt;0,WORKDAY(FT258,10),"-")</f>
        <v>-</v>
      </c>
      <c r="FY258" s="24" t="str">
        <f>IF(FW258&gt;0,WORKDAY(FU258,10),"-")</f>
        <v>-</v>
      </c>
      <c r="FZ258" s="5"/>
      <c r="GA258" s="5"/>
      <c r="GB258" s="54"/>
      <c r="GC258" s="54"/>
      <c r="GD258" s="54"/>
      <c r="GE258" s="54"/>
      <c r="GF258" s="54"/>
      <c r="GG258" s="54"/>
      <c r="GH258" s="54"/>
      <c r="GI258" s="54"/>
      <c r="GJ258" s="54"/>
      <c r="GK258" s="54"/>
      <c r="GL258" s="54"/>
      <c r="GM258" s="54"/>
      <c r="GN258" s="54"/>
      <c r="GO258" s="54"/>
      <c r="GP258" s="54"/>
      <c r="GQ258" s="54"/>
      <c r="GR258" s="54"/>
      <c r="GS258" s="54"/>
      <c r="GT258" s="54"/>
      <c r="GU258" s="54"/>
      <c r="GV258" s="54"/>
      <c r="GW258" s="54"/>
      <c r="GX258" s="54"/>
      <c r="GY258" s="54"/>
      <c r="GZ258" s="193"/>
      <c r="HA258" s="54"/>
      <c r="HB258" s="54"/>
      <c r="HC258" s="54"/>
      <c r="HD258" s="34">
        <f t="shared" ca="1" si="176"/>
        <v>1</v>
      </c>
      <c r="HE258" s="25">
        <f t="shared" ca="1" si="193"/>
        <v>6.8389057750759875E-4</v>
      </c>
      <c r="HF258" s="25">
        <f t="shared" ca="1" si="194"/>
        <v>1.5197568389057751E-3</v>
      </c>
      <c r="HG258" s="25">
        <f t="shared" ca="1" si="195"/>
        <v>9.0543259557344079E-4</v>
      </c>
      <c r="HH258" s="25">
        <f t="shared" ca="1" si="196"/>
        <v>2.012072434607646E-3</v>
      </c>
      <c r="HI258" s="25"/>
      <c r="HJ258" s="25"/>
      <c r="HK258" s="5"/>
      <c r="HL258" s="24">
        <f t="shared" ca="1" si="171"/>
        <v>44250</v>
      </c>
      <c r="HM258" s="107"/>
      <c r="HN258" s="85"/>
      <c r="HO258" s="204" t="str">
        <f t="shared" si="177"/>
        <v>ожидание A1</v>
      </c>
      <c r="HP258" s="204" t="str">
        <f t="shared" si="178"/>
        <v>не выгружено 00</v>
      </c>
      <c r="HQ258" s="182" t="str">
        <f t="shared" si="179"/>
        <v>выгружено A1</v>
      </c>
      <c r="HR258" s="182" t="str">
        <f t="shared" si="180"/>
        <v>ожидание A1</v>
      </c>
      <c r="HS258" s="182" t="b">
        <f t="shared" si="181"/>
        <v>0</v>
      </c>
      <c r="HT258" s="182" t="str">
        <f t="shared" si="182"/>
        <v>ожидание замечаний</v>
      </c>
      <c r="HU258" s="182" t="str">
        <f t="shared" si="183"/>
        <v>0055-P2-GA1-CPC-TRM-00660</v>
      </c>
      <c r="HV258" s="191">
        <f t="shared" si="184"/>
        <v>44250</v>
      </c>
      <c r="HW258" s="184" t="str">
        <f t="shared" si="185"/>
        <v>ожидание A1</v>
      </c>
      <c r="HX258" s="191" t="str">
        <f t="shared" si="186"/>
        <v>ожидание A1</v>
      </c>
      <c r="HY258" s="183"/>
      <c r="HZ258" s="182" t="str">
        <f t="shared" si="187"/>
        <v>выгружено</v>
      </c>
      <c r="IA258" s="182" t="str">
        <f t="shared" si="188"/>
        <v>A1</v>
      </c>
      <c r="IB258" s="182" t="str">
        <f t="shared" si="189"/>
        <v>ожидание замечаний к ревизии</v>
      </c>
      <c r="IC258" s="182" t="str">
        <f t="shared" si="190"/>
        <v>A1</v>
      </c>
      <c r="ID258" s="182" t="str">
        <f t="shared" si="191"/>
        <v>A1</v>
      </c>
      <c r="IE258" s="185" t="str">
        <f t="shared" si="192"/>
        <v>1</v>
      </c>
      <c r="IF258" s="135" t="s">
        <v>705</v>
      </c>
      <c r="IG258" s="181">
        <v>1</v>
      </c>
      <c r="IH258" s="85"/>
      <c r="II258" s="85"/>
      <c r="IJ258" s="85"/>
      <c r="IK258" s="85"/>
      <c r="IL258" s="85"/>
      <c r="IM258" s="85"/>
      <c r="IN258" s="85"/>
      <c r="IO258" s="85"/>
      <c r="IP258" s="85"/>
      <c r="IQ258" s="85"/>
      <c r="IR258" s="85"/>
      <c r="IS258" s="85"/>
      <c r="IT258" s="85"/>
      <c r="IU258" s="85"/>
      <c r="IV258" s="85"/>
      <c r="IW258" s="85"/>
      <c r="IX258" s="85"/>
      <c r="IY258" s="85"/>
      <c r="IZ258" s="85"/>
      <c r="JA258" s="85"/>
      <c r="JB258" s="85"/>
      <c r="JC258" s="85"/>
      <c r="JD258" s="85"/>
      <c r="JE258" s="85"/>
      <c r="JF258" s="85"/>
      <c r="JG258" s="85"/>
      <c r="JH258" s="85"/>
      <c r="JI258" s="85"/>
      <c r="JJ258" s="85"/>
      <c r="JK258" s="85"/>
      <c r="JL258" s="85"/>
      <c r="JM258" s="85"/>
      <c r="JN258" s="85"/>
      <c r="JO258" s="85"/>
      <c r="JP258" s="85"/>
      <c r="JQ258" s="85"/>
      <c r="JR258" s="85"/>
      <c r="JS258" s="85"/>
      <c r="JT258" s="85"/>
      <c r="JU258" s="85"/>
      <c r="JV258" s="85"/>
      <c r="JW258" s="85"/>
      <c r="JX258" s="85"/>
      <c r="JY258" s="85"/>
      <c r="JZ258" s="85"/>
      <c r="KA258" s="85"/>
      <c r="KB258" s="85"/>
      <c r="KC258" s="85"/>
    </row>
    <row r="259" spans="1:289" s="57" customFormat="1" ht="57" hidden="1" customHeight="1">
      <c r="A259" s="42"/>
      <c r="B259" s="19" t="s">
        <v>156</v>
      </c>
      <c r="C259" s="19" t="s">
        <v>157</v>
      </c>
      <c r="D259" s="5"/>
      <c r="E259" s="5"/>
      <c r="F259" s="5"/>
      <c r="G259" s="5"/>
      <c r="H259" s="5" t="s">
        <v>727</v>
      </c>
      <c r="I259" s="5" t="s">
        <v>736</v>
      </c>
      <c r="J259" s="5"/>
      <c r="K259" s="5"/>
      <c r="L259" s="5"/>
      <c r="M259" s="5"/>
      <c r="N259" s="5"/>
      <c r="O259" s="5"/>
      <c r="P259" s="5" t="s">
        <v>749</v>
      </c>
      <c r="Q259" s="5" t="s">
        <v>750</v>
      </c>
      <c r="R259" s="5" t="s">
        <v>209</v>
      </c>
      <c r="S259" s="5" t="s">
        <v>362</v>
      </c>
      <c r="T259" s="5" t="s">
        <v>370</v>
      </c>
      <c r="U259" s="5" t="s">
        <v>158</v>
      </c>
      <c r="V259" s="5"/>
      <c r="W259" s="167" t="str">
        <f t="shared" ref="W259:W273" si="240">CONCATENATE(X259,"-",Y259,"-",Z259,AA259,,AB259,"-",AC259)</f>
        <v>3-60-JSMCN-0002</v>
      </c>
      <c r="X259" s="19" t="s">
        <v>180</v>
      </c>
      <c r="Y259" s="19">
        <v>60</v>
      </c>
      <c r="Z259" s="19" t="s">
        <v>309</v>
      </c>
      <c r="AA259" s="19" t="s">
        <v>305</v>
      </c>
      <c r="AB259" s="19" t="s">
        <v>304</v>
      </c>
      <c r="AC259" s="19" t="s">
        <v>192</v>
      </c>
      <c r="AD259" s="5"/>
      <c r="AE259" s="19">
        <v>4</v>
      </c>
      <c r="AF259" s="19" t="s">
        <v>181</v>
      </c>
      <c r="AG259" s="19" t="s">
        <v>182</v>
      </c>
      <c r="AH259" s="19">
        <v>335</v>
      </c>
      <c r="AI259" s="19" t="s">
        <v>220</v>
      </c>
      <c r="AJ259" s="5"/>
      <c r="AK259" s="5"/>
      <c r="AL259" s="5" t="s">
        <v>121</v>
      </c>
      <c r="AM259" s="5"/>
      <c r="AN259" s="5" t="s">
        <v>168</v>
      </c>
      <c r="AO259" s="5" t="str">
        <f>CONCATENATE("0055-",B259,"-",C259,"-","4",".",AE259,".",AF259,".",AG259,".",AH259,"-",AL259,".",AN259,"-",AI259)</f>
        <v>0055-CPC-GA1-4.4.4.60.335-ATH2.SP-0004</v>
      </c>
      <c r="AP259" s="5" t="str">
        <f>CONCATENATE("0055-",B259,"-",C259,"-","4",".",AE259,".",AF259,".",AG259,".",AH259,"-",AL259,"-",AN259,"-",AI259,"_",BD259,"_",U259)</f>
        <v>0055-CPC-GA1-4.4.4.60.335-ATH2-SP-0004_A1_ER</v>
      </c>
      <c r="AQ259" s="13" t="s">
        <v>324</v>
      </c>
      <c r="AR259" s="13" t="s">
        <v>397</v>
      </c>
      <c r="AS259" s="13" t="s">
        <v>387</v>
      </c>
      <c r="AT259" s="13" t="s">
        <v>386</v>
      </c>
      <c r="AU259" s="13" t="s">
        <v>319</v>
      </c>
      <c r="AV259" s="13" t="s">
        <v>334</v>
      </c>
      <c r="AW259" s="13" t="str">
        <f>CONCATENATE(AQ259," ",AS259,CHAR(10),W259,CHAR(10),AU259)</f>
        <v>SIS Marshalling Cabinet for NON-IS channels 
3-60-JSMCN-0002
List of elements</v>
      </c>
      <c r="AX259" s="13" t="str">
        <f>CONCATENATE(AR259," ",AT259,CHAR(10),W259,CHAR(10),AV259)</f>
        <v>Шкаф кроссовый ПАЗ, аналоговые и дискретные сигналы, неискробезопасный
3-60-JSMCN-0002
Перечень элементов</v>
      </c>
      <c r="AY259" s="5"/>
      <c r="AZ259" s="5" t="s">
        <v>490</v>
      </c>
      <c r="BA259" s="5" t="s">
        <v>481</v>
      </c>
      <c r="BB259" s="5" t="str">
        <f>IF(FW259&gt;0,"02",IF(FN259&gt;0,"01",IF(FE259&gt;0,"00",IF(EM259&gt;0,"G1",IF(ED259&gt;0,"F1",IF(DU259&gt;0,"E1",IF(DL259&gt;0,"D1",IF(DC259&gt;0,"C1",IF(CT259&gt;0,"B1",IF(BM259&gt;0,"A1","-"))))))))))</f>
        <v>A1</v>
      </c>
      <c r="BC259" s="167" t="str">
        <f t="shared" si="236"/>
        <v>IFR</v>
      </c>
      <c r="BD259" s="5" t="str">
        <f t="shared" si="237"/>
        <v>A1</v>
      </c>
      <c r="BE259" s="5"/>
      <c r="BF259" s="5"/>
      <c r="BG259" s="12"/>
      <c r="BH259" s="5"/>
      <c r="BI259" s="5"/>
      <c r="BJ259" s="54">
        <f>FB259-(28+15)</f>
        <v>44173</v>
      </c>
      <c r="BK259" s="54">
        <f ca="1">IF(BM259&gt;0,BL259,IF(BJ259&lt;TODAY(),WORKDAY(TODAY(),10),BJ259))</f>
        <v>44250</v>
      </c>
      <c r="BL259" s="193">
        <v>44250</v>
      </c>
      <c r="BM259" s="167" t="s">
        <v>783</v>
      </c>
      <c r="BN259" s="167"/>
      <c r="BO259" s="167"/>
      <c r="BP259" s="167"/>
      <c r="BQ259" s="167"/>
      <c r="BR259" s="157"/>
      <c r="BS259" s="157"/>
      <c r="BT259" s="157"/>
      <c r="BU259" s="157"/>
      <c r="BV259" s="157"/>
      <c r="BW259" s="147"/>
      <c r="BX259" s="147"/>
      <c r="BY259" s="147"/>
      <c r="BZ259" s="147"/>
      <c r="CA259" s="147"/>
      <c r="CB259" s="125"/>
      <c r="CC259" s="125"/>
      <c r="CD259" s="125"/>
      <c r="CE259" s="125"/>
      <c r="CF259" s="125"/>
      <c r="CG259" s="125"/>
      <c r="CH259" s="125"/>
      <c r="CI259" s="125"/>
      <c r="CJ259" s="125"/>
      <c r="CK259" s="125"/>
      <c r="CL259" s="24">
        <f>WORKDAY(BJ259,20)</f>
        <v>44201</v>
      </c>
      <c r="CM259" s="24">
        <f ca="1">IF(BM259&gt;0,WORKDAY(BK259,10),"-")</f>
        <v>44264</v>
      </c>
      <c r="CN259" s="54"/>
      <c r="CO259" s="117"/>
      <c r="CP259" s="34"/>
      <c r="CQ259" s="24">
        <f>WORKDAY(CL259,10)</f>
        <v>44215</v>
      </c>
      <c r="CR259" s="24" t="str">
        <f>IF(CO259&gt;0,WORKDAY(CM259,10),"-")</f>
        <v>-</v>
      </c>
      <c r="CS259" s="54"/>
      <c r="CT259" s="5"/>
      <c r="CU259" s="24" t="str">
        <f>IF(CT259&gt;0,WORKDAY(CQ259,10),"-")</f>
        <v>-</v>
      </c>
      <c r="CV259" s="24" t="str">
        <f>IF(CT259&gt;0,WORKDAY(CR259,10),"-")</f>
        <v>-</v>
      </c>
      <c r="CW259" s="54"/>
      <c r="CX259" s="5"/>
      <c r="CY259" s="34"/>
      <c r="CZ259" s="24" t="str">
        <f>IF(CX259&gt;0,WORKDAY(CU259,10),"-")</f>
        <v>-</v>
      </c>
      <c r="DA259" s="24" t="str">
        <f>IF(CX259&gt;0,WORKDAY(CV259,10),"-")</f>
        <v>-</v>
      </c>
      <c r="DB259" s="24"/>
      <c r="DC259" s="5"/>
      <c r="DD259" s="24" t="str">
        <f>IF(DC259&gt;0,WORKDAY(CZ259,10),"-")</f>
        <v>-</v>
      </c>
      <c r="DE259" s="24" t="str">
        <f>IF(DC259&gt;0,WORKDAY(DA259,10),"-")</f>
        <v>-</v>
      </c>
      <c r="DF259" s="5"/>
      <c r="DG259" s="5"/>
      <c r="DH259" s="54"/>
      <c r="DI259" s="24" t="str">
        <f>IF(DG259&gt;0,WORKDAY(DD259,10),"-")</f>
        <v>-</v>
      </c>
      <c r="DJ259" s="24">
        <v>43455</v>
      </c>
      <c r="DK259" s="5"/>
      <c r="DL259" s="5"/>
      <c r="DM259" s="24" t="str">
        <f>IF(DL259&gt;0,WORKDAY(DI259,10),"-")</f>
        <v>-</v>
      </c>
      <c r="DN259" s="24" t="str">
        <f>IF(DL259&gt;0,WORKDAY(DJ259,10),"-")</f>
        <v>-</v>
      </c>
      <c r="DO259" s="5"/>
      <c r="DP259" s="5"/>
      <c r="DQ259" s="54"/>
      <c r="DR259" s="24" t="str">
        <f>IF(DP259&gt;0,WORKDAY(DM259,10),"-")</f>
        <v>-</v>
      </c>
      <c r="DS259" s="24">
        <v>43455</v>
      </c>
      <c r="DT259" s="5"/>
      <c r="DU259" s="5"/>
      <c r="DV259" s="24" t="str">
        <f>IF(DU259&gt;0,WORKDAY(DR259,10),"-")</f>
        <v>-</v>
      </c>
      <c r="DW259" s="24" t="str">
        <f>IF(DU259&gt;0,WORKDAY(DS259,10),"-")</f>
        <v>-</v>
      </c>
      <c r="DX259" s="5"/>
      <c r="DY259" s="5"/>
      <c r="DZ259" s="54"/>
      <c r="EA259" s="24" t="str">
        <f>IF(DY259&gt;0,WORKDAY(DV259,10),"-")</f>
        <v>-</v>
      </c>
      <c r="EB259" s="24" t="str">
        <f>IF(DY259&gt;0,WORKDAY(DW259,10),"-")</f>
        <v>-</v>
      </c>
      <c r="EC259" s="5"/>
      <c r="ED259" s="5"/>
      <c r="EE259" s="24" t="str">
        <f>IF(ED259&gt;0,WORKDAY(EA259,10),"-")</f>
        <v>-</v>
      </c>
      <c r="EF259" s="24" t="str">
        <f>IF(ED259&gt;0,WORKDAY(EB259,10),"-")</f>
        <v>-</v>
      </c>
      <c r="EG259" s="5"/>
      <c r="EH259" s="5"/>
      <c r="EI259" s="54"/>
      <c r="EJ259" s="24" t="str">
        <f>IF(EH259&gt;0,WORKDAY(EE259,10),"-")</f>
        <v>-</v>
      </c>
      <c r="EK259" s="24" t="str">
        <f>IF(EH259&gt;0,WORKDAY(EF259,10),"-")</f>
        <v>-</v>
      </c>
      <c r="EL259" s="5"/>
      <c r="EM259" s="5"/>
      <c r="EN259" s="24" t="str">
        <f>IF(EM259&gt;0,WORKDAY(EJ259,10),"-")</f>
        <v>-</v>
      </c>
      <c r="EO259" s="24" t="str">
        <f>IF(EM259&gt;0,WORKDAY(EK259,10),"-")</f>
        <v>-</v>
      </c>
      <c r="EP259" s="5"/>
      <c r="EQ259" s="5"/>
      <c r="ER259" s="54"/>
      <c r="ES259" s="54"/>
      <c r="ET259" s="54"/>
      <c r="EU259" s="54"/>
      <c r="EV259" s="54"/>
      <c r="EW259" s="24"/>
      <c r="EX259" s="24"/>
      <c r="EY259" s="167"/>
      <c r="EZ259" s="167"/>
      <c r="FA259" s="193"/>
      <c r="FB259" s="214">
        <v>44216</v>
      </c>
      <c r="FC259" s="214">
        <f>FB259</f>
        <v>44216</v>
      </c>
      <c r="FD259" s="5"/>
      <c r="FE259" s="5"/>
      <c r="FF259" s="24" t="str">
        <f>IF(FE259&gt;0,WORKDAY(FB259,10),"-")</f>
        <v>-</v>
      </c>
      <c r="FG259" s="24" t="str">
        <f>IF(FE259&gt;0,WORKDAY(FC259,10),"-")</f>
        <v>-</v>
      </c>
      <c r="FH259" s="5"/>
      <c r="FI259" s="5"/>
      <c r="FJ259" s="34"/>
      <c r="FK259" s="24">
        <f t="shared" si="238"/>
        <v>44244</v>
      </c>
      <c r="FL259" s="24">
        <f>FK259</f>
        <v>44244</v>
      </c>
      <c r="FM259" s="167"/>
      <c r="FN259" s="167"/>
      <c r="FO259" s="24" t="str">
        <f>IF(FN259&gt;0,WORKDAY(FK259,10),"-")</f>
        <v>-</v>
      </c>
      <c r="FP259" s="24" t="str">
        <f>IF(FN259&gt;0,WORKDAY(FL259,10),"-")</f>
        <v>-</v>
      </c>
      <c r="FQ259" s="5"/>
      <c r="FR259" s="5"/>
      <c r="FS259" s="54"/>
      <c r="FT259" s="24">
        <f t="shared" si="239"/>
        <v>44272</v>
      </c>
      <c r="FU259" s="24">
        <f>FT259</f>
        <v>44272</v>
      </c>
      <c r="FV259" s="5"/>
      <c r="FW259" s="5"/>
      <c r="FX259" s="24" t="str">
        <f>IF(FW259&gt;0,WORKDAY(FT259,10),"-")</f>
        <v>-</v>
      </c>
      <c r="FY259" s="24" t="str">
        <f>IF(FW259&gt;0,WORKDAY(FU259,10),"-")</f>
        <v>-</v>
      </c>
      <c r="FZ259" s="5"/>
      <c r="GA259" s="5"/>
      <c r="GB259" s="54"/>
      <c r="GC259" s="54"/>
      <c r="GD259" s="54"/>
      <c r="GE259" s="54"/>
      <c r="GF259" s="54"/>
      <c r="GG259" s="54"/>
      <c r="GH259" s="54"/>
      <c r="GI259" s="54"/>
      <c r="GJ259" s="54"/>
      <c r="GK259" s="54"/>
      <c r="GL259" s="54"/>
      <c r="GM259" s="54"/>
      <c r="GN259" s="54"/>
      <c r="GO259" s="54"/>
      <c r="GP259" s="54"/>
      <c r="GQ259" s="54"/>
      <c r="GR259" s="54"/>
      <c r="GS259" s="54"/>
      <c r="GT259" s="54"/>
      <c r="GU259" s="54"/>
      <c r="GV259" s="54"/>
      <c r="GW259" s="54"/>
      <c r="GX259" s="54"/>
      <c r="GY259" s="54"/>
      <c r="GZ259" s="193"/>
      <c r="HA259" s="54"/>
      <c r="HB259" s="54"/>
      <c r="HC259" s="54"/>
      <c r="HD259" s="34">
        <f t="shared" ca="1" si="176"/>
        <v>1</v>
      </c>
      <c r="HE259" s="25">
        <f t="shared" ca="1" si="193"/>
        <v>6.8389057750759875E-4</v>
      </c>
      <c r="HF259" s="25">
        <f t="shared" ca="1" si="194"/>
        <v>1.5197568389057751E-3</v>
      </c>
      <c r="HG259" s="25">
        <f t="shared" ca="1" si="195"/>
        <v>9.0543259557344079E-4</v>
      </c>
      <c r="HH259" s="25">
        <f t="shared" ca="1" si="196"/>
        <v>2.012072434607646E-3</v>
      </c>
      <c r="HI259" s="25"/>
      <c r="HJ259" s="25"/>
      <c r="HK259" s="5"/>
      <c r="HL259" s="24">
        <f t="shared" ca="1" si="171"/>
        <v>44250</v>
      </c>
      <c r="HM259" s="107"/>
      <c r="HN259" s="85"/>
      <c r="HO259" s="204" t="str">
        <f t="shared" si="177"/>
        <v>ожидание A1</v>
      </c>
      <c r="HP259" s="204" t="str">
        <f t="shared" si="178"/>
        <v>не выгружено 00</v>
      </c>
      <c r="HQ259" s="182" t="str">
        <f t="shared" si="179"/>
        <v>выгружено A1</v>
      </c>
      <c r="HR259" s="182" t="str">
        <f t="shared" si="180"/>
        <v>ожидание A1</v>
      </c>
      <c r="HS259" s="182" t="b">
        <f t="shared" si="181"/>
        <v>0</v>
      </c>
      <c r="HT259" s="182" t="str">
        <f t="shared" si="182"/>
        <v>ожидание замечаний</v>
      </c>
      <c r="HU259" s="182" t="str">
        <f t="shared" si="183"/>
        <v>0055-P2-GA1-CPC-TRM-00660</v>
      </c>
      <c r="HV259" s="191">
        <f t="shared" si="184"/>
        <v>44250</v>
      </c>
      <c r="HW259" s="184" t="str">
        <f t="shared" si="185"/>
        <v>ожидание A1</v>
      </c>
      <c r="HX259" s="191" t="str">
        <f t="shared" si="186"/>
        <v>ожидание A1</v>
      </c>
      <c r="HY259" s="183"/>
      <c r="HZ259" s="182" t="str">
        <f t="shared" si="187"/>
        <v>выгружено</v>
      </c>
      <c r="IA259" s="182" t="str">
        <f t="shared" si="188"/>
        <v>A1</v>
      </c>
      <c r="IB259" s="182" t="str">
        <f t="shared" si="189"/>
        <v>ожидание замечаний к ревизии</v>
      </c>
      <c r="IC259" s="182" t="str">
        <f t="shared" si="190"/>
        <v>A1</v>
      </c>
      <c r="ID259" s="182" t="str">
        <f t="shared" si="191"/>
        <v>A1</v>
      </c>
      <c r="IE259" s="185" t="str">
        <f t="shared" si="192"/>
        <v>1</v>
      </c>
      <c r="IF259" s="135" t="s">
        <v>705</v>
      </c>
      <c r="IG259" s="181">
        <v>1</v>
      </c>
      <c r="IH259" s="85"/>
      <c r="II259" s="85"/>
      <c r="IJ259" s="85"/>
      <c r="IK259" s="85"/>
      <c r="IL259" s="85"/>
      <c r="IM259" s="85"/>
      <c r="IN259" s="85"/>
      <c r="IO259" s="85"/>
      <c r="IP259" s="85"/>
      <c r="IQ259" s="85"/>
      <c r="IR259" s="85"/>
      <c r="IS259" s="85"/>
      <c r="IT259" s="85"/>
      <c r="IU259" s="85"/>
      <c r="IV259" s="85"/>
      <c r="IW259" s="85"/>
      <c r="IX259" s="85"/>
      <c r="IY259" s="85"/>
      <c r="IZ259" s="85"/>
      <c r="JA259" s="85"/>
      <c r="JB259" s="85"/>
      <c r="JC259" s="85"/>
      <c r="JD259" s="85"/>
      <c r="JE259" s="85"/>
      <c r="JF259" s="85"/>
      <c r="JG259" s="85"/>
      <c r="JH259" s="85"/>
      <c r="JI259" s="85"/>
      <c r="JJ259" s="85"/>
      <c r="JK259" s="85"/>
      <c r="JL259" s="85"/>
      <c r="JM259" s="85"/>
      <c r="JN259" s="85"/>
      <c r="JO259" s="85"/>
      <c r="JP259" s="85"/>
      <c r="JQ259" s="85"/>
      <c r="JR259" s="85"/>
      <c r="JS259" s="85"/>
      <c r="JT259" s="85"/>
      <c r="JU259" s="85"/>
      <c r="JV259" s="85"/>
      <c r="JW259" s="85"/>
      <c r="JX259" s="85"/>
      <c r="JY259" s="85"/>
      <c r="JZ259" s="85"/>
      <c r="KA259" s="85"/>
      <c r="KB259" s="85"/>
      <c r="KC259" s="85"/>
    </row>
    <row r="260" spans="1:289" s="57" customFormat="1" ht="57" hidden="1" customHeight="1">
      <c r="A260" s="42"/>
      <c r="B260" s="19" t="s">
        <v>156</v>
      </c>
      <c r="C260" s="19" t="s">
        <v>157</v>
      </c>
      <c r="D260" s="5"/>
      <c r="E260" s="5"/>
      <c r="F260" s="5"/>
      <c r="G260" s="5"/>
      <c r="H260" s="5" t="s">
        <v>727</v>
      </c>
      <c r="I260" s="5" t="s">
        <v>736</v>
      </c>
      <c r="J260" s="5"/>
      <c r="K260" s="5"/>
      <c r="L260" s="5"/>
      <c r="M260" s="5"/>
      <c r="N260" s="5"/>
      <c r="O260" s="5"/>
      <c r="P260" s="5" t="s">
        <v>749</v>
      </c>
      <c r="Q260" s="5" t="s">
        <v>750</v>
      </c>
      <c r="R260" s="5" t="s">
        <v>209</v>
      </c>
      <c r="S260" s="5" t="s">
        <v>362</v>
      </c>
      <c r="T260" s="5" t="s">
        <v>370</v>
      </c>
      <c r="U260" s="5" t="s">
        <v>158</v>
      </c>
      <c r="V260" s="5"/>
      <c r="W260" s="167" t="str">
        <f>CONCATENATE(X260,"-",Y260,"-",Z260,AA260,,AB260,"-",AC260)</f>
        <v>3-60-JSMCN-0002</v>
      </c>
      <c r="X260" s="19" t="s">
        <v>180</v>
      </c>
      <c r="Y260" s="19">
        <v>60</v>
      </c>
      <c r="Z260" s="19" t="s">
        <v>309</v>
      </c>
      <c r="AA260" s="19" t="s">
        <v>305</v>
      </c>
      <c r="AB260" s="19" t="s">
        <v>304</v>
      </c>
      <c r="AC260" s="19" t="s">
        <v>192</v>
      </c>
      <c r="AD260" s="5"/>
      <c r="AE260" s="19">
        <v>4</v>
      </c>
      <c r="AF260" s="19" t="s">
        <v>181</v>
      </c>
      <c r="AG260" s="19" t="s">
        <v>182</v>
      </c>
      <c r="AH260" s="19">
        <v>335</v>
      </c>
      <c r="AI260" s="19" t="s">
        <v>220</v>
      </c>
      <c r="AJ260" s="5"/>
      <c r="AK260" s="5"/>
      <c r="AL260" s="5" t="s">
        <v>121</v>
      </c>
      <c r="AM260" s="5"/>
      <c r="AN260" s="5" t="s">
        <v>169</v>
      </c>
      <c r="AO260" s="5" t="str">
        <f>CONCATENATE("0055-",B260,"-",C260,"-","4",".",AE260,".",AF260,".",AG260,".",AH260,"-",AL260,".",AN260,"-",AI260)</f>
        <v>0055-CPC-GA1-4.4.4.60.335-ATH2.V0-0004</v>
      </c>
      <c r="AP260" s="5" t="str">
        <f>CONCATENATE("0055-",B260,"-",C260,"-","4",".",AE260,".",AF260,".",AG260,".",AH260,"-",AL260,"-",AN260,"-",AI260,"_",BD260,"_",U260)</f>
        <v>0055-CPC-GA1-4.4.4.60.335-ATH2-V0-0004_A1_ER</v>
      </c>
      <c r="AQ260" s="13" t="s">
        <v>324</v>
      </c>
      <c r="AR260" s="13" t="s">
        <v>397</v>
      </c>
      <c r="AS260" s="13" t="s">
        <v>387</v>
      </c>
      <c r="AT260" s="13" t="s">
        <v>386</v>
      </c>
      <c r="AU260" s="13" t="s">
        <v>320</v>
      </c>
      <c r="AV260" s="13" t="s">
        <v>335</v>
      </c>
      <c r="AW260" s="13" t="str">
        <f>CONCATENATE(AQ260," ",AS260,CHAR(10),W260,CHAR(10),AU260)</f>
        <v>SIS Marshalling Cabinet for NON-IS channels 
3-60-JSMCN-0002
General view drawings</v>
      </c>
      <c r="AX260" s="13" t="str">
        <f>CONCATENATE(AR260," ",AT260,CHAR(10),W260,CHAR(10),AV260)</f>
        <v>Шкаф кроссовый ПАЗ, аналоговые и дискретные сигналы, неискробезопасный
3-60-JSMCN-0002
Чертеж общего вида</v>
      </c>
      <c r="AY260" s="5"/>
      <c r="AZ260" s="5" t="s">
        <v>490</v>
      </c>
      <c r="BA260" s="5" t="s">
        <v>481</v>
      </c>
      <c r="BB260" s="5" t="str">
        <f>IF(FW260&gt;0,"02",IF(FN260&gt;0,"01",IF(FE260&gt;0,"00",IF(EM260&gt;0,"G1",IF(ED260&gt;0,"F1",IF(DU260&gt;0,"E1",IF(DL260&gt;0,"D1",IF(DC260&gt;0,"C1",IF(CT260&gt;0,"B1",IF(BM260&gt;0,"A1","-"))))))))))</f>
        <v>A1</v>
      </c>
      <c r="BC260" s="167" t="str">
        <f t="shared" si="236"/>
        <v>IFR</v>
      </c>
      <c r="BD260" s="5" t="str">
        <f t="shared" si="237"/>
        <v>A1</v>
      </c>
      <c r="BE260" s="5"/>
      <c r="BF260" s="5"/>
      <c r="BG260" s="12"/>
      <c r="BH260" s="5"/>
      <c r="BI260" s="5"/>
      <c r="BJ260" s="54">
        <f>FB260-(28+15)</f>
        <v>44173</v>
      </c>
      <c r="BK260" s="54">
        <f ca="1">IF(BM260&gt;0,BL260,IF(BJ260&lt;TODAY(),WORKDAY(TODAY(),10),BJ260))</f>
        <v>44250</v>
      </c>
      <c r="BL260" s="193">
        <v>44250</v>
      </c>
      <c r="BM260" s="167" t="s">
        <v>783</v>
      </c>
      <c r="BN260" s="167"/>
      <c r="BO260" s="167"/>
      <c r="BP260" s="167"/>
      <c r="BQ260" s="167"/>
      <c r="BR260" s="157"/>
      <c r="BS260" s="157"/>
      <c r="BT260" s="157"/>
      <c r="BU260" s="157"/>
      <c r="BV260" s="157"/>
      <c r="BW260" s="147"/>
      <c r="BX260" s="147"/>
      <c r="BY260" s="147"/>
      <c r="BZ260" s="147"/>
      <c r="CA260" s="147"/>
      <c r="CB260" s="125"/>
      <c r="CC260" s="125"/>
      <c r="CD260" s="125"/>
      <c r="CE260" s="125"/>
      <c r="CF260" s="125"/>
      <c r="CG260" s="125"/>
      <c r="CH260" s="125"/>
      <c r="CI260" s="125"/>
      <c r="CJ260" s="125"/>
      <c r="CK260" s="125"/>
      <c r="CL260" s="24">
        <f>WORKDAY(BJ260,20)</f>
        <v>44201</v>
      </c>
      <c r="CM260" s="24">
        <f ca="1">IF(BM260&gt;0,WORKDAY(BK260,10),"-")</f>
        <v>44264</v>
      </c>
      <c r="CN260" s="54"/>
      <c r="CO260" s="117"/>
      <c r="CP260" s="34"/>
      <c r="CQ260" s="24">
        <f>WORKDAY(CL260,10)</f>
        <v>44215</v>
      </c>
      <c r="CR260" s="24" t="str">
        <f>IF(CO260&gt;0,WORKDAY(CM260,10),"-")</f>
        <v>-</v>
      </c>
      <c r="CS260" s="54"/>
      <c r="CT260" s="5"/>
      <c r="CU260" s="24" t="str">
        <f>IF(CT260&gt;0,WORKDAY(CQ260,10),"-")</f>
        <v>-</v>
      </c>
      <c r="CV260" s="24" t="str">
        <f>IF(CT260&gt;0,WORKDAY(CR260,10),"-")</f>
        <v>-</v>
      </c>
      <c r="CW260" s="54"/>
      <c r="CX260" s="5"/>
      <c r="CY260" s="34"/>
      <c r="CZ260" s="24" t="str">
        <f>IF(CX260&gt;0,WORKDAY(CU260,10),"-")</f>
        <v>-</v>
      </c>
      <c r="DA260" s="24" t="str">
        <f>IF(CX260&gt;0,WORKDAY(CV260,10),"-")</f>
        <v>-</v>
      </c>
      <c r="DB260" s="24"/>
      <c r="DC260" s="5"/>
      <c r="DD260" s="24" t="str">
        <f>IF(DC260&gt;0,WORKDAY(CZ260,10),"-")</f>
        <v>-</v>
      </c>
      <c r="DE260" s="24" t="str">
        <f>IF(DC260&gt;0,WORKDAY(DA260,10),"-")</f>
        <v>-</v>
      </c>
      <c r="DF260" s="5"/>
      <c r="DG260" s="5"/>
      <c r="DH260" s="54"/>
      <c r="DI260" s="24" t="str">
        <f>IF(DG260&gt;0,WORKDAY(DD260,10),"-")</f>
        <v>-</v>
      </c>
      <c r="DJ260" s="24">
        <v>43455</v>
      </c>
      <c r="DK260" s="5"/>
      <c r="DL260" s="5"/>
      <c r="DM260" s="24" t="str">
        <f>IF(DL260&gt;0,WORKDAY(DI260,10),"-")</f>
        <v>-</v>
      </c>
      <c r="DN260" s="24" t="str">
        <f>IF(DL260&gt;0,WORKDAY(DJ260,10),"-")</f>
        <v>-</v>
      </c>
      <c r="DO260" s="5"/>
      <c r="DP260" s="5"/>
      <c r="DQ260" s="54"/>
      <c r="DR260" s="24" t="str">
        <f>IF(DP260&gt;0,WORKDAY(DM260,10),"-")</f>
        <v>-</v>
      </c>
      <c r="DS260" s="24">
        <v>43455</v>
      </c>
      <c r="DT260" s="5"/>
      <c r="DU260" s="5"/>
      <c r="DV260" s="24" t="str">
        <f>IF(DU260&gt;0,WORKDAY(DR260,10),"-")</f>
        <v>-</v>
      </c>
      <c r="DW260" s="24" t="str">
        <f>IF(DU260&gt;0,WORKDAY(DS260,10),"-")</f>
        <v>-</v>
      </c>
      <c r="DX260" s="5"/>
      <c r="DY260" s="5"/>
      <c r="DZ260" s="54"/>
      <c r="EA260" s="24" t="str">
        <f>IF(DY260&gt;0,WORKDAY(DV260,10),"-")</f>
        <v>-</v>
      </c>
      <c r="EB260" s="24" t="str">
        <f>IF(DY260&gt;0,WORKDAY(DW260,10),"-")</f>
        <v>-</v>
      </c>
      <c r="EC260" s="5"/>
      <c r="ED260" s="5"/>
      <c r="EE260" s="24" t="str">
        <f>IF(ED260&gt;0,WORKDAY(EA260,10),"-")</f>
        <v>-</v>
      </c>
      <c r="EF260" s="24" t="str">
        <f>IF(ED260&gt;0,WORKDAY(EB260,10),"-")</f>
        <v>-</v>
      </c>
      <c r="EG260" s="5"/>
      <c r="EH260" s="5"/>
      <c r="EI260" s="54"/>
      <c r="EJ260" s="24" t="str">
        <f>IF(EH260&gt;0,WORKDAY(EE260,10),"-")</f>
        <v>-</v>
      </c>
      <c r="EK260" s="24" t="str">
        <f>IF(EH260&gt;0,WORKDAY(EF260,10),"-")</f>
        <v>-</v>
      </c>
      <c r="EL260" s="5"/>
      <c r="EM260" s="5"/>
      <c r="EN260" s="24" t="str">
        <f>IF(EM260&gt;0,WORKDAY(EJ260,10),"-")</f>
        <v>-</v>
      </c>
      <c r="EO260" s="24" t="str">
        <f>IF(EM260&gt;0,WORKDAY(EK260,10),"-")</f>
        <v>-</v>
      </c>
      <c r="EP260" s="5"/>
      <c r="EQ260" s="5"/>
      <c r="ER260" s="54"/>
      <c r="ES260" s="54"/>
      <c r="ET260" s="54"/>
      <c r="EU260" s="54"/>
      <c r="EV260" s="54"/>
      <c r="EW260" s="24"/>
      <c r="EX260" s="24"/>
      <c r="EY260" s="167"/>
      <c r="EZ260" s="167"/>
      <c r="FA260" s="193"/>
      <c r="FB260" s="214">
        <v>44216</v>
      </c>
      <c r="FC260" s="214">
        <f>FB260</f>
        <v>44216</v>
      </c>
      <c r="FD260" s="5"/>
      <c r="FE260" s="5"/>
      <c r="FF260" s="24" t="str">
        <f>IF(FE260&gt;0,WORKDAY(FB260,10),"-")</f>
        <v>-</v>
      </c>
      <c r="FG260" s="24" t="str">
        <f>IF(FE260&gt;0,WORKDAY(FC260,10),"-")</f>
        <v>-</v>
      </c>
      <c r="FH260" s="5"/>
      <c r="FI260" s="5"/>
      <c r="FJ260" s="34"/>
      <c r="FK260" s="24">
        <f t="shared" si="238"/>
        <v>44244</v>
      </c>
      <c r="FL260" s="24">
        <f>FK260</f>
        <v>44244</v>
      </c>
      <c r="FM260" s="167"/>
      <c r="FN260" s="167"/>
      <c r="FO260" s="24" t="str">
        <f>IF(FN260&gt;0,WORKDAY(FK260,10),"-")</f>
        <v>-</v>
      </c>
      <c r="FP260" s="24" t="str">
        <f>IF(FN260&gt;0,WORKDAY(FL260,10),"-")</f>
        <v>-</v>
      </c>
      <c r="FQ260" s="5"/>
      <c r="FR260" s="5"/>
      <c r="FS260" s="54"/>
      <c r="FT260" s="24">
        <f t="shared" si="239"/>
        <v>44272</v>
      </c>
      <c r="FU260" s="24">
        <f>FT260</f>
        <v>44272</v>
      </c>
      <c r="FV260" s="5"/>
      <c r="FW260" s="5"/>
      <c r="FX260" s="24" t="str">
        <f>IF(FW260&gt;0,WORKDAY(FT260,10),"-")</f>
        <v>-</v>
      </c>
      <c r="FY260" s="24" t="str">
        <f>IF(FW260&gt;0,WORKDAY(FU260,10),"-")</f>
        <v>-</v>
      </c>
      <c r="FZ260" s="5"/>
      <c r="GA260" s="5"/>
      <c r="GB260" s="54"/>
      <c r="GC260" s="54"/>
      <c r="GD260" s="54"/>
      <c r="GE260" s="54"/>
      <c r="GF260" s="54"/>
      <c r="GG260" s="54"/>
      <c r="GH260" s="54"/>
      <c r="GI260" s="54"/>
      <c r="GJ260" s="54"/>
      <c r="GK260" s="54"/>
      <c r="GL260" s="54"/>
      <c r="GM260" s="54"/>
      <c r="GN260" s="54"/>
      <c r="GO260" s="54"/>
      <c r="GP260" s="54"/>
      <c r="GQ260" s="54"/>
      <c r="GR260" s="54"/>
      <c r="GS260" s="54"/>
      <c r="GT260" s="54"/>
      <c r="GU260" s="54"/>
      <c r="GV260" s="54"/>
      <c r="GW260" s="54"/>
      <c r="GX260" s="54"/>
      <c r="GY260" s="54"/>
      <c r="GZ260" s="193"/>
      <c r="HA260" s="54"/>
      <c r="HB260" s="54"/>
      <c r="HC260" s="54"/>
      <c r="HD260" s="34">
        <f t="shared" ca="1" si="176"/>
        <v>1</v>
      </c>
      <c r="HE260" s="25">
        <f t="shared" ca="1" si="193"/>
        <v>6.8389057750759875E-4</v>
      </c>
      <c r="HF260" s="25">
        <f t="shared" ca="1" si="194"/>
        <v>1.5197568389057751E-3</v>
      </c>
      <c r="HG260" s="25">
        <f t="shared" ca="1" si="195"/>
        <v>9.0543259557344079E-4</v>
      </c>
      <c r="HH260" s="25">
        <f t="shared" ca="1" si="196"/>
        <v>2.012072434607646E-3</v>
      </c>
      <c r="HI260" s="25"/>
      <c r="HJ260" s="25"/>
      <c r="HK260" s="5"/>
      <c r="HL260" s="24">
        <f t="shared" ca="1" si="171"/>
        <v>44250</v>
      </c>
      <c r="HM260" s="107"/>
      <c r="HN260" s="85"/>
      <c r="HO260" s="204" t="str">
        <f t="shared" si="177"/>
        <v>ожидание A1</v>
      </c>
      <c r="HP260" s="204" t="str">
        <f t="shared" si="178"/>
        <v>не выгружено 00</v>
      </c>
      <c r="HQ260" s="182" t="str">
        <f t="shared" si="179"/>
        <v>выгружено A1</v>
      </c>
      <c r="HR260" s="182" t="str">
        <f t="shared" si="180"/>
        <v>ожидание A1</v>
      </c>
      <c r="HS260" s="182" t="b">
        <f t="shared" si="181"/>
        <v>0</v>
      </c>
      <c r="HT260" s="182" t="str">
        <f t="shared" si="182"/>
        <v>ожидание замечаний</v>
      </c>
      <c r="HU260" s="182" t="str">
        <f t="shared" si="183"/>
        <v>0055-P2-GA1-CPC-TRM-00660</v>
      </c>
      <c r="HV260" s="191">
        <f t="shared" si="184"/>
        <v>44250</v>
      </c>
      <c r="HW260" s="184" t="str">
        <f t="shared" si="185"/>
        <v>ожидание A1</v>
      </c>
      <c r="HX260" s="191" t="str">
        <f t="shared" si="186"/>
        <v>ожидание A1</v>
      </c>
      <c r="HY260" s="183"/>
      <c r="HZ260" s="182" t="str">
        <f t="shared" si="187"/>
        <v>выгружено</v>
      </c>
      <c r="IA260" s="182" t="str">
        <f t="shared" si="188"/>
        <v>A1</v>
      </c>
      <c r="IB260" s="182" t="str">
        <f t="shared" si="189"/>
        <v>ожидание замечаний к ревизии</v>
      </c>
      <c r="IC260" s="182" t="str">
        <f t="shared" si="190"/>
        <v>A1</v>
      </c>
      <c r="ID260" s="182" t="str">
        <f t="shared" si="191"/>
        <v>A1</v>
      </c>
      <c r="IE260" s="185" t="str">
        <f t="shared" si="192"/>
        <v>1</v>
      </c>
      <c r="IF260" s="135" t="s">
        <v>705</v>
      </c>
      <c r="IG260" s="181">
        <v>1</v>
      </c>
      <c r="IH260" s="85"/>
      <c r="II260" s="85"/>
      <c r="IJ260" s="85"/>
      <c r="IK260" s="85"/>
      <c r="IL260" s="85"/>
      <c r="IM260" s="85"/>
      <c r="IN260" s="85"/>
      <c r="IO260" s="85"/>
      <c r="IP260" s="85"/>
      <c r="IQ260" s="85"/>
      <c r="IR260" s="85"/>
      <c r="IS260" s="85"/>
      <c r="IT260" s="85"/>
      <c r="IU260" s="85"/>
      <c r="IV260" s="85"/>
      <c r="IW260" s="85"/>
      <c r="IX260" s="85"/>
      <c r="IY260" s="85"/>
      <c r="IZ260" s="85"/>
      <c r="JA260" s="85"/>
      <c r="JB260" s="85"/>
      <c r="JC260" s="85"/>
      <c r="JD260" s="85"/>
      <c r="JE260" s="85"/>
      <c r="JF260" s="85"/>
      <c r="JG260" s="85"/>
      <c r="JH260" s="85"/>
      <c r="JI260" s="85"/>
      <c r="JJ260" s="85"/>
      <c r="JK260" s="85"/>
      <c r="JL260" s="85"/>
      <c r="JM260" s="85"/>
      <c r="JN260" s="85"/>
      <c r="JO260" s="85"/>
      <c r="JP260" s="85"/>
      <c r="JQ260" s="85"/>
      <c r="JR260" s="85"/>
      <c r="JS260" s="85"/>
      <c r="JT260" s="85"/>
      <c r="JU260" s="85"/>
      <c r="JV260" s="85"/>
      <c r="JW260" s="85"/>
      <c r="JX260" s="85"/>
      <c r="JY260" s="85"/>
      <c r="JZ260" s="85"/>
      <c r="KA260" s="85"/>
      <c r="KB260" s="85"/>
      <c r="KC260" s="85"/>
    </row>
    <row r="261" spans="1:289" s="57" customFormat="1" ht="57" hidden="1" customHeight="1">
      <c r="A261" s="42"/>
      <c r="B261" s="19" t="s">
        <v>156</v>
      </c>
      <c r="C261" s="19" t="s">
        <v>157</v>
      </c>
      <c r="D261" s="5"/>
      <c r="E261" s="5"/>
      <c r="F261" s="5"/>
      <c r="G261" s="5"/>
      <c r="H261" s="5" t="s">
        <v>727</v>
      </c>
      <c r="I261" s="5" t="s">
        <v>736</v>
      </c>
      <c r="J261" s="5"/>
      <c r="K261" s="5"/>
      <c r="L261" s="5"/>
      <c r="M261" s="5"/>
      <c r="N261" s="5"/>
      <c r="O261" s="5"/>
      <c r="P261" s="5" t="s">
        <v>749</v>
      </c>
      <c r="Q261" s="5" t="s">
        <v>750</v>
      </c>
      <c r="R261" s="5" t="s">
        <v>209</v>
      </c>
      <c r="S261" s="5" t="s">
        <v>362</v>
      </c>
      <c r="T261" s="5" t="s">
        <v>370</v>
      </c>
      <c r="U261" s="5" t="s">
        <v>158</v>
      </c>
      <c r="V261" s="5"/>
      <c r="W261" s="167" t="str">
        <f t="shared" si="240"/>
        <v>3-60-JSMCN-0002</v>
      </c>
      <c r="X261" s="19" t="s">
        <v>180</v>
      </c>
      <c r="Y261" s="19">
        <v>60</v>
      </c>
      <c r="Z261" s="19" t="s">
        <v>309</v>
      </c>
      <c r="AA261" s="19" t="s">
        <v>305</v>
      </c>
      <c r="AB261" s="19" t="s">
        <v>304</v>
      </c>
      <c r="AC261" s="19" t="s">
        <v>192</v>
      </c>
      <c r="AD261" s="5"/>
      <c r="AE261" s="19">
        <v>4</v>
      </c>
      <c r="AF261" s="19" t="s">
        <v>181</v>
      </c>
      <c r="AG261" s="19" t="s">
        <v>182</v>
      </c>
      <c r="AH261" s="19">
        <v>335</v>
      </c>
      <c r="AI261" s="19" t="s">
        <v>220</v>
      </c>
      <c r="AJ261" s="5"/>
      <c r="AK261" s="5"/>
      <c r="AL261" s="5" t="s">
        <v>121</v>
      </c>
      <c r="AM261" s="5"/>
      <c r="AN261" s="5" t="s">
        <v>170</v>
      </c>
      <c r="AO261" s="5" t="str">
        <f>CONCATENATE("0055-",B261,"-",C261,"-","4",".",AE261,".",AF261,".",AG261,".",AH261,"-",AL261,".",AN261,"-",AI261)</f>
        <v>0055-CPC-GA1-4.4.4.60.335-ATH2.SB-0004</v>
      </c>
      <c r="AP261" s="5" t="str">
        <f>CONCATENATE("0055-",B261,"-",C261,"-","4",".",AE261,".",AF261,".",AG261,".",AH261,"-",AL261,"-",AN261,"-",AI261,"_",BD261,"_",U261)</f>
        <v>0055-CPC-GA1-4.4.4.60.335-ATH2-SB-0004_A1_ER</v>
      </c>
      <c r="AQ261" s="13" t="s">
        <v>324</v>
      </c>
      <c r="AR261" s="13" t="s">
        <v>397</v>
      </c>
      <c r="AS261" s="13" t="s">
        <v>387</v>
      </c>
      <c r="AT261" s="13" t="s">
        <v>386</v>
      </c>
      <c r="AU261" s="13" t="s">
        <v>321</v>
      </c>
      <c r="AV261" s="13" t="s">
        <v>336</v>
      </c>
      <c r="AW261" s="13" t="str">
        <f>CONCATENATE(AQ261," ",AS261,CHAR(10),W261,CHAR(10),AU261)</f>
        <v>SIS Marshalling Cabinet for NON-IS channels 
3-60-JSMCN-0002
Electrical circuits</v>
      </c>
      <c r="AX261" s="13" t="str">
        <f>CONCATENATE(AR261," ",AT261,CHAR(10),W261,CHAR(10),AV261)</f>
        <v>Шкаф кроссовый ПАЗ, аналоговые и дискретные сигналы, неискробезопасный
3-60-JSMCN-0002
Схема электрическая принципиальная</v>
      </c>
      <c r="AY261" s="5"/>
      <c r="AZ261" s="5" t="s">
        <v>490</v>
      </c>
      <c r="BA261" s="5" t="s">
        <v>481</v>
      </c>
      <c r="BB261" s="5" t="str">
        <f>IF(FW261&gt;0,"02",IF(FN261&gt;0,"01",IF(FE261&gt;0,"00",IF(EM261&gt;0,"G1",IF(ED261&gt;0,"F1",IF(DU261&gt;0,"E1",IF(DL261&gt;0,"D1",IF(DC261&gt;0,"C1",IF(CT261&gt;0,"B1",IF(BM261&gt;0,"A1","-"))))))))))</f>
        <v>A1</v>
      </c>
      <c r="BC261" s="167" t="str">
        <f t="shared" si="236"/>
        <v>IFR</v>
      </c>
      <c r="BD261" s="5" t="str">
        <f t="shared" si="237"/>
        <v>A1</v>
      </c>
      <c r="BE261" s="5"/>
      <c r="BF261" s="5"/>
      <c r="BG261" s="12"/>
      <c r="BH261" s="5"/>
      <c r="BI261" s="5"/>
      <c r="BJ261" s="54">
        <f>FB261-(28+15)</f>
        <v>44173</v>
      </c>
      <c r="BK261" s="54">
        <f ca="1">IF(BM261&gt;0,BL261,IF(BJ261&lt;TODAY(),WORKDAY(TODAY(),10),BJ261))</f>
        <v>44250</v>
      </c>
      <c r="BL261" s="193">
        <v>44250</v>
      </c>
      <c r="BM261" s="167" t="s">
        <v>783</v>
      </c>
      <c r="BN261" s="167"/>
      <c r="BO261" s="167"/>
      <c r="BP261" s="167"/>
      <c r="BQ261" s="167"/>
      <c r="BR261" s="157"/>
      <c r="BS261" s="157"/>
      <c r="BT261" s="157"/>
      <c r="BU261" s="157"/>
      <c r="BV261" s="157"/>
      <c r="BW261" s="147"/>
      <c r="BX261" s="147"/>
      <c r="BY261" s="147"/>
      <c r="BZ261" s="147"/>
      <c r="CA261" s="147"/>
      <c r="CB261" s="125"/>
      <c r="CC261" s="125"/>
      <c r="CD261" s="125"/>
      <c r="CE261" s="125"/>
      <c r="CF261" s="125"/>
      <c r="CG261" s="125"/>
      <c r="CH261" s="125"/>
      <c r="CI261" s="125"/>
      <c r="CJ261" s="125"/>
      <c r="CK261" s="125"/>
      <c r="CL261" s="24">
        <f>WORKDAY(BJ261,20)</f>
        <v>44201</v>
      </c>
      <c r="CM261" s="24">
        <f ca="1">IF(BM261&gt;0,WORKDAY(BK261,10),"-")</f>
        <v>44264</v>
      </c>
      <c r="CN261" s="54"/>
      <c r="CO261" s="117"/>
      <c r="CP261" s="34"/>
      <c r="CQ261" s="24">
        <f>WORKDAY(CL261,10)</f>
        <v>44215</v>
      </c>
      <c r="CR261" s="24" t="str">
        <f>IF(CO261&gt;0,WORKDAY(CM261,10),"-")</f>
        <v>-</v>
      </c>
      <c r="CS261" s="54"/>
      <c r="CT261" s="5"/>
      <c r="CU261" s="24" t="str">
        <f>IF(CT261&gt;0,WORKDAY(CQ261,10),"-")</f>
        <v>-</v>
      </c>
      <c r="CV261" s="24" t="str">
        <f>IF(CT261&gt;0,WORKDAY(CR261,10),"-")</f>
        <v>-</v>
      </c>
      <c r="CW261" s="54"/>
      <c r="CX261" s="5"/>
      <c r="CY261" s="34"/>
      <c r="CZ261" s="24" t="str">
        <f>IF(CX261&gt;0,WORKDAY(CU261,10),"-")</f>
        <v>-</v>
      </c>
      <c r="DA261" s="24" t="str">
        <f>IF(CX261&gt;0,WORKDAY(CV261,10),"-")</f>
        <v>-</v>
      </c>
      <c r="DB261" s="24"/>
      <c r="DC261" s="5"/>
      <c r="DD261" s="24" t="str">
        <f>IF(DC261&gt;0,WORKDAY(CZ261,10),"-")</f>
        <v>-</v>
      </c>
      <c r="DE261" s="24" t="str">
        <f>IF(DC261&gt;0,WORKDAY(DA261,10),"-")</f>
        <v>-</v>
      </c>
      <c r="DF261" s="5"/>
      <c r="DG261" s="5"/>
      <c r="DH261" s="54"/>
      <c r="DI261" s="24" t="str">
        <f>IF(DG261&gt;0,WORKDAY(DD261,10),"-")</f>
        <v>-</v>
      </c>
      <c r="DJ261" s="24">
        <v>43455</v>
      </c>
      <c r="DK261" s="5"/>
      <c r="DL261" s="5"/>
      <c r="DM261" s="24" t="str">
        <f>IF(DL261&gt;0,WORKDAY(DI261,10),"-")</f>
        <v>-</v>
      </c>
      <c r="DN261" s="24" t="str">
        <f>IF(DL261&gt;0,WORKDAY(DJ261,10),"-")</f>
        <v>-</v>
      </c>
      <c r="DO261" s="5"/>
      <c r="DP261" s="5"/>
      <c r="DQ261" s="54"/>
      <c r="DR261" s="24" t="str">
        <f>IF(DP261&gt;0,WORKDAY(DM261,10),"-")</f>
        <v>-</v>
      </c>
      <c r="DS261" s="24">
        <v>43455</v>
      </c>
      <c r="DT261" s="5"/>
      <c r="DU261" s="5"/>
      <c r="DV261" s="24" t="str">
        <f>IF(DU261&gt;0,WORKDAY(DR261,10),"-")</f>
        <v>-</v>
      </c>
      <c r="DW261" s="24" t="str">
        <f>IF(DU261&gt;0,WORKDAY(DS261,10),"-")</f>
        <v>-</v>
      </c>
      <c r="DX261" s="5"/>
      <c r="DY261" s="5"/>
      <c r="DZ261" s="54"/>
      <c r="EA261" s="24" t="str">
        <f>IF(DY261&gt;0,WORKDAY(DV261,10),"-")</f>
        <v>-</v>
      </c>
      <c r="EB261" s="24" t="str">
        <f>IF(DY261&gt;0,WORKDAY(DW261,10),"-")</f>
        <v>-</v>
      </c>
      <c r="EC261" s="5"/>
      <c r="ED261" s="5"/>
      <c r="EE261" s="24" t="str">
        <f>IF(ED261&gt;0,WORKDAY(EA261,10),"-")</f>
        <v>-</v>
      </c>
      <c r="EF261" s="24" t="str">
        <f>IF(ED261&gt;0,WORKDAY(EB261,10),"-")</f>
        <v>-</v>
      </c>
      <c r="EG261" s="5"/>
      <c r="EH261" s="5"/>
      <c r="EI261" s="54"/>
      <c r="EJ261" s="24" t="str">
        <f>IF(EH261&gt;0,WORKDAY(EE261,10),"-")</f>
        <v>-</v>
      </c>
      <c r="EK261" s="24" t="str">
        <f>IF(EH261&gt;0,WORKDAY(EF261,10),"-")</f>
        <v>-</v>
      </c>
      <c r="EL261" s="5"/>
      <c r="EM261" s="5"/>
      <c r="EN261" s="24" t="str">
        <f>IF(EM261&gt;0,WORKDAY(EJ261,10),"-")</f>
        <v>-</v>
      </c>
      <c r="EO261" s="24" t="str">
        <f>IF(EM261&gt;0,WORKDAY(EK261,10),"-")</f>
        <v>-</v>
      </c>
      <c r="EP261" s="5"/>
      <c r="EQ261" s="5"/>
      <c r="ER261" s="54"/>
      <c r="ES261" s="54"/>
      <c r="ET261" s="54"/>
      <c r="EU261" s="54"/>
      <c r="EV261" s="54"/>
      <c r="EW261" s="24"/>
      <c r="EX261" s="24"/>
      <c r="EY261" s="167"/>
      <c r="EZ261" s="167"/>
      <c r="FA261" s="193"/>
      <c r="FB261" s="214">
        <v>44216</v>
      </c>
      <c r="FC261" s="214">
        <f>FB261</f>
        <v>44216</v>
      </c>
      <c r="FD261" s="5"/>
      <c r="FE261" s="5"/>
      <c r="FF261" s="24" t="str">
        <f>IF(FE261&gt;0,WORKDAY(FB261,10),"-")</f>
        <v>-</v>
      </c>
      <c r="FG261" s="24" t="str">
        <f>IF(FE261&gt;0,WORKDAY(FC261,10),"-")</f>
        <v>-</v>
      </c>
      <c r="FH261" s="5"/>
      <c r="FI261" s="5"/>
      <c r="FJ261" s="34"/>
      <c r="FK261" s="24">
        <f t="shared" si="238"/>
        <v>44244</v>
      </c>
      <c r="FL261" s="24">
        <f>FK261</f>
        <v>44244</v>
      </c>
      <c r="FM261" s="167"/>
      <c r="FN261" s="167"/>
      <c r="FO261" s="24" t="str">
        <f>IF(FN261&gt;0,WORKDAY(FK261,10),"-")</f>
        <v>-</v>
      </c>
      <c r="FP261" s="24" t="str">
        <f>IF(FN261&gt;0,WORKDAY(FL261,10),"-")</f>
        <v>-</v>
      </c>
      <c r="FQ261" s="5"/>
      <c r="FR261" s="5"/>
      <c r="FS261" s="54"/>
      <c r="FT261" s="24">
        <f t="shared" si="239"/>
        <v>44272</v>
      </c>
      <c r="FU261" s="24">
        <f>FT261</f>
        <v>44272</v>
      </c>
      <c r="FV261" s="5"/>
      <c r="FW261" s="5"/>
      <c r="FX261" s="24" t="str">
        <f>IF(FW261&gt;0,WORKDAY(FT261,10),"-")</f>
        <v>-</v>
      </c>
      <c r="FY261" s="24" t="str">
        <f>IF(FW261&gt;0,WORKDAY(FU261,10),"-")</f>
        <v>-</v>
      </c>
      <c r="FZ261" s="5"/>
      <c r="GA261" s="5"/>
      <c r="GB261" s="54"/>
      <c r="GC261" s="54"/>
      <c r="GD261" s="54"/>
      <c r="GE261" s="54"/>
      <c r="GF261" s="54"/>
      <c r="GG261" s="54"/>
      <c r="GH261" s="54"/>
      <c r="GI261" s="54"/>
      <c r="GJ261" s="54"/>
      <c r="GK261" s="54"/>
      <c r="GL261" s="54"/>
      <c r="GM261" s="54"/>
      <c r="GN261" s="54"/>
      <c r="GO261" s="54"/>
      <c r="GP261" s="54"/>
      <c r="GQ261" s="54"/>
      <c r="GR261" s="54"/>
      <c r="GS261" s="54"/>
      <c r="GT261" s="54"/>
      <c r="GU261" s="54"/>
      <c r="GV261" s="54"/>
      <c r="GW261" s="54"/>
      <c r="GX261" s="54"/>
      <c r="GY261" s="54"/>
      <c r="GZ261" s="193"/>
      <c r="HA261" s="54"/>
      <c r="HB261" s="54"/>
      <c r="HC261" s="54"/>
      <c r="HD261" s="34">
        <f t="shared" ca="1" si="176"/>
        <v>1</v>
      </c>
      <c r="HE261" s="25">
        <f t="shared" ca="1" si="193"/>
        <v>6.8389057750759875E-4</v>
      </c>
      <c r="HF261" s="25">
        <f t="shared" ca="1" si="194"/>
        <v>1.5197568389057751E-3</v>
      </c>
      <c r="HG261" s="25">
        <f t="shared" ca="1" si="195"/>
        <v>9.0543259557344079E-4</v>
      </c>
      <c r="HH261" s="25">
        <f t="shared" ca="1" si="196"/>
        <v>2.012072434607646E-3</v>
      </c>
      <c r="HI261" s="25"/>
      <c r="HJ261" s="25"/>
      <c r="HK261" s="5"/>
      <c r="HL261" s="24">
        <f t="shared" ca="1" si="171"/>
        <v>44250</v>
      </c>
      <c r="HM261" s="107"/>
      <c r="HN261" s="85"/>
      <c r="HO261" s="204" t="str">
        <f t="shared" si="177"/>
        <v>ожидание A1</v>
      </c>
      <c r="HP261" s="204" t="str">
        <f t="shared" si="178"/>
        <v>не выгружено 00</v>
      </c>
      <c r="HQ261" s="182" t="str">
        <f t="shared" si="179"/>
        <v>выгружено A1</v>
      </c>
      <c r="HR261" s="182" t="str">
        <f t="shared" si="180"/>
        <v>ожидание A1</v>
      </c>
      <c r="HS261" s="182" t="b">
        <f t="shared" si="181"/>
        <v>0</v>
      </c>
      <c r="HT261" s="182" t="str">
        <f t="shared" si="182"/>
        <v>ожидание замечаний</v>
      </c>
      <c r="HU261" s="182" t="str">
        <f t="shared" si="183"/>
        <v>0055-P2-GA1-CPC-TRM-00660</v>
      </c>
      <c r="HV261" s="191">
        <f t="shared" si="184"/>
        <v>44250</v>
      </c>
      <c r="HW261" s="184" t="str">
        <f t="shared" si="185"/>
        <v>ожидание A1</v>
      </c>
      <c r="HX261" s="191" t="str">
        <f t="shared" si="186"/>
        <v>ожидание A1</v>
      </c>
      <c r="HY261" s="183"/>
      <c r="HZ261" s="182" t="str">
        <f t="shared" si="187"/>
        <v>выгружено</v>
      </c>
      <c r="IA261" s="182" t="str">
        <f t="shared" si="188"/>
        <v>A1</v>
      </c>
      <c r="IB261" s="182" t="str">
        <f t="shared" si="189"/>
        <v>ожидание замечаний к ревизии</v>
      </c>
      <c r="IC261" s="182" t="str">
        <f t="shared" si="190"/>
        <v>A1</v>
      </c>
      <c r="ID261" s="182" t="str">
        <f t="shared" si="191"/>
        <v>A1</v>
      </c>
      <c r="IE261" s="185" t="str">
        <f t="shared" si="192"/>
        <v>1</v>
      </c>
      <c r="IF261" s="135" t="s">
        <v>705</v>
      </c>
      <c r="IG261" s="181">
        <v>1</v>
      </c>
      <c r="IH261" s="85"/>
      <c r="II261" s="85"/>
      <c r="IJ261" s="85"/>
      <c r="IK261" s="85"/>
      <c r="IL261" s="85"/>
      <c r="IM261" s="85"/>
      <c r="IN261" s="85"/>
      <c r="IO261" s="85"/>
      <c r="IP261" s="85"/>
      <c r="IQ261" s="85"/>
      <c r="IR261" s="85"/>
      <c r="IS261" s="85"/>
      <c r="IT261" s="85"/>
      <c r="IU261" s="85"/>
      <c r="IV261" s="85"/>
      <c r="IW261" s="85"/>
      <c r="IX261" s="85"/>
      <c r="IY261" s="85"/>
      <c r="IZ261" s="85"/>
      <c r="JA261" s="85"/>
      <c r="JB261" s="85"/>
      <c r="JC261" s="85"/>
      <c r="JD261" s="85"/>
      <c r="JE261" s="85"/>
      <c r="JF261" s="85"/>
      <c r="JG261" s="85"/>
      <c r="JH261" s="85"/>
      <c r="JI261" s="85"/>
      <c r="JJ261" s="85"/>
      <c r="JK261" s="85"/>
      <c r="JL261" s="85"/>
      <c r="JM261" s="85"/>
      <c r="JN261" s="85"/>
      <c r="JO261" s="85"/>
      <c r="JP261" s="85"/>
      <c r="JQ261" s="85"/>
      <c r="JR261" s="85"/>
      <c r="JS261" s="85"/>
      <c r="JT261" s="85"/>
      <c r="JU261" s="85"/>
      <c r="JV261" s="85"/>
      <c r="JW261" s="85"/>
      <c r="JX261" s="85"/>
      <c r="JY261" s="85"/>
      <c r="JZ261" s="85"/>
      <c r="KA261" s="85"/>
      <c r="KB261" s="85"/>
      <c r="KC261" s="85"/>
    </row>
    <row r="262" spans="1:289" s="57" customFormat="1" ht="57" hidden="1" customHeight="1">
      <c r="A262" s="42"/>
      <c r="B262" s="19" t="s">
        <v>156</v>
      </c>
      <c r="C262" s="19" t="s">
        <v>157</v>
      </c>
      <c r="D262" s="5"/>
      <c r="E262" s="5"/>
      <c r="F262" s="5"/>
      <c r="G262" s="5"/>
      <c r="H262" s="5" t="s">
        <v>727</v>
      </c>
      <c r="I262" s="5" t="s">
        <v>736</v>
      </c>
      <c r="J262" s="5"/>
      <c r="K262" s="5"/>
      <c r="L262" s="5"/>
      <c r="M262" s="5"/>
      <c r="N262" s="5"/>
      <c r="O262" s="5"/>
      <c r="P262" s="5" t="s">
        <v>749</v>
      </c>
      <c r="Q262" s="5" t="s">
        <v>750</v>
      </c>
      <c r="R262" s="5" t="s">
        <v>209</v>
      </c>
      <c r="S262" s="5" t="s">
        <v>362</v>
      </c>
      <c r="T262" s="5" t="s">
        <v>370</v>
      </c>
      <c r="U262" s="5" t="s">
        <v>158</v>
      </c>
      <c r="V262" s="5"/>
      <c r="W262" s="167" t="str">
        <f t="shared" si="240"/>
        <v>3-60-JSMCN-0002</v>
      </c>
      <c r="X262" s="19" t="s">
        <v>180</v>
      </c>
      <c r="Y262" s="19">
        <v>60</v>
      </c>
      <c r="Z262" s="19" t="s">
        <v>309</v>
      </c>
      <c r="AA262" s="19" t="s">
        <v>305</v>
      </c>
      <c r="AB262" s="19" t="s">
        <v>304</v>
      </c>
      <c r="AC262" s="19" t="s">
        <v>192</v>
      </c>
      <c r="AD262" s="5"/>
      <c r="AE262" s="19">
        <v>4</v>
      </c>
      <c r="AF262" s="19" t="s">
        <v>181</v>
      </c>
      <c r="AG262" s="19" t="s">
        <v>182</v>
      </c>
      <c r="AH262" s="19">
        <v>335</v>
      </c>
      <c r="AI262" s="19" t="s">
        <v>220</v>
      </c>
      <c r="AJ262" s="5"/>
      <c r="AK262" s="5"/>
      <c r="AL262" s="5" t="s">
        <v>121</v>
      </c>
      <c r="AM262" s="5"/>
      <c r="AN262" s="5" t="s">
        <v>546</v>
      </c>
      <c r="AO262" s="5" t="str">
        <f>CONCATENATE("0055-",B262,"-",C262,"-","4",".",AE262,".",AF262,".",AG262,".",AH262,"-",AL262,".",AN262,"-",AI262)</f>
        <v>0055-CPC-GA1-4.4.4.60.335-ATH2.JH-0004</v>
      </c>
      <c r="AP262" s="5" t="str">
        <f>CONCATENATE("0055-",B262,"-",C262,"-","4",".",AE262,".",AF262,".",AG262,".",AH262,"-",AL262,"-",AN262,"-",AI262,"_",BD262,"_",U262)</f>
        <v>0055-CPC-GA1-4.4.4.60.335-ATH2-JH-0004_-_ER</v>
      </c>
      <c r="AQ262" s="13" t="s">
        <v>324</v>
      </c>
      <c r="AR262" s="13" t="s">
        <v>397</v>
      </c>
      <c r="AS262" s="13" t="s">
        <v>387</v>
      </c>
      <c r="AT262" s="13" t="s">
        <v>386</v>
      </c>
      <c r="AU262" s="13" t="s">
        <v>286</v>
      </c>
      <c r="AV262" s="13" t="s">
        <v>287</v>
      </c>
      <c r="AW262" s="13" t="str">
        <f>CONCATENATE(AQ262," ",AS262,CHAR(10),W262,CHAR(10),AU262)</f>
        <v>SIS Marshalling Cabinet for NON-IS channels 
3-60-JSMCN-0002
Passport</v>
      </c>
      <c r="AX262" s="13" t="str">
        <f>CONCATENATE(AR262," ",AT262,CHAR(10),W262,CHAR(10),AV262)</f>
        <v>Шкаф кроссовый ПАЗ, аналоговые и дискретные сигналы, неискробезопасный
3-60-JSMCN-0002
Паспорт</v>
      </c>
      <c r="AY262" s="5"/>
      <c r="AZ262" s="5" t="s">
        <v>490</v>
      </c>
      <c r="BA262" s="5" t="s">
        <v>489</v>
      </c>
      <c r="BB262" s="5" t="str">
        <f>IF(FW262&gt;0,"02",IF(FN262&gt;0,"01",IF(FE262&gt;0,"00",IF(EM262&gt;0,"G1",IF(ED262&gt;0,"F1",IF(DU262&gt;0,"E1",IF(DL262&gt;0,"D1",IF(DC262&gt;0,"C1",IF(CT262&gt;0,"B1",IF(BM262&gt;0,"A1","-"))))))))))</f>
        <v>-</v>
      </c>
      <c r="BC262" s="167" t="str">
        <f t="shared" si="236"/>
        <v>-</v>
      </c>
      <c r="BD262" s="5" t="str">
        <f t="shared" si="237"/>
        <v>-</v>
      </c>
      <c r="BE262" s="5"/>
      <c r="BF262" s="5"/>
      <c r="BG262" s="12"/>
      <c r="BH262" s="5"/>
      <c r="BI262" s="5"/>
      <c r="BJ262" s="54">
        <f>FB262-(28+15)</f>
        <v>44227</v>
      </c>
      <c r="BK262" s="54">
        <f ca="1">IF(BM262&gt;0,BL262,IF(BJ262&lt;TODAY(),WORKDAY(TODAY(),10),BJ262))</f>
        <v>44294</v>
      </c>
      <c r="BL262" s="54"/>
      <c r="BM262" s="5"/>
      <c r="BN262" s="167"/>
      <c r="BO262" s="167"/>
      <c r="BP262" s="167"/>
      <c r="BQ262" s="167"/>
      <c r="BR262" s="157"/>
      <c r="BS262" s="157"/>
      <c r="BT262" s="157"/>
      <c r="BU262" s="157"/>
      <c r="BV262" s="157"/>
      <c r="BW262" s="147"/>
      <c r="BX262" s="147"/>
      <c r="BY262" s="147"/>
      <c r="BZ262" s="147"/>
      <c r="CA262" s="147"/>
      <c r="CB262" s="125"/>
      <c r="CC262" s="125"/>
      <c r="CD262" s="125"/>
      <c r="CE262" s="125"/>
      <c r="CF262" s="125"/>
      <c r="CG262" s="125"/>
      <c r="CH262" s="125"/>
      <c r="CI262" s="125"/>
      <c r="CJ262" s="125"/>
      <c r="CK262" s="125"/>
      <c r="CL262" s="24">
        <f>WORKDAY(BJ262,20)</f>
        <v>44253</v>
      </c>
      <c r="CM262" s="24" t="str">
        <f>IF(BM262&gt;0,WORKDAY(BK262,10),"-")</f>
        <v>-</v>
      </c>
      <c r="CN262" s="54"/>
      <c r="CO262" s="117"/>
      <c r="CP262" s="34">
        <v>3</v>
      </c>
      <c r="CQ262" s="24">
        <f>WORKDAY(CL262,10)</f>
        <v>44267</v>
      </c>
      <c r="CR262" s="24" t="str">
        <f>IF(CO262&gt;0,WORKDAY(CM262,10),"-")</f>
        <v>-</v>
      </c>
      <c r="CS262" s="54"/>
      <c r="CT262" s="5"/>
      <c r="CU262" s="24" t="str">
        <f>IF(CT262&gt;0,WORKDAY(CQ262,10),"-")</f>
        <v>-</v>
      </c>
      <c r="CV262" s="24" t="str">
        <f>IF(CT262&gt;0,WORKDAY(CR262,10),"-")</f>
        <v>-</v>
      </c>
      <c r="CW262" s="54"/>
      <c r="CX262" s="5"/>
      <c r="CY262" s="34"/>
      <c r="CZ262" s="24" t="str">
        <f>IF(CX262&gt;0,WORKDAY(CU262,10),"-")</f>
        <v>-</v>
      </c>
      <c r="DA262" s="24" t="str">
        <f>IF(CX262&gt;0,WORKDAY(CV262,10),"-")</f>
        <v>-</v>
      </c>
      <c r="DB262" s="24"/>
      <c r="DC262" s="5"/>
      <c r="DD262" s="24" t="str">
        <f>IF(DC262&gt;0,WORKDAY(CZ262,10),"-")</f>
        <v>-</v>
      </c>
      <c r="DE262" s="24" t="str">
        <f>IF(DC262&gt;0,WORKDAY(DA262,10),"-")</f>
        <v>-</v>
      </c>
      <c r="DF262" s="5"/>
      <c r="DG262" s="5"/>
      <c r="DH262" s="54"/>
      <c r="DI262" s="24" t="str">
        <f>IF(DG262&gt;0,WORKDAY(DD262,10),"-")</f>
        <v>-</v>
      </c>
      <c r="DJ262" s="24" t="str">
        <f>IF(DG262&gt;0,WORKDAY(DE262,10),"-")</f>
        <v>-</v>
      </c>
      <c r="DK262" s="5"/>
      <c r="DL262" s="5"/>
      <c r="DM262" s="24" t="str">
        <f>IF(DL262&gt;0,WORKDAY(DI262,10),"-")</f>
        <v>-</v>
      </c>
      <c r="DN262" s="24" t="str">
        <f>IF(DL262&gt;0,WORKDAY(DJ262,10),"-")</f>
        <v>-</v>
      </c>
      <c r="DO262" s="5"/>
      <c r="DP262" s="5"/>
      <c r="DQ262" s="54"/>
      <c r="DR262" s="24" t="str">
        <f>IF(DP262&gt;0,WORKDAY(DM262,10),"-")</f>
        <v>-</v>
      </c>
      <c r="DS262" s="24" t="str">
        <f>IF(DP262&gt;0,WORKDAY(DN262,10),"-")</f>
        <v>-</v>
      </c>
      <c r="DT262" s="5"/>
      <c r="DU262" s="5"/>
      <c r="DV262" s="24" t="str">
        <f>IF(DU262&gt;0,WORKDAY(DR262,10),"-")</f>
        <v>-</v>
      </c>
      <c r="DW262" s="24" t="str">
        <f>IF(DU262&gt;0,WORKDAY(DS262,10),"-")</f>
        <v>-</v>
      </c>
      <c r="DX262" s="5"/>
      <c r="DY262" s="5"/>
      <c r="DZ262" s="54"/>
      <c r="EA262" s="24" t="str">
        <f>IF(DY262&gt;0,WORKDAY(DV262,10),"-")</f>
        <v>-</v>
      </c>
      <c r="EB262" s="24" t="str">
        <f>IF(DY262&gt;0,WORKDAY(DW262,10),"-")</f>
        <v>-</v>
      </c>
      <c r="EC262" s="5"/>
      <c r="ED262" s="5"/>
      <c r="EE262" s="24" t="str">
        <f>IF(ED262&gt;0,WORKDAY(EA262,10),"-")</f>
        <v>-</v>
      </c>
      <c r="EF262" s="24" t="str">
        <f>IF(ED262&gt;0,WORKDAY(EB262,10),"-")</f>
        <v>-</v>
      </c>
      <c r="EG262" s="5"/>
      <c r="EH262" s="5"/>
      <c r="EI262" s="54"/>
      <c r="EJ262" s="24" t="str">
        <f>IF(EH262&gt;0,WORKDAY(EE262,10),"-")</f>
        <v>-</v>
      </c>
      <c r="EK262" s="24" t="str">
        <f>IF(EH262&gt;0,WORKDAY(EF262,10),"-")</f>
        <v>-</v>
      </c>
      <c r="EL262" s="5"/>
      <c r="EM262" s="5"/>
      <c r="EN262" s="24" t="str">
        <f>IF(EM262&gt;0,WORKDAY(EJ262,10),"-")</f>
        <v>-</v>
      </c>
      <c r="EO262" s="24" t="str">
        <f>IF(EM262&gt;0,WORKDAY(EK262,10),"-")</f>
        <v>-</v>
      </c>
      <c r="EP262" s="5"/>
      <c r="EQ262" s="5"/>
      <c r="ER262" s="54"/>
      <c r="ES262" s="54"/>
      <c r="ET262" s="54"/>
      <c r="EU262" s="54"/>
      <c r="EV262" s="54"/>
      <c r="EW262" s="24"/>
      <c r="EX262" s="24"/>
      <c r="EY262" s="167"/>
      <c r="EZ262" s="167"/>
      <c r="FA262" s="193"/>
      <c r="FB262" s="214">
        <v>44270</v>
      </c>
      <c r="FC262" s="214">
        <f>FB262</f>
        <v>44270</v>
      </c>
      <c r="FD262" s="167"/>
      <c r="FE262" s="167"/>
      <c r="FF262" s="24" t="str">
        <f>IF(FE262&gt;0,WORKDAY(FB262,10),"-")</f>
        <v>-</v>
      </c>
      <c r="FG262" s="24" t="str">
        <f>IF(FE262&gt;0,WORKDAY(FC262,10),"-")</f>
        <v>-</v>
      </c>
      <c r="FH262" s="167"/>
      <c r="FI262" s="167"/>
      <c r="FJ262" s="196">
        <v>1</v>
      </c>
      <c r="FK262" s="24">
        <f t="shared" si="238"/>
        <v>44298</v>
      </c>
      <c r="FL262" s="24">
        <f>FK262</f>
        <v>44298</v>
      </c>
      <c r="FM262" s="5"/>
      <c r="FN262" s="5"/>
      <c r="FO262" s="24" t="str">
        <f>IF(FN262&gt;0,WORKDAY(FK262,10),"-")</f>
        <v>-</v>
      </c>
      <c r="FP262" s="24" t="str">
        <f>IF(FN262&gt;0,WORKDAY(FL262,10),"-")</f>
        <v>-</v>
      </c>
      <c r="FQ262" s="5"/>
      <c r="FR262" s="5"/>
      <c r="FS262" s="54"/>
      <c r="FT262" s="24">
        <f t="shared" si="239"/>
        <v>44326</v>
      </c>
      <c r="FU262" s="24">
        <f>FT262</f>
        <v>44326</v>
      </c>
      <c r="FV262" s="5"/>
      <c r="FW262" s="5"/>
      <c r="FX262" s="24" t="str">
        <f>IF(FW262&gt;0,WORKDAY(FT262,10),"-")</f>
        <v>-</v>
      </c>
      <c r="FY262" s="24" t="str">
        <f>IF(FW262&gt;0,WORKDAY(FU262,10),"-")</f>
        <v>-</v>
      </c>
      <c r="FZ262" s="5"/>
      <c r="GA262" s="5"/>
      <c r="GB262" s="54"/>
      <c r="GC262" s="54"/>
      <c r="GD262" s="54"/>
      <c r="GE262" s="54"/>
      <c r="GF262" s="54"/>
      <c r="GG262" s="54"/>
      <c r="GH262" s="54"/>
      <c r="GI262" s="54"/>
      <c r="GJ262" s="54"/>
      <c r="GK262" s="54"/>
      <c r="GL262" s="54"/>
      <c r="GM262" s="54"/>
      <c r="GN262" s="54"/>
      <c r="GO262" s="54"/>
      <c r="GP262" s="54"/>
      <c r="GQ262" s="54"/>
      <c r="GR262" s="54"/>
      <c r="GS262" s="54"/>
      <c r="GT262" s="54"/>
      <c r="GU262" s="54"/>
      <c r="GV262" s="54"/>
      <c r="GW262" s="54"/>
      <c r="GX262" s="54"/>
      <c r="GY262" s="54"/>
      <c r="GZ262" s="193"/>
      <c r="HA262" s="54"/>
      <c r="HB262" s="54"/>
      <c r="HC262" s="54"/>
      <c r="HD262" s="34">
        <f t="shared" ca="1" si="176"/>
        <v>1</v>
      </c>
      <c r="HE262" s="25">
        <f t="shared" si="193"/>
        <v>0</v>
      </c>
      <c r="HF262" s="25">
        <f t="shared" ca="1" si="194"/>
        <v>1.5197568389057751E-3</v>
      </c>
      <c r="HG262" s="25">
        <f t="shared" si="195"/>
        <v>0</v>
      </c>
      <c r="HH262" s="25">
        <f t="shared" ca="1" si="196"/>
        <v>2.012072434607646E-3</v>
      </c>
      <c r="HI262" s="25"/>
      <c r="HJ262" s="25"/>
      <c r="HK262" s="5"/>
      <c r="HL262" s="24" t="str">
        <f t="shared" ref="HL262:HL325" ca="1" si="241">IF(BK262&gt;0,IF(DC262&gt;0,DB262,IF(CT262&gt;0,CS262,IF(BM262&gt;0,BL262,"-"))),"-")</f>
        <v>-</v>
      </c>
      <c r="HM262" s="107"/>
      <c r="HN262" s="85"/>
      <c r="HO262" s="204" t="str">
        <f t="shared" si="177"/>
        <v>не выгружено A1</v>
      </c>
      <c r="HP262" s="204" t="str">
        <f t="shared" si="178"/>
        <v>не выгружено 00</v>
      </c>
      <c r="HQ262" s="182" t="str">
        <f t="shared" si="179"/>
        <v>не выгружено A1</v>
      </c>
      <c r="HR262" s="182" t="str">
        <f t="shared" si="180"/>
        <v>не выгружено A1</v>
      </c>
      <c r="HS262" s="182" t="b">
        <f t="shared" si="181"/>
        <v>0</v>
      </c>
      <c r="HT262" s="182" t="str">
        <f t="shared" si="182"/>
        <v>не выгружено A1</v>
      </c>
      <c r="HU262" s="182" t="str">
        <f t="shared" si="183"/>
        <v>не выгружено A1</v>
      </c>
      <c r="HV262" s="191" t="str">
        <f t="shared" si="184"/>
        <v>не выгружено A1</v>
      </c>
      <c r="HW262" s="184" t="str">
        <f t="shared" si="185"/>
        <v>не выгружено A1</v>
      </c>
      <c r="HX262" s="191" t="str">
        <f t="shared" si="186"/>
        <v>не выгружено A1</v>
      </c>
      <c r="HY262" s="183"/>
      <c r="HZ262" s="182" t="str">
        <f t="shared" si="187"/>
        <v>не выгружено</v>
      </c>
      <c r="IA262" s="182" t="str">
        <f t="shared" si="188"/>
        <v>A1</v>
      </c>
      <c r="IB262" s="182" t="str">
        <f t="shared" si="189"/>
        <v>не выгружено</v>
      </c>
      <c r="IC262" s="182" t="str">
        <f t="shared" si="190"/>
        <v>A1</v>
      </c>
      <c r="ID262" s="182" t="str">
        <f t="shared" si="191"/>
        <v>A1</v>
      </c>
      <c r="IE262" s="185" t="str">
        <f t="shared" si="192"/>
        <v>выгрузить A1</v>
      </c>
      <c r="IF262" s="135" t="s">
        <v>705</v>
      </c>
      <c r="IG262" s="181">
        <v>1</v>
      </c>
      <c r="IH262" s="85"/>
      <c r="II262" s="85"/>
      <c r="IJ262" s="85"/>
      <c r="IK262" s="85"/>
      <c r="IL262" s="85"/>
      <c r="IM262" s="85"/>
      <c r="IN262" s="85"/>
      <c r="IO262" s="85"/>
      <c r="IP262" s="85"/>
      <c r="IQ262" s="85"/>
      <c r="IR262" s="85"/>
      <c r="IS262" s="85"/>
      <c r="IT262" s="85"/>
      <c r="IU262" s="85"/>
      <c r="IV262" s="85"/>
      <c r="IW262" s="85"/>
      <c r="IX262" s="85"/>
      <c r="IY262" s="85"/>
      <c r="IZ262" s="85"/>
      <c r="JA262" s="85"/>
      <c r="JB262" s="85"/>
      <c r="JC262" s="85"/>
      <c r="JD262" s="85"/>
      <c r="JE262" s="85"/>
      <c r="JF262" s="85"/>
      <c r="JG262" s="85"/>
      <c r="JH262" s="85"/>
      <c r="JI262" s="85"/>
      <c r="JJ262" s="85"/>
      <c r="JK262" s="85"/>
      <c r="JL262" s="85"/>
      <c r="JM262" s="85"/>
      <c r="JN262" s="85"/>
      <c r="JO262" s="85"/>
      <c r="JP262" s="85"/>
      <c r="JQ262" s="85"/>
      <c r="JR262" s="85"/>
      <c r="JS262" s="85"/>
      <c r="JT262" s="85"/>
      <c r="JU262" s="85"/>
      <c r="JV262" s="85"/>
      <c r="JW262" s="85"/>
      <c r="JX262" s="85"/>
      <c r="JY262" s="85"/>
      <c r="JZ262" s="85"/>
      <c r="KA262" s="85"/>
      <c r="KB262" s="85"/>
      <c r="KC262" s="85"/>
    </row>
    <row r="263" spans="1:289" s="87" customFormat="1" ht="15" hidden="1" customHeight="1">
      <c r="A263" s="17"/>
      <c r="B263" s="20"/>
      <c r="C263" s="20"/>
      <c r="D263" s="18"/>
      <c r="E263" s="18"/>
      <c r="F263" s="18"/>
      <c r="G263" s="18"/>
      <c r="H263" s="18"/>
      <c r="I263" s="18"/>
      <c r="J263" s="18"/>
      <c r="K263" s="18"/>
      <c r="L263" s="18"/>
      <c r="M263" s="18"/>
      <c r="N263" s="18"/>
      <c r="O263" s="18"/>
      <c r="P263" s="18"/>
      <c r="Q263" s="18"/>
      <c r="R263" s="18"/>
      <c r="S263" s="18"/>
      <c r="T263" s="18"/>
      <c r="U263" s="18"/>
      <c r="V263" s="18"/>
      <c r="W263" s="20"/>
      <c r="X263" s="20"/>
      <c r="Y263" s="20"/>
      <c r="Z263" s="20"/>
      <c r="AA263" s="20"/>
      <c r="AB263" s="20"/>
      <c r="AC263" s="20"/>
      <c r="AD263" s="18"/>
      <c r="AE263" s="20"/>
      <c r="AF263" s="20"/>
      <c r="AG263" s="20"/>
      <c r="AH263" s="20"/>
      <c r="AI263" s="20"/>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71"/>
      <c r="BO263" s="171"/>
      <c r="BP263" s="171"/>
      <c r="BQ263" s="171"/>
      <c r="BR263" s="161"/>
      <c r="BS263" s="161"/>
      <c r="BT263" s="161"/>
      <c r="BU263" s="161"/>
      <c r="BV263" s="161"/>
      <c r="BW263" s="151"/>
      <c r="BX263" s="151"/>
      <c r="BY263" s="151"/>
      <c r="BZ263" s="151"/>
      <c r="CA263" s="151"/>
      <c r="CB263" s="129"/>
      <c r="CC263" s="129"/>
      <c r="CD263" s="129"/>
      <c r="CE263" s="129"/>
      <c r="CF263" s="129"/>
      <c r="CG263" s="129"/>
      <c r="CH263" s="129"/>
      <c r="CI263" s="129"/>
      <c r="CJ263" s="129"/>
      <c r="CK263" s="129"/>
      <c r="CL263" s="18"/>
      <c r="CM263" s="18"/>
      <c r="CN263" s="18"/>
      <c r="CO263" s="118"/>
      <c r="CP263" s="48"/>
      <c r="CQ263" s="18"/>
      <c r="CR263" s="18"/>
      <c r="CS263" s="18"/>
      <c r="CT263" s="18"/>
      <c r="CU263" s="18"/>
      <c r="CV263" s="18"/>
      <c r="CW263" s="18"/>
      <c r="CX263" s="18"/>
      <c r="CY263" s="34"/>
      <c r="CZ263" s="18"/>
      <c r="DA263" s="18"/>
      <c r="DB263" s="18"/>
      <c r="DC263" s="18"/>
      <c r="DD263" s="18"/>
      <c r="DE263" s="18"/>
      <c r="DF263" s="18"/>
      <c r="DG263" s="18"/>
      <c r="DH263" s="45"/>
      <c r="DI263" s="18"/>
      <c r="DJ263" s="18"/>
      <c r="DK263" s="18"/>
      <c r="DL263" s="18"/>
      <c r="DM263" s="18"/>
      <c r="DN263" s="18"/>
      <c r="DO263" s="18"/>
      <c r="DP263" s="18"/>
      <c r="DQ263" s="45"/>
      <c r="DR263" s="18"/>
      <c r="DS263" s="18"/>
      <c r="DT263" s="18"/>
      <c r="DU263" s="18"/>
      <c r="DV263" s="18"/>
      <c r="DW263" s="18"/>
      <c r="DX263" s="18"/>
      <c r="DY263" s="18"/>
      <c r="DZ263" s="45"/>
      <c r="EA263" s="18"/>
      <c r="EB263" s="18"/>
      <c r="EC263" s="18"/>
      <c r="ED263" s="18"/>
      <c r="EE263" s="18"/>
      <c r="EF263" s="18"/>
      <c r="EG263" s="18"/>
      <c r="EH263" s="18"/>
      <c r="EI263" s="45"/>
      <c r="EJ263" s="18"/>
      <c r="EK263" s="18"/>
      <c r="EL263" s="18"/>
      <c r="EM263" s="18"/>
      <c r="EN263" s="18"/>
      <c r="EO263" s="18"/>
      <c r="EP263" s="18"/>
      <c r="EQ263" s="18"/>
      <c r="ER263" s="45"/>
      <c r="ES263" s="110"/>
      <c r="ET263" s="110"/>
      <c r="EU263" s="110"/>
      <c r="EV263" s="110"/>
      <c r="EW263" s="192"/>
      <c r="EX263" s="192"/>
      <c r="EY263" s="192"/>
      <c r="EZ263" s="192"/>
      <c r="FA263" s="199"/>
      <c r="FB263" s="214"/>
      <c r="FC263" s="214"/>
      <c r="FD263" s="18"/>
      <c r="FE263" s="18"/>
      <c r="FF263" s="18"/>
      <c r="FG263" s="18"/>
      <c r="FH263" s="18"/>
      <c r="FI263" s="18"/>
      <c r="FJ263" s="34"/>
      <c r="FK263" s="18"/>
      <c r="FL263" s="18"/>
      <c r="FM263" s="18"/>
      <c r="FN263" s="18"/>
      <c r="FO263" s="18"/>
      <c r="FP263" s="18"/>
      <c r="FQ263" s="18"/>
      <c r="FR263" s="18"/>
      <c r="FS263" s="45"/>
      <c r="FT263" s="18"/>
      <c r="FU263" s="18"/>
      <c r="FV263" s="18"/>
      <c r="FW263" s="18"/>
      <c r="FX263" s="18"/>
      <c r="FY263" s="18"/>
      <c r="FZ263" s="18"/>
      <c r="GA263" s="18"/>
      <c r="GB263" s="45"/>
      <c r="GC263" s="110"/>
      <c r="GD263" s="110"/>
      <c r="GE263" s="110"/>
      <c r="GF263" s="110"/>
      <c r="GG263" s="110"/>
      <c r="GH263" s="110"/>
      <c r="GI263" s="110"/>
      <c r="GJ263" s="110"/>
      <c r="GK263" s="110"/>
      <c r="GL263" s="110"/>
      <c r="GM263" s="110"/>
      <c r="GN263" s="110"/>
      <c r="GO263" s="110"/>
      <c r="GP263" s="110"/>
      <c r="GQ263" s="110"/>
      <c r="GR263" s="110"/>
      <c r="GS263" s="110"/>
      <c r="GT263" s="110"/>
      <c r="GU263" s="110"/>
      <c r="GV263" s="110"/>
      <c r="GW263" s="110"/>
      <c r="GX263" s="110"/>
      <c r="GY263" s="45"/>
      <c r="GZ263" s="199"/>
      <c r="HA263" s="110"/>
      <c r="HB263" s="110"/>
      <c r="HC263" s="110"/>
      <c r="HD263" s="34">
        <f t="shared" si="176"/>
        <v>0</v>
      </c>
      <c r="HE263" s="25">
        <f t="shared" si="193"/>
        <v>0</v>
      </c>
      <c r="HF263" s="25">
        <f t="shared" si="194"/>
        <v>0</v>
      </c>
      <c r="HG263" s="25">
        <f t="shared" si="195"/>
        <v>0</v>
      </c>
      <c r="HH263" s="25">
        <f t="shared" si="196"/>
        <v>0</v>
      </c>
      <c r="HI263" s="25"/>
      <c r="HJ263" s="18"/>
      <c r="HK263" s="18"/>
      <c r="HL263" s="24" t="str">
        <f t="shared" si="241"/>
        <v>-</v>
      </c>
      <c r="HM263" s="107"/>
      <c r="HN263" s="85"/>
      <c r="HO263" s="204" t="str">
        <f t="shared" si="177"/>
        <v>---/---</v>
      </c>
      <c r="HP263" s="204" t="str">
        <f t="shared" si="178"/>
        <v>---/---</v>
      </c>
      <c r="HQ263" s="182" t="str">
        <f t="shared" si="179"/>
        <v>---/---</v>
      </c>
      <c r="HR263" s="182" t="str">
        <f t="shared" si="180"/>
        <v>---/---</v>
      </c>
      <c r="HS263" s="182" t="b">
        <f t="shared" si="181"/>
        <v>0</v>
      </c>
      <c r="HT263" s="182" t="str">
        <f t="shared" si="182"/>
        <v>---/---</v>
      </c>
      <c r="HU263" s="182" t="str">
        <f t="shared" si="183"/>
        <v>---/---</v>
      </c>
      <c r="HV263" s="191" t="str">
        <f t="shared" si="184"/>
        <v>---/---</v>
      </c>
      <c r="HW263" s="184" t="str">
        <f t="shared" si="185"/>
        <v>---/---</v>
      </c>
      <c r="HX263" s="191" t="str">
        <f t="shared" si="186"/>
        <v>---/---</v>
      </c>
      <c r="HY263" s="183"/>
      <c r="HZ263" s="182" t="str">
        <f t="shared" si="187"/>
        <v>---/---</v>
      </c>
      <c r="IA263" s="182" t="str">
        <f t="shared" si="188"/>
        <v>---/---</v>
      </c>
      <c r="IB263" s="182" t="str">
        <f t="shared" si="189"/>
        <v>---/---</v>
      </c>
      <c r="IC263" s="182" t="str">
        <f t="shared" si="190"/>
        <v>---/---</v>
      </c>
      <c r="ID263" s="182" t="str">
        <f t="shared" si="191"/>
        <v>---/---</v>
      </c>
      <c r="IE263" s="185" t="str">
        <f t="shared" si="192"/>
        <v>---/---</v>
      </c>
      <c r="IF263" s="135" t="s">
        <v>717</v>
      </c>
      <c r="IG263" s="181">
        <v>1</v>
      </c>
      <c r="IH263" s="85"/>
      <c r="II263" s="85"/>
      <c r="IJ263" s="85"/>
      <c r="IK263" s="85"/>
      <c r="IL263" s="85"/>
      <c r="IM263" s="85"/>
      <c r="IN263" s="85"/>
      <c r="IO263" s="85"/>
      <c r="IP263" s="85"/>
      <c r="IQ263" s="85"/>
      <c r="IR263" s="85"/>
      <c r="IS263" s="85"/>
      <c r="IT263" s="85"/>
      <c r="IU263" s="85"/>
      <c r="IV263" s="85"/>
      <c r="IW263" s="85"/>
      <c r="IX263" s="85"/>
      <c r="IY263" s="85"/>
      <c r="IZ263" s="85"/>
      <c r="JA263" s="85"/>
      <c r="JB263" s="85"/>
      <c r="JC263" s="85"/>
      <c r="JD263" s="85"/>
      <c r="JE263" s="85"/>
      <c r="JF263" s="85"/>
      <c r="JG263" s="85"/>
      <c r="JH263" s="85"/>
      <c r="JI263" s="85"/>
      <c r="JJ263" s="85"/>
      <c r="JK263" s="85"/>
      <c r="JL263" s="85"/>
      <c r="JM263" s="85"/>
      <c r="JN263" s="85"/>
      <c r="JO263" s="85"/>
      <c r="JP263" s="85"/>
      <c r="JQ263" s="85"/>
      <c r="JR263" s="85"/>
      <c r="JS263" s="85"/>
      <c r="JT263" s="85"/>
      <c r="JU263" s="85"/>
      <c r="JV263" s="85"/>
      <c r="JW263" s="85"/>
      <c r="JX263" s="85"/>
      <c r="JY263" s="85"/>
      <c r="JZ263" s="85"/>
      <c r="KA263" s="85"/>
      <c r="KB263" s="85"/>
      <c r="KC263" s="85"/>
    </row>
    <row r="264" spans="1:289" s="57" customFormat="1" ht="42.75" hidden="1" customHeight="1">
      <c r="A264" s="42"/>
      <c r="B264" s="19" t="s">
        <v>156</v>
      </c>
      <c r="C264" s="19" t="s">
        <v>157</v>
      </c>
      <c r="D264" s="5"/>
      <c r="E264" s="5"/>
      <c r="F264" s="5"/>
      <c r="G264" s="5"/>
      <c r="H264" s="5" t="s">
        <v>727</v>
      </c>
      <c r="I264" s="5" t="s">
        <v>736</v>
      </c>
      <c r="J264" s="5"/>
      <c r="K264" s="5"/>
      <c r="L264" s="5"/>
      <c r="M264" s="5"/>
      <c r="N264" s="5"/>
      <c r="O264" s="5"/>
      <c r="P264" s="5" t="s">
        <v>749</v>
      </c>
      <c r="Q264" s="5" t="s">
        <v>750</v>
      </c>
      <c r="R264" s="5" t="s">
        <v>209</v>
      </c>
      <c r="S264" s="5" t="s">
        <v>362</v>
      </c>
      <c r="T264" s="5" t="s">
        <v>370</v>
      </c>
      <c r="U264" s="5" t="s">
        <v>158</v>
      </c>
      <c r="V264" s="5"/>
      <c r="W264" s="167" t="str">
        <f t="shared" si="240"/>
        <v>3-60-JGCC-0001</v>
      </c>
      <c r="X264" s="19" t="s">
        <v>180</v>
      </c>
      <c r="Y264" s="19">
        <v>60</v>
      </c>
      <c r="Z264" s="19" t="s">
        <v>179</v>
      </c>
      <c r="AA264" s="19" t="s">
        <v>303</v>
      </c>
      <c r="AB264" s="19"/>
      <c r="AC264" s="19" t="s">
        <v>188</v>
      </c>
      <c r="AD264" s="5"/>
      <c r="AE264" s="19">
        <v>4</v>
      </c>
      <c r="AF264" s="19" t="s">
        <v>181</v>
      </c>
      <c r="AG264" s="19" t="s">
        <v>182</v>
      </c>
      <c r="AH264" s="19">
        <v>335</v>
      </c>
      <c r="AI264" s="19" t="s">
        <v>224</v>
      </c>
      <c r="AJ264" s="5"/>
      <c r="AK264" s="5"/>
      <c r="AL264" s="5" t="s">
        <v>121</v>
      </c>
      <c r="AM264" s="5"/>
      <c r="AN264" s="5" t="s">
        <v>167</v>
      </c>
      <c r="AO264" s="5" t="str">
        <f>CONCATENATE("0055-",B264,"-",C264,"-","4",".",AE264,".",AF264,".",AG264,".",AH264,"-",AL264,".",AN264,"-",AI264)</f>
        <v>0055-CPC-GA1-4.4.4.60.335-ATH2.RD-0011</v>
      </c>
      <c r="AP264" s="5" t="str">
        <f>CONCATENATE("0055-",B264,"-",C264,"-","4",".",AE264,".",AF264,".",AG264,".",AH264,"-",AL264,"-",AN264,"-",AI264,"_",BD264,"_",U264)</f>
        <v>0055-CPC-GA1-4.4.4.60.335-ATH2-RD-0011_A1_ER</v>
      </c>
      <c r="AQ264" s="13" t="s">
        <v>510</v>
      </c>
      <c r="AR264" s="13" t="s">
        <v>391</v>
      </c>
      <c r="AS264" s="13"/>
      <c r="AT264" s="13"/>
      <c r="AU264" s="13" t="s">
        <v>318</v>
      </c>
      <c r="AV264" s="13" t="s">
        <v>333</v>
      </c>
      <c r="AW264" s="13" t="str">
        <f>CONCATENATE(AQ264," ",AS264,CHAR(10),W264,CHAR(10),AU264)</f>
        <v>AGDS Control Cabinet 
3-60-JGCC-0001
List of drawings</v>
      </c>
      <c r="AX264" s="13" t="str">
        <f>CONCATENATE(AR264," ",AT264,CHAR(10),W264,CHAR(10),AV264)</f>
        <v>Системный шкаф АСКЗ 
3-60-JGCC-0001
Ведомость документов</v>
      </c>
      <c r="AY264" s="5"/>
      <c r="AZ264" s="5" t="s">
        <v>490</v>
      </c>
      <c r="BA264" s="5" t="s">
        <v>489</v>
      </c>
      <c r="BB264" s="5" t="str">
        <f>IF(FW264&gt;0,"02",IF(FN264&gt;0,"01",IF(FE264&gt;0,"00",IF(EM264&gt;0,"G1",IF(ED264&gt;0,"F1",IF(DU264&gt;0,"E1",IF(DL264&gt;0,"D1",IF(DC264&gt;0,"C1",IF(CT264&gt;0,"B1",IF(BM264&gt;0,"A1","-"))))))))))</f>
        <v>A1</v>
      </c>
      <c r="BC264" s="167" t="str">
        <f t="shared" ref="BC264:BC268" si="242">IF(OR(BB264="A1",BB264="B1",BB264="C1",BB264="D1",BB264="E1",BB264="F1",BB264="G1",BB264="H1"),"IFR",IF(OR(BB264="00",BB264="01",BB264="02",BB264="03",BB264="04",BB264="05"),"IFU","-"))</f>
        <v>IFR</v>
      </c>
      <c r="BD264" s="5" t="str">
        <f t="shared" ref="BD264:BD268" si="243">BB264</f>
        <v>A1</v>
      </c>
      <c r="BE264" s="5"/>
      <c r="BF264" s="5"/>
      <c r="BG264" s="12"/>
      <c r="BH264" s="5"/>
      <c r="BI264" s="5"/>
      <c r="BJ264" s="54">
        <f>FB264-(28+15)</f>
        <v>44173</v>
      </c>
      <c r="BK264" s="54">
        <f ca="1">IF(BM264&gt;0,BL264,IF(BJ264&lt;TODAY(),WORKDAY(TODAY(),10),BJ264))</f>
        <v>44243</v>
      </c>
      <c r="BL264" s="54">
        <v>44243</v>
      </c>
      <c r="BM264" s="5" t="s">
        <v>780</v>
      </c>
      <c r="BN264" s="167"/>
      <c r="BO264" s="167"/>
      <c r="BP264" s="167"/>
      <c r="BQ264" s="167"/>
      <c r="BR264" s="157"/>
      <c r="BS264" s="157"/>
      <c r="BT264" s="157"/>
      <c r="BU264" s="157"/>
      <c r="BV264" s="157"/>
      <c r="BW264" s="147"/>
      <c r="BX264" s="147"/>
      <c r="BY264" s="147"/>
      <c r="BZ264" s="147"/>
      <c r="CA264" s="147"/>
      <c r="CB264" s="125"/>
      <c r="CC264" s="125"/>
      <c r="CD264" s="125"/>
      <c r="CE264" s="125"/>
      <c r="CF264" s="125"/>
      <c r="CG264" s="125"/>
      <c r="CH264" s="125"/>
      <c r="CI264" s="125"/>
      <c r="CJ264" s="125"/>
      <c r="CK264" s="125"/>
      <c r="CL264" s="24">
        <f>WORKDAY(BJ264,20)</f>
        <v>44201</v>
      </c>
      <c r="CM264" s="24">
        <f ca="1">IF(BM264&gt;0,WORKDAY(BK264,10),"-")</f>
        <v>44257</v>
      </c>
      <c r="CN264" s="54"/>
      <c r="CO264" s="117"/>
      <c r="CP264" s="34"/>
      <c r="CQ264" s="24">
        <f>WORKDAY(CL264,10)</f>
        <v>44215</v>
      </c>
      <c r="CR264" s="24" t="str">
        <f>IF(CO264&gt;0,WORKDAY(CM264,10),"-")</f>
        <v>-</v>
      </c>
      <c r="CS264" s="54"/>
      <c r="CT264" s="5"/>
      <c r="CU264" s="24" t="str">
        <f>IF(CT264&gt;0,WORKDAY(CQ264,10),"-")</f>
        <v>-</v>
      </c>
      <c r="CV264" s="24" t="str">
        <f>IF(CT264&gt;0,WORKDAY(CR264,10),"-")</f>
        <v>-</v>
      </c>
      <c r="CW264" s="54"/>
      <c r="CX264" s="5"/>
      <c r="CY264" s="34"/>
      <c r="CZ264" s="24" t="str">
        <f>IF(CX264&gt;0,WORKDAY(CU264,10),"-")</f>
        <v>-</v>
      </c>
      <c r="DA264" s="24" t="str">
        <f>IF(CX264&gt;0,WORKDAY(CV264,10),"-")</f>
        <v>-</v>
      </c>
      <c r="DB264" s="24"/>
      <c r="DC264" s="5"/>
      <c r="DD264" s="24" t="str">
        <f>IF(DC264&gt;0,WORKDAY(CZ264,10),"-")</f>
        <v>-</v>
      </c>
      <c r="DE264" s="24" t="str">
        <f>IF(DC264&gt;0,WORKDAY(DA264,10),"-")</f>
        <v>-</v>
      </c>
      <c r="DF264" s="5"/>
      <c r="DG264" s="5"/>
      <c r="DH264" s="54"/>
      <c r="DI264" s="24" t="str">
        <f>IF(DG264&gt;0,WORKDAY(DD264,10),"-")</f>
        <v>-</v>
      </c>
      <c r="DJ264" s="24">
        <v>43455</v>
      </c>
      <c r="DK264" s="5"/>
      <c r="DL264" s="5"/>
      <c r="DM264" s="24" t="str">
        <f>IF(DL264&gt;0,WORKDAY(DI264,10),"-")</f>
        <v>-</v>
      </c>
      <c r="DN264" s="24" t="str">
        <f>IF(DL264&gt;0,WORKDAY(DJ264,10),"-")</f>
        <v>-</v>
      </c>
      <c r="DO264" s="5"/>
      <c r="DP264" s="5"/>
      <c r="DQ264" s="54"/>
      <c r="DR264" s="24" t="str">
        <f>IF(DP264&gt;0,WORKDAY(DM264,10),"-")</f>
        <v>-</v>
      </c>
      <c r="DS264" s="24">
        <v>43455</v>
      </c>
      <c r="DT264" s="5"/>
      <c r="DU264" s="5"/>
      <c r="DV264" s="24" t="str">
        <f>IF(DU264&gt;0,WORKDAY(DR264,10),"-")</f>
        <v>-</v>
      </c>
      <c r="DW264" s="24" t="str">
        <f>IF(DU264&gt;0,WORKDAY(DS264,10),"-")</f>
        <v>-</v>
      </c>
      <c r="DX264" s="5"/>
      <c r="DY264" s="5"/>
      <c r="DZ264" s="54"/>
      <c r="EA264" s="24" t="str">
        <f>IF(DY264&gt;0,WORKDAY(DV264,10),"-")</f>
        <v>-</v>
      </c>
      <c r="EB264" s="24" t="str">
        <f>IF(DY264&gt;0,WORKDAY(DW264,10),"-")</f>
        <v>-</v>
      </c>
      <c r="EC264" s="5"/>
      <c r="ED264" s="5"/>
      <c r="EE264" s="24" t="str">
        <f>IF(ED264&gt;0,WORKDAY(EA264,10),"-")</f>
        <v>-</v>
      </c>
      <c r="EF264" s="24" t="str">
        <f>IF(ED264&gt;0,WORKDAY(EB264,10),"-")</f>
        <v>-</v>
      </c>
      <c r="EG264" s="5"/>
      <c r="EH264" s="5"/>
      <c r="EI264" s="54"/>
      <c r="EJ264" s="24" t="str">
        <f>IF(EH264&gt;0,WORKDAY(EE264,10),"-")</f>
        <v>-</v>
      </c>
      <c r="EK264" s="24" t="str">
        <f>IF(EH264&gt;0,WORKDAY(EF264,10),"-")</f>
        <v>-</v>
      </c>
      <c r="EL264" s="5"/>
      <c r="EM264" s="5"/>
      <c r="EN264" s="24" t="str">
        <f>IF(EM264&gt;0,WORKDAY(EJ264,10),"-")</f>
        <v>-</v>
      </c>
      <c r="EO264" s="24" t="str">
        <f>IF(EM264&gt;0,WORKDAY(EK264,10),"-")</f>
        <v>-</v>
      </c>
      <c r="EP264" s="5"/>
      <c r="EQ264" s="5"/>
      <c r="ER264" s="54"/>
      <c r="ES264" s="54"/>
      <c r="ET264" s="54"/>
      <c r="EU264" s="54"/>
      <c r="EV264" s="54"/>
      <c r="EW264" s="24"/>
      <c r="EX264" s="24"/>
      <c r="EY264" s="167"/>
      <c r="EZ264" s="167"/>
      <c r="FA264" s="193"/>
      <c r="FB264" s="214">
        <v>44216</v>
      </c>
      <c r="FC264" s="214">
        <f>FB264</f>
        <v>44216</v>
      </c>
      <c r="FD264" s="5"/>
      <c r="FE264" s="5"/>
      <c r="FF264" s="24" t="str">
        <f>IF(FE264&gt;0,WORKDAY(FB264,10),"-")</f>
        <v>-</v>
      </c>
      <c r="FG264" s="24" t="str">
        <f>IF(FE264&gt;0,WORKDAY(FC264,10),"-")</f>
        <v>-</v>
      </c>
      <c r="FH264" s="5"/>
      <c r="FI264" s="5"/>
      <c r="FJ264" s="34"/>
      <c r="FK264" s="24">
        <f t="shared" ref="FK264:FK268" si="244">WORKDAY(FB264,20)</f>
        <v>44244</v>
      </c>
      <c r="FL264" s="24">
        <f>FK264</f>
        <v>44244</v>
      </c>
      <c r="FM264" s="167"/>
      <c r="FN264" s="167"/>
      <c r="FO264" s="24" t="str">
        <f>IF(FN264&gt;0,WORKDAY(FK264,10),"-")</f>
        <v>-</v>
      </c>
      <c r="FP264" s="24" t="str">
        <f>IF(FN264&gt;0,WORKDAY(FL264,10),"-")</f>
        <v>-</v>
      </c>
      <c r="FQ264" s="5"/>
      <c r="FR264" s="5"/>
      <c r="FS264" s="54"/>
      <c r="FT264" s="24">
        <f t="shared" ref="FT264:FT268" si="245">WORKDAY(FK264,20)</f>
        <v>44272</v>
      </c>
      <c r="FU264" s="24">
        <f>FT264</f>
        <v>44272</v>
      </c>
      <c r="FV264" s="5"/>
      <c r="FW264" s="5"/>
      <c r="FX264" s="24" t="str">
        <f>IF(FW264&gt;0,WORKDAY(FT264,10),"-")</f>
        <v>-</v>
      </c>
      <c r="FY264" s="24" t="str">
        <f>IF(FW264&gt;0,WORKDAY(FU264,10),"-")</f>
        <v>-</v>
      </c>
      <c r="FZ264" s="5"/>
      <c r="GA264" s="5"/>
      <c r="GB264" s="54"/>
      <c r="GC264" s="54"/>
      <c r="GD264" s="54"/>
      <c r="GE264" s="54"/>
      <c r="GF264" s="54"/>
      <c r="GG264" s="54"/>
      <c r="GH264" s="54"/>
      <c r="GI264" s="54"/>
      <c r="GJ264" s="54"/>
      <c r="GK264" s="54"/>
      <c r="GL264" s="54"/>
      <c r="GM264" s="54"/>
      <c r="GN264" s="54"/>
      <c r="GO264" s="54"/>
      <c r="GP264" s="54"/>
      <c r="GQ264" s="54"/>
      <c r="GR264" s="54"/>
      <c r="GS264" s="54"/>
      <c r="GT264" s="54"/>
      <c r="GU264" s="54"/>
      <c r="GV264" s="54"/>
      <c r="GW264" s="54"/>
      <c r="GX264" s="54"/>
      <c r="GY264" s="54"/>
      <c r="GZ264" s="193"/>
      <c r="HA264" s="54"/>
      <c r="HB264" s="54"/>
      <c r="HC264" s="54"/>
      <c r="HD264" s="34">
        <f t="shared" ca="1" si="176"/>
        <v>1</v>
      </c>
      <c r="HE264" s="25">
        <f t="shared" ca="1" si="193"/>
        <v>6.8389057750759875E-4</v>
      </c>
      <c r="HF264" s="25">
        <f t="shared" ca="1" si="194"/>
        <v>1.5197568389057751E-3</v>
      </c>
      <c r="HG264" s="25">
        <f t="shared" ca="1" si="195"/>
        <v>9.0543259557344079E-4</v>
      </c>
      <c r="HH264" s="25">
        <f t="shared" ca="1" si="196"/>
        <v>2.012072434607646E-3</v>
      </c>
      <c r="HI264" s="25"/>
      <c r="HJ264" s="25"/>
      <c r="HK264" s="5"/>
      <c r="HL264" s="24">
        <f t="shared" ca="1" si="241"/>
        <v>44243</v>
      </c>
      <c r="HM264" s="107"/>
      <c r="HN264" s="85"/>
      <c r="HO264" s="204" t="str">
        <f t="shared" si="177"/>
        <v>ожидание A1</v>
      </c>
      <c r="HP264" s="204" t="str">
        <f t="shared" si="178"/>
        <v>не выгружено 00</v>
      </c>
      <c r="HQ264" s="182" t="str">
        <f t="shared" si="179"/>
        <v>выгружено A1</v>
      </c>
      <c r="HR264" s="182" t="str">
        <f t="shared" si="180"/>
        <v>ожидание A1</v>
      </c>
      <c r="HS264" s="182" t="b">
        <f t="shared" si="181"/>
        <v>0</v>
      </c>
      <c r="HT264" s="182" t="str">
        <f t="shared" si="182"/>
        <v>ожидание замечаний</v>
      </c>
      <c r="HU264" s="182" t="str">
        <f t="shared" si="183"/>
        <v>0055-P2-GA1-CPC-TRM-00655</v>
      </c>
      <c r="HV264" s="191">
        <f t="shared" si="184"/>
        <v>44243</v>
      </c>
      <c r="HW264" s="184" t="str">
        <f t="shared" si="185"/>
        <v>ожидание A1</v>
      </c>
      <c r="HX264" s="191" t="str">
        <f t="shared" si="186"/>
        <v>ожидание A1</v>
      </c>
      <c r="HY264" s="183"/>
      <c r="HZ264" s="182" t="str">
        <f t="shared" si="187"/>
        <v>выгружено</v>
      </c>
      <c r="IA264" s="182" t="str">
        <f t="shared" si="188"/>
        <v>A1</v>
      </c>
      <c r="IB264" s="182" t="str">
        <f t="shared" si="189"/>
        <v>ожидание замечаний к ревизии</v>
      </c>
      <c r="IC264" s="182" t="str">
        <f t="shared" si="190"/>
        <v>A1</v>
      </c>
      <c r="ID264" s="182" t="str">
        <f t="shared" si="191"/>
        <v>A1</v>
      </c>
      <c r="IE264" s="185" t="str">
        <f t="shared" si="192"/>
        <v>1</v>
      </c>
      <c r="IF264" s="135" t="s">
        <v>705</v>
      </c>
      <c r="IG264" s="181">
        <v>1</v>
      </c>
      <c r="IH264" s="85"/>
      <c r="II264" s="85"/>
      <c r="IJ264" s="85"/>
      <c r="IK264" s="85"/>
      <c r="IL264" s="85"/>
      <c r="IM264" s="85"/>
      <c r="IN264" s="85"/>
      <c r="IO264" s="85"/>
      <c r="IP264" s="85"/>
      <c r="IQ264" s="85"/>
      <c r="IR264" s="85"/>
      <c r="IS264" s="85"/>
      <c r="IT264" s="85"/>
      <c r="IU264" s="85"/>
      <c r="IV264" s="85"/>
      <c r="IW264" s="85"/>
      <c r="IX264" s="85"/>
      <c r="IY264" s="85"/>
      <c r="IZ264" s="85"/>
      <c r="JA264" s="85"/>
      <c r="JB264" s="85"/>
      <c r="JC264" s="85"/>
      <c r="JD264" s="85"/>
      <c r="JE264" s="85"/>
      <c r="JF264" s="85"/>
      <c r="JG264" s="85"/>
      <c r="JH264" s="85"/>
      <c r="JI264" s="85"/>
      <c r="JJ264" s="85"/>
      <c r="JK264" s="85"/>
      <c r="JL264" s="85"/>
      <c r="JM264" s="85"/>
      <c r="JN264" s="85"/>
      <c r="JO264" s="85"/>
      <c r="JP264" s="85"/>
      <c r="JQ264" s="85"/>
      <c r="JR264" s="85"/>
      <c r="JS264" s="85"/>
      <c r="JT264" s="85"/>
      <c r="JU264" s="85"/>
      <c r="JV264" s="85"/>
      <c r="JW264" s="85"/>
      <c r="JX264" s="85"/>
      <c r="JY264" s="85"/>
      <c r="JZ264" s="85"/>
      <c r="KA264" s="85"/>
      <c r="KB264" s="85"/>
      <c r="KC264" s="85"/>
    </row>
    <row r="265" spans="1:289" s="57" customFormat="1" ht="42.75" hidden="1" customHeight="1">
      <c r="A265" s="42"/>
      <c r="B265" s="19" t="s">
        <v>156</v>
      </c>
      <c r="C265" s="19" t="s">
        <v>157</v>
      </c>
      <c r="D265" s="5"/>
      <c r="E265" s="5"/>
      <c r="F265" s="5"/>
      <c r="G265" s="5"/>
      <c r="H265" s="5" t="s">
        <v>727</v>
      </c>
      <c r="I265" s="5" t="s">
        <v>736</v>
      </c>
      <c r="J265" s="5"/>
      <c r="K265" s="5"/>
      <c r="L265" s="5"/>
      <c r="M265" s="5"/>
      <c r="N265" s="5"/>
      <c r="O265" s="5"/>
      <c r="P265" s="5" t="s">
        <v>749</v>
      </c>
      <c r="Q265" s="5" t="s">
        <v>750</v>
      </c>
      <c r="R265" s="5" t="s">
        <v>209</v>
      </c>
      <c r="S265" s="5" t="s">
        <v>362</v>
      </c>
      <c r="T265" s="5" t="s">
        <v>370</v>
      </c>
      <c r="U265" s="5" t="s">
        <v>158</v>
      </c>
      <c r="V265" s="5"/>
      <c r="W265" s="167" t="str">
        <f t="shared" si="240"/>
        <v>3-60-JGCC-0001</v>
      </c>
      <c r="X265" s="19" t="s">
        <v>180</v>
      </c>
      <c r="Y265" s="19">
        <v>60</v>
      </c>
      <c r="Z265" s="19" t="s">
        <v>179</v>
      </c>
      <c r="AA265" s="19" t="s">
        <v>303</v>
      </c>
      <c r="AB265" s="19"/>
      <c r="AC265" s="19" t="s">
        <v>188</v>
      </c>
      <c r="AD265" s="5"/>
      <c r="AE265" s="19">
        <v>4</v>
      </c>
      <c r="AF265" s="19" t="s">
        <v>181</v>
      </c>
      <c r="AG265" s="19" t="s">
        <v>182</v>
      </c>
      <c r="AH265" s="19">
        <v>335</v>
      </c>
      <c r="AI265" s="19" t="s">
        <v>224</v>
      </c>
      <c r="AJ265" s="5"/>
      <c r="AK265" s="5"/>
      <c r="AL265" s="5" t="s">
        <v>121</v>
      </c>
      <c r="AM265" s="5"/>
      <c r="AN265" s="5" t="s">
        <v>168</v>
      </c>
      <c r="AO265" s="5" t="str">
        <f>CONCATENATE("0055-",B265,"-",C265,"-","4",".",AE265,".",AF265,".",AG265,".",AH265,"-",AL265,".",AN265,"-",AI265)</f>
        <v>0055-CPC-GA1-4.4.4.60.335-ATH2.SP-0011</v>
      </c>
      <c r="AP265" s="5" t="str">
        <f>CONCATENATE("0055-",B265,"-",C265,"-","4",".",AE265,".",AF265,".",AG265,".",AH265,"-",AL265,"-",AN265,"-",AI265,"_",BD265,"_",U265)</f>
        <v>0055-CPC-GA1-4.4.4.60.335-ATH2-SP-0011_A1_ER</v>
      </c>
      <c r="AQ265" s="13" t="s">
        <v>510</v>
      </c>
      <c r="AR265" s="13" t="s">
        <v>391</v>
      </c>
      <c r="AS265" s="13"/>
      <c r="AT265" s="13"/>
      <c r="AU265" s="13" t="s">
        <v>319</v>
      </c>
      <c r="AV265" s="13" t="s">
        <v>334</v>
      </c>
      <c r="AW265" s="13" t="str">
        <f>CONCATENATE(AQ265," ",AS265,CHAR(10),W265,CHAR(10),AU265)</f>
        <v>AGDS Control Cabinet 
3-60-JGCC-0001
List of elements</v>
      </c>
      <c r="AX265" s="13" t="str">
        <f>CONCATENATE(AR265," ",AT265,CHAR(10),W265,CHAR(10),AV265)</f>
        <v>Системный шкаф АСКЗ 
3-60-JGCC-0001
Перечень элементов</v>
      </c>
      <c r="AY265" s="5"/>
      <c r="AZ265" s="5" t="s">
        <v>490</v>
      </c>
      <c r="BA265" s="167" t="s">
        <v>489</v>
      </c>
      <c r="BB265" s="5" t="str">
        <f>IF(FW265&gt;0,"02",IF(FN265&gt;0,"01",IF(FE265&gt;0,"00",IF(EM265&gt;0,"G1",IF(ED265&gt;0,"F1",IF(DU265&gt;0,"E1",IF(DL265&gt;0,"D1",IF(DC265&gt;0,"C1",IF(CT265&gt;0,"B1",IF(BM265&gt;0,"A1","-"))))))))))</f>
        <v>A1</v>
      </c>
      <c r="BC265" s="167" t="str">
        <f t="shared" si="242"/>
        <v>IFR</v>
      </c>
      <c r="BD265" s="5" t="str">
        <f t="shared" si="243"/>
        <v>A1</v>
      </c>
      <c r="BE265" s="5"/>
      <c r="BF265" s="5"/>
      <c r="BG265" s="12"/>
      <c r="BH265" s="5"/>
      <c r="BI265" s="5"/>
      <c r="BJ265" s="54">
        <f>FB265-(28+15)</f>
        <v>44173</v>
      </c>
      <c r="BK265" s="54">
        <f ca="1">IF(BM265&gt;0,BL265,IF(BJ265&lt;TODAY(),WORKDAY(TODAY(),10),BJ265))</f>
        <v>44243</v>
      </c>
      <c r="BL265" s="193">
        <v>44243</v>
      </c>
      <c r="BM265" s="167" t="s">
        <v>780</v>
      </c>
      <c r="BN265" s="167"/>
      <c r="BO265" s="167"/>
      <c r="BP265" s="167"/>
      <c r="BQ265" s="167"/>
      <c r="BR265" s="157"/>
      <c r="BS265" s="157"/>
      <c r="BT265" s="157"/>
      <c r="BU265" s="157"/>
      <c r="BV265" s="157"/>
      <c r="BW265" s="147"/>
      <c r="BX265" s="147"/>
      <c r="BY265" s="147"/>
      <c r="BZ265" s="147"/>
      <c r="CA265" s="147"/>
      <c r="CB265" s="125"/>
      <c r="CC265" s="125"/>
      <c r="CD265" s="125"/>
      <c r="CE265" s="125"/>
      <c r="CF265" s="125"/>
      <c r="CG265" s="125"/>
      <c r="CH265" s="125"/>
      <c r="CI265" s="125"/>
      <c r="CJ265" s="125"/>
      <c r="CK265" s="125"/>
      <c r="CL265" s="24">
        <f>WORKDAY(BJ265,20)</f>
        <v>44201</v>
      </c>
      <c r="CM265" s="24">
        <f ca="1">IF(BM265&gt;0,WORKDAY(BK265,10),"-")</f>
        <v>44257</v>
      </c>
      <c r="CN265" s="54"/>
      <c r="CO265" s="117"/>
      <c r="CP265" s="34"/>
      <c r="CQ265" s="24">
        <f>WORKDAY(CL265,10)</f>
        <v>44215</v>
      </c>
      <c r="CR265" s="24" t="str">
        <f>IF(CO265&gt;0,WORKDAY(CM265,10),"-")</f>
        <v>-</v>
      </c>
      <c r="CS265" s="54"/>
      <c r="CT265" s="5"/>
      <c r="CU265" s="24" t="str">
        <f>IF(CT265&gt;0,WORKDAY(CQ265,10),"-")</f>
        <v>-</v>
      </c>
      <c r="CV265" s="24" t="str">
        <f>IF(CT265&gt;0,WORKDAY(CR265,10),"-")</f>
        <v>-</v>
      </c>
      <c r="CW265" s="54"/>
      <c r="CX265" s="5"/>
      <c r="CY265" s="34"/>
      <c r="CZ265" s="24" t="str">
        <f>IF(CX265&gt;0,WORKDAY(CU265,10),"-")</f>
        <v>-</v>
      </c>
      <c r="DA265" s="24" t="str">
        <f>IF(CX265&gt;0,WORKDAY(CV265,10),"-")</f>
        <v>-</v>
      </c>
      <c r="DB265" s="24"/>
      <c r="DC265" s="5"/>
      <c r="DD265" s="24" t="str">
        <f>IF(DC265&gt;0,WORKDAY(CZ265,10),"-")</f>
        <v>-</v>
      </c>
      <c r="DE265" s="24" t="str">
        <f>IF(DC265&gt;0,WORKDAY(DA265,10),"-")</f>
        <v>-</v>
      </c>
      <c r="DF265" s="5"/>
      <c r="DG265" s="5"/>
      <c r="DH265" s="54"/>
      <c r="DI265" s="24" t="str">
        <f>IF(DG265&gt;0,WORKDAY(DD265,10),"-")</f>
        <v>-</v>
      </c>
      <c r="DJ265" s="24">
        <v>43455</v>
      </c>
      <c r="DK265" s="5"/>
      <c r="DL265" s="5"/>
      <c r="DM265" s="24" t="str">
        <f>IF(DL265&gt;0,WORKDAY(DI265,10),"-")</f>
        <v>-</v>
      </c>
      <c r="DN265" s="24" t="str">
        <f>IF(DL265&gt;0,WORKDAY(DJ265,10),"-")</f>
        <v>-</v>
      </c>
      <c r="DO265" s="5"/>
      <c r="DP265" s="5"/>
      <c r="DQ265" s="54"/>
      <c r="DR265" s="24" t="str">
        <f>IF(DP265&gt;0,WORKDAY(DM265,10),"-")</f>
        <v>-</v>
      </c>
      <c r="DS265" s="24">
        <v>43455</v>
      </c>
      <c r="DT265" s="5"/>
      <c r="DU265" s="5"/>
      <c r="DV265" s="24" t="str">
        <f>IF(DU265&gt;0,WORKDAY(DR265,10),"-")</f>
        <v>-</v>
      </c>
      <c r="DW265" s="24" t="str">
        <f>IF(DU265&gt;0,WORKDAY(DS265,10),"-")</f>
        <v>-</v>
      </c>
      <c r="DX265" s="5"/>
      <c r="DY265" s="5"/>
      <c r="DZ265" s="54"/>
      <c r="EA265" s="24" t="str">
        <f>IF(DY265&gt;0,WORKDAY(DV265,10),"-")</f>
        <v>-</v>
      </c>
      <c r="EB265" s="24" t="str">
        <f>IF(DY265&gt;0,WORKDAY(DW265,10),"-")</f>
        <v>-</v>
      </c>
      <c r="EC265" s="5"/>
      <c r="ED265" s="5"/>
      <c r="EE265" s="24" t="str">
        <f>IF(ED265&gt;0,WORKDAY(EA265,10),"-")</f>
        <v>-</v>
      </c>
      <c r="EF265" s="24" t="str">
        <f>IF(ED265&gt;0,WORKDAY(EB265,10),"-")</f>
        <v>-</v>
      </c>
      <c r="EG265" s="5"/>
      <c r="EH265" s="5"/>
      <c r="EI265" s="54"/>
      <c r="EJ265" s="24" t="str">
        <f>IF(EH265&gt;0,WORKDAY(EE265,10),"-")</f>
        <v>-</v>
      </c>
      <c r="EK265" s="24" t="str">
        <f>IF(EH265&gt;0,WORKDAY(EF265,10),"-")</f>
        <v>-</v>
      </c>
      <c r="EL265" s="5"/>
      <c r="EM265" s="5"/>
      <c r="EN265" s="24" t="str">
        <f>IF(EM265&gt;0,WORKDAY(EJ265,10),"-")</f>
        <v>-</v>
      </c>
      <c r="EO265" s="24" t="str">
        <f>IF(EM265&gt;0,WORKDAY(EK265,10),"-")</f>
        <v>-</v>
      </c>
      <c r="EP265" s="5"/>
      <c r="EQ265" s="5"/>
      <c r="ER265" s="54"/>
      <c r="ES265" s="54"/>
      <c r="ET265" s="54"/>
      <c r="EU265" s="54"/>
      <c r="EV265" s="54"/>
      <c r="EW265" s="24"/>
      <c r="EX265" s="24"/>
      <c r="EY265" s="167"/>
      <c r="EZ265" s="167"/>
      <c r="FA265" s="193"/>
      <c r="FB265" s="214">
        <v>44216</v>
      </c>
      <c r="FC265" s="214">
        <f>FB265</f>
        <v>44216</v>
      </c>
      <c r="FD265" s="5"/>
      <c r="FE265" s="5"/>
      <c r="FF265" s="24" t="str">
        <f>IF(FE265&gt;0,WORKDAY(FB265,10),"-")</f>
        <v>-</v>
      </c>
      <c r="FG265" s="24" t="str">
        <f>IF(FE265&gt;0,WORKDAY(FC265,10),"-")</f>
        <v>-</v>
      </c>
      <c r="FH265" s="5"/>
      <c r="FI265" s="5"/>
      <c r="FJ265" s="34"/>
      <c r="FK265" s="24">
        <f t="shared" si="244"/>
        <v>44244</v>
      </c>
      <c r="FL265" s="24">
        <f>FK265</f>
        <v>44244</v>
      </c>
      <c r="FM265" s="167"/>
      <c r="FN265" s="167"/>
      <c r="FO265" s="24" t="str">
        <f>IF(FN265&gt;0,WORKDAY(FK265,10),"-")</f>
        <v>-</v>
      </c>
      <c r="FP265" s="24" t="str">
        <f>IF(FN265&gt;0,WORKDAY(FL265,10),"-")</f>
        <v>-</v>
      </c>
      <c r="FQ265" s="5"/>
      <c r="FR265" s="5"/>
      <c r="FS265" s="54"/>
      <c r="FT265" s="24">
        <f t="shared" si="245"/>
        <v>44272</v>
      </c>
      <c r="FU265" s="24">
        <f>FT265</f>
        <v>44272</v>
      </c>
      <c r="FV265" s="5"/>
      <c r="FW265" s="5"/>
      <c r="FX265" s="24" t="str">
        <f>IF(FW265&gt;0,WORKDAY(FT265,10),"-")</f>
        <v>-</v>
      </c>
      <c r="FY265" s="24" t="str">
        <f>IF(FW265&gt;0,WORKDAY(FU265,10),"-")</f>
        <v>-</v>
      </c>
      <c r="FZ265" s="5"/>
      <c r="GA265" s="5"/>
      <c r="GB265" s="54"/>
      <c r="GC265" s="54"/>
      <c r="GD265" s="54"/>
      <c r="GE265" s="54"/>
      <c r="GF265" s="54"/>
      <c r="GG265" s="54"/>
      <c r="GH265" s="54"/>
      <c r="GI265" s="54"/>
      <c r="GJ265" s="54"/>
      <c r="GK265" s="54"/>
      <c r="GL265" s="54"/>
      <c r="GM265" s="54"/>
      <c r="GN265" s="54"/>
      <c r="GO265" s="54"/>
      <c r="GP265" s="54"/>
      <c r="GQ265" s="54"/>
      <c r="GR265" s="54"/>
      <c r="GS265" s="54"/>
      <c r="GT265" s="54"/>
      <c r="GU265" s="54"/>
      <c r="GV265" s="54"/>
      <c r="GW265" s="54"/>
      <c r="GX265" s="54"/>
      <c r="GY265" s="54"/>
      <c r="GZ265" s="193"/>
      <c r="HA265" s="54"/>
      <c r="HB265" s="54"/>
      <c r="HC265" s="54"/>
      <c r="HD265" s="34">
        <f t="shared" ca="1" si="176"/>
        <v>1</v>
      </c>
      <c r="HE265" s="25">
        <f t="shared" ca="1" si="193"/>
        <v>6.8389057750759875E-4</v>
      </c>
      <c r="HF265" s="25">
        <f t="shared" ca="1" si="194"/>
        <v>1.5197568389057751E-3</v>
      </c>
      <c r="HG265" s="25">
        <f t="shared" ca="1" si="195"/>
        <v>9.0543259557344079E-4</v>
      </c>
      <c r="HH265" s="25">
        <f t="shared" ca="1" si="196"/>
        <v>2.012072434607646E-3</v>
      </c>
      <c r="HI265" s="25"/>
      <c r="HJ265" s="25"/>
      <c r="HK265" s="5"/>
      <c r="HL265" s="24">
        <f t="shared" ca="1" si="241"/>
        <v>44243</v>
      </c>
      <c r="HM265" s="107"/>
      <c r="HN265" s="85"/>
      <c r="HO265" s="204" t="str">
        <f t="shared" si="177"/>
        <v>ожидание A1</v>
      </c>
      <c r="HP265" s="204" t="str">
        <f t="shared" si="178"/>
        <v>не выгружено 00</v>
      </c>
      <c r="HQ265" s="182" t="str">
        <f t="shared" si="179"/>
        <v>выгружено A1</v>
      </c>
      <c r="HR265" s="182" t="str">
        <f t="shared" si="180"/>
        <v>ожидание A1</v>
      </c>
      <c r="HS265" s="182" t="b">
        <f t="shared" si="181"/>
        <v>0</v>
      </c>
      <c r="HT265" s="182" t="str">
        <f t="shared" si="182"/>
        <v>ожидание замечаний</v>
      </c>
      <c r="HU265" s="182" t="str">
        <f t="shared" si="183"/>
        <v>0055-P2-GA1-CPC-TRM-00655</v>
      </c>
      <c r="HV265" s="191">
        <f t="shared" si="184"/>
        <v>44243</v>
      </c>
      <c r="HW265" s="184" t="str">
        <f t="shared" si="185"/>
        <v>ожидание A1</v>
      </c>
      <c r="HX265" s="191" t="str">
        <f t="shared" si="186"/>
        <v>ожидание A1</v>
      </c>
      <c r="HY265" s="183"/>
      <c r="HZ265" s="182" t="str">
        <f t="shared" si="187"/>
        <v>выгружено</v>
      </c>
      <c r="IA265" s="182" t="str">
        <f t="shared" si="188"/>
        <v>A1</v>
      </c>
      <c r="IB265" s="182" t="str">
        <f t="shared" si="189"/>
        <v>ожидание замечаний к ревизии</v>
      </c>
      <c r="IC265" s="182" t="str">
        <f t="shared" si="190"/>
        <v>A1</v>
      </c>
      <c r="ID265" s="182" t="str">
        <f t="shared" si="191"/>
        <v>A1</v>
      </c>
      <c r="IE265" s="185" t="str">
        <f t="shared" si="192"/>
        <v>1</v>
      </c>
      <c r="IF265" s="135" t="s">
        <v>705</v>
      </c>
      <c r="IG265" s="181">
        <v>1</v>
      </c>
      <c r="IH265" s="85"/>
      <c r="II265" s="85"/>
      <c r="IJ265" s="85"/>
      <c r="IK265" s="85"/>
      <c r="IL265" s="85"/>
      <c r="IM265" s="85"/>
      <c r="IN265" s="85"/>
      <c r="IO265" s="85"/>
      <c r="IP265" s="85"/>
      <c r="IQ265" s="85"/>
      <c r="IR265" s="85"/>
      <c r="IS265" s="85"/>
      <c r="IT265" s="85"/>
      <c r="IU265" s="85"/>
      <c r="IV265" s="85"/>
      <c r="IW265" s="85"/>
      <c r="IX265" s="85"/>
      <c r="IY265" s="85"/>
      <c r="IZ265" s="85"/>
      <c r="JA265" s="85"/>
      <c r="JB265" s="85"/>
      <c r="JC265" s="85"/>
      <c r="JD265" s="85"/>
      <c r="JE265" s="85"/>
      <c r="JF265" s="85"/>
      <c r="JG265" s="85"/>
      <c r="JH265" s="85"/>
      <c r="JI265" s="85"/>
      <c r="JJ265" s="85"/>
      <c r="JK265" s="85"/>
      <c r="JL265" s="85"/>
      <c r="JM265" s="85"/>
      <c r="JN265" s="85"/>
      <c r="JO265" s="85"/>
      <c r="JP265" s="85"/>
      <c r="JQ265" s="85"/>
      <c r="JR265" s="85"/>
      <c r="JS265" s="85"/>
      <c r="JT265" s="85"/>
      <c r="JU265" s="85"/>
      <c r="JV265" s="85"/>
      <c r="JW265" s="85"/>
      <c r="JX265" s="85"/>
      <c r="JY265" s="85"/>
      <c r="JZ265" s="85"/>
      <c r="KA265" s="85"/>
      <c r="KB265" s="85"/>
      <c r="KC265" s="85"/>
    </row>
    <row r="266" spans="1:289" s="57" customFormat="1" ht="42.75" hidden="1" customHeight="1">
      <c r="A266" s="42"/>
      <c r="B266" s="19" t="s">
        <v>156</v>
      </c>
      <c r="C266" s="19" t="s">
        <v>157</v>
      </c>
      <c r="D266" s="5"/>
      <c r="E266" s="5"/>
      <c r="F266" s="5"/>
      <c r="G266" s="5"/>
      <c r="H266" s="5" t="s">
        <v>727</v>
      </c>
      <c r="I266" s="5" t="s">
        <v>736</v>
      </c>
      <c r="J266" s="5"/>
      <c r="K266" s="5"/>
      <c r="L266" s="5"/>
      <c r="M266" s="5"/>
      <c r="N266" s="5"/>
      <c r="O266" s="5"/>
      <c r="P266" s="5" t="s">
        <v>749</v>
      </c>
      <c r="Q266" s="5" t="s">
        <v>750</v>
      </c>
      <c r="R266" s="5" t="s">
        <v>209</v>
      </c>
      <c r="S266" s="5" t="s">
        <v>362</v>
      </c>
      <c r="T266" s="5" t="s">
        <v>370</v>
      </c>
      <c r="U266" s="5" t="s">
        <v>158</v>
      </c>
      <c r="V266" s="5"/>
      <c r="W266" s="167" t="str">
        <f>CONCATENATE(X266,"-",Y266,"-",Z266,AA266,,AB266,"-",AC266)</f>
        <v>3-60-JGCC-0001</v>
      </c>
      <c r="X266" s="19" t="s">
        <v>180</v>
      </c>
      <c r="Y266" s="19">
        <v>60</v>
      </c>
      <c r="Z266" s="19" t="s">
        <v>179</v>
      </c>
      <c r="AA266" s="19" t="s">
        <v>303</v>
      </c>
      <c r="AB266" s="19"/>
      <c r="AC266" s="19" t="s">
        <v>188</v>
      </c>
      <c r="AD266" s="5"/>
      <c r="AE266" s="19">
        <v>4</v>
      </c>
      <c r="AF266" s="19" t="s">
        <v>181</v>
      </c>
      <c r="AG266" s="19" t="s">
        <v>182</v>
      </c>
      <c r="AH266" s="19">
        <v>335</v>
      </c>
      <c r="AI266" s="19" t="s">
        <v>224</v>
      </c>
      <c r="AJ266" s="5"/>
      <c r="AK266" s="5"/>
      <c r="AL266" s="5" t="s">
        <v>121</v>
      </c>
      <c r="AM266" s="5"/>
      <c r="AN266" s="5" t="s">
        <v>169</v>
      </c>
      <c r="AO266" s="5" t="str">
        <f>CONCATENATE("0055-",B266,"-",C266,"-","4",".",AE266,".",AF266,".",AG266,".",AH266,"-",AL266,".",AN266,"-",AI266)</f>
        <v>0055-CPC-GA1-4.4.4.60.335-ATH2.V0-0011</v>
      </c>
      <c r="AP266" s="5" t="str">
        <f>CONCATENATE("0055-",B266,"-",C266,"-","4",".",AE266,".",AF266,".",AG266,".",AH266,"-",AL266,"-",AN266,"-",AI266,"_",BD266,"_",U266)</f>
        <v>0055-CPC-GA1-4.4.4.60.335-ATH2-V0-0011_A1_ER</v>
      </c>
      <c r="AQ266" s="13" t="s">
        <v>510</v>
      </c>
      <c r="AR266" s="13" t="s">
        <v>391</v>
      </c>
      <c r="AS266" s="13"/>
      <c r="AT266" s="13"/>
      <c r="AU266" s="13" t="s">
        <v>320</v>
      </c>
      <c r="AV266" s="13" t="s">
        <v>335</v>
      </c>
      <c r="AW266" s="13" t="str">
        <f>CONCATENATE(AQ266," ",AS266,CHAR(10),W266,CHAR(10),AU266)</f>
        <v>AGDS Control Cabinet 
3-60-JGCC-0001
General view drawings</v>
      </c>
      <c r="AX266" s="13" t="str">
        <f>CONCATENATE(AR266," ",AT266,CHAR(10),W266,CHAR(10),AV266)</f>
        <v>Системный шкаф АСКЗ 
3-60-JGCC-0001
Чертеж общего вида</v>
      </c>
      <c r="AY266" s="5"/>
      <c r="AZ266" s="5" t="s">
        <v>490</v>
      </c>
      <c r="BA266" s="5" t="s">
        <v>489</v>
      </c>
      <c r="BB266" s="5" t="str">
        <f>IF(FW266&gt;0,"02",IF(FN266&gt;0,"01",IF(FE266&gt;0,"00",IF(EM266&gt;0,"G1",IF(ED266&gt;0,"F1",IF(DU266&gt;0,"E1",IF(DL266&gt;0,"D1",IF(DC266&gt;0,"C1",IF(CT266&gt;0,"B1",IF(BM266&gt;0,"A1","-"))))))))))</f>
        <v>A1</v>
      </c>
      <c r="BC266" s="167" t="str">
        <f t="shared" si="242"/>
        <v>IFR</v>
      </c>
      <c r="BD266" s="5" t="str">
        <f t="shared" si="243"/>
        <v>A1</v>
      </c>
      <c r="BE266" s="5"/>
      <c r="BF266" s="5"/>
      <c r="BG266" s="12"/>
      <c r="BH266" s="5"/>
      <c r="BI266" s="5"/>
      <c r="BJ266" s="54">
        <f>FB266-(28+15)</f>
        <v>44173</v>
      </c>
      <c r="BK266" s="54">
        <f ca="1">IF(BM266&gt;0,BL266,IF(BJ266&lt;TODAY(),WORKDAY(TODAY(),10),BJ266))</f>
        <v>44243</v>
      </c>
      <c r="BL266" s="193">
        <v>44243</v>
      </c>
      <c r="BM266" s="167" t="s">
        <v>780</v>
      </c>
      <c r="BN266" s="167"/>
      <c r="BO266" s="167"/>
      <c r="BP266" s="167"/>
      <c r="BQ266" s="167"/>
      <c r="BR266" s="157"/>
      <c r="BS266" s="157"/>
      <c r="BT266" s="157"/>
      <c r="BU266" s="157"/>
      <c r="BV266" s="157"/>
      <c r="BW266" s="147"/>
      <c r="BX266" s="147"/>
      <c r="BY266" s="147"/>
      <c r="BZ266" s="147"/>
      <c r="CA266" s="147"/>
      <c r="CB266" s="125"/>
      <c r="CC266" s="125"/>
      <c r="CD266" s="125"/>
      <c r="CE266" s="125"/>
      <c r="CF266" s="125"/>
      <c r="CG266" s="125"/>
      <c r="CH266" s="125"/>
      <c r="CI266" s="125"/>
      <c r="CJ266" s="125"/>
      <c r="CK266" s="125"/>
      <c r="CL266" s="24">
        <f>WORKDAY(BJ266,20)</f>
        <v>44201</v>
      </c>
      <c r="CM266" s="24">
        <f ca="1">IF(BM266&gt;0,WORKDAY(BK266,10),"-")</f>
        <v>44257</v>
      </c>
      <c r="CN266" s="54"/>
      <c r="CO266" s="117"/>
      <c r="CP266" s="34"/>
      <c r="CQ266" s="24">
        <f>WORKDAY(CL266,10)</f>
        <v>44215</v>
      </c>
      <c r="CR266" s="24" t="str">
        <f>IF(CO266&gt;0,WORKDAY(CM266,10),"-")</f>
        <v>-</v>
      </c>
      <c r="CS266" s="54"/>
      <c r="CT266" s="5"/>
      <c r="CU266" s="24" t="str">
        <f>IF(CT266&gt;0,WORKDAY(CQ266,10),"-")</f>
        <v>-</v>
      </c>
      <c r="CV266" s="24" t="str">
        <f>IF(CT266&gt;0,WORKDAY(CR266,10),"-")</f>
        <v>-</v>
      </c>
      <c r="CW266" s="54"/>
      <c r="CX266" s="5"/>
      <c r="CY266" s="34"/>
      <c r="CZ266" s="24" t="str">
        <f>IF(CX266&gt;0,WORKDAY(CU266,10),"-")</f>
        <v>-</v>
      </c>
      <c r="DA266" s="24" t="str">
        <f>IF(CX266&gt;0,WORKDAY(CV266,10),"-")</f>
        <v>-</v>
      </c>
      <c r="DB266" s="24"/>
      <c r="DC266" s="5"/>
      <c r="DD266" s="24" t="str">
        <f>IF(DC266&gt;0,WORKDAY(CZ266,10),"-")</f>
        <v>-</v>
      </c>
      <c r="DE266" s="24" t="str">
        <f>IF(DC266&gt;0,WORKDAY(DA266,10),"-")</f>
        <v>-</v>
      </c>
      <c r="DF266" s="5"/>
      <c r="DG266" s="5"/>
      <c r="DH266" s="54"/>
      <c r="DI266" s="24" t="str">
        <f>IF(DG266&gt;0,WORKDAY(DD266,10),"-")</f>
        <v>-</v>
      </c>
      <c r="DJ266" s="24">
        <v>43455</v>
      </c>
      <c r="DK266" s="5"/>
      <c r="DL266" s="5"/>
      <c r="DM266" s="24" t="str">
        <f>IF(DL266&gt;0,WORKDAY(DI266,10),"-")</f>
        <v>-</v>
      </c>
      <c r="DN266" s="24" t="str">
        <f>IF(DL266&gt;0,WORKDAY(DJ266,10),"-")</f>
        <v>-</v>
      </c>
      <c r="DO266" s="5"/>
      <c r="DP266" s="5"/>
      <c r="DQ266" s="54"/>
      <c r="DR266" s="24" t="str">
        <f>IF(DP266&gt;0,WORKDAY(DM266,10),"-")</f>
        <v>-</v>
      </c>
      <c r="DS266" s="24">
        <v>43455</v>
      </c>
      <c r="DT266" s="5"/>
      <c r="DU266" s="5"/>
      <c r="DV266" s="24" t="str">
        <f>IF(DU266&gt;0,WORKDAY(DR266,10),"-")</f>
        <v>-</v>
      </c>
      <c r="DW266" s="24" t="str">
        <f>IF(DU266&gt;0,WORKDAY(DS266,10),"-")</f>
        <v>-</v>
      </c>
      <c r="DX266" s="5"/>
      <c r="DY266" s="5"/>
      <c r="DZ266" s="54"/>
      <c r="EA266" s="24" t="str">
        <f>IF(DY266&gt;0,WORKDAY(DV266,10),"-")</f>
        <v>-</v>
      </c>
      <c r="EB266" s="24" t="str">
        <f>IF(DY266&gt;0,WORKDAY(DW266,10),"-")</f>
        <v>-</v>
      </c>
      <c r="EC266" s="5"/>
      <c r="ED266" s="5"/>
      <c r="EE266" s="24" t="str">
        <f>IF(ED266&gt;0,WORKDAY(EA266,10),"-")</f>
        <v>-</v>
      </c>
      <c r="EF266" s="24" t="str">
        <f>IF(ED266&gt;0,WORKDAY(EB266,10),"-")</f>
        <v>-</v>
      </c>
      <c r="EG266" s="5"/>
      <c r="EH266" s="5"/>
      <c r="EI266" s="54"/>
      <c r="EJ266" s="24" t="str">
        <f>IF(EH266&gt;0,WORKDAY(EE266,10),"-")</f>
        <v>-</v>
      </c>
      <c r="EK266" s="24" t="str">
        <f>IF(EH266&gt;0,WORKDAY(EF266,10),"-")</f>
        <v>-</v>
      </c>
      <c r="EL266" s="5"/>
      <c r="EM266" s="5"/>
      <c r="EN266" s="24" t="str">
        <f>IF(EM266&gt;0,WORKDAY(EJ266,10),"-")</f>
        <v>-</v>
      </c>
      <c r="EO266" s="24" t="str">
        <f>IF(EM266&gt;0,WORKDAY(EK266,10),"-")</f>
        <v>-</v>
      </c>
      <c r="EP266" s="5"/>
      <c r="EQ266" s="5"/>
      <c r="ER266" s="54"/>
      <c r="ES266" s="54"/>
      <c r="ET266" s="54"/>
      <c r="EU266" s="54"/>
      <c r="EV266" s="54"/>
      <c r="EW266" s="24"/>
      <c r="EX266" s="24"/>
      <c r="EY266" s="167"/>
      <c r="EZ266" s="167"/>
      <c r="FA266" s="193"/>
      <c r="FB266" s="214">
        <v>44216</v>
      </c>
      <c r="FC266" s="214">
        <f>FB266</f>
        <v>44216</v>
      </c>
      <c r="FD266" s="5"/>
      <c r="FE266" s="5"/>
      <c r="FF266" s="24" t="str">
        <f>IF(FE266&gt;0,WORKDAY(FB266,10),"-")</f>
        <v>-</v>
      </c>
      <c r="FG266" s="24" t="str">
        <f>IF(FE266&gt;0,WORKDAY(FC266,10),"-")</f>
        <v>-</v>
      </c>
      <c r="FH266" s="5"/>
      <c r="FI266" s="5"/>
      <c r="FJ266" s="34"/>
      <c r="FK266" s="24">
        <f t="shared" si="244"/>
        <v>44244</v>
      </c>
      <c r="FL266" s="24">
        <f>FK266</f>
        <v>44244</v>
      </c>
      <c r="FM266" s="167"/>
      <c r="FN266" s="167"/>
      <c r="FO266" s="24" t="str">
        <f>IF(FN266&gt;0,WORKDAY(FK266,10),"-")</f>
        <v>-</v>
      </c>
      <c r="FP266" s="24" t="str">
        <f>IF(FN266&gt;0,WORKDAY(FL266,10),"-")</f>
        <v>-</v>
      </c>
      <c r="FQ266" s="5"/>
      <c r="FR266" s="5"/>
      <c r="FS266" s="54"/>
      <c r="FT266" s="24">
        <f t="shared" si="245"/>
        <v>44272</v>
      </c>
      <c r="FU266" s="24">
        <f>FT266</f>
        <v>44272</v>
      </c>
      <c r="FV266" s="5"/>
      <c r="FW266" s="5"/>
      <c r="FX266" s="24" t="str">
        <f>IF(FW266&gt;0,WORKDAY(FT266,10),"-")</f>
        <v>-</v>
      </c>
      <c r="FY266" s="24" t="str">
        <f>IF(FW266&gt;0,WORKDAY(FU266,10),"-")</f>
        <v>-</v>
      </c>
      <c r="FZ266" s="5"/>
      <c r="GA266" s="5"/>
      <c r="GB266" s="54"/>
      <c r="GC266" s="54"/>
      <c r="GD266" s="54"/>
      <c r="GE266" s="54"/>
      <c r="GF266" s="54"/>
      <c r="GG266" s="54"/>
      <c r="GH266" s="54"/>
      <c r="GI266" s="54"/>
      <c r="GJ266" s="54"/>
      <c r="GK266" s="54"/>
      <c r="GL266" s="54"/>
      <c r="GM266" s="54"/>
      <c r="GN266" s="54"/>
      <c r="GO266" s="54"/>
      <c r="GP266" s="54"/>
      <c r="GQ266" s="54"/>
      <c r="GR266" s="54"/>
      <c r="GS266" s="54"/>
      <c r="GT266" s="54"/>
      <c r="GU266" s="54"/>
      <c r="GV266" s="54"/>
      <c r="GW266" s="54"/>
      <c r="GX266" s="54"/>
      <c r="GY266" s="54"/>
      <c r="GZ266" s="193"/>
      <c r="HA266" s="54"/>
      <c r="HB266" s="54"/>
      <c r="HC266" s="54"/>
      <c r="HD266" s="34">
        <f t="shared" ca="1" si="176"/>
        <v>1</v>
      </c>
      <c r="HE266" s="25">
        <f t="shared" ca="1" si="193"/>
        <v>6.8389057750759875E-4</v>
      </c>
      <c r="HF266" s="25">
        <f t="shared" ca="1" si="194"/>
        <v>1.5197568389057751E-3</v>
      </c>
      <c r="HG266" s="25">
        <f t="shared" ca="1" si="195"/>
        <v>9.0543259557344079E-4</v>
      </c>
      <c r="HH266" s="25">
        <f t="shared" ca="1" si="196"/>
        <v>2.012072434607646E-3</v>
      </c>
      <c r="HI266" s="25"/>
      <c r="HJ266" s="25"/>
      <c r="HK266" s="5"/>
      <c r="HL266" s="24">
        <f t="shared" ca="1" si="241"/>
        <v>44243</v>
      </c>
      <c r="HM266" s="107"/>
      <c r="HN266" s="85"/>
      <c r="HO266" s="204" t="str">
        <f t="shared" si="177"/>
        <v>ожидание A1</v>
      </c>
      <c r="HP266" s="204" t="str">
        <f t="shared" si="178"/>
        <v>не выгружено 00</v>
      </c>
      <c r="HQ266" s="182" t="str">
        <f t="shared" si="179"/>
        <v>выгружено A1</v>
      </c>
      <c r="HR266" s="182" t="str">
        <f t="shared" si="180"/>
        <v>ожидание A1</v>
      </c>
      <c r="HS266" s="182" t="b">
        <f t="shared" si="181"/>
        <v>0</v>
      </c>
      <c r="HT266" s="182" t="str">
        <f t="shared" si="182"/>
        <v>ожидание замечаний</v>
      </c>
      <c r="HU266" s="182" t="str">
        <f t="shared" si="183"/>
        <v>0055-P2-GA1-CPC-TRM-00655</v>
      </c>
      <c r="HV266" s="191">
        <f t="shared" si="184"/>
        <v>44243</v>
      </c>
      <c r="HW266" s="184" t="str">
        <f t="shared" si="185"/>
        <v>ожидание A1</v>
      </c>
      <c r="HX266" s="191" t="str">
        <f t="shared" si="186"/>
        <v>ожидание A1</v>
      </c>
      <c r="HY266" s="183"/>
      <c r="HZ266" s="182" t="str">
        <f t="shared" si="187"/>
        <v>выгружено</v>
      </c>
      <c r="IA266" s="182" t="str">
        <f t="shared" si="188"/>
        <v>A1</v>
      </c>
      <c r="IB266" s="182" t="str">
        <f t="shared" si="189"/>
        <v>ожидание замечаний к ревизии</v>
      </c>
      <c r="IC266" s="182" t="str">
        <f t="shared" si="190"/>
        <v>A1</v>
      </c>
      <c r="ID266" s="182" t="str">
        <f t="shared" si="191"/>
        <v>A1</v>
      </c>
      <c r="IE266" s="185" t="str">
        <f t="shared" si="192"/>
        <v>1</v>
      </c>
      <c r="IF266" s="135" t="s">
        <v>705</v>
      </c>
      <c r="IG266" s="181">
        <v>1</v>
      </c>
      <c r="IH266" s="85"/>
      <c r="II266" s="85"/>
      <c r="IJ266" s="85"/>
      <c r="IK266" s="85"/>
      <c r="IL266" s="85"/>
      <c r="IM266" s="85"/>
      <c r="IN266" s="85"/>
      <c r="IO266" s="85"/>
      <c r="IP266" s="85"/>
      <c r="IQ266" s="85"/>
      <c r="IR266" s="85"/>
      <c r="IS266" s="85"/>
      <c r="IT266" s="85"/>
      <c r="IU266" s="85"/>
      <c r="IV266" s="85"/>
      <c r="IW266" s="85"/>
      <c r="IX266" s="85"/>
      <c r="IY266" s="85"/>
      <c r="IZ266" s="85"/>
      <c r="JA266" s="85"/>
      <c r="JB266" s="85"/>
      <c r="JC266" s="85"/>
      <c r="JD266" s="85"/>
      <c r="JE266" s="85"/>
      <c r="JF266" s="85"/>
      <c r="JG266" s="85"/>
      <c r="JH266" s="85"/>
      <c r="JI266" s="85"/>
      <c r="JJ266" s="85"/>
      <c r="JK266" s="85"/>
      <c r="JL266" s="85"/>
      <c r="JM266" s="85"/>
      <c r="JN266" s="85"/>
      <c r="JO266" s="85"/>
      <c r="JP266" s="85"/>
      <c r="JQ266" s="85"/>
      <c r="JR266" s="85"/>
      <c r="JS266" s="85"/>
      <c r="JT266" s="85"/>
      <c r="JU266" s="85"/>
      <c r="JV266" s="85"/>
      <c r="JW266" s="85"/>
      <c r="JX266" s="85"/>
      <c r="JY266" s="85"/>
      <c r="JZ266" s="85"/>
      <c r="KA266" s="85"/>
      <c r="KB266" s="85"/>
      <c r="KC266" s="85"/>
    </row>
    <row r="267" spans="1:289" s="57" customFormat="1" ht="42.75" hidden="1" customHeight="1">
      <c r="A267" s="42"/>
      <c r="B267" s="19" t="s">
        <v>156</v>
      </c>
      <c r="C267" s="19" t="s">
        <v>157</v>
      </c>
      <c r="D267" s="5"/>
      <c r="E267" s="5"/>
      <c r="F267" s="5"/>
      <c r="G267" s="5"/>
      <c r="H267" s="5" t="s">
        <v>727</v>
      </c>
      <c r="I267" s="5" t="s">
        <v>736</v>
      </c>
      <c r="J267" s="5"/>
      <c r="K267" s="5"/>
      <c r="L267" s="5"/>
      <c r="M267" s="5"/>
      <c r="N267" s="5"/>
      <c r="O267" s="5"/>
      <c r="P267" s="5" t="s">
        <v>749</v>
      </c>
      <c r="Q267" s="5" t="s">
        <v>750</v>
      </c>
      <c r="R267" s="5" t="s">
        <v>209</v>
      </c>
      <c r="S267" s="5" t="s">
        <v>362</v>
      </c>
      <c r="T267" s="5" t="s">
        <v>370</v>
      </c>
      <c r="U267" s="5" t="s">
        <v>158</v>
      </c>
      <c r="V267" s="5"/>
      <c r="W267" s="167" t="str">
        <f t="shared" si="240"/>
        <v>3-60-JGCC-0001</v>
      </c>
      <c r="X267" s="19" t="s">
        <v>180</v>
      </c>
      <c r="Y267" s="19">
        <v>60</v>
      </c>
      <c r="Z267" s="19" t="s">
        <v>179</v>
      </c>
      <c r="AA267" s="19" t="s">
        <v>303</v>
      </c>
      <c r="AB267" s="19"/>
      <c r="AC267" s="19" t="s">
        <v>188</v>
      </c>
      <c r="AD267" s="5"/>
      <c r="AE267" s="19">
        <v>4</v>
      </c>
      <c r="AF267" s="19" t="s">
        <v>181</v>
      </c>
      <c r="AG267" s="19" t="s">
        <v>182</v>
      </c>
      <c r="AH267" s="19">
        <v>335</v>
      </c>
      <c r="AI267" s="19" t="s">
        <v>224</v>
      </c>
      <c r="AJ267" s="5"/>
      <c r="AK267" s="5"/>
      <c r="AL267" s="5" t="s">
        <v>121</v>
      </c>
      <c r="AM267" s="5"/>
      <c r="AN267" s="5" t="s">
        <v>170</v>
      </c>
      <c r="AO267" s="5" t="str">
        <f>CONCATENATE("0055-",B267,"-",C267,"-","4",".",AE267,".",AF267,".",AG267,".",AH267,"-",AL267,".",AN267,"-",AI267)</f>
        <v>0055-CPC-GA1-4.4.4.60.335-ATH2.SB-0011</v>
      </c>
      <c r="AP267" s="5" t="str">
        <f>CONCATENATE("0055-",B267,"-",C267,"-","4",".",AE267,".",AF267,".",AG267,".",AH267,"-",AL267,"-",AN267,"-",AI267,"_",BD267,"_",U267)</f>
        <v>0055-CPC-GA1-4.4.4.60.335-ATH2-SB-0011_A1_ER</v>
      </c>
      <c r="AQ267" s="13" t="s">
        <v>510</v>
      </c>
      <c r="AR267" s="13" t="s">
        <v>391</v>
      </c>
      <c r="AS267" s="13"/>
      <c r="AT267" s="13"/>
      <c r="AU267" s="13" t="s">
        <v>321</v>
      </c>
      <c r="AV267" s="13" t="s">
        <v>336</v>
      </c>
      <c r="AW267" s="13" t="str">
        <f>CONCATENATE(AQ267," ",AS267,CHAR(10),W267,CHAR(10),AU267)</f>
        <v>AGDS Control Cabinet 
3-60-JGCC-0001
Electrical circuits</v>
      </c>
      <c r="AX267" s="13" t="str">
        <f>CONCATENATE(AR267," ",AT267,CHAR(10),W267,CHAR(10),AV267)</f>
        <v>Системный шкаф АСКЗ 
3-60-JGCC-0001
Схема электрическая принципиальная</v>
      </c>
      <c r="AY267" s="5"/>
      <c r="AZ267" s="5" t="s">
        <v>490</v>
      </c>
      <c r="BA267" s="167" t="s">
        <v>489</v>
      </c>
      <c r="BB267" s="5" t="str">
        <f>IF(FW267&gt;0,"02",IF(FN267&gt;0,"01",IF(FE267&gt;0,"00",IF(EM267&gt;0,"G1",IF(ED267&gt;0,"F1",IF(DU267&gt;0,"E1",IF(DL267&gt;0,"D1",IF(DC267&gt;0,"C1",IF(CT267&gt;0,"B1",IF(BM267&gt;0,"A1","-"))))))))))</f>
        <v>A1</v>
      </c>
      <c r="BC267" s="167" t="str">
        <f t="shared" si="242"/>
        <v>IFR</v>
      </c>
      <c r="BD267" s="5" t="str">
        <f t="shared" si="243"/>
        <v>A1</v>
      </c>
      <c r="BE267" s="5"/>
      <c r="BF267" s="5"/>
      <c r="BG267" s="12"/>
      <c r="BH267" s="5"/>
      <c r="BI267" s="5"/>
      <c r="BJ267" s="54">
        <f>FB267-(28+15)</f>
        <v>44173</v>
      </c>
      <c r="BK267" s="54">
        <f ca="1">IF(BM267&gt;0,BL267,IF(BJ267&lt;TODAY(),WORKDAY(TODAY(),10),BJ267))</f>
        <v>44243</v>
      </c>
      <c r="BL267" s="193">
        <v>44243</v>
      </c>
      <c r="BM267" s="167" t="s">
        <v>780</v>
      </c>
      <c r="BN267" s="167"/>
      <c r="BO267" s="167"/>
      <c r="BP267" s="167"/>
      <c r="BQ267" s="167"/>
      <c r="BR267" s="157"/>
      <c r="BS267" s="157"/>
      <c r="BT267" s="157"/>
      <c r="BU267" s="157"/>
      <c r="BV267" s="157"/>
      <c r="BW267" s="147"/>
      <c r="BX267" s="147"/>
      <c r="BY267" s="147"/>
      <c r="BZ267" s="147"/>
      <c r="CA267" s="147"/>
      <c r="CB267" s="125"/>
      <c r="CC267" s="125"/>
      <c r="CD267" s="125"/>
      <c r="CE267" s="125"/>
      <c r="CF267" s="125"/>
      <c r="CG267" s="125"/>
      <c r="CH267" s="125"/>
      <c r="CI267" s="125"/>
      <c r="CJ267" s="125"/>
      <c r="CK267" s="125"/>
      <c r="CL267" s="24">
        <f>WORKDAY(BJ267,20)</f>
        <v>44201</v>
      </c>
      <c r="CM267" s="24">
        <f ca="1">IF(BM267&gt;0,WORKDAY(BK267,10),"-")</f>
        <v>44257</v>
      </c>
      <c r="CN267" s="54"/>
      <c r="CO267" s="117"/>
      <c r="CP267" s="34"/>
      <c r="CQ267" s="24">
        <f>WORKDAY(CL267,10)</f>
        <v>44215</v>
      </c>
      <c r="CR267" s="24" t="str">
        <f>IF(CO267&gt;0,WORKDAY(CM267,10),"-")</f>
        <v>-</v>
      </c>
      <c r="CS267" s="54"/>
      <c r="CT267" s="5"/>
      <c r="CU267" s="24" t="str">
        <f>IF(CT267&gt;0,WORKDAY(CQ267,10),"-")</f>
        <v>-</v>
      </c>
      <c r="CV267" s="24" t="str">
        <f>IF(CT267&gt;0,WORKDAY(CR267,10),"-")</f>
        <v>-</v>
      </c>
      <c r="CW267" s="54"/>
      <c r="CX267" s="5"/>
      <c r="CY267" s="34"/>
      <c r="CZ267" s="24" t="str">
        <f>IF(CX267&gt;0,WORKDAY(CU267,10),"-")</f>
        <v>-</v>
      </c>
      <c r="DA267" s="24" t="str">
        <f>IF(CX267&gt;0,WORKDAY(CV267,10),"-")</f>
        <v>-</v>
      </c>
      <c r="DB267" s="24"/>
      <c r="DC267" s="5"/>
      <c r="DD267" s="24" t="str">
        <f>IF(DC267&gt;0,WORKDAY(CZ267,10),"-")</f>
        <v>-</v>
      </c>
      <c r="DE267" s="24" t="str">
        <f>IF(DC267&gt;0,WORKDAY(DA267,10),"-")</f>
        <v>-</v>
      </c>
      <c r="DF267" s="5"/>
      <c r="DG267" s="5"/>
      <c r="DH267" s="54"/>
      <c r="DI267" s="24" t="str">
        <f>IF(DG267&gt;0,WORKDAY(DD267,10),"-")</f>
        <v>-</v>
      </c>
      <c r="DJ267" s="24">
        <v>43455</v>
      </c>
      <c r="DK267" s="5"/>
      <c r="DL267" s="5"/>
      <c r="DM267" s="24" t="str">
        <f>IF(DL267&gt;0,WORKDAY(DI267,10),"-")</f>
        <v>-</v>
      </c>
      <c r="DN267" s="24" t="str">
        <f>IF(DL267&gt;0,WORKDAY(DJ267,10),"-")</f>
        <v>-</v>
      </c>
      <c r="DO267" s="5"/>
      <c r="DP267" s="5"/>
      <c r="DQ267" s="54"/>
      <c r="DR267" s="24" t="str">
        <f>IF(DP267&gt;0,WORKDAY(DM267,10),"-")</f>
        <v>-</v>
      </c>
      <c r="DS267" s="24">
        <v>43455</v>
      </c>
      <c r="DT267" s="5"/>
      <c r="DU267" s="5"/>
      <c r="DV267" s="24" t="str">
        <f>IF(DU267&gt;0,WORKDAY(DR267,10),"-")</f>
        <v>-</v>
      </c>
      <c r="DW267" s="24" t="str">
        <f>IF(DU267&gt;0,WORKDAY(DS267,10),"-")</f>
        <v>-</v>
      </c>
      <c r="DX267" s="5"/>
      <c r="DY267" s="5"/>
      <c r="DZ267" s="54"/>
      <c r="EA267" s="24" t="str">
        <f>IF(DY267&gt;0,WORKDAY(DV267,10),"-")</f>
        <v>-</v>
      </c>
      <c r="EB267" s="24" t="str">
        <f>IF(DY267&gt;0,WORKDAY(DW267,10),"-")</f>
        <v>-</v>
      </c>
      <c r="EC267" s="5"/>
      <c r="ED267" s="5"/>
      <c r="EE267" s="24" t="str">
        <f>IF(ED267&gt;0,WORKDAY(EA267,10),"-")</f>
        <v>-</v>
      </c>
      <c r="EF267" s="24" t="str">
        <f>IF(ED267&gt;0,WORKDAY(EB267,10),"-")</f>
        <v>-</v>
      </c>
      <c r="EG267" s="5"/>
      <c r="EH267" s="5"/>
      <c r="EI267" s="54"/>
      <c r="EJ267" s="24" t="str">
        <f>IF(EH267&gt;0,WORKDAY(EE267,10),"-")</f>
        <v>-</v>
      </c>
      <c r="EK267" s="24" t="str">
        <f>IF(EH267&gt;0,WORKDAY(EF267,10),"-")</f>
        <v>-</v>
      </c>
      <c r="EL267" s="5"/>
      <c r="EM267" s="5"/>
      <c r="EN267" s="24" t="str">
        <f>IF(EM267&gt;0,WORKDAY(EJ267,10),"-")</f>
        <v>-</v>
      </c>
      <c r="EO267" s="24" t="str">
        <f>IF(EM267&gt;0,WORKDAY(EK267,10),"-")</f>
        <v>-</v>
      </c>
      <c r="EP267" s="5"/>
      <c r="EQ267" s="5"/>
      <c r="ER267" s="54"/>
      <c r="ES267" s="54"/>
      <c r="ET267" s="54"/>
      <c r="EU267" s="54"/>
      <c r="EV267" s="54"/>
      <c r="EW267" s="24"/>
      <c r="EX267" s="24"/>
      <c r="EY267" s="167"/>
      <c r="EZ267" s="167"/>
      <c r="FA267" s="193"/>
      <c r="FB267" s="214">
        <v>44216</v>
      </c>
      <c r="FC267" s="214">
        <f>FB267</f>
        <v>44216</v>
      </c>
      <c r="FD267" s="5"/>
      <c r="FE267" s="5"/>
      <c r="FF267" s="24" t="str">
        <f>IF(FE267&gt;0,WORKDAY(FB267,10),"-")</f>
        <v>-</v>
      </c>
      <c r="FG267" s="24" t="str">
        <f>IF(FE267&gt;0,WORKDAY(FC267,10),"-")</f>
        <v>-</v>
      </c>
      <c r="FH267" s="5"/>
      <c r="FI267" s="5"/>
      <c r="FJ267" s="34"/>
      <c r="FK267" s="24">
        <f t="shared" si="244"/>
        <v>44244</v>
      </c>
      <c r="FL267" s="24">
        <f>FK267</f>
        <v>44244</v>
      </c>
      <c r="FM267" s="167"/>
      <c r="FN267" s="167"/>
      <c r="FO267" s="24" t="str">
        <f>IF(FN267&gt;0,WORKDAY(FK267,10),"-")</f>
        <v>-</v>
      </c>
      <c r="FP267" s="24" t="str">
        <f>IF(FN267&gt;0,WORKDAY(FL267,10),"-")</f>
        <v>-</v>
      </c>
      <c r="FQ267" s="5"/>
      <c r="FR267" s="5"/>
      <c r="FS267" s="54"/>
      <c r="FT267" s="24">
        <f t="shared" si="245"/>
        <v>44272</v>
      </c>
      <c r="FU267" s="24">
        <f>FT267</f>
        <v>44272</v>
      </c>
      <c r="FV267" s="5"/>
      <c r="FW267" s="5"/>
      <c r="FX267" s="24" t="str">
        <f>IF(FW267&gt;0,WORKDAY(FT267,10),"-")</f>
        <v>-</v>
      </c>
      <c r="FY267" s="24" t="str">
        <f>IF(FW267&gt;0,WORKDAY(FU267,10),"-")</f>
        <v>-</v>
      </c>
      <c r="FZ267" s="5"/>
      <c r="GA267" s="5"/>
      <c r="GB267" s="54"/>
      <c r="GC267" s="54"/>
      <c r="GD267" s="54"/>
      <c r="GE267" s="54"/>
      <c r="GF267" s="54"/>
      <c r="GG267" s="54"/>
      <c r="GH267" s="54"/>
      <c r="GI267" s="54"/>
      <c r="GJ267" s="54"/>
      <c r="GK267" s="54"/>
      <c r="GL267" s="54"/>
      <c r="GM267" s="54"/>
      <c r="GN267" s="54"/>
      <c r="GO267" s="54"/>
      <c r="GP267" s="54"/>
      <c r="GQ267" s="54"/>
      <c r="GR267" s="54"/>
      <c r="GS267" s="54"/>
      <c r="GT267" s="54"/>
      <c r="GU267" s="54"/>
      <c r="GV267" s="54"/>
      <c r="GW267" s="54"/>
      <c r="GX267" s="54"/>
      <c r="GY267" s="54"/>
      <c r="GZ267" s="193"/>
      <c r="HA267" s="54"/>
      <c r="HB267" s="54"/>
      <c r="HC267" s="54"/>
      <c r="HD267" s="34">
        <f t="shared" ca="1" si="176"/>
        <v>1</v>
      </c>
      <c r="HE267" s="25">
        <f t="shared" ca="1" si="193"/>
        <v>6.8389057750759875E-4</v>
      </c>
      <c r="HF267" s="25">
        <f t="shared" ca="1" si="194"/>
        <v>1.5197568389057751E-3</v>
      </c>
      <c r="HG267" s="25">
        <f t="shared" ca="1" si="195"/>
        <v>9.0543259557344079E-4</v>
      </c>
      <c r="HH267" s="25">
        <f t="shared" ca="1" si="196"/>
        <v>2.012072434607646E-3</v>
      </c>
      <c r="HI267" s="25"/>
      <c r="HJ267" s="25"/>
      <c r="HK267" s="5"/>
      <c r="HL267" s="24">
        <f t="shared" ca="1" si="241"/>
        <v>44243</v>
      </c>
      <c r="HM267" s="107"/>
      <c r="HN267" s="85"/>
      <c r="HO267" s="204" t="str">
        <f t="shared" si="177"/>
        <v>ожидание A1</v>
      </c>
      <c r="HP267" s="204" t="str">
        <f t="shared" si="178"/>
        <v>не выгружено 00</v>
      </c>
      <c r="HQ267" s="182" t="str">
        <f t="shared" si="179"/>
        <v>выгружено A1</v>
      </c>
      <c r="HR267" s="182" t="str">
        <f t="shared" si="180"/>
        <v>ожидание A1</v>
      </c>
      <c r="HS267" s="182" t="b">
        <f t="shared" si="181"/>
        <v>0</v>
      </c>
      <c r="HT267" s="182" t="str">
        <f t="shared" si="182"/>
        <v>ожидание замечаний</v>
      </c>
      <c r="HU267" s="182" t="str">
        <f t="shared" si="183"/>
        <v>0055-P2-GA1-CPC-TRM-00655</v>
      </c>
      <c r="HV267" s="191">
        <f t="shared" si="184"/>
        <v>44243</v>
      </c>
      <c r="HW267" s="184" t="str">
        <f t="shared" si="185"/>
        <v>ожидание A1</v>
      </c>
      <c r="HX267" s="191" t="str">
        <f t="shared" si="186"/>
        <v>ожидание A1</v>
      </c>
      <c r="HY267" s="183"/>
      <c r="HZ267" s="182" t="str">
        <f t="shared" si="187"/>
        <v>выгружено</v>
      </c>
      <c r="IA267" s="182" t="str">
        <f t="shared" si="188"/>
        <v>A1</v>
      </c>
      <c r="IB267" s="182" t="str">
        <f t="shared" si="189"/>
        <v>ожидание замечаний к ревизии</v>
      </c>
      <c r="IC267" s="182" t="str">
        <f t="shared" si="190"/>
        <v>A1</v>
      </c>
      <c r="ID267" s="182" t="str">
        <f t="shared" si="191"/>
        <v>A1</v>
      </c>
      <c r="IE267" s="185" t="str">
        <f t="shared" si="192"/>
        <v>1</v>
      </c>
      <c r="IF267" s="135" t="s">
        <v>705</v>
      </c>
      <c r="IG267" s="181">
        <v>1</v>
      </c>
      <c r="IH267" s="85"/>
      <c r="II267" s="85"/>
      <c r="IJ267" s="85"/>
      <c r="IK267" s="85"/>
      <c r="IL267" s="85"/>
      <c r="IM267" s="85"/>
      <c r="IN267" s="85"/>
      <c r="IO267" s="85"/>
      <c r="IP267" s="85"/>
      <c r="IQ267" s="85"/>
      <c r="IR267" s="85"/>
      <c r="IS267" s="85"/>
      <c r="IT267" s="85"/>
      <c r="IU267" s="85"/>
      <c r="IV267" s="85"/>
      <c r="IW267" s="85"/>
      <c r="IX267" s="85"/>
      <c r="IY267" s="85"/>
      <c r="IZ267" s="85"/>
      <c r="JA267" s="85"/>
      <c r="JB267" s="85"/>
      <c r="JC267" s="85"/>
      <c r="JD267" s="85"/>
      <c r="JE267" s="85"/>
      <c r="JF267" s="85"/>
      <c r="JG267" s="85"/>
      <c r="JH267" s="85"/>
      <c r="JI267" s="85"/>
      <c r="JJ267" s="85"/>
      <c r="JK267" s="85"/>
      <c r="JL267" s="85"/>
      <c r="JM267" s="85"/>
      <c r="JN267" s="85"/>
      <c r="JO267" s="85"/>
      <c r="JP267" s="85"/>
      <c r="JQ267" s="85"/>
      <c r="JR267" s="85"/>
      <c r="JS267" s="85"/>
      <c r="JT267" s="85"/>
      <c r="JU267" s="85"/>
      <c r="JV267" s="85"/>
      <c r="JW267" s="85"/>
      <c r="JX267" s="85"/>
      <c r="JY267" s="85"/>
      <c r="JZ267" s="85"/>
      <c r="KA267" s="85"/>
      <c r="KB267" s="85"/>
      <c r="KC267" s="85"/>
    </row>
    <row r="268" spans="1:289" s="57" customFormat="1" ht="42.75" hidden="1" customHeight="1">
      <c r="A268" s="42"/>
      <c r="B268" s="19" t="s">
        <v>156</v>
      </c>
      <c r="C268" s="19" t="s">
        <v>157</v>
      </c>
      <c r="D268" s="5"/>
      <c r="E268" s="5"/>
      <c r="F268" s="5"/>
      <c r="G268" s="5"/>
      <c r="H268" s="5" t="s">
        <v>727</v>
      </c>
      <c r="I268" s="5" t="s">
        <v>736</v>
      </c>
      <c r="J268" s="5"/>
      <c r="K268" s="5"/>
      <c r="L268" s="5"/>
      <c r="M268" s="5"/>
      <c r="N268" s="5"/>
      <c r="O268" s="5"/>
      <c r="P268" s="5" t="s">
        <v>749</v>
      </c>
      <c r="Q268" s="5" t="s">
        <v>750</v>
      </c>
      <c r="R268" s="5" t="s">
        <v>209</v>
      </c>
      <c r="S268" s="5" t="s">
        <v>362</v>
      </c>
      <c r="T268" s="5" t="s">
        <v>370</v>
      </c>
      <c r="U268" s="5" t="s">
        <v>158</v>
      </c>
      <c r="V268" s="5"/>
      <c r="W268" s="167" t="str">
        <f t="shared" si="240"/>
        <v>3-60-JGCC-0001</v>
      </c>
      <c r="X268" s="19" t="s">
        <v>180</v>
      </c>
      <c r="Y268" s="19">
        <v>60</v>
      </c>
      <c r="Z268" s="19" t="s">
        <v>179</v>
      </c>
      <c r="AA268" s="19" t="s">
        <v>303</v>
      </c>
      <c r="AB268" s="19"/>
      <c r="AC268" s="19" t="s">
        <v>188</v>
      </c>
      <c r="AD268" s="5"/>
      <c r="AE268" s="19">
        <v>4</v>
      </c>
      <c r="AF268" s="19" t="s">
        <v>181</v>
      </c>
      <c r="AG268" s="19" t="s">
        <v>182</v>
      </c>
      <c r="AH268" s="19">
        <v>335</v>
      </c>
      <c r="AI268" s="19" t="s">
        <v>224</v>
      </c>
      <c r="AJ268" s="5"/>
      <c r="AK268" s="5"/>
      <c r="AL268" s="5" t="s">
        <v>121</v>
      </c>
      <c r="AM268" s="5"/>
      <c r="AN268" s="5" t="s">
        <v>546</v>
      </c>
      <c r="AO268" s="5" t="str">
        <f>CONCATENATE("0055-",B268,"-",C268,"-","4",".",AE268,".",AF268,".",AG268,".",AH268,"-",AL268,".",AN268,"-",AI268)</f>
        <v>0055-CPC-GA1-4.4.4.60.335-ATH2.JH-0011</v>
      </c>
      <c r="AP268" s="5" t="str">
        <f>CONCATENATE("0055-",B268,"-",C268,"-","4",".",AE268,".",AF268,".",AG268,".",AH268,"-",AL268,"-",AN268,"-",AI268,"_",BD268,"_",U268)</f>
        <v>0055-CPC-GA1-4.4.4.60.335-ATH2-JH-0011_-_ER</v>
      </c>
      <c r="AQ268" s="13" t="s">
        <v>510</v>
      </c>
      <c r="AR268" s="13" t="s">
        <v>391</v>
      </c>
      <c r="AS268" s="13"/>
      <c r="AT268" s="13"/>
      <c r="AU268" s="13" t="s">
        <v>286</v>
      </c>
      <c r="AV268" s="13" t="s">
        <v>287</v>
      </c>
      <c r="AW268" s="13" t="str">
        <f>CONCATENATE(AQ268," ",AS268,CHAR(10),W268,CHAR(10),AU268)</f>
        <v>AGDS Control Cabinet 
3-60-JGCC-0001
Passport</v>
      </c>
      <c r="AX268" s="13" t="str">
        <f>CONCATENATE(AR268," ",AT268,CHAR(10),W268,CHAR(10),AV268)</f>
        <v>Системный шкаф АСКЗ 
3-60-JGCC-0001
Паспорт</v>
      </c>
      <c r="AY268" s="5"/>
      <c r="AZ268" s="5" t="s">
        <v>490</v>
      </c>
      <c r="BA268" s="5" t="s">
        <v>489</v>
      </c>
      <c r="BB268" s="5" t="str">
        <f>IF(FW268&gt;0,"02",IF(FN268&gt;0,"01",IF(FE268&gt;0,"00",IF(EM268&gt;0,"G1",IF(ED268&gt;0,"F1",IF(DU268&gt;0,"E1",IF(DL268&gt;0,"D1",IF(DC268&gt;0,"C1",IF(CT268&gt;0,"B1",IF(BM268&gt;0,"A1","-"))))))))))</f>
        <v>-</v>
      </c>
      <c r="BC268" s="167" t="str">
        <f t="shared" si="242"/>
        <v>-</v>
      </c>
      <c r="BD268" s="5" t="str">
        <f t="shared" si="243"/>
        <v>-</v>
      </c>
      <c r="BE268" s="5"/>
      <c r="BF268" s="5"/>
      <c r="BG268" s="12"/>
      <c r="BH268" s="5"/>
      <c r="BI268" s="5"/>
      <c r="BJ268" s="54">
        <f>FB268-(28+15)</f>
        <v>44227</v>
      </c>
      <c r="BK268" s="54">
        <f ca="1">IF(BM268&gt;0,BL268,IF(BJ268&lt;TODAY(),WORKDAY(TODAY(),10),BJ268))</f>
        <v>44294</v>
      </c>
      <c r="BL268" s="54"/>
      <c r="BM268" s="5"/>
      <c r="BN268" s="167"/>
      <c r="BO268" s="167"/>
      <c r="BP268" s="167"/>
      <c r="BQ268" s="167"/>
      <c r="BR268" s="157"/>
      <c r="BS268" s="157"/>
      <c r="BT268" s="157"/>
      <c r="BU268" s="157"/>
      <c r="BV268" s="157"/>
      <c r="BW268" s="147"/>
      <c r="BX268" s="147"/>
      <c r="BY268" s="147"/>
      <c r="BZ268" s="147"/>
      <c r="CA268" s="147"/>
      <c r="CB268" s="125"/>
      <c r="CC268" s="125"/>
      <c r="CD268" s="125"/>
      <c r="CE268" s="125"/>
      <c r="CF268" s="125"/>
      <c r="CG268" s="125"/>
      <c r="CH268" s="125"/>
      <c r="CI268" s="125"/>
      <c r="CJ268" s="125"/>
      <c r="CK268" s="125"/>
      <c r="CL268" s="24">
        <f>WORKDAY(BJ268,20)</f>
        <v>44253</v>
      </c>
      <c r="CM268" s="24" t="str">
        <f>IF(BM268&gt;0,WORKDAY(BK268,10),"-")</f>
        <v>-</v>
      </c>
      <c r="CN268" s="54"/>
      <c r="CO268" s="117"/>
      <c r="CP268" s="34">
        <v>3</v>
      </c>
      <c r="CQ268" s="24">
        <f>WORKDAY(CL268,10)</f>
        <v>44267</v>
      </c>
      <c r="CR268" s="24" t="str">
        <f>IF(CO268&gt;0,WORKDAY(CM268,10),"-")</f>
        <v>-</v>
      </c>
      <c r="CS268" s="54"/>
      <c r="CT268" s="5"/>
      <c r="CU268" s="24" t="str">
        <f>IF(CT268&gt;0,WORKDAY(CQ268,10),"-")</f>
        <v>-</v>
      </c>
      <c r="CV268" s="24" t="str">
        <f>IF(CT268&gt;0,WORKDAY(CR268,10),"-")</f>
        <v>-</v>
      </c>
      <c r="CW268" s="54"/>
      <c r="CX268" s="5"/>
      <c r="CY268" s="34"/>
      <c r="CZ268" s="24" t="str">
        <f>IF(CX268&gt;0,WORKDAY(CU268,10),"-")</f>
        <v>-</v>
      </c>
      <c r="DA268" s="24" t="str">
        <f>IF(CX268&gt;0,WORKDAY(CV268,10),"-")</f>
        <v>-</v>
      </c>
      <c r="DB268" s="24"/>
      <c r="DC268" s="5"/>
      <c r="DD268" s="24" t="str">
        <f>IF(DC268&gt;0,WORKDAY(CZ268,10),"-")</f>
        <v>-</v>
      </c>
      <c r="DE268" s="24" t="str">
        <f>IF(DC268&gt;0,WORKDAY(DA268,10),"-")</f>
        <v>-</v>
      </c>
      <c r="DF268" s="5"/>
      <c r="DG268" s="5"/>
      <c r="DH268" s="54"/>
      <c r="DI268" s="24" t="str">
        <f>IF(DG268&gt;0,WORKDAY(DD268,10),"-")</f>
        <v>-</v>
      </c>
      <c r="DJ268" s="24" t="str">
        <f>IF(DG268&gt;0,WORKDAY(DE268,10),"-")</f>
        <v>-</v>
      </c>
      <c r="DK268" s="5"/>
      <c r="DL268" s="5"/>
      <c r="DM268" s="24" t="str">
        <f>IF(DL268&gt;0,WORKDAY(DI268,10),"-")</f>
        <v>-</v>
      </c>
      <c r="DN268" s="24" t="str">
        <f>IF(DL268&gt;0,WORKDAY(DJ268,10),"-")</f>
        <v>-</v>
      </c>
      <c r="DO268" s="5"/>
      <c r="DP268" s="5"/>
      <c r="DQ268" s="54"/>
      <c r="DR268" s="24" t="str">
        <f>IF(DP268&gt;0,WORKDAY(DM268,10),"-")</f>
        <v>-</v>
      </c>
      <c r="DS268" s="24" t="str">
        <f>IF(DP268&gt;0,WORKDAY(DN268,10),"-")</f>
        <v>-</v>
      </c>
      <c r="DT268" s="5"/>
      <c r="DU268" s="5"/>
      <c r="DV268" s="24" t="str">
        <f>IF(DU268&gt;0,WORKDAY(DR268,10),"-")</f>
        <v>-</v>
      </c>
      <c r="DW268" s="24" t="str">
        <f>IF(DU268&gt;0,WORKDAY(DS268,10),"-")</f>
        <v>-</v>
      </c>
      <c r="DX268" s="5"/>
      <c r="DY268" s="5"/>
      <c r="DZ268" s="54"/>
      <c r="EA268" s="24" t="str">
        <f>IF(DY268&gt;0,WORKDAY(DV268,10),"-")</f>
        <v>-</v>
      </c>
      <c r="EB268" s="24" t="str">
        <f>IF(DY268&gt;0,WORKDAY(DW268,10),"-")</f>
        <v>-</v>
      </c>
      <c r="EC268" s="5"/>
      <c r="ED268" s="5"/>
      <c r="EE268" s="24" t="str">
        <f>IF(ED268&gt;0,WORKDAY(EA268,10),"-")</f>
        <v>-</v>
      </c>
      <c r="EF268" s="24" t="str">
        <f>IF(ED268&gt;0,WORKDAY(EB268,10),"-")</f>
        <v>-</v>
      </c>
      <c r="EG268" s="5"/>
      <c r="EH268" s="5"/>
      <c r="EI268" s="54"/>
      <c r="EJ268" s="24" t="str">
        <f>IF(EH268&gt;0,WORKDAY(EE268,10),"-")</f>
        <v>-</v>
      </c>
      <c r="EK268" s="24" t="str">
        <f>IF(EH268&gt;0,WORKDAY(EF268,10),"-")</f>
        <v>-</v>
      </c>
      <c r="EL268" s="5"/>
      <c r="EM268" s="5"/>
      <c r="EN268" s="24" t="str">
        <f>IF(EM268&gt;0,WORKDAY(EJ268,10),"-")</f>
        <v>-</v>
      </c>
      <c r="EO268" s="24" t="str">
        <f>IF(EM268&gt;0,WORKDAY(EK268,10),"-")</f>
        <v>-</v>
      </c>
      <c r="EP268" s="5"/>
      <c r="EQ268" s="5"/>
      <c r="ER268" s="54"/>
      <c r="ES268" s="54"/>
      <c r="ET268" s="54"/>
      <c r="EU268" s="54"/>
      <c r="EV268" s="54"/>
      <c r="EW268" s="24"/>
      <c r="EX268" s="24"/>
      <c r="EY268" s="167"/>
      <c r="EZ268" s="167"/>
      <c r="FA268" s="193"/>
      <c r="FB268" s="214">
        <v>44270</v>
      </c>
      <c r="FC268" s="214">
        <f>FB268</f>
        <v>44270</v>
      </c>
      <c r="FD268" s="167"/>
      <c r="FE268" s="167"/>
      <c r="FF268" s="24" t="str">
        <f>IF(FE268&gt;0,WORKDAY(FB268,10),"-")</f>
        <v>-</v>
      </c>
      <c r="FG268" s="24" t="str">
        <f>IF(FE268&gt;0,WORKDAY(FC268,10),"-")</f>
        <v>-</v>
      </c>
      <c r="FH268" s="167"/>
      <c r="FI268" s="167"/>
      <c r="FJ268" s="196">
        <v>1</v>
      </c>
      <c r="FK268" s="24">
        <f t="shared" si="244"/>
        <v>44298</v>
      </c>
      <c r="FL268" s="24">
        <f>FK268</f>
        <v>44298</v>
      </c>
      <c r="FM268" s="5"/>
      <c r="FN268" s="5"/>
      <c r="FO268" s="24" t="str">
        <f>IF(FN268&gt;0,WORKDAY(FK268,10),"-")</f>
        <v>-</v>
      </c>
      <c r="FP268" s="24" t="str">
        <f>IF(FN268&gt;0,WORKDAY(FL268,10),"-")</f>
        <v>-</v>
      </c>
      <c r="FQ268" s="5"/>
      <c r="FR268" s="5"/>
      <c r="FS268" s="54"/>
      <c r="FT268" s="24">
        <f t="shared" si="245"/>
        <v>44326</v>
      </c>
      <c r="FU268" s="24">
        <f>FT268</f>
        <v>44326</v>
      </c>
      <c r="FV268" s="5"/>
      <c r="FW268" s="5"/>
      <c r="FX268" s="24" t="str">
        <f>IF(FW268&gt;0,WORKDAY(FT268,10),"-")</f>
        <v>-</v>
      </c>
      <c r="FY268" s="24" t="str">
        <f>IF(FW268&gt;0,WORKDAY(FU268,10),"-")</f>
        <v>-</v>
      </c>
      <c r="FZ268" s="5"/>
      <c r="GA268" s="5"/>
      <c r="GB268" s="54"/>
      <c r="GC268" s="54"/>
      <c r="GD268" s="54"/>
      <c r="GE268" s="54"/>
      <c r="GF268" s="54"/>
      <c r="GG268" s="54"/>
      <c r="GH268" s="54"/>
      <c r="GI268" s="54"/>
      <c r="GJ268" s="54"/>
      <c r="GK268" s="54"/>
      <c r="GL268" s="54"/>
      <c r="GM268" s="54"/>
      <c r="GN268" s="54"/>
      <c r="GO268" s="54"/>
      <c r="GP268" s="54"/>
      <c r="GQ268" s="54"/>
      <c r="GR268" s="54"/>
      <c r="GS268" s="54"/>
      <c r="GT268" s="54"/>
      <c r="GU268" s="54"/>
      <c r="GV268" s="54"/>
      <c r="GW268" s="54"/>
      <c r="GX268" s="54"/>
      <c r="GY268" s="54"/>
      <c r="GZ268" s="193"/>
      <c r="HA268" s="54"/>
      <c r="HB268" s="54"/>
      <c r="HC268" s="54"/>
      <c r="HD268" s="34">
        <f t="shared" ref="HD268:HD331" ca="1" si="246">IF(AZ268="аннулирован / VOID",0,IF(BK268&gt;0,1,0))</f>
        <v>1</v>
      </c>
      <c r="HE268" s="25">
        <f t="shared" si="193"/>
        <v>0</v>
      </c>
      <c r="HF268" s="25">
        <f t="shared" ca="1" si="194"/>
        <v>1.5197568389057751E-3</v>
      </c>
      <c r="HG268" s="25">
        <f t="shared" si="195"/>
        <v>0</v>
      </c>
      <c r="HH268" s="25">
        <f t="shared" ca="1" si="196"/>
        <v>2.012072434607646E-3</v>
      </c>
      <c r="HI268" s="25"/>
      <c r="HJ268" s="25"/>
      <c r="HK268" s="5"/>
      <c r="HL268" s="24" t="str">
        <f t="shared" ca="1" si="241"/>
        <v>-</v>
      </c>
      <c r="HM268" s="107"/>
      <c r="HN268" s="85"/>
      <c r="HO268" s="204" t="str">
        <f t="shared" si="177"/>
        <v>не выгружено A1</v>
      </c>
      <c r="HP268" s="204" t="str">
        <f t="shared" si="178"/>
        <v>не выгружено 00</v>
      </c>
      <c r="HQ268" s="182" t="str">
        <f t="shared" si="179"/>
        <v>не выгружено A1</v>
      </c>
      <c r="HR268" s="182" t="str">
        <f t="shared" si="180"/>
        <v>не выгружено A1</v>
      </c>
      <c r="HS268" s="182" t="b">
        <f t="shared" si="181"/>
        <v>0</v>
      </c>
      <c r="HT268" s="182" t="str">
        <f t="shared" si="182"/>
        <v>не выгружено A1</v>
      </c>
      <c r="HU268" s="182" t="str">
        <f t="shared" si="183"/>
        <v>не выгружено A1</v>
      </c>
      <c r="HV268" s="191" t="str">
        <f t="shared" si="184"/>
        <v>не выгружено A1</v>
      </c>
      <c r="HW268" s="184" t="str">
        <f t="shared" si="185"/>
        <v>не выгружено A1</v>
      </c>
      <c r="HX268" s="191" t="str">
        <f t="shared" si="186"/>
        <v>не выгружено A1</v>
      </c>
      <c r="HY268" s="183"/>
      <c r="HZ268" s="182" t="str">
        <f t="shared" si="187"/>
        <v>не выгружено</v>
      </c>
      <c r="IA268" s="182" t="str">
        <f t="shared" si="188"/>
        <v>A1</v>
      </c>
      <c r="IB268" s="182" t="str">
        <f t="shared" si="189"/>
        <v>не выгружено</v>
      </c>
      <c r="IC268" s="182" t="str">
        <f t="shared" si="190"/>
        <v>A1</v>
      </c>
      <c r="ID268" s="182" t="str">
        <f t="shared" si="191"/>
        <v>A1</v>
      </c>
      <c r="IE268" s="185" t="str">
        <f t="shared" si="192"/>
        <v>выгрузить A1</v>
      </c>
      <c r="IF268" s="135" t="s">
        <v>705</v>
      </c>
      <c r="IG268" s="181">
        <v>1</v>
      </c>
      <c r="IH268" s="85"/>
      <c r="II268" s="85"/>
      <c r="IJ268" s="85"/>
      <c r="IK268" s="85"/>
      <c r="IL268" s="85"/>
      <c r="IM268" s="85"/>
      <c r="IN268" s="85"/>
      <c r="IO268" s="85"/>
      <c r="IP268" s="85"/>
      <c r="IQ268" s="85"/>
      <c r="IR268" s="85"/>
      <c r="IS268" s="85"/>
      <c r="IT268" s="85"/>
      <c r="IU268" s="85"/>
      <c r="IV268" s="85"/>
      <c r="IW268" s="85"/>
      <c r="IX268" s="85"/>
      <c r="IY268" s="85"/>
      <c r="IZ268" s="85"/>
      <c r="JA268" s="85"/>
      <c r="JB268" s="85"/>
      <c r="JC268" s="85"/>
      <c r="JD268" s="85"/>
      <c r="JE268" s="85"/>
      <c r="JF268" s="85"/>
      <c r="JG268" s="85"/>
      <c r="JH268" s="85"/>
      <c r="JI268" s="85"/>
      <c r="JJ268" s="85"/>
      <c r="JK268" s="85"/>
      <c r="JL268" s="85"/>
      <c r="JM268" s="85"/>
      <c r="JN268" s="85"/>
      <c r="JO268" s="85"/>
      <c r="JP268" s="85"/>
      <c r="JQ268" s="85"/>
      <c r="JR268" s="85"/>
      <c r="JS268" s="85"/>
      <c r="JT268" s="85"/>
      <c r="JU268" s="85"/>
      <c r="JV268" s="85"/>
      <c r="JW268" s="85"/>
      <c r="JX268" s="85"/>
      <c r="JY268" s="85"/>
      <c r="JZ268" s="85"/>
      <c r="KA268" s="85"/>
      <c r="KB268" s="85"/>
      <c r="KC268" s="85"/>
    </row>
    <row r="269" spans="1:289" s="87" customFormat="1" ht="15" hidden="1" customHeight="1">
      <c r="A269" s="17"/>
      <c r="B269" s="20"/>
      <c r="C269" s="20"/>
      <c r="D269" s="18"/>
      <c r="E269" s="18"/>
      <c r="F269" s="18"/>
      <c r="G269" s="18"/>
      <c r="H269" s="18"/>
      <c r="I269" s="18"/>
      <c r="J269" s="18"/>
      <c r="K269" s="18"/>
      <c r="L269" s="18"/>
      <c r="M269" s="18"/>
      <c r="N269" s="18"/>
      <c r="O269" s="18"/>
      <c r="P269" s="18"/>
      <c r="Q269" s="18"/>
      <c r="R269" s="18"/>
      <c r="S269" s="18"/>
      <c r="T269" s="18"/>
      <c r="U269" s="18"/>
      <c r="V269" s="18"/>
      <c r="W269" s="20"/>
      <c r="X269" s="20"/>
      <c r="Y269" s="20"/>
      <c r="Z269" s="20"/>
      <c r="AA269" s="20"/>
      <c r="AB269" s="20"/>
      <c r="AC269" s="20"/>
      <c r="AD269" s="18"/>
      <c r="AE269" s="20"/>
      <c r="AF269" s="20"/>
      <c r="AG269" s="20"/>
      <c r="AH269" s="20"/>
      <c r="AI269" s="20"/>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71"/>
      <c r="BO269" s="171"/>
      <c r="BP269" s="171"/>
      <c r="BQ269" s="171"/>
      <c r="BR269" s="161"/>
      <c r="BS269" s="161"/>
      <c r="BT269" s="161"/>
      <c r="BU269" s="161"/>
      <c r="BV269" s="161"/>
      <c r="BW269" s="151"/>
      <c r="BX269" s="151"/>
      <c r="BY269" s="151"/>
      <c r="BZ269" s="151"/>
      <c r="CA269" s="151"/>
      <c r="CB269" s="129"/>
      <c r="CC269" s="129"/>
      <c r="CD269" s="129"/>
      <c r="CE269" s="129"/>
      <c r="CF269" s="129"/>
      <c r="CG269" s="129"/>
      <c r="CH269" s="129"/>
      <c r="CI269" s="129"/>
      <c r="CJ269" s="129"/>
      <c r="CK269" s="129"/>
      <c r="CL269" s="18"/>
      <c r="CM269" s="18"/>
      <c r="CN269" s="18"/>
      <c r="CO269" s="118"/>
      <c r="CP269" s="48"/>
      <c r="CQ269" s="18"/>
      <c r="CR269" s="18"/>
      <c r="CS269" s="18"/>
      <c r="CT269" s="18"/>
      <c r="CU269" s="18"/>
      <c r="CV269" s="18"/>
      <c r="CW269" s="18"/>
      <c r="CX269" s="18"/>
      <c r="CY269" s="34"/>
      <c r="CZ269" s="18"/>
      <c r="DA269" s="18"/>
      <c r="DB269" s="18"/>
      <c r="DC269" s="18"/>
      <c r="DD269" s="18"/>
      <c r="DE269" s="18"/>
      <c r="DF269" s="18"/>
      <c r="DG269" s="18"/>
      <c r="DH269" s="45"/>
      <c r="DI269" s="18"/>
      <c r="DJ269" s="18"/>
      <c r="DK269" s="18"/>
      <c r="DL269" s="18"/>
      <c r="DM269" s="18"/>
      <c r="DN269" s="18"/>
      <c r="DO269" s="18"/>
      <c r="DP269" s="18"/>
      <c r="DQ269" s="45"/>
      <c r="DR269" s="18"/>
      <c r="DS269" s="18"/>
      <c r="DT269" s="18"/>
      <c r="DU269" s="18"/>
      <c r="DV269" s="18"/>
      <c r="DW269" s="18"/>
      <c r="DX269" s="18"/>
      <c r="DY269" s="18"/>
      <c r="DZ269" s="45"/>
      <c r="EA269" s="18"/>
      <c r="EB269" s="18"/>
      <c r="EC269" s="18"/>
      <c r="ED269" s="18"/>
      <c r="EE269" s="18"/>
      <c r="EF269" s="18"/>
      <c r="EG269" s="18"/>
      <c r="EH269" s="18"/>
      <c r="EI269" s="45"/>
      <c r="EJ269" s="18"/>
      <c r="EK269" s="18"/>
      <c r="EL269" s="18"/>
      <c r="EM269" s="18"/>
      <c r="EN269" s="18"/>
      <c r="EO269" s="18"/>
      <c r="EP269" s="18"/>
      <c r="EQ269" s="18"/>
      <c r="ER269" s="45"/>
      <c r="ES269" s="110"/>
      <c r="ET269" s="110"/>
      <c r="EU269" s="110"/>
      <c r="EV269" s="110"/>
      <c r="EW269" s="192"/>
      <c r="EX269" s="192"/>
      <c r="EY269" s="192"/>
      <c r="EZ269" s="192"/>
      <c r="FA269" s="199"/>
      <c r="FB269" s="214"/>
      <c r="FC269" s="214"/>
      <c r="FD269" s="18"/>
      <c r="FE269" s="18"/>
      <c r="FF269" s="18"/>
      <c r="FG269" s="18"/>
      <c r="FH269" s="18"/>
      <c r="FI269" s="18"/>
      <c r="FJ269" s="34"/>
      <c r="FK269" s="18"/>
      <c r="FL269" s="18"/>
      <c r="FM269" s="18"/>
      <c r="FN269" s="18"/>
      <c r="FO269" s="18"/>
      <c r="FP269" s="18"/>
      <c r="FQ269" s="18"/>
      <c r="FR269" s="18"/>
      <c r="FS269" s="45"/>
      <c r="FT269" s="18"/>
      <c r="FU269" s="18"/>
      <c r="FV269" s="18"/>
      <c r="FW269" s="18"/>
      <c r="FX269" s="18"/>
      <c r="FY269" s="18"/>
      <c r="FZ269" s="18"/>
      <c r="GA269" s="18"/>
      <c r="GB269" s="45"/>
      <c r="GC269" s="110"/>
      <c r="GD269" s="110"/>
      <c r="GE269" s="110"/>
      <c r="GF269" s="110"/>
      <c r="GG269" s="110"/>
      <c r="GH269" s="110"/>
      <c r="GI269" s="110"/>
      <c r="GJ269" s="110"/>
      <c r="GK269" s="110"/>
      <c r="GL269" s="110"/>
      <c r="GM269" s="110"/>
      <c r="GN269" s="110"/>
      <c r="GO269" s="110"/>
      <c r="GP269" s="110"/>
      <c r="GQ269" s="110"/>
      <c r="GR269" s="110"/>
      <c r="GS269" s="110"/>
      <c r="GT269" s="110"/>
      <c r="GU269" s="110"/>
      <c r="GV269" s="110"/>
      <c r="GW269" s="110"/>
      <c r="GX269" s="110"/>
      <c r="GY269" s="45"/>
      <c r="GZ269" s="199"/>
      <c r="HA269" s="110"/>
      <c r="HB269" s="110"/>
      <c r="HC269" s="110"/>
      <c r="HD269" s="34">
        <f t="shared" si="246"/>
        <v>0</v>
      </c>
      <c r="HE269" s="25">
        <f t="shared" si="193"/>
        <v>0</v>
      </c>
      <c r="HF269" s="25">
        <f t="shared" si="194"/>
        <v>0</v>
      </c>
      <c r="HG269" s="25">
        <f t="shared" si="195"/>
        <v>0</v>
      </c>
      <c r="HH269" s="25">
        <f t="shared" si="196"/>
        <v>0</v>
      </c>
      <c r="HI269" s="25"/>
      <c r="HJ269" s="18"/>
      <c r="HK269" s="18"/>
      <c r="HL269" s="24" t="str">
        <f t="shared" si="241"/>
        <v>-</v>
      </c>
      <c r="HM269" s="107"/>
      <c r="HN269" s="85"/>
      <c r="HO269" s="204" t="str">
        <f t="shared" ref="HO269:HO332" si="247">IF(AO269="","---/---",(IF(AZ269="аннулирован / VOID","аннулирован / VOID",(IF(EV269&gt;0,(IF(EZ269&gt;0,FA269,"ожидание H1")),(IF(EM269&gt;0,(IF(EQ269&gt;0,ER269,"ожидание G1")),(IF(ED269&gt;0,(IF(EH269&gt;0,EI269,"ожидание F1")),(IF(DU269&gt;0,(IF(DY269&gt;0,DZ269,"ожидание E1")),(IF(DL269&gt;0,(IF(DP269&gt;0,DQ269,"ожидание D1")),(IF(DC269&gt;0,(IF(DG269&gt;0,DH269,"ожидание C1")),(IF(CT269&gt;0,(IF(CX269&gt;0,CY269,"ожидание B1")),(IF(BM269&gt;0,(IF(CO269&gt;0,CP269,"ожидание A1")),"не выгружено A1")))))))))))))))))))</f>
        <v>---/---</v>
      </c>
      <c r="HP269" s="204" t="str">
        <f t="shared" ref="HP269:HP332" si="248">IF(AO269="","---/---",(IF(AZ269="аннулирован / VOID","аннулирован / VOID",(IF(GX269&gt;0,(IF(HB269&gt;0,HC269,"ожидание 05")),(IF(GO269&gt;0,(IF(GS269&gt;0,GT269,"ожидание 04")),(IF(GF269&gt;0,(IF(GJ269&gt;0,GK269,"ожидание 03")),(IF(FW269&gt;0,(IF(GA269&gt;0,GB269,"ожидание 02")),(IF(FN269&gt;0,(IF(FR269&gt;0,FS269,"ожидание 01")),(IF(FE269&gt;0,(IF(FI269&gt;0,FJ269,"ожидание 00")),"не выгружено 00")))))))))))))))</f>
        <v>---/---</v>
      </c>
      <c r="HQ269" s="182" t="str">
        <f t="shared" ref="HQ269:HQ332" si="249">IF(AO269="","---/---",(IF(AZ269="аннулирован / VOID","аннулирован / VOID",(IF(GX269&gt;0,("выгружено 05"),(IF(GO269&gt;0,("выгружено 04"),(IF(GF269&gt;0,("выгружено 03"),(IF(FW269&gt;0,("выгружено 02"),(IF(FN269&gt;0,("выгружено 01"),(IF(FE269&gt;0,("выгружено 00"),((IF(EV269&gt;0,("выгружено H1"),(IF(EM269&gt;0,("выгружено G1"),(IF(ED269&gt;0,("выгружено F1"),(IF(DU269&gt;0,("выгружено E1"),(IF(DL269&gt;0,("выгружено D1"),(IF(DC269&gt;0,("выгружено C1"),(IF(CT269&gt;0,("выгружено B1"),(IF(BM269&gt;0,("выгружено A1"),"не выгружено A1"))))))))))))))))))))))))))))))))</f>
        <v>---/---</v>
      </c>
      <c r="HR269" s="182" t="str">
        <f t="shared" ref="HR269:HR332" si="250">IF(AO269="","---/---",(IF(AZ269="аннулирован / VOID","аннулирован / VOID",(IF(GX269&gt;0,(IF(HB269&gt;0,HC269,"ожидание 05")),(IF(GO269&gt;0,(IF(GS269&gt;0,GT269,"ожидание 04")),(IF(GF269&gt;0,(IF(GJ269&gt;0,GK269,"ожидание 03")),(IF(FW269&gt;0,(IF(GA269&gt;0,GB269,"ожидание 02")),(IF(FN269&gt;0,(IF(FR269&gt;0,FS269,"ожидание 01")),(IF(FE269&gt;0,(IF(FI269&gt;0,FJ269,"ожидание 00")),((IF(EV269&gt;0,(IF(EZ269&gt;0,FA269,"ожидание H1")),(IF(EM269&gt;0,(IF(EQ269&gt;0,ER269,"ожидание G1")),(IF(ED269&gt;0,(IF(EH269&gt;0,EI269,"ожидание F1")),(IF(DU269&gt;0,(IF(DY269&gt;0,DZ269,"ожидание E1")),(IF(DL269&gt;0,(IF(DP269&gt;0,DQ269,"ожидание D1")),(IF(DC269&gt;0,(IF(DG269&gt;0,DH269,"ожидание C1")),(IF(CT269&gt;0,(IF(CX269&gt;0,CY269,"ожидание B1")),(IF(BM269&gt;0,(IF(CO269&gt;0,CP269,"ожидание A1")),"не выгружено A1"))))))))))))))))))))))))))))))))</f>
        <v>---/---</v>
      </c>
      <c r="HS269" s="182" t="b">
        <f t="shared" ref="HS269:HS332" si="251">IF((AND((OR((HQ269="выгружено 05"),(HQ269="выгружено 04"),(HQ269="выгружено 03"),(HQ269="выгружено 02"),(HQ269="выгружено 01"),(HQ269="выгружено 00"))),(OR(HR269=1,HR269=5)))),"Согласовано",IF((AND((OR((HQ269="выгружено 04"),(HQ269="выгружено 03"),(HQ269="выгружено 02"),(HQ269="выгружено 01"),(HQ269="выгружено 00"),(HQ269="выгружено H1"),(HQ269="выгружено G1"),(HQ269="выгружено F1"),(HQ269="выгружено E1"),(HQ269="выгружено D1"),(HQ269="выгружено C1"),(HQ269="выгружено B1"),(HQ269="выгружено A1"))),(OR(HR269=2,HR269=3)))),"Устранить замечания"))</f>
        <v>0</v>
      </c>
      <c r="HT269" s="182" t="str">
        <f t="shared" ref="HT269:HT332" si="252">IF(AO269="","---/---",(IF(AZ269="аннулирован / VOID","аннулирован / VOID",(IF((AND((OR((HQ269="выгружено 05"),(HQ269="выгружено 04"),(HQ269="выгружено 03"),(HQ269="выгружено 02"),(HQ269="выгружено 01"),(HQ269="выгружено 00"))),(OR(HR269=1,HR269=5)))),"Согласовано",IF((AND((OR((HQ269="выгружено 05"),(HQ269="выгружено 04"),(HQ269="выгружено 03"),(HQ269="выгружено 02"),(HQ269="выгружено 01"),(HQ269="выгружено 00"),(HQ269="выгружено H1"),(HQ269="выгружено G1"),(HQ269="выгружено F1"),(HQ269="выгружено E1"),(HQ269="выгружено D1"),(HQ269="выгружено C1"),(HQ269="выгружено B1"),(HQ269="выгружено A1"))),(OR(HR269=2,HR269=3)))),"Устранить замечания",IF((OR((HR269="ожидание 05"),(HR269="ожидание 04"),(HR269="ожидание 03"),(HR269="ожидание 02"),(HR269="ожидание 01"),(HR269="ожидание 00"),(HR269="ожидание H1"),(HR269="ожидание G1"),(HR269="ожидание F1"),(HR269="ожидание E1"),(HR269="ожидание D1"),(HR269="ожидание C1"),(HR269="ожидание B1"),(HR269="ожидание A1"))),"ожидание замечаний",IF((AND((OR((HQ269="выгружено 05"),(HQ269="выгружено 04"),(HQ269="выгружено 03"),(HQ269="выгружено 02"),(HQ269="выгружено 01"),(HQ269="выгружено 00"),(HQ269="выгружено H1"),(HQ269="выгружено G1"),(HQ269="выгружено F1"),(HQ269="выгружено E1"),(HQ269="выгружено D1"),(HQ269="выгружено C1"),(HQ269="выгружено B1"),(HQ269="выгружено A1"))),(OR(HR269=1,HR269=5)))),"Выпустить в 00",(IF(HQ269="не выгружено A1","не выгружено A1"))))))))))</f>
        <v>---/---</v>
      </c>
      <c r="HU269" s="182" t="str">
        <f t="shared" ref="HU269:HU332" si="253">IF(AO269="","---/---",(IF(AZ269="аннулирован / VOID","аннулирован / VOID",(IF(GX269&gt;0,GX269,(IF(GO269&gt;0,GO269,(IF(GF269&gt;0,GF269,(IF(FW269&gt;0,FW269,(IF(FN269&gt;0,FN269,(IF(FE269&gt;0,FE269,((IF(EV269&gt;0,EV269,(IF(EM269&gt;0,EM269,(IF(ED269&gt;0,ED269,(IF(DU269&gt;0,DU269,(IF(DL269&gt;0,DL269,(IF(DC269&gt;0,DC269,(IF(CT269&gt;0,CT269,(IF(BM269&gt;0,BM269,"не выгружено A1"))))))))))))))))))))))))))))))))</f>
        <v>---/---</v>
      </c>
      <c r="HV269" s="191" t="str">
        <f t="shared" ref="HV269:HV332" si="254">IF(AO269="","---/---",(IF(AZ269="аннулирован / VOID","аннулирован / VOID",(IF(GX269&gt;0,GW269,(IF(GO269&gt;0,GN269,(IF(GF269&gt;0,GE269,(IF(FW269&gt;0,FV269,(IF(FN269&gt;0,FM269,(IF(FE269&gt;0,FD269,((IF(EV269&gt;0,EU269,(IF(EM269&gt;0,EL269,(IF(ED269&gt;0,EC269,(IF(DU269&gt;0,DT269,(IF(DL269&gt;0,DK269,(IF(DC269&gt;0,DB269,(IF(CT269&gt;0,CS269,(IF(BM269&gt;0,BL269,"не выгружено A1"))))))))))))))))))))))))))))))))</f>
        <v>---/---</v>
      </c>
      <c r="HW269" s="184" t="str">
        <f t="shared" ref="HW269:HW332" si="255">IF(AO269="","---/---",(IF(AZ269="аннулирован / VOID","аннулирован / VOID",(IF(GX269&gt;0,(IF(HB269&gt;0,HB269,"ожидание 05")),(IF(GO269&gt;0,(IF(GS269&gt;0,GS269,"ожидание 04")),(IF(GF269&gt;0,(IF(GJ269&gt;0,GJ269,"ожидание 03")),(IF(FW269&gt;0,(IF(GA269&gt;0,GA269,"ожидание 02")),(IF(FN269&gt;0,(IF(FR269&gt;0,FR269,"ожидание 01")),(IF(FE269&gt;0,(IF(FI269&gt;0,FI269,"ожидание 00")),((IF(EV269&gt;0,(IF(EZ269&gt;0,EZ269,"ожидание H1")),(IF(EM269&gt;0,(IF(EQ269&gt;0,EQ269,"ожидание G1")),(IF(ED269&gt;0,(IF(EH269&gt;0,EH269,"ожидание F1")),(IF(DU269&gt;0,(IF(DY269&gt;0,DY269,"ожидание E1")),(IF(DL269&gt;0,(IF(DP269&gt;0,DP269,"ожидание D1")),(IF(DC269&gt;0,(IF(DG269&gt;0,DG269,"ожидание C1")),(IF(CT269&gt;0,(IF(CX269&gt;0,CX269,"ожидание B1")),(IF(BM269&gt;0,(IF(CO269&gt;0,CO269,"ожидание A1")),"не выгружено A1"))))))))))))))))))))))))))))))))</f>
        <v>---/---</v>
      </c>
      <c r="HX269" s="191" t="str">
        <f t="shared" ref="HX269:HX332" si="256">IF(AO269="","---/---",(IF(AZ269="аннулирован / VOID","аннулирован / VOID",(IF(GX269&gt;0,(IF(HB269&gt;0,HA269,"ожидание 05")),(IF(GO269&gt;0,(IF(GS269&gt;0,GR269,"ожидание 04")),(IF(GF269&gt;0,(IF(GJ269&gt;0,GI269,"ожидание 03")),(IF(FW269&gt;0,(IF(GA269&gt;0,FZ269,"ожидание 02")),(IF(FN269&gt;0,(IF(FR269&gt;0,FQ269,"ожидание 01")),(IF(FE269&gt;0,(IF(FI269&gt;0,FH269,"ожидание 00")),((IF(EV269&gt;0,(IF(EZ269&gt;0,EY269,"ожидание H1")),(IF(EM269&gt;0,(IF(EQ269&gt;0,EP269,"ожидание G1")),(IF(ED269&gt;0,(IF(EH269&gt;0,EG269,"ожидание F1")),(IF(DU269&gt;0,(IF(DY269&gt;0,DX269,"ожидание E1")),(IF(DL269&gt;0,(IF(DP269&gt;0,DO269,"ожидание D1")),(IF(DC269&gt;0,(IF(DG269&gt;0,DF269,"ожидание C1")),(IF(CT269&gt;0,(IF(CX269&gt;0,CW269,"ожидание B1")),(IF(BM269&gt;0,(IF(CO269&gt;0,CN269,"ожидание A1")),"не выгружено A1"))))))))))))))))))))))))))))))))</f>
        <v>---/---</v>
      </c>
      <c r="HY269" s="183"/>
      <c r="HZ269" s="182" t="str">
        <f t="shared" ref="HZ269:HZ332" si="257">IF(AO269="","---/---",(IF(AZ269="аннулирован / VOID","аннулирован / VOID",(IF(GX269&gt;0,("выгружено"),(IF(GO269&gt;0,("выгружено"),(IF(GF269&gt;0,("выгружено"),(IF(FW269&gt;0,("выгружено"),(IF(FN269&gt;0,("выгружено"),(IF(FE269&gt;0,("выгружено"),((IF(EV269&gt;0,("выгружено"),(IF(EM269&gt;0,("выгружено"),(IF(ED269&gt;0,("выгружено"),(IF(DU269&gt;0,("выгружено"),(IF(DL269&gt;0,("выгружено"),(IF(DC269&gt;0,("выгружено"),(IF(CT269&gt;0,("выгружено"),(IF(BM269&gt;0,("выгружено"),"не выгружено"))))))))))))))))))))))))))))))))</f>
        <v>---/---</v>
      </c>
      <c r="IA269" s="182" t="str">
        <f t="shared" ref="IA269:IA332" si="258">IF(AO269="","---/---",(IF(AZ269="аннулирован / VOID","аннулирован / VOID",(IF(GX269&gt;0,("05"),(IF(GO269&gt;0,("04"),(IF(GF269&gt;0,("03"),(IF(FW269&gt;0,("02"),(IF(FN269&gt;0,("01"),(IF(FE269&gt;0,("00"),((IF(EV269&gt;0,("H1"),(IF(EM269&gt;0,("G1"),(IF(ED269&gt;0,("F1"),(IF(DU269&gt;0,("E1"),(IF(DL269&gt;0,("D1"),(IF(DC269&gt;0,("C1"),(IF(CT269&gt;0,("B1"),(IF(BM269&gt;0,("A1"),"A1"))))))))))))))))))))))))))))))))</f>
        <v>---/---</v>
      </c>
      <c r="IB269" s="182" t="str">
        <f t="shared" ref="IB269:IB332" si="259">IF(AO269="","---/---",(IF(AZ269="аннулирован / VOID","аннулирован / VOID",(IF(GX269&gt;0,(IF(HB269&gt;0,HC269,"ожидание замечаний к ревизии")),(IF(GO269&gt;0,(IF(GS269&gt;0,GT269,"ожидание замечаний к ревизии")),(IF(GF269&gt;0,(IF(GJ269&gt;0,GK269,"ожидание замечаний к ревизии")),(IF(FW269&gt;0,(IF(GA269&gt;0,GB269,"ожидание замечаний к ревизии")),(IF(FN269&gt;0,(IF(FR269&gt;0,FS269,"ожидание замечаний к ревизии")),(IF(FE269&gt;0,(IF(FI269&gt;0,FJ269,"ожидание замечаний к ревизии")),((IF(EV269&gt;0,(IF(EZ269&gt;0,FA269,"ожидание замечаний к ревизии")),(IF(EM269&gt;0,(IF(EQ269&gt;0,ER269,"ожидание замечаний к ревизии")),(IF(ED269&gt;0,(IF(EH269&gt;0,EI269,"ожидание замечаний к ревизии")),(IF(DU269&gt;0,(IF(DY269&gt;0,DZ269,"ожидание замечаний к ревизии")),(IF(DL269&gt;0,(IF(DP269&gt;0,DQ269,"ожидание замечаний к ревизии")),(IF(DC269&gt;0,(IF(DG269&gt;0,DH269,"ожидание замечаний к ревизии")),(IF(CT269&gt;0,(IF(CX269&gt;0,CY269,"ожидание замечаний к ревизии")),(IF(BM269&gt;0,(IF(CO269&gt;0,CP269,"ожидание замечаний к ревизии")),"не выгружено"))))))))))))))))))))))))))))))))</f>
        <v>---/---</v>
      </c>
      <c r="IC269" s="182" t="str">
        <f t="shared" ref="IC269:IC332" si="260">IF(AO269="","---/---",(IF(AZ269="аннулирован / VOID","аннулирован / VOID",(IF(GX269&gt;0,(IF(HB269&gt;0,HC269,"05")),(IF(GO269&gt;0,(IF(GS269&gt;0,GT269,"04")),(IF(GF269&gt;0,(IF(GJ269&gt;0,GK269,"03")),(IF(FW269&gt;0,(IF(GA269&gt;0,GB269,"02")),(IF(FN269&gt;0,(IF(FR269&gt;0,FS269,"01")),(IF(FE269&gt;0,(IF(FI269&gt;0,FJ269,"00")),((IF(EV269&gt;0,(IF(EZ269&gt;0,FA269,"H1")),(IF(EM269&gt;0,(IF(EQ269&gt;0,ER269,"G1")),(IF(ED269&gt;0,(IF(EH269&gt;0,EI269,"F1")),(IF(DU269&gt;0,(IF(DY269&gt;0,DZ269,"E1")),(IF(DL269&gt;0,(IF(DP269&gt;0,DQ269,"D1")),(IF(DC269&gt;0,(IF(DG269&gt;0,DH269,"C1")),(IF(CT269&gt;0,(IF(CX269&gt;0,CY269,"B1")),(IF(BM269&gt;0,(IF(CO269&gt;0,CP269,"A1")),"A1"))))))))))))))))))))))))))))))))</f>
        <v>---/---</v>
      </c>
      <c r="ID269" s="182" t="str">
        <f t="shared" ref="ID269:ID332" si="261">IF(AO269="","---/---",(IF(AZ269="аннулирован / VOID","аннулирован / VOID",(IF(GX269&gt;0,(IF(HB269&gt;0,HC269,"05")),(IF(GO269&gt;0,(IF(GS269&gt;0,GT269,"04")),(IF(GF269&gt;0,(IF(GJ269&gt;0,GK269,"03")),(IF(FW269&gt;0,(IF(GA269&gt;0,GB269,"02")),(IF(FN269&gt;0,(IF(FR269&gt;0,FS269,"01")),(IF(FE269&gt;0,(IF(FI269&gt;0,FJ269,"00")),((IF(EV269&gt;0,(IF(EZ269&gt;0,FA269,"H1")),(IF(EM269&gt;0,(IF(EQ269&gt;0,ER269,"G1")),(IF(ED269&gt;0,(IF(EH269&gt;0,EI269,"F1")),(IF(DU269&gt;0,(IF(DY269&gt;0,DZ269,"E1")),(IF(DL269&gt;0,(IF(DP269&gt;0,DQ269,"D1")),(IF(DC269&gt;0,(IF(DG269&gt;0,DH269,"C1")),(IF(CT269&gt;0,(IF(CX269&gt;0,CY269,"B1")),(IF(BM269&gt;0,(IF(CO269&gt;0,CP269,"A1")),"A1"))))))))))))))))))))))))))))))))</f>
        <v>---/---</v>
      </c>
      <c r="IE269" s="185" t="str">
        <f t="shared" ref="IE269:IE332" si="262">IF(AO269="","---/---",(IF(AZ269="аннулирован / VOID","аннулирован / VOID",(IF(BM269&gt;0,"1","выгрузить A1")))))</f>
        <v>---/---</v>
      </c>
      <c r="IF269" s="135" t="s">
        <v>717</v>
      </c>
      <c r="IG269" s="181">
        <v>1</v>
      </c>
      <c r="IH269" s="85"/>
      <c r="II269" s="85"/>
      <c r="IJ269" s="85"/>
      <c r="IK269" s="85"/>
      <c r="IL269" s="85"/>
      <c r="IM269" s="85"/>
      <c r="IN269" s="85"/>
      <c r="IO269" s="85"/>
      <c r="IP269" s="85"/>
      <c r="IQ269" s="85"/>
      <c r="IR269" s="85"/>
      <c r="IS269" s="85"/>
      <c r="IT269" s="85"/>
      <c r="IU269" s="85"/>
      <c r="IV269" s="85"/>
      <c r="IW269" s="85"/>
      <c r="IX269" s="85"/>
      <c r="IY269" s="85"/>
      <c r="IZ269" s="85"/>
      <c r="JA269" s="85"/>
      <c r="JB269" s="85"/>
      <c r="JC269" s="85"/>
      <c r="JD269" s="85"/>
      <c r="JE269" s="85"/>
      <c r="JF269" s="85"/>
      <c r="JG269" s="85"/>
      <c r="JH269" s="85"/>
      <c r="JI269" s="85"/>
      <c r="JJ269" s="85"/>
      <c r="JK269" s="85"/>
      <c r="JL269" s="85"/>
      <c r="JM269" s="85"/>
      <c r="JN269" s="85"/>
      <c r="JO269" s="85"/>
      <c r="JP269" s="85"/>
      <c r="JQ269" s="85"/>
      <c r="JR269" s="85"/>
      <c r="JS269" s="85"/>
      <c r="JT269" s="85"/>
      <c r="JU269" s="85"/>
      <c r="JV269" s="85"/>
      <c r="JW269" s="85"/>
      <c r="JX269" s="85"/>
      <c r="JY269" s="85"/>
      <c r="JZ269" s="85"/>
      <c r="KA269" s="85"/>
      <c r="KB269" s="85"/>
      <c r="KC269" s="85"/>
    </row>
    <row r="270" spans="1:289" s="57" customFormat="1" ht="57" hidden="1" customHeight="1">
      <c r="A270" s="42"/>
      <c r="B270" s="19" t="s">
        <v>156</v>
      </c>
      <c r="C270" s="19" t="s">
        <v>157</v>
      </c>
      <c r="D270" s="5"/>
      <c r="E270" s="5"/>
      <c r="F270" s="5"/>
      <c r="G270" s="5"/>
      <c r="H270" s="5" t="s">
        <v>727</v>
      </c>
      <c r="I270" s="5" t="s">
        <v>736</v>
      </c>
      <c r="J270" s="5"/>
      <c r="K270" s="5"/>
      <c r="L270" s="5"/>
      <c r="M270" s="5"/>
      <c r="N270" s="5"/>
      <c r="O270" s="5"/>
      <c r="P270" s="5" t="s">
        <v>749</v>
      </c>
      <c r="Q270" s="5" t="s">
        <v>750</v>
      </c>
      <c r="R270" s="5" t="s">
        <v>209</v>
      </c>
      <c r="S270" s="5" t="s">
        <v>362</v>
      </c>
      <c r="T270" s="5" t="s">
        <v>370</v>
      </c>
      <c r="U270" s="5" t="s">
        <v>158</v>
      </c>
      <c r="V270" s="5"/>
      <c r="W270" s="167" t="str">
        <f t="shared" si="240"/>
        <v>3-60-JGMCN-0001</v>
      </c>
      <c r="X270" s="19" t="s">
        <v>180</v>
      </c>
      <c r="Y270" s="19">
        <v>60</v>
      </c>
      <c r="Z270" s="19" t="s">
        <v>179</v>
      </c>
      <c r="AA270" s="19" t="s">
        <v>305</v>
      </c>
      <c r="AB270" s="19" t="s">
        <v>304</v>
      </c>
      <c r="AC270" s="19" t="s">
        <v>188</v>
      </c>
      <c r="AD270" s="5"/>
      <c r="AE270" s="19">
        <v>4</v>
      </c>
      <c r="AF270" s="19" t="s">
        <v>181</v>
      </c>
      <c r="AG270" s="19" t="s">
        <v>182</v>
      </c>
      <c r="AH270" s="19">
        <v>335</v>
      </c>
      <c r="AI270" s="19" t="s">
        <v>225</v>
      </c>
      <c r="AJ270" s="5"/>
      <c r="AK270" s="5"/>
      <c r="AL270" s="5" t="s">
        <v>121</v>
      </c>
      <c r="AM270" s="5"/>
      <c r="AN270" s="5" t="s">
        <v>167</v>
      </c>
      <c r="AO270" s="5" t="str">
        <f>CONCATENATE("0055-",B270,"-",C270,"-","4",".",AE270,".",AF270,".",AG270,".",AH270,"-",AL270,".",AN270,"-",AI270)</f>
        <v>0055-CPC-GA1-4.4.4.60.335-ATH2.RD-0012</v>
      </c>
      <c r="AP270" s="5" t="str">
        <f>CONCATENATE("0055-",B270,"-",C270,"-","4",".",AE270,".",AF270,".",AG270,".",AH270,"-",AL270,"-",AN270,"-",AI270,"_",BD270,"_",U270)</f>
        <v>0055-CPC-GA1-4.4.4.60.335-ATH2-RD-0012_A1_ER</v>
      </c>
      <c r="AQ270" s="13" t="s">
        <v>325</v>
      </c>
      <c r="AR270" s="13" t="s">
        <v>392</v>
      </c>
      <c r="AS270" s="13" t="s">
        <v>387</v>
      </c>
      <c r="AT270" s="13" t="s">
        <v>386</v>
      </c>
      <c r="AU270" s="13" t="s">
        <v>318</v>
      </c>
      <c r="AV270" s="13" t="s">
        <v>333</v>
      </c>
      <c r="AW270" s="13" t="str">
        <f>CONCATENATE(AQ270," ",AS270,CHAR(10),W270,CHAR(10),AU270)</f>
        <v>AGDS Marshalling Cabinet for NON-IS channels 
3-60-JGMCN-0001
List of drawings</v>
      </c>
      <c r="AX270" s="13" t="str">
        <f>CONCATENATE(AR270," ",AT270,CHAR(10),W270,CHAR(10),AV270)</f>
        <v>Шкаф кроссовый АСКЗ, аналоговые и дискретные сигналы, неискробезопасный
3-60-JGMCN-0001
Ведомость документов</v>
      </c>
      <c r="AY270" s="5"/>
      <c r="AZ270" s="5" t="s">
        <v>490</v>
      </c>
      <c r="BA270" s="5" t="s">
        <v>489</v>
      </c>
      <c r="BB270" s="5" t="str">
        <f>IF(FW270&gt;0,"02",IF(FN270&gt;0,"01",IF(FE270&gt;0,"00",IF(EM270&gt;0,"G1",IF(ED270&gt;0,"F1",IF(DU270&gt;0,"E1",IF(DL270&gt;0,"D1",IF(DC270&gt;0,"C1",IF(CT270&gt;0,"B1",IF(BM270&gt;0,"A1","-"))))))))))</f>
        <v>A1</v>
      </c>
      <c r="BC270" s="167" t="str">
        <f t="shared" ref="BC270:BC274" si="263">IF(OR(BB270="A1",BB270="B1",BB270="C1",BB270="D1",BB270="E1",BB270="F1",BB270="G1",BB270="H1"),"IFR",IF(OR(BB270="00",BB270="01",BB270="02",BB270="03",BB270="04",BB270="05"),"IFU","-"))</f>
        <v>IFR</v>
      </c>
      <c r="BD270" s="5" t="str">
        <f t="shared" ref="BD270:BD274" si="264">BB270</f>
        <v>A1</v>
      </c>
      <c r="BE270" s="5"/>
      <c r="BF270" s="5"/>
      <c r="BG270" s="12"/>
      <c r="BH270" s="5"/>
      <c r="BI270" s="5"/>
      <c r="BJ270" s="54">
        <f>FB270-(28+15)</f>
        <v>44173</v>
      </c>
      <c r="BK270" s="54">
        <f ca="1">IF(BM270&gt;0,BL270,IF(BJ270&lt;TODAY(),WORKDAY(TODAY(),10),BJ270))</f>
        <v>44243</v>
      </c>
      <c r="BL270" s="193">
        <v>44243</v>
      </c>
      <c r="BM270" s="167" t="s">
        <v>780</v>
      </c>
      <c r="BN270" s="167"/>
      <c r="BO270" s="167"/>
      <c r="BP270" s="167"/>
      <c r="BQ270" s="167"/>
      <c r="BR270" s="157"/>
      <c r="BS270" s="157"/>
      <c r="BT270" s="157"/>
      <c r="BU270" s="157"/>
      <c r="BV270" s="157"/>
      <c r="BW270" s="147"/>
      <c r="BX270" s="147"/>
      <c r="BY270" s="147"/>
      <c r="BZ270" s="147"/>
      <c r="CA270" s="147"/>
      <c r="CB270" s="125"/>
      <c r="CC270" s="125"/>
      <c r="CD270" s="125"/>
      <c r="CE270" s="125"/>
      <c r="CF270" s="125"/>
      <c r="CG270" s="125"/>
      <c r="CH270" s="125"/>
      <c r="CI270" s="125"/>
      <c r="CJ270" s="125"/>
      <c r="CK270" s="125"/>
      <c r="CL270" s="24">
        <f>WORKDAY(BJ270,20)</f>
        <v>44201</v>
      </c>
      <c r="CM270" s="24">
        <f ca="1">IF(BM270&gt;0,WORKDAY(BK270,10),"-")</f>
        <v>44257</v>
      </c>
      <c r="CN270" s="54"/>
      <c r="CO270" s="117"/>
      <c r="CP270" s="34"/>
      <c r="CQ270" s="24">
        <f>WORKDAY(CL270,10)</f>
        <v>44215</v>
      </c>
      <c r="CR270" s="24" t="str">
        <f>IF(CO270&gt;0,WORKDAY(CM270,10),"-")</f>
        <v>-</v>
      </c>
      <c r="CS270" s="54"/>
      <c r="CT270" s="5"/>
      <c r="CU270" s="24" t="str">
        <f>IF(CT270&gt;0,WORKDAY(CQ270,10),"-")</f>
        <v>-</v>
      </c>
      <c r="CV270" s="24" t="str">
        <f>IF(CT270&gt;0,WORKDAY(CR270,10),"-")</f>
        <v>-</v>
      </c>
      <c r="CW270" s="54"/>
      <c r="CX270" s="5"/>
      <c r="CY270" s="34"/>
      <c r="CZ270" s="24" t="str">
        <f>IF(CX270&gt;0,WORKDAY(CU270,10),"-")</f>
        <v>-</v>
      </c>
      <c r="DA270" s="24" t="str">
        <f>IF(CX270&gt;0,WORKDAY(CV270,10),"-")</f>
        <v>-</v>
      </c>
      <c r="DB270" s="24"/>
      <c r="DC270" s="5"/>
      <c r="DD270" s="24" t="str">
        <f>IF(DC270&gt;0,WORKDAY(CZ270,10),"-")</f>
        <v>-</v>
      </c>
      <c r="DE270" s="24" t="str">
        <f>IF(DC270&gt;0,WORKDAY(DA270,10),"-")</f>
        <v>-</v>
      </c>
      <c r="DF270" s="5"/>
      <c r="DG270" s="5"/>
      <c r="DH270" s="54"/>
      <c r="DI270" s="24" t="str">
        <f>IF(DG270&gt;0,WORKDAY(DD270,10),"-")</f>
        <v>-</v>
      </c>
      <c r="DJ270" s="24">
        <v>43455</v>
      </c>
      <c r="DK270" s="5"/>
      <c r="DL270" s="5"/>
      <c r="DM270" s="24" t="str">
        <f>IF(DL270&gt;0,WORKDAY(DI270,10),"-")</f>
        <v>-</v>
      </c>
      <c r="DN270" s="24" t="str">
        <f>IF(DL270&gt;0,WORKDAY(DJ270,10),"-")</f>
        <v>-</v>
      </c>
      <c r="DO270" s="5"/>
      <c r="DP270" s="5"/>
      <c r="DQ270" s="54"/>
      <c r="DR270" s="24" t="str">
        <f>IF(DP270&gt;0,WORKDAY(DM270,10),"-")</f>
        <v>-</v>
      </c>
      <c r="DS270" s="24">
        <v>43455</v>
      </c>
      <c r="DT270" s="5"/>
      <c r="DU270" s="5"/>
      <c r="DV270" s="24" t="str">
        <f>IF(DU270&gt;0,WORKDAY(DR270,10),"-")</f>
        <v>-</v>
      </c>
      <c r="DW270" s="24" t="str">
        <f>IF(DU270&gt;0,WORKDAY(DS270,10),"-")</f>
        <v>-</v>
      </c>
      <c r="DX270" s="5"/>
      <c r="DY270" s="5"/>
      <c r="DZ270" s="54"/>
      <c r="EA270" s="24" t="str">
        <f>IF(DY270&gt;0,WORKDAY(DV270,10),"-")</f>
        <v>-</v>
      </c>
      <c r="EB270" s="24" t="str">
        <f>IF(DY270&gt;0,WORKDAY(DW270,10),"-")</f>
        <v>-</v>
      </c>
      <c r="EC270" s="5"/>
      <c r="ED270" s="5"/>
      <c r="EE270" s="24" t="str">
        <f>IF(ED270&gt;0,WORKDAY(EA270,10),"-")</f>
        <v>-</v>
      </c>
      <c r="EF270" s="24" t="str">
        <f>IF(ED270&gt;0,WORKDAY(EB270,10),"-")</f>
        <v>-</v>
      </c>
      <c r="EG270" s="5"/>
      <c r="EH270" s="5"/>
      <c r="EI270" s="54"/>
      <c r="EJ270" s="24" t="str">
        <f>IF(EH270&gt;0,WORKDAY(EE270,10),"-")</f>
        <v>-</v>
      </c>
      <c r="EK270" s="24" t="str">
        <f>IF(EH270&gt;0,WORKDAY(EF270,10),"-")</f>
        <v>-</v>
      </c>
      <c r="EL270" s="5"/>
      <c r="EM270" s="5"/>
      <c r="EN270" s="24" t="str">
        <f>IF(EM270&gt;0,WORKDAY(EJ270,10),"-")</f>
        <v>-</v>
      </c>
      <c r="EO270" s="24" t="str">
        <f>IF(EM270&gt;0,WORKDAY(EK270,10),"-")</f>
        <v>-</v>
      </c>
      <c r="EP270" s="5"/>
      <c r="EQ270" s="5"/>
      <c r="ER270" s="54"/>
      <c r="ES270" s="54"/>
      <c r="ET270" s="54"/>
      <c r="EU270" s="54"/>
      <c r="EV270" s="54"/>
      <c r="EW270" s="24"/>
      <c r="EX270" s="24"/>
      <c r="EY270" s="167"/>
      <c r="EZ270" s="167"/>
      <c r="FA270" s="193"/>
      <c r="FB270" s="214">
        <v>44216</v>
      </c>
      <c r="FC270" s="214">
        <f>FB270</f>
        <v>44216</v>
      </c>
      <c r="FD270" s="5"/>
      <c r="FE270" s="5"/>
      <c r="FF270" s="24" t="str">
        <f>IF(FE270&gt;0,WORKDAY(FB270,10),"-")</f>
        <v>-</v>
      </c>
      <c r="FG270" s="24" t="str">
        <f>IF(FE270&gt;0,WORKDAY(FC270,10),"-")</f>
        <v>-</v>
      </c>
      <c r="FH270" s="5"/>
      <c r="FI270" s="5"/>
      <c r="FJ270" s="34"/>
      <c r="FK270" s="24">
        <f t="shared" ref="FK270:FK274" si="265">WORKDAY(FB270,20)</f>
        <v>44244</v>
      </c>
      <c r="FL270" s="24">
        <f>FK270</f>
        <v>44244</v>
      </c>
      <c r="FM270" s="167"/>
      <c r="FN270" s="167"/>
      <c r="FO270" s="24" t="str">
        <f>IF(FN270&gt;0,WORKDAY(FK270,10),"-")</f>
        <v>-</v>
      </c>
      <c r="FP270" s="24" t="str">
        <f>IF(FN270&gt;0,WORKDAY(FL270,10),"-")</f>
        <v>-</v>
      </c>
      <c r="FQ270" s="5"/>
      <c r="FR270" s="5"/>
      <c r="FS270" s="54"/>
      <c r="FT270" s="24">
        <f t="shared" ref="FT270:FT274" si="266">WORKDAY(FK270,20)</f>
        <v>44272</v>
      </c>
      <c r="FU270" s="24">
        <f>FT270</f>
        <v>44272</v>
      </c>
      <c r="FV270" s="5"/>
      <c r="FW270" s="5"/>
      <c r="FX270" s="24" t="str">
        <f>IF(FW270&gt;0,WORKDAY(FT270,10),"-")</f>
        <v>-</v>
      </c>
      <c r="FY270" s="24" t="str">
        <f>IF(FW270&gt;0,WORKDAY(FU270,10),"-")</f>
        <v>-</v>
      </c>
      <c r="FZ270" s="5"/>
      <c r="GA270" s="5"/>
      <c r="GB270" s="54"/>
      <c r="GC270" s="54"/>
      <c r="GD270" s="54"/>
      <c r="GE270" s="54"/>
      <c r="GF270" s="54"/>
      <c r="GG270" s="54"/>
      <c r="GH270" s="54"/>
      <c r="GI270" s="54"/>
      <c r="GJ270" s="54"/>
      <c r="GK270" s="54"/>
      <c r="GL270" s="54"/>
      <c r="GM270" s="54"/>
      <c r="GN270" s="54"/>
      <c r="GO270" s="54"/>
      <c r="GP270" s="54"/>
      <c r="GQ270" s="54"/>
      <c r="GR270" s="54"/>
      <c r="GS270" s="54"/>
      <c r="GT270" s="54"/>
      <c r="GU270" s="54"/>
      <c r="GV270" s="54"/>
      <c r="GW270" s="54"/>
      <c r="GX270" s="54"/>
      <c r="GY270" s="54"/>
      <c r="GZ270" s="193"/>
      <c r="HA270" s="54"/>
      <c r="HB270" s="54"/>
      <c r="HC270" s="54"/>
      <c r="HD270" s="34">
        <f t="shared" ca="1" si="246"/>
        <v>1</v>
      </c>
      <c r="HE270" s="25">
        <f t="shared" ca="1" si="193"/>
        <v>6.8389057750759875E-4</v>
      </c>
      <c r="HF270" s="25">
        <f t="shared" ca="1" si="194"/>
        <v>1.5197568389057751E-3</v>
      </c>
      <c r="HG270" s="25">
        <f t="shared" ca="1" si="195"/>
        <v>9.0543259557344079E-4</v>
      </c>
      <c r="HH270" s="25">
        <f t="shared" ca="1" si="196"/>
        <v>2.012072434607646E-3</v>
      </c>
      <c r="HI270" s="25"/>
      <c r="HJ270" s="25"/>
      <c r="HK270" s="5"/>
      <c r="HL270" s="24">
        <f t="shared" ca="1" si="241"/>
        <v>44243</v>
      </c>
      <c r="HM270" s="107"/>
      <c r="HN270" s="85"/>
      <c r="HO270" s="204" t="str">
        <f t="shared" si="247"/>
        <v>ожидание A1</v>
      </c>
      <c r="HP270" s="204" t="str">
        <f t="shared" si="248"/>
        <v>не выгружено 00</v>
      </c>
      <c r="HQ270" s="182" t="str">
        <f t="shared" si="249"/>
        <v>выгружено A1</v>
      </c>
      <c r="HR270" s="182" t="str">
        <f t="shared" si="250"/>
        <v>ожидание A1</v>
      </c>
      <c r="HS270" s="182" t="b">
        <f t="shared" si="251"/>
        <v>0</v>
      </c>
      <c r="HT270" s="182" t="str">
        <f t="shared" si="252"/>
        <v>ожидание замечаний</v>
      </c>
      <c r="HU270" s="182" t="str">
        <f t="shared" si="253"/>
        <v>0055-P2-GA1-CPC-TRM-00655</v>
      </c>
      <c r="HV270" s="191">
        <f t="shared" si="254"/>
        <v>44243</v>
      </c>
      <c r="HW270" s="184" t="str">
        <f t="shared" si="255"/>
        <v>ожидание A1</v>
      </c>
      <c r="HX270" s="191" t="str">
        <f t="shared" si="256"/>
        <v>ожидание A1</v>
      </c>
      <c r="HY270" s="183"/>
      <c r="HZ270" s="182" t="str">
        <f t="shared" si="257"/>
        <v>выгружено</v>
      </c>
      <c r="IA270" s="182" t="str">
        <f t="shared" si="258"/>
        <v>A1</v>
      </c>
      <c r="IB270" s="182" t="str">
        <f t="shared" si="259"/>
        <v>ожидание замечаний к ревизии</v>
      </c>
      <c r="IC270" s="182" t="str">
        <f t="shared" si="260"/>
        <v>A1</v>
      </c>
      <c r="ID270" s="182" t="str">
        <f t="shared" si="261"/>
        <v>A1</v>
      </c>
      <c r="IE270" s="185" t="str">
        <f t="shared" si="262"/>
        <v>1</v>
      </c>
      <c r="IF270" s="135" t="s">
        <v>705</v>
      </c>
      <c r="IG270" s="181">
        <v>1</v>
      </c>
      <c r="IH270" s="85"/>
      <c r="II270" s="85"/>
      <c r="IJ270" s="85"/>
      <c r="IK270" s="85"/>
      <c r="IL270" s="85"/>
      <c r="IM270" s="85"/>
      <c r="IN270" s="85"/>
      <c r="IO270" s="85"/>
      <c r="IP270" s="85"/>
      <c r="IQ270" s="85"/>
      <c r="IR270" s="85"/>
      <c r="IS270" s="85"/>
      <c r="IT270" s="85"/>
      <c r="IU270" s="85"/>
      <c r="IV270" s="85"/>
      <c r="IW270" s="85"/>
      <c r="IX270" s="85"/>
      <c r="IY270" s="85"/>
      <c r="IZ270" s="85"/>
      <c r="JA270" s="85"/>
      <c r="JB270" s="85"/>
      <c r="JC270" s="85"/>
      <c r="JD270" s="85"/>
      <c r="JE270" s="85"/>
      <c r="JF270" s="85"/>
      <c r="JG270" s="85"/>
      <c r="JH270" s="85"/>
      <c r="JI270" s="85"/>
      <c r="JJ270" s="85"/>
      <c r="JK270" s="85"/>
      <c r="JL270" s="85"/>
      <c r="JM270" s="85"/>
      <c r="JN270" s="85"/>
      <c r="JO270" s="85"/>
      <c r="JP270" s="85"/>
      <c r="JQ270" s="85"/>
      <c r="JR270" s="85"/>
      <c r="JS270" s="85"/>
      <c r="JT270" s="85"/>
      <c r="JU270" s="85"/>
      <c r="JV270" s="85"/>
      <c r="JW270" s="85"/>
      <c r="JX270" s="85"/>
      <c r="JY270" s="85"/>
      <c r="JZ270" s="85"/>
      <c r="KA270" s="85"/>
      <c r="KB270" s="85"/>
      <c r="KC270" s="85"/>
    </row>
    <row r="271" spans="1:289" s="57" customFormat="1" ht="57" hidden="1" customHeight="1">
      <c r="A271" s="42"/>
      <c r="B271" s="19" t="s">
        <v>156</v>
      </c>
      <c r="C271" s="19" t="s">
        <v>157</v>
      </c>
      <c r="D271" s="5"/>
      <c r="E271" s="5"/>
      <c r="F271" s="5"/>
      <c r="G271" s="5"/>
      <c r="H271" s="5" t="s">
        <v>727</v>
      </c>
      <c r="I271" s="5" t="s">
        <v>736</v>
      </c>
      <c r="J271" s="5"/>
      <c r="K271" s="5"/>
      <c r="L271" s="5"/>
      <c r="M271" s="5"/>
      <c r="N271" s="5"/>
      <c r="O271" s="5"/>
      <c r="P271" s="5" t="s">
        <v>749</v>
      </c>
      <c r="Q271" s="5" t="s">
        <v>750</v>
      </c>
      <c r="R271" s="5" t="s">
        <v>209</v>
      </c>
      <c r="S271" s="5" t="s">
        <v>362</v>
      </c>
      <c r="T271" s="5" t="s">
        <v>370</v>
      </c>
      <c r="U271" s="5" t="s">
        <v>158</v>
      </c>
      <c r="V271" s="5"/>
      <c r="W271" s="167" t="str">
        <f t="shared" si="240"/>
        <v>3-60-JGMCN-0001</v>
      </c>
      <c r="X271" s="19" t="s">
        <v>180</v>
      </c>
      <c r="Y271" s="19">
        <v>60</v>
      </c>
      <c r="Z271" s="19" t="s">
        <v>179</v>
      </c>
      <c r="AA271" s="19" t="s">
        <v>305</v>
      </c>
      <c r="AB271" s="19" t="s">
        <v>304</v>
      </c>
      <c r="AC271" s="19" t="s">
        <v>188</v>
      </c>
      <c r="AD271" s="5"/>
      <c r="AE271" s="19">
        <v>4</v>
      </c>
      <c r="AF271" s="19" t="s">
        <v>181</v>
      </c>
      <c r="AG271" s="19" t="s">
        <v>182</v>
      </c>
      <c r="AH271" s="19">
        <v>335</v>
      </c>
      <c r="AI271" s="19" t="s">
        <v>225</v>
      </c>
      <c r="AJ271" s="5"/>
      <c r="AK271" s="5"/>
      <c r="AL271" s="5" t="s">
        <v>121</v>
      </c>
      <c r="AM271" s="5"/>
      <c r="AN271" s="5" t="s">
        <v>168</v>
      </c>
      <c r="AO271" s="5" t="str">
        <f>CONCATENATE("0055-",B271,"-",C271,"-","4",".",AE271,".",AF271,".",AG271,".",AH271,"-",AL271,".",AN271,"-",AI271)</f>
        <v>0055-CPC-GA1-4.4.4.60.335-ATH2.SP-0012</v>
      </c>
      <c r="AP271" s="5" t="str">
        <f>CONCATENATE("0055-",B271,"-",C271,"-","4",".",AE271,".",AF271,".",AG271,".",AH271,"-",AL271,"-",AN271,"-",AI271,"_",BD271,"_",U271)</f>
        <v>0055-CPC-GA1-4.4.4.60.335-ATH2-SP-0012_A1_ER</v>
      </c>
      <c r="AQ271" s="13" t="s">
        <v>325</v>
      </c>
      <c r="AR271" s="13" t="s">
        <v>392</v>
      </c>
      <c r="AS271" s="13" t="s">
        <v>387</v>
      </c>
      <c r="AT271" s="13" t="s">
        <v>386</v>
      </c>
      <c r="AU271" s="13" t="s">
        <v>319</v>
      </c>
      <c r="AV271" s="13" t="s">
        <v>334</v>
      </c>
      <c r="AW271" s="13" t="str">
        <f>CONCATENATE(AQ271," ",AS271,CHAR(10),W271,CHAR(10),AU271)</f>
        <v>AGDS Marshalling Cabinet for NON-IS channels 
3-60-JGMCN-0001
List of elements</v>
      </c>
      <c r="AX271" s="13" t="str">
        <f>CONCATENATE(AR271," ",AT271,CHAR(10),W271,CHAR(10),AV271)</f>
        <v>Шкаф кроссовый АСКЗ, аналоговые и дискретные сигналы, неискробезопасный
3-60-JGMCN-0001
Перечень элементов</v>
      </c>
      <c r="AY271" s="5"/>
      <c r="AZ271" s="5" t="s">
        <v>490</v>
      </c>
      <c r="BA271" s="167" t="s">
        <v>489</v>
      </c>
      <c r="BB271" s="5" t="str">
        <f>IF(FW271&gt;0,"02",IF(FN271&gt;0,"01",IF(FE271&gt;0,"00",IF(EM271&gt;0,"G1",IF(ED271&gt;0,"F1",IF(DU271&gt;0,"E1",IF(DL271&gt;0,"D1",IF(DC271&gt;0,"C1",IF(CT271&gt;0,"B1",IF(BM271&gt;0,"A1","-"))))))))))</f>
        <v>A1</v>
      </c>
      <c r="BC271" s="167" t="str">
        <f t="shared" si="263"/>
        <v>IFR</v>
      </c>
      <c r="BD271" s="5" t="str">
        <f t="shared" si="264"/>
        <v>A1</v>
      </c>
      <c r="BE271" s="5"/>
      <c r="BF271" s="5"/>
      <c r="BG271" s="12"/>
      <c r="BH271" s="5"/>
      <c r="BI271" s="5"/>
      <c r="BJ271" s="54">
        <f>FB271-(28+15)</f>
        <v>44173</v>
      </c>
      <c r="BK271" s="54">
        <f ca="1">IF(BM271&gt;0,BL271,IF(BJ271&lt;TODAY(),WORKDAY(TODAY(),10),BJ271))</f>
        <v>44243</v>
      </c>
      <c r="BL271" s="193">
        <v>44243</v>
      </c>
      <c r="BM271" s="167" t="s">
        <v>780</v>
      </c>
      <c r="BN271" s="167"/>
      <c r="BO271" s="167"/>
      <c r="BP271" s="167"/>
      <c r="BQ271" s="167"/>
      <c r="BR271" s="157"/>
      <c r="BS271" s="157"/>
      <c r="BT271" s="157"/>
      <c r="BU271" s="157"/>
      <c r="BV271" s="157"/>
      <c r="BW271" s="147"/>
      <c r="BX271" s="147"/>
      <c r="BY271" s="147"/>
      <c r="BZ271" s="147"/>
      <c r="CA271" s="147"/>
      <c r="CB271" s="125"/>
      <c r="CC271" s="125"/>
      <c r="CD271" s="125"/>
      <c r="CE271" s="125"/>
      <c r="CF271" s="125"/>
      <c r="CG271" s="125"/>
      <c r="CH271" s="125"/>
      <c r="CI271" s="125"/>
      <c r="CJ271" s="125"/>
      <c r="CK271" s="125"/>
      <c r="CL271" s="24">
        <f>WORKDAY(BJ271,20)</f>
        <v>44201</v>
      </c>
      <c r="CM271" s="24">
        <f ca="1">IF(BM271&gt;0,WORKDAY(BK271,10),"-")</f>
        <v>44257</v>
      </c>
      <c r="CN271" s="54"/>
      <c r="CO271" s="117"/>
      <c r="CP271" s="34"/>
      <c r="CQ271" s="24">
        <f>WORKDAY(CL271,10)</f>
        <v>44215</v>
      </c>
      <c r="CR271" s="24" t="str">
        <f>IF(CO271&gt;0,WORKDAY(CM271,10),"-")</f>
        <v>-</v>
      </c>
      <c r="CS271" s="54"/>
      <c r="CT271" s="5"/>
      <c r="CU271" s="24" t="str">
        <f>IF(CT271&gt;0,WORKDAY(CQ271,10),"-")</f>
        <v>-</v>
      </c>
      <c r="CV271" s="24" t="str">
        <f>IF(CT271&gt;0,WORKDAY(CR271,10),"-")</f>
        <v>-</v>
      </c>
      <c r="CW271" s="54"/>
      <c r="CX271" s="5"/>
      <c r="CY271" s="34"/>
      <c r="CZ271" s="24" t="str">
        <f>IF(CX271&gt;0,WORKDAY(CU271,10),"-")</f>
        <v>-</v>
      </c>
      <c r="DA271" s="24" t="str">
        <f>IF(CX271&gt;0,WORKDAY(CV271,10),"-")</f>
        <v>-</v>
      </c>
      <c r="DB271" s="24"/>
      <c r="DC271" s="5"/>
      <c r="DD271" s="24" t="str">
        <f>IF(DC271&gt;0,WORKDAY(CZ271,10),"-")</f>
        <v>-</v>
      </c>
      <c r="DE271" s="24" t="str">
        <f>IF(DC271&gt;0,WORKDAY(DA271,10),"-")</f>
        <v>-</v>
      </c>
      <c r="DF271" s="5"/>
      <c r="DG271" s="5"/>
      <c r="DH271" s="54"/>
      <c r="DI271" s="24" t="str">
        <f>IF(DG271&gt;0,WORKDAY(DD271,10),"-")</f>
        <v>-</v>
      </c>
      <c r="DJ271" s="24">
        <v>43455</v>
      </c>
      <c r="DK271" s="5"/>
      <c r="DL271" s="5"/>
      <c r="DM271" s="24" t="str">
        <f>IF(DL271&gt;0,WORKDAY(DI271,10),"-")</f>
        <v>-</v>
      </c>
      <c r="DN271" s="24" t="str">
        <f>IF(DL271&gt;0,WORKDAY(DJ271,10),"-")</f>
        <v>-</v>
      </c>
      <c r="DO271" s="5"/>
      <c r="DP271" s="5"/>
      <c r="DQ271" s="54"/>
      <c r="DR271" s="24" t="str">
        <f>IF(DP271&gt;0,WORKDAY(DM271,10),"-")</f>
        <v>-</v>
      </c>
      <c r="DS271" s="24">
        <v>43455</v>
      </c>
      <c r="DT271" s="5"/>
      <c r="DU271" s="5"/>
      <c r="DV271" s="24" t="str">
        <f>IF(DU271&gt;0,WORKDAY(DR271,10),"-")</f>
        <v>-</v>
      </c>
      <c r="DW271" s="24" t="str">
        <f>IF(DU271&gt;0,WORKDAY(DS271,10),"-")</f>
        <v>-</v>
      </c>
      <c r="DX271" s="5"/>
      <c r="DY271" s="5"/>
      <c r="DZ271" s="54"/>
      <c r="EA271" s="24" t="str">
        <f>IF(DY271&gt;0,WORKDAY(DV271,10),"-")</f>
        <v>-</v>
      </c>
      <c r="EB271" s="24" t="str">
        <f>IF(DY271&gt;0,WORKDAY(DW271,10),"-")</f>
        <v>-</v>
      </c>
      <c r="EC271" s="5"/>
      <c r="ED271" s="5"/>
      <c r="EE271" s="24" t="str">
        <f>IF(ED271&gt;0,WORKDAY(EA271,10),"-")</f>
        <v>-</v>
      </c>
      <c r="EF271" s="24" t="str">
        <f>IF(ED271&gt;0,WORKDAY(EB271,10),"-")</f>
        <v>-</v>
      </c>
      <c r="EG271" s="5"/>
      <c r="EH271" s="5"/>
      <c r="EI271" s="54"/>
      <c r="EJ271" s="24" t="str">
        <f>IF(EH271&gt;0,WORKDAY(EE271,10),"-")</f>
        <v>-</v>
      </c>
      <c r="EK271" s="24" t="str">
        <f>IF(EH271&gt;0,WORKDAY(EF271,10),"-")</f>
        <v>-</v>
      </c>
      <c r="EL271" s="5"/>
      <c r="EM271" s="5"/>
      <c r="EN271" s="24" t="str">
        <f>IF(EM271&gt;0,WORKDAY(EJ271,10),"-")</f>
        <v>-</v>
      </c>
      <c r="EO271" s="24" t="str">
        <f>IF(EM271&gt;0,WORKDAY(EK271,10),"-")</f>
        <v>-</v>
      </c>
      <c r="EP271" s="5"/>
      <c r="EQ271" s="5"/>
      <c r="ER271" s="54"/>
      <c r="ES271" s="54"/>
      <c r="ET271" s="54"/>
      <c r="EU271" s="54"/>
      <c r="EV271" s="54"/>
      <c r="EW271" s="24"/>
      <c r="EX271" s="24"/>
      <c r="EY271" s="167"/>
      <c r="EZ271" s="167"/>
      <c r="FA271" s="193"/>
      <c r="FB271" s="214">
        <v>44216</v>
      </c>
      <c r="FC271" s="214">
        <f>FB271</f>
        <v>44216</v>
      </c>
      <c r="FD271" s="5"/>
      <c r="FE271" s="5"/>
      <c r="FF271" s="24" t="str">
        <f>IF(FE271&gt;0,WORKDAY(FB271,10),"-")</f>
        <v>-</v>
      </c>
      <c r="FG271" s="24" t="str">
        <f>IF(FE271&gt;0,WORKDAY(FC271,10),"-")</f>
        <v>-</v>
      </c>
      <c r="FH271" s="5"/>
      <c r="FI271" s="5"/>
      <c r="FJ271" s="34"/>
      <c r="FK271" s="24">
        <f t="shared" si="265"/>
        <v>44244</v>
      </c>
      <c r="FL271" s="24">
        <f>FK271</f>
        <v>44244</v>
      </c>
      <c r="FM271" s="167"/>
      <c r="FN271" s="167"/>
      <c r="FO271" s="24" t="str">
        <f>IF(FN271&gt;0,WORKDAY(FK271,10),"-")</f>
        <v>-</v>
      </c>
      <c r="FP271" s="24" t="str">
        <f>IF(FN271&gt;0,WORKDAY(FL271,10),"-")</f>
        <v>-</v>
      </c>
      <c r="FQ271" s="5"/>
      <c r="FR271" s="5"/>
      <c r="FS271" s="54"/>
      <c r="FT271" s="24">
        <f t="shared" si="266"/>
        <v>44272</v>
      </c>
      <c r="FU271" s="24">
        <f>FT271</f>
        <v>44272</v>
      </c>
      <c r="FV271" s="5"/>
      <c r="FW271" s="5"/>
      <c r="FX271" s="24" t="str">
        <f>IF(FW271&gt;0,WORKDAY(FT271,10),"-")</f>
        <v>-</v>
      </c>
      <c r="FY271" s="24" t="str">
        <f>IF(FW271&gt;0,WORKDAY(FU271,10),"-")</f>
        <v>-</v>
      </c>
      <c r="FZ271" s="5"/>
      <c r="GA271" s="5"/>
      <c r="GB271" s="54"/>
      <c r="GC271" s="54"/>
      <c r="GD271" s="54"/>
      <c r="GE271" s="54"/>
      <c r="GF271" s="54"/>
      <c r="GG271" s="54"/>
      <c r="GH271" s="54"/>
      <c r="GI271" s="54"/>
      <c r="GJ271" s="54"/>
      <c r="GK271" s="54"/>
      <c r="GL271" s="54"/>
      <c r="GM271" s="54"/>
      <c r="GN271" s="54"/>
      <c r="GO271" s="54"/>
      <c r="GP271" s="54"/>
      <c r="GQ271" s="54"/>
      <c r="GR271" s="54"/>
      <c r="GS271" s="54"/>
      <c r="GT271" s="54"/>
      <c r="GU271" s="54"/>
      <c r="GV271" s="54"/>
      <c r="GW271" s="54"/>
      <c r="GX271" s="54"/>
      <c r="GY271" s="54"/>
      <c r="GZ271" s="193"/>
      <c r="HA271" s="54"/>
      <c r="HB271" s="54"/>
      <c r="HC271" s="54"/>
      <c r="HD271" s="34">
        <f t="shared" ca="1" si="246"/>
        <v>1</v>
      </c>
      <c r="HE271" s="25">
        <f t="shared" ca="1" si="193"/>
        <v>6.8389057750759875E-4</v>
      </c>
      <c r="HF271" s="25">
        <f t="shared" ca="1" si="194"/>
        <v>1.5197568389057751E-3</v>
      </c>
      <c r="HG271" s="25">
        <f t="shared" ca="1" si="195"/>
        <v>9.0543259557344079E-4</v>
      </c>
      <c r="HH271" s="25">
        <f t="shared" ca="1" si="196"/>
        <v>2.012072434607646E-3</v>
      </c>
      <c r="HI271" s="25"/>
      <c r="HJ271" s="25"/>
      <c r="HK271" s="5"/>
      <c r="HL271" s="24">
        <f t="shared" ca="1" si="241"/>
        <v>44243</v>
      </c>
      <c r="HM271" s="107"/>
      <c r="HN271" s="85"/>
      <c r="HO271" s="204" t="str">
        <f t="shared" si="247"/>
        <v>ожидание A1</v>
      </c>
      <c r="HP271" s="204" t="str">
        <f t="shared" si="248"/>
        <v>не выгружено 00</v>
      </c>
      <c r="HQ271" s="182" t="str">
        <f t="shared" si="249"/>
        <v>выгружено A1</v>
      </c>
      <c r="HR271" s="182" t="str">
        <f t="shared" si="250"/>
        <v>ожидание A1</v>
      </c>
      <c r="HS271" s="182" t="b">
        <f t="shared" si="251"/>
        <v>0</v>
      </c>
      <c r="HT271" s="182" t="str">
        <f t="shared" si="252"/>
        <v>ожидание замечаний</v>
      </c>
      <c r="HU271" s="182" t="str">
        <f t="shared" si="253"/>
        <v>0055-P2-GA1-CPC-TRM-00655</v>
      </c>
      <c r="HV271" s="191">
        <f t="shared" si="254"/>
        <v>44243</v>
      </c>
      <c r="HW271" s="184" t="str">
        <f t="shared" si="255"/>
        <v>ожидание A1</v>
      </c>
      <c r="HX271" s="191" t="str">
        <f t="shared" si="256"/>
        <v>ожидание A1</v>
      </c>
      <c r="HY271" s="183"/>
      <c r="HZ271" s="182" t="str">
        <f t="shared" si="257"/>
        <v>выгружено</v>
      </c>
      <c r="IA271" s="182" t="str">
        <f t="shared" si="258"/>
        <v>A1</v>
      </c>
      <c r="IB271" s="182" t="str">
        <f t="shared" si="259"/>
        <v>ожидание замечаний к ревизии</v>
      </c>
      <c r="IC271" s="182" t="str">
        <f t="shared" si="260"/>
        <v>A1</v>
      </c>
      <c r="ID271" s="182" t="str">
        <f t="shared" si="261"/>
        <v>A1</v>
      </c>
      <c r="IE271" s="185" t="str">
        <f t="shared" si="262"/>
        <v>1</v>
      </c>
      <c r="IF271" s="135" t="s">
        <v>705</v>
      </c>
      <c r="IG271" s="181">
        <v>1</v>
      </c>
      <c r="IH271" s="85"/>
      <c r="II271" s="85"/>
      <c r="IJ271" s="85"/>
      <c r="IK271" s="85"/>
      <c r="IL271" s="85"/>
      <c r="IM271" s="85"/>
      <c r="IN271" s="85"/>
      <c r="IO271" s="85"/>
      <c r="IP271" s="85"/>
      <c r="IQ271" s="85"/>
      <c r="IR271" s="85"/>
      <c r="IS271" s="85"/>
      <c r="IT271" s="85"/>
      <c r="IU271" s="85"/>
      <c r="IV271" s="85"/>
      <c r="IW271" s="85"/>
      <c r="IX271" s="85"/>
      <c r="IY271" s="85"/>
      <c r="IZ271" s="85"/>
      <c r="JA271" s="85"/>
      <c r="JB271" s="85"/>
      <c r="JC271" s="85"/>
      <c r="JD271" s="85"/>
      <c r="JE271" s="85"/>
      <c r="JF271" s="85"/>
      <c r="JG271" s="85"/>
      <c r="JH271" s="85"/>
      <c r="JI271" s="85"/>
      <c r="JJ271" s="85"/>
      <c r="JK271" s="85"/>
      <c r="JL271" s="85"/>
      <c r="JM271" s="85"/>
      <c r="JN271" s="85"/>
      <c r="JO271" s="85"/>
      <c r="JP271" s="85"/>
      <c r="JQ271" s="85"/>
      <c r="JR271" s="85"/>
      <c r="JS271" s="85"/>
      <c r="JT271" s="85"/>
      <c r="JU271" s="85"/>
      <c r="JV271" s="85"/>
      <c r="JW271" s="85"/>
      <c r="JX271" s="85"/>
      <c r="JY271" s="85"/>
      <c r="JZ271" s="85"/>
      <c r="KA271" s="85"/>
      <c r="KB271" s="85"/>
      <c r="KC271" s="85"/>
    </row>
    <row r="272" spans="1:289" s="57" customFormat="1" ht="57" hidden="1" customHeight="1">
      <c r="A272" s="42"/>
      <c r="B272" s="19" t="s">
        <v>156</v>
      </c>
      <c r="C272" s="19" t="s">
        <v>157</v>
      </c>
      <c r="D272" s="5"/>
      <c r="E272" s="5"/>
      <c r="F272" s="5"/>
      <c r="G272" s="5"/>
      <c r="H272" s="5" t="s">
        <v>727</v>
      </c>
      <c r="I272" s="5" t="s">
        <v>736</v>
      </c>
      <c r="J272" s="5"/>
      <c r="K272" s="5"/>
      <c r="L272" s="5"/>
      <c r="M272" s="5"/>
      <c r="N272" s="5"/>
      <c r="O272" s="5"/>
      <c r="P272" s="5" t="s">
        <v>749</v>
      </c>
      <c r="Q272" s="5" t="s">
        <v>750</v>
      </c>
      <c r="R272" s="5" t="s">
        <v>209</v>
      </c>
      <c r="S272" s="5" t="s">
        <v>362</v>
      </c>
      <c r="T272" s="5" t="s">
        <v>370</v>
      </c>
      <c r="U272" s="5" t="s">
        <v>158</v>
      </c>
      <c r="V272" s="5"/>
      <c r="W272" s="167" t="str">
        <f t="shared" si="240"/>
        <v>3-60-JGMCN-0001</v>
      </c>
      <c r="X272" s="19" t="s">
        <v>180</v>
      </c>
      <c r="Y272" s="19">
        <v>60</v>
      </c>
      <c r="Z272" s="19" t="s">
        <v>179</v>
      </c>
      <c r="AA272" s="19" t="s">
        <v>305</v>
      </c>
      <c r="AB272" s="19" t="s">
        <v>304</v>
      </c>
      <c r="AC272" s="19" t="s">
        <v>188</v>
      </c>
      <c r="AD272" s="5"/>
      <c r="AE272" s="19">
        <v>4</v>
      </c>
      <c r="AF272" s="19" t="s">
        <v>181</v>
      </c>
      <c r="AG272" s="19" t="s">
        <v>182</v>
      </c>
      <c r="AH272" s="19">
        <v>335</v>
      </c>
      <c r="AI272" s="19" t="s">
        <v>225</v>
      </c>
      <c r="AJ272" s="5"/>
      <c r="AK272" s="5"/>
      <c r="AL272" s="5" t="s">
        <v>121</v>
      </c>
      <c r="AM272" s="5"/>
      <c r="AN272" s="5" t="s">
        <v>169</v>
      </c>
      <c r="AO272" s="5" t="str">
        <f>CONCATENATE("0055-",B272,"-",C272,"-","4",".",AE272,".",AF272,".",AG272,".",AH272,"-",AL272,".",AN272,"-",AI272)</f>
        <v>0055-CPC-GA1-4.4.4.60.335-ATH2.V0-0012</v>
      </c>
      <c r="AP272" s="5" t="str">
        <f>CONCATENATE("0055-",B272,"-",C272,"-","4",".",AE272,".",AF272,".",AG272,".",AH272,"-",AL272,"-",AN272,"-",AI272,"_",BD272,"_",U272)</f>
        <v>0055-CPC-GA1-4.4.4.60.335-ATH2-V0-0012_A1_ER</v>
      </c>
      <c r="AQ272" s="13" t="s">
        <v>325</v>
      </c>
      <c r="AR272" s="13" t="s">
        <v>392</v>
      </c>
      <c r="AS272" s="13" t="s">
        <v>387</v>
      </c>
      <c r="AT272" s="13" t="s">
        <v>386</v>
      </c>
      <c r="AU272" s="13" t="s">
        <v>320</v>
      </c>
      <c r="AV272" s="13" t="s">
        <v>335</v>
      </c>
      <c r="AW272" s="13" t="str">
        <f>CONCATENATE(AQ272," ",AS272,CHAR(10),W272,CHAR(10),AU272)</f>
        <v>AGDS Marshalling Cabinet for NON-IS channels 
3-60-JGMCN-0001
General view drawings</v>
      </c>
      <c r="AX272" s="13" t="str">
        <f>CONCATENATE(AR272," ",AT272,CHAR(10),W272,CHAR(10),AV272)</f>
        <v>Шкаф кроссовый АСКЗ, аналоговые и дискретные сигналы, неискробезопасный
3-60-JGMCN-0001
Чертеж общего вида</v>
      </c>
      <c r="AY272" s="5"/>
      <c r="AZ272" s="5" t="s">
        <v>490</v>
      </c>
      <c r="BA272" s="5" t="s">
        <v>489</v>
      </c>
      <c r="BB272" s="5" t="str">
        <f>IF(FW272&gt;0,"02",IF(FN272&gt;0,"01",IF(FE272&gt;0,"00",IF(EM272&gt;0,"G1",IF(ED272&gt;0,"F1",IF(DU272&gt;0,"E1",IF(DL272&gt;0,"D1",IF(DC272&gt;0,"C1",IF(CT272&gt;0,"B1",IF(BM272&gt;0,"A1","-"))))))))))</f>
        <v>A1</v>
      </c>
      <c r="BC272" s="167" t="str">
        <f t="shared" si="263"/>
        <v>IFR</v>
      </c>
      <c r="BD272" s="5" t="str">
        <f t="shared" si="264"/>
        <v>A1</v>
      </c>
      <c r="BE272" s="5"/>
      <c r="BF272" s="5"/>
      <c r="BG272" s="12"/>
      <c r="BH272" s="5"/>
      <c r="BI272" s="5"/>
      <c r="BJ272" s="54">
        <f>FB272-(28+15)</f>
        <v>44173</v>
      </c>
      <c r="BK272" s="54">
        <f ca="1">IF(BM272&gt;0,BL272,IF(BJ272&lt;TODAY(),WORKDAY(TODAY(),10),BJ272))</f>
        <v>44243</v>
      </c>
      <c r="BL272" s="193">
        <v>44243</v>
      </c>
      <c r="BM272" s="167" t="s">
        <v>780</v>
      </c>
      <c r="BN272" s="167"/>
      <c r="BO272" s="167"/>
      <c r="BP272" s="167"/>
      <c r="BQ272" s="167"/>
      <c r="BR272" s="157"/>
      <c r="BS272" s="157"/>
      <c r="BT272" s="157"/>
      <c r="BU272" s="157"/>
      <c r="BV272" s="157"/>
      <c r="BW272" s="147"/>
      <c r="BX272" s="147"/>
      <c r="BY272" s="147"/>
      <c r="BZ272" s="147"/>
      <c r="CA272" s="147"/>
      <c r="CB272" s="125"/>
      <c r="CC272" s="125"/>
      <c r="CD272" s="125"/>
      <c r="CE272" s="125"/>
      <c r="CF272" s="125"/>
      <c r="CG272" s="125"/>
      <c r="CH272" s="125"/>
      <c r="CI272" s="125"/>
      <c r="CJ272" s="125"/>
      <c r="CK272" s="125"/>
      <c r="CL272" s="24">
        <f>WORKDAY(BJ272,20)</f>
        <v>44201</v>
      </c>
      <c r="CM272" s="24">
        <f ca="1">IF(BM272&gt;0,WORKDAY(BK272,10),"-")</f>
        <v>44257</v>
      </c>
      <c r="CN272" s="54"/>
      <c r="CO272" s="117"/>
      <c r="CP272" s="34"/>
      <c r="CQ272" s="24">
        <f>WORKDAY(CL272,10)</f>
        <v>44215</v>
      </c>
      <c r="CR272" s="24" t="str">
        <f>IF(CO272&gt;0,WORKDAY(CM272,10),"-")</f>
        <v>-</v>
      </c>
      <c r="CS272" s="54"/>
      <c r="CT272" s="5"/>
      <c r="CU272" s="24" t="str">
        <f>IF(CT272&gt;0,WORKDAY(CQ272,10),"-")</f>
        <v>-</v>
      </c>
      <c r="CV272" s="24" t="str">
        <f>IF(CT272&gt;0,WORKDAY(CR272,10),"-")</f>
        <v>-</v>
      </c>
      <c r="CW272" s="54"/>
      <c r="CX272" s="5"/>
      <c r="CY272" s="34"/>
      <c r="CZ272" s="24" t="str">
        <f>IF(CX272&gt;0,WORKDAY(CU272,10),"-")</f>
        <v>-</v>
      </c>
      <c r="DA272" s="24" t="str">
        <f>IF(CX272&gt;0,WORKDAY(CV272,10),"-")</f>
        <v>-</v>
      </c>
      <c r="DB272" s="24"/>
      <c r="DC272" s="5"/>
      <c r="DD272" s="24" t="str">
        <f>IF(DC272&gt;0,WORKDAY(CZ272,10),"-")</f>
        <v>-</v>
      </c>
      <c r="DE272" s="24" t="str">
        <f>IF(DC272&gt;0,WORKDAY(DA272,10),"-")</f>
        <v>-</v>
      </c>
      <c r="DF272" s="5"/>
      <c r="DG272" s="5"/>
      <c r="DH272" s="54"/>
      <c r="DI272" s="24" t="str">
        <f>IF(DG272&gt;0,WORKDAY(DD272,10),"-")</f>
        <v>-</v>
      </c>
      <c r="DJ272" s="24">
        <v>43455</v>
      </c>
      <c r="DK272" s="5"/>
      <c r="DL272" s="5"/>
      <c r="DM272" s="24" t="str">
        <f>IF(DL272&gt;0,WORKDAY(DI272,10),"-")</f>
        <v>-</v>
      </c>
      <c r="DN272" s="24" t="str">
        <f>IF(DL272&gt;0,WORKDAY(DJ272,10),"-")</f>
        <v>-</v>
      </c>
      <c r="DO272" s="5"/>
      <c r="DP272" s="5"/>
      <c r="DQ272" s="54"/>
      <c r="DR272" s="24" t="str">
        <f>IF(DP272&gt;0,WORKDAY(DM272,10),"-")</f>
        <v>-</v>
      </c>
      <c r="DS272" s="24">
        <v>43455</v>
      </c>
      <c r="DT272" s="5"/>
      <c r="DU272" s="5"/>
      <c r="DV272" s="24" t="str">
        <f>IF(DU272&gt;0,WORKDAY(DR272,10),"-")</f>
        <v>-</v>
      </c>
      <c r="DW272" s="24" t="str">
        <f>IF(DU272&gt;0,WORKDAY(DS272,10),"-")</f>
        <v>-</v>
      </c>
      <c r="DX272" s="5"/>
      <c r="DY272" s="5"/>
      <c r="DZ272" s="54"/>
      <c r="EA272" s="24" t="str">
        <f>IF(DY272&gt;0,WORKDAY(DV272,10),"-")</f>
        <v>-</v>
      </c>
      <c r="EB272" s="24" t="str">
        <f>IF(DY272&gt;0,WORKDAY(DW272,10),"-")</f>
        <v>-</v>
      </c>
      <c r="EC272" s="5"/>
      <c r="ED272" s="5"/>
      <c r="EE272" s="24" t="str">
        <f>IF(ED272&gt;0,WORKDAY(EA272,10),"-")</f>
        <v>-</v>
      </c>
      <c r="EF272" s="24" t="str">
        <f>IF(ED272&gt;0,WORKDAY(EB272,10),"-")</f>
        <v>-</v>
      </c>
      <c r="EG272" s="5"/>
      <c r="EH272" s="5"/>
      <c r="EI272" s="54"/>
      <c r="EJ272" s="24" t="str">
        <f>IF(EH272&gt;0,WORKDAY(EE272,10),"-")</f>
        <v>-</v>
      </c>
      <c r="EK272" s="24" t="str">
        <f>IF(EH272&gt;0,WORKDAY(EF272,10),"-")</f>
        <v>-</v>
      </c>
      <c r="EL272" s="5"/>
      <c r="EM272" s="5"/>
      <c r="EN272" s="24" t="str">
        <f>IF(EM272&gt;0,WORKDAY(EJ272,10),"-")</f>
        <v>-</v>
      </c>
      <c r="EO272" s="24" t="str">
        <f>IF(EM272&gt;0,WORKDAY(EK272,10),"-")</f>
        <v>-</v>
      </c>
      <c r="EP272" s="5"/>
      <c r="EQ272" s="5"/>
      <c r="ER272" s="54"/>
      <c r="ES272" s="54"/>
      <c r="ET272" s="54"/>
      <c r="EU272" s="54"/>
      <c r="EV272" s="54"/>
      <c r="EW272" s="24"/>
      <c r="EX272" s="24"/>
      <c r="EY272" s="167"/>
      <c r="EZ272" s="167"/>
      <c r="FA272" s="193"/>
      <c r="FB272" s="214">
        <v>44216</v>
      </c>
      <c r="FC272" s="214">
        <f>FB272</f>
        <v>44216</v>
      </c>
      <c r="FD272" s="5"/>
      <c r="FE272" s="5"/>
      <c r="FF272" s="24" t="str">
        <f>IF(FE272&gt;0,WORKDAY(FB272,10),"-")</f>
        <v>-</v>
      </c>
      <c r="FG272" s="24" t="str">
        <f>IF(FE272&gt;0,WORKDAY(FC272,10),"-")</f>
        <v>-</v>
      </c>
      <c r="FH272" s="5"/>
      <c r="FI272" s="5"/>
      <c r="FJ272" s="34"/>
      <c r="FK272" s="24">
        <f t="shared" si="265"/>
        <v>44244</v>
      </c>
      <c r="FL272" s="24">
        <f>FK272</f>
        <v>44244</v>
      </c>
      <c r="FM272" s="167"/>
      <c r="FN272" s="167"/>
      <c r="FO272" s="24" t="str">
        <f>IF(FN272&gt;0,WORKDAY(FK272,10),"-")</f>
        <v>-</v>
      </c>
      <c r="FP272" s="24" t="str">
        <f>IF(FN272&gt;0,WORKDAY(FL272,10),"-")</f>
        <v>-</v>
      </c>
      <c r="FQ272" s="5"/>
      <c r="FR272" s="5"/>
      <c r="FS272" s="54"/>
      <c r="FT272" s="24">
        <f t="shared" si="266"/>
        <v>44272</v>
      </c>
      <c r="FU272" s="24">
        <f>FT272</f>
        <v>44272</v>
      </c>
      <c r="FV272" s="5"/>
      <c r="FW272" s="5"/>
      <c r="FX272" s="24" t="str">
        <f>IF(FW272&gt;0,WORKDAY(FT272,10),"-")</f>
        <v>-</v>
      </c>
      <c r="FY272" s="24" t="str">
        <f>IF(FW272&gt;0,WORKDAY(FU272,10),"-")</f>
        <v>-</v>
      </c>
      <c r="FZ272" s="5"/>
      <c r="GA272" s="5"/>
      <c r="GB272" s="54"/>
      <c r="GC272" s="54"/>
      <c r="GD272" s="54"/>
      <c r="GE272" s="54"/>
      <c r="GF272" s="54"/>
      <c r="GG272" s="54"/>
      <c r="GH272" s="54"/>
      <c r="GI272" s="54"/>
      <c r="GJ272" s="54"/>
      <c r="GK272" s="54"/>
      <c r="GL272" s="54"/>
      <c r="GM272" s="54"/>
      <c r="GN272" s="54"/>
      <c r="GO272" s="54"/>
      <c r="GP272" s="54"/>
      <c r="GQ272" s="54"/>
      <c r="GR272" s="54"/>
      <c r="GS272" s="54"/>
      <c r="GT272" s="54"/>
      <c r="GU272" s="54"/>
      <c r="GV272" s="54"/>
      <c r="GW272" s="54"/>
      <c r="GX272" s="54"/>
      <c r="GY272" s="54"/>
      <c r="GZ272" s="193"/>
      <c r="HA272" s="54"/>
      <c r="HB272" s="54"/>
      <c r="HC272" s="54"/>
      <c r="HD272" s="34">
        <f t="shared" ca="1" si="246"/>
        <v>1</v>
      </c>
      <c r="HE272" s="25">
        <f t="shared" ca="1" si="193"/>
        <v>6.8389057750759875E-4</v>
      </c>
      <c r="HF272" s="25">
        <f t="shared" ca="1" si="194"/>
        <v>1.5197568389057751E-3</v>
      </c>
      <c r="HG272" s="25">
        <f t="shared" ca="1" si="195"/>
        <v>9.0543259557344079E-4</v>
      </c>
      <c r="HH272" s="25">
        <f t="shared" ca="1" si="196"/>
        <v>2.012072434607646E-3</v>
      </c>
      <c r="HI272" s="25"/>
      <c r="HJ272" s="25"/>
      <c r="HK272" s="5"/>
      <c r="HL272" s="24">
        <f t="shared" ca="1" si="241"/>
        <v>44243</v>
      </c>
      <c r="HM272" s="107"/>
      <c r="HN272" s="85"/>
      <c r="HO272" s="204" t="str">
        <f t="shared" si="247"/>
        <v>ожидание A1</v>
      </c>
      <c r="HP272" s="204" t="str">
        <f t="shared" si="248"/>
        <v>не выгружено 00</v>
      </c>
      <c r="HQ272" s="182" t="str">
        <f t="shared" si="249"/>
        <v>выгружено A1</v>
      </c>
      <c r="HR272" s="182" t="str">
        <f t="shared" si="250"/>
        <v>ожидание A1</v>
      </c>
      <c r="HS272" s="182" t="b">
        <f t="shared" si="251"/>
        <v>0</v>
      </c>
      <c r="HT272" s="182" t="str">
        <f t="shared" si="252"/>
        <v>ожидание замечаний</v>
      </c>
      <c r="HU272" s="182" t="str">
        <f t="shared" si="253"/>
        <v>0055-P2-GA1-CPC-TRM-00655</v>
      </c>
      <c r="HV272" s="191">
        <f t="shared" si="254"/>
        <v>44243</v>
      </c>
      <c r="HW272" s="184" t="str">
        <f t="shared" si="255"/>
        <v>ожидание A1</v>
      </c>
      <c r="HX272" s="191" t="str">
        <f t="shared" si="256"/>
        <v>ожидание A1</v>
      </c>
      <c r="HY272" s="183"/>
      <c r="HZ272" s="182" t="str">
        <f t="shared" si="257"/>
        <v>выгружено</v>
      </c>
      <c r="IA272" s="182" t="str">
        <f t="shared" si="258"/>
        <v>A1</v>
      </c>
      <c r="IB272" s="182" t="str">
        <f t="shared" si="259"/>
        <v>ожидание замечаний к ревизии</v>
      </c>
      <c r="IC272" s="182" t="str">
        <f t="shared" si="260"/>
        <v>A1</v>
      </c>
      <c r="ID272" s="182" t="str">
        <f t="shared" si="261"/>
        <v>A1</v>
      </c>
      <c r="IE272" s="185" t="str">
        <f t="shared" si="262"/>
        <v>1</v>
      </c>
      <c r="IF272" s="135" t="s">
        <v>705</v>
      </c>
      <c r="IG272" s="181">
        <v>1</v>
      </c>
      <c r="IH272" s="85"/>
      <c r="II272" s="85"/>
      <c r="IJ272" s="85"/>
      <c r="IK272" s="85"/>
      <c r="IL272" s="85"/>
      <c r="IM272" s="85"/>
      <c r="IN272" s="85"/>
      <c r="IO272" s="85"/>
      <c r="IP272" s="85"/>
      <c r="IQ272" s="85"/>
      <c r="IR272" s="85"/>
      <c r="IS272" s="85"/>
      <c r="IT272" s="85"/>
      <c r="IU272" s="85"/>
      <c r="IV272" s="85"/>
      <c r="IW272" s="85"/>
      <c r="IX272" s="85"/>
      <c r="IY272" s="85"/>
      <c r="IZ272" s="85"/>
      <c r="JA272" s="85"/>
      <c r="JB272" s="85"/>
      <c r="JC272" s="85"/>
      <c r="JD272" s="85"/>
      <c r="JE272" s="85"/>
      <c r="JF272" s="85"/>
      <c r="JG272" s="85"/>
      <c r="JH272" s="85"/>
      <c r="JI272" s="85"/>
      <c r="JJ272" s="85"/>
      <c r="JK272" s="85"/>
      <c r="JL272" s="85"/>
      <c r="JM272" s="85"/>
      <c r="JN272" s="85"/>
      <c r="JO272" s="85"/>
      <c r="JP272" s="85"/>
      <c r="JQ272" s="85"/>
      <c r="JR272" s="85"/>
      <c r="JS272" s="85"/>
      <c r="JT272" s="85"/>
      <c r="JU272" s="85"/>
      <c r="JV272" s="85"/>
      <c r="JW272" s="85"/>
      <c r="JX272" s="85"/>
      <c r="JY272" s="85"/>
      <c r="JZ272" s="85"/>
      <c r="KA272" s="85"/>
      <c r="KB272" s="85"/>
      <c r="KC272" s="85"/>
    </row>
    <row r="273" spans="1:289" s="57" customFormat="1" ht="57" hidden="1" customHeight="1">
      <c r="A273" s="42"/>
      <c r="B273" s="19" t="s">
        <v>156</v>
      </c>
      <c r="C273" s="19" t="s">
        <v>157</v>
      </c>
      <c r="D273" s="5"/>
      <c r="E273" s="5"/>
      <c r="F273" s="5"/>
      <c r="G273" s="5"/>
      <c r="H273" s="5" t="s">
        <v>727</v>
      </c>
      <c r="I273" s="5" t="s">
        <v>736</v>
      </c>
      <c r="J273" s="5"/>
      <c r="K273" s="5"/>
      <c r="L273" s="5"/>
      <c r="M273" s="5"/>
      <c r="N273" s="5"/>
      <c r="O273" s="5"/>
      <c r="P273" s="5" t="s">
        <v>749</v>
      </c>
      <c r="Q273" s="5" t="s">
        <v>750</v>
      </c>
      <c r="R273" s="5" t="s">
        <v>209</v>
      </c>
      <c r="S273" s="5" t="s">
        <v>362</v>
      </c>
      <c r="T273" s="5" t="s">
        <v>370</v>
      </c>
      <c r="U273" s="5" t="s">
        <v>158</v>
      </c>
      <c r="V273" s="5"/>
      <c r="W273" s="167" t="str">
        <f t="shared" si="240"/>
        <v>3-60-JGMCN-0001</v>
      </c>
      <c r="X273" s="19" t="s">
        <v>180</v>
      </c>
      <c r="Y273" s="19">
        <v>60</v>
      </c>
      <c r="Z273" s="19" t="s">
        <v>179</v>
      </c>
      <c r="AA273" s="19" t="s">
        <v>305</v>
      </c>
      <c r="AB273" s="19" t="s">
        <v>304</v>
      </c>
      <c r="AC273" s="19" t="s">
        <v>188</v>
      </c>
      <c r="AD273" s="5"/>
      <c r="AE273" s="19">
        <v>4</v>
      </c>
      <c r="AF273" s="19" t="s">
        <v>181</v>
      </c>
      <c r="AG273" s="19" t="s">
        <v>182</v>
      </c>
      <c r="AH273" s="19">
        <v>335</v>
      </c>
      <c r="AI273" s="19" t="s">
        <v>225</v>
      </c>
      <c r="AJ273" s="5"/>
      <c r="AK273" s="5"/>
      <c r="AL273" s="5" t="s">
        <v>121</v>
      </c>
      <c r="AM273" s="5"/>
      <c r="AN273" s="5" t="s">
        <v>170</v>
      </c>
      <c r="AO273" s="5" t="str">
        <f>CONCATENATE("0055-",B273,"-",C273,"-","4",".",AE273,".",AF273,".",AG273,".",AH273,"-",AL273,".",AN273,"-",AI273)</f>
        <v>0055-CPC-GA1-4.4.4.60.335-ATH2.SB-0012</v>
      </c>
      <c r="AP273" s="5" t="str">
        <f>CONCATENATE("0055-",B273,"-",C273,"-","4",".",AE273,".",AF273,".",AG273,".",AH273,"-",AL273,"-",AN273,"-",AI273,"_",BD273,"_",U273)</f>
        <v>0055-CPC-GA1-4.4.4.60.335-ATH2-SB-0012_A1_ER</v>
      </c>
      <c r="AQ273" s="13" t="s">
        <v>325</v>
      </c>
      <c r="AR273" s="13" t="s">
        <v>392</v>
      </c>
      <c r="AS273" s="13" t="s">
        <v>387</v>
      </c>
      <c r="AT273" s="13" t="s">
        <v>386</v>
      </c>
      <c r="AU273" s="13" t="s">
        <v>321</v>
      </c>
      <c r="AV273" s="13" t="s">
        <v>336</v>
      </c>
      <c r="AW273" s="13" t="str">
        <f>CONCATENATE(AQ273," ",AS273,CHAR(10),W273,CHAR(10),AU273)</f>
        <v>AGDS Marshalling Cabinet for NON-IS channels 
3-60-JGMCN-0001
Electrical circuits</v>
      </c>
      <c r="AX273" s="13" t="str">
        <f>CONCATENATE(AR273," ",AT273,CHAR(10),W273,CHAR(10),AV273)</f>
        <v>Шкаф кроссовый АСКЗ, аналоговые и дискретные сигналы, неискробезопасный
3-60-JGMCN-0001
Схема электрическая принципиальная</v>
      </c>
      <c r="AY273" s="5"/>
      <c r="AZ273" s="5" t="s">
        <v>490</v>
      </c>
      <c r="BA273" s="167" t="s">
        <v>489</v>
      </c>
      <c r="BB273" s="5" t="str">
        <f>IF(FW273&gt;0,"02",IF(FN273&gt;0,"01",IF(FE273&gt;0,"00",IF(EM273&gt;0,"G1",IF(ED273&gt;0,"F1",IF(DU273&gt;0,"E1",IF(DL273&gt;0,"D1",IF(DC273&gt;0,"C1",IF(CT273&gt;0,"B1",IF(BM273&gt;0,"A1","-"))))))))))</f>
        <v>A1</v>
      </c>
      <c r="BC273" s="167" t="str">
        <f t="shared" si="263"/>
        <v>IFR</v>
      </c>
      <c r="BD273" s="5" t="str">
        <f t="shared" si="264"/>
        <v>A1</v>
      </c>
      <c r="BE273" s="5"/>
      <c r="BF273" s="5"/>
      <c r="BG273" s="12"/>
      <c r="BH273" s="5"/>
      <c r="BI273" s="5"/>
      <c r="BJ273" s="54">
        <f>FB273-(28+15)</f>
        <v>44173</v>
      </c>
      <c r="BK273" s="54">
        <f ca="1">IF(BM273&gt;0,BL273,IF(BJ273&lt;TODAY(),WORKDAY(TODAY(),10),BJ273))</f>
        <v>44243</v>
      </c>
      <c r="BL273" s="193">
        <v>44243</v>
      </c>
      <c r="BM273" s="167" t="s">
        <v>780</v>
      </c>
      <c r="BN273" s="167"/>
      <c r="BO273" s="167"/>
      <c r="BP273" s="167"/>
      <c r="BQ273" s="167"/>
      <c r="BR273" s="157"/>
      <c r="BS273" s="157"/>
      <c r="BT273" s="157"/>
      <c r="BU273" s="157"/>
      <c r="BV273" s="157"/>
      <c r="BW273" s="147"/>
      <c r="BX273" s="147"/>
      <c r="BY273" s="147"/>
      <c r="BZ273" s="147"/>
      <c r="CA273" s="147"/>
      <c r="CB273" s="125"/>
      <c r="CC273" s="125"/>
      <c r="CD273" s="125"/>
      <c r="CE273" s="125"/>
      <c r="CF273" s="125"/>
      <c r="CG273" s="125"/>
      <c r="CH273" s="125"/>
      <c r="CI273" s="125"/>
      <c r="CJ273" s="125"/>
      <c r="CK273" s="125"/>
      <c r="CL273" s="24">
        <f>WORKDAY(BJ273,20)</f>
        <v>44201</v>
      </c>
      <c r="CM273" s="24">
        <f ca="1">IF(BM273&gt;0,WORKDAY(BK273,10),"-")</f>
        <v>44257</v>
      </c>
      <c r="CN273" s="54"/>
      <c r="CO273" s="117"/>
      <c r="CP273" s="34"/>
      <c r="CQ273" s="24">
        <f>WORKDAY(CL273,10)</f>
        <v>44215</v>
      </c>
      <c r="CR273" s="24" t="str">
        <f>IF(CO273&gt;0,WORKDAY(CM273,10),"-")</f>
        <v>-</v>
      </c>
      <c r="CS273" s="54"/>
      <c r="CT273" s="5"/>
      <c r="CU273" s="24" t="str">
        <f>IF(CT273&gt;0,WORKDAY(CQ273,10),"-")</f>
        <v>-</v>
      </c>
      <c r="CV273" s="24" t="str">
        <f>IF(CT273&gt;0,WORKDAY(CR273,10),"-")</f>
        <v>-</v>
      </c>
      <c r="CW273" s="54"/>
      <c r="CX273" s="5"/>
      <c r="CY273" s="34"/>
      <c r="CZ273" s="24" t="str">
        <f>IF(CX273&gt;0,WORKDAY(CU273,10),"-")</f>
        <v>-</v>
      </c>
      <c r="DA273" s="24" t="str">
        <f>IF(CX273&gt;0,WORKDAY(CV273,10),"-")</f>
        <v>-</v>
      </c>
      <c r="DB273" s="24"/>
      <c r="DC273" s="5"/>
      <c r="DD273" s="24" t="str">
        <f>IF(DC273&gt;0,WORKDAY(CZ273,10),"-")</f>
        <v>-</v>
      </c>
      <c r="DE273" s="24" t="str">
        <f>IF(DC273&gt;0,WORKDAY(DA273,10),"-")</f>
        <v>-</v>
      </c>
      <c r="DF273" s="5"/>
      <c r="DG273" s="5"/>
      <c r="DH273" s="54"/>
      <c r="DI273" s="24" t="str">
        <f>IF(DG273&gt;0,WORKDAY(DD273,10),"-")</f>
        <v>-</v>
      </c>
      <c r="DJ273" s="24">
        <v>43455</v>
      </c>
      <c r="DK273" s="5"/>
      <c r="DL273" s="5"/>
      <c r="DM273" s="24" t="str">
        <f>IF(DL273&gt;0,WORKDAY(DI273,10),"-")</f>
        <v>-</v>
      </c>
      <c r="DN273" s="24" t="str">
        <f>IF(DL273&gt;0,WORKDAY(DJ273,10),"-")</f>
        <v>-</v>
      </c>
      <c r="DO273" s="5"/>
      <c r="DP273" s="5"/>
      <c r="DQ273" s="54"/>
      <c r="DR273" s="24" t="str">
        <f>IF(DP273&gt;0,WORKDAY(DM273,10),"-")</f>
        <v>-</v>
      </c>
      <c r="DS273" s="24">
        <v>43455</v>
      </c>
      <c r="DT273" s="5"/>
      <c r="DU273" s="5"/>
      <c r="DV273" s="24" t="str">
        <f>IF(DU273&gt;0,WORKDAY(DR273,10),"-")</f>
        <v>-</v>
      </c>
      <c r="DW273" s="24" t="str">
        <f>IF(DU273&gt;0,WORKDAY(DS273,10),"-")</f>
        <v>-</v>
      </c>
      <c r="DX273" s="5"/>
      <c r="DY273" s="5"/>
      <c r="DZ273" s="54"/>
      <c r="EA273" s="24" t="str">
        <f>IF(DY273&gt;0,WORKDAY(DV273,10),"-")</f>
        <v>-</v>
      </c>
      <c r="EB273" s="24" t="str">
        <f>IF(DY273&gt;0,WORKDAY(DW273,10),"-")</f>
        <v>-</v>
      </c>
      <c r="EC273" s="5"/>
      <c r="ED273" s="5"/>
      <c r="EE273" s="24" t="str">
        <f>IF(ED273&gt;0,WORKDAY(EA273,10),"-")</f>
        <v>-</v>
      </c>
      <c r="EF273" s="24" t="str">
        <f>IF(ED273&gt;0,WORKDAY(EB273,10),"-")</f>
        <v>-</v>
      </c>
      <c r="EG273" s="5"/>
      <c r="EH273" s="5"/>
      <c r="EI273" s="54"/>
      <c r="EJ273" s="24" t="str">
        <f>IF(EH273&gt;0,WORKDAY(EE273,10),"-")</f>
        <v>-</v>
      </c>
      <c r="EK273" s="24" t="str">
        <f>IF(EH273&gt;0,WORKDAY(EF273,10),"-")</f>
        <v>-</v>
      </c>
      <c r="EL273" s="5"/>
      <c r="EM273" s="5"/>
      <c r="EN273" s="24" t="str">
        <f>IF(EM273&gt;0,WORKDAY(EJ273,10),"-")</f>
        <v>-</v>
      </c>
      <c r="EO273" s="24" t="str">
        <f>IF(EM273&gt;0,WORKDAY(EK273,10),"-")</f>
        <v>-</v>
      </c>
      <c r="EP273" s="5"/>
      <c r="EQ273" s="5"/>
      <c r="ER273" s="54"/>
      <c r="ES273" s="54"/>
      <c r="ET273" s="54"/>
      <c r="EU273" s="54"/>
      <c r="EV273" s="54"/>
      <c r="EW273" s="24"/>
      <c r="EX273" s="24"/>
      <c r="EY273" s="167"/>
      <c r="EZ273" s="167"/>
      <c r="FA273" s="193"/>
      <c r="FB273" s="214">
        <v>44216</v>
      </c>
      <c r="FC273" s="214">
        <f>FB273</f>
        <v>44216</v>
      </c>
      <c r="FD273" s="5"/>
      <c r="FE273" s="5"/>
      <c r="FF273" s="24" t="str">
        <f>IF(FE273&gt;0,WORKDAY(FB273,10),"-")</f>
        <v>-</v>
      </c>
      <c r="FG273" s="24" t="str">
        <f>IF(FE273&gt;0,WORKDAY(FC273,10),"-")</f>
        <v>-</v>
      </c>
      <c r="FH273" s="5"/>
      <c r="FI273" s="5"/>
      <c r="FJ273" s="34"/>
      <c r="FK273" s="24">
        <f t="shared" si="265"/>
        <v>44244</v>
      </c>
      <c r="FL273" s="24">
        <f>FK273</f>
        <v>44244</v>
      </c>
      <c r="FM273" s="167"/>
      <c r="FN273" s="167"/>
      <c r="FO273" s="24" t="str">
        <f>IF(FN273&gt;0,WORKDAY(FK273,10),"-")</f>
        <v>-</v>
      </c>
      <c r="FP273" s="24" t="str">
        <f>IF(FN273&gt;0,WORKDAY(FL273,10),"-")</f>
        <v>-</v>
      </c>
      <c r="FQ273" s="5"/>
      <c r="FR273" s="5"/>
      <c r="FS273" s="54"/>
      <c r="FT273" s="24">
        <f t="shared" si="266"/>
        <v>44272</v>
      </c>
      <c r="FU273" s="24">
        <f>FT273</f>
        <v>44272</v>
      </c>
      <c r="FV273" s="5"/>
      <c r="FW273" s="5"/>
      <c r="FX273" s="24" t="str">
        <f>IF(FW273&gt;0,WORKDAY(FT273,10),"-")</f>
        <v>-</v>
      </c>
      <c r="FY273" s="24" t="str">
        <f>IF(FW273&gt;0,WORKDAY(FU273,10),"-")</f>
        <v>-</v>
      </c>
      <c r="FZ273" s="5"/>
      <c r="GA273" s="5"/>
      <c r="GB273" s="54"/>
      <c r="GC273" s="54"/>
      <c r="GD273" s="54"/>
      <c r="GE273" s="54"/>
      <c r="GF273" s="54"/>
      <c r="GG273" s="54"/>
      <c r="GH273" s="54"/>
      <c r="GI273" s="54"/>
      <c r="GJ273" s="54"/>
      <c r="GK273" s="54"/>
      <c r="GL273" s="54"/>
      <c r="GM273" s="54"/>
      <c r="GN273" s="54"/>
      <c r="GO273" s="54"/>
      <c r="GP273" s="54"/>
      <c r="GQ273" s="54"/>
      <c r="GR273" s="54"/>
      <c r="GS273" s="54"/>
      <c r="GT273" s="54"/>
      <c r="GU273" s="54"/>
      <c r="GV273" s="54"/>
      <c r="GW273" s="54"/>
      <c r="GX273" s="54"/>
      <c r="GY273" s="54"/>
      <c r="GZ273" s="193"/>
      <c r="HA273" s="54"/>
      <c r="HB273" s="54"/>
      <c r="HC273" s="54"/>
      <c r="HD273" s="34">
        <f t="shared" ca="1" si="246"/>
        <v>1</v>
      </c>
      <c r="HE273" s="25">
        <f t="shared" ca="1" si="193"/>
        <v>6.8389057750759875E-4</v>
      </c>
      <c r="HF273" s="25">
        <f t="shared" ca="1" si="194"/>
        <v>1.5197568389057751E-3</v>
      </c>
      <c r="HG273" s="25">
        <f t="shared" ca="1" si="195"/>
        <v>9.0543259557344079E-4</v>
      </c>
      <c r="HH273" s="25">
        <f t="shared" ca="1" si="196"/>
        <v>2.012072434607646E-3</v>
      </c>
      <c r="HI273" s="25"/>
      <c r="HJ273" s="25"/>
      <c r="HK273" s="5"/>
      <c r="HL273" s="24">
        <f t="shared" ca="1" si="241"/>
        <v>44243</v>
      </c>
      <c r="HM273" s="107"/>
      <c r="HN273" s="85"/>
      <c r="HO273" s="204" t="str">
        <f t="shared" si="247"/>
        <v>ожидание A1</v>
      </c>
      <c r="HP273" s="204" t="str">
        <f t="shared" si="248"/>
        <v>не выгружено 00</v>
      </c>
      <c r="HQ273" s="182" t="str">
        <f t="shared" si="249"/>
        <v>выгружено A1</v>
      </c>
      <c r="HR273" s="182" t="str">
        <f t="shared" si="250"/>
        <v>ожидание A1</v>
      </c>
      <c r="HS273" s="182" t="b">
        <f t="shared" si="251"/>
        <v>0</v>
      </c>
      <c r="HT273" s="182" t="str">
        <f t="shared" si="252"/>
        <v>ожидание замечаний</v>
      </c>
      <c r="HU273" s="182" t="str">
        <f t="shared" si="253"/>
        <v>0055-P2-GA1-CPC-TRM-00655</v>
      </c>
      <c r="HV273" s="191">
        <f t="shared" si="254"/>
        <v>44243</v>
      </c>
      <c r="HW273" s="184" t="str">
        <f t="shared" si="255"/>
        <v>ожидание A1</v>
      </c>
      <c r="HX273" s="191" t="str">
        <f t="shared" si="256"/>
        <v>ожидание A1</v>
      </c>
      <c r="HY273" s="183"/>
      <c r="HZ273" s="182" t="str">
        <f t="shared" si="257"/>
        <v>выгружено</v>
      </c>
      <c r="IA273" s="182" t="str">
        <f t="shared" si="258"/>
        <v>A1</v>
      </c>
      <c r="IB273" s="182" t="str">
        <f t="shared" si="259"/>
        <v>ожидание замечаний к ревизии</v>
      </c>
      <c r="IC273" s="182" t="str">
        <f t="shared" si="260"/>
        <v>A1</v>
      </c>
      <c r="ID273" s="182" t="str">
        <f t="shared" si="261"/>
        <v>A1</v>
      </c>
      <c r="IE273" s="185" t="str">
        <f t="shared" si="262"/>
        <v>1</v>
      </c>
      <c r="IF273" s="135" t="s">
        <v>705</v>
      </c>
      <c r="IG273" s="181">
        <v>1</v>
      </c>
      <c r="IH273" s="85"/>
      <c r="II273" s="85"/>
      <c r="IJ273" s="85"/>
      <c r="IK273" s="85"/>
      <c r="IL273" s="85"/>
      <c r="IM273" s="85"/>
      <c r="IN273" s="85"/>
      <c r="IO273" s="85"/>
      <c r="IP273" s="85"/>
      <c r="IQ273" s="85"/>
      <c r="IR273" s="85"/>
      <c r="IS273" s="85"/>
      <c r="IT273" s="85"/>
      <c r="IU273" s="85"/>
      <c r="IV273" s="85"/>
      <c r="IW273" s="85"/>
      <c r="IX273" s="85"/>
      <c r="IY273" s="85"/>
      <c r="IZ273" s="85"/>
      <c r="JA273" s="85"/>
      <c r="JB273" s="85"/>
      <c r="JC273" s="85"/>
      <c r="JD273" s="85"/>
      <c r="JE273" s="85"/>
      <c r="JF273" s="85"/>
      <c r="JG273" s="85"/>
      <c r="JH273" s="85"/>
      <c r="JI273" s="85"/>
      <c r="JJ273" s="85"/>
      <c r="JK273" s="85"/>
      <c r="JL273" s="85"/>
      <c r="JM273" s="85"/>
      <c r="JN273" s="85"/>
      <c r="JO273" s="85"/>
      <c r="JP273" s="85"/>
      <c r="JQ273" s="85"/>
      <c r="JR273" s="85"/>
      <c r="JS273" s="85"/>
      <c r="JT273" s="85"/>
      <c r="JU273" s="85"/>
      <c r="JV273" s="85"/>
      <c r="JW273" s="85"/>
      <c r="JX273" s="85"/>
      <c r="JY273" s="85"/>
      <c r="JZ273" s="85"/>
      <c r="KA273" s="85"/>
      <c r="KB273" s="85"/>
      <c r="KC273" s="85"/>
    </row>
    <row r="274" spans="1:289" s="57" customFormat="1" ht="57" hidden="1" customHeight="1">
      <c r="A274" s="42"/>
      <c r="B274" s="19" t="s">
        <v>156</v>
      </c>
      <c r="C274" s="19" t="s">
        <v>157</v>
      </c>
      <c r="D274" s="5"/>
      <c r="E274" s="5"/>
      <c r="F274" s="5"/>
      <c r="G274" s="5"/>
      <c r="H274" s="5" t="s">
        <v>727</v>
      </c>
      <c r="I274" s="5" t="s">
        <v>736</v>
      </c>
      <c r="J274" s="5"/>
      <c r="K274" s="5"/>
      <c r="L274" s="5"/>
      <c r="M274" s="5"/>
      <c r="N274" s="5"/>
      <c r="O274" s="5"/>
      <c r="P274" s="5" t="s">
        <v>749</v>
      </c>
      <c r="Q274" s="5" t="s">
        <v>750</v>
      </c>
      <c r="R274" s="5" t="s">
        <v>209</v>
      </c>
      <c r="S274" s="5" t="s">
        <v>362</v>
      </c>
      <c r="T274" s="5" t="s">
        <v>370</v>
      </c>
      <c r="U274" s="5" t="s">
        <v>158</v>
      </c>
      <c r="V274" s="5"/>
      <c r="W274" s="167" t="str">
        <f>CONCATENATE(X274,"-",Y274,"-",Z274,AA274,,AB274,"-",AC274)</f>
        <v>3-60-JGMCN-0001</v>
      </c>
      <c r="X274" s="19" t="s">
        <v>180</v>
      </c>
      <c r="Y274" s="19">
        <v>60</v>
      </c>
      <c r="Z274" s="19" t="s">
        <v>179</v>
      </c>
      <c r="AA274" s="19" t="s">
        <v>305</v>
      </c>
      <c r="AB274" s="19" t="s">
        <v>304</v>
      </c>
      <c r="AC274" s="19" t="s">
        <v>188</v>
      </c>
      <c r="AD274" s="5"/>
      <c r="AE274" s="19">
        <v>4</v>
      </c>
      <c r="AF274" s="19" t="s">
        <v>181</v>
      </c>
      <c r="AG274" s="19" t="s">
        <v>182</v>
      </c>
      <c r="AH274" s="19">
        <v>335</v>
      </c>
      <c r="AI274" s="19" t="s">
        <v>225</v>
      </c>
      <c r="AJ274" s="5"/>
      <c r="AK274" s="5"/>
      <c r="AL274" s="5" t="s">
        <v>121</v>
      </c>
      <c r="AM274" s="5"/>
      <c r="AN274" s="5" t="s">
        <v>546</v>
      </c>
      <c r="AO274" s="5" t="str">
        <f>CONCATENATE("0055-",B274,"-",C274,"-","4",".",AE274,".",AF274,".",AG274,".",AH274,"-",AL274,".",AN274,"-",AI274)</f>
        <v>0055-CPC-GA1-4.4.4.60.335-ATH2.JH-0012</v>
      </c>
      <c r="AP274" s="5" t="str">
        <f>CONCATENATE("0055-",B274,"-",C274,"-","4",".",AE274,".",AF274,".",AG274,".",AH274,"-",AL274,"-",AN274,"-",AI274,"_",BD274,"_",U274)</f>
        <v>0055-CPC-GA1-4.4.4.60.335-ATH2-JH-0012_-_ER</v>
      </c>
      <c r="AQ274" s="13" t="s">
        <v>325</v>
      </c>
      <c r="AR274" s="13" t="s">
        <v>392</v>
      </c>
      <c r="AS274" s="13" t="s">
        <v>387</v>
      </c>
      <c r="AT274" s="13" t="s">
        <v>386</v>
      </c>
      <c r="AU274" s="13" t="s">
        <v>286</v>
      </c>
      <c r="AV274" s="13" t="s">
        <v>287</v>
      </c>
      <c r="AW274" s="13" t="str">
        <f>CONCATENATE(AQ274," ",AS274,CHAR(10),W274,CHAR(10),AU274)</f>
        <v>AGDS Marshalling Cabinet for NON-IS channels 
3-60-JGMCN-0001
Passport</v>
      </c>
      <c r="AX274" s="13" t="str">
        <f>CONCATENATE(AR274," ",AT274,CHAR(10),W274,CHAR(10),AV274)</f>
        <v>Шкаф кроссовый АСКЗ, аналоговые и дискретные сигналы, неискробезопасный
3-60-JGMCN-0001
Паспорт</v>
      </c>
      <c r="AY274" s="5"/>
      <c r="AZ274" s="5" t="s">
        <v>490</v>
      </c>
      <c r="BA274" s="5" t="s">
        <v>489</v>
      </c>
      <c r="BB274" s="5" t="str">
        <f>IF(FW274&gt;0,"02",IF(FN274&gt;0,"01",IF(FE274&gt;0,"00",IF(EM274&gt;0,"G1",IF(ED274&gt;0,"F1",IF(DU274&gt;0,"E1",IF(DL274&gt;0,"D1",IF(DC274&gt;0,"C1",IF(CT274&gt;0,"B1",IF(BM274&gt;0,"A1","-"))))))))))</f>
        <v>-</v>
      </c>
      <c r="BC274" s="167" t="str">
        <f t="shared" si="263"/>
        <v>-</v>
      </c>
      <c r="BD274" s="5" t="str">
        <f t="shared" si="264"/>
        <v>-</v>
      </c>
      <c r="BE274" s="5"/>
      <c r="BF274" s="5"/>
      <c r="BG274" s="12"/>
      <c r="BH274" s="5"/>
      <c r="BI274" s="5"/>
      <c r="BJ274" s="54">
        <f>FB274-(28+15)</f>
        <v>44227</v>
      </c>
      <c r="BK274" s="54">
        <f ca="1">IF(BM274&gt;0,BL274,IF(BJ274&lt;TODAY(),WORKDAY(TODAY(),10),BJ274))</f>
        <v>44294</v>
      </c>
      <c r="BL274" s="54"/>
      <c r="BM274" s="5"/>
      <c r="BN274" s="167"/>
      <c r="BO274" s="167"/>
      <c r="BP274" s="167"/>
      <c r="BQ274" s="167"/>
      <c r="BR274" s="157"/>
      <c r="BS274" s="157"/>
      <c r="BT274" s="157"/>
      <c r="BU274" s="157"/>
      <c r="BV274" s="157"/>
      <c r="BW274" s="147"/>
      <c r="BX274" s="147"/>
      <c r="BY274" s="147"/>
      <c r="BZ274" s="147"/>
      <c r="CA274" s="147"/>
      <c r="CB274" s="125"/>
      <c r="CC274" s="125"/>
      <c r="CD274" s="125"/>
      <c r="CE274" s="125"/>
      <c r="CF274" s="125"/>
      <c r="CG274" s="125"/>
      <c r="CH274" s="125"/>
      <c r="CI274" s="125"/>
      <c r="CJ274" s="125"/>
      <c r="CK274" s="125"/>
      <c r="CL274" s="24">
        <f>WORKDAY(BJ274,20)</f>
        <v>44253</v>
      </c>
      <c r="CM274" s="24" t="str">
        <f>IF(BM274&gt;0,WORKDAY(BK274,10),"-")</f>
        <v>-</v>
      </c>
      <c r="CN274" s="54"/>
      <c r="CO274" s="117"/>
      <c r="CP274" s="34">
        <v>3</v>
      </c>
      <c r="CQ274" s="24">
        <f>WORKDAY(CL274,10)</f>
        <v>44267</v>
      </c>
      <c r="CR274" s="24" t="str">
        <f>IF(CO274&gt;0,WORKDAY(CM274,10),"-")</f>
        <v>-</v>
      </c>
      <c r="CS274" s="54"/>
      <c r="CT274" s="5"/>
      <c r="CU274" s="24" t="str">
        <f>IF(CT274&gt;0,WORKDAY(CQ274,10),"-")</f>
        <v>-</v>
      </c>
      <c r="CV274" s="24" t="str">
        <f>IF(CT274&gt;0,WORKDAY(CR274,10),"-")</f>
        <v>-</v>
      </c>
      <c r="CW274" s="54"/>
      <c r="CX274" s="5"/>
      <c r="CY274" s="34"/>
      <c r="CZ274" s="24" t="str">
        <f>IF(CX274&gt;0,WORKDAY(CU274,10),"-")</f>
        <v>-</v>
      </c>
      <c r="DA274" s="24" t="str">
        <f>IF(CX274&gt;0,WORKDAY(CV274,10),"-")</f>
        <v>-</v>
      </c>
      <c r="DB274" s="24"/>
      <c r="DC274" s="5"/>
      <c r="DD274" s="24" t="str">
        <f>IF(DC274&gt;0,WORKDAY(CZ274,10),"-")</f>
        <v>-</v>
      </c>
      <c r="DE274" s="24" t="str">
        <f>IF(DC274&gt;0,WORKDAY(DA274,10),"-")</f>
        <v>-</v>
      </c>
      <c r="DF274" s="5"/>
      <c r="DG274" s="5"/>
      <c r="DH274" s="54"/>
      <c r="DI274" s="24" t="str">
        <f>IF(DG274&gt;0,WORKDAY(DD274,10),"-")</f>
        <v>-</v>
      </c>
      <c r="DJ274" s="24" t="str">
        <f>IF(DG274&gt;0,WORKDAY(DE274,10),"-")</f>
        <v>-</v>
      </c>
      <c r="DK274" s="5"/>
      <c r="DL274" s="5"/>
      <c r="DM274" s="24" t="str">
        <f>IF(DL274&gt;0,WORKDAY(DI274,10),"-")</f>
        <v>-</v>
      </c>
      <c r="DN274" s="24" t="str">
        <f>IF(DL274&gt;0,WORKDAY(DJ274,10),"-")</f>
        <v>-</v>
      </c>
      <c r="DO274" s="5"/>
      <c r="DP274" s="5"/>
      <c r="DQ274" s="54"/>
      <c r="DR274" s="24" t="str">
        <f>IF(DP274&gt;0,WORKDAY(DM274,10),"-")</f>
        <v>-</v>
      </c>
      <c r="DS274" s="24" t="str">
        <f>IF(DP274&gt;0,WORKDAY(DN274,10),"-")</f>
        <v>-</v>
      </c>
      <c r="DT274" s="5"/>
      <c r="DU274" s="5"/>
      <c r="DV274" s="24" t="str">
        <f>IF(DU274&gt;0,WORKDAY(DR274,10),"-")</f>
        <v>-</v>
      </c>
      <c r="DW274" s="24" t="str">
        <f>IF(DU274&gt;0,WORKDAY(DS274,10),"-")</f>
        <v>-</v>
      </c>
      <c r="DX274" s="5"/>
      <c r="DY274" s="5"/>
      <c r="DZ274" s="54"/>
      <c r="EA274" s="24" t="str">
        <f>IF(DY274&gt;0,WORKDAY(DV274,10),"-")</f>
        <v>-</v>
      </c>
      <c r="EB274" s="24" t="str">
        <f>IF(DY274&gt;0,WORKDAY(DW274,10),"-")</f>
        <v>-</v>
      </c>
      <c r="EC274" s="5"/>
      <c r="ED274" s="5"/>
      <c r="EE274" s="24" t="str">
        <f>IF(ED274&gt;0,WORKDAY(EA274,10),"-")</f>
        <v>-</v>
      </c>
      <c r="EF274" s="24" t="str">
        <f>IF(ED274&gt;0,WORKDAY(EB274,10),"-")</f>
        <v>-</v>
      </c>
      <c r="EG274" s="5"/>
      <c r="EH274" s="5"/>
      <c r="EI274" s="54"/>
      <c r="EJ274" s="24" t="str">
        <f>IF(EH274&gt;0,WORKDAY(EE274,10),"-")</f>
        <v>-</v>
      </c>
      <c r="EK274" s="24" t="str">
        <f>IF(EH274&gt;0,WORKDAY(EF274,10),"-")</f>
        <v>-</v>
      </c>
      <c r="EL274" s="5"/>
      <c r="EM274" s="5"/>
      <c r="EN274" s="24" t="str">
        <f>IF(EM274&gt;0,WORKDAY(EJ274,10),"-")</f>
        <v>-</v>
      </c>
      <c r="EO274" s="24" t="str">
        <f>IF(EM274&gt;0,WORKDAY(EK274,10),"-")</f>
        <v>-</v>
      </c>
      <c r="EP274" s="5"/>
      <c r="EQ274" s="5"/>
      <c r="ER274" s="54"/>
      <c r="ES274" s="54"/>
      <c r="ET274" s="54"/>
      <c r="EU274" s="54"/>
      <c r="EV274" s="54"/>
      <c r="EW274" s="24"/>
      <c r="EX274" s="24"/>
      <c r="EY274" s="167"/>
      <c r="EZ274" s="167"/>
      <c r="FA274" s="193"/>
      <c r="FB274" s="214">
        <v>44270</v>
      </c>
      <c r="FC274" s="214">
        <f>FB274</f>
        <v>44270</v>
      </c>
      <c r="FD274" s="167"/>
      <c r="FE274" s="167"/>
      <c r="FF274" s="24" t="str">
        <f>IF(FE274&gt;0,WORKDAY(FB274,10),"-")</f>
        <v>-</v>
      </c>
      <c r="FG274" s="24" t="str">
        <f>IF(FE274&gt;0,WORKDAY(FC274,10),"-")</f>
        <v>-</v>
      </c>
      <c r="FH274" s="167"/>
      <c r="FI274" s="167"/>
      <c r="FJ274" s="196">
        <v>1</v>
      </c>
      <c r="FK274" s="24">
        <f t="shared" si="265"/>
        <v>44298</v>
      </c>
      <c r="FL274" s="24">
        <f>FK274</f>
        <v>44298</v>
      </c>
      <c r="FM274" s="5"/>
      <c r="FN274" s="5"/>
      <c r="FO274" s="24" t="str">
        <f>IF(FN274&gt;0,WORKDAY(FK274,10),"-")</f>
        <v>-</v>
      </c>
      <c r="FP274" s="24" t="str">
        <f>IF(FN274&gt;0,WORKDAY(FL274,10),"-")</f>
        <v>-</v>
      </c>
      <c r="FQ274" s="5"/>
      <c r="FR274" s="5"/>
      <c r="FS274" s="54"/>
      <c r="FT274" s="24">
        <f t="shared" si="266"/>
        <v>44326</v>
      </c>
      <c r="FU274" s="24">
        <f>FT274</f>
        <v>44326</v>
      </c>
      <c r="FV274" s="5"/>
      <c r="FW274" s="5"/>
      <c r="FX274" s="24" t="str">
        <f>IF(FW274&gt;0,WORKDAY(FT274,10),"-")</f>
        <v>-</v>
      </c>
      <c r="FY274" s="24" t="str">
        <f>IF(FW274&gt;0,WORKDAY(FU274,10),"-")</f>
        <v>-</v>
      </c>
      <c r="FZ274" s="5"/>
      <c r="GA274" s="5"/>
      <c r="GB274" s="54"/>
      <c r="GC274" s="54"/>
      <c r="GD274" s="54"/>
      <c r="GE274" s="54"/>
      <c r="GF274" s="54"/>
      <c r="GG274" s="54"/>
      <c r="GH274" s="54"/>
      <c r="GI274" s="54"/>
      <c r="GJ274" s="54"/>
      <c r="GK274" s="54"/>
      <c r="GL274" s="54"/>
      <c r="GM274" s="54"/>
      <c r="GN274" s="54"/>
      <c r="GO274" s="54"/>
      <c r="GP274" s="54"/>
      <c r="GQ274" s="54"/>
      <c r="GR274" s="54"/>
      <c r="GS274" s="54"/>
      <c r="GT274" s="54"/>
      <c r="GU274" s="54"/>
      <c r="GV274" s="54"/>
      <c r="GW274" s="54"/>
      <c r="GX274" s="54"/>
      <c r="GY274" s="54"/>
      <c r="GZ274" s="193"/>
      <c r="HA274" s="54"/>
      <c r="HB274" s="54"/>
      <c r="HC274" s="54"/>
      <c r="HD274" s="34">
        <f t="shared" ca="1" si="246"/>
        <v>1</v>
      </c>
      <c r="HE274" s="25">
        <f t="shared" si="193"/>
        <v>0</v>
      </c>
      <c r="HF274" s="25">
        <f t="shared" ca="1" si="194"/>
        <v>1.5197568389057751E-3</v>
      </c>
      <c r="HG274" s="25">
        <f t="shared" si="195"/>
        <v>0</v>
      </c>
      <c r="HH274" s="25">
        <f t="shared" ca="1" si="196"/>
        <v>2.012072434607646E-3</v>
      </c>
      <c r="HI274" s="25"/>
      <c r="HJ274" s="25"/>
      <c r="HK274" s="5"/>
      <c r="HL274" s="24" t="str">
        <f t="shared" ca="1" si="241"/>
        <v>-</v>
      </c>
      <c r="HM274" s="107"/>
      <c r="HN274" s="85"/>
      <c r="HO274" s="204" t="str">
        <f t="shared" si="247"/>
        <v>не выгружено A1</v>
      </c>
      <c r="HP274" s="204" t="str">
        <f t="shared" si="248"/>
        <v>не выгружено 00</v>
      </c>
      <c r="HQ274" s="182" t="str">
        <f t="shared" si="249"/>
        <v>не выгружено A1</v>
      </c>
      <c r="HR274" s="182" t="str">
        <f t="shared" si="250"/>
        <v>не выгружено A1</v>
      </c>
      <c r="HS274" s="182" t="b">
        <f t="shared" si="251"/>
        <v>0</v>
      </c>
      <c r="HT274" s="182" t="str">
        <f t="shared" si="252"/>
        <v>не выгружено A1</v>
      </c>
      <c r="HU274" s="182" t="str">
        <f t="shared" si="253"/>
        <v>не выгружено A1</v>
      </c>
      <c r="HV274" s="191" t="str">
        <f t="shared" si="254"/>
        <v>не выгружено A1</v>
      </c>
      <c r="HW274" s="184" t="str">
        <f t="shared" si="255"/>
        <v>не выгружено A1</v>
      </c>
      <c r="HX274" s="191" t="str">
        <f t="shared" si="256"/>
        <v>не выгружено A1</v>
      </c>
      <c r="HY274" s="183"/>
      <c r="HZ274" s="182" t="str">
        <f t="shared" si="257"/>
        <v>не выгружено</v>
      </c>
      <c r="IA274" s="182" t="str">
        <f t="shared" si="258"/>
        <v>A1</v>
      </c>
      <c r="IB274" s="182" t="str">
        <f t="shared" si="259"/>
        <v>не выгружено</v>
      </c>
      <c r="IC274" s="182" t="str">
        <f t="shared" si="260"/>
        <v>A1</v>
      </c>
      <c r="ID274" s="182" t="str">
        <f t="shared" si="261"/>
        <v>A1</v>
      </c>
      <c r="IE274" s="185" t="str">
        <f t="shared" si="262"/>
        <v>выгрузить A1</v>
      </c>
      <c r="IF274" s="135" t="s">
        <v>705</v>
      </c>
      <c r="IG274" s="181">
        <v>1</v>
      </c>
      <c r="IH274" s="85"/>
      <c r="II274" s="85"/>
      <c r="IJ274" s="85"/>
      <c r="IK274" s="85"/>
      <c r="IL274" s="85"/>
      <c r="IM274" s="85"/>
      <c r="IN274" s="85"/>
      <c r="IO274" s="85"/>
      <c r="IP274" s="85"/>
      <c r="IQ274" s="85"/>
      <c r="IR274" s="85"/>
      <c r="IS274" s="85"/>
      <c r="IT274" s="85"/>
      <c r="IU274" s="85"/>
      <c r="IV274" s="85"/>
      <c r="IW274" s="85"/>
      <c r="IX274" s="85"/>
      <c r="IY274" s="85"/>
      <c r="IZ274" s="85"/>
      <c r="JA274" s="85"/>
      <c r="JB274" s="85"/>
      <c r="JC274" s="85"/>
      <c r="JD274" s="85"/>
      <c r="JE274" s="85"/>
      <c r="JF274" s="85"/>
      <c r="JG274" s="85"/>
      <c r="JH274" s="85"/>
      <c r="JI274" s="85"/>
      <c r="JJ274" s="85"/>
      <c r="JK274" s="85"/>
      <c r="JL274" s="85"/>
      <c r="JM274" s="85"/>
      <c r="JN274" s="85"/>
      <c r="JO274" s="85"/>
      <c r="JP274" s="85"/>
      <c r="JQ274" s="85"/>
      <c r="JR274" s="85"/>
      <c r="JS274" s="85"/>
      <c r="JT274" s="85"/>
      <c r="JU274" s="85"/>
      <c r="JV274" s="85"/>
      <c r="JW274" s="85"/>
      <c r="JX274" s="85"/>
      <c r="JY274" s="85"/>
      <c r="JZ274" s="85"/>
      <c r="KA274" s="85"/>
      <c r="KB274" s="85"/>
      <c r="KC274" s="85"/>
    </row>
    <row r="275" spans="1:289" s="87" customFormat="1" ht="15" hidden="1" customHeight="1">
      <c r="A275" s="17"/>
      <c r="B275" s="20"/>
      <c r="C275" s="20"/>
      <c r="D275" s="18"/>
      <c r="E275" s="18"/>
      <c r="F275" s="18"/>
      <c r="G275" s="18"/>
      <c r="H275" s="18"/>
      <c r="I275" s="18"/>
      <c r="J275" s="18"/>
      <c r="K275" s="18"/>
      <c r="L275" s="18"/>
      <c r="M275" s="18"/>
      <c r="N275" s="18"/>
      <c r="O275" s="18"/>
      <c r="P275" s="18"/>
      <c r="Q275" s="18"/>
      <c r="R275" s="18"/>
      <c r="S275" s="18"/>
      <c r="T275" s="18"/>
      <c r="U275" s="18"/>
      <c r="V275" s="18"/>
      <c r="W275" s="20"/>
      <c r="X275" s="20"/>
      <c r="Y275" s="20"/>
      <c r="Z275" s="20"/>
      <c r="AA275" s="20"/>
      <c r="AB275" s="20"/>
      <c r="AC275" s="20"/>
      <c r="AD275" s="18"/>
      <c r="AE275" s="20"/>
      <c r="AF275" s="20"/>
      <c r="AG275" s="20"/>
      <c r="AH275" s="20"/>
      <c r="AI275" s="20"/>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71"/>
      <c r="BO275" s="171"/>
      <c r="BP275" s="171"/>
      <c r="BQ275" s="171"/>
      <c r="BR275" s="161"/>
      <c r="BS275" s="161"/>
      <c r="BT275" s="161"/>
      <c r="BU275" s="161"/>
      <c r="BV275" s="161"/>
      <c r="BW275" s="151"/>
      <c r="BX275" s="151"/>
      <c r="BY275" s="151"/>
      <c r="BZ275" s="151"/>
      <c r="CA275" s="151"/>
      <c r="CB275" s="129"/>
      <c r="CC275" s="129"/>
      <c r="CD275" s="129"/>
      <c r="CE275" s="129"/>
      <c r="CF275" s="129"/>
      <c r="CG275" s="129"/>
      <c r="CH275" s="129"/>
      <c r="CI275" s="129"/>
      <c r="CJ275" s="129"/>
      <c r="CK275" s="129"/>
      <c r="CL275" s="18"/>
      <c r="CM275" s="18"/>
      <c r="CN275" s="18"/>
      <c r="CO275" s="118"/>
      <c r="CP275" s="48"/>
      <c r="CQ275" s="18"/>
      <c r="CR275" s="18"/>
      <c r="CS275" s="18"/>
      <c r="CT275" s="18"/>
      <c r="CU275" s="18"/>
      <c r="CV275" s="18"/>
      <c r="CW275" s="18"/>
      <c r="CX275" s="18"/>
      <c r="CY275" s="34"/>
      <c r="CZ275" s="18"/>
      <c r="DA275" s="18"/>
      <c r="DB275" s="18"/>
      <c r="DC275" s="18"/>
      <c r="DD275" s="18"/>
      <c r="DE275" s="18"/>
      <c r="DF275" s="18"/>
      <c r="DG275" s="18"/>
      <c r="DH275" s="45"/>
      <c r="DI275" s="18"/>
      <c r="DJ275" s="18"/>
      <c r="DK275" s="18"/>
      <c r="DL275" s="18"/>
      <c r="DM275" s="18"/>
      <c r="DN275" s="18"/>
      <c r="DO275" s="18"/>
      <c r="DP275" s="18"/>
      <c r="DQ275" s="45"/>
      <c r="DR275" s="18"/>
      <c r="DS275" s="18"/>
      <c r="DT275" s="18"/>
      <c r="DU275" s="18"/>
      <c r="DV275" s="18"/>
      <c r="DW275" s="18"/>
      <c r="DX275" s="18"/>
      <c r="DY275" s="18"/>
      <c r="DZ275" s="45"/>
      <c r="EA275" s="18"/>
      <c r="EB275" s="18"/>
      <c r="EC275" s="18"/>
      <c r="ED275" s="18"/>
      <c r="EE275" s="18"/>
      <c r="EF275" s="18"/>
      <c r="EG275" s="18"/>
      <c r="EH275" s="18"/>
      <c r="EI275" s="45"/>
      <c r="EJ275" s="18"/>
      <c r="EK275" s="18"/>
      <c r="EL275" s="18"/>
      <c r="EM275" s="18"/>
      <c r="EN275" s="18"/>
      <c r="EO275" s="18"/>
      <c r="EP275" s="18"/>
      <c r="EQ275" s="18"/>
      <c r="ER275" s="45"/>
      <c r="ES275" s="110"/>
      <c r="ET275" s="110"/>
      <c r="EU275" s="110"/>
      <c r="EV275" s="110"/>
      <c r="EW275" s="192"/>
      <c r="EX275" s="192"/>
      <c r="EY275" s="192"/>
      <c r="EZ275" s="192"/>
      <c r="FA275" s="199"/>
      <c r="FB275" s="214"/>
      <c r="FC275" s="214"/>
      <c r="FD275" s="18"/>
      <c r="FE275" s="18"/>
      <c r="FF275" s="18"/>
      <c r="FG275" s="18"/>
      <c r="FH275" s="18"/>
      <c r="FI275" s="18"/>
      <c r="FJ275" s="34"/>
      <c r="FK275" s="18"/>
      <c r="FL275" s="18"/>
      <c r="FM275" s="18"/>
      <c r="FN275" s="18"/>
      <c r="FO275" s="18"/>
      <c r="FP275" s="18"/>
      <c r="FQ275" s="18"/>
      <c r="FR275" s="18"/>
      <c r="FS275" s="45"/>
      <c r="FT275" s="18"/>
      <c r="FU275" s="18"/>
      <c r="FV275" s="18"/>
      <c r="FW275" s="18"/>
      <c r="FX275" s="18"/>
      <c r="FY275" s="18"/>
      <c r="FZ275" s="18"/>
      <c r="GA275" s="18"/>
      <c r="GB275" s="45"/>
      <c r="GC275" s="110"/>
      <c r="GD275" s="110"/>
      <c r="GE275" s="110"/>
      <c r="GF275" s="110"/>
      <c r="GG275" s="110"/>
      <c r="GH275" s="110"/>
      <c r="GI275" s="110"/>
      <c r="GJ275" s="110"/>
      <c r="GK275" s="110"/>
      <c r="GL275" s="110"/>
      <c r="GM275" s="110"/>
      <c r="GN275" s="110"/>
      <c r="GO275" s="110"/>
      <c r="GP275" s="110"/>
      <c r="GQ275" s="110"/>
      <c r="GR275" s="110"/>
      <c r="GS275" s="110"/>
      <c r="GT275" s="110"/>
      <c r="GU275" s="110"/>
      <c r="GV275" s="110"/>
      <c r="GW275" s="110"/>
      <c r="GX275" s="110"/>
      <c r="GY275" s="45"/>
      <c r="GZ275" s="199"/>
      <c r="HA275" s="110"/>
      <c r="HB275" s="110"/>
      <c r="HC275" s="110"/>
      <c r="HD275" s="34">
        <f t="shared" si="246"/>
        <v>0</v>
      </c>
      <c r="HE275" s="25">
        <f t="shared" si="193"/>
        <v>0</v>
      </c>
      <c r="HF275" s="25">
        <f t="shared" si="194"/>
        <v>0</v>
      </c>
      <c r="HG275" s="25">
        <f t="shared" si="195"/>
        <v>0</v>
      </c>
      <c r="HH275" s="25">
        <f t="shared" si="196"/>
        <v>0</v>
      </c>
      <c r="HI275" s="25"/>
      <c r="HJ275" s="18"/>
      <c r="HK275" s="18"/>
      <c r="HL275" s="24" t="str">
        <f t="shared" si="241"/>
        <v>-</v>
      </c>
      <c r="HM275" s="107"/>
      <c r="HN275" s="85"/>
      <c r="HO275" s="204" t="str">
        <f t="shared" si="247"/>
        <v>---/---</v>
      </c>
      <c r="HP275" s="204" t="str">
        <f t="shared" si="248"/>
        <v>---/---</v>
      </c>
      <c r="HQ275" s="182" t="str">
        <f t="shared" si="249"/>
        <v>---/---</v>
      </c>
      <c r="HR275" s="182" t="str">
        <f t="shared" si="250"/>
        <v>---/---</v>
      </c>
      <c r="HS275" s="182" t="b">
        <f t="shared" si="251"/>
        <v>0</v>
      </c>
      <c r="HT275" s="182" t="str">
        <f t="shared" si="252"/>
        <v>---/---</v>
      </c>
      <c r="HU275" s="182" t="str">
        <f t="shared" si="253"/>
        <v>---/---</v>
      </c>
      <c r="HV275" s="191" t="str">
        <f t="shared" si="254"/>
        <v>---/---</v>
      </c>
      <c r="HW275" s="184" t="str">
        <f t="shared" si="255"/>
        <v>---/---</v>
      </c>
      <c r="HX275" s="191" t="str">
        <f t="shared" si="256"/>
        <v>---/---</v>
      </c>
      <c r="HY275" s="183"/>
      <c r="HZ275" s="182" t="str">
        <f t="shared" si="257"/>
        <v>---/---</v>
      </c>
      <c r="IA275" s="182" t="str">
        <f t="shared" si="258"/>
        <v>---/---</v>
      </c>
      <c r="IB275" s="182" t="str">
        <f t="shared" si="259"/>
        <v>---/---</v>
      </c>
      <c r="IC275" s="182" t="str">
        <f t="shared" si="260"/>
        <v>---/---</v>
      </c>
      <c r="ID275" s="182" t="str">
        <f t="shared" si="261"/>
        <v>---/---</v>
      </c>
      <c r="IE275" s="185" t="str">
        <f t="shared" si="262"/>
        <v>---/---</v>
      </c>
      <c r="IF275" s="135" t="s">
        <v>717</v>
      </c>
      <c r="IG275" s="181">
        <v>1</v>
      </c>
      <c r="IH275" s="85"/>
      <c r="II275" s="85"/>
      <c r="IJ275" s="85"/>
      <c r="IK275" s="85"/>
      <c r="IL275" s="85"/>
      <c r="IM275" s="85"/>
      <c r="IN275" s="85"/>
      <c r="IO275" s="85"/>
      <c r="IP275" s="85"/>
      <c r="IQ275" s="85"/>
      <c r="IR275" s="85"/>
      <c r="IS275" s="85"/>
      <c r="IT275" s="85"/>
      <c r="IU275" s="85"/>
      <c r="IV275" s="85"/>
      <c r="IW275" s="85"/>
      <c r="IX275" s="85"/>
      <c r="IY275" s="85"/>
      <c r="IZ275" s="85"/>
      <c r="JA275" s="85"/>
      <c r="JB275" s="85"/>
      <c r="JC275" s="85"/>
      <c r="JD275" s="85"/>
      <c r="JE275" s="85"/>
      <c r="JF275" s="85"/>
      <c r="JG275" s="85"/>
      <c r="JH275" s="85"/>
      <c r="JI275" s="85"/>
      <c r="JJ275" s="85"/>
      <c r="JK275" s="85"/>
      <c r="JL275" s="85"/>
      <c r="JM275" s="85"/>
      <c r="JN275" s="85"/>
      <c r="JO275" s="85"/>
      <c r="JP275" s="85"/>
      <c r="JQ275" s="85"/>
      <c r="JR275" s="85"/>
      <c r="JS275" s="85"/>
      <c r="JT275" s="85"/>
      <c r="JU275" s="85"/>
      <c r="JV275" s="85"/>
      <c r="JW275" s="85"/>
      <c r="JX275" s="85"/>
      <c r="JY275" s="85"/>
      <c r="JZ275" s="85"/>
      <c r="KA275" s="85"/>
      <c r="KB275" s="85"/>
      <c r="KC275" s="85"/>
    </row>
    <row r="276" spans="1:289" s="57" customFormat="1" ht="57" hidden="1" customHeight="1">
      <c r="A276" s="42"/>
      <c r="B276" s="19" t="s">
        <v>156</v>
      </c>
      <c r="C276" s="19" t="s">
        <v>157</v>
      </c>
      <c r="D276" s="5"/>
      <c r="E276" s="5"/>
      <c r="F276" s="5"/>
      <c r="G276" s="5"/>
      <c r="H276" s="5" t="s">
        <v>727</v>
      </c>
      <c r="I276" s="5" t="s">
        <v>736</v>
      </c>
      <c r="J276" s="5"/>
      <c r="K276" s="5"/>
      <c r="L276" s="5"/>
      <c r="M276" s="5"/>
      <c r="N276" s="5"/>
      <c r="O276" s="5"/>
      <c r="P276" s="5" t="s">
        <v>749</v>
      </c>
      <c r="Q276" s="5" t="s">
        <v>750</v>
      </c>
      <c r="R276" s="5" t="s">
        <v>209</v>
      </c>
      <c r="S276" s="5" t="s">
        <v>362</v>
      </c>
      <c r="T276" s="5" t="s">
        <v>370</v>
      </c>
      <c r="U276" s="5" t="s">
        <v>158</v>
      </c>
      <c r="V276" s="5"/>
      <c r="W276" s="167" t="str">
        <f>CONCATENATE(X276,"-",Y276,"-",Z276,AA276,,AB276,"-",AC276)</f>
        <v>3-60-JGMCN-0002</v>
      </c>
      <c r="X276" s="19" t="s">
        <v>180</v>
      </c>
      <c r="Y276" s="19">
        <v>60</v>
      </c>
      <c r="Z276" s="19" t="s">
        <v>179</v>
      </c>
      <c r="AA276" s="19" t="s">
        <v>305</v>
      </c>
      <c r="AB276" s="19" t="s">
        <v>304</v>
      </c>
      <c r="AC276" s="19" t="s">
        <v>192</v>
      </c>
      <c r="AD276" s="5"/>
      <c r="AE276" s="19">
        <v>4</v>
      </c>
      <c r="AF276" s="19" t="s">
        <v>181</v>
      </c>
      <c r="AG276" s="19" t="s">
        <v>182</v>
      </c>
      <c r="AH276" s="19">
        <v>335</v>
      </c>
      <c r="AI276" s="19" t="s">
        <v>226</v>
      </c>
      <c r="AJ276" s="5"/>
      <c r="AK276" s="5"/>
      <c r="AL276" s="5" t="s">
        <v>121</v>
      </c>
      <c r="AM276" s="5"/>
      <c r="AN276" s="5" t="s">
        <v>167</v>
      </c>
      <c r="AO276" s="5" t="str">
        <f>CONCATENATE("0055-",B276,"-",C276,"-","4",".",AE276,".",AF276,".",AG276,".",AH276,"-",AL276,".",AN276,"-",AI276)</f>
        <v>0055-CPC-GA1-4.4.4.60.335-ATH2.RD-0013</v>
      </c>
      <c r="AP276" s="5" t="str">
        <f>CONCATENATE("0055-",B276,"-",C276,"-","4",".",AE276,".",AF276,".",AG276,".",AH276,"-",AL276,"-",AN276,"-",AI276,"_",BD276,"_",U276)</f>
        <v>0055-CPC-GA1-4.4.4.60.335-ATH2-RD-0013_A1_ER</v>
      </c>
      <c r="AQ276" s="13" t="s">
        <v>325</v>
      </c>
      <c r="AR276" s="13" t="s">
        <v>392</v>
      </c>
      <c r="AS276" s="13" t="s">
        <v>387</v>
      </c>
      <c r="AT276" s="13" t="s">
        <v>386</v>
      </c>
      <c r="AU276" s="13" t="s">
        <v>318</v>
      </c>
      <c r="AV276" s="13" t="s">
        <v>333</v>
      </c>
      <c r="AW276" s="13" t="str">
        <f>CONCATENATE(AQ276," ",AS276,CHAR(10),W276,CHAR(10),AU276)</f>
        <v>AGDS Marshalling Cabinet for NON-IS channels 
3-60-JGMCN-0002
List of drawings</v>
      </c>
      <c r="AX276" s="13" t="str">
        <f>CONCATENATE(AR276," ",AT276,CHAR(10),W276,CHAR(10),AV276)</f>
        <v>Шкаф кроссовый АСКЗ, аналоговые и дискретные сигналы, неискробезопасный
3-60-JGMCN-0002
Ведомость документов</v>
      </c>
      <c r="AY276" s="5"/>
      <c r="AZ276" s="5" t="s">
        <v>490</v>
      </c>
      <c r="BA276" s="5" t="s">
        <v>489</v>
      </c>
      <c r="BB276" s="5" t="str">
        <f>IF(FW276&gt;0,"02",IF(FN276&gt;0,"01",IF(FE276&gt;0,"00",IF(EM276&gt;0,"G1",IF(ED276&gt;0,"F1",IF(DU276&gt;0,"E1",IF(DL276&gt;0,"D1",IF(DC276&gt;0,"C1",IF(CT276&gt;0,"B1",IF(BM276&gt;0,"A1","-"))))))))))</f>
        <v>A1</v>
      </c>
      <c r="BC276" s="167" t="str">
        <f t="shared" ref="BC276:BC280" si="267">IF(OR(BB276="A1",BB276="B1",BB276="C1",BB276="D1",BB276="E1",BB276="F1",BB276="G1",BB276="H1"),"IFR",IF(OR(BB276="00",BB276="01",BB276="02",BB276="03",BB276="04",BB276="05"),"IFU","-"))</f>
        <v>IFR</v>
      </c>
      <c r="BD276" s="5" t="str">
        <f t="shared" ref="BD276:BD280" si="268">BB276</f>
        <v>A1</v>
      </c>
      <c r="BE276" s="5"/>
      <c r="BF276" s="5"/>
      <c r="BG276" s="12"/>
      <c r="BH276" s="5"/>
      <c r="BI276" s="5"/>
      <c r="BJ276" s="54">
        <f>FB276-(28+15)</f>
        <v>44173</v>
      </c>
      <c r="BK276" s="54">
        <f ca="1">IF(BM276&gt;0,BL276,IF(BJ276&lt;TODAY(),WORKDAY(TODAY(),10),BJ276))</f>
        <v>44243</v>
      </c>
      <c r="BL276" s="193">
        <v>44243</v>
      </c>
      <c r="BM276" s="167" t="s">
        <v>780</v>
      </c>
      <c r="BN276" s="167"/>
      <c r="BO276" s="167"/>
      <c r="BP276" s="167"/>
      <c r="BQ276" s="167"/>
      <c r="BR276" s="157"/>
      <c r="BS276" s="157"/>
      <c r="BT276" s="157"/>
      <c r="BU276" s="157"/>
      <c r="BV276" s="157"/>
      <c r="BW276" s="147"/>
      <c r="BX276" s="147"/>
      <c r="BY276" s="147"/>
      <c r="BZ276" s="147"/>
      <c r="CA276" s="147"/>
      <c r="CB276" s="125"/>
      <c r="CC276" s="125"/>
      <c r="CD276" s="125"/>
      <c r="CE276" s="125"/>
      <c r="CF276" s="125"/>
      <c r="CG276" s="125"/>
      <c r="CH276" s="125"/>
      <c r="CI276" s="125"/>
      <c r="CJ276" s="125"/>
      <c r="CK276" s="125"/>
      <c r="CL276" s="24">
        <f>WORKDAY(BJ276,20)</f>
        <v>44201</v>
      </c>
      <c r="CM276" s="24">
        <f ca="1">IF(BM276&gt;0,WORKDAY(BK276,10),"-")</f>
        <v>44257</v>
      </c>
      <c r="CN276" s="54"/>
      <c r="CO276" s="117"/>
      <c r="CP276" s="34"/>
      <c r="CQ276" s="24">
        <f>WORKDAY(CL276,10)</f>
        <v>44215</v>
      </c>
      <c r="CR276" s="24" t="str">
        <f>IF(CO276&gt;0,WORKDAY(CM276,10),"-")</f>
        <v>-</v>
      </c>
      <c r="CS276" s="54"/>
      <c r="CT276" s="5"/>
      <c r="CU276" s="24" t="str">
        <f>IF(CT276&gt;0,WORKDAY(CQ276,10),"-")</f>
        <v>-</v>
      </c>
      <c r="CV276" s="24" t="str">
        <f>IF(CT276&gt;0,WORKDAY(CR276,10),"-")</f>
        <v>-</v>
      </c>
      <c r="CW276" s="54"/>
      <c r="CX276" s="5"/>
      <c r="CY276" s="34"/>
      <c r="CZ276" s="24" t="str">
        <f>IF(CX276&gt;0,WORKDAY(CU276,10),"-")</f>
        <v>-</v>
      </c>
      <c r="DA276" s="24" t="str">
        <f>IF(CX276&gt;0,WORKDAY(CV276,10),"-")</f>
        <v>-</v>
      </c>
      <c r="DB276" s="24"/>
      <c r="DC276" s="5"/>
      <c r="DD276" s="24" t="str">
        <f>IF(DC276&gt;0,WORKDAY(CZ276,10),"-")</f>
        <v>-</v>
      </c>
      <c r="DE276" s="24" t="str">
        <f>IF(DC276&gt;0,WORKDAY(DA276,10),"-")</f>
        <v>-</v>
      </c>
      <c r="DF276" s="5"/>
      <c r="DG276" s="5"/>
      <c r="DH276" s="54"/>
      <c r="DI276" s="24" t="str">
        <f>IF(DG276&gt;0,WORKDAY(DD276,10),"-")</f>
        <v>-</v>
      </c>
      <c r="DJ276" s="24">
        <v>43455</v>
      </c>
      <c r="DK276" s="5"/>
      <c r="DL276" s="5"/>
      <c r="DM276" s="24" t="str">
        <f>IF(DL276&gt;0,WORKDAY(DI276,10),"-")</f>
        <v>-</v>
      </c>
      <c r="DN276" s="24" t="str">
        <f>IF(DL276&gt;0,WORKDAY(DJ276,10),"-")</f>
        <v>-</v>
      </c>
      <c r="DO276" s="5"/>
      <c r="DP276" s="5"/>
      <c r="DQ276" s="54"/>
      <c r="DR276" s="24" t="str">
        <f>IF(DP276&gt;0,WORKDAY(DM276,10),"-")</f>
        <v>-</v>
      </c>
      <c r="DS276" s="24">
        <v>43455</v>
      </c>
      <c r="DT276" s="5"/>
      <c r="DU276" s="5"/>
      <c r="DV276" s="24" t="str">
        <f>IF(DU276&gt;0,WORKDAY(DR276,10),"-")</f>
        <v>-</v>
      </c>
      <c r="DW276" s="24" t="str">
        <f>IF(DU276&gt;0,WORKDAY(DS276,10),"-")</f>
        <v>-</v>
      </c>
      <c r="DX276" s="5"/>
      <c r="DY276" s="5"/>
      <c r="DZ276" s="54"/>
      <c r="EA276" s="24" t="str">
        <f>IF(DY276&gt;0,WORKDAY(DV276,10),"-")</f>
        <v>-</v>
      </c>
      <c r="EB276" s="24" t="str">
        <f>IF(DY276&gt;0,WORKDAY(DW276,10),"-")</f>
        <v>-</v>
      </c>
      <c r="EC276" s="5"/>
      <c r="ED276" s="5"/>
      <c r="EE276" s="24" t="str">
        <f>IF(ED276&gt;0,WORKDAY(EA276,10),"-")</f>
        <v>-</v>
      </c>
      <c r="EF276" s="24" t="str">
        <f>IF(ED276&gt;0,WORKDAY(EB276,10),"-")</f>
        <v>-</v>
      </c>
      <c r="EG276" s="5"/>
      <c r="EH276" s="5"/>
      <c r="EI276" s="54"/>
      <c r="EJ276" s="24" t="str">
        <f>IF(EH276&gt;0,WORKDAY(EE276,10),"-")</f>
        <v>-</v>
      </c>
      <c r="EK276" s="24" t="str">
        <f>IF(EH276&gt;0,WORKDAY(EF276,10),"-")</f>
        <v>-</v>
      </c>
      <c r="EL276" s="5"/>
      <c r="EM276" s="5"/>
      <c r="EN276" s="24" t="str">
        <f>IF(EM276&gt;0,WORKDAY(EJ276,10),"-")</f>
        <v>-</v>
      </c>
      <c r="EO276" s="24" t="str">
        <f>IF(EM276&gt;0,WORKDAY(EK276,10),"-")</f>
        <v>-</v>
      </c>
      <c r="EP276" s="5"/>
      <c r="EQ276" s="5"/>
      <c r="ER276" s="54"/>
      <c r="ES276" s="54"/>
      <c r="ET276" s="54"/>
      <c r="EU276" s="54"/>
      <c r="EV276" s="54"/>
      <c r="EW276" s="24"/>
      <c r="EX276" s="24"/>
      <c r="EY276" s="167"/>
      <c r="EZ276" s="167"/>
      <c r="FA276" s="193"/>
      <c r="FB276" s="214">
        <v>44216</v>
      </c>
      <c r="FC276" s="214">
        <f>FB276</f>
        <v>44216</v>
      </c>
      <c r="FD276" s="5"/>
      <c r="FE276" s="5"/>
      <c r="FF276" s="24" t="str">
        <f>IF(FE276&gt;0,WORKDAY(FB276,10),"-")</f>
        <v>-</v>
      </c>
      <c r="FG276" s="24" t="str">
        <f>IF(FE276&gt;0,WORKDAY(FC276,10),"-")</f>
        <v>-</v>
      </c>
      <c r="FH276" s="5"/>
      <c r="FI276" s="5"/>
      <c r="FJ276" s="34"/>
      <c r="FK276" s="24">
        <f t="shared" ref="FK276:FK280" si="269">WORKDAY(FB276,20)</f>
        <v>44244</v>
      </c>
      <c r="FL276" s="24">
        <f>FK276</f>
        <v>44244</v>
      </c>
      <c r="FM276" s="167"/>
      <c r="FN276" s="167"/>
      <c r="FO276" s="24" t="str">
        <f>IF(FN276&gt;0,WORKDAY(FK276,10),"-")</f>
        <v>-</v>
      </c>
      <c r="FP276" s="24" t="str">
        <f>IF(FN276&gt;0,WORKDAY(FL276,10),"-")</f>
        <v>-</v>
      </c>
      <c r="FQ276" s="5"/>
      <c r="FR276" s="5"/>
      <c r="FS276" s="54"/>
      <c r="FT276" s="24">
        <f t="shared" ref="FT276:FT280" si="270">WORKDAY(FK276,20)</f>
        <v>44272</v>
      </c>
      <c r="FU276" s="24">
        <f>FT276</f>
        <v>44272</v>
      </c>
      <c r="FV276" s="5"/>
      <c r="FW276" s="5"/>
      <c r="FX276" s="24" t="str">
        <f>IF(FW276&gt;0,WORKDAY(FT276,10),"-")</f>
        <v>-</v>
      </c>
      <c r="FY276" s="24" t="str">
        <f>IF(FW276&gt;0,WORKDAY(FU276,10),"-")</f>
        <v>-</v>
      </c>
      <c r="FZ276" s="5"/>
      <c r="GA276" s="5"/>
      <c r="GB276" s="54"/>
      <c r="GC276" s="54"/>
      <c r="GD276" s="54"/>
      <c r="GE276" s="54"/>
      <c r="GF276" s="54"/>
      <c r="GG276" s="54"/>
      <c r="GH276" s="54"/>
      <c r="GI276" s="54"/>
      <c r="GJ276" s="54"/>
      <c r="GK276" s="54"/>
      <c r="GL276" s="54"/>
      <c r="GM276" s="54"/>
      <c r="GN276" s="54"/>
      <c r="GO276" s="54"/>
      <c r="GP276" s="54"/>
      <c r="GQ276" s="54"/>
      <c r="GR276" s="54"/>
      <c r="GS276" s="54"/>
      <c r="GT276" s="54"/>
      <c r="GU276" s="54"/>
      <c r="GV276" s="54"/>
      <c r="GW276" s="54"/>
      <c r="GX276" s="54"/>
      <c r="GY276" s="54"/>
      <c r="GZ276" s="193"/>
      <c r="HA276" s="54"/>
      <c r="HB276" s="54"/>
      <c r="HC276" s="54"/>
      <c r="HD276" s="34">
        <f t="shared" ca="1" si="246"/>
        <v>1</v>
      </c>
      <c r="HE276" s="25">
        <f t="shared" ref="HE276:HE339" ca="1" si="271">IF(FQ276&gt;43101,(HD276/$HD$877)*$FQ$13,IF(FM276&gt;43101,(HD276/$HD$877)*$FM$13,IF(FH276&gt;43101,(HD276/$HD$877)*$FH$13,IF(FD276&gt;43101,(HD276/$HD$877)*$FD$13,IF(EP276&gt;43101,(HD276/$HD$877)*$EP$13,IF(EL276&gt;43101,(HD276/$HD$877)*$EL$13,IF(FM276&gt;43101,(EG276/$HD$877)*$EG$13,IF(EC276&gt;43101,(HD276/$HD$877)*$EC$13,IF(DX276&gt;43101,(HD276/$HD$877)*$DX$13,IF(DT276&gt;43101,(HD276/$HD$877)*$DT$13,IF(DO276&gt;43101,(HD276/$HD$877)*$DO$13,IF(DK276&gt;43101,(HD276/$HD$877)*$DK$13,IF(DF276&gt;43101,(HD276/$HD$877)*$DF$13,IF(DB276&gt;43101,(HD276/$HD$877)*$DB$13,IF(CW276&gt;43101,(HD276/$HD$877)*$CW$13,IF(CS276&gt;43101,(HD276/$HD$877)*$CS$13,IF(CN276&gt;43101,(HD276/$HD$877)*$CN$13,IF(BL276&gt;43101,(HD276/$HD$877)*$BL$13,0))))))))))))))))))</f>
        <v>6.8389057750759875E-4</v>
      </c>
      <c r="HF276" s="25">
        <f t="shared" ref="HF276:HF339" ca="1" si="272">IF(BK276&gt;43101,HD276/$HD$877,0)</f>
        <v>1.5197568389057751E-3</v>
      </c>
      <c r="HG276" s="25">
        <f t="shared" ref="HG276:HG339" ca="1" si="273">IF(FQ276&gt;43101,(HD276/$HD$878)*$FQ$13,IF(FM276&gt;43101,(HD276/$HD$878)*$FM$13,IF(FH276&gt;43101,(HD276/$HD$878)*$FH$13,IF(FD276&gt;43101,(HD276/$HD$878)*$FD$13,IF(EP276&gt;43101,(HD276/$HD$878)*$EP$13,IF(EL276&gt;43101,(HD276/$HD$878)*$EL$13,IF(EG276&gt;43101,(HD276/$HD$878)*$EG$13,IF(EC276&gt;43101,(HD276/$HD$878)*$EC$13,IF(DX276&gt;43101,(HD276/$HD$878)*$DX$13,IF(DT276&gt;43101,(HD276/$HD$878)*$DT$13,IF(DO276&gt;43101,(HD276/$HD$878)*$DO$13,IF(DK276&gt;43101,(HD276/$HD$878)*$DK$13,IF(DF276&gt;43101,(HD276/$HD$878)*$DF$13,IF(DB276&gt;43101,(HD276/$HD$878)*$DB$13,IF(CW276&gt;43101,(HD276/$HD$878)*$CW$13,IF(CS276&gt;43101,(HD276/$HD$878)*$CS$13,IF(CN276&gt;43101,(HD276/$HD$878)*$CN$13,IF(BL276&gt;43101,(HD276/$HD$878)*$BL$13,0))))))))))))))))))</f>
        <v>9.0543259557344079E-4</v>
      </c>
      <c r="HH276" s="25">
        <f t="shared" ref="HH276:HH339" ca="1" si="274">IF(BK276&gt;43101,HD276/$HD$878,0)</f>
        <v>2.012072434607646E-3</v>
      </c>
      <c r="HI276" s="25"/>
      <c r="HJ276" s="25"/>
      <c r="HK276" s="5"/>
      <c r="HL276" s="24">
        <f t="shared" ca="1" si="241"/>
        <v>44243</v>
      </c>
      <c r="HM276" s="107"/>
      <c r="HN276" s="85"/>
      <c r="HO276" s="204" t="str">
        <f t="shared" si="247"/>
        <v>ожидание A1</v>
      </c>
      <c r="HP276" s="204" t="str">
        <f t="shared" si="248"/>
        <v>не выгружено 00</v>
      </c>
      <c r="HQ276" s="182" t="str">
        <f t="shared" si="249"/>
        <v>выгружено A1</v>
      </c>
      <c r="HR276" s="182" t="str">
        <f t="shared" si="250"/>
        <v>ожидание A1</v>
      </c>
      <c r="HS276" s="182" t="b">
        <f t="shared" si="251"/>
        <v>0</v>
      </c>
      <c r="HT276" s="182" t="str">
        <f t="shared" si="252"/>
        <v>ожидание замечаний</v>
      </c>
      <c r="HU276" s="182" t="str">
        <f t="shared" si="253"/>
        <v>0055-P2-GA1-CPC-TRM-00655</v>
      </c>
      <c r="HV276" s="191">
        <f t="shared" si="254"/>
        <v>44243</v>
      </c>
      <c r="HW276" s="184" t="str">
        <f t="shared" si="255"/>
        <v>ожидание A1</v>
      </c>
      <c r="HX276" s="191" t="str">
        <f t="shared" si="256"/>
        <v>ожидание A1</v>
      </c>
      <c r="HY276" s="183"/>
      <c r="HZ276" s="182" t="str">
        <f t="shared" si="257"/>
        <v>выгружено</v>
      </c>
      <c r="IA276" s="182" t="str">
        <f t="shared" si="258"/>
        <v>A1</v>
      </c>
      <c r="IB276" s="182" t="str">
        <f t="shared" si="259"/>
        <v>ожидание замечаний к ревизии</v>
      </c>
      <c r="IC276" s="182" t="str">
        <f t="shared" si="260"/>
        <v>A1</v>
      </c>
      <c r="ID276" s="182" t="str">
        <f t="shared" si="261"/>
        <v>A1</v>
      </c>
      <c r="IE276" s="185" t="str">
        <f t="shared" si="262"/>
        <v>1</v>
      </c>
      <c r="IF276" s="135" t="s">
        <v>705</v>
      </c>
      <c r="IG276" s="181">
        <v>1</v>
      </c>
      <c r="IH276" s="85"/>
      <c r="II276" s="85"/>
      <c r="IJ276" s="85"/>
      <c r="IK276" s="85"/>
      <c r="IL276" s="85"/>
      <c r="IM276" s="85"/>
      <c r="IN276" s="85"/>
      <c r="IO276" s="85"/>
      <c r="IP276" s="85"/>
      <c r="IQ276" s="85"/>
      <c r="IR276" s="85"/>
      <c r="IS276" s="85"/>
      <c r="IT276" s="85"/>
      <c r="IU276" s="85"/>
      <c r="IV276" s="85"/>
      <c r="IW276" s="85"/>
      <c r="IX276" s="85"/>
      <c r="IY276" s="85"/>
      <c r="IZ276" s="85"/>
      <c r="JA276" s="85"/>
      <c r="JB276" s="85"/>
      <c r="JC276" s="85"/>
      <c r="JD276" s="85"/>
      <c r="JE276" s="85"/>
      <c r="JF276" s="85"/>
      <c r="JG276" s="85"/>
      <c r="JH276" s="85"/>
      <c r="JI276" s="85"/>
      <c r="JJ276" s="85"/>
      <c r="JK276" s="85"/>
      <c r="JL276" s="85"/>
      <c r="JM276" s="85"/>
      <c r="JN276" s="85"/>
      <c r="JO276" s="85"/>
      <c r="JP276" s="85"/>
      <c r="JQ276" s="85"/>
      <c r="JR276" s="85"/>
      <c r="JS276" s="85"/>
      <c r="JT276" s="85"/>
      <c r="JU276" s="85"/>
      <c r="JV276" s="85"/>
      <c r="JW276" s="85"/>
      <c r="JX276" s="85"/>
      <c r="JY276" s="85"/>
      <c r="JZ276" s="85"/>
      <c r="KA276" s="85"/>
      <c r="KB276" s="85"/>
      <c r="KC276" s="85"/>
    </row>
    <row r="277" spans="1:289" s="57" customFormat="1" ht="57" hidden="1" customHeight="1">
      <c r="A277" s="42"/>
      <c r="B277" s="19" t="s">
        <v>156</v>
      </c>
      <c r="C277" s="19" t="s">
        <v>157</v>
      </c>
      <c r="D277" s="5"/>
      <c r="E277" s="5"/>
      <c r="F277" s="5"/>
      <c r="G277" s="5"/>
      <c r="H277" s="5" t="s">
        <v>727</v>
      </c>
      <c r="I277" s="5" t="s">
        <v>736</v>
      </c>
      <c r="J277" s="5"/>
      <c r="K277" s="5"/>
      <c r="L277" s="5"/>
      <c r="M277" s="5"/>
      <c r="N277" s="5"/>
      <c r="O277" s="5"/>
      <c r="P277" s="5" t="s">
        <v>749</v>
      </c>
      <c r="Q277" s="5" t="s">
        <v>750</v>
      </c>
      <c r="R277" s="5" t="s">
        <v>209</v>
      </c>
      <c r="S277" s="5" t="s">
        <v>362</v>
      </c>
      <c r="T277" s="5" t="s">
        <v>370</v>
      </c>
      <c r="U277" s="5" t="s">
        <v>158</v>
      </c>
      <c r="V277" s="5"/>
      <c r="W277" s="167" t="str">
        <f t="shared" ref="W277:W279" si="275">CONCATENATE(X277,"-",Y277,"-",Z277,AA277,,AB277,"-",AC277)</f>
        <v>3-60-JGMCN-0002</v>
      </c>
      <c r="X277" s="19" t="s">
        <v>180</v>
      </c>
      <c r="Y277" s="19">
        <v>60</v>
      </c>
      <c r="Z277" s="19" t="s">
        <v>179</v>
      </c>
      <c r="AA277" s="19" t="s">
        <v>305</v>
      </c>
      <c r="AB277" s="19" t="s">
        <v>304</v>
      </c>
      <c r="AC277" s="19" t="s">
        <v>192</v>
      </c>
      <c r="AD277" s="5"/>
      <c r="AE277" s="19">
        <v>4</v>
      </c>
      <c r="AF277" s="19" t="s">
        <v>181</v>
      </c>
      <c r="AG277" s="19" t="s">
        <v>182</v>
      </c>
      <c r="AH277" s="19">
        <v>335</v>
      </c>
      <c r="AI277" s="19" t="s">
        <v>226</v>
      </c>
      <c r="AJ277" s="5"/>
      <c r="AK277" s="5"/>
      <c r="AL277" s="5" t="s">
        <v>121</v>
      </c>
      <c r="AM277" s="5"/>
      <c r="AN277" s="5" t="s">
        <v>168</v>
      </c>
      <c r="AO277" s="5" t="str">
        <f>CONCATENATE("0055-",B277,"-",C277,"-","4",".",AE277,".",AF277,".",AG277,".",AH277,"-",AL277,".",AN277,"-",AI277)</f>
        <v>0055-CPC-GA1-4.4.4.60.335-ATH2.SP-0013</v>
      </c>
      <c r="AP277" s="5" t="str">
        <f>CONCATENATE("0055-",B277,"-",C277,"-","4",".",AE277,".",AF277,".",AG277,".",AH277,"-",AL277,"-",AN277,"-",AI277,"_",BD277,"_",U277)</f>
        <v>0055-CPC-GA1-4.4.4.60.335-ATH2-SP-0013_A1_ER</v>
      </c>
      <c r="AQ277" s="13" t="s">
        <v>325</v>
      </c>
      <c r="AR277" s="13" t="s">
        <v>392</v>
      </c>
      <c r="AS277" s="13" t="s">
        <v>387</v>
      </c>
      <c r="AT277" s="13" t="s">
        <v>386</v>
      </c>
      <c r="AU277" s="13" t="s">
        <v>319</v>
      </c>
      <c r="AV277" s="13" t="s">
        <v>334</v>
      </c>
      <c r="AW277" s="13" t="str">
        <f>CONCATENATE(AQ277," ",AS277,CHAR(10),W277,CHAR(10),AU277)</f>
        <v>AGDS Marshalling Cabinet for NON-IS channels 
3-60-JGMCN-0002
List of elements</v>
      </c>
      <c r="AX277" s="13" t="str">
        <f>CONCATENATE(AR277," ",AT277,CHAR(10),W277,CHAR(10),AV277)</f>
        <v>Шкаф кроссовый АСКЗ, аналоговые и дискретные сигналы, неискробезопасный
3-60-JGMCN-0002
Перечень элементов</v>
      </c>
      <c r="AY277" s="5"/>
      <c r="AZ277" s="5" t="s">
        <v>490</v>
      </c>
      <c r="BA277" s="167" t="s">
        <v>489</v>
      </c>
      <c r="BB277" s="5" t="str">
        <f>IF(FW277&gt;0,"02",IF(FN277&gt;0,"01",IF(FE277&gt;0,"00",IF(EM277&gt;0,"G1",IF(ED277&gt;0,"F1",IF(DU277&gt;0,"E1",IF(DL277&gt;0,"D1",IF(DC277&gt;0,"C1",IF(CT277&gt;0,"B1",IF(BM277&gt;0,"A1","-"))))))))))</f>
        <v>A1</v>
      </c>
      <c r="BC277" s="167" t="str">
        <f t="shared" si="267"/>
        <v>IFR</v>
      </c>
      <c r="BD277" s="5" t="str">
        <f t="shared" si="268"/>
        <v>A1</v>
      </c>
      <c r="BE277" s="5"/>
      <c r="BF277" s="5"/>
      <c r="BG277" s="12"/>
      <c r="BH277" s="5"/>
      <c r="BI277" s="5"/>
      <c r="BJ277" s="54">
        <f>FB277-(28+15)</f>
        <v>44173</v>
      </c>
      <c r="BK277" s="54">
        <f ca="1">IF(BM277&gt;0,BL277,IF(BJ277&lt;TODAY(),WORKDAY(TODAY(),10),BJ277))</f>
        <v>44243</v>
      </c>
      <c r="BL277" s="193">
        <v>44243</v>
      </c>
      <c r="BM277" s="167" t="s">
        <v>780</v>
      </c>
      <c r="BN277" s="167"/>
      <c r="BO277" s="167"/>
      <c r="BP277" s="167"/>
      <c r="BQ277" s="167"/>
      <c r="BR277" s="157"/>
      <c r="BS277" s="157"/>
      <c r="BT277" s="157"/>
      <c r="BU277" s="157"/>
      <c r="BV277" s="157"/>
      <c r="BW277" s="147"/>
      <c r="BX277" s="147"/>
      <c r="BY277" s="147"/>
      <c r="BZ277" s="147"/>
      <c r="CA277" s="147"/>
      <c r="CB277" s="125"/>
      <c r="CC277" s="125"/>
      <c r="CD277" s="125"/>
      <c r="CE277" s="125"/>
      <c r="CF277" s="125"/>
      <c r="CG277" s="125"/>
      <c r="CH277" s="125"/>
      <c r="CI277" s="125"/>
      <c r="CJ277" s="125"/>
      <c r="CK277" s="125"/>
      <c r="CL277" s="24">
        <f>WORKDAY(BJ277,20)</f>
        <v>44201</v>
      </c>
      <c r="CM277" s="24">
        <f ca="1">IF(BM277&gt;0,WORKDAY(BK277,10),"-")</f>
        <v>44257</v>
      </c>
      <c r="CN277" s="54"/>
      <c r="CO277" s="117"/>
      <c r="CP277" s="34"/>
      <c r="CQ277" s="24">
        <f>WORKDAY(CL277,10)</f>
        <v>44215</v>
      </c>
      <c r="CR277" s="24" t="str">
        <f>IF(CO277&gt;0,WORKDAY(CM277,10),"-")</f>
        <v>-</v>
      </c>
      <c r="CS277" s="54"/>
      <c r="CT277" s="5"/>
      <c r="CU277" s="24" t="str">
        <f>IF(CT277&gt;0,WORKDAY(CQ277,10),"-")</f>
        <v>-</v>
      </c>
      <c r="CV277" s="24" t="str">
        <f>IF(CT277&gt;0,WORKDAY(CR277,10),"-")</f>
        <v>-</v>
      </c>
      <c r="CW277" s="54"/>
      <c r="CX277" s="5"/>
      <c r="CY277" s="34"/>
      <c r="CZ277" s="24" t="str">
        <f>IF(CX277&gt;0,WORKDAY(CU277,10),"-")</f>
        <v>-</v>
      </c>
      <c r="DA277" s="24" t="str">
        <f>IF(CX277&gt;0,WORKDAY(CV277,10),"-")</f>
        <v>-</v>
      </c>
      <c r="DB277" s="24"/>
      <c r="DC277" s="5"/>
      <c r="DD277" s="24" t="str">
        <f>IF(DC277&gt;0,WORKDAY(CZ277,10),"-")</f>
        <v>-</v>
      </c>
      <c r="DE277" s="24" t="str">
        <f>IF(DC277&gt;0,WORKDAY(DA277,10),"-")</f>
        <v>-</v>
      </c>
      <c r="DF277" s="5"/>
      <c r="DG277" s="5"/>
      <c r="DH277" s="54"/>
      <c r="DI277" s="24" t="str">
        <f>IF(DG277&gt;0,WORKDAY(DD277,10),"-")</f>
        <v>-</v>
      </c>
      <c r="DJ277" s="24">
        <v>43455</v>
      </c>
      <c r="DK277" s="5"/>
      <c r="DL277" s="5"/>
      <c r="DM277" s="24" t="str">
        <f>IF(DL277&gt;0,WORKDAY(DI277,10),"-")</f>
        <v>-</v>
      </c>
      <c r="DN277" s="24" t="str">
        <f>IF(DL277&gt;0,WORKDAY(DJ277,10),"-")</f>
        <v>-</v>
      </c>
      <c r="DO277" s="5"/>
      <c r="DP277" s="5"/>
      <c r="DQ277" s="54"/>
      <c r="DR277" s="24" t="str">
        <f>IF(DP277&gt;0,WORKDAY(DM277,10),"-")</f>
        <v>-</v>
      </c>
      <c r="DS277" s="24">
        <v>43455</v>
      </c>
      <c r="DT277" s="5"/>
      <c r="DU277" s="5"/>
      <c r="DV277" s="24" t="str">
        <f>IF(DU277&gt;0,WORKDAY(DR277,10),"-")</f>
        <v>-</v>
      </c>
      <c r="DW277" s="24" t="str">
        <f>IF(DU277&gt;0,WORKDAY(DS277,10),"-")</f>
        <v>-</v>
      </c>
      <c r="DX277" s="5"/>
      <c r="DY277" s="5"/>
      <c r="DZ277" s="54"/>
      <c r="EA277" s="24" t="str">
        <f>IF(DY277&gt;0,WORKDAY(DV277,10),"-")</f>
        <v>-</v>
      </c>
      <c r="EB277" s="24" t="str">
        <f>IF(DY277&gt;0,WORKDAY(DW277,10),"-")</f>
        <v>-</v>
      </c>
      <c r="EC277" s="5"/>
      <c r="ED277" s="5"/>
      <c r="EE277" s="24" t="str">
        <f>IF(ED277&gt;0,WORKDAY(EA277,10),"-")</f>
        <v>-</v>
      </c>
      <c r="EF277" s="24" t="str">
        <f>IF(ED277&gt;0,WORKDAY(EB277,10),"-")</f>
        <v>-</v>
      </c>
      <c r="EG277" s="5"/>
      <c r="EH277" s="5"/>
      <c r="EI277" s="54"/>
      <c r="EJ277" s="24" t="str">
        <f>IF(EH277&gt;0,WORKDAY(EE277,10),"-")</f>
        <v>-</v>
      </c>
      <c r="EK277" s="24" t="str">
        <f>IF(EH277&gt;0,WORKDAY(EF277,10),"-")</f>
        <v>-</v>
      </c>
      <c r="EL277" s="5"/>
      <c r="EM277" s="5"/>
      <c r="EN277" s="24" t="str">
        <f>IF(EM277&gt;0,WORKDAY(EJ277,10),"-")</f>
        <v>-</v>
      </c>
      <c r="EO277" s="24" t="str">
        <f>IF(EM277&gt;0,WORKDAY(EK277,10),"-")</f>
        <v>-</v>
      </c>
      <c r="EP277" s="5"/>
      <c r="EQ277" s="5"/>
      <c r="ER277" s="54"/>
      <c r="ES277" s="54"/>
      <c r="ET277" s="54"/>
      <c r="EU277" s="54"/>
      <c r="EV277" s="54"/>
      <c r="EW277" s="24"/>
      <c r="EX277" s="24"/>
      <c r="EY277" s="167"/>
      <c r="EZ277" s="167"/>
      <c r="FA277" s="193"/>
      <c r="FB277" s="214">
        <v>44216</v>
      </c>
      <c r="FC277" s="214">
        <f>FB277</f>
        <v>44216</v>
      </c>
      <c r="FD277" s="5"/>
      <c r="FE277" s="5"/>
      <c r="FF277" s="24" t="str">
        <f>IF(FE277&gt;0,WORKDAY(FB277,10),"-")</f>
        <v>-</v>
      </c>
      <c r="FG277" s="24" t="str">
        <f>IF(FE277&gt;0,WORKDAY(FC277,10),"-")</f>
        <v>-</v>
      </c>
      <c r="FH277" s="5"/>
      <c r="FI277" s="5"/>
      <c r="FJ277" s="34"/>
      <c r="FK277" s="24">
        <f t="shared" si="269"/>
        <v>44244</v>
      </c>
      <c r="FL277" s="24">
        <f>FK277</f>
        <v>44244</v>
      </c>
      <c r="FM277" s="167"/>
      <c r="FN277" s="167"/>
      <c r="FO277" s="24" t="str">
        <f>IF(FN277&gt;0,WORKDAY(FK277,10),"-")</f>
        <v>-</v>
      </c>
      <c r="FP277" s="24" t="str">
        <f>IF(FN277&gt;0,WORKDAY(FL277,10),"-")</f>
        <v>-</v>
      </c>
      <c r="FQ277" s="5"/>
      <c r="FR277" s="5"/>
      <c r="FS277" s="54"/>
      <c r="FT277" s="24">
        <f t="shared" si="270"/>
        <v>44272</v>
      </c>
      <c r="FU277" s="24">
        <f>FT277</f>
        <v>44272</v>
      </c>
      <c r="FV277" s="5"/>
      <c r="FW277" s="5"/>
      <c r="FX277" s="24" t="str">
        <f>IF(FW277&gt;0,WORKDAY(FT277,10),"-")</f>
        <v>-</v>
      </c>
      <c r="FY277" s="24" t="str">
        <f>IF(FW277&gt;0,WORKDAY(FU277,10),"-")</f>
        <v>-</v>
      </c>
      <c r="FZ277" s="5"/>
      <c r="GA277" s="5"/>
      <c r="GB277" s="54"/>
      <c r="GC277" s="54"/>
      <c r="GD277" s="54"/>
      <c r="GE277" s="54"/>
      <c r="GF277" s="54"/>
      <c r="GG277" s="54"/>
      <c r="GH277" s="54"/>
      <c r="GI277" s="54"/>
      <c r="GJ277" s="54"/>
      <c r="GK277" s="54"/>
      <c r="GL277" s="54"/>
      <c r="GM277" s="54"/>
      <c r="GN277" s="54"/>
      <c r="GO277" s="54"/>
      <c r="GP277" s="54"/>
      <c r="GQ277" s="54"/>
      <c r="GR277" s="54"/>
      <c r="GS277" s="54"/>
      <c r="GT277" s="54"/>
      <c r="GU277" s="54"/>
      <c r="GV277" s="54"/>
      <c r="GW277" s="54"/>
      <c r="GX277" s="54"/>
      <c r="GY277" s="54"/>
      <c r="GZ277" s="193"/>
      <c r="HA277" s="54"/>
      <c r="HB277" s="54"/>
      <c r="HC277" s="54"/>
      <c r="HD277" s="34">
        <f t="shared" ca="1" si="246"/>
        <v>1</v>
      </c>
      <c r="HE277" s="25">
        <f t="shared" ca="1" si="271"/>
        <v>6.8389057750759875E-4</v>
      </c>
      <c r="HF277" s="25">
        <f t="shared" ca="1" si="272"/>
        <v>1.5197568389057751E-3</v>
      </c>
      <c r="HG277" s="25">
        <f t="shared" ca="1" si="273"/>
        <v>9.0543259557344079E-4</v>
      </c>
      <c r="HH277" s="25">
        <f t="shared" ca="1" si="274"/>
        <v>2.012072434607646E-3</v>
      </c>
      <c r="HI277" s="25"/>
      <c r="HJ277" s="25"/>
      <c r="HK277" s="5"/>
      <c r="HL277" s="24">
        <f t="shared" ca="1" si="241"/>
        <v>44243</v>
      </c>
      <c r="HM277" s="107"/>
      <c r="HN277" s="85"/>
      <c r="HO277" s="204" t="str">
        <f t="shared" si="247"/>
        <v>ожидание A1</v>
      </c>
      <c r="HP277" s="204" t="str">
        <f t="shared" si="248"/>
        <v>не выгружено 00</v>
      </c>
      <c r="HQ277" s="182" t="str">
        <f t="shared" si="249"/>
        <v>выгружено A1</v>
      </c>
      <c r="HR277" s="182" t="str">
        <f t="shared" si="250"/>
        <v>ожидание A1</v>
      </c>
      <c r="HS277" s="182" t="b">
        <f t="shared" si="251"/>
        <v>0</v>
      </c>
      <c r="HT277" s="182" t="str">
        <f t="shared" si="252"/>
        <v>ожидание замечаний</v>
      </c>
      <c r="HU277" s="182" t="str">
        <f t="shared" si="253"/>
        <v>0055-P2-GA1-CPC-TRM-00655</v>
      </c>
      <c r="HV277" s="191">
        <f t="shared" si="254"/>
        <v>44243</v>
      </c>
      <c r="HW277" s="184" t="str">
        <f t="shared" si="255"/>
        <v>ожидание A1</v>
      </c>
      <c r="HX277" s="191" t="str">
        <f t="shared" si="256"/>
        <v>ожидание A1</v>
      </c>
      <c r="HY277" s="183"/>
      <c r="HZ277" s="182" t="str">
        <f t="shared" si="257"/>
        <v>выгружено</v>
      </c>
      <c r="IA277" s="182" t="str">
        <f t="shared" si="258"/>
        <v>A1</v>
      </c>
      <c r="IB277" s="182" t="str">
        <f t="shared" si="259"/>
        <v>ожидание замечаний к ревизии</v>
      </c>
      <c r="IC277" s="182" t="str">
        <f t="shared" si="260"/>
        <v>A1</v>
      </c>
      <c r="ID277" s="182" t="str">
        <f t="shared" si="261"/>
        <v>A1</v>
      </c>
      <c r="IE277" s="185" t="str">
        <f t="shared" si="262"/>
        <v>1</v>
      </c>
      <c r="IF277" s="135" t="s">
        <v>705</v>
      </c>
      <c r="IG277" s="181">
        <v>1</v>
      </c>
      <c r="IH277" s="85"/>
      <c r="II277" s="85"/>
      <c r="IJ277" s="85"/>
      <c r="IK277" s="85"/>
      <c r="IL277" s="85"/>
      <c r="IM277" s="85"/>
      <c r="IN277" s="85"/>
      <c r="IO277" s="85"/>
      <c r="IP277" s="85"/>
      <c r="IQ277" s="85"/>
      <c r="IR277" s="85"/>
      <c r="IS277" s="85"/>
      <c r="IT277" s="85"/>
      <c r="IU277" s="85"/>
      <c r="IV277" s="85"/>
      <c r="IW277" s="85"/>
      <c r="IX277" s="85"/>
      <c r="IY277" s="85"/>
      <c r="IZ277" s="85"/>
      <c r="JA277" s="85"/>
      <c r="JB277" s="85"/>
      <c r="JC277" s="85"/>
      <c r="JD277" s="85"/>
      <c r="JE277" s="85"/>
      <c r="JF277" s="85"/>
      <c r="JG277" s="85"/>
      <c r="JH277" s="85"/>
      <c r="JI277" s="85"/>
      <c r="JJ277" s="85"/>
      <c r="JK277" s="85"/>
      <c r="JL277" s="85"/>
      <c r="JM277" s="85"/>
      <c r="JN277" s="85"/>
      <c r="JO277" s="85"/>
      <c r="JP277" s="85"/>
      <c r="JQ277" s="85"/>
      <c r="JR277" s="85"/>
      <c r="JS277" s="85"/>
      <c r="JT277" s="85"/>
      <c r="JU277" s="85"/>
      <c r="JV277" s="85"/>
      <c r="JW277" s="85"/>
      <c r="JX277" s="85"/>
      <c r="JY277" s="85"/>
      <c r="JZ277" s="85"/>
      <c r="KA277" s="85"/>
      <c r="KB277" s="85"/>
      <c r="KC277" s="85"/>
    </row>
    <row r="278" spans="1:289" s="57" customFormat="1" ht="57" hidden="1" customHeight="1">
      <c r="A278" s="42"/>
      <c r="B278" s="19" t="s">
        <v>156</v>
      </c>
      <c r="C278" s="19" t="s">
        <v>157</v>
      </c>
      <c r="D278" s="5"/>
      <c r="E278" s="5"/>
      <c r="F278" s="5"/>
      <c r="G278" s="5"/>
      <c r="H278" s="5" t="s">
        <v>727</v>
      </c>
      <c r="I278" s="5" t="s">
        <v>736</v>
      </c>
      <c r="J278" s="5"/>
      <c r="K278" s="5"/>
      <c r="L278" s="5"/>
      <c r="M278" s="5"/>
      <c r="N278" s="5"/>
      <c r="O278" s="5"/>
      <c r="P278" s="5" t="s">
        <v>749</v>
      </c>
      <c r="Q278" s="5" t="s">
        <v>750</v>
      </c>
      <c r="R278" s="5" t="s">
        <v>209</v>
      </c>
      <c r="S278" s="5" t="s">
        <v>362</v>
      </c>
      <c r="T278" s="5" t="s">
        <v>370</v>
      </c>
      <c r="U278" s="5" t="s">
        <v>158</v>
      </c>
      <c r="V278" s="5"/>
      <c r="W278" s="167" t="str">
        <f t="shared" si="275"/>
        <v>3-60-JGMCN-0002</v>
      </c>
      <c r="X278" s="19" t="s">
        <v>180</v>
      </c>
      <c r="Y278" s="19">
        <v>60</v>
      </c>
      <c r="Z278" s="19" t="s">
        <v>179</v>
      </c>
      <c r="AA278" s="19" t="s">
        <v>305</v>
      </c>
      <c r="AB278" s="19" t="s">
        <v>304</v>
      </c>
      <c r="AC278" s="19" t="s">
        <v>192</v>
      </c>
      <c r="AD278" s="5"/>
      <c r="AE278" s="19">
        <v>4</v>
      </c>
      <c r="AF278" s="19" t="s">
        <v>181</v>
      </c>
      <c r="AG278" s="19" t="s">
        <v>182</v>
      </c>
      <c r="AH278" s="19">
        <v>335</v>
      </c>
      <c r="AI278" s="19" t="s">
        <v>226</v>
      </c>
      <c r="AJ278" s="5"/>
      <c r="AK278" s="5"/>
      <c r="AL278" s="5" t="s">
        <v>121</v>
      </c>
      <c r="AM278" s="5"/>
      <c r="AN278" s="5" t="s">
        <v>169</v>
      </c>
      <c r="AO278" s="5" t="str">
        <f>CONCATENATE("0055-",B278,"-",C278,"-","4",".",AE278,".",AF278,".",AG278,".",AH278,"-",AL278,".",AN278,"-",AI278)</f>
        <v>0055-CPC-GA1-4.4.4.60.335-ATH2.V0-0013</v>
      </c>
      <c r="AP278" s="5" t="str">
        <f>CONCATENATE("0055-",B278,"-",C278,"-","4",".",AE278,".",AF278,".",AG278,".",AH278,"-",AL278,"-",AN278,"-",AI278,"_",BD278,"_",U278)</f>
        <v>0055-CPC-GA1-4.4.4.60.335-ATH2-V0-0013_A1_ER</v>
      </c>
      <c r="AQ278" s="13" t="s">
        <v>325</v>
      </c>
      <c r="AR278" s="13" t="s">
        <v>392</v>
      </c>
      <c r="AS278" s="13" t="s">
        <v>387</v>
      </c>
      <c r="AT278" s="13" t="s">
        <v>386</v>
      </c>
      <c r="AU278" s="13" t="s">
        <v>320</v>
      </c>
      <c r="AV278" s="13" t="s">
        <v>335</v>
      </c>
      <c r="AW278" s="13" t="str">
        <f>CONCATENATE(AQ278," ",AS278,CHAR(10),W278,CHAR(10),AU278)</f>
        <v>AGDS Marshalling Cabinet for NON-IS channels 
3-60-JGMCN-0002
General view drawings</v>
      </c>
      <c r="AX278" s="13" t="str">
        <f>CONCATENATE(AR278," ",AT278,CHAR(10),W278,CHAR(10),AV278)</f>
        <v>Шкаф кроссовый АСКЗ, аналоговые и дискретные сигналы, неискробезопасный
3-60-JGMCN-0002
Чертеж общего вида</v>
      </c>
      <c r="AY278" s="5"/>
      <c r="AZ278" s="5" t="s">
        <v>490</v>
      </c>
      <c r="BA278" s="5" t="s">
        <v>489</v>
      </c>
      <c r="BB278" s="5" t="str">
        <f>IF(FW278&gt;0,"02",IF(FN278&gt;0,"01",IF(FE278&gt;0,"00",IF(EM278&gt;0,"G1",IF(ED278&gt;0,"F1",IF(DU278&gt;0,"E1",IF(DL278&gt;0,"D1",IF(DC278&gt;0,"C1",IF(CT278&gt;0,"B1",IF(BM278&gt;0,"A1","-"))))))))))</f>
        <v>A1</v>
      </c>
      <c r="BC278" s="167" t="str">
        <f t="shared" si="267"/>
        <v>IFR</v>
      </c>
      <c r="BD278" s="5" t="str">
        <f t="shared" si="268"/>
        <v>A1</v>
      </c>
      <c r="BE278" s="5"/>
      <c r="BF278" s="5"/>
      <c r="BG278" s="12"/>
      <c r="BH278" s="5"/>
      <c r="BI278" s="5"/>
      <c r="BJ278" s="54">
        <f>FB278-(28+15)</f>
        <v>44173</v>
      </c>
      <c r="BK278" s="54">
        <f ca="1">IF(BM278&gt;0,BL278,IF(BJ278&lt;TODAY(),WORKDAY(TODAY(),10),BJ278))</f>
        <v>44243</v>
      </c>
      <c r="BL278" s="193">
        <v>44243</v>
      </c>
      <c r="BM278" s="167" t="s">
        <v>780</v>
      </c>
      <c r="BN278" s="167"/>
      <c r="BO278" s="167"/>
      <c r="BP278" s="167"/>
      <c r="BQ278" s="167"/>
      <c r="BR278" s="157"/>
      <c r="BS278" s="157"/>
      <c r="BT278" s="157"/>
      <c r="BU278" s="157"/>
      <c r="BV278" s="157"/>
      <c r="BW278" s="147"/>
      <c r="BX278" s="147"/>
      <c r="BY278" s="147"/>
      <c r="BZ278" s="147"/>
      <c r="CA278" s="147"/>
      <c r="CB278" s="125"/>
      <c r="CC278" s="125"/>
      <c r="CD278" s="125"/>
      <c r="CE278" s="125"/>
      <c r="CF278" s="125"/>
      <c r="CG278" s="125"/>
      <c r="CH278" s="125"/>
      <c r="CI278" s="125"/>
      <c r="CJ278" s="125"/>
      <c r="CK278" s="125"/>
      <c r="CL278" s="24">
        <f>WORKDAY(BJ278,20)</f>
        <v>44201</v>
      </c>
      <c r="CM278" s="24">
        <f ca="1">IF(BM278&gt;0,WORKDAY(BK278,10),"-")</f>
        <v>44257</v>
      </c>
      <c r="CN278" s="54"/>
      <c r="CO278" s="117"/>
      <c r="CP278" s="34"/>
      <c r="CQ278" s="24">
        <f>WORKDAY(CL278,10)</f>
        <v>44215</v>
      </c>
      <c r="CR278" s="24" t="str">
        <f>IF(CO278&gt;0,WORKDAY(CM278,10),"-")</f>
        <v>-</v>
      </c>
      <c r="CS278" s="54"/>
      <c r="CT278" s="5"/>
      <c r="CU278" s="24" t="str">
        <f>IF(CT278&gt;0,WORKDAY(CQ278,10),"-")</f>
        <v>-</v>
      </c>
      <c r="CV278" s="24" t="str">
        <f>IF(CT278&gt;0,WORKDAY(CR278,10),"-")</f>
        <v>-</v>
      </c>
      <c r="CW278" s="54"/>
      <c r="CX278" s="5"/>
      <c r="CY278" s="34"/>
      <c r="CZ278" s="24" t="str">
        <f>IF(CX278&gt;0,WORKDAY(CU278,10),"-")</f>
        <v>-</v>
      </c>
      <c r="DA278" s="24" t="str">
        <f>IF(CX278&gt;0,WORKDAY(CV278,10),"-")</f>
        <v>-</v>
      </c>
      <c r="DB278" s="24"/>
      <c r="DC278" s="5"/>
      <c r="DD278" s="24" t="str">
        <f>IF(DC278&gt;0,WORKDAY(CZ278,10),"-")</f>
        <v>-</v>
      </c>
      <c r="DE278" s="24" t="str">
        <f>IF(DC278&gt;0,WORKDAY(DA278,10),"-")</f>
        <v>-</v>
      </c>
      <c r="DF278" s="5"/>
      <c r="DG278" s="5"/>
      <c r="DH278" s="54"/>
      <c r="DI278" s="24" t="str">
        <f>IF(DG278&gt;0,WORKDAY(DD278,10),"-")</f>
        <v>-</v>
      </c>
      <c r="DJ278" s="24">
        <v>43455</v>
      </c>
      <c r="DK278" s="5"/>
      <c r="DL278" s="5"/>
      <c r="DM278" s="24" t="str">
        <f>IF(DL278&gt;0,WORKDAY(DI278,10),"-")</f>
        <v>-</v>
      </c>
      <c r="DN278" s="24" t="str">
        <f>IF(DL278&gt;0,WORKDAY(DJ278,10),"-")</f>
        <v>-</v>
      </c>
      <c r="DO278" s="5"/>
      <c r="DP278" s="5"/>
      <c r="DQ278" s="54"/>
      <c r="DR278" s="24" t="str">
        <f>IF(DP278&gt;0,WORKDAY(DM278,10),"-")</f>
        <v>-</v>
      </c>
      <c r="DS278" s="24">
        <v>43455</v>
      </c>
      <c r="DT278" s="5"/>
      <c r="DU278" s="5"/>
      <c r="DV278" s="24" t="str">
        <f>IF(DU278&gt;0,WORKDAY(DR278,10),"-")</f>
        <v>-</v>
      </c>
      <c r="DW278" s="24" t="str">
        <f>IF(DU278&gt;0,WORKDAY(DS278,10),"-")</f>
        <v>-</v>
      </c>
      <c r="DX278" s="5"/>
      <c r="DY278" s="5"/>
      <c r="DZ278" s="54"/>
      <c r="EA278" s="24" t="str">
        <f>IF(DY278&gt;0,WORKDAY(DV278,10),"-")</f>
        <v>-</v>
      </c>
      <c r="EB278" s="24" t="str">
        <f>IF(DY278&gt;0,WORKDAY(DW278,10),"-")</f>
        <v>-</v>
      </c>
      <c r="EC278" s="5"/>
      <c r="ED278" s="5"/>
      <c r="EE278" s="24" t="str">
        <f>IF(ED278&gt;0,WORKDAY(EA278,10),"-")</f>
        <v>-</v>
      </c>
      <c r="EF278" s="24" t="str">
        <f>IF(ED278&gt;0,WORKDAY(EB278,10),"-")</f>
        <v>-</v>
      </c>
      <c r="EG278" s="5"/>
      <c r="EH278" s="5"/>
      <c r="EI278" s="54"/>
      <c r="EJ278" s="24" t="str">
        <f>IF(EH278&gt;0,WORKDAY(EE278,10),"-")</f>
        <v>-</v>
      </c>
      <c r="EK278" s="24" t="str">
        <f>IF(EH278&gt;0,WORKDAY(EF278,10),"-")</f>
        <v>-</v>
      </c>
      <c r="EL278" s="5"/>
      <c r="EM278" s="5"/>
      <c r="EN278" s="24" t="str">
        <f>IF(EM278&gt;0,WORKDAY(EJ278,10),"-")</f>
        <v>-</v>
      </c>
      <c r="EO278" s="24" t="str">
        <f>IF(EM278&gt;0,WORKDAY(EK278,10),"-")</f>
        <v>-</v>
      </c>
      <c r="EP278" s="5"/>
      <c r="EQ278" s="5"/>
      <c r="ER278" s="54"/>
      <c r="ES278" s="54"/>
      <c r="ET278" s="54"/>
      <c r="EU278" s="54"/>
      <c r="EV278" s="54"/>
      <c r="EW278" s="24"/>
      <c r="EX278" s="24"/>
      <c r="EY278" s="167"/>
      <c r="EZ278" s="167"/>
      <c r="FA278" s="193"/>
      <c r="FB278" s="214">
        <v>44216</v>
      </c>
      <c r="FC278" s="214">
        <f>FB278</f>
        <v>44216</v>
      </c>
      <c r="FD278" s="5"/>
      <c r="FE278" s="5"/>
      <c r="FF278" s="24" t="str">
        <f>IF(FE278&gt;0,WORKDAY(FB278,10),"-")</f>
        <v>-</v>
      </c>
      <c r="FG278" s="24" t="str">
        <f>IF(FE278&gt;0,WORKDAY(FC278,10),"-")</f>
        <v>-</v>
      </c>
      <c r="FH278" s="5"/>
      <c r="FI278" s="5"/>
      <c r="FJ278" s="34"/>
      <c r="FK278" s="24">
        <f t="shared" si="269"/>
        <v>44244</v>
      </c>
      <c r="FL278" s="24">
        <f>FK278</f>
        <v>44244</v>
      </c>
      <c r="FM278" s="167"/>
      <c r="FN278" s="167"/>
      <c r="FO278" s="24" t="str">
        <f>IF(FN278&gt;0,WORKDAY(FK278,10),"-")</f>
        <v>-</v>
      </c>
      <c r="FP278" s="24" t="str">
        <f>IF(FN278&gt;0,WORKDAY(FL278,10),"-")</f>
        <v>-</v>
      </c>
      <c r="FQ278" s="5"/>
      <c r="FR278" s="5"/>
      <c r="FS278" s="54"/>
      <c r="FT278" s="24">
        <f t="shared" si="270"/>
        <v>44272</v>
      </c>
      <c r="FU278" s="24">
        <f>FT278</f>
        <v>44272</v>
      </c>
      <c r="FV278" s="5"/>
      <c r="FW278" s="5"/>
      <c r="FX278" s="24" t="str">
        <f>IF(FW278&gt;0,WORKDAY(FT278,10),"-")</f>
        <v>-</v>
      </c>
      <c r="FY278" s="24" t="str">
        <f>IF(FW278&gt;0,WORKDAY(FU278,10),"-")</f>
        <v>-</v>
      </c>
      <c r="FZ278" s="5"/>
      <c r="GA278" s="5"/>
      <c r="GB278" s="54"/>
      <c r="GC278" s="54"/>
      <c r="GD278" s="54"/>
      <c r="GE278" s="54"/>
      <c r="GF278" s="54"/>
      <c r="GG278" s="54"/>
      <c r="GH278" s="54"/>
      <c r="GI278" s="54"/>
      <c r="GJ278" s="54"/>
      <c r="GK278" s="54"/>
      <c r="GL278" s="54"/>
      <c r="GM278" s="54"/>
      <c r="GN278" s="54"/>
      <c r="GO278" s="54"/>
      <c r="GP278" s="54"/>
      <c r="GQ278" s="54"/>
      <c r="GR278" s="54"/>
      <c r="GS278" s="54"/>
      <c r="GT278" s="54"/>
      <c r="GU278" s="54"/>
      <c r="GV278" s="54"/>
      <c r="GW278" s="54"/>
      <c r="GX278" s="54"/>
      <c r="GY278" s="54"/>
      <c r="GZ278" s="193"/>
      <c r="HA278" s="54"/>
      <c r="HB278" s="54"/>
      <c r="HC278" s="54"/>
      <c r="HD278" s="34">
        <f t="shared" ca="1" si="246"/>
        <v>1</v>
      </c>
      <c r="HE278" s="25">
        <f t="shared" ca="1" si="271"/>
        <v>6.8389057750759875E-4</v>
      </c>
      <c r="HF278" s="25">
        <f t="shared" ca="1" si="272"/>
        <v>1.5197568389057751E-3</v>
      </c>
      <c r="HG278" s="25">
        <f t="shared" ca="1" si="273"/>
        <v>9.0543259557344079E-4</v>
      </c>
      <c r="HH278" s="25">
        <f t="shared" ca="1" si="274"/>
        <v>2.012072434607646E-3</v>
      </c>
      <c r="HI278" s="25"/>
      <c r="HJ278" s="25"/>
      <c r="HK278" s="5"/>
      <c r="HL278" s="24">
        <f t="shared" ca="1" si="241"/>
        <v>44243</v>
      </c>
      <c r="HM278" s="107"/>
      <c r="HN278" s="85"/>
      <c r="HO278" s="204" t="str">
        <f t="shared" si="247"/>
        <v>ожидание A1</v>
      </c>
      <c r="HP278" s="204" t="str">
        <f t="shared" si="248"/>
        <v>не выгружено 00</v>
      </c>
      <c r="HQ278" s="182" t="str">
        <f t="shared" si="249"/>
        <v>выгружено A1</v>
      </c>
      <c r="HR278" s="182" t="str">
        <f t="shared" si="250"/>
        <v>ожидание A1</v>
      </c>
      <c r="HS278" s="182" t="b">
        <f t="shared" si="251"/>
        <v>0</v>
      </c>
      <c r="HT278" s="182" t="str">
        <f t="shared" si="252"/>
        <v>ожидание замечаний</v>
      </c>
      <c r="HU278" s="182" t="str">
        <f t="shared" si="253"/>
        <v>0055-P2-GA1-CPC-TRM-00655</v>
      </c>
      <c r="HV278" s="191">
        <f t="shared" si="254"/>
        <v>44243</v>
      </c>
      <c r="HW278" s="184" t="str">
        <f t="shared" si="255"/>
        <v>ожидание A1</v>
      </c>
      <c r="HX278" s="191" t="str">
        <f t="shared" si="256"/>
        <v>ожидание A1</v>
      </c>
      <c r="HY278" s="183"/>
      <c r="HZ278" s="182" t="str">
        <f t="shared" si="257"/>
        <v>выгружено</v>
      </c>
      <c r="IA278" s="182" t="str">
        <f t="shared" si="258"/>
        <v>A1</v>
      </c>
      <c r="IB278" s="182" t="str">
        <f t="shared" si="259"/>
        <v>ожидание замечаний к ревизии</v>
      </c>
      <c r="IC278" s="182" t="str">
        <f t="shared" si="260"/>
        <v>A1</v>
      </c>
      <c r="ID278" s="182" t="str">
        <f t="shared" si="261"/>
        <v>A1</v>
      </c>
      <c r="IE278" s="185" t="str">
        <f t="shared" si="262"/>
        <v>1</v>
      </c>
      <c r="IF278" s="135" t="s">
        <v>705</v>
      </c>
      <c r="IG278" s="181">
        <v>1</v>
      </c>
      <c r="IH278" s="85"/>
      <c r="II278" s="85"/>
      <c r="IJ278" s="85"/>
      <c r="IK278" s="85"/>
      <c r="IL278" s="85"/>
      <c r="IM278" s="85"/>
      <c r="IN278" s="85"/>
      <c r="IO278" s="85"/>
      <c r="IP278" s="85"/>
      <c r="IQ278" s="85"/>
      <c r="IR278" s="85"/>
      <c r="IS278" s="85"/>
      <c r="IT278" s="85"/>
      <c r="IU278" s="85"/>
      <c r="IV278" s="85"/>
      <c r="IW278" s="85"/>
      <c r="IX278" s="85"/>
      <c r="IY278" s="85"/>
      <c r="IZ278" s="85"/>
      <c r="JA278" s="85"/>
      <c r="JB278" s="85"/>
      <c r="JC278" s="85"/>
      <c r="JD278" s="85"/>
      <c r="JE278" s="85"/>
      <c r="JF278" s="85"/>
      <c r="JG278" s="85"/>
      <c r="JH278" s="85"/>
      <c r="JI278" s="85"/>
      <c r="JJ278" s="85"/>
      <c r="JK278" s="85"/>
      <c r="JL278" s="85"/>
      <c r="JM278" s="85"/>
      <c r="JN278" s="85"/>
      <c r="JO278" s="85"/>
      <c r="JP278" s="85"/>
      <c r="JQ278" s="85"/>
      <c r="JR278" s="85"/>
      <c r="JS278" s="85"/>
      <c r="JT278" s="85"/>
      <c r="JU278" s="85"/>
      <c r="JV278" s="85"/>
      <c r="JW278" s="85"/>
      <c r="JX278" s="85"/>
      <c r="JY278" s="85"/>
      <c r="JZ278" s="85"/>
      <c r="KA278" s="85"/>
      <c r="KB278" s="85"/>
      <c r="KC278" s="85"/>
    </row>
    <row r="279" spans="1:289" s="57" customFormat="1" ht="57" hidden="1" customHeight="1">
      <c r="A279" s="42"/>
      <c r="B279" s="19" t="s">
        <v>156</v>
      </c>
      <c r="C279" s="19" t="s">
        <v>157</v>
      </c>
      <c r="D279" s="5"/>
      <c r="E279" s="5"/>
      <c r="F279" s="5"/>
      <c r="G279" s="5"/>
      <c r="H279" s="5" t="s">
        <v>727</v>
      </c>
      <c r="I279" s="5" t="s">
        <v>736</v>
      </c>
      <c r="J279" s="5"/>
      <c r="K279" s="5"/>
      <c r="L279" s="5"/>
      <c r="M279" s="5"/>
      <c r="N279" s="5"/>
      <c r="O279" s="5"/>
      <c r="P279" s="5" t="s">
        <v>749</v>
      </c>
      <c r="Q279" s="5" t="s">
        <v>750</v>
      </c>
      <c r="R279" s="5" t="s">
        <v>209</v>
      </c>
      <c r="S279" s="5" t="s">
        <v>362</v>
      </c>
      <c r="T279" s="5" t="s">
        <v>370</v>
      </c>
      <c r="U279" s="5" t="s">
        <v>158</v>
      </c>
      <c r="V279" s="5"/>
      <c r="W279" s="167" t="str">
        <f t="shared" si="275"/>
        <v>3-60-JGMCN-0002</v>
      </c>
      <c r="X279" s="19" t="s">
        <v>180</v>
      </c>
      <c r="Y279" s="19">
        <v>60</v>
      </c>
      <c r="Z279" s="19" t="s">
        <v>179</v>
      </c>
      <c r="AA279" s="19" t="s">
        <v>305</v>
      </c>
      <c r="AB279" s="19" t="s">
        <v>304</v>
      </c>
      <c r="AC279" s="19" t="s">
        <v>192</v>
      </c>
      <c r="AD279" s="5"/>
      <c r="AE279" s="19">
        <v>4</v>
      </c>
      <c r="AF279" s="19" t="s">
        <v>181</v>
      </c>
      <c r="AG279" s="19" t="s">
        <v>182</v>
      </c>
      <c r="AH279" s="19">
        <v>335</v>
      </c>
      <c r="AI279" s="19" t="s">
        <v>226</v>
      </c>
      <c r="AJ279" s="5"/>
      <c r="AK279" s="5"/>
      <c r="AL279" s="5" t="s">
        <v>121</v>
      </c>
      <c r="AM279" s="5"/>
      <c r="AN279" s="5" t="s">
        <v>170</v>
      </c>
      <c r="AO279" s="5" t="str">
        <f>CONCATENATE("0055-",B279,"-",C279,"-","4",".",AE279,".",AF279,".",AG279,".",AH279,"-",AL279,".",AN279,"-",AI279)</f>
        <v>0055-CPC-GA1-4.4.4.60.335-ATH2.SB-0013</v>
      </c>
      <c r="AP279" s="5" t="str">
        <f>CONCATENATE("0055-",B279,"-",C279,"-","4",".",AE279,".",AF279,".",AG279,".",AH279,"-",AL279,"-",AN279,"-",AI279,"_",BD279,"_",U279)</f>
        <v>0055-CPC-GA1-4.4.4.60.335-ATH2-SB-0013_A1_ER</v>
      </c>
      <c r="AQ279" s="13" t="s">
        <v>325</v>
      </c>
      <c r="AR279" s="13" t="s">
        <v>392</v>
      </c>
      <c r="AS279" s="13" t="s">
        <v>387</v>
      </c>
      <c r="AT279" s="13" t="s">
        <v>386</v>
      </c>
      <c r="AU279" s="13" t="s">
        <v>321</v>
      </c>
      <c r="AV279" s="13" t="s">
        <v>336</v>
      </c>
      <c r="AW279" s="13" t="str">
        <f>CONCATENATE(AQ279," ",AS279,CHAR(10),W279,CHAR(10),AU279)</f>
        <v>AGDS Marshalling Cabinet for NON-IS channels 
3-60-JGMCN-0002
Electrical circuits</v>
      </c>
      <c r="AX279" s="13" t="str">
        <f>CONCATENATE(AR279," ",AT279,CHAR(10),W279,CHAR(10),AV279)</f>
        <v>Шкаф кроссовый АСКЗ, аналоговые и дискретные сигналы, неискробезопасный
3-60-JGMCN-0002
Схема электрическая принципиальная</v>
      </c>
      <c r="AY279" s="5"/>
      <c r="AZ279" s="5" t="s">
        <v>490</v>
      </c>
      <c r="BA279" s="167" t="s">
        <v>489</v>
      </c>
      <c r="BB279" s="5" t="str">
        <f>IF(FW279&gt;0,"02",IF(FN279&gt;0,"01",IF(FE279&gt;0,"00",IF(EM279&gt;0,"G1",IF(ED279&gt;0,"F1",IF(DU279&gt;0,"E1",IF(DL279&gt;0,"D1",IF(DC279&gt;0,"C1",IF(CT279&gt;0,"B1",IF(BM279&gt;0,"A1","-"))))))))))</f>
        <v>A1</v>
      </c>
      <c r="BC279" s="167" t="str">
        <f t="shared" si="267"/>
        <v>IFR</v>
      </c>
      <c r="BD279" s="5" t="str">
        <f t="shared" si="268"/>
        <v>A1</v>
      </c>
      <c r="BE279" s="5"/>
      <c r="BF279" s="5"/>
      <c r="BG279" s="12"/>
      <c r="BH279" s="5"/>
      <c r="BI279" s="5"/>
      <c r="BJ279" s="54">
        <f>FB279-(28+15)</f>
        <v>44173</v>
      </c>
      <c r="BK279" s="54">
        <f ca="1">IF(BM279&gt;0,BL279,IF(BJ279&lt;TODAY(),WORKDAY(TODAY(),10),BJ279))</f>
        <v>44243</v>
      </c>
      <c r="BL279" s="193">
        <v>44243</v>
      </c>
      <c r="BM279" s="167" t="s">
        <v>780</v>
      </c>
      <c r="BN279" s="167"/>
      <c r="BO279" s="167"/>
      <c r="BP279" s="167"/>
      <c r="BQ279" s="167"/>
      <c r="BR279" s="157"/>
      <c r="BS279" s="157"/>
      <c r="BT279" s="157"/>
      <c r="BU279" s="157"/>
      <c r="BV279" s="157"/>
      <c r="BW279" s="147"/>
      <c r="BX279" s="147"/>
      <c r="BY279" s="147"/>
      <c r="BZ279" s="147"/>
      <c r="CA279" s="147"/>
      <c r="CB279" s="125"/>
      <c r="CC279" s="125"/>
      <c r="CD279" s="125"/>
      <c r="CE279" s="125"/>
      <c r="CF279" s="125"/>
      <c r="CG279" s="125"/>
      <c r="CH279" s="125"/>
      <c r="CI279" s="125"/>
      <c r="CJ279" s="125"/>
      <c r="CK279" s="125"/>
      <c r="CL279" s="24">
        <f>WORKDAY(BJ279,20)</f>
        <v>44201</v>
      </c>
      <c r="CM279" s="24">
        <f ca="1">IF(BM279&gt;0,WORKDAY(BK279,10),"-")</f>
        <v>44257</v>
      </c>
      <c r="CN279" s="54"/>
      <c r="CO279" s="117"/>
      <c r="CP279" s="34"/>
      <c r="CQ279" s="24">
        <f>WORKDAY(CL279,10)</f>
        <v>44215</v>
      </c>
      <c r="CR279" s="24" t="str">
        <f>IF(CO279&gt;0,WORKDAY(CM279,10),"-")</f>
        <v>-</v>
      </c>
      <c r="CS279" s="54"/>
      <c r="CT279" s="5"/>
      <c r="CU279" s="24" t="str">
        <f>IF(CT279&gt;0,WORKDAY(CQ279,10),"-")</f>
        <v>-</v>
      </c>
      <c r="CV279" s="24" t="str">
        <f>IF(CT279&gt;0,WORKDAY(CR279,10),"-")</f>
        <v>-</v>
      </c>
      <c r="CW279" s="54"/>
      <c r="CX279" s="5"/>
      <c r="CY279" s="34"/>
      <c r="CZ279" s="24" t="str">
        <f>IF(CX279&gt;0,WORKDAY(CU279,10),"-")</f>
        <v>-</v>
      </c>
      <c r="DA279" s="24" t="str">
        <f>IF(CX279&gt;0,WORKDAY(CV279,10),"-")</f>
        <v>-</v>
      </c>
      <c r="DB279" s="24"/>
      <c r="DC279" s="5"/>
      <c r="DD279" s="24" t="str">
        <f>IF(DC279&gt;0,WORKDAY(CZ279,10),"-")</f>
        <v>-</v>
      </c>
      <c r="DE279" s="24" t="str">
        <f>IF(DC279&gt;0,WORKDAY(DA279,10),"-")</f>
        <v>-</v>
      </c>
      <c r="DF279" s="5"/>
      <c r="DG279" s="5"/>
      <c r="DH279" s="54"/>
      <c r="DI279" s="24" t="str">
        <f>IF(DG279&gt;0,WORKDAY(DD279,10),"-")</f>
        <v>-</v>
      </c>
      <c r="DJ279" s="24">
        <v>43455</v>
      </c>
      <c r="DK279" s="5"/>
      <c r="DL279" s="5"/>
      <c r="DM279" s="24" t="str">
        <f>IF(DL279&gt;0,WORKDAY(DI279,10),"-")</f>
        <v>-</v>
      </c>
      <c r="DN279" s="24" t="str">
        <f>IF(DL279&gt;0,WORKDAY(DJ279,10),"-")</f>
        <v>-</v>
      </c>
      <c r="DO279" s="5"/>
      <c r="DP279" s="5"/>
      <c r="DQ279" s="54"/>
      <c r="DR279" s="24" t="str">
        <f>IF(DP279&gt;0,WORKDAY(DM279,10),"-")</f>
        <v>-</v>
      </c>
      <c r="DS279" s="24">
        <v>43455</v>
      </c>
      <c r="DT279" s="5"/>
      <c r="DU279" s="5"/>
      <c r="DV279" s="24" t="str">
        <f>IF(DU279&gt;0,WORKDAY(DR279,10),"-")</f>
        <v>-</v>
      </c>
      <c r="DW279" s="24" t="str">
        <f>IF(DU279&gt;0,WORKDAY(DS279,10),"-")</f>
        <v>-</v>
      </c>
      <c r="DX279" s="5"/>
      <c r="DY279" s="5"/>
      <c r="DZ279" s="54"/>
      <c r="EA279" s="24" t="str">
        <f>IF(DY279&gt;0,WORKDAY(DV279,10),"-")</f>
        <v>-</v>
      </c>
      <c r="EB279" s="24" t="str">
        <f>IF(DY279&gt;0,WORKDAY(DW279,10),"-")</f>
        <v>-</v>
      </c>
      <c r="EC279" s="5"/>
      <c r="ED279" s="5"/>
      <c r="EE279" s="24" t="str">
        <f>IF(ED279&gt;0,WORKDAY(EA279,10),"-")</f>
        <v>-</v>
      </c>
      <c r="EF279" s="24" t="str">
        <f>IF(ED279&gt;0,WORKDAY(EB279,10),"-")</f>
        <v>-</v>
      </c>
      <c r="EG279" s="5"/>
      <c r="EH279" s="5"/>
      <c r="EI279" s="54"/>
      <c r="EJ279" s="24" t="str">
        <f>IF(EH279&gt;0,WORKDAY(EE279,10),"-")</f>
        <v>-</v>
      </c>
      <c r="EK279" s="24" t="str">
        <f>IF(EH279&gt;0,WORKDAY(EF279,10),"-")</f>
        <v>-</v>
      </c>
      <c r="EL279" s="5"/>
      <c r="EM279" s="5"/>
      <c r="EN279" s="24" t="str">
        <f>IF(EM279&gt;0,WORKDAY(EJ279,10),"-")</f>
        <v>-</v>
      </c>
      <c r="EO279" s="24" t="str">
        <f>IF(EM279&gt;0,WORKDAY(EK279,10),"-")</f>
        <v>-</v>
      </c>
      <c r="EP279" s="5"/>
      <c r="EQ279" s="5"/>
      <c r="ER279" s="54"/>
      <c r="ES279" s="54"/>
      <c r="ET279" s="54"/>
      <c r="EU279" s="54"/>
      <c r="EV279" s="54"/>
      <c r="EW279" s="24"/>
      <c r="EX279" s="24"/>
      <c r="EY279" s="167"/>
      <c r="EZ279" s="167"/>
      <c r="FA279" s="193"/>
      <c r="FB279" s="214">
        <v>44216</v>
      </c>
      <c r="FC279" s="214">
        <f>FB279</f>
        <v>44216</v>
      </c>
      <c r="FD279" s="5"/>
      <c r="FE279" s="5"/>
      <c r="FF279" s="24" t="str">
        <f>IF(FE279&gt;0,WORKDAY(FB279,10),"-")</f>
        <v>-</v>
      </c>
      <c r="FG279" s="24" t="str">
        <f>IF(FE279&gt;0,WORKDAY(FC279,10),"-")</f>
        <v>-</v>
      </c>
      <c r="FH279" s="5"/>
      <c r="FI279" s="5"/>
      <c r="FJ279" s="34"/>
      <c r="FK279" s="24">
        <f t="shared" si="269"/>
        <v>44244</v>
      </c>
      <c r="FL279" s="24">
        <f>FK279</f>
        <v>44244</v>
      </c>
      <c r="FM279" s="167"/>
      <c r="FN279" s="167"/>
      <c r="FO279" s="24" t="str">
        <f>IF(FN279&gt;0,WORKDAY(FK279,10),"-")</f>
        <v>-</v>
      </c>
      <c r="FP279" s="24" t="str">
        <f>IF(FN279&gt;0,WORKDAY(FL279,10),"-")</f>
        <v>-</v>
      </c>
      <c r="FQ279" s="5"/>
      <c r="FR279" s="5"/>
      <c r="FS279" s="54"/>
      <c r="FT279" s="24">
        <f t="shared" si="270"/>
        <v>44272</v>
      </c>
      <c r="FU279" s="24">
        <f>FT279</f>
        <v>44272</v>
      </c>
      <c r="FV279" s="5"/>
      <c r="FW279" s="5"/>
      <c r="FX279" s="24" t="str">
        <f>IF(FW279&gt;0,WORKDAY(FT279,10),"-")</f>
        <v>-</v>
      </c>
      <c r="FY279" s="24" t="str">
        <f>IF(FW279&gt;0,WORKDAY(FU279,10),"-")</f>
        <v>-</v>
      </c>
      <c r="FZ279" s="5"/>
      <c r="GA279" s="5"/>
      <c r="GB279" s="54"/>
      <c r="GC279" s="54"/>
      <c r="GD279" s="54"/>
      <c r="GE279" s="54"/>
      <c r="GF279" s="54"/>
      <c r="GG279" s="54"/>
      <c r="GH279" s="54"/>
      <c r="GI279" s="54"/>
      <c r="GJ279" s="54"/>
      <c r="GK279" s="54"/>
      <c r="GL279" s="54"/>
      <c r="GM279" s="54"/>
      <c r="GN279" s="54"/>
      <c r="GO279" s="54"/>
      <c r="GP279" s="54"/>
      <c r="GQ279" s="54"/>
      <c r="GR279" s="54"/>
      <c r="GS279" s="54"/>
      <c r="GT279" s="54"/>
      <c r="GU279" s="54"/>
      <c r="GV279" s="54"/>
      <c r="GW279" s="54"/>
      <c r="GX279" s="54"/>
      <c r="GY279" s="54"/>
      <c r="GZ279" s="193"/>
      <c r="HA279" s="54"/>
      <c r="HB279" s="54"/>
      <c r="HC279" s="54"/>
      <c r="HD279" s="34">
        <f t="shared" ca="1" si="246"/>
        <v>1</v>
      </c>
      <c r="HE279" s="25">
        <f t="shared" ca="1" si="271"/>
        <v>6.8389057750759875E-4</v>
      </c>
      <c r="HF279" s="25">
        <f t="shared" ca="1" si="272"/>
        <v>1.5197568389057751E-3</v>
      </c>
      <c r="HG279" s="25">
        <f t="shared" ca="1" si="273"/>
        <v>9.0543259557344079E-4</v>
      </c>
      <c r="HH279" s="25">
        <f t="shared" ca="1" si="274"/>
        <v>2.012072434607646E-3</v>
      </c>
      <c r="HI279" s="25"/>
      <c r="HJ279" s="25"/>
      <c r="HK279" s="5"/>
      <c r="HL279" s="24">
        <f t="shared" ca="1" si="241"/>
        <v>44243</v>
      </c>
      <c r="HM279" s="107"/>
      <c r="HN279" s="85"/>
      <c r="HO279" s="204" t="str">
        <f t="shared" si="247"/>
        <v>ожидание A1</v>
      </c>
      <c r="HP279" s="204" t="str">
        <f t="shared" si="248"/>
        <v>не выгружено 00</v>
      </c>
      <c r="HQ279" s="182" t="str">
        <f t="shared" si="249"/>
        <v>выгружено A1</v>
      </c>
      <c r="HR279" s="182" t="str">
        <f t="shared" si="250"/>
        <v>ожидание A1</v>
      </c>
      <c r="HS279" s="182" t="b">
        <f t="shared" si="251"/>
        <v>0</v>
      </c>
      <c r="HT279" s="182" t="str">
        <f t="shared" si="252"/>
        <v>ожидание замечаний</v>
      </c>
      <c r="HU279" s="182" t="str">
        <f t="shared" si="253"/>
        <v>0055-P2-GA1-CPC-TRM-00655</v>
      </c>
      <c r="HV279" s="191">
        <f t="shared" si="254"/>
        <v>44243</v>
      </c>
      <c r="HW279" s="184" t="str">
        <f t="shared" si="255"/>
        <v>ожидание A1</v>
      </c>
      <c r="HX279" s="191" t="str">
        <f t="shared" si="256"/>
        <v>ожидание A1</v>
      </c>
      <c r="HY279" s="183"/>
      <c r="HZ279" s="182" t="str">
        <f t="shared" si="257"/>
        <v>выгружено</v>
      </c>
      <c r="IA279" s="182" t="str">
        <f t="shared" si="258"/>
        <v>A1</v>
      </c>
      <c r="IB279" s="182" t="str">
        <f t="shared" si="259"/>
        <v>ожидание замечаний к ревизии</v>
      </c>
      <c r="IC279" s="182" t="str">
        <f t="shared" si="260"/>
        <v>A1</v>
      </c>
      <c r="ID279" s="182" t="str">
        <f t="shared" si="261"/>
        <v>A1</v>
      </c>
      <c r="IE279" s="185" t="str">
        <f t="shared" si="262"/>
        <v>1</v>
      </c>
      <c r="IF279" s="135" t="s">
        <v>705</v>
      </c>
      <c r="IG279" s="181">
        <v>1</v>
      </c>
      <c r="IH279" s="85"/>
      <c r="II279" s="85"/>
      <c r="IJ279" s="85"/>
      <c r="IK279" s="85"/>
      <c r="IL279" s="85"/>
      <c r="IM279" s="85"/>
      <c r="IN279" s="85"/>
      <c r="IO279" s="85"/>
      <c r="IP279" s="85"/>
      <c r="IQ279" s="85"/>
      <c r="IR279" s="85"/>
      <c r="IS279" s="85"/>
      <c r="IT279" s="85"/>
      <c r="IU279" s="85"/>
      <c r="IV279" s="85"/>
      <c r="IW279" s="85"/>
      <c r="IX279" s="85"/>
      <c r="IY279" s="85"/>
      <c r="IZ279" s="85"/>
      <c r="JA279" s="85"/>
      <c r="JB279" s="85"/>
      <c r="JC279" s="85"/>
      <c r="JD279" s="85"/>
      <c r="JE279" s="85"/>
      <c r="JF279" s="85"/>
      <c r="JG279" s="85"/>
      <c r="JH279" s="85"/>
      <c r="JI279" s="85"/>
      <c r="JJ279" s="85"/>
      <c r="JK279" s="85"/>
      <c r="JL279" s="85"/>
      <c r="JM279" s="85"/>
      <c r="JN279" s="85"/>
      <c r="JO279" s="85"/>
      <c r="JP279" s="85"/>
      <c r="JQ279" s="85"/>
      <c r="JR279" s="85"/>
      <c r="JS279" s="85"/>
      <c r="JT279" s="85"/>
      <c r="JU279" s="85"/>
      <c r="JV279" s="85"/>
      <c r="JW279" s="85"/>
      <c r="JX279" s="85"/>
      <c r="JY279" s="85"/>
      <c r="JZ279" s="85"/>
      <c r="KA279" s="85"/>
      <c r="KB279" s="85"/>
      <c r="KC279" s="85"/>
    </row>
    <row r="280" spans="1:289" s="57" customFormat="1" ht="57" hidden="1" customHeight="1">
      <c r="A280" s="42"/>
      <c r="B280" s="19" t="s">
        <v>156</v>
      </c>
      <c r="C280" s="19" t="s">
        <v>157</v>
      </c>
      <c r="D280" s="5"/>
      <c r="E280" s="5"/>
      <c r="F280" s="5"/>
      <c r="G280" s="5"/>
      <c r="H280" s="5" t="s">
        <v>727</v>
      </c>
      <c r="I280" s="5" t="s">
        <v>736</v>
      </c>
      <c r="J280" s="5"/>
      <c r="K280" s="5"/>
      <c r="L280" s="5"/>
      <c r="M280" s="5"/>
      <c r="N280" s="5"/>
      <c r="O280" s="5"/>
      <c r="P280" s="5" t="s">
        <v>749</v>
      </c>
      <c r="Q280" s="5" t="s">
        <v>750</v>
      </c>
      <c r="R280" s="5" t="s">
        <v>209</v>
      </c>
      <c r="S280" s="5" t="s">
        <v>362</v>
      </c>
      <c r="T280" s="5" t="s">
        <v>370</v>
      </c>
      <c r="U280" s="5" t="s">
        <v>158</v>
      </c>
      <c r="V280" s="5"/>
      <c r="W280" s="167" t="str">
        <f>CONCATENATE(X280,"-",Y280,"-",Z280,AA280,,AB280,"-",AC280)</f>
        <v>3-60-JGMCN-0002</v>
      </c>
      <c r="X280" s="19" t="s">
        <v>180</v>
      </c>
      <c r="Y280" s="19">
        <v>60</v>
      </c>
      <c r="Z280" s="19" t="s">
        <v>179</v>
      </c>
      <c r="AA280" s="19" t="s">
        <v>305</v>
      </c>
      <c r="AB280" s="19" t="s">
        <v>304</v>
      </c>
      <c r="AC280" s="19" t="s">
        <v>192</v>
      </c>
      <c r="AD280" s="5"/>
      <c r="AE280" s="19">
        <v>4</v>
      </c>
      <c r="AF280" s="19" t="s">
        <v>181</v>
      </c>
      <c r="AG280" s="19" t="s">
        <v>182</v>
      </c>
      <c r="AH280" s="19">
        <v>335</v>
      </c>
      <c r="AI280" s="19" t="s">
        <v>226</v>
      </c>
      <c r="AJ280" s="5"/>
      <c r="AK280" s="5"/>
      <c r="AL280" s="5" t="s">
        <v>121</v>
      </c>
      <c r="AM280" s="5"/>
      <c r="AN280" s="5" t="s">
        <v>546</v>
      </c>
      <c r="AO280" s="5" t="str">
        <f>CONCATENATE("0055-",B280,"-",C280,"-","4",".",AE280,".",AF280,".",AG280,".",AH280,"-",AL280,".",AN280,"-",AI280)</f>
        <v>0055-CPC-GA1-4.4.4.60.335-ATH2.JH-0013</v>
      </c>
      <c r="AP280" s="5" t="str">
        <f>CONCATENATE("0055-",B280,"-",C280,"-","4",".",AE280,".",AF280,".",AG280,".",AH280,"-",AL280,"-",AN280,"-",AI280,"_",BD280,"_",U280)</f>
        <v>0055-CPC-GA1-4.4.4.60.335-ATH2-JH-0013_-_ER</v>
      </c>
      <c r="AQ280" s="13" t="s">
        <v>325</v>
      </c>
      <c r="AR280" s="13" t="s">
        <v>392</v>
      </c>
      <c r="AS280" s="13" t="s">
        <v>387</v>
      </c>
      <c r="AT280" s="13" t="s">
        <v>386</v>
      </c>
      <c r="AU280" s="13" t="s">
        <v>286</v>
      </c>
      <c r="AV280" s="13" t="s">
        <v>287</v>
      </c>
      <c r="AW280" s="13" t="str">
        <f>CONCATENATE(AQ280," ",AS280,CHAR(10),W280,CHAR(10),AU280)</f>
        <v>AGDS Marshalling Cabinet for NON-IS channels 
3-60-JGMCN-0002
Passport</v>
      </c>
      <c r="AX280" s="13" t="str">
        <f>CONCATENATE(AR280," ",AT280,CHAR(10),W280,CHAR(10),AV280)</f>
        <v>Шкаф кроссовый АСКЗ, аналоговые и дискретные сигналы, неискробезопасный
3-60-JGMCN-0002
Паспорт</v>
      </c>
      <c r="AY280" s="5"/>
      <c r="AZ280" s="5" t="s">
        <v>490</v>
      </c>
      <c r="BA280" s="5" t="s">
        <v>489</v>
      </c>
      <c r="BB280" s="5" t="str">
        <f>IF(FW280&gt;0,"02",IF(FN280&gt;0,"01",IF(FE280&gt;0,"00",IF(EM280&gt;0,"G1",IF(ED280&gt;0,"F1",IF(DU280&gt;0,"E1",IF(DL280&gt;0,"D1",IF(DC280&gt;0,"C1",IF(CT280&gt;0,"B1",IF(BM280&gt;0,"A1","-"))))))))))</f>
        <v>-</v>
      </c>
      <c r="BC280" s="167" t="str">
        <f t="shared" si="267"/>
        <v>-</v>
      </c>
      <c r="BD280" s="5" t="str">
        <f t="shared" si="268"/>
        <v>-</v>
      </c>
      <c r="BE280" s="5"/>
      <c r="BF280" s="5"/>
      <c r="BG280" s="12"/>
      <c r="BH280" s="5"/>
      <c r="BI280" s="5"/>
      <c r="BJ280" s="54">
        <f>FB280-(28+15)</f>
        <v>44227</v>
      </c>
      <c r="BK280" s="54">
        <f ca="1">IF(BM280&gt;0,BL280,IF(BJ280&lt;TODAY(),WORKDAY(TODAY(),10),BJ280))</f>
        <v>44294</v>
      </c>
      <c r="BL280" s="54"/>
      <c r="BM280" s="5"/>
      <c r="BN280" s="167"/>
      <c r="BO280" s="167"/>
      <c r="BP280" s="167"/>
      <c r="BQ280" s="167"/>
      <c r="BR280" s="157"/>
      <c r="BS280" s="157"/>
      <c r="BT280" s="157"/>
      <c r="BU280" s="157"/>
      <c r="BV280" s="157"/>
      <c r="BW280" s="147"/>
      <c r="BX280" s="147"/>
      <c r="BY280" s="147"/>
      <c r="BZ280" s="147"/>
      <c r="CA280" s="147"/>
      <c r="CB280" s="125"/>
      <c r="CC280" s="125"/>
      <c r="CD280" s="125"/>
      <c r="CE280" s="125"/>
      <c r="CF280" s="125"/>
      <c r="CG280" s="125"/>
      <c r="CH280" s="125"/>
      <c r="CI280" s="125"/>
      <c r="CJ280" s="125"/>
      <c r="CK280" s="125"/>
      <c r="CL280" s="24">
        <f>WORKDAY(BJ280,20)</f>
        <v>44253</v>
      </c>
      <c r="CM280" s="24" t="str">
        <f>IF(BM280&gt;0,WORKDAY(BK280,10),"-")</f>
        <v>-</v>
      </c>
      <c r="CN280" s="54"/>
      <c r="CO280" s="117"/>
      <c r="CP280" s="34">
        <v>3</v>
      </c>
      <c r="CQ280" s="24">
        <f>WORKDAY(CL280,10)</f>
        <v>44267</v>
      </c>
      <c r="CR280" s="24" t="str">
        <f>IF(CO280&gt;0,WORKDAY(CM280,10),"-")</f>
        <v>-</v>
      </c>
      <c r="CS280" s="54"/>
      <c r="CT280" s="5"/>
      <c r="CU280" s="24" t="str">
        <f>IF(CT280&gt;0,WORKDAY(CQ280,10),"-")</f>
        <v>-</v>
      </c>
      <c r="CV280" s="24" t="str">
        <f>IF(CT280&gt;0,WORKDAY(CR280,10),"-")</f>
        <v>-</v>
      </c>
      <c r="CW280" s="54"/>
      <c r="CX280" s="5"/>
      <c r="CY280" s="34"/>
      <c r="CZ280" s="24" t="str">
        <f>IF(CX280&gt;0,WORKDAY(CU280,10),"-")</f>
        <v>-</v>
      </c>
      <c r="DA280" s="24" t="str">
        <f>IF(CX280&gt;0,WORKDAY(CV280,10),"-")</f>
        <v>-</v>
      </c>
      <c r="DB280" s="24"/>
      <c r="DC280" s="5"/>
      <c r="DD280" s="24" t="str">
        <f>IF(DC280&gt;0,WORKDAY(CZ280,10),"-")</f>
        <v>-</v>
      </c>
      <c r="DE280" s="24" t="str">
        <f>IF(DC280&gt;0,WORKDAY(DA280,10),"-")</f>
        <v>-</v>
      </c>
      <c r="DF280" s="5"/>
      <c r="DG280" s="5"/>
      <c r="DH280" s="54"/>
      <c r="DI280" s="24" t="str">
        <f>IF(DG280&gt;0,WORKDAY(DD280,10),"-")</f>
        <v>-</v>
      </c>
      <c r="DJ280" s="24" t="str">
        <f>IF(DG280&gt;0,WORKDAY(DE280,10),"-")</f>
        <v>-</v>
      </c>
      <c r="DK280" s="5"/>
      <c r="DL280" s="5"/>
      <c r="DM280" s="24" t="str">
        <f>IF(DL280&gt;0,WORKDAY(DI280,10),"-")</f>
        <v>-</v>
      </c>
      <c r="DN280" s="24" t="str">
        <f>IF(DL280&gt;0,WORKDAY(DJ280,10),"-")</f>
        <v>-</v>
      </c>
      <c r="DO280" s="5"/>
      <c r="DP280" s="5"/>
      <c r="DQ280" s="54"/>
      <c r="DR280" s="24" t="str">
        <f>IF(DP280&gt;0,WORKDAY(DM280,10),"-")</f>
        <v>-</v>
      </c>
      <c r="DS280" s="24" t="str">
        <f>IF(DP280&gt;0,WORKDAY(DN280,10),"-")</f>
        <v>-</v>
      </c>
      <c r="DT280" s="5"/>
      <c r="DU280" s="5"/>
      <c r="DV280" s="24" t="str">
        <f>IF(DU280&gt;0,WORKDAY(DR280,10),"-")</f>
        <v>-</v>
      </c>
      <c r="DW280" s="24" t="str">
        <f>IF(DU280&gt;0,WORKDAY(DS280,10),"-")</f>
        <v>-</v>
      </c>
      <c r="DX280" s="5"/>
      <c r="DY280" s="5"/>
      <c r="DZ280" s="54"/>
      <c r="EA280" s="24" t="str">
        <f>IF(DY280&gt;0,WORKDAY(DV280,10),"-")</f>
        <v>-</v>
      </c>
      <c r="EB280" s="24" t="str">
        <f>IF(DY280&gt;0,WORKDAY(DW280,10),"-")</f>
        <v>-</v>
      </c>
      <c r="EC280" s="5"/>
      <c r="ED280" s="5"/>
      <c r="EE280" s="24" t="str">
        <f>IF(ED280&gt;0,WORKDAY(EA280,10),"-")</f>
        <v>-</v>
      </c>
      <c r="EF280" s="24" t="str">
        <f>IF(ED280&gt;0,WORKDAY(EB280,10),"-")</f>
        <v>-</v>
      </c>
      <c r="EG280" s="5"/>
      <c r="EH280" s="5"/>
      <c r="EI280" s="54"/>
      <c r="EJ280" s="24" t="str">
        <f>IF(EH280&gt;0,WORKDAY(EE280,10),"-")</f>
        <v>-</v>
      </c>
      <c r="EK280" s="24" t="str">
        <f>IF(EH280&gt;0,WORKDAY(EF280,10),"-")</f>
        <v>-</v>
      </c>
      <c r="EL280" s="5"/>
      <c r="EM280" s="5"/>
      <c r="EN280" s="24" t="str">
        <f>IF(EM280&gt;0,WORKDAY(EJ280,10),"-")</f>
        <v>-</v>
      </c>
      <c r="EO280" s="24" t="str">
        <f>IF(EM280&gt;0,WORKDAY(EK280,10),"-")</f>
        <v>-</v>
      </c>
      <c r="EP280" s="5"/>
      <c r="EQ280" s="5"/>
      <c r="ER280" s="54"/>
      <c r="ES280" s="54"/>
      <c r="ET280" s="54"/>
      <c r="EU280" s="54"/>
      <c r="EV280" s="54"/>
      <c r="EW280" s="24"/>
      <c r="EX280" s="24"/>
      <c r="EY280" s="167"/>
      <c r="EZ280" s="167"/>
      <c r="FA280" s="193"/>
      <c r="FB280" s="214">
        <v>44270</v>
      </c>
      <c r="FC280" s="214">
        <f>FB280</f>
        <v>44270</v>
      </c>
      <c r="FD280" s="167"/>
      <c r="FE280" s="167"/>
      <c r="FF280" s="24" t="str">
        <f>IF(FE280&gt;0,WORKDAY(FB280,10),"-")</f>
        <v>-</v>
      </c>
      <c r="FG280" s="24" t="str">
        <f>IF(FE280&gt;0,WORKDAY(FC280,10),"-")</f>
        <v>-</v>
      </c>
      <c r="FH280" s="167"/>
      <c r="FI280" s="167"/>
      <c r="FJ280" s="196">
        <v>1</v>
      </c>
      <c r="FK280" s="24">
        <f t="shared" si="269"/>
        <v>44298</v>
      </c>
      <c r="FL280" s="24">
        <f>FK280</f>
        <v>44298</v>
      </c>
      <c r="FM280" s="5"/>
      <c r="FN280" s="5"/>
      <c r="FO280" s="24" t="str">
        <f>IF(FN280&gt;0,WORKDAY(FK280,10),"-")</f>
        <v>-</v>
      </c>
      <c r="FP280" s="24" t="str">
        <f>IF(FN280&gt;0,WORKDAY(FL280,10),"-")</f>
        <v>-</v>
      </c>
      <c r="FQ280" s="5"/>
      <c r="FR280" s="5"/>
      <c r="FS280" s="54"/>
      <c r="FT280" s="24">
        <f t="shared" si="270"/>
        <v>44326</v>
      </c>
      <c r="FU280" s="24">
        <f>FT280</f>
        <v>44326</v>
      </c>
      <c r="FV280" s="5"/>
      <c r="FW280" s="5"/>
      <c r="FX280" s="24" t="str">
        <f>IF(FW280&gt;0,WORKDAY(FT280,10),"-")</f>
        <v>-</v>
      </c>
      <c r="FY280" s="24" t="str">
        <f>IF(FW280&gt;0,WORKDAY(FU280,10),"-")</f>
        <v>-</v>
      </c>
      <c r="FZ280" s="5"/>
      <c r="GA280" s="5"/>
      <c r="GB280" s="54"/>
      <c r="GC280" s="54"/>
      <c r="GD280" s="54"/>
      <c r="GE280" s="54"/>
      <c r="GF280" s="54"/>
      <c r="GG280" s="54"/>
      <c r="GH280" s="54"/>
      <c r="GI280" s="54"/>
      <c r="GJ280" s="54"/>
      <c r="GK280" s="54"/>
      <c r="GL280" s="54"/>
      <c r="GM280" s="54"/>
      <c r="GN280" s="54"/>
      <c r="GO280" s="54"/>
      <c r="GP280" s="54"/>
      <c r="GQ280" s="54"/>
      <c r="GR280" s="54"/>
      <c r="GS280" s="54"/>
      <c r="GT280" s="54"/>
      <c r="GU280" s="54"/>
      <c r="GV280" s="54"/>
      <c r="GW280" s="54"/>
      <c r="GX280" s="54"/>
      <c r="GY280" s="54"/>
      <c r="GZ280" s="193"/>
      <c r="HA280" s="54"/>
      <c r="HB280" s="54"/>
      <c r="HC280" s="54"/>
      <c r="HD280" s="34">
        <f t="shared" ca="1" si="246"/>
        <v>1</v>
      </c>
      <c r="HE280" s="25">
        <f t="shared" si="271"/>
        <v>0</v>
      </c>
      <c r="HF280" s="25">
        <f t="shared" ca="1" si="272"/>
        <v>1.5197568389057751E-3</v>
      </c>
      <c r="HG280" s="25">
        <f t="shared" si="273"/>
        <v>0</v>
      </c>
      <c r="HH280" s="25">
        <f t="shared" ca="1" si="274"/>
        <v>2.012072434607646E-3</v>
      </c>
      <c r="HI280" s="25"/>
      <c r="HJ280" s="25"/>
      <c r="HK280" s="5"/>
      <c r="HL280" s="24" t="str">
        <f t="shared" ca="1" si="241"/>
        <v>-</v>
      </c>
      <c r="HM280" s="107"/>
      <c r="HN280" s="85"/>
      <c r="HO280" s="204" t="str">
        <f t="shared" si="247"/>
        <v>не выгружено A1</v>
      </c>
      <c r="HP280" s="204" t="str">
        <f t="shared" si="248"/>
        <v>не выгружено 00</v>
      </c>
      <c r="HQ280" s="182" t="str">
        <f t="shared" si="249"/>
        <v>не выгружено A1</v>
      </c>
      <c r="HR280" s="182" t="str">
        <f t="shared" si="250"/>
        <v>не выгружено A1</v>
      </c>
      <c r="HS280" s="182" t="b">
        <f t="shared" si="251"/>
        <v>0</v>
      </c>
      <c r="HT280" s="182" t="str">
        <f t="shared" si="252"/>
        <v>не выгружено A1</v>
      </c>
      <c r="HU280" s="182" t="str">
        <f t="shared" si="253"/>
        <v>не выгружено A1</v>
      </c>
      <c r="HV280" s="191" t="str">
        <f t="shared" si="254"/>
        <v>не выгружено A1</v>
      </c>
      <c r="HW280" s="184" t="str">
        <f t="shared" si="255"/>
        <v>не выгружено A1</v>
      </c>
      <c r="HX280" s="191" t="str">
        <f t="shared" si="256"/>
        <v>не выгружено A1</v>
      </c>
      <c r="HY280" s="183"/>
      <c r="HZ280" s="182" t="str">
        <f t="shared" si="257"/>
        <v>не выгружено</v>
      </c>
      <c r="IA280" s="182" t="str">
        <f t="shared" si="258"/>
        <v>A1</v>
      </c>
      <c r="IB280" s="182" t="str">
        <f t="shared" si="259"/>
        <v>не выгружено</v>
      </c>
      <c r="IC280" s="182" t="str">
        <f t="shared" si="260"/>
        <v>A1</v>
      </c>
      <c r="ID280" s="182" t="str">
        <f t="shared" si="261"/>
        <v>A1</v>
      </c>
      <c r="IE280" s="185" t="str">
        <f t="shared" si="262"/>
        <v>выгрузить A1</v>
      </c>
      <c r="IF280" s="135" t="s">
        <v>705</v>
      </c>
      <c r="IG280" s="181">
        <v>1</v>
      </c>
      <c r="IH280" s="85"/>
      <c r="II280" s="85"/>
      <c r="IJ280" s="85"/>
      <c r="IK280" s="85"/>
      <c r="IL280" s="85"/>
      <c r="IM280" s="85"/>
      <c r="IN280" s="85"/>
      <c r="IO280" s="85"/>
      <c r="IP280" s="85"/>
      <c r="IQ280" s="85"/>
      <c r="IR280" s="85"/>
      <c r="IS280" s="85"/>
      <c r="IT280" s="85"/>
      <c r="IU280" s="85"/>
      <c r="IV280" s="85"/>
      <c r="IW280" s="85"/>
      <c r="IX280" s="85"/>
      <c r="IY280" s="85"/>
      <c r="IZ280" s="85"/>
      <c r="JA280" s="85"/>
      <c r="JB280" s="85"/>
      <c r="JC280" s="85"/>
      <c r="JD280" s="85"/>
      <c r="JE280" s="85"/>
      <c r="JF280" s="85"/>
      <c r="JG280" s="85"/>
      <c r="JH280" s="85"/>
      <c r="JI280" s="85"/>
      <c r="JJ280" s="85"/>
      <c r="JK280" s="85"/>
      <c r="JL280" s="85"/>
      <c r="JM280" s="85"/>
      <c r="JN280" s="85"/>
      <c r="JO280" s="85"/>
      <c r="JP280" s="85"/>
      <c r="JQ280" s="85"/>
      <c r="JR280" s="85"/>
      <c r="JS280" s="85"/>
      <c r="JT280" s="85"/>
      <c r="JU280" s="85"/>
      <c r="JV280" s="85"/>
      <c r="JW280" s="85"/>
      <c r="JX280" s="85"/>
      <c r="JY280" s="85"/>
      <c r="JZ280" s="85"/>
      <c r="KA280" s="85"/>
      <c r="KB280" s="85"/>
      <c r="KC280" s="85"/>
    </row>
    <row r="281" spans="1:289" s="87" customFormat="1" ht="15" hidden="1" customHeight="1">
      <c r="A281" s="17"/>
      <c r="B281" s="20"/>
      <c r="C281" s="20"/>
      <c r="D281" s="18"/>
      <c r="E281" s="18"/>
      <c r="F281" s="18"/>
      <c r="G281" s="18"/>
      <c r="H281" s="18"/>
      <c r="I281" s="18"/>
      <c r="J281" s="18"/>
      <c r="K281" s="18"/>
      <c r="L281" s="18"/>
      <c r="M281" s="18"/>
      <c r="N281" s="18"/>
      <c r="O281" s="18"/>
      <c r="P281" s="18"/>
      <c r="Q281" s="18"/>
      <c r="R281" s="18"/>
      <c r="S281" s="18"/>
      <c r="T281" s="18"/>
      <c r="U281" s="18"/>
      <c r="V281" s="18"/>
      <c r="W281" s="20"/>
      <c r="X281" s="20"/>
      <c r="Y281" s="20"/>
      <c r="Z281" s="20"/>
      <c r="AA281" s="20"/>
      <c r="AB281" s="20"/>
      <c r="AC281" s="20"/>
      <c r="AD281" s="18"/>
      <c r="AE281" s="20"/>
      <c r="AF281" s="20"/>
      <c r="AG281" s="20"/>
      <c r="AH281" s="20"/>
      <c r="AI281" s="20"/>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71"/>
      <c r="BO281" s="171"/>
      <c r="BP281" s="171"/>
      <c r="BQ281" s="171"/>
      <c r="BR281" s="161"/>
      <c r="BS281" s="161"/>
      <c r="BT281" s="161"/>
      <c r="BU281" s="161"/>
      <c r="BV281" s="161"/>
      <c r="BW281" s="151"/>
      <c r="BX281" s="151"/>
      <c r="BY281" s="151"/>
      <c r="BZ281" s="151"/>
      <c r="CA281" s="151"/>
      <c r="CB281" s="129"/>
      <c r="CC281" s="129"/>
      <c r="CD281" s="129"/>
      <c r="CE281" s="129"/>
      <c r="CF281" s="129"/>
      <c r="CG281" s="129"/>
      <c r="CH281" s="129"/>
      <c r="CI281" s="129"/>
      <c r="CJ281" s="129"/>
      <c r="CK281" s="129"/>
      <c r="CL281" s="18"/>
      <c r="CM281" s="18"/>
      <c r="CN281" s="18"/>
      <c r="CO281" s="118"/>
      <c r="CP281" s="48"/>
      <c r="CQ281" s="18"/>
      <c r="CR281" s="18"/>
      <c r="CS281" s="18"/>
      <c r="CT281" s="18"/>
      <c r="CU281" s="18"/>
      <c r="CV281" s="18"/>
      <c r="CW281" s="18"/>
      <c r="CX281" s="18"/>
      <c r="CY281" s="34"/>
      <c r="CZ281" s="18"/>
      <c r="DA281" s="18"/>
      <c r="DB281" s="18"/>
      <c r="DC281" s="18"/>
      <c r="DD281" s="18"/>
      <c r="DE281" s="18"/>
      <c r="DF281" s="18"/>
      <c r="DG281" s="18"/>
      <c r="DH281" s="45"/>
      <c r="DI281" s="18"/>
      <c r="DJ281" s="18"/>
      <c r="DK281" s="18"/>
      <c r="DL281" s="18"/>
      <c r="DM281" s="18"/>
      <c r="DN281" s="18"/>
      <c r="DO281" s="18"/>
      <c r="DP281" s="18"/>
      <c r="DQ281" s="45"/>
      <c r="DR281" s="18"/>
      <c r="DS281" s="18"/>
      <c r="DT281" s="18"/>
      <c r="DU281" s="18"/>
      <c r="DV281" s="18"/>
      <c r="DW281" s="18"/>
      <c r="DX281" s="18"/>
      <c r="DY281" s="18"/>
      <c r="DZ281" s="45"/>
      <c r="EA281" s="18"/>
      <c r="EB281" s="18"/>
      <c r="EC281" s="18"/>
      <c r="ED281" s="18"/>
      <c r="EE281" s="18"/>
      <c r="EF281" s="18"/>
      <c r="EG281" s="18"/>
      <c r="EH281" s="18"/>
      <c r="EI281" s="45"/>
      <c r="EJ281" s="18"/>
      <c r="EK281" s="18"/>
      <c r="EL281" s="18"/>
      <c r="EM281" s="18"/>
      <c r="EN281" s="18"/>
      <c r="EO281" s="18"/>
      <c r="EP281" s="18"/>
      <c r="EQ281" s="18"/>
      <c r="ER281" s="45"/>
      <c r="ES281" s="110"/>
      <c r="ET281" s="110"/>
      <c r="EU281" s="110"/>
      <c r="EV281" s="110"/>
      <c r="EW281" s="192"/>
      <c r="EX281" s="192"/>
      <c r="EY281" s="192"/>
      <c r="EZ281" s="192"/>
      <c r="FA281" s="199"/>
      <c r="FB281" s="214"/>
      <c r="FC281" s="214"/>
      <c r="FD281" s="18"/>
      <c r="FE281" s="18"/>
      <c r="FF281" s="18"/>
      <c r="FG281" s="18"/>
      <c r="FH281" s="18"/>
      <c r="FI281" s="18"/>
      <c r="FJ281" s="34"/>
      <c r="FK281" s="18"/>
      <c r="FL281" s="18"/>
      <c r="FM281" s="18"/>
      <c r="FN281" s="18"/>
      <c r="FO281" s="18"/>
      <c r="FP281" s="18"/>
      <c r="FQ281" s="18"/>
      <c r="FR281" s="18"/>
      <c r="FS281" s="45"/>
      <c r="FT281" s="18"/>
      <c r="FU281" s="18"/>
      <c r="FV281" s="18"/>
      <c r="FW281" s="18"/>
      <c r="FX281" s="18"/>
      <c r="FY281" s="18"/>
      <c r="FZ281" s="18"/>
      <c r="GA281" s="18"/>
      <c r="GB281" s="45"/>
      <c r="GC281" s="110"/>
      <c r="GD281" s="110"/>
      <c r="GE281" s="110"/>
      <c r="GF281" s="110"/>
      <c r="GG281" s="110"/>
      <c r="GH281" s="110"/>
      <c r="GI281" s="110"/>
      <c r="GJ281" s="110"/>
      <c r="GK281" s="110"/>
      <c r="GL281" s="110"/>
      <c r="GM281" s="110"/>
      <c r="GN281" s="110"/>
      <c r="GO281" s="110"/>
      <c r="GP281" s="110"/>
      <c r="GQ281" s="110"/>
      <c r="GR281" s="110"/>
      <c r="GS281" s="110"/>
      <c r="GT281" s="110"/>
      <c r="GU281" s="110"/>
      <c r="GV281" s="110"/>
      <c r="GW281" s="110"/>
      <c r="GX281" s="110"/>
      <c r="GY281" s="45"/>
      <c r="GZ281" s="199"/>
      <c r="HA281" s="110"/>
      <c r="HB281" s="110"/>
      <c r="HC281" s="110"/>
      <c r="HD281" s="34">
        <f t="shared" si="246"/>
        <v>0</v>
      </c>
      <c r="HE281" s="25">
        <f t="shared" si="271"/>
        <v>0</v>
      </c>
      <c r="HF281" s="25">
        <f t="shared" si="272"/>
        <v>0</v>
      </c>
      <c r="HG281" s="25">
        <f t="shared" si="273"/>
        <v>0</v>
      </c>
      <c r="HH281" s="25">
        <f t="shared" si="274"/>
        <v>0</v>
      </c>
      <c r="HI281" s="25"/>
      <c r="HJ281" s="18"/>
      <c r="HK281" s="18"/>
      <c r="HL281" s="24" t="str">
        <f t="shared" si="241"/>
        <v>-</v>
      </c>
      <c r="HM281" s="107"/>
      <c r="HN281" s="85"/>
      <c r="HO281" s="204" t="str">
        <f t="shared" si="247"/>
        <v>---/---</v>
      </c>
      <c r="HP281" s="204" t="str">
        <f t="shared" si="248"/>
        <v>---/---</v>
      </c>
      <c r="HQ281" s="182" t="str">
        <f t="shared" si="249"/>
        <v>---/---</v>
      </c>
      <c r="HR281" s="182" t="str">
        <f t="shared" si="250"/>
        <v>---/---</v>
      </c>
      <c r="HS281" s="182" t="b">
        <f t="shared" si="251"/>
        <v>0</v>
      </c>
      <c r="HT281" s="182" t="str">
        <f t="shared" si="252"/>
        <v>---/---</v>
      </c>
      <c r="HU281" s="182" t="str">
        <f t="shared" si="253"/>
        <v>---/---</v>
      </c>
      <c r="HV281" s="191" t="str">
        <f t="shared" si="254"/>
        <v>---/---</v>
      </c>
      <c r="HW281" s="184" t="str">
        <f t="shared" si="255"/>
        <v>---/---</v>
      </c>
      <c r="HX281" s="191" t="str">
        <f t="shared" si="256"/>
        <v>---/---</v>
      </c>
      <c r="HY281" s="183"/>
      <c r="HZ281" s="182" t="str">
        <f t="shared" si="257"/>
        <v>---/---</v>
      </c>
      <c r="IA281" s="182" t="str">
        <f t="shared" si="258"/>
        <v>---/---</v>
      </c>
      <c r="IB281" s="182" t="str">
        <f t="shared" si="259"/>
        <v>---/---</v>
      </c>
      <c r="IC281" s="182" t="str">
        <f t="shared" si="260"/>
        <v>---/---</v>
      </c>
      <c r="ID281" s="182" t="str">
        <f t="shared" si="261"/>
        <v>---/---</v>
      </c>
      <c r="IE281" s="185" t="str">
        <f t="shared" si="262"/>
        <v>---/---</v>
      </c>
      <c r="IF281" s="135" t="s">
        <v>717</v>
      </c>
      <c r="IG281" s="181">
        <v>1</v>
      </c>
      <c r="IH281" s="85"/>
      <c r="II281" s="85"/>
      <c r="IJ281" s="85"/>
      <c r="IK281" s="85"/>
      <c r="IL281" s="85"/>
      <c r="IM281" s="85"/>
      <c r="IN281" s="85"/>
      <c r="IO281" s="85"/>
      <c r="IP281" s="85"/>
      <c r="IQ281" s="85"/>
      <c r="IR281" s="85"/>
      <c r="IS281" s="85"/>
      <c r="IT281" s="85"/>
      <c r="IU281" s="85"/>
      <c r="IV281" s="85"/>
      <c r="IW281" s="85"/>
      <c r="IX281" s="85"/>
      <c r="IY281" s="85"/>
      <c r="IZ281" s="85"/>
      <c r="JA281" s="85"/>
      <c r="JB281" s="85"/>
      <c r="JC281" s="85"/>
      <c r="JD281" s="85"/>
      <c r="JE281" s="85"/>
      <c r="JF281" s="85"/>
      <c r="JG281" s="85"/>
      <c r="JH281" s="85"/>
      <c r="JI281" s="85"/>
      <c r="JJ281" s="85"/>
      <c r="JK281" s="85"/>
      <c r="JL281" s="85"/>
      <c r="JM281" s="85"/>
      <c r="JN281" s="85"/>
      <c r="JO281" s="85"/>
      <c r="JP281" s="85"/>
      <c r="JQ281" s="85"/>
      <c r="JR281" s="85"/>
      <c r="JS281" s="85"/>
      <c r="JT281" s="85"/>
      <c r="JU281" s="85"/>
      <c r="JV281" s="85"/>
      <c r="JW281" s="85"/>
      <c r="JX281" s="85"/>
      <c r="JY281" s="85"/>
      <c r="JZ281" s="85"/>
      <c r="KA281" s="85"/>
      <c r="KB281" s="85"/>
      <c r="KC281" s="85"/>
    </row>
    <row r="282" spans="1:289" s="57" customFormat="1" ht="57" hidden="1" customHeight="1">
      <c r="A282" s="42"/>
      <c r="B282" s="19" t="s">
        <v>156</v>
      </c>
      <c r="C282" s="19" t="s">
        <v>157</v>
      </c>
      <c r="D282" s="5"/>
      <c r="E282" s="5"/>
      <c r="F282" s="5"/>
      <c r="G282" s="5"/>
      <c r="H282" s="5" t="s">
        <v>727</v>
      </c>
      <c r="I282" s="5" t="s">
        <v>736</v>
      </c>
      <c r="J282" s="5"/>
      <c r="K282" s="5"/>
      <c r="L282" s="5"/>
      <c r="M282" s="5"/>
      <c r="N282" s="5"/>
      <c r="O282" s="5"/>
      <c r="P282" s="5" t="s">
        <v>749</v>
      </c>
      <c r="Q282" s="5" t="s">
        <v>750</v>
      </c>
      <c r="R282" s="5" t="s">
        <v>209</v>
      </c>
      <c r="S282" s="5" t="s">
        <v>362</v>
      </c>
      <c r="T282" s="5" t="s">
        <v>370</v>
      </c>
      <c r="U282" s="5" t="s">
        <v>158</v>
      </c>
      <c r="V282" s="5"/>
      <c r="W282" s="167" t="str">
        <f>CONCATENATE(X282,"-",Y282,"-",Z282,AA282,,AB282,"-",AC282)</f>
        <v>3-60-JGMCN-0003</v>
      </c>
      <c r="X282" s="19" t="s">
        <v>180</v>
      </c>
      <c r="Y282" s="19">
        <v>60</v>
      </c>
      <c r="Z282" s="19" t="s">
        <v>179</v>
      </c>
      <c r="AA282" s="19" t="s">
        <v>305</v>
      </c>
      <c r="AB282" s="19" t="s">
        <v>304</v>
      </c>
      <c r="AC282" s="19" t="s">
        <v>193</v>
      </c>
      <c r="AD282" s="5"/>
      <c r="AE282" s="19">
        <v>4</v>
      </c>
      <c r="AF282" s="19" t="s">
        <v>181</v>
      </c>
      <c r="AG282" s="19" t="s">
        <v>182</v>
      </c>
      <c r="AH282" s="19">
        <v>335</v>
      </c>
      <c r="AI282" s="19" t="s">
        <v>227</v>
      </c>
      <c r="AJ282" s="5"/>
      <c r="AK282" s="5"/>
      <c r="AL282" s="5" t="s">
        <v>121</v>
      </c>
      <c r="AM282" s="5"/>
      <c r="AN282" s="5" t="s">
        <v>167</v>
      </c>
      <c r="AO282" s="5" t="str">
        <f>CONCATENATE("0055-",B282,"-",C282,"-","4",".",AE282,".",AF282,".",AG282,".",AH282,"-",AL282,".",AN282,"-",AI282)</f>
        <v>0055-CPC-GA1-4.4.4.60.335-ATH2.RD-0014</v>
      </c>
      <c r="AP282" s="5" t="str">
        <f>CONCATENATE("0055-",B282,"-",C282,"-","4",".",AE282,".",AF282,".",AG282,".",AH282,"-",AL282,"-",AN282,"-",AI282,"_",BD282,"_",U282)</f>
        <v>0055-CPC-GA1-4.4.4.60.335-ATH2-RD-0014_A1_ER</v>
      </c>
      <c r="AQ282" s="13" t="s">
        <v>325</v>
      </c>
      <c r="AR282" s="13" t="s">
        <v>392</v>
      </c>
      <c r="AS282" s="13" t="s">
        <v>387</v>
      </c>
      <c r="AT282" s="13" t="s">
        <v>386</v>
      </c>
      <c r="AU282" s="13" t="s">
        <v>318</v>
      </c>
      <c r="AV282" s="13" t="s">
        <v>333</v>
      </c>
      <c r="AW282" s="13" t="str">
        <f>CONCATENATE(AQ282," ",AS282,CHAR(10),W282,CHAR(10),AU282)</f>
        <v>AGDS Marshalling Cabinet for NON-IS channels 
3-60-JGMCN-0003
List of drawings</v>
      </c>
      <c r="AX282" s="13" t="str">
        <f>CONCATENATE(AR282," ",AT282,CHAR(10),W282,CHAR(10),AV282)</f>
        <v>Шкаф кроссовый АСКЗ, аналоговые и дискретные сигналы, неискробезопасный
3-60-JGMCN-0003
Ведомость документов</v>
      </c>
      <c r="AY282" s="5"/>
      <c r="AZ282" s="5" t="s">
        <v>490</v>
      </c>
      <c r="BA282" s="5" t="s">
        <v>489</v>
      </c>
      <c r="BB282" s="5" t="str">
        <f>IF(FW282&gt;0,"02",IF(FN282&gt;0,"01",IF(FE282&gt;0,"00",IF(EM282&gt;0,"G1",IF(ED282&gt;0,"F1",IF(DU282&gt;0,"E1",IF(DL282&gt;0,"D1",IF(DC282&gt;0,"C1",IF(CT282&gt;0,"B1",IF(BM282&gt;0,"A1","-"))))))))))</f>
        <v>A1</v>
      </c>
      <c r="BC282" s="167" t="str">
        <f t="shared" ref="BC282:BC286" si="276">IF(OR(BB282="A1",BB282="B1",BB282="C1",BB282="D1",BB282="E1",BB282="F1",BB282="G1",BB282="H1"),"IFR",IF(OR(BB282="00",BB282="01",BB282="02",BB282="03",BB282="04",BB282="05"),"IFU","-"))</f>
        <v>IFR</v>
      </c>
      <c r="BD282" s="5" t="str">
        <f t="shared" ref="BD282:BD286" si="277">BB282</f>
        <v>A1</v>
      </c>
      <c r="BE282" s="5"/>
      <c r="BF282" s="5"/>
      <c r="BG282" s="12"/>
      <c r="BH282" s="5"/>
      <c r="BI282" s="5"/>
      <c r="BJ282" s="54">
        <f>FB282-(28+15)</f>
        <v>44173</v>
      </c>
      <c r="BK282" s="54">
        <f ca="1">IF(BM282&gt;0,BL282,IF(BJ282&lt;TODAY(),WORKDAY(TODAY(),10),BJ282))</f>
        <v>44243</v>
      </c>
      <c r="BL282" s="193">
        <v>44243</v>
      </c>
      <c r="BM282" s="167" t="s">
        <v>780</v>
      </c>
      <c r="BN282" s="167"/>
      <c r="BO282" s="167"/>
      <c r="BP282" s="167"/>
      <c r="BQ282" s="167"/>
      <c r="BR282" s="157"/>
      <c r="BS282" s="157"/>
      <c r="BT282" s="157"/>
      <c r="BU282" s="157"/>
      <c r="BV282" s="157"/>
      <c r="BW282" s="147"/>
      <c r="BX282" s="147"/>
      <c r="BY282" s="147"/>
      <c r="BZ282" s="147"/>
      <c r="CA282" s="147"/>
      <c r="CB282" s="125"/>
      <c r="CC282" s="125"/>
      <c r="CD282" s="125"/>
      <c r="CE282" s="125"/>
      <c r="CF282" s="125"/>
      <c r="CG282" s="125"/>
      <c r="CH282" s="125"/>
      <c r="CI282" s="125"/>
      <c r="CJ282" s="125"/>
      <c r="CK282" s="125"/>
      <c r="CL282" s="24">
        <f>WORKDAY(BJ282,20)</f>
        <v>44201</v>
      </c>
      <c r="CM282" s="24">
        <f ca="1">IF(BM282&gt;0,WORKDAY(BK282,10),"-")</f>
        <v>44257</v>
      </c>
      <c r="CN282" s="54"/>
      <c r="CO282" s="117"/>
      <c r="CP282" s="34"/>
      <c r="CQ282" s="24">
        <f>WORKDAY(CL282,10)</f>
        <v>44215</v>
      </c>
      <c r="CR282" s="24" t="str">
        <f>IF(CO282&gt;0,WORKDAY(CM282,10),"-")</f>
        <v>-</v>
      </c>
      <c r="CS282" s="54"/>
      <c r="CT282" s="5"/>
      <c r="CU282" s="24" t="str">
        <f>IF(CT282&gt;0,WORKDAY(CQ282,10),"-")</f>
        <v>-</v>
      </c>
      <c r="CV282" s="24" t="str">
        <f>IF(CT282&gt;0,WORKDAY(CR282,10),"-")</f>
        <v>-</v>
      </c>
      <c r="CW282" s="54"/>
      <c r="CX282" s="5"/>
      <c r="CY282" s="34"/>
      <c r="CZ282" s="24" t="str">
        <f>IF(CX282&gt;0,WORKDAY(CU282,10),"-")</f>
        <v>-</v>
      </c>
      <c r="DA282" s="24" t="str">
        <f>IF(CX282&gt;0,WORKDAY(CV282,10),"-")</f>
        <v>-</v>
      </c>
      <c r="DB282" s="24"/>
      <c r="DC282" s="5"/>
      <c r="DD282" s="24" t="str">
        <f>IF(DC282&gt;0,WORKDAY(CZ282,10),"-")</f>
        <v>-</v>
      </c>
      <c r="DE282" s="24" t="str">
        <f>IF(DC282&gt;0,WORKDAY(DA282,10),"-")</f>
        <v>-</v>
      </c>
      <c r="DF282" s="5"/>
      <c r="DG282" s="5"/>
      <c r="DH282" s="54"/>
      <c r="DI282" s="24" t="str">
        <f>IF(DG282&gt;0,WORKDAY(DD282,10),"-")</f>
        <v>-</v>
      </c>
      <c r="DJ282" s="24">
        <v>43455</v>
      </c>
      <c r="DK282" s="5"/>
      <c r="DL282" s="5"/>
      <c r="DM282" s="24" t="str">
        <f>IF(DL282&gt;0,WORKDAY(DI282,10),"-")</f>
        <v>-</v>
      </c>
      <c r="DN282" s="24" t="str">
        <f>IF(DL282&gt;0,WORKDAY(DJ282,10),"-")</f>
        <v>-</v>
      </c>
      <c r="DO282" s="5"/>
      <c r="DP282" s="5"/>
      <c r="DQ282" s="54"/>
      <c r="DR282" s="24" t="str">
        <f>IF(DP282&gt;0,WORKDAY(DM282,10),"-")</f>
        <v>-</v>
      </c>
      <c r="DS282" s="24">
        <v>43455</v>
      </c>
      <c r="DT282" s="5"/>
      <c r="DU282" s="5"/>
      <c r="DV282" s="24" t="str">
        <f>IF(DU282&gt;0,WORKDAY(DR282,10),"-")</f>
        <v>-</v>
      </c>
      <c r="DW282" s="24" t="str">
        <f>IF(DU282&gt;0,WORKDAY(DS282,10),"-")</f>
        <v>-</v>
      </c>
      <c r="DX282" s="5"/>
      <c r="DY282" s="5"/>
      <c r="DZ282" s="54"/>
      <c r="EA282" s="24" t="str">
        <f>IF(DY282&gt;0,WORKDAY(DV282,10),"-")</f>
        <v>-</v>
      </c>
      <c r="EB282" s="24" t="str">
        <f>IF(DY282&gt;0,WORKDAY(DW282,10),"-")</f>
        <v>-</v>
      </c>
      <c r="EC282" s="5"/>
      <c r="ED282" s="5"/>
      <c r="EE282" s="24" t="str">
        <f>IF(ED282&gt;0,WORKDAY(EA282,10),"-")</f>
        <v>-</v>
      </c>
      <c r="EF282" s="24" t="str">
        <f>IF(ED282&gt;0,WORKDAY(EB282,10),"-")</f>
        <v>-</v>
      </c>
      <c r="EG282" s="5"/>
      <c r="EH282" s="5"/>
      <c r="EI282" s="54"/>
      <c r="EJ282" s="24" t="str">
        <f>IF(EH282&gt;0,WORKDAY(EE282,10),"-")</f>
        <v>-</v>
      </c>
      <c r="EK282" s="24" t="str">
        <f>IF(EH282&gt;0,WORKDAY(EF282,10),"-")</f>
        <v>-</v>
      </c>
      <c r="EL282" s="5"/>
      <c r="EM282" s="5"/>
      <c r="EN282" s="24" t="str">
        <f>IF(EM282&gt;0,WORKDAY(EJ282,10),"-")</f>
        <v>-</v>
      </c>
      <c r="EO282" s="24" t="str">
        <f>IF(EM282&gt;0,WORKDAY(EK282,10),"-")</f>
        <v>-</v>
      </c>
      <c r="EP282" s="5"/>
      <c r="EQ282" s="5"/>
      <c r="ER282" s="54"/>
      <c r="ES282" s="54"/>
      <c r="ET282" s="54"/>
      <c r="EU282" s="54"/>
      <c r="EV282" s="54"/>
      <c r="EW282" s="24"/>
      <c r="EX282" s="24"/>
      <c r="EY282" s="167"/>
      <c r="EZ282" s="167"/>
      <c r="FA282" s="193"/>
      <c r="FB282" s="214">
        <v>44216</v>
      </c>
      <c r="FC282" s="214">
        <f>FB282</f>
        <v>44216</v>
      </c>
      <c r="FD282" s="5"/>
      <c r="FE282" s="5"/>
      <c r="FF282" s="24" t="str">
        <f>IF(FE282&gt;0,WORKDAY(FB282,10),"-")</f>
        <v>-</v>
      </c>
      <c r="FG282" s="24" t="str">
        <f>IF(FE282&gt;0,WORKDAY(FC282,10),"-")</f>
        <v>-</v>
      </c>
      <c r="FH282" s="5"/>
      <c r="FI282" s="5"/>
      <c r="FJ282" s="34"/>
      <c r="FK282" s="24">
        <f t="shared" ref="FK282:FK286" si="278">WORKDAY(FB282,20)</f>
        <v>44244</v>
      </c>
      <c r="FL282" s="24">
        <f>FK282</f>
        <v>44244</v>
      </c>
      <c r="FM282" s="167"/>
      <c r="FN282" s="167"/>
      <c r="FO282" s="24" t="str">
        <f>IF(FN282&gt;0,WORKDAY(FK282,10),"-")</f>
        <v>-</v>
      </c>
      <c r="FP282" s="24" t="str">
        <f>IF(FN282&gt;0,WORKDAY(FL282,10),"-")</f>
        <v>-</v>
      </c>
      <c r="FQ282" s="5"/>
      <c r="FR282" s="5"/>
      <c r="FS282" s="54"/>
      <c r="FT282" s="24">
        <f t="shared" ref="FT282:FT286" si="279">WORKDAY(FK282,20)</f>
        <v>44272</v>
      </c>
      <c r="FU282" s="24">
        <f>FT282</f>
        <v>44272</v>
      </c>
      <c r="FV282" s="5"/>
      <c r="FW282" s="5"/>
      <c r="FX282" s="24" t="str">
        <f>IF(FW282&gt;0,WORKDAY(FT282,10),"-")</f>
        <v>-</v>
      </c>
      <c r="FY282" s="24" t="str">
        <f>IF(FW282&gt;0,WORKDAY(FU282,10),"-")</f>
        <v>-</v>
      </c>
      <c r="FZ282" s="5"/>
      <c r="GA282" s="5"/>
      <c r="GB282" s="54"/>
      <c r="GC282" s="54"/>
      <c r="GD282" s="54"/>
      <c r="GE282" s="54"/>
      <c r="GF282" s="54"/>
      <c r="GG282" s="54"/>
      <c r="GH282" s="54"/>
      <c r="GI282" s="54"/>
      <c r="GJ282" s="54"/>
      <c r="GK282" s="54"/>
      <c r="GL282" s="54"/>
      <c r="GM282" s="54"/>
      <c r="GN282" s="54"/>
      <c r="GO282" s="54"/>
      <c r="GP282" s="54"/>
      <c r="GQ282" s="54"/>
      <c r="GR282" s="54"/>
      <c r="GS282" s="54"/>
      <c r="GT282" s="54"/>
      <c r="GU282" s="54"/>
      <c r="GV282" s="54"/>
      <c r="GW282" s="54"/>
      <c r="GX282" s="54"/>
      <c r="GY282" s="54"/>
      <c r="GZ282" s="193"/>
      <c r="HA282" s="54"/>
      <c r="HB282" s="54"/>
      <c r="HC282" s="54"/>
      <c r="HD282" s="34">
        <f t="shared" ca="1" si="246"/>
        <v>1</v>
      </c>
      <c r="HE282" s="25">
        <f t="shared" ca="1" si="271"/>
        <v>6.8389057750759875E-4</v>
      </c>
      <c r="HF282" s="25">
        <f t="shared" ca="1" si="272"/>
        <v>1.5197568389057751E-3</v>
      </c>
      <c r="HG282" s="25">
        <f t="shared" ca="1" si="273"/>
        <v>9.0543259557344079E-4</v>
      </c>
      <c r="HH282" s="25">
        <f t="shared" ca="1" si="274"/>
        <v>2.012072434607646E-3</v>
      </c>
      <c r="HI282" s="25"/>
      <c r="HJ282" s="25"/>
      <c r="HK282" s="5"/>
      <c r="HL282" s="24">
        <f t="shared" ca="1" si="241"/>
        <v>44243</v>
      </c>
      <c r="HM282" s="107"/>
      <c r="HN282" s="85"/>
      <c r="HO282" s="204" t="str">
        <f t="shared" si="247"/>
        <v>ожидание A1</v>
      </c>
      <c r="HP282" s="204" t="str">
        <f t="shared" si="248"/>
        <v>не выгружено 00</v>
      </c>
      <c r="HQ282" s="182" t="str">
        <f t="shared" si="249"/>
        <v>выгружено A1</v>
      </c>
      <c r="HR282" s="182" t="str">
        <f t="shared" si="250"/>
        <v>ожидание A1</v>
      </c>
      <c r="HS282" s="182" t="b">
        <f t="shared" si="251"/>
        <v>0</v>
      </c>
      <c r="HT282" s="182" t="str">
        <f t="shared" si="252"/>
        <v>ожидание замечаний</v>
      </c>
      <c r="HU282" s="182" t="str">
        <f t="shared" si="253"/>
        <v>0055-P2-GA1-CPC-TRM-00655</v>
      </c>
      <c r="HV282" s="191">
        <f t="shared" si="254"/>
        <v>44243</v>
      </c>
      <c r="HW282" s="184" t="str">
        <f t="shared" si="255"/>
        <v>ожидание A1</v>
      </c>
      <c r="HX282" s="191" t="str">
        <f t="shared" si="256"/>
        <v>ожидание A1</v>
      </c>
      <c r="HY282" s="183"/>
      <c r="HZ282" s="182" t="str">
        <f t="shared" si="257"/>
        <v>выгружено</v>
      </c>
      <c r="IA282" s="182" t="str">
        <f t="shared" si="258"/>
        <v>A1</v>
      </c>
      <c r="IB282" s="182" t="str">
        <f t="shared" si="259"/>
        <v>ожидание замечаний к ревизии</v>
      </c>
      <c r="IC282" s="182" t="str">
        <f t="shared" si="260"/>
        <v>A1</v>
      </c>
      <c r="ID282" s="182" t="str">
        <f t="shared" si="261"/>
        <v>A1</v>
      </c>
      <c r="IE282" s="185" t="str">
        <f t="shared" si="262"/>
        <v>1</v>
      </c>
      <c r="IF282" s="135" t="s">
        <v>705</v>
      </c>
      <c r="IG282" s="181">
        <v>1</v>
      </c>
      <c r="IH282" s="85"/>
      <c r="II282" s="85"/>
      <c r="IJ282" s="85"/>
      <c r="IK282" s="85"/>
      <c r="IL282" s="85"/>
      <c r="IM282" s="85"/>
      <c r="IN282" s="85"/>
      <c r="IO282" s="85"/>
      <c r="IP282" s="85"/>
      <c r="IQ282" s="85"/>
      <c r="IR282" s="85"/>
      <c r="IS282" s="85"/>
      <c r="IT282" s="85"/>
      <c r="IU282" s="85"/>
      <c r="IV282" s="85"/>
      <c r="IW282" s="85"/>
      <c r="IX282" s="85"/>
      <c r="IY282" s="85"/>
      <c r="IZ282" s="85"/>
      <c r="JA282" s="85"/>
      <c r="JB282" s="85"/>
      <c r="JC282" s="85"/>
      <c r="JD282" s="85"/>
      <c r="JE282" s="85"/>
      <c r="JF282" s="85"/>
      <c r="JG282" s="85"/>
      <c r="JH282" s="85"/>
      <c r="JI282" s="85"/>
      <c r="JJ282" s="85"/>
      <c r="JK282" s="85"/>
      <c r="JL282" s="85"/>
      <c r="JM282" s="85"/>
      <c r="JN282" s="85"/>
      <c r="JO282" s="85"/>
      <c r="JP282" s="85"/>
      <c r="JQ282" s="85"/>
      <c r="JR282" s="85"/>
      <c r="JS282" s="85"/>
      <c r="JT282" s="85"/>
      <c r="JU282" s="85"/>
      <c r="JV282" s="85"/>
      <c r="JW282" s="85"/>
      <c r="JX282" s="85"/>
      <c r="JY282" s="85"/>
      <c r="JZ282" s="85"/>
      <c r="KA282" s="85"/>
      <c r="KB282" s="85"/>
      <c r="KC282" s="85"/>
    </row>
    <row r="283" spans="1:289" s="57" customFormat="1" ht="57" hidden="1" customHeight="1">
      <c r="A283" s="42"/>
      <c r="B283" s="19" t="s">
        <v>156</v>
      </c>
      <c r="C283" s="19" t="s">
        <v>157</v>
      </c>
      <c r="D283" s="5"/>
      <c r="E283" s="5"/>
      <c r="F283" s="5"/>
      <c r="G283" s="5"/>
      <c r="H283" s="5" t="s">
        <v>727</v>
      </c>
      <c r="I283" s="5" t="s">
        <v>736</v>
      </c>
      <c r="J283" s="5"/>
      <c r="K283" s="5"/>
      <c r="L283" s="5"/>
      <c r="M283" s="5"/>
      <c r="N283" s="5"/>
      <c r="O283" s="5"/>
      <c r="P283" s="5" t="s">
        <v>749</v>
      </c>
      <c r="Q283" s="5" t="s">
        <v>750</v>
      </c>
      <c r="R283" s="5" t="s">
        <v>209</v>
      </c>
      <c r="S283" s="5" t="s">
        <v>362</v>
      </c>
      <c r="T283" s="5" t="s">
        <v>370</v>
      </c>
      <c r="U283" s="5" t="s">
        <v>158</v>
      </c>
      <c r="V283" s="5"/>
      <c r="W283" s="167" t="str">
        <f t="shared" ref="W283:W285" si="280">CONCATENATE(X283,"-",Y283,"-",Z283,AA283,,AB283,"-",AC283)</f>
        <v>3-60-JGMCN-0003</v>
      </c>
      <c r="X283" s="19" t="s">
        <v>180</v>
      </c>
      <c r="Y283" s="19">
        <v>60</v>
      </c>
      <c r="Z283" s="19" t="s">
        <v>179</v>
      </c>
      <c r="AA283" s="19" t="s">
        <v>305</v>
      </c>
      <c r="AB283" s="19" t="s">
        <v>304</v>
      </c>
      <c r="AC283" s="19" t="s">
        <v>193</v>
      </c>
      <c r="AD283" s="5"/>
      <c r="AE283" s="19">
        <v>4</v>
      </c>
      <c r="AF283" s="19" t="s">
        <v>181</v>
      </c>
      <c r="AG283" s="19" t="s">
        <v>182</v>
      </c>
      <c r="AH283" s="19">
        <v>335</v>
      </c>
      <c r="AI283" s="19" t="s">
        <v>227</v>
      </c>
      <c r="AJ283" s="5"/>
      <c r="AK283" s="5"/>
      <c r="AL283" s="5" t="s">
        <v>121</v>
      </c>
      <c r="AM283" s="5"/>
      <c r="AN283" s="5" t="s">
        <v>168</v>
      </c>
      <c r="AO283" s="5" t="str">
        <f>CONCATENATE("0055-",B283,"-",C283,"-","4",".",AE283,".",AF283,".",AG283,".",AH283,"-",AL283,".",AN283,"-",AI283)</f>
        <v>0055-CPC-GA1-4.4.4.60.335-ATH2.SP-0014</v>
      </c>
      <c r="AP283" s="5" t="str">
        <f>CONCATENATE("0055-",B283,"-",C283,"-","4",".",AE283,".",AF283,".",AG283,".",AH283,"-",AL283,"-",AN283,"-",AI283,"_",BD283,"_",U283)</f>
        <v>0055-CPC-GA1-4.4.4.60.335-ATH2-SP-0014_A1_ER</v>
      </c>
      <c r="AQ283" s="13" t="s">
        <v>325</v>
      </c>
      <c r="AR283" s="13" t="s">
        <v>392</v>
      </c>
      <c r="AS283" s="13" t="s">
        <v>387</v>
      </c>
      <c r="AT283" s="13" t="s">
        <v>386</v>
      </c>
      <c r="AU283" s="13" t="s">
        <v>319</v>
      </c>
      <c r="AV283" s="13" t="s">
        <v>334</v>
      </c>
      <c r="AW283" s="13" t="str">
        <f>CONCATENATE(AQ283," ",AS283,CHAR(10),W283,CHAR(10),AU283)</f>
        <v>AGDS Marshalling Cabinet for NON-IS channels 
3-60-JGMCN-0003
List of elements</v>
      </c>
      <c r="AX283" s="13" t="str">
        <f>CONCATENATE(AR283," ",AT283,CHAR(10),W283,CHAR(10),AV283)</f>
        <v>Шкаф кроссовый АСКЗ, аналоговые и дискретные сигналы, неискробезопасный
3-60-JGMCN-0003
Перечень элементов</v>
      </c>
      <c r="AY283" s="5"/>
      <c r="AZ283" s="5" t="s">
        <v>490</v>
      </c>
      <c r="BA283" s="5" t="s">
        <v>489</v>
      </c>
      <c r="BB283" s="5" t="str">
        <f>IF(FW283&gt;0,"02",IF(FN283&gt;0,"01",IF(FE283&gt;0,"00",IF(EM283&gt;0,"G1",IF(ED283&gt;0,"F1",IF(DU283&gt;0,"E1",IF(DL283&gt;0,"D1",IF(DC283&gt;0,"C1",IF(CT283&gt;0,"B1",IF(BM283&gt;0,"A1","-"))))))))))</f>
        <v>A1</v>
      </c>
      <c r="BC283" s="167" t="str">
        <f t="shared" si="276"/>
        <v>IFR</v>
      </c>
      <c r="BD283" s="5" t="str">
        <f t="shared" si="277"/>
        <v>A1</v>
      </c>
      <c r="BE283" s="5"/>
      <c r="BF283" s="5"/>
      <c r="BG283" s="12"/>
      <c r="BH283" s="5"/>
      <c r="BI283" s="5"/>
      <c r="BJ283" s="54">
        <f>FB283-(28+15)</f>
        <v>44173</v>
      </c>
      <c r="BK283" s="54">
        <f ca="1">IF(BM283&gt;0,BL283,IF(BJ283&lt;TODAY(),WORKDAY(TODAY(),10),BJ283))</f>
        <v>44243</v>
      </c>
      <c r="BL283" s="193">
        <v>44243</v>
      </c>
      <c r="BM283" s="167" t="s">
        <v>780</v>
      </c>
      <c r="BN283" s="167"/>
      <c r="BO283" s="167"/>
      <c r="BP283" s="167"/>
      <c r="BQ283" s="167"/>
      <c r="BR283" s="157"/>
      <c r="BS283" s="157"/>
      <c r="BT283" s="157"/>
      <c r="BU283" s="157"/>
      <c r="BV283" s="157"/>
      <c r="BW283" s="147"/>
      <c r="BX283" s="147"/>
      <c r="BY283" s="147"/>
      <c r="BZ283" s="147"/>
      <c r="CA283" s="147"/>
      <c r="CB283" s="125"/>
      <c r="CC283" s="125"/>
      <c r="CD283" s="125"/>
      <c r="CE283" s="125"/>
      <c r="CF283" s="125"/>
      <c r="CG283" s="125"/>
      <c r="CH283" s="125"/>
      <c r="CI283" s="125"/>
      <c r="CJ283" s="125"/>
      <c r="CK283" s="125"/>
      <c r="CL283" s="24">
        <f>WORKDAY(BJ283,20)</f>
        <v>44201</v>
      </c>
      <c r="CM283" s="24">
        <f ca="1">IF(BM283&gt;0,WORKDAY(BK283,10),"-")</f>
        <v>44257</v>
      </c>
      <c r="CN283" s="54"/>
      <c r="CO283" s="117"/>
      <c r="CP283" s="34"/>
      <c r="CQ283" s="24">
        <f>WORKDAY(CL283,10)</f>
        <v>44215</v>
      </c>
      <c r="CR283" s="24" t="str">
        <f>IF(CO283&gt;0,WORKDAY(CM283,10),"-")</f>
        <v>-</v>
      </c>
      <c r="CS283" s="54"/>
      <c r="CT283" s="5"/>
      <c r="CU283" s="24" t="str">
        <f>IF(CT283&gt;0,WORKDAY(CQ283,10),"-")</f>
        <v>-</v>
      </c>
      <c r="CV283" s="24" t="str">
        <f>IF(CT283&gt;0,WORKDAY(CR283,10),"-")</f>
        <v>-</v>
      </c>
      <c r="CW283" s="54"/>
      <c r="CX283" s="5"/>
      <c r="CY283" s="34"/>
      <c r="CZ283" s="24" t="str">
        <f>IF(CX283&gt;0,WORKDAY(CU283,10),"-")</f>
        <v>-</v>
      </c>
      <c r="DA283" s="24" t="str">
        <f>IF(CX283&gt;0,WORKDAY(CV283,10),"-")</f>
        <v>-</v>
      </c>
      <c r="DB283" s="24"/>
      <c r="DC283" s="5"/>
      <c r="DD283" s="24" t="str">
        <f>IF(DC283&gt;0,WORKDAY(CZ283,10),"-")</f>
        <v>-</v>
      </c>
      <c r="DE283" s="24" t="str">
        <f>IF(DC283&gt;0,WORKDAY(DA283,10),"-")</f>
        <v>-</v>
      </c>
      <c r="DF283" s="5"/>
      <c r="DG283" s="5"/>
      <c r="DH283" s="54"/>
      <c r="DI283" s="24" t="str">
        <f>IF(DG283&gt;0,WORKDAY(DD283,10),"-")</f>
        <v>-</v>
      </c>
      <c r="DJ283" s="24">
        <v>43455</v>
      </c>
      <c r="DK283" s="5"/>
      <c r="DL283" s="5"/>
      <c r="DM283" s="24" t="str">
        <f>IF(DL283&gt;0,WORKDAY(DI283,10),"-")</f>
        <v>-</v>
      </c>
      <c r="DN283" s="24" t="str">
        <f>IF(DL283&gt;0,WORKDAY(DJ283,10),"-")</f>
        <v>-</v>
      </c>
      <c r="DO283" s="5"/>
      <c r="DP283" s="5"/>
      <c r="DQ283" s="54"/>
      <c r="DR283" s="24" t="str">
        <f>IF(DP283&gt;0,WORKDAY(DM283,10),"-")</f>
        <v>-</v>
      </c>
      <c r="DS283" s="24">
        <v>43455</v>
      </c>
      <c r="DT283" s="5"/>
      <c r="DU283" s="5"/>
      <c r="DV283" s="24" t="str">
        <f>IF(DU283&gt;0,WORKDAY(DR283,10),"-")</f>
        <v>-</v>
      </c>
      <c r="DW283" s="24" t="str">
        <f>IF(DU283&gt;0,WORKDAY(DS283,10),"-")</f>
        <v>-</v>
      </c>
      <c r="DX283" s="5"/>
      <c r="DY283" s="5"/>
      <c r="DZ283" s="54"/>
      <c r="EA283" s="24" t="str">
        <f>IF(DY283&gt;0,WORKDAY(DV283,10),"-")</f>
        <v>-</v>
      </c>
      <c r="EB283" s="24" t="str">
        <f>IF(DY283&gt;0,WORKDAY(DW283,10),"-")</f>
        <v>-</v>
      </c>
      <c r="EC283" s="5"/>
      <c r="ED283" s="5"/>
      <c r="EE283" s="24" t="str">
        <f>IF(ED283&gt;0,WORKDAY(EA283,10),"-")</f>
        <v>-</v>
      </c>
      <c r="EF283" s="24" t="str">
        <f>IF(ED283&gt;0,WORKDAY(EB283,10),"-")</f>
        <v>-</v>
      </c>
      <c r="EG283" s="5"/>
      <c r="EH283" s="5"/>
      <c r="EI283" s="54"/>
      <c r="EJ283" s="24" t="str">
        <f>IF(EH283&gt;0,WORKDAY(EE283,10),"-")</f>
        <v>-</v>
      </c>
      <c r="EK283" s="24" t="str">
        <f>IF(EH283&gt;0,WORKDAY(EF283,10),"-")</f>
        <v>-</v>
      </c>
      <c r="EL283" s="5"/>
      <c r="EM283" s="5"/>
      <c r="EN283" s="24" t="str">
        <f>IF(EM283&gt;0,WORKDAY(EJ283,10),"-")</f>
        <v>-</v>
      </c>
      <c r="EO283" s="24" t="str">
        <f>IF(EM283&gt;0,WORKDAY(EK283,10),"-")</f>
        <v>-</v>
      </c>
      <c r="EP283" s="5"/>
      <c r="EQ283" s="5"/>
      <c r="ER283" s="54"/>
      <c r="ES283" s="54"/>
      <c r="ET283" s="54"/>
      <c r="EU283" s="54"/>
      <c r="EV283" s="54"/>
      <c r="EW283" s="24"/>
      <c r="EX283" s="24"/>
      <c r="EY283" s="167"/>
      <c r="EZ283" s="167"/>
      <c r="FA283" s="193"/>
      <c r="FB283" s="214">
        <v>44216</v>
      </c>
      <c r="FC283" s="214">
        <f>FB283</f>
        <v>44216</v>
      </c>
      <c r="FD283" s="5"/>
      <c r="FE283" s="5"/>
      <c r="FF283" s="24" t="str">
        <f>IF(FE283&gt;0,WORKDAY(FB283,10),"-")</f>
        <v>-</v>
      </c>
      <c r="FG283" s="24" t="str">
        <f>IF(FE283&gt;0,WORKDAY(FC283,10),"-")</f>
        <v>-</v>
      </c>
      <c r="FH283" s="5"/>
      <c r="FI283" s="5"/>
      <c r="FJ283" s="34"/>
      <c r="FK283" s="24">
        <f t="shared" si="278"/>
        <v>44244</v>
      </c>
      <c r="FL283" s="24">
        <f>FK283</f>
        <v>44244</v>
      </c>
      <c r="FM283" s="167"/>
      <c r="FN283" s="167"/>
      <c r="FO283" s="24" t="str">
        <f>IF(FN283&gt;0,WORKDAY(FK283,10),"-")</f>
        <v>-</v>
      </c>
      <c r="FP283" s="24" t="str">
        <f>IF(FN283&gt;0,WORKDAY(FL283,10),"-")</f>
        <v>-</v>
      </c>
      <c r="FQ283" s="5"/>
      <c r="FR283" s="5"/>
      <c r="FS283" s="54"/>
      <c r="FT283" s="24">
        <f t="shared" si="279"/>
        <v>44272</v>
      </c>
      <c r="FU283" s="24">
        <f>FT283</f>
        <v>44272</v>
      </c>
      <c r="FV283" s="5"/>
      <c r="FW283" s="5"/>
      <c r="FX283" s="24" t="str">
        <f>IF(FW283&gt;0,WORKDAY(FT283,10),"-")</f>
        <v>-</v>
      </c>
      <c r="FY283" s="24" t="str">
        <f>IF(FW283&gt;0,WORKDAY(FU283,10),"-")</f>
        <v>-</v>
      </c>
      <c r="FZ283" s="5"/>
      <c r="GA283" s="5"/>
      <c r="GB283" s="54"/>
      <c r="GC283" s="54"/>
      <c r="GD283" s="54"/>
      <c r="GE283" s="54"/>
      <c r="GF283" s="54"/>
      <c r="GG283" s="54"/>
      <c r="GH283" s="54"/>
      <c r="GI283" s="54"/>
      <c r="GJ283" s="54"/>
      <c r="GK283" s="54"/>
      <c r="GL283" s="54"/>
      <c r="GM283" s="54"/>
      <c r="GN283" s="54"/>
      <c r="GO283" s="54"/>
      <c r="GP283" s="54"/>
      <c r="GQ283" s="54"/>
      <c r="GR283" s="54"/>
      <c r="GS283" s="54"/>
      <c r="GT283" s="54"/>
      <c r="GU283" s="54"/>
      <c r="GV283" s="54"/>
      <c r="GW283" s="54"/>
      <c r="GX283" s="54"/>
      <c r="GY283" s="54"/>
      <c r="GZ283" s="193"/>
      <c r="HA283" s="54"/>
      <c r="HB283" s="54"/>
      <c r="HC283" s="54"/>
      <c r="HD283" s="34">
        <f t="shared" ca="1" si="246"/>
        <v>1</v>
      </c>
      <c r="HE283" s="25">
        <f t="shared" ca="1" si="271"/>
        <v>6.8389057750759875E-4</v>
      </c>
      <c r="HF283" s="25">
        <f t="shared" ca="1" si="272"/>
        <v>1.5197568389057751E-3</v>
      </c>
      <c r="HG283" s="25">
        <f t="shared" ca="1" si="273"/>
        <v>9.0543259557344079E-4</v>
      </c>
      <c r="HH283" s="25">
        <f t="shared" ca="1" si="274"/>
        <v>2.012072434607646E-3</v>
      </c>
      <c r="HI283" s="25"/>
      <c r="HJ283" s="25"/>
      <c r="HK283" s="5"/>
      <c r="HL283" s="24">
        <f t="shared" ca="1" si="241"/>
        <v>44243</v>
      </c>
      <c r="HM283" s="107"/>
      <c r="HN283" s="85"/>
      <c r="HO283" s="204" t="str">
        <f t="shared" si="247"/>
        <v>ожидание A1</v>
      </c>
      <c r="HP283" s="204" t="str">
        <f t="shared" si="248"/>
        <v>не выгружено 00</v>
      </c>
      <c r="HQ283" s="182" t="str">
        <f t="shared" si="249"/>
        <v>выгружено A1</v>
      </c>
      <c r="HR283" s="182" t="str">
        <f t="shared" si="250"/>
        <v>ожидание A1</v>
      </c>
      <c r="HS283" s="182" t="b">
        <f t="shared" si="251"/>
        <v>0</v>
      </c>
      <c r="HT283" s="182" t="str">
        <f t="shared" si="252"/>
        <v>ожидание замечаний</v>
      </c>
      <c r="HU283" s="182" t="str">
        <f t="shared" si="253"/>
        <v>0055-P2-GA1-CPC-TRM-00655</v>
      </c>
      <c r="HV283" s="191">
        <f t="shared" si="254"/>
        <v>44243</v>
      </c>
      <c r="HW283" s="184" t="str">
        <f t="shared" si="255"/>
        <v>ожидание A1</v>
      </c>
      <c r="HX283" s="191" t="str">
        <f t="shared" si="256"/>
        <v>ожидание A1</v>
      </c>
      <c r="HY283" s="183"/>
      <c r="HZ283" s="182" t="str">
        <f t="shared" si="257"/>
        <v>выгружено</v>
      </c>
      <c r="IA283" s="182" t="str">
        <f t="shared" si="258"/>
        <v>A1</v>
      </c>
      <c r="IB283" s="182" t="str">
        <f t="shared" si="259"/>
        <v>ожидание замечаний к ревизии</v>
      </c>
      <c r="IC283" s="182" t="str">
        <f t="shared" si="260"/>
        <v>A1</v>
      </c>
      <c r="ID283" s="182" t="str">
        <f t="shared" si="261"/>
        <v>A1</v>
      </c>
      <c r="IE283" s="185" t="str">
        <f t="shared" si="262"/>
        <v>1</v>
      </c>
      <c r="IF283" s="135" t="s">
        <v>705</v>
      </c>
      <c r="IG283" s="181">
        <v>1</v>
      </c>
      <c r="IH283" s="85"/>
      <c r="II283" s="85"/>
      <c r="IJ283" s="85"/>
      <c r="IK283" s="85"/>
      <c r="IL283" s="85"/>
      <c r="IM283" s="85"/>
      <c r="IN283" s="85"/>
      <c r="IO283" s="85"/>
      <c r="IP283" s="85"/>
      <c r="IQ283" s="85"/>
      <c r="IR283" s="85"/>
      <c r="IS283" s="85"/>
      <c r="IT283" s="85"/>
      <c r="IU283" s="85"/>
      <c r="IV283" s="85"/>
      <c r="IW283" s="85"/>
      <c r="IX283" s="85"/>
      <c r="IY283" s="85"/>
      <c r="IZ283" s="85"/>
      <c r="JA283" s="85"/>
      <c r="JB283" s="85"/>
      <c r="JC283" s="85"/>
      <c r="JD283" s="85"/>
      <c r="JE283" s="85"/>
      <c r="JF283" s="85"/>
      <c r="JG283" s="85"/>
      <c r="JH283" s="85"/>
      <c r="JI283" s="85"/>
      <c r="JJ283" s="85"/>
      <c r="JK283" s="85"/>
      <c r="JL283" s="85"/>
      <c r="JM283" s="85"/>
      <c r="JN283" s="85"/>
      <c r="JO283" s="85"/>
      <c r="JP283" s="85"/>
      <c r="JQ283" s="85"/>
      <c r="JR283" s="85"/>
      <c r="JS283" s="85"/>
      <c r="JT283" s="85"/>
      <c r="JU283" s="85"/>
      <c r="JV283" s="85"/>
      <c r="JW283" s="85"/>
      <c r="JX283" s="85"/>
      <c r="JY283" s="85"/>
      <c r="JZ283" s="85"/>
      <c r="KA283" s="85"/>
      <c r="KB283" s="85"/>
      <c r="KC283" s="85"/>
    </row>
    <row r="284" spans="1:289" s="57" customFormat="1" ht="57" hidden="1" customHeight="1">
      <c r="A284" s="42"/>
      <c r="B284" s="19" t="s">
        <v>156</v>
      </c>
      <c r="C284" s="19" t="s">
        <v>157</v>
      </c>
      <c r="D284" s="5"/>
      <c r="E284" s="5"/>
      <c r="F284" s="5"/>
      <c r="G284" s="5"/>
      <c r="H284" s="5" t="s">
        <v>727</v>
      </c>
      <c r="I284" s="5" t="s">
        <v>736</v>
      </c>
      <c r="J284" s="5"/>
      <c r="K284" s="5"/>
      <c r="L284" s="5"/>
      <c r="M284" s="5"/>
      <c r="N284" s="5"/>
      <c r="O284" s="5"/>
      <c r="P284" s="5" t="s">
        <v>749</v>
      </c>
      <c r="Q284" s="5" t="s">
        <v>750</v>
      </c>
      <c r="R284" s="5" t="s">
        <v>209</v>
      </c>
      <c r="S284" s="5" t="s">
        <v>362</v>
      </c>
      <c r="T284" s="5" t="s">
        <v>370</v>
      </c>
      <c r="U284" s="5" t="s">
        <v>158</v>
      </c>
      <c r="V284" s="5"/>
      <c r="W284" s="167" t="str">
        <f t="shared" si="280"/>
        <v>3-60-JGMCN-0003</v>
      </c>
      <c r="X284" s="19" t="s">
        <v>180</v>
      </c>
      <c r="Y284" s="19">
        <v>60</v>
      </c>
      <c r="Z284" s="19" t="s">
        <v>179</v>
      </c>
      <c r="AA284" s="19" t="s">
        <v>305</v>
      </c>
      <c r="AB284" s="19" t="s">
        <v>304</v>
      </c>
      <c r="AC284" s="19" t="s">
        <v>193</v>
      </c>
      <c r="AD284" s="5"/>
      <c r="AE284" s="19">
        <v>4</v>
      </c>
      <c r="AF284" s="19" t="s">
        <v>181</v>
      </c>
      <c r="AG284" s="19" t="s">
        <v>182</v>
      </c>
      <c r="AH284" s="19">
        <v>335</v>
      </c>
      <c r="AI284" s="19" t="s">
        <v>227</v>
      </c>
      <c r="AJ284" s="5"/>
      <c r="AK284" s="5"/>
      <c r="AL284" s="5" t="s">
        <v>121</v>
      </c>
      <c r="AM284" s="5"/>
      <c r="AN284" s="5" t="s">
        <v>169</v>
      </c>
      <c r="AO284" s="5" t="str">
        <f>CONCATENATE("0055-",B284,"-",C284,"-","4",".",AE284,".",AF284,".",AG284,".",AH284,"-",AL284,".",AN284,"-",AI284)</f>
        <v>0055-CPC-GA1-4.4.4.60.335-ATH2.V0-0014</v>
      </c>
      <c r="AP284" s="5" t="str">
        <f>CONCATENATE("0055-",B284,"-",C284,"-","4",".",AE284,".",AF284,".",AG284,".",AH284,"-",AL284,"-",AN284,"-",AI284,"_",BD284,"_",U284)</f>
        <v>0055-CPC-GA1-4.4.4.60.335-ATH2-V0-0014_A1_ER</v>
      </c>
      <c r="AQ284" s="13" t="s">
        <v>325</v>
      </c>
      <c r="AR284" s="13" t="s">
        <v>392</v>
      </c>
      <c r="AS284" s="13" t="s">
        <v>387</v>
      </c>
      <c r="AT284" s="13" t="s">
        <v>386</v>
      </c>
      <c r="AU284" s="13" t="s">
        <v>320</v>
      </c>
      <c r="AV284" s="13" t="s">
        <v>335</v>
      </c>
      <c r="AW284" s="13" t="str">
        <f>CONCATENATE(AQ284," ",AS284,CHAR(10),W284,CHAR(10),AU284)</f>
        <v>AGDS Marshalling Cabinet for NON-IS channels 
3-60-JGMCN-0003
General view drawings</v>
      </c>
      <c r="AX284" s="13" t="str">
        <f>CONCATENATE(AR284," ",AT284,CHAR(10),W284,CHAR(10),AV284)</f>
        <v>Шкаф кроссовый АСКЗ, аналоговые и дискретные сигналы, неискробезопасный
3-60-JGMCN-0003
Чертеж общего вида</v>
      </c>
      <c r="AY284" s="5"/>
      <c r="AZ284" s="5" t="s">
        <v>490</v>
      </c>
      <c r="BA284" s="5" t="s">
        <v>489</v>
      </c>
      <c r="BB284" s="5" t="str">
        <f>IF(FW284&gt;0,"02",IF(FN284&gt;0,"01",IF(FE284&gt;0,"00",IF(EM284&gt;0,"G1",IF(ED284&gt;0,"F1",IF(DU284&gt;0,"E1",IF(DL284&gt;0,"D1",IF(DC284&gt;0,"C1",IF(CT284&gt;0,"B1",IF(BM284&gt;0,"A1","-"))))))))))</f>
        <v>A1</v>
      </c>
      <c r="BC284" s="167" t="str">
        <f t="shared" si="276"/>
        <v>IFR</v>
      </c>
      <c r="BD284" s="5" t="str">
        <f t="shared" si="277"/>
        <v>A1</v>
      </c>
      <c r="BE284" s="5"/>
      <c r="BF284" s="5"/>
      <c r="BG284" s="12"/>
      <c r="BH284" s="5"/>
      <c r="BI284" s="5"/>
      <c r="BJ284" s="54">
        <f>FB284-(28+15)</f>
        <v>44173</v>
      </c>
      <c r="BK284" s="54">
        <f ca="1">IF(BM284&gt;0,BL284,IF(BJ284&lt;TODAY(),WORKDAY(TODAY(),10),BJ284))</f>
        <v>44243</v>
      </c>
      <c r="BL284" s="193">
        <v>44243</v>
      </c>
      <c r="BM284" s="167" t="s">
        <v>780</v>
      </c>
      <c r="BN284" s="167"/>
      <c r="BO284" s="167"/>
      <c r="BP284" s="167"/>
      <c r="BQ284" s="167"/>
      <c r="BR284" s="157"/>
      <c r="BS284" s="157"/>
      <c r="BT284" s="157"/>
      <c r="BU284" s="157"/>
      <c r="BV284" s="157"/>
      <c r="BW284" s="147"/>
      <c r="BX284" s="147"/>
      <c r="BY284" s="147"/>
      <c r="BZ284" s="147"/>
      <c r="CA284" s="147"/>
      <c r="CB284" s="125"/>
      <c r="CC284" s="125"/>
      <c r="CD284" s="125"/>
      <c r="CE284" s="125"/>
      <c r="CF284" s="125"/>
      <c r="CG284" s="125"/>
      <c r="CH284" s="125"/>
      <c r="CI284" s="125"/>
      <c r="CJ284" s="125"/>
      <c r="CK284" s="125"/>
      <c r="CL284" s="24">
        <f>WORKDAY(BJ284,20)</f>
        <v>44201</v>
      </c>
      <c r="CM284" s="24">
        <f ca="1">IF(BM284&gt;0,WORKDAY(BK284,10),"-")</f>
        <v>44257</v>
      </c>
      <c r="CN284" s="54"/>
      <c r="CO284" s="117"/>
      <c r="CP284" s="34"/>
      <c r="CQ284" s="24">
        <f>WORKDAY(CL284,10)</f>
        <v>44215</v>
      </c>
      <c r="CR284" s="24" t="str">
        <f>IF(CO284&gt;0,WORKDAY(CM284,10),"-")</f>
        <v>-</v>
      </c>
      <c r="CS284" s="54"/>
      <c r="CT284" s="5"/>
      <c r="CU284" s="24" t="str">
        <f>IF(CT284&gt;0,WORKDAY(CQ284,10),"-")</f>
        <v>-</v>
      </c>
      <c r="CV284" s="24" t="str">
        <f>IF(CT284&gt;0,WORKDAY(CR284,10),"-")</f>
        <v>-</v>
      </c>
      <c r="CW284" s="54"/>
      <c r="CX284" s="5"/>
      <c r="CY284" s="34"/>
      <c r="CZ284" s="24" t="str">
        <f>IF(CX284&gt;0,WORKDAY(CU284,10),"-")</f>
        <v>-</v>
      </c>
      <c r="DA284" s="24" t="str">
        <f>IF(CX284&gt;0,WORKDAY(CV284,10),"-")</f>
        <v>-</v>
      </c>
      <c r="DB284" s="24"/>
      <c r="DC284" s="5"/>
      <c r="DD284" s="24" t="str">
        <f>IF(DC284&gt;0,WORKDAY(CZ284,10),"-")</f>
        <v>-</v>
      </c>
      <c r="DE284" s="24" t="str">
        <f>IF(DC284&gt;0,WORKDAY(DA284,10),"-")</f>
        <v>-</v>
      </c>
      <c r="DF284" s="5"/>
      <c r="DG284" s="5"/>
      <c r="DH284" s="54"/>
      <c r="DI284" s="24" t="str">
        <f>IF(DG284&gt;0,WORKDAY(DD284,10),"-")</f>
        <v>-</v>
      </c>
      <c r="DJ284" s="24">
        <v>43455</v>
      </c>
      <c r="DK284" s="5"/>
      <c r="DL284" s="5"/>
      <c r="DM284" s="24" t="str">
        <f>IF(DL284&gt;0,WORKDAY(DI284,10),"-")</f>
        <v>-</v>
      </c>
      <c r="DN284" s="24" t="str">
        <f>IF(DL284&gt;0,WORKDAY(DJ284,10),"-")</f>
        <v>-</v>
      </c>
      <c r="DO284" s="5"/>
      <c r="DP284" s="5"/>
      <c r="DQ284" s="54"/>
      <c r="DR284" s="24" t="str">
        <f>IF(DP284&gt;0,WORKDAY(DM284,10),"-")</f>
        <v>-</v>
      </c>
      <c r="DS284" s="24">
        <v>43455</v>
      </c>
      <c r="DT284" s="5"/>
      <c r="DU284" s="5"/>
      <c r="DV284" s="24" t="str">
        <f>IF(DU284&gt;0,WORKDAY(DR284,10),"-")</f>
        <v>-</v>
      </c>
      <c r="DW284" s="24" t="str">
        <f>IF(DU284&gt;0,WORKDAY(DS284,10),"-")</f>
        <v>-</v>
      </c>
      <c r="DX284" s="5"/>
      <c r="DY284" s="5"/>
      <c r="DZ284" s="54"/>
      <c r="EA284" s="24" t="str">
        <f>IF(DY284&gt;0,WORKDAY(DV284,10),"-")</f>
        <v>-</v>
      </c>
      <c r="EB284" s="24" t="str">
        <f>IF(DY284&gt;0,WORKDAY(DW284,10),"-")</f>
        <v>-</v>
      </c>
      <c r="EC284" s="5"/>
      <c r="ED284" s="5"/>
      <c r="EE284" s="24" t="str">
        <f>IF(ED284&gt;0,WORKDAY(EA284,10),"-")</f>
        <v>-</v>
      </c>
      <c r="EF284" s="24" t="str">
        <f>IF(ED284&gt;0,WORKDAY(EB284,10),"-")</f>
        <v>-</v>
      </c>
      <c r="EG284" s="5"/>
      <c r="EH284" s="5"/>
      <c r="EI284" s="54"/>
      <c r="EJ284" s="24" t="str">
        <f>IF(EH284&gt;0,WORKDAY(EE284,10),"-")</f>
        <v>-</v>
      </c>
      <c r="EK284" s="24" t="str">
        <f>IF(EH284&gt;0,WORKDAY(EF284,10),"-")</f>
        <v>-</v>
      </c>
      <c r="EL284" s="5"/>
      <c r="EM284" s="5"/>
      <c r="EN284" s="24" t="str">
        <f>IF(EM284&gt;0,WORKDAY(EJ284,10),"-")</f>
        <v>-</v>
      </c>
      <c r="EO284" s="24" t="str">
        <f>IF(EM284&gt;0,WORKDAY(EK284,10),"-")</f>
        <v>-</v>
      </c>
      <c r="EP284" s="5"/>
      <c r="EQ284" s="5"/>
      <c r="ER284" s="54"/>
      <c r="ES284" s="54"/>
      <c r="ET284" s="54"/>
      <c r="EU284" s="54"/>
      <c r="EV284" s="54"/>
      <c r="EW284" s="24"/>
      <c r="EX284" s="24"/>
      <c r="EY284" s="167"/>
      <c r="EZ284" s="167"/>
      <c r="FA284" s="193"/>
      <c r="FB284" s="214">
        <v>44216</v>
      </c>
      <c r="FC284" s="214">
        <f>FB284</f>
        <v>44216</v>
      </c>
      <c r="FD284" s="5"/>
      <c r="FE284" s="5"/>
      <c r="FF284" s="24" t="str">
        <f>IF(FE284&gt;0,WORKDAY(FB284,10),"-")</f>
        <v>-</v>
      </c>
      <c r="FG284" s="24" t="str">
        <f>IF(FE284&gt;0,WORKDAY(FC284,10),"-")</f>
        <v>-</v>
      </c>
      <c r="FH284" s="5"/>
      <c r="FI284" s="5"/>
      <c r="FJ284" s="34"/>
      <c r="FK284" s="24">
        <f t="shared" si="278"/>
        <v>44244</v>
      </c>
      <c r="FL284" s="24">
        <f>FK284</f>
        <v>44244</v>
      </c>
      <c r="FM284" s="167"/>
      <c r="FN284" s="167"/>
      <c r="FO284" s="24" t="str">
        <f>IF(FN284&gt;0,WORKDAY(FK284,10),"-")</f>
        <v>-</v>
      </c>
      <c r="FP284" s="24" t="str">
        <f>IF(FN284&gt;0,WORKDAY(FL284,10),"-")</f>
        <v>-</v>
      </c>
      <c r="FQ284" s="5"/>
      <c r="FR284" s="5"/>
      <c r="FS284" s="54"/>
      <c r="FT284" s="24">
        <f t="shared" si="279"/>
        <v>44272</v>
      </c>
      <c r="FU284" s="24">
        <f>FT284</f>
        <v>44272</v>
      </c>
      <c r="FV284" s="5"/>
      <c r="FW284" s="5"/>
      <c r="FX284" s="24" t="str">
        <f>IF(FW284&gt;0,WORKDAY(FT284,10),"-")</f>
        <v>-</v>
      </c>
      <c r="FY284" s="24" t="str">
        <f>IF(FW284&gt;0,WORKDAY(FU284,10),"-")</f>
        <v>-</v>
      </c>
      <c r="FZ284" s="5"/>
      <c r="GA284" s="5"/>
      <c r="GB284" s="54"/>
      <c r="GC284" s="54"/>
      <c r="GD284" s="54"/>
      <c r="GE284" s="54"/>
      <c r="GF284" s="54"/>
      <c r="GG284" s="54"/>
      <c r="GH284" s="54"/>
      <c r="GI284" s="54"/>
      <c r="GJ284" s="54"/>
      <c r="GK284" s="54"/>
      <c r="GL284" s="54"/>
      <c r="GM284" s="54"/>
      <c r="GN284" s="54"/>
      <c r="GO284" s="54"/>
      <c r="GP284" s="54"/>
      <c r="GQ284" s="54"/>
      <c r="GR284" s="54"/>
      <c r="GS284" s="54"/>
      <c r="GT284" s="54"/>
      <c r="GU284" s="54"/>
      <c r="GV284" s="54"/>
      <c r="GW284" s="54"/>
      <c r="GX284" s="54"/>
      <c r="GY284" s="54"/>
      <c r="GZ284" s="193"/>
      <c r="HA284" s="54"/>
      <c r="HB284" s="54"/>
      <c r="HC284" s="54"/>
      <c r="HD284" s="34">
        <f t="shared" ca="1" si="246"/>
        <v>1</v>
      </c>
      <c r="HE284" s="25">
        <f t="shared" ca="1" si="271"/>
        <v>6.8389057750759875E-4</v>
      </c>
      <c r="HF284" s="25">
        <f t="shared" ca="1" si="272"/>
        <v>1.5197568389057751E-3</v>
      </c>
      <c r="HG284" s="25">
        <f t="shared" ca="1" si="273"/>
        <v>9.0543259557344079E-4</v>
      </c>
      <c r="HH284" s="25">
        <f t="shared" ca="1" si="274"/>
        <v>2.012072434607646E-3</v>
      </c>
      <c r="HI284" s="25"/>
      <c r="HJ284" s="25"/>
      <c r="HK284" s="5"/>
      <c r="HL284" s="24">
        <f t="shared" ca="1" si="241"/>
        <v>44243</v>
      </c>
      <c r="HM284" s="107"/>
      <c r="HN284" s="85"/>
      <c r="HO284" s="204" t="str">
        <f t="shared" si="247"/>
        <v>ожидание A1</v>
      </c>
      <c r="HP284" s="204" t="str">
        <f t="shared" si="248"/>
        <v>не выгружено 00</v>
      </c>
      <c r="HQ284" s="182" t="str">
        <f t="shared" si="249"/>
        <v>выгружено A1</v>
      </c>
      <c r="HR284" s="182" t="str">
        <f t="shared" si="250"/>
        <v>ожидание A1</v>
      </c>
      <c r="HS284" s="182" t="b">
        <f t="shared" si="251"/>
        <v>0</v>
      </c>
      <c r="HT284" s="182" t="str">
        <f t="shared" si="252"/>
        <v>ожидание замечаний</v>
      </c>
      <c r="HU284" s="182" t="str">
        <f t="shared" si="253"/>
        <v>0055-P2-GA1-CPC-TRM-00655</v>
      </c>
      <c r="HV284" s="191">
        <f t="shared" si="254"/>
        <v>44243</v>
      </c>
      <c r="HW284" s="184" t="str">
        <f t="shared" si="255"/>
        <v>ожидание A1</v>
      </c>
      <c r="HX284" s="191" t="str">
        <f t="shared" si="256"/>
        <v>ожидание A1</v>
      </c>
      <c r="HY284" s="183"/>
      <c r="HZ284" s="182" t="str">
        <f t="shared" si="257"/>
        <v>выгружено</v>
      </c>
      <c r="IA284" s="182" t="str">
        <f t="shared" si="258"/>
        <v>A1</v>
      </c>
      <c r="IB284" s="182" t="str">
        <f t="shared" si="259"/>
        <v>ожидание замечаний к ревизии</v>
      </c>
      <c r="IC284" s="182" t="str">
        <f t="shared" si="260"/>
        <v>A1</v>
      </c>
      <c r="ID284" s="182" t="str">
        <f t="shared" si="261"/>
        <v>A1</v>
      </c>
      <c r="IE284" s="185" t="str">
        <f t="shared" si="262"/>
        <v>1</v>
      </c>
      <c r="IF284" s="135" t="s">
        <v>705</v>
      </c>
      <c r="IG284" s="181">
        <v>1</v>
      </c>
      <c r="IH284" s="85"/>
      <c r="II284" s="85"/>
      <c r="IJ284" s="85"/>
      <c r="IK284" s="85"/>
      <c r="IL284" s="85"/>
      <c r="IM284" s="85"/>
      <c r="IN284" s="85"/>
      <c r="IO284" s="85"/>
      <c r="IP284" s="85"/>
      <c r="IQ284" s="85"/>
      <c r="IR284" s="85"/>
      <c r="IS284" s="85"/>
      <c r="IT284" s="85"/>
      <c r="IU284" s="85"/>
      <c r="IV284" s="85"/>
      <c r="IW284" s="85"/>
      <c r="IX284" s="85"/>
      <c r="IY284" s="85"/>
      <c r="IZ284" s="85"/>
      <c r="JA284" s="85"/>
      <c r="JB284" s="85"/>
      <c r="JC284" s="85"/>
      <c r="JD284" s="85"/>
      <c r="JE284" s="85"/>
      <c r="JF284" s="85"/>
      <c r="JG284" s="85"/>
      <c r="JH284" s="85"/>
      <c r="JI284" s="85"/>
      <c r="JJ284" s="85"/>
      <c r="JK284" s="85"/>
      <c r="JL284" s="85"/>
      <c r="JM284" s="85"/>
      <c r="JN284" s="85"/>
      <c r="JO284" s="85"/>
      <c r="JP284" s="85"/>
      <c r="JQ284" s="85"/>
      <c r="JR284" s="85"/>
      <c r="JS284" s="85"/>
      <c r="JT284" s="85"/>
      <c r="JU284" s="85"/>
      <c r="JV284" s="85"/>
      <c r="JW284" s="85"/>
      <c r="JX284" s="85"/>
      <c r="JY284" s="85"/>
      <c r="JZ284" s="85"/>
      <c r="KA284" s="85"/>
      <c r="KB284" s="85"/>
      <c r="KC284" s="85"/>
    </row>
    <row r="285" spans="1:289" s="57" customFormat="1" ht="57" hidden="1" customHeight="1">
      <c r="A285" s="42"/>
      <c r="B285" s="19" t="s">
        <v>156</v>
      </c>
      <c r="C285" s="19" t="s">
        <v>157</v>
      </c>
      <c r="D285" s="5"/>
      <c r="E285" s="5"/>
      <c r="F285" s="5"/>
      <c r="G285" s="5"/>
      <c r="H285" s="5" t="s">
        <v>727</v>
      </c>
      <c r="I285" s="5" t="s">
        <v>736</v>
      </c>
      <c r="J285" s="5"/>
      <c r="K285" s="5"/>
      <c r="L285" s="5"/>
      <c r="M285" s="5"/>
      <c r="N285" s="5"/>
      <c r="O285" s="5"/>
      <c r="P285" s="5" t="s">
        <v>749</v>
      </c>
      <c r="Q285" s="5" t="s">
        <v>750</v>
      </c>
      <c r="R285" s="5" t="s">
        <v>209</v>
      </c>
      <c r="S285" s="5" t="s">
        <v>362</v>
      </c>
      <c r="T285" s="5" t="s">
        <v>370</v>
      </c>
      <c r="U285" s="5" t="s">
        <v>158</v>
      </c>
      <c r="V285" s="5"/>
      <c r="W285" s="167" t="str">
        <f t="shared" si="280"/>
        <v>3-60-JGMCN-0003</v>
      </c>
      <c r="X285" s="19" t="s">
        <v>180</v>
      </c>
      <c r="Y285" s="19">
        <v>60</v>
      </c>
      <c r="Z285" s="19" t="s">
        <v>179</v>
      </c>
      <c r="AA285" s="19" t="s">
        <v>305</v>
      </c>
      <c r="AB285" s="19" t="s">
        <v>304</v>
      </c>
      <c r="AC285" s="19" t="s">
        <v>193</v>
      </c>
      <c r="AD285" s="5"/>
      <c r="AE285" s="19">
        <v>4</v>
      </c>
      <c r="AF285" s="19" t="s">
        <v>181</v>
      </c>
      <c r="AG285" s="19" t="s">
        <v>182</v>
      </c>
      <c r="AH285" s="19">
        <v>335</v>
      </c>
      <c r="AI285" s="19" t="s">
        <v>227</v>
      </c>
      <c r="AJ285" s="5"/>
      <c r="AK285" s="5"/>
      <c r="AL285" s="5" t="s">
        <v>121</v>
      </c>
      <c r="AM285" s="5"/>
      <c r="AN285" s="5" t="s">
        <v>170</v>
      </c>
      <c r="AO285" s="5" t="str">
        <f>CONCATENATE("0055-",B285,"-",C285,"-","4",".",AE285,".",AF285,".",AG285,".",AH285,"-",AL285,".",AN285,"-",AI285)</f>
        <v>0055-CPC-GA1-4.4.4.60.335-ATH2.SB-0014</v>
      </c>
      <c r="AP285" s="5" t="str">
        <f>CONCATENATE("0055-",B285,"-",C285,"-","4",".",AE285,".",AF285,".",AG285,".",AH285,"-",AL285,"-",AN285,"-",AI285,"_",BD285,"_",U285)</f>
        <v>0055-CPC-GA1-4.4.4.60.335-ATH2-SB-0014_A1_ER</v>
      </c>
      <c r="AQ285" s="13" t="s">
        <v>325</v>
      </c>
      <c r="AR285" s="13" t="s">
        <v>392</v>
      </c>
      <c r="AS285" s="13" t="s">
        <v>387</v>
      </c>
      <c r="AT285" s="13" t="s">
        <v>386</v>
      </c>
      <c r="AU285" s="13" t="s">
        <v>321</v>
      </c>
      <c r="AV285" s="13" t="s">
        <v>336</v>
      </c>
      <c r="AW285" s="13" t="str">
        <f>CONCATENATE(AQ285," ",AS285,CHAR(10),W285,CHAR(10),AU285)</f>
        <v>AGDS Marshalling Cabinet for NON-IS channels 
3-60-JGMCN-0003
Electrical circuits</v>
      </c>
      <c r="AX285" s="13" t="str">
        <f>CONCATENATE(AR285," ",AT285,CHAR(10),W285,CHAR(10),AV285)</f>
        <v>Шкаф кроссовый АСКЗ, аналоговые и дискретные сигналы, неискробезопасный
3-60-JGMCN-0003
Схема электрическая принципиальная</v>
      </c>
      <c r="AY285" s="5"/>
      <c r="AZ285" s="5" t="s">
        <v>490</v>
      </c>
      <c r="BA285" s="167" t="s">
        <v>489</v>
      </c>
      <c r="BB285" s="5" t="str">
        <f>IF(FW285&gt;0,"02",IF(FN285&gt;0,"01",IF(FE285&gt;0,"00",IF(EM285&gt;0,"G1",IF(ED285&gt;0,"F1",IF(DU285&gt;0,"E1",IF(DL285&gt;0,"D1",IF(DC285&gt;0,"C1",IF(CT285&gt;0,"B1",IF(BM285&gt;0,"A1","-"))))))))))</f>
        <v>A1</v>
      </c>
      <c r="BC285" s="167" t="str">
        <f t="shared" si="276"/>
        <v>IFR</v>
      </c>
      <c r="BD285" s="5" t="str">
        <f t="shared" si="277"/>
        <v>A1</v>
      </c>
      <c r="BE285" s="5"/>
      <c r="BF285" s="5"/>
      <c r="BG285" s="12"/>
      <c r="BH285" s="5"/>
      <c r="BI285" s="5"/>
      <c r="BJ285" s="54">
        <f>FB285-(28+15)</f>
        <v>44173</v>
      </c>
      <c r="BK285" s="54">
        <f ca="1">IF(BM285&gt;0,BL285,IF(BJ285&lt;TODAY(),WORKDAY(TODAY(),10),BJ285))</f>
        <v>44243</v>
      </c>
      <c r="BL285" s="193">
        <v>44243</v>
      </c>
      <c r="BM285" s="167" t="s">
        <v>780</v>
      </c>
      <c r="BN285" s="167"/>
      <c r="BO285" s="167"/>
      <c r="BP285" s="167"/>
      <c r="BQ285" s="167"/>
      <c r="BR285" s="157"/>
      <c r="BS285" s="157"/>
      <c r="BT285" s="157"/>
      <c r="BU285" s="157"/>
      <c r="BV285" s="157"/>
      <c r="BW285" s="147"/>
      <c r="BX285" s="147"/>
      <c r="BY285" s="147"/>
      <c r="BZ285" s="147"/>
      <c r="CA285" s="147"/>
      <c r="CB285" s="125"/>
      <c r="CC285" s="125"/>
      <c r="CD285" s="125"/>
      <c r="CE285" s="125"/>
      <c r="CF285" s="125"/>
      <c r="CG285" s="125"/>
      <c r="CH285" s="125"/>
      <c r="CI285" s="125"/>
      <c r="CJ285" s="125"/>
      <c r="CK285" s="125"/>
      <c r="CL285" s="24">
        <f>WORKDAY(BJ285,20)</f>
        <v>44201</v>
      </c>
      <c r="CM285" s="24">
        <f ca="1">IF(BM285&gt;0,WORKDAY(BK285,10),"-")</f>
        <v>44257</v>
      </c>
      <c r="CN285" s="54"/>
      <c r="CO285" s="117"/>
      <c r="CP285" s="34"/>
      <c r="CQ285" s="24">
        <f>WORKDAY(CL285,10)</f>
        <v>44215</v>
      </c>
      <c r="CR285" s="24" t="str">
        <f>IF(CO285&gt;0,WORKDAY(CM285,10),"-")</f>
        <v>-</v>
      </c>
      <c r="CS285" s="54"/>
      <c r="CT285" s="5"/>
      <c r="CU285" s="24" t="str">
        <f>IF(CT285&gt;0,WORKDAY(CQ285,10),"-")</f>
        <v>-</v>
      </c>
      <c r="CV285" s="24" t="str">
        <f>IF(CT285&gt;0,WORKDAY(CR285,10),"-")</f>
        <v>-</v>
      </c>
      <c r="CW285" s="54"/>
      <c r="CX285" s="5"/>
      <c r="CY285" s="34"/>
      <c r="CZ285" s="24" t="str">
        <f>IF(CX285&gt;0,WORKDAY(CU285,10),"-")</f>
        <v>-</v>
      </c>
      <c r="DA285" s="24" t="str">
        <f>IF(CX285&gt;0,WORKDAY(CV285,10),"-")</f>
        <v>-</v>
      </c>
      <c r="DB285" s="24"/>
      <c r="DC285" s="5"/>
      <c r="DD285" s="24" t="str">
        <f>IF(DC285&gt;0,WORKDAY(CZ285,10),"-")</f>
        <v>-</v>
      </c>
      <c r="DE285" s="24" t="str">
        <f>IF(DC285&gt;0,WORKDAY(DA285,10),"-")</f>
        <v>-</v>
      </c>
      <c r="DF285" s="5"/>
      <c r="DG285" s="5"/>
      <c r="DH285" s="54"/>
      <c r="DI285" s="24" t="str">
        <f>IF(DG285&gt;0,WORKDAY(DD285,10),"-")</f>
        <v>-</v>
      </c>
      <c r="DJ285" s="24">
        <v>43455</v>
      </c>
      <c r="DK285" s="5"/>
      <c r="DL285" s="5"/>
      <c r="DM285" s="24" t="str">
        <f>IF(DL285&gt;0,WORKDAY(DI285,10),"-")</f>
        <v>-</v>
      </c>
      <c r="DN285" s="24" t="str">
        <f>IF(DL285&gt;0,WORKDAY(DJ285,10),"-")</f>
        <v>-</v>
      </c>
      <c r="DO285" s="5"/>
      <c r="DP285" s="5"/>
      <c r="DQ285" s="54"/>
      <c r="DR285" s="24" t="str">
        <f>IF(DP285&gt;0,WORKDAY(DM285,10),"-")</f>
        <v>-</v>
      </c>
      <c r="DS285" s="24">
        <v>43455</v>
      </c>
      <c r="DT285" s="5"/>
      <c r="DU285" s="5"/>
      <c r="DV285" s="24" t="str">
        <f>IF(DU285&gt;0,WORKDAY(DR285,10),"-")</f>
        <v>-</v>
      </c>
      <c r="DW285" s="24" t="str">
        <f>IF(DU285&gt;0,WORKDAY(DS285,10),"-")</f>
        <v>-</v>
      </c>
      <c r="DX285" s="5"/>
      <c r="DY285" s="5"/>
      <c r="DZ285" s="54"/>
      <c r="EA285" s="24" t="str">
        <f>IF(DY285&gt;0,WORKDAY(DV285,10),"-")</f>
        <v>-</v>
      </c>
      <c r="EB285" s="24" t="str">
        <f>IF(DY285&gt;0,WORKDAY(DW285,10),"-")</f>
        <v>-</v>
      </c>
      <c r="EC285" s="5"/>
      <c r="ED285" s="5"/>
      <c r="EE285" s="24" t="str">
        <f>IF(ED285&gt;0,WORKDAY(EA285,10),"-")</f>
        <v>-</v>
      </c>
      <c r="EF285" s="24" t="str">
        <f>IF(ED285&gt;0,WORKDAY(EB285,10),"-")</f>
        <v>-</v>
      </c>
      <c r="EG285" s="5"/>
      <c r="EH285" s="5"/>
      <c r="EI285" s="54"/>
      <c r="EJ285" s="24" t="str">
        <f>IF(EH285&gt;0,WORKDAY(EE285,10),"-")</f>
        <v>-</v>
      </c>
      <c r="EK285" s="24" t="str">
        <f>IF(EH285&gt;0,WORKDAY(EF285,10),"-")</f>
        <v>-</v>
      </c>
      <c r="EL285" s="5"/>
      <c r="EM285" s="5"/>
      <c r="EN285" s="24" t="str">
        <f>IF(EM285&gt;0,WORKDAY(EJ285,10),"-")</f>
        <v>-</v>
      </c>
      <c r="EO285" s="24" t="str">
        <f>IF(EM285&gt;0,WORKDAY(EK285,10),"-")</f>
        <v>-</v>
      </c>
      <c r="EP285" s="5"/>
      <c r="EQ285" s="5"/>
      <c r="ER285" s="54"/>
      <c r="ES285" s="54"/>
      <c r="ET285" s="54"/>
      <c r="EU285" s="54"/>
      <c r="EV285" s="54"/>
      <c r="EW285" s="24"/>
      <c r="EX285" s="24"/>
      <c r="EY285" s="167"/>
      <c r="EZ285" s="167"/>
      <c r="FA285" s="193"/>
      <c r="FB285" s="214">
        <v>44216</v>
      </c>
      <c r="FC285" s="214">
        <f>FB285</f>
        <v>44216</v>
      </c>
      <c r="FD285" s="5"/>
      <c r="FE285" s="5"/>
      <c r="FF285" s="24" t="str">
        <f>IF(FE285&gt;0,WORKDAY(FB285,10),"-")</f>
        <v>-</v>
      </c>
      <c r="FG285" s="24" t="str">
        <f>IF(FE285&gt;0,WORKDAY(FC285,10),"-")</f>
        <v>-</v>
      </c>
      <c r="FH285" s="5"/>
      <c r="FI285" s="5"/>
      <c r="FJ285" s="34"/>
      <c r="FK285" s="24">
        <f t="shared" si="278"/>
        <v>44244</v>
      </c>
      <c r="FL285" s="24">
        <f>FK285</f>
        <v>44244</v>
      </c>
      <c r="FM285" s="167"/>
      <c r="FN285" s="167"/>
      <c r="FO285" s="24" t="str">
        <f>IF(FN285&gt;0,WORKDAY(FK285,10),"-")</f>
        <v>-</v>
      </c>
      <c r="FP285" s="24" t="str">
        <f>IF(FN285&gt;0,WORKDAY(FL285,10),"-")</f>
        <v>-</v>
      </c>
      <c r="FQ285" s="5"/>
      <c r="FR285" s="5"/>
      <c r="FS285" s="54"/>
      <c r="FT285" s="24">
        <f t="shared" si="279"/>
        <v>44272</v>
      </c>
      <c r="FU285" s="24">
        <f>FT285</f>
        <v>44272</v>
      </c>
      <c r="FV285" s="5"/>
      <c r="FW285" s="5"/>
      <c r="FX285" s="24" t="str">
        <f>IF(FW285&gt;0,WORKDAY(FT285,10),"-")</f>
        <v>-</v>
      </c>
      <c r="FY285" s="24" t="str">
        <f>IF(FW285&gt;0,WORKDAY(FU285,10),"-")</f>
        <v>-</v>
      </c>
      <c r="FZ285" s="5"/>
      <c r="GA285" s="5"/>
      <c r="GB285" s="54"/>
      <c r="GC285" s="54"/>
      <c r="GD285" s="54"/>
      <c r="GE285" s="54"/>
      <c r="GF285" s="54"/>
      <c r="GG285" s="54"/>
      <c r="GH285" s="54"/>
      <c r="GI285" s="54"/>
      <c r="GJ285" s="54"/>
      <c r="GK285" s="54"/>
      <c r="GL285" s="54"/>
      <c r="GM285" s="54"/>
      <c r="GN285" s="54"/>
      <c r="GO285" s="54"/>
      <c r="GP285" s="54"/>
      <c r="GQ285" s="54"/>
      <c r="GR285" s="54"/>
      <c r="GS285" s="54"/>
      <c r="GT285" s="54"/>
      <c r="GU285" s="54"/>
      <c r="GV285" s="54"/>
      <c r="GW285" s="54"/>
      <c r="GX285" s="54"/>
      <c r="GY285" s="54"/>
      <c r="GZ285" s="193"/>
      <c r="HA285" s="54"/>
      <c r="HB285" s="54"/>
      <c r="HC285" s="54"/>
      <c r="HD285" s="34">
        <f t="shared" ca="1" si="246"/>
        <v>1</v>
      </c>
      <c r="HE285" s="25">
        <f t="shared" ca="1" si="271"/>
        <v>6.8389057750759875E-4</v>
      </c>
      <c r="HF285" s="25">
        <f t="shared" ca="1" si="272"/>
        <v>1.5197568389057751E-3</v>
      </c>
      <c r="HG285" s="25">
        <f t="shared" ca="1" si="273"/>
        <v>9.0543259557344079E-4</v>
      </c>
      <c r="HH285" s="25">
        <f t="shared" ca="1" si="274"/>
        <v>2.012072434607646E-3</v>
      </c>
      <c r="HI285" s="25"/>
      <c r="HJ285" s="25"/>
      <c r="HK285" s="5"/>
      <c r="HL285" s="24">
        <f t="shared" ca="1" si="241"/>
        <v>44243</v>
      </c>
      <c r="HM285" s="107"/>
      <c r="HN285" s="85"/>
      <c r="HO285" s="204" t="str">
        <f t="shared" si="247"/>
        <v>ожидание A1</v>
      </c>
      <c r="HP285" s="204" t="str">
        <f t="shared" si="248"/>
        <v>не выгружено 00</v>
      </c>
      <c r="HQ285" s="182" t="str">
        <f t="shared" si="249"/>
        <v>выгружено A1</v>
      </c>
      <c r="HR285" s="182" t="str">
        <f t="shared" si="250"/>
        <v>ожидание A1</v>
      </c>
      <c r="HS285" s="182" t="b">
        <f t="shared" si="251"/>
        <v>0</v>
      </c>
      <c r="HT285" s="182" t="str">
        <f t="shared" si="252"/>
        <v>ожидание замечаний</v>
      </c>
      <c r="HU285" s="182" t="str">
        <f t="shared" si="253"/>
        <v>0055-P2-GA1-CPC-TRM-00655</v>
      </c>
      <c r="HV285" s="191">
        <f t="shared" si="254"/>
        <v>44243</v>
      </c>
      <c r="HW285" s="184" t="str">
        <f t="shared" si="255"/>
        <v>ожидание A1</v>
      </c>
      <c r="HX285" s="191" t="str">
        <f t="shared" si="256"/>
        <v>ожидание A1</v>
      </c>
      <c r="HY285" s="183"/>
      <c r="HZ285" s="182" t="str">
        <f t="shared" si="257"/>
        <v>выгружено</v>
      </c>
      <c r="IA285" s="182" t="str">
        <f t="shared" si="258"/>
        <v>A1</v>
      </c>
      <c r="IB285" s="182" t="str">
        <f t="shared" si="259"/>
        <v>ожидание замечаний к ревизии</v>
      </c>
      <c r="IC285" s="182" t="str">
        <f t="shared" si="260"/>
        <v>A1</v>
      </c>
      <c r="ID285" s="182" t="str">
        <f t="shared" si="261"/>
        <v>A1</v>
      </c>
      <c r="IE285" s="185" t="str">
        <f t="shared" si="262"/>
        <v>1</v>
      </c>
      <c r="IF285" s="135" t="s">
        <v>705</v>
      </c>
      <c r="IG285" s="181">
        <v>1</v>
      </c>
      <c r="IH285" s="85"/>
      <c r="II285" s="85"/>
      <c r="IJ285" s="85"/>
      <c r="IK285" s="85"/>
      <c r="IL285" s="85"/>
      <c r="IM285" s="85"/>
      <c r="IN285" s="85"/>
      <c r="IO285" s="85"/>
      <c r="IP285" s="85"/>
      <c r="IQ285" s="85"/>
      <c r="IR285" s="85"/>
      <c r="IS285" s="85"/>
      <c r="IT285" s="85"/>
      <c r="IU285" s="85"/>
      <c r="IV285" s="85"/>
      <c r="IW285" s="85"/>
      <c r="IX285" s="85"/>
      <c r="IY285" s="85"/>
      <c r="IZ285" s="85"/>
      <c r="JA285" s="85"/>
      <c r="JB285" s="85"/>
      <c r="JC285" s="85"/>
      <c r="JD285" s="85"/>
      <c r="JE285" s="85"/>
      <c r="JF285" s="85"/>
      <c r="JG285" s="85"/>
      <c r="JH285" s="85"/>
      <c r="JI285" s="85"/>
      <c r="JJ285" s="85"/>
      <c r="JK285" s="85"/>
      <c r="JL285" s="85"/>
      <c r="JM285" s="85"/>
      <c r="JN285" s="85"/>
      <c r="JO285" s="85"/>
      <c r="JP285" s="85"/>
      <c r="JQ285" s="85"/>
      <c r="JR285" s="85"/>
      <c r="JS285" s="85"/>
      <c r="JT285" s="85"/>
      <c r="JU285" s="85"/>
      <c r="JV285" s="85"/>
      <c r="JW285" s="85"/>
      <c r="JX285" s="85"/>
      <c r="JY285" s="85"/>
      <c r="JZ285" s="85"/>
      <c r="KA285" s="85"/>
      <c r="KB285" s="85"/>
      <c r="KC285" s="85"/>
    </row>
    <row r="286" spans="1:289" s="57" customFormat="1" ht="57" hidden="1" customHeight="1">
      <c r="A286" s="42"/>
      <c r="B286" s="19" t="s">
        <v>156</v>
      </c>
      <c r="C286" s="19" t="s">
        <v>157</v>
      </c>
      <c r="D286" s="5"/>
      <c r="E286" s="5"/>
      <c r="F286" s="5"/>
      <c r="G286" s="5"/>
      <c r="H286" s="5" t="s">
        <v>727</v>
      </c>
      <c r="I286" s="5" t="s">
        <v>736</v>
      </c>
      <c r="J286" s="5"/>
      <c r="K286" s="5"/>
      <c r="L286" s="5"/>
      <c r="M286" s="5"/>
      <c r="N286" s="5"/>
      <c r="O286" s="5"/>
      <c r="P286" s="5" t="s">
        <v>749</v>
      </c>
      <c r="Q286" s="5" t="s">
        <v>750</v>
      </c>
      <c r="R286" s="5" t="s">
        <v>209</v>
      </c>
      <c r="S286" s="5" t="s">
        <v>362</v>
      </c>
      <c r="T286" s="5" t="s">
        <v>370</v>
      </c>
      <c r="U286" s="5" t="s">
        <v>158</v>
      </c>
      <c r="V286" s="5"/>
      <c r="W286" s="167" t="str">
        <f>CONCATENATE(X286,"-",Y286,"-",Z286,AA286,,AB286,"-",AC286)</f>
        <v>3-60-JGMCN-0003</v>
      </c>
      <c r="X286" s="19" t="s">
        <v>180</v>
      </c>
      <c r="Y286" s="19">
        <v>60</v>
      </c>
      <c r="Z286" s="19" t="s">
        <v>179</v>
      </c>
      <c r="AA286" s="19" t="s">
        <v>305</v>
      </c>
      <c r="AB286" s="19" t="s">
        <v>304</v>
      </c>
      <c r="AC286" s="19" t="s">
        <v>193</v>
      </c>
      <c r="AD286" s="5"/>
      <c r="AE286" s="19">
        <v>4</v>
      </c>
      <c r="AF286" s="19" t="s">
        <v>181</v>
      </c>
      <c r="AG286" s="19" t="s">
        <v>182</v>
      </c>
      <c r="AH286" s="19">
        <v>335</v>
      </c>
      <c r="AI286" s="19" t="s">
        <v>227</v>
      </c>
      <c r="AJ286" s="5"/>
      <c r="AK286" s="5"/>
      <c r="AL286" s="5" t="s">
        <v>121</v>
      </c>
      <c r="AM286" s="5"/>
      <c r="AN286" s="5" t="s">
        <v>546</v>
      </c>
      <c r="AO286" s="5" t="str">
        <f>CONCATENATE("0055-",B286,"-",C286,"-","4",".",AE286,".",AF286,".",AG286,".",AH286,"-",AL286,".",AN286,"-",AI286)</f>
        <v>0055-CPC-GA1-4.4.4.60.335-ATH2.JH-0014</v>
      </c>
      <c r="AP286" s="5" t="str">
        <f>CONCATENATE("0055-",B286,"-",C286,"-","4",".",AE286,".",AF286,".",AG286,".",AH286,"-",AL286,"-",AN286,"-",AI286,"_",BD286,"_",U286)</f>
        <v>0055-CPC-GA1-4.4.4.60.335-ATH2-JH-0014_-_ER</v>
      </c>
      <c r="AQ286" s="13" t="s">
        <v>325</v>
      </c>
      <c r="AR286" s="13" t="s">
        <v>392</v>
      </c>
      <c r="AS286" s="13" t="s">
        <v>387</v>
      </c>
      <c r="AT286" s="13" t="s">
        <v>386</v>
      </c>
      <c r="AU286" s="13" t="s">
        <v>286</v>
      </c>
      <c r="AV286" s="13" t="s">
        <v>287</v>
      </c>
      <c r="AW286" s="13" t="str">
        <f>CONCATENATE(AQ286," ",AS286,CHAR(10),W286,CHAR(10),AU286)</f>
        <v>AGDS Marshalling Cabinet for NON-IS channels 
3-60-JGMCN-0003
Passport</v>
      </c>
      <c r="AX286" s="13" t="str">
        <f>CONCATENATE(AR286," ",AT286,CHAR(10),W286,CHAR(10),AV286)</f>
        <v>Шкаф кроссовый АСКЗ, аналоговые и дискретные сигналы, неискробезопасный
3-60-JGMCN-0003
Паспорт</v>
      </c>
      <c r="AY286" s="5"/>
      <c r="AZ286" s="5" t="s">
        <v>490</v>
      </c>
      <c r="BA286" s="5" t="s">
        <v>489</v>
      </c>
      <c r="BB286" s="5" t="str">
        <f>IF(FW286&gt;0,"02",IF(FN286&gt;0,"01",IF(FE286&gt;0,"00",IF(EM286&gt;0,"G1",IF(ED286&gt;0,"F1",IF(DU286&gt;0,"E1",IF(DL286&gt;0,"D1",IF(DC286&gt;0,"C1",IF(CT286&gt;0,"B1",IF(BM286&gt;0,"A1","-"))))))))))</f>
        <v>-</v>
      </c>
      <c r="BC286" s="167" t="str">
        <f t="shared" si="276"/>
        <v>-</v>
      </c>
      <c r="BD286" s="5" t="str">
        <f t="shared" si="277"/>
        <v>-</v>
      </c>
      <c r="BE286" s="5"/>
      <c r="BF286" s="5"/>
      <c r="BG286" s="12"/>
      <c r="BH286" s="5"/>
      <c r="BI286" s="5"/>
      <c r="BJ286" s="54">
        <f>FB286-(28+15)</f>
        <v>44227</v>
      </c>
      <c r="BK286" s="54">
        <f ca="1">IF(BM286&gt;0,BL286,IF(BJ286&lt;TODAY(),WORKDAY(TODAY(),10),BJ286))</f>
        <v>44294</v>
      </c>
      <c r="BL286" s="54"/>
      <c r="BM286" s="5"/>
      <c r="BN286" s="167"/>
      <c r="BO286" s="167"/>
      <c r="BP286" s="167"/>
      <c r="BQ286" s="167"/>
      <c r="BR286" s="157"/>
      <c r="BS286" s="157"/>
      <c r="BT286" s="157"/>
      <c r="BU286" s="157"/>
      <c r="BV286" s="157"/>
      <c r="BW286" s="147"/>
      <c r="BX286" s="147"/>
      <c r="BY286" s="147"/>
      <c r="BZ286" s="147"/>
      <c r="CA286" s="147"/>
      <c r="CB286" s="125"/>
      <c r="CC286" s="125"/>
      <c r="CD286" s="125"/>
      <c r="CE286" s="125"/>
      <c r="CF286" s="125"/>
      <c r="CG286" s="125"/>
      <c r="CH286" s="125"/>
      <c r="CI286" s="125"/>
      <c r="CJ286" s="125"/>
      <c r="CK286" s="125"/>
      <c r="CL286" s="24">
        <f>WORKDAY(BJ286,20)</f>
        <v>44253</v>
      </c>
      <c r="CM286" s="24" t="str">
        <f>IF(BM286&gt;0,WORKDAY(BK286,10),"-")</f>
        <v>-</v>
      </c>
      <c r="CN286" s="54"/>
      <c r="CO286" s="117"/>
      <c r="CP286" s="34">
        <v>3</v>
      </c>
      <c r="CQ286" s="24">
        <f>WORKDAY(CL286,10)</f>
        <v>44267</v>
      </c>
      <c r="CR286" s="24" t="str">
        <f>IF(CO286&gt;0,WORKDAY(CM286,10),"-")</f>
        <v>-</v>
      </c>
      <c r="CS286" s="54"/>
      <c r="CT286" s="5"/>
      <c r="CU286" s="24" t="str">
        <f>IF(CT286&gt;0,WORKDAY(CQ286,10),"-")</f>
        <v>-</v>
      </c>
      <c r="CV286" s="24" t="str">
        <f>IF(CT286&gt;0,WORKDAY(CR286,10),"-")</f>
        <v>-</v>
      </c>
      <c r="CW286" s="54"/>
      <c r="CX286" s="5"/>
      <c r="CY286" s="34"/>
      <c r="CZ286" s="24" t="str">
        <f>IF(CX286&gt;0,WORKDAY(CU286,10),"-")</f>
        <v>-</v>
      </c>
      <c r="DA286" s="24" t="str">
        <f>IF(CX286&gt;0,WORKDAY(CV286,10),"-")</f>
        <v>-</v>
      </c>
      <c r="DB286" s="24"/>
      <c r="DC286" s="5"/>
      <c r="DD286" s="24" t="str">
        <f>IF(DC286&gt;0,WORKDAY(CZ286,10),"-")</f>
        <v>-</v>
      </c>
      <c r="DE286" s="24" t="str">
        <f>IF(DC286&gt;0,WORKDAY(DA286,10),"-")</f>
        <v>-</v>
      </c>
      <c r="DF286" s="5"/>
      <c r="DG286" s="5"/>
      <c r="DH286" s="54"/>
      <c r="DI286" s="24" t="str">
        <f>IF(DG286&gt;0,WORKDAY(DD286,10),"-")</f>
        <v>-</v>
      </c>
      <c r="DJ286" s="24" t="str">
        <f>IF(DG286&gt;0,WORKDAY(DE286,10),"-")</f>
        <v>-</v>
      </c>
      <c r="DK286" s="5"/>
      <c r="DL286" s="5"/>
      <c r="DM286" s="24" t="str">
        <f>IF(DL286&gt;0,WORKDAY(DI286,10),"-")</f>
        <v>-</v>
      </c>
      <c r="DN286" s="24" t="str">
        <f>IF(DL286&gt;0,WORKDAY(DJ286,10),"-")</f>
        <v>-</v>
      </c>
      <c r="DO286" s="5"/>
      <c r="DP286" s="5"/>
      <c r="DQ286" s="54"/>
      <c r="DR286" s="24" t="str">
        <f>IF(DP286&gt;0,WORKDAY(DM286,10),"-")</f>
        <v>-</v>
      </c>
      <c r="DS286" s="24" t="str">
        <f>IF(DP286&gt;0,WORKDAY(DN286,10),"-")</f>
        <v>-</v>
      </c>
      <c r="DT286" s="5"/>
      <c r="DU286" s="5"/>
      <c r="DV286" s="24" t="str">
        <f>IF(DU286&gt;0,WORKDAY(DR286,10),"-")</f>
        <v>-</v>
      </c>
      <c r="DW286" s="24" t="str">
        <f>IF(DU286&gt;0,WORKDAY(DS286,10),"-")</f>
        <v>-</v>
      </c>
      <c r="DX286" s="5"/>
      <c r="DY286" s="5"/>
      <c r="DZ286" s="54"/>
      <c r="EA286" s="24" t="str">
        <f>IF(DY286&gt;0,WORKDAY(DV286,10),"-")</f>
        <v>-</v>
      </c>
      <c r="EB286" s="24" t="str">
        <f>IF(DY286&gt;0,WORKDAY(DW286,10),"-")</f>
        <v>-</v>
      </c>
      <c r="EC286" s="5"/>
      <c r="ED286" s="5"/>
      <c r="EE286" s="24" t="str">
        <f>IF(ED286&gt;0,WORKDAY(EA286,10),"-")</f>
        <v>-</v>
      </c>
      <c r="EF286" s="24" t="str">
        <f>IF(ED286&gt;0,WORKDAY(EB286,10),"-")</f>
        <v>-</v>
      </c>
      <c r="EG286" s="5"/>
      <c r="EH286" s="5"/>
      <c r="EI286" s="54"/>
      <c r="EJ286" s="24" t="str">
        <f>IF(EH286&gt;0,WORKDAY(EE286,10),"-")</f>
        <v>-</v>
      </c>
      <c r="EK286" s="24" t="str">
        <f>IF(EH286&gt;0,WORKDAY(EF286,10),"-")</f>
        <v>-</v>
      </c>
      <c r="EL286" s="5"/>
      <c r="EM286" s="5"/>
      <c r="EN286" s="24" t="str">
        <f>IF(EM286&gt;0,WORKDAY(EJ286,10),"-")</f>
        <v>-</v>
      </c>
      <c r="EO286" s="24" t="str">
        <f>IF(EM286&gt;0,WORKDAY(EK286,10),"-")</f>
        <v>-</v>
      </c>
      <c r="EP286" s="5"/>
      <c r="EQ286" s="5"/>
      <c r="ER286" s="54"/>
      <c r="ES286" s="54"/>
      <c r="ET286" s="54"/>
      <c r="EU286" s="54"/>
      <c r="EV286" s="54"/>
      <c r="EW286" s="24"/>
      <c r="EX286" s="24"/>
      <c r="EY286" s="167"/>
      <c r="EZ286" s="167"/>
      <c r="FA286" s="193"/>
      <c r="FB286" s="214">
        <v>44270</v>
      </c>
      <c r="FC286" s="214">
        <f>FB286</f>
        <v>44270</v>
      </c>
      <c r="FD286" s="167"/>
      <c r="FE286" s="5"/>
      <c r="FF286" s="24" t="str">
        <f>IF(FE286&gt;0,WORKDAY(FB286,10),"-")</f>
        <v>-</v>
      </c>
      <c r="FG286" s="24" t="str">
        <f>IF(FE286&gt;0,WORKDAY(FC286,10),"-")</f>
        <v>-</v>
      </c>
      <c r="FH286" s="167"/>
      <c r="FI286" s="167"/>
      <c r="FJ286" s="196">
        <v>1</v>
      </c>
      <c r="FK286" s="24">
        <f t="shared" si="278"/>
        <v>44298</v>
      </c>
      <c r="FL286" s="24">
        <f>FK286</f>
        <v>44298</v>
      </c>
      <c r="FM286" s="5"/>
      <c r="FN286" s="5"/>
      <c r="FO286" s="24" t="str">
        <f>IF(FN286&gt;0,WORKDAY(FK286,10),"-")</f>
        <v>-</v>
      </c>
      <c r="FP286" s="24" t="str">
        <f>IF(FN286&gt;0,WORKDAY(FL286,10),"-")</f>
        <v>-</v>
      </c>
      <c r="FQ286" s="5"/>
      <c r="FR286" s="5"/>
      <c r="FS286" s="54"/>
      <c r="FT286" s="24">
        <f t="shared" si="279"/>
        <v>44326</v>
      </c>
      <c r="FU286" s="24">
        <f>FT286</f>
        <v>44326</v>
      </c>
      <c r="FV286" s="5"/>
      <c r="FW286" s="5"/>
      <c r="FX286" s="24" t="str">
        <f>IF(FW286&gt;0,WORKDAY(FT286,10),"-")</f>
        <v>-</v>
      </c>
      <c r="FY286" s="24" t="str">
        <f>IF(FW286&gt;0,WORKDAY(FU286,10),"-")</f>
        <v>-</v>
      </c>
      <c r="FZ286" s="5"/>
      <c r="GA286" s="5"/>
      <c r="GB286" s="54"/>
      <c r="GC286" s="54"/>
      <c r="GD286" s="54"/>
      <c r="GE286" s="54"/>
      <c r="GF286" s="54"/>
      <c r="GG286" s="54"/>
      <c r="GH286" s="54"/>
      <c r="GI286" s="54"/>
      <c r="GJ286" s="54"/>
      <c r="GK286" s="54"/>
      <c r="GL286" s="54"/>
      <c r="GM286" s="54"/>
      <c r="GN286" s="54"/>
      <c r="GO286" s="54"/>
      <c r="GP286" s="54"/>
      <c r="GQ286" s="54"/>
      <c r="GR286" s="54"/>
      <c r="GS286" s="54"/>
      <c r="GT286" s="54"/>
      <c r="GU286" s="54"/>
      <c r="GV286" s="54"/>
      <c r="GW286" s="54"/>
      <c r="GX286" s="54"/>
      <c r="GY286" s="54"/>
      <c r="GZ286" s="193"/>
      <c r="HA286" s="54"/>
      <c r="HB286" s="54"/>
      <c r="HC286" s="54"/>
      <c r="HD286" s="34">
        <f t="shared" ca="1" si="246"/>
        <v>1</v>
      </c>
      <c r="HE286" s="25">
        <f t="shared" si="271"/>
        <v>0</v>
      </c>
      <c r="HF286" s="25">
        <f t="shared" ca="1" si="272"/>
        <v>1.5197568389057751E-3</v>
      </c>
      <c r="HG286" s="25">
        <f t="shared" si="273"/>
        <v>0</v>
      </c>
      <c r="HH286" s="25">
        <f t="shared" ca="1" si="274"/>
        <v>2.012072434607646E-3</v>
      </c>
      <c r="HI286" s="25"/>
      <c r="HJ286" s="25"/>
      <c r="HK286" s="5"/>
      <c r="HL286" s="24" t="str">
        <f t="shared" ca="1" si="241"/>
        <v>-</v>
      </c>
      <c r="HM286" s="107"/>
      <c r="HN286" s="85"/>
      <c r="HO286" s="204" t="str">
        <f t="shared" si="247"/>
        <v>не выгружено A1</v>
      </c>
      <c r="HP286" s="204" t="str">
        <f t="shared" si="248"/>
        <v>не выгружено 00</v>
      </c>
      <c r="HQ286" s="182" t="str">
        <f t="shared" si="249"/>
        <v>не выгружено A1</v>
      </c>
      <c r="HR286" s="182" t="str">
        <f t="shared" si="250"/>
        <v>не выгружено A1</v>
      </c>
      <c r="HS286" s="182" t="b">
        <f t="shared" si="251"/>
        <v>0</v>
      </c>
      <c r="HT286" s="182" t="str">
        <f t="shared" si="252"/>
        <v>не выгружено A1</v>
      </c>
      <c r="HU286" s="182" t="str">
        <f t="shared" si="253"/>
        <v>не выгружено A1</v>
      </c>
      <c r="HV286" s="191" t="str">
        <f t="shared" si="254"/>
        <v>не выгружено A1</v>
      </c>
      <c r="HW286" s="184" t="str">
        <f t="shared" si="255"/>
        <v>не выгружено A1</v>
      </c>
      <c r="HX286" s="191" t="str">
        <f t="shared" si="256"/>
        <v>не выгружено A1</v>
      </c>
      <c r="HY286" s="183"/>
      <c r="HZ286" s="182" t="str">
        <f t="shared" si="257"/>
        <v>не выгружено</v>
      </c>
      <c r="IA286" s="182" t="str">
        <f t="shared" si="258"/>
        <v>A1</v>
      </c>
      <c r="IB286" s="182" t="str">
        <f t="shared" si="259"/>
        <v>не выгружено</v>
      </c>
      <c r="IC286" s="182" t="str">
        <f t="shared" si="260"/>
        <v>A1</v>
      </c>
      <c r="ID286" s="182" t="str">
        <f t="shared" si="261"/>
        <v>A1</v>
      </c>
      <c r="IE286" s="185" t="str">
        <f t="shared" si="262"/>
        <v>выгрузить A1</v>
      </c>
      <c r="IF286" s="135" t="s">
        <v>705</v>
      </c>
      <c r="IG286" s="181">
        <v>1</v>
      </c>
      <c r="IH286" s="85"/>
      <c r="II286" s="85"/>
      <c r="IJ286" s="85"/>
      <c r="IK286" s="85"/>
      <c r="IL286" s="85"/>
      <c r="IM286" s="85"/>
      <c r="IN286" s="85"/>
      <c r="IO286" s="85"/>
      <c r="IP286" s="85"/>
      <c r="IQ286" s="85"/>
      <c r="IR286" s="85"/>
      <c r="IS286" s="85"/>
      <c r="IT286" s="85"/>
      <c r="IU286" s="85"/>
      <c r="IV286" s="85"/>
      <c r="IW286" s="85"/>
      <c r="IX286" s="85"/>
      <c r="IY286" s="85"/>
      <c r="IZ286" s="85"/>
      <c r="JA286" s="85"/>
      <c r="JB286" s="85"/>
      <c r="JC286" s="85"/>
      <c r="JD286" s="85"/>
      <c r="JE286" s="85"/>
      <c r="JF286" s="85"/>
      <c r="JG286" s="85"/>
      <c r="JH286" s="85"/>
      <c r="JI286" s="85"/>
      <c r="JJ286" s="85"/>
      <c r="JK286" s="85"/>
      <c r="JL286" s="85"/>
      <c r="JM286" s="85"/>
      <c r="JN286" s="85"/>
      <c r="JO286" s="85"/>
      <c r="JP286" s="85"/>
      <c r="JQ286" s="85"/>
      <c r="JR286" s="85"/>
      <c r="JS286" s="85"/>
      <c r="JT286" s="85"/>
      <c r="JU286" s="85"/>
      <c r="JV286" s="85"/>
      <c r="JW286" s="85"/>
      <c r="JX286" s="85"/>
      <c r="JY286" s="85"/>
      <c r="JZ286" s="85"/>
      <c r="KA286" s="85"/>
      <c r="KB286" s="85"/>
      <c r="KC286" s="85"/>
    </row>
    <row r="287" spans="1:289" s="87" customFormat="1" ht="15" hidden="1" customHeight="1">
      <c r="A287" s="17"/>
      <c r="B287" s="20"/>
      <c r="C287" s="20"/>
      <c r="D287" s="18"/>
      <c r="E287" s="18"/>
      <c r="F287" s="18"/>
      <c r="G287" s="18"/>
      <c r="H287" s="18"/>
      <c r="I287" s="18"/>
      <c r="J287" s="18"/>
      <c r="K287" s="18"/>
      <c r="L287" s="18"/>
      <c r="M287" s="18"/>
      <c r="N287" s="18"/>
      <c r="O287" s="18"/>
      <c r="P287" s="18"/>
      <c r="Q287" s="18"/>
      <c r="R287" s="18"/>
      <c r="S287" s="18"/>
      <c r="T287" s="18"/>
      <c r="U287" s="18"/>
      <c r="V287" s="18"/>
      <c r="W287" s="20"/>
      <c r="X287" s="20"/>
      <c r="Y287" s="20"/>
      <c r="Z287" s="20"/>
      <c r="AA287" s="20"/>
      <c r="AB287" s="20"/>
      <c r="AC287" s="20"/>
      <c r="AD287" s="18"/>
      <c r="AE287" s="20"/>
      <c r="AF287" s="20"/>
      <c r="AG287" s="20"/>
      <c r="AH287" s="20"/>
      <c r="AI287" s="20"/>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71"/>
      <c r="BO287" s="171"/>
      <c r="BP287" s="171"/>
      <c r="BQ287" s="171"/>
      <c r="BR287" s="161"/>
      <c r="BS287" s="161"/>
      <c r="BT287" s="161"/>
      <c r="BU287" s="161"/>
      <c r="BV287" s="161"/>
      <c r="BW287" s="151"/>
      <c r="BX287" s="151"/>
      <c r="BY287" s="151"/>
      <c r="BZ287" s="151"/>
      <c r="CA287" s="151"/>
      <c r="CB287" s="129"/>
      <c r="CC287" s="129"/>
      <c r="CD287" s="129"/>
      <c r="CE287" s="129"/>
      <c r="CF287" s="129"/>
      <c r="CG287" s="129"/>
      <c r="CH287" s="129"/>
      <c r="CI287" s="129"/>
      <c r="CJ287" s="129"/>
      <c r="CK287" s="129"/>
      <c r="CL287" s="18"/>
      <c r="CM287" s="18"/>
      <c r="CN287" s="18"/>
      <c r="CO287" s="118"/>
      <c r="CP287" s="48"/>
      <c r="CQ287" s="18"/>
      <c r="CR287" s="18"/>
      <c r="CS287" s="18"/>
      <c r="CT287" s="18"/>
      <c r="CU287" s="18"/>
      <c r="CV287" s="18"/>
      <c r="CW287" s="18"/>
      <c r="CX287" s="18"/>
      <c r="CY287" s="34"/>
      <c r="CZ287" s="18"/>
      <c r="DA287" s="18"/>
      <c r="DB287" s="18"/>
      <c r="DC287" s="18"/>
      <c r="DD287" s="18"/>
      <c r="DE287" s="18"/>
      <c r="DF287" s="18"/>
      <c r="DG287" s="18"/>
      <c r="DH287" s="45"/>
      <c r="DI287" s="18"/>
      <c r="DJ287" s="18"/>
      <c r="DK287" s="18"/>
      <c r="DL287" s="18"/>
      <c r="DM287" s="18"/>
      <c r="DN287" s="18"/>
      <c r="DO287" s="18"/>
      <c r="DP287" s="18"/>
      <c r="DQ287" s="45"/>
      <c r="DR287" s="18"/>
      <c r="DS287" s="18"/>
      <c r="DT287" s="18"/>
      <c r="DU287" s="18"/>
      <c r="DV287" s="18"/>
      <c r="DW287" s="18"/>
      <c r="DX287" s="18"/>
      <c r="DY287" s="18"/>
      <c r="DZ287" s="45"/>
      <c r="EA287" s="18"/>
      <c r="EB287" s="18"/>
      <c r="EC287" s="18"/>
      <c r="ED287" s="18"/>
      <c r="EE287" s="18"/>
      <c r="EF287" s="18"/>
      <c r="EG287" s="18"/>
      <c r="EH287" s="18"/>
      <c r="EI287" s="45"/>
      <c r="EJ287" s="18"/>
      <c r="EK287" s="18"/>
      <c r="EL287" s="18"/>
      <c r="EM287" s="18"/>
      <c r="EN287" s="18"/>
      <c r="EO287" s="18"/>
      <c r="EP287" s="18"/>
      <c r="EQ287" s="18"/>
      <c r="ER287" s="45"/>
      <c r="ES287" s="110"/>
      <c r="ET287" s="110"/>
      <c r="EU287" s="110"/>
      <c r="EV287" s="110"/>
      <c r="EW287" s="192"/>
      <c r="EX287" s="192"/>
      <c r="EY287" s="192"/>
      <c r="EZ287" s="192"/>
      <c r="FA287" s="199"/>
      <c r="FB287" s="214"/>
      <c r="FC287" s="214"/>
      <c r="FD287" s="18"/>
      <c r="FE287" s="18"/>
      <c r="FF287" s="18"/>
      <c r="FG287" s="18"/>
      <c r="FH287" s="18"/>
      <c r="FI287" s="18"/>
      <c r="FJ287" s="34"/>
      <c r="FK287" s="18"/>
      <c r="FL287" s="18"/>
      <c r="FM287" s="18"/>
      <c r="FN287" s="18"/>
      <c r="FO287" s="18"/>
      <c r="FP287" s="18"/>
      <c r="FQ287" s="18"/>
      <c r="FR287" s="18"/>
      <c r="FS287" s="45"/>
      <c r="FT287" s="18"/>
      <c r="FU287" s="18"/>
      <c r="FV287" s="18"/>
      <c r="FW287" s="18"/>
      <c r="FX287" s="18"/>
      <c r="FY287" s="18"/>
      <c r="FZ287" s="18"/>
      <c r="GA287" s="18"/>
      <c r="GB287" s="45"/>
      <c r="GC287" s="110"/>
      <c r="GD287" s="110"/>
      <c r="GE287" s="110"/>
      <c r="GF287" s="110"/>
      <c r="GG287" s="110"/>
      <c r="GH287" s="110"/>
      <c r="GI287" s="110"/>
      <c r="GJ287" s="110"/>
      <c r="GK287" s="110"/>
      <c r="GL287" s="110"/>
      <c r="GM287" s="110"/>
      <c r="GN287" s="110"/>
      <c r="GO287" s="110"/>
      <c r="GP287" s="110"/>
      <c r="GQ287" s="110"/>
      <c r="GR287" s="110"/>
      <c r="GS287" s="110"/>
      <c r="GT287" s="110"/>
      <c r="GU287" s="110"/>
      <c r="GV287" s="110"/>
      <c r="GW287" s="110"/>
      <c r="GX287" s="110"/>
      <c r="GY287" s="45"/>
      <c r="GZ287" s="199"/>
      <c r="HA287" s="110"/>
      <c r="HB287" s="110"/>
      <c r="HC287" s="110"/>
      <c r="HD287" s="34">
        <f t="shared" si="246"/>
        <v>0</v>
      </c>
      <c r="HE287" s="25">
        <f t="shared" si="271"/>
        <v>0</v>
      </c>
      <c r="HF287" s="25">
        <f t="shared" si="272"/>
        <v>0</v>
      </c>
      <c r="HG287" s="25">
        <f t="shared" si="273"/>
        <v>0</v>
      </c>
      <c r="HH287" s="25">
        <f t="shared" si="274"/>
        <v>0</v>
      </c>
      <c r="HI287" s="25"/>
      <c r="HJ287" s="18"/>
      <c r="HK287" s="18"/>
      <c r="HL287" s="24" t="str">
        <f t="shared" si="241"/>
        <v>-</v>
      </c>
      <c r="HM287" s="107"/>
      <c r="HN287" s="85"/>
      <c r="HO287" s="204" t="str">
        <f t="shared" si="247"/>
        <v>---/---</v>
      </c>
      <c r="HP287" s="204" t="str">
        <f t="shared" si="248"/>
        <v>---/---</v>
      </c>
      <c r="HQ287" s="182" t="str">
        <f t="shared" si="249"/>
        <v>---/---</v>
      </c>
      <c r="HR287" s="182" t="str">
        <f t="shared" si="250"/>
        <v>---/---</v>
      </c>
      <c r="HS287" s="182" t="b">
        <f t="shared" si="251"/>
        <v>0</v>
      </c>
      <c r="HT287" s="182" t="str">
        <f t="shared" si="252"/>
        <v>---/---</v>
      </c>
      <c r="HU287" s="182" t="str">
        <f t="shared" si="253"/>
        <v>---/---</v>
      </c>
      <c r="HV287" s="191" t="str">
        <f t="shared" si="254"/>
        <v>---/---</v>
      </c>
      <c r="HW287" s="184" t="str">
        <f t="shared" si="255"/>
        <v>---/---</v>
      </c>
      <c r="HX287" s="191" t="str">
        <f t="shared" si="256"/>
        <v>---/---</v>
      </c>
      <c r="HY287" s="183"/>
      <c r="HZ287" s="182" t="str">
        <f t="shared" si="257"/>
        <v>---/---</v>
      </c>
      <c r="IA287" s="182" t="str">
        <f t="shared" si="258"/>
        <v>---/---</v>
      </c>
      <c r="IB287" s="182" t="str">
        <f t="shared" si="259"/>
        <v>---/---</v>
      </c>
      <c r="IC287" s="182" t="str">
        <f t="shared" si="260"/>
        <v>---/---</v>
      </c>
      <c r="ID287" s="182" t="str">
        <f t="shared" si="261"/>
        <v>---/---</v>
      </c>
      <c r="IE287" s="185" t="str">
        <f t="shared" si="262"/>
        <v>---/---</v>
      </c>
      <c r="IF287" s="135" t="s">
        <v>717</v>
      </c>
      <c r="IG287" s="181">
        <v>1</v>
      </c>
      <c r="IH287" s="85"/>
      <c r="II287" s="85"/>
      <c r="IJ287" s="85"/>
      <c r="IK287" s="85"/>
      <c r="IL287" s="85"/>
      <c r="IM287" s="85"/>
      <c r="IN287" s="85"/>
      <c r="IO287" s="85"/>
      <c r="IP287" s="85"/>
      <c r="IQ287" s="85"/>
      <c r="IR287" s="85"/>
      <c r="IS287" s="85"/>
      <c r="IT287" s="85"/>
      <c r="IU287" s="85"/>
      <c r="IV287" s="85"/>
      <c r="IW287" s="85"/>
      <c r="IX287" s="85"/>
      <c r="IY287" s="85"/>
      <c r="IZ287" s="85"/>
      <c r="JA287" s="85"/>
      <c r="JB287" s="85"/>
      <c r="JC287" s="85"/>
      <c r="JD287" s="85"/>
      <c r="JE287" s="85"/>
      <c r="JF287" s="85"/>
      <c r="JG287" s="85"/>
      <c r="JH287" s="85"/>
      <c r="JI287" s="85"/>
      <c r="JJ287" s="85"/>
      <c r="JK287" s="85"/>
      <c r="JL287" s="85"/>
      <c r="JM287" s="85"/>
      <c r="JN287" s="85"/>
      <c r="JO287" s="85"/>
      <c r="JP287" s="85"/>
      <c r="JQ287" s="85"/>
      <c r="JR287" s="85"/>
      <c r="JS287" s="85"/>
      <c r="JT287" s="85"/>
      <c r="JU287" s="85"/>
      <c r="JV287" s="85"/>
      <c r="JW287" s="85"/>
      <c r="JX287" s="85"/>
      <c r="JY287" s="85"/>
      <c r="JZ287" s="85"/>
      <c r="KA287" s="85"/>
      <c r="KB287" s="85"/>
      <c r="KC287" s="85"/>
    </row>
    <row r="288" spans="1:289" s="57" customFormat="1" ht="45" hidden="1" customHeight="1">
      <c r="A288" s="17"/>
      <c r="B288" s="20"/>
      <c r="C288" s="20"/>
      <c r="D288" s="18"/>
      <c r="E288" s="18"/>
      <c r="F288" s="18"/>
      <c r="G288" s="18"/>
      <c r="H288" s="18"/>
      <c r="I288" s="18"/>
      <c r="J288" s="18"/>
      <c r="K288" s="18"/>
      <c r="L288" s="18"/>
      <c r="M288" s="18"/>
      <c r="N288" s="18"/>
      <c r="O288" s="18"/>
      <c r="P288" s="18"/>
      <c r="Q288" s="18"/>
      <c r="R288" s="18"/>
      <c r="S288" s="18"/>
      <c r="T288" s="18"/>
      <c r="U288" s="18"/>
      <c r="V288" s="18"/>
      <c r="W288" s="20"/>
      <c r="X288" s="20"/>
      <c r="Y288" s="20"/>
      <c r="Z288" s="20"/>
      <c r="AA288" s="20"/>
      <c r="AB288" s="20"/>
      <c r="AC288" s="20"/>
      <c r="AD288" s="18"/>
      <c r="AE288" s="20"/>
      <c r="AF288" s="20"/>
      <c r="AG288" s="20"/>
      <c r="AH288" s="20"/>
      <c r="AI288" s="20"/>
      <c r="AJ288" s="18"/>
      <c r="AK288" s="18"/>
      <c r="AL288" s="18"/>
      <c r="AM288" s="18"/>
      <c r="AN288" s="18"/>
      <c r="AO288" s="18"/>
      <c r="AP288" s="18"/>
      <c r="AQ288" s="39" t="s">
        <v>570</v>
      </c>
      <c r="AR288" s="39" t="s">
        <v>571</v>
      </c>
      <c r="AS288" s="39"/>
      <c r="AT288" s="39"/>
      <c r="AU288" s="39" t="s">
        <v>572</v>
      </c>
      <c r="AV288" s="39" t="s">
        <v>573</v>
      </c>
      <c r="AW288" s="39" t="s">
        <v>572</v>
      </c>
      <c r="AX288" s="39" t="s">
        <v>573</v>
      </c>
      <c r="AY288" s="18"/>
      <c r="AZ288" s="18"/>
      <c r="BA288" s="18"/>
      <c r="BB288" s="18"/>
      <c r="BC288" s="18"/>
      <c r="BD288" s="18"/>
      <c r="BE288" s="18"/>
      <c r="BF288" s="18"/>
      <c r="BG288" s="18"/>
      <c r="BH288" s="18"/>
      <c r="BI288" s="18"/>
      <c r="BJ288" s="18"/>
      <c r="BK288" s="18"/>
      <c r="BL288" s="18"/>
      <c r="BM288" s="18"/>
      <c r="BN288" s="171"/>
      <c r="BO288" s="171"/>
      <c r="BP288" s="171"/>
      <c r="BQ288" s="171"/>
      <c r="BR288" s="161"/>
      <c r="BS288" s="161"/>
      <c r="BT288" s="161"/>
      <c r="BU288" s="161"/>
      <c r="BV288" s="161"/>
      <c r="BW288" s="151"/>
      <c r="BX288" s="151"/>
      <c r="BY288" s="151"/>
      <c r="BZ288" s="151"/>
      <c r="CA288" s="151"/>
      <c r="CB288" s="129"/>
      <c r="CC288" s="129"/>
      <c r="CD288" s="129"/>
      <c r="CE288" s="129"/>
      <c r="CF288" s="129"/>
      <c r="CG288" s="129"/>
      <c r="CH288" s="129"/>
      <c r="CI288" s="129"/>
      <c r="CJ288" s="129"/>
      <c r="CK288" s="129"/>
      <c r="CL288" s="18"/>
      <c r="CM288" s="18"/>
      <c r="CN288" s="18"/>
      <c r="CO288" s="118"/>
      <c r="CP288" s="48"/>
      <c r="CQ288" s="18"/>
      <c r="CR288" s="18"/>
      <c r="CS288" s="18"/>
      <c r="CT288" s="18"/>
      <c r="CU288" s="18"/>
      <c r="CV288" s="18"/>
      <c r="CW288" s="18"/>
      <c r="CX288" s="18"/>
      <c r="CY288" s="34"/>
      <c r="CZ288" s="18"/>
      <c r="DA288" s="18"/>
      <c r="DB288" s="18"/>
      <c r="DC288" s="18"/>
      <c r="DD288" s="18"/>
      <c r="DE288" s="18"/>
      <c r="DF288" s="18"/>
      <c r="DG288" s="18"/>
      <c r="DH288" s="45"/>
      <c r="DI288" s="18"/>
      <c r="DJ288" s="18"/>
      <c r="DK288" s="18"/>
      <c r="DL288" s="18"/>
      <c r="DM288" s="18"/>
      <c r="DN288" s="18"/>
      <c r="DO288" s="18"/>
      <c r="DP288" s="18"/>
      <c r="DQ288" s="45"/>
      <c r="DR288" s="18"/>
      <c r="DS288" s="18"/>
      <c r="DT288" s="18"/>
      <c r="DU288" s="18"/>
      <c r="DV288" s="18"/>
      <c r="DW288" s="18"/>
      <c r="DX288" s="18"/>
      <c r="DY288" s="18"/>
      <c r="DZ288" s="45"/>
      <c r="EA288" s="18"/>
      <c r="EB288" s="18"/>
      <c r="EC288" s="18"/>
      <c r="ED288" s="18"/>
      <c r="EE288" s="18"/>
      <c r="EF288" s="18"/>
      <c r="EG288" s="18"/>
      <c r="EH288" s="18"/>
      <c r="EI288" s="45"/>
      <c r="EJ288" s="18"/>
      <c r="EK288" s="18"/>
      <c r="EL288" s="18"/>
      <c r="EM288" s="18"/>
      <c r="EN288" s="18"/>
      <c r="EO288" s="18"/>
      <c r="EP288" s="18"/>
      <c r="EQ288" s="18"/>
      <c r="ER288" s="45"/>
      <c r="ES288" s="110"/>
      <c r="ET288" s="110"/>
      <c r="EU288" s="110"/>
      <c r="EV288" s="110"/>
      <c r="EW288" s="192"/>
      <c r="EX288" s="192"/>
      <c r="EY288" s="192"/>
      <c r="EZ288" s="192"/>
      <c r="FA288" s="199"/>
      <c r="FB288" s="214" t="s">
        <v>351</v>
      </c>
      <c r="FC288" s="214" t="str">
        <f t="shared" ref="FC288:FC293" si="281">IF(BK288&gt;0,IF(DC288&gt;0,WORKDAY(DB288,20),IF(CT288&gt;0,WORKDAY(CS288,30),IF(CO288&gt;0,WORKDAY(CN288,40),FB288))),"-")</f>
        <v>-</v>
      </c>
      <c r="FD288" s="18"/>
      <c r="FE288" s="18"/>
      <c r="FF288" s="18"/>
      <c r="FG288" s="18"/>
      <c r="FH288" s="18"/>
      <c r="FI288" s="18"/>
      <c r="FJ288" s="34"/>
      <c r="FK288" s="40"/>
      <c r="FL288" s="40"/>
      <c r="FM288" s="18"/>
      <c r="FN288" s="18"/>
      <c r="FO288" s="18"/>
      <c r="FP288" s="18"/>
      <c r="FQ288" s="18"/>
      <c r="FR288" s="18"/>
      <c r="FS288" s="45"/>
      <c r="FT288" s="40"/>
      <c r="FU288" s="40"/>
      <c r="FV288" s="18"/>
      <c r="FW288" s="18"/>
      <c r="FX288" s="18"/>
      <c r="FY288" s="18"/>
      <c r="FZ288" s="18"/>
      <c r="GA288" s="18"/>
      <c r="GB288" s="45"/>
      <c r="GC288" s="110"/>
      <c r="GD288" s="110"/>
      <c r="GE288" s="110"/>
      <c r="GF288" s="110"/>
      <c r="GG288" s="110"/>
      <c r="GH288" s="110"/>
      <c r="GI288" s="110"/>
      <c r="GJ288" s="110"/>
      <c r="GK288" s="110"/>
      <c r="GL288" s="110"/>
      <c r="GM288" s="110"/>
      <c r="GN288" s="110"/>
      <c r="GO288" s="110"/>
      <c r="GP288" s="110"/>
      <c r="GQ288" s="110"/>
      <c r="GR288" s="110"/>
      <c r="GS288" s="110"/>
      <c r="GT288" s="110"/>
      <c r="GU288" s="110"/>
      <c r="GV288" s="110"/>
      <c r="GW288" s="110"/>
      <c r="GX288" s="110"/>
      <c r="GY288" s="45"/>
      <c r="GZ288" s="199"/>
      <c r="HA288" s="110"/>
      <c r="HB288" s="110"/>
      <c r="HC288" s="110"/>
      <c r="HD288" s="34">
        <f t="shared" si="246"/>
        <v>0</v>
      </c>
      <c r="HE288" s="25">
        <f t="shared" si="271"/>
        <v>0</v>
      </c>
      <c r="HF288" s="41">
        <f t="shared" si="272"/>
        <v>0</v>
      </c>
      <c r="HG288" s="25">
        <f t="shared" si="273"/>
        <v>0</v>
      </c>
      <c r="HH288" s="25">
        <f t="shared" si="274"/>
        <v>0</v>
      </c>
      <c r="HI288" s="41"/>
      <c r="HJ288" s="18"/>
      <c r="HK288" s="18"/>
      <c r="HL288" s="40" t="str">
        <f t="shared" si="241"/>
        <v>-</v>
      </c>
      <c r="HM288" s="107"/>
      <c r="HN288" s="85"/>
      <c r="HO288" s="204" t="str">
        <f t="shared" si="247"/>
        <v>---/---</v>
      </c>
      <c r="HP288" s="204" t="str">
        <f t="shared" si="248"/>
        <v>---/---</v>
      </c>
      <c r="HQ288" s="182" t="str">
        <f t="shared" si="249"/>
        <v>---/---</v>
      </c>
      <c r="HR288" s="182" t="str">
        <f t="shared" si="250"/>
        <v>---/---</v>
      </c>
      <c r="HS288" s="182" t="b">
        <f t="shared" si="251"/>
        <v>0</v>
      </c>
      <c r="HT288" s="182" t="str">
        <f t="shared" si="252"/>
        <v>---/---</v>
      </c>
      <c r="HU288" s="182" t="str">
        <f t="shared" si="253"/>
        <v>---/---</v>
      </c>
      <c r="HV288" s="191" t="str">
        <f t="shared" si="254"/>
        <v>---/---</v>
      </c>
      <c r="HW288" s="184" t="str">
        <f t="shared" si="255"/>
        <v>---/---</v>
      </c>
      <c r="HX288" s="191" t="str">
        <f t="shared" si="256"/>
        <v>---/---</v>
      </c>
      <c r="HY288" s="183"/>
      <c r="HZ288" s="182" t="str">
        <f t="shared" si="257"/>
        <v>---/---</v>
      </c>
      <c r="IA288" s="182" t="str">
        <f t="shared" si="258"/>
        <v>---/---</v>
      </c>
      <c r="IB288" s="182" t="str">
        <f t="shared" si="259"/>
        <v>---/---</v>
      </c>
      <c r="IC288" s="182" t="str">
        <f t="shared" si="260"/>
        <v>---/---</v>
      </c>
      <c r="ID288" s="182" t="str">
        <f t="shared" si="261"/>
        <v>---/---</v>
      </c>
      <c r="IE288" s="185" t="str">
        <f t="shared" si="262"/>
        <v>---/---</v>
      </c>
      <c r="IF288" s="135" t="s">
        <v>717</v>
      </c>
      <c r="IG288" s="181">
        <v>1</v>
      </c>
      <c r="IH288" s="85"/>
      <c r="II288" s="85"/>
      <c r="IJ288" s="85"/>
      <c r="IK288" s="85"/>
      <c r="IL288" s="85"/>
      <c r="IM288" s="85"/>
      <c r="IN288" s="85"/>
      <c r="IO288" s="85"/>
      <c r="IP288" s="85"/>
      <c r="IQ288" s="85"/>
      <c r="IR288" s="85"/>
      <c r="IS288" s="85"/>
      <c r="IT288" s="85"/>
      <c r="IU288" s="85"/>
      <c r="IV288" s="85"/>
      <c r="IW288" s="85"/>
      <c r="IX288" s="85"/>
      <c r="IY288" s="85"/>
      <c r="IZ288" s="85"/>
      <c r="JA288" s="85"/>
      <c r="JB288" s="85"/>
      <c r="JC288" s="85"/>
      <c r="JD288" s="85"/>
      <c r="JE288" s="85"/>
      <c r="JF288" s="85"/>
      <c r="JG288" s="85"/>
      <c r="JH288" s="85"/>
      <c r="JI288" s="85"/>
      <c r="JJ288" s="85"/>
      <c r="JK288" s="85"/>
      <c r="JL288" s="85"/>
      <c r="JM288" s="85"/>
      <c r="JN288" s="85"/>
      <c r="JO288" s="85"/>
      <c r="JP288" s="85"/>
      <c r="JQ288" s="85"/>
      <c r="JR288" s="85"/>
      <c r="JS288" s="85"/>
      <c r="JT288" s="85"/>
      <c r="JU288" s="85"/>
      <c r="JV288" s="85"/>
      <c r="JW288" s="85"/>
      <c r="JX288" s="85"/>
      <c r="JY288" s="85"/>
      <c r="JZ288" s="85"/>
      <c r="KA288" s="85"/>
      <c r="KB288" s="85"/>
      <c r="KC288" s="85"/>
    </row>
    <row r="289" spans="1:289" s="57" customFormat="1" ht="71.25" customHeight="1">
      <c r="A289" s="38"/>
      <c r="B289" s="19" t="s">
        <v>156</v>
      </c>
      <c r="C289" s="19" t="s">
        <v>157</v>
      </c>
      <c r="D289" s="5"/>
      <c r="E289" s="5"/>
      <c r="F289" s="5"/>
      <c r="G289" s="5"/>
      <c r="H289" s="5" t="s">
        <v>727</v>
      </c>
      <c r="I289" s="5" t="s">
        <v>736</v>
      </c>
      <c r="J289" s="5"/>
      <c r="K289" s="5"/>
      <c r="L289" s="5"/>
      <c r="M289" s="5"/>
      <c r="N289" s="5"/>
      <c r="O289" s="5"/>
      <c r="P289" s="5" t="s">
        <v>749</v>
      </c>
      <c r="Q289" s="5" t="s">
        <v>750</v>
      </c>
      <c r="R289" s="5" t="s">
        <v>204</v>
      </c>
      <c r="S289" s="5" t="s">
        <v>364</v>
      </c>
      <c r="T289" s="5" t="s">
        <v>363</v>
      </c>
      <c r="U289" s="5" t="s">
        <v>158</v>
      </c>
      <c r="V289" s="5"/>
      <c r="W289" s="167" t="str">
        <f>CONCATENATE(X289,"-",Y289,"-",Z289,AA289,,AB289,"-",AC289)</f>
        <v>3-60-JFCC-0001</v>
      </c>
      <c r="X289" s="19" t="s">
        <v>180</v>
      </c>
      <c r="Y289" s="19">
        <v>60</v>
      </c>
      <c r="Z289" s="19" t="s">
        <v>310</v>
      </c>
      <c r="AA289" s="19" t="s">
        <v>303</v>
      </c>
      <c r="AB289" s="19"/>
      <c r="AC289" s="19" t="s">
        <v>188</v>
      </c>
      <c r="AD289" s="5"/>
      <c r="AE289" s="19">
        <v>4</v>
      </c>
      <c r="AF289" s="19" t="s">
        <v>181</v>
      </c>
      <c r="AG289" s="19" t="s">
        <v>182</v>
      </c>
      <c r="AH289" s="19">
        <v>335</v>
      </c>
      <c r="AI289" s="19" t="s">
        <v>188</v>
      </c>
      <c r="AJ289" s="5"/>
      <c r="AK289" s="5"/>
      <c r="AL289" s="5" t="s">
        <v>122</v>
      </c>
      <c r="AM289" s="5"/>
      <c r="AN289" s="5" t="s">
        <v>167</v>
      </c>
      <c r="AO289" s="5" t="str">
        <f>CONCATENATE("0055-",B289,"-",C289,"-","4",".",AE289,".",AF289,".",AG289,".",AH289,"-",AL289,".",AN289,"-",AI289)</f>
        <v>0055-CPC-GA1-4.4.4.60.335-PS.RD-0001</v>
      </c>
      <c r="AP289" s="5" t="str">
        <f>CONCATENATE("0055-",B289,"-",C289,"-","4",".",AE289,".",AF289,".",AG289,".",AH289,"-",AL289,"-",AN289,"-",AI289,"_",BD289,"_",U289)</f>
        <v>0055-CPC-GA1-4.4.4.60.335-PS-RD-0001_A1_ER</v>
      </c>
      <c r="AQ289" s="13" t="s">
        <v>511</v>
      </c>
      <c r="AR289" s="13" t="s">
        <v>330</v>
      </c>
      <c r="AS289" s="13"/>
      <c r="AT289" s="13"/>
      <c r="AU289" s="13" t="s">
        <v>318</v>
      </c>
      <c r="AV289" s="13" t="s">
        <v>333</v>
      </c>
      <c r="AW289" s="13" t="str">
        <f>CONCATENATE(AQ289," ",AS289,CHAR(10),W289,CHAR(10),AU289)</f>
        <v>AFA&amp;FFS Control Cabinet KSPA 9030-01/TECON TU 4371-001-00159093-07 REV.5. 
3-60-JFCC-0001
List of drawings</v>
      </c>
      <c r="AX289" s="13" t="str">
        <f>CONCATENATE(AR289," ",AT289,CHAR(10),W289,CHAR(10),AV289)</f>
        <v>Контроллер для систем пожарной автоматики КСПА 9030-01/Текон, ТУ 4371-001-00159093-07 изм.5. Шкаф системный АСПС и ПТ. 
3-60-JFCC-0001
Ведомость документов</v>
      </c>
      <c r="AY289" s="5"/>
      <c r="AZ289" s="5" t="s">
        <v>490</v>
      </c>
      <c r="BA289" s="5" t="s">
        <v>489</v>
      </c>
      <c r="BB289" s="5" t="str">
        <f>IF(FW289&gt;0,"02",IF(FN289&gt;0,"01",IF(FE289&gt;0,"00",IF(EM289&gt;0,"G1",IF(ED289&gt;0,"F1",IF(DU289&gt;0,"E1",IF(DL289&gt;0,"D1",IF(DC289&gt;0,"C1",IF(CT289&gt;0,"B1",IF(BM289&gt;0,"A1","-"))))))))))</f>
        <v>A1</v>
      </c>
      <c r="BC289" s="167" t="str">
        <f t="shared" ref="BC289:BC305" si="282">IF(OR(BB289="A1",BB289="B1",BB289="C1",BB289="D1",BB289="E1",BB289="F1",BB289="G1",BB289="H1"),"IFR",IF(OR(BB289="00",BB289="01",BB289="02",BB289="03",BB289="04",BB289="05"),"IFU","-"))</f>
        <v>IFR</v>
      </c>
      <c r="BD289" s="5" t="str">
        <f t="shared" ref="BD289:BD293" si="283">BB289</f>
        <v>A1</v>
      </c>
      <c r="BE289" s="5"/>
      <c r="BF289" s="5"/>
      <c r="BG289" s="12"/>
      <c r="BH289" s="5"/>
      <c r="BI289" s="5"/>
      <c r="BJ289" s="54">
        <f>FB289-(28+15)</f>
        <v>44180</v>
      </c>
      <c r="BK289" s="54">
        <f ca="1">IF(BM289&gt;0,BL289,IF(BJ289&lt;TODAY(),WORKDAY(TODAY(),10),BJ289))</f>
        <v>44252</v>
      </c>
      <c r="BL289" s="193">
        <v>44252</v>
      </c>
      <c r="BM289" s="167" t="s">
        <v>793</v>
      </c>
      <c r="BN289" s="167"/>
      <c r="BO289" s="167"/>
      <c r="BP289" s="167"/>
      <c r="BQ289" s="167"/>
      <c r="BR289" s="157"/>
      <c r="BS289" s="157"/>
      <c r="BT289" s="157"/>
      <c r="BU289" s="157"/>
      <c r="BV289" s="157"/>
      <c r="BW289" s="147"/>
      <c r="BX289" s="147"/>
      <c r="BY289" s="147"/>
      <c r="BZ289" s="147"/>
      <c r="CA289" s="147"/>
      <c r="CB289" s="125"/>
      <c r="CC289" s="125"/>
      <c r="CD289" s="125"/>
      <c r="CE289" s="125"/>
      <c r="CF289" s="125"/>
      <c r="CG289" s="125"/>
      <c r="CH289" s="125"/>
      <c r="CI289" s="125"/>
      <c r="CJ289" s="125"/>
      <c r="CK289" s="125"/>
      <c r="CL289" s="24">
        <f>WORKDAY(BJ289,20)</f>
        <v>44208</v>
      </c>
      <c r="CM289" s="24">
        <f ca="1">IF(BM289&gt;0,WORKDAY(BK289,10),"-")</f>
        <v>44266</v>
      </c>
      <c r="CN289" s="54"/>
      <c r="CO289" s="117"/>
      <c r="CP289" s="34"/>
      <c r="CQ289" s="24">
        <f>WORKDAY(CL289,10)</f>
        <v>44222</v>
      </c>
      <c r="CR289" s="24" t="str">
        <f>IF(CO289&gt;0,WORKDAY(CM289,10),"-")</f>
        <v>-</v>
      </c>
      <c r="CS289" s="54"/>
      <c r="CT289" s="5"/>
      <c r="CU289" s="24" t="str">
        <f>IF(CT289&gt;0,WORKDAY(CQ289,10),"-")</f>
        <v>-</v>
      </c>
      <c r="CV289" s="24" t="str">
        <f>IF(CT289&gt;0,WORKDAY(CR289,10),"-")</f>
        <v>-</v>
      </c>
      <c r="CW289" s="54"/>
      <c r="CX289" s="5"/>
      <c r="CY289" s="34"/>
      <c r="CZ289" s="24" t="str">
        <f>IF(CX289&gt;0,WORKDAY(CU289,10),"-")</f>
        <v>-</v>
      </c>
      <c r="DA289" s="24" t="str">
        <f>IF(CX289&gt;0,WORKDAY(CV289,10),"-")</f>
        <v>-</v>
      </c>
      <c r="DB289" s="24"/>
      <c r="DC289" s="5"/>
      <c r="DD289" s="24" t="str">
        <f>IF(DC289&gt;0,WORKDAY(CZ289,10),"-")</f>
        <v>-</v>
      </c>
      <c r="DE289" s="24" t="str">
        <f>IF(DC289&gt;0,WORKDAY(DA289,10),"-")</f>
        <v>-</v>
      </c>
      <c r="DF289" s="5"/>
      <c r="DG289" s="5"/>
      <c r="DH289" s="54"/>
      <c r="DI289" s="24" t="str">
        <f>IF(DG289&gt;0,WORKDAY(DD289,10),"-")</f>
        <v>-</v>
      </c>
      <c r="DJ289" s="24" t="str">
        <f>IF(DG289&gt;0,WORKDAY(DE289,10),"-")</f>
        <v>-</v>
      </c>
      <c r="DK289" s="5"/>
      <c r="DL289" s="5"/>
      <c r="DM289" s="24" t="str">
        <f>IF(DL289&gt;0,WORKDAY(DI289,10),"-")</f>
        <v>-</v>
      </c>
      <c r="DN289" s="24" t="str">
        <f>IF(DL289&gt;0,WORKDAY(DJ289,10),"-")</f>
        <v>-</v>
      </c>
      <c r="DO289" s="5"/>
      <c r="DP289" s="5"/>
      <c r="DQ289" s="54"/>
      <c r="DR289" s="24" t="str">
        <f>IF(DP289&gt;0,WORKDAY(DM289,10),"-")</f>
        <v>-</v>
      </c>
      <c r="DS289" s="24" t="str">
        <f>IF(DP289&gt;0,WORKDAY(DN289,10),"-")</f>
        <v>-</v>
      </c>
      <c r="DT289" s="5"/>
      <c r="DU289" s="5"/>
      <c r="DV289" s="24" t="str">
        <f>IF(DU289&gt;0,WORKDAY(DR289,10),"-")</f>
        <v>-</v>
      </c>
      <c r="DW289" s="24" t="str">
        <f>IF(DU289&gt;0,WORKDAY(DS289,10),"-")</f>
        <v>-</v>
      </c>
      <c r="DX289" s="5"/>
      <c r="DY289" s="5"/>
      <c r="DZ289" s="54"/>
      <c r="EA289" s="24" t="str">
        <f>IF(DY289&gt;0,WORKDAY(DV289,10),"-")</f>
        <v>-</v>
      </c>
      <c r="EB289" s="24" t="str">
        <f>IF(DY289&gt;0,WORKDAY(DW289,10),"-")</f>
        <v>-</v>
      </c>
      <c r="EC289" s="5"/>
      <c r="ED289" s="5"/>
      <c r="EE289" s="24" t="str">
        <f>IF(ED289&gt;0,WORKDAY(EA289,10),"-")</f>
        <v>-</v>
      </c>
      <c r="EF289" s="24" t="str">
        <f>IF(ED289&gt;0,WORKDAY(EB289,10),"-")</f>
        <v>-</v>
      </c>
      <c r="EG289" s="5"/>
      <c r="EH289" s="5"/>
      <c r="EI289" s="54"/>
      <c r="EJ289" s="24" t="str">
        <f>IF(EH289&gt;0,WORKDAY(EE289,10),"-")</f>
        <v>-</v>
      </c>
      <c r="EK289" s="24" t="str">
        <f>IF(EH289&gt;0,WORKDAY(EF289,10),"-")</f>
        <v>-</v>
      </c>
      <c r="EL289" s="5"/>
      <c r="EM289" s="5"/>
      <c r="EN289" s="24" t="str">
        <f>IF(EM289&gt;0,WORKDAY(EJ289,10),"-")</f>
        <v>-</v>
      </c>
      <c r="EO289" s="24" t="str">
        <f>IF(EM289&gt;0,WORKDAY(EK289,10),"-")</f>
        <v>-</v>
      </c>
      <c r="EP289" s="5"/>
      <c r="EQ289" s="5"/>
      <c r="ER289" s="54"/>
      <c r="ES289" s="54"/>
      <c r="ET289" s="54"/>
      <c r="EU289" s="54"/>
      <c r="EV289" s="54"/>
      <c r="EW289" s="24"/>
      <c r="EX289" s="24"/>
      <c r="EY289" s="167"/>
      <c r="EZ289" s="167"/>
      <c r="FA289" s="193"/>
      <c r="FB289" s="214">
        <v>44223</v>
      </c>
      <c r="FC289" s="214">
        <f t="shared" ca="1" si="281"/>
        <v>44223</v>
      </c>
      <c r="FD289" s="5"/>
      <c r="FE289" s="5"/>
      <c r="FF289" s="24" t="str">
        <f>IF(FE289&gt;0,WORKDAY(FB289,10),"-")</f>
        <v>-</v>
      </c>
      <c r="FG289" s="24" t="str">
        <f>IF(FE289&gt;0,WORKDAY(FC289,10),"-")</f>
        <v>-</v>
      </c>
      <c r="FH289" s="5"/>
      <c r="FI289" s="5"/>
      <c r="FJ289" s="34"/>
      <c r="FK289" s="24">
        <f t="shared" ref="FK289:FK293" si="284">WORKDAY(FB289,20)</f>
        <v>44251</v>
      </c>
      <c r="FL289" s="24">
        <f t="shared" ref="FL289:FL305" si="285">FK289</f>
        <v>44251</v>
      </c>
      <c r="FM289" s="5"/>
      <c r="FN289" s="5"/>
      <c r="FO289" s="24" t="str">
        <f>IF(FN289&gt;0,WORKDAY(FK289,10),"-")</f>
        <v>-</v>
      </c>
      <c r="FP289" s="24" t="str">
        <f>IF(FN289&gt;0,WORKDAY(FL289,10),"-")</f>
        <v>-</v>
      </c>
      <c r="FQ289" s="5"/>
      <c r="FR289" s="5"/>
      <c r="FS289" s="54"/>
      <c r="FT289" s="24">
        <f t="shared" ref="FT289:FT293" si="286">WORKDAY(FK289,20)</f>
        <v>44279</v>
      </c>
      <c r="FU289" s="24">
        <f t="shared" ref="FU289:FU305" si="287">FT289</f>
        <v>44279</v>
      </c>
      <c r="FV289" s="5"/>
      <c r="FW289" s="5"/>
      <c r="FX289" s="24" t="str">
        <f>IF(FW289&gt;0,WORKDAY(FT289,10),"-")</f>
        <v>-</v>
      </c>
      <c r="FY289" s="24" t="str">
        <f>IF(FW289&gt;0,WORKDAY(FU289,10),"-")</f>
        <v>-</v>
      </c>
      <c r="FZ289" s="5"/>
      <c r="GA289" s="5"/>
      <c r="GB289" s="54"/>
      <c r="GC289" s="54"/>
      <c r="GD289" s="54"/>
      <c r="GE289" s="54"/>
      <c r="GF289" s="54"/>
      <c r="GG289" s="54"/>
      <c r="GH289" s="54"/>
      <c r="GI289" s="54"/>
      <c r="GJ289" s="54"/>
      <c r="GK289" s="54"/>
      <c r="GL289" s="54"/>
      <c r="GM289" s="54"/>
      <c r="GN289" s="54"/>
      <c r="GO289" s="54"/>
      <c r="GP289" s="54"/>
      <c r="GQ289" s="54"/>
      <c r="GR289" s="54"/>
      <c r="GS289" s="54"/>
      <c r="GT289" s="54"/>
      <c r="GU289" s="54"/>
      <c r="GV289" s="54"/>
      <c r="GW289" s="54"/>
      <c r="GX289" s="54"/>
      <c r="GY289" s="54"/>
      <c r="GZ289" s="193"/>
      <c r="HA289" s="54"/>
      <c r="HB289" s="54"/>
      <c r="HC289" s="54"/>
      <c r="HD289" s="34">
        <f t="shared" ca="1" si="246"/>
        <v>1</v>
      </c>
      <c r="HE289" s="25">
        <f t="shared" ca="1" si="271"/>
        <v>6.8389057750759875E-4</v>
      </c>
      <c r="HF289" s="25">
        <f t="shared" ca="1" si="272"/>
        <v>1.5197568389057751E-3</v>
      </c>
      <c r="HG289" s="25">
        <f t="shared" ca="1" si="273"/>
        <v>9.0543259557344079E-4</v>
      </c>
      <c r="HH289" s="25">
        <f t="shared" ca="1" si="274"/>
        <v>2.012072434607646E-3</v>
      </c>
      <c r="HI289" s="25"/>
      <c r="HJ289" s="25"/>
      <c r="HK289" s="5"/>
      <c r="HL289" s="24">
        <f t="shared" ca="1" si="241"/>
        <v>44252</v>
      </c>
      <c r="HM289" s="107"/>
      <c r="HN289" s="85"/>
      <c r="HO289" s="204" t="str">
        <f t="shared" si="247"/>
        <v>ожидание A1</v>
      </c>
      <c r="HP289" s="204" t="str">
        <f t="shared" si="248"/>
        <v>не выгружено 00</v>
      </c>
      <c r="HQ289" s="182" t="str">
        <f t="shared" si="249"/>
        <v>выгружено A1</v>
      </c>
      <c r="HR289" s="182" t="str">
        <f t="shared" si="250"/>
        <v>ожидание A1</v>
      </c>
      <c r="HS289" s="182" t="b">
        <f t="shared" si="251"/>
        <v>0</v>
      </c>
      <c r="HT289" s="182" t="str">
        <f t="shared" si="252"/>
        <v>ожидание замечаний</v>
      </c>
      <c r="HU289" s="182" t="str">
        <f t="shared" si="253"/>
        <v>0055-P2-GA1-CPC-TRM-00669</v>
      </c>
      <c r="HV289" s="191">
        <f t="shared" si="254"/>
        <v>44252</v>
      </c>
      <c r="HW289" s="184" t="str">
        <f t="shared" si="255"/>
        <v>ожидание A1</v>
      </c>
      <c r="HX289" s="191" t="str">
        <f t="shared" si="256"/>
        <v>ожидание A1</v>
      </c>
      <c r="HY289" s="183"/>
      <c r="HZ289" s="182" t="str">
        <f t="shared" si="257"/>
        <v>выгружено</v>
      </c>
      <c r="IA289" s="182" t="str">
        <f t="shared" si="258"/>
        <v>A1</v>
      </c>
      <c r="IB289" s="182" t="str">
        <f t="shared" si="259"/>
        <v>ожидание замечаний к ревизии</v>
      </c>
      <c r="IC289" s="182" t="str">
        <f t="shared" si="260"/>
        <v>A1</v>
      </c>
      <c r="ID289" s="182" t="str">
        <f t="shared" si="261"/>
        <v>A1</v>
      </c>
      <c r="IE289" s="185" t="str">
        <f t="shared" si="262"/>
        <v>1</v>
      </c>
      <c r="IF289" s="135" t="s">
        <v>705</v>
      </c>
      <c r="IG289" s="181">
        <v>1</v>
      </c>
      <c r="IH289" s="85"/>
      <c r="II289" s="85"/>
      <c r="IJ289" s="85"/>
      <c r="IK289" s="85"/>
      <c r="IL289" s="85"/>
      <c r="IM289" s="85"/>
      <c r="IN289" s="85"/>
      <c r="IO289" s="85"/>
      <c r="IP289" s="85"/>
      <c r="IQ289" s="85"/>
      <c r="IR289" s="85"/>
      <c r="IS289" s="85"/>
      <c r="IT289" s="85"/>
      <c r="IU289" s="85"/>
      <c r="IV289" s="85"/>
      <c r="IW289" s="85"/>
      <c r="IX289" s="85"/>
      <c r="IY289" s="85"/>
      <c r="IZ289" s="85"/>
      <c r="JA289" s="85"/>
      <c r="JB289" s="85"/>
      <c r="JC289" s="85"/>
      <c r="JD289" s="85"/>
      <c r="JE289" s="85"/>
      <c r="JF289" s="85"/>
      <c r="JG289" s="85"/>
      <c r="JH289" s="85"/>
      <c r="JI289" s="85"/>
      <c r="JJ289" s="85"/>
      <c r="JK289" s="85"/>
      <c r="JL289" s="85"/>
      <c r="JM289" s="85"/>
      <c r="JN289" s="85"/>
      <c r="JO289" s="85"/>
      <c r="JP289" s="85"/>
      <c r="JQ289" s="85"/>
      <c r="JR289" s="85"/>
      <c r="JS289" s="85"/>
      <c r="JT289" s="85"/>
      <c r="JU289" s="85"/>
      <c r="JV289" s="85"/>
      <c r="JW289" s="85"/>
      <c r="JX289" s="85"/>
      <c r="JY289" s="85"/>
      <c r="JZ289" s="85"/>
      <c r="KA289" s="85"/>
      <c r="KB289" s="85"/>
      <c r="KC289" s="85"/>
    </row>
    <row r="290" spans="1:289" s="57" customFormat="1" ht="71.25" customHeight="1">
      <c r="A290" s="38"/>
      <c r="B290" s="19" t="s">
        <v>156</v>
      </c>
      <c r="C290" s="19" t="s">
        <v>157</v>
      </c>
      <c r="D290" s="5"/>
      <c r="E290" s="5"/>
      <c r="F290" s="5"/>
      <c r="G290" s="5"/>
      <c r="H290" s="5" t="s">
        <v>727</v>
      </c>
      <c r="I290" s="5" t="s">
        <v>736</v>
      </c>
      <c r="J290" s="5"/>
      <c r="K290" s="5"/>
      <c r="L290" s="5"/>
      <c r="M290" s="5"/>
      <c r="N290" s="5"/>
      <c r="O290" s="5"/>
      <c r="P290" s="5" t="s">
        <v>749</v>
      </c>
      <c r="Q290" s="5" t="s">
        <v>750</v>
      </c>
      <c r="R290" s="5" t="s">
        <v>204</v>
      </c>
      <c r="S290" s="5" t="s">
        <v>364</v>
      </c>
      <c r="T290" s="5" t="s">
        <v>363</v>
      </c>
      <c r="U290" s="5" t="s">
        <v>158</v>
      </c>
      <c r="V290" s="5"/>
      <c r="W290" s="167" t="str">
        <f t="shared" ref="W290:W292" si="288">CONCATENATE(X290,"-",Y290,"-",Z290,AA290,,AB290,"-",AC290)</f>
        <v>3-60-JFCC-0001</v>
      </c>
      <c r="X290" s="19" t="s">
        <v>180</v>
      </c>
      <c r="Y290" s="19">
        <v>60</v>
      </c>
      <c r="Z290" s="19" t="s">
        <v>310</v>
      </c>
      <c r="AA290" s="19" t="s">
        <v>303</v>
      </c>
      <c r="AB290" s="19"/>
      <c r="AC290" s="19" t="s">
        <v>188</v>
      </c>
      <c r="AD290" s="5"/>
      <c r="AE290" s="19">
        <v>4</v>
      </c>
      <c r="AF290" s="19" t="s">
        <v>181</v>
      </c>
      <c r="AG290" s="19" t="s">
        <v>182</v>
      </c>
      <c r="AH290" s="19">
        <v>335</v>
      </c>
      <c r="AI290" s="19" t="s">
        <v>188</v>
      </c>
      <c r="AJ290" s="5"/>
      <c r="AK290" s="5"/>
      <c r="AL290" s="5" t="s">
        <v>122</v>
      </c>
      <c r="AM290" s="5"/>
      <c r="AN290" s="5" t="s">
        <v>168</v>
      </c>
      <c r="AO290" s="5" t="str">
        <f>CONCATENATE("0055-",B290,"-",C290,"-","4",".",AE290,".",AF290,".",AG290,".",AH290,"-",AL290,".",AN290,"-",AI290)</f>
        <v>0055-CPC-GA1-4.4.4.60.335-PS.SP-0001</v>
      </c>
      <c r="AP290" s="5" t="str">
        <f>CONCATENATE("0055-",B290,"-",C290,"-","4",".",AE290,".",AF290,".",AG290,".",AH290,"-",AL290,"-",AN290,"-",AI290,"_",BD290,"_",U290)</f>
        <v>0055-CPC-GA1-4.4.4.60.335-PS-SP-0001_A1_ER</v>
      </c>
      <c r="AQ290" s="13" t="s">
        <v>511</v>
      </c>
      <c r="AR290" s="13" t="s">
        <v>330</v>
      </c>
      <c r="AS290" s="13"/>
      <c r="AT290" s="13"/>
      <c r="AU290" s="13" t="s">
        <v>319</v>
      </c>
      <c r="AV290" s="13" t="s">
        <v>334</v>
      </c>
      <c r="AW290" s="13" t="str">
        <f>CONCATENATE(AQ290," ",AS290,CHAR(10),W290,CHAR(10),AU290)</f>
        <v>AFA&amp;FFS Control Cabinet KSPA 9030-01/TECON TU 4371-001-00159093-07 REV.5. 
3-60-JFCC-0001
List of elements</v>
      </c>
      <c r="AX290" s="13" t="str">
        <f>CONCATENATE(AR290," ",AT290,CHAR(10),W290,CHAR(10),AV290)</f>
        <v>Контроллер для систем пожарной автоматики КСПА 9030-01/Текон, ТУ 4371-001-00159093-07 изм.5. Шкаф системный АСПС и ПТ. 
3-60-JFCC-0001
Перечень элементов</v>
      </c>
      <c r="AY290" s="5"/>
      <c r="AZ290" s="5" t="s">
        <v>490</v>
      </c>
      <c r="BA290" s="5" t="s">
        <v>489</v>
      </c>
      <c r="BB290" s="5" t="str">
        <f>IF(FW290&gt;0,"02",IF(FN290&gt;0,"01",IF(FE290&gt;0,"00",IF(EM290&gt;0,"G1",IF(ED290&gt;0,"F1",IF(DU290&gt;0,"E1",IF(DL290&gt;0,"D1",IF(DC290&gt;0,"C1",IF(CT290&gt;0,"B1",IF(BM290&gt;0,"A1","-"))))))))))</f>
        <v>A1</v>
      </c>
      <c r="BC290" s="167" t="str">
        <f t="shared" si="282"/>
        <v>IFR</v>
      </c>
      <c r="BD290" s="5" t="str">
        <f t="shared" si="283"/>
        <v>A1</v>
      </c>
      <c r="BE290" s="5"/>
      <c r="BF290" s="5"/>
      <c r="BG290" s="12"/>
      <c r="BH290" s="5"/>
      <c r="BI290" s="5"/>
      <c r="BJ290" s="54">
        <f>FB290-(28+15)</f>
        <v>44180</v>
      </c>
      <c r="BK290" s="54">
        <f ca="1">IF(BM290&gt;0,BL290,IF(BJ290&lt;TODAY(),WORKDAY(TODAY(),10),BJ290))</f>
        <v>44252</v>
      </c>
      <c r="BL290" s="193">
        <v>44252</v>
      </c>
      <c r="BM290" s="167" t="s">
        <v>793</v>
      </c>
      <c r="BN290" s="167"/>
      <c r="BO290" s="167"/>
      <c r="BP290" s="167"/>
      <c r="BQ290" s="167"/>
      <c r="BR290" s="157"/>
      <c r="BS290" s="157"/>
      <c r="BT290" s="157"/>
      <c r="BU290" s="157"/>
      <c r="BV290" s="157"/>
      <c r="BW290" s="147"/>
      <c r="BX290" s="147"/>
      <c r="BY290" s="147"/>
      <c r="BZ290" s="147"/>
      <c r="CA290" s="147"/>
      <c r="CB290" s="125"/>
      <c r="CC290" s="125"/>
      <c r="CD290" s="125"/>
      <c r="CE290" s="125"/>
      <c r="CF290" s="125"/>
      <c r="CG290" s="125"/>
      <c r="CH290" s="125"/>
      <c r="CI290" s="125"/>
      <c r="CJ290" s="125"/>
      <c r="CK290" s="125"/>
      <c r="CL290" s="24">
        <f>WORKDAY(BJ290,20)</f>
        <v>44208</v>
      </c>
      <c r="CM290" s="24">
        <f ca="1">IF(BM290&gt;0,WORKDAY(BK290,10),"-")</f>
        <v>44266</v>
      </c>
      <c r="CN290" s="54"/>
      <c r="CO290" s="117"/>
      <c r="CP290" s="34"/>
      <c r="CQ290" s="24">
        <f>WORKDAY(CL290,10)</f>
        <v>44222</v>
      </c>
      <c r="CR290" s="24" t="str">
        <f>IF(CO290&gt;0,WORKDAY(CM290,10),"-")</f>
        <v>-</v>
      </c>
      <c r="CS290" s="54"/>
      <c r="CT290" s="5"/>
      <c r="CU290" s="24" t="str">
        <f>IF(CT290&gt;0,WORKDAY(CQ290,10),"-")</f>
        <v>-</v>
      </c>
      <c r="CV290" s="24" t="str">
        <f>IF(CT290&gt;0,WORKDAY(CR290,10),"-")</f>
        <v>-</v>
      </c>
      <c r="CW290" s="54"/>
      <c r="CX290" s="5"/>
      <c r="CY290" s="34"/>
      <c r="CZ290" s="24" t="str">
        <f>IF(CX290&gt;0,WORKDAY(CU290,10),"-")</f>
        <v>-</v>
      </c>
      <c r="DA290" s="24" t="str">
        <f>IF(CX290&gt;0,WORKDAY(CV290,10),"-")</f>
        <v>-</v>
      </c>
      <c r="DB290" s="24"/>
      <c r="DC290" s="5"/>
      <c r="DD290" s="24" t="str">
        <f>IF(DC290&gt;0,WORKDAY(CZ290,10),"-")</f>
        <v>-</v>
      </c>
      <c r="DE290" s="24" t="str">
        <f>IF(DC290&gt;0,WORKDAY(DA290,10),"-")</f>
        <v>-</v>
      </c>
      <c r="DF290" s="5"/>
      <c r="DG290" s="5"/>
      <c r="DH290" s="54"/>
      <c r="DI290" s="24" t="str">
        <f>IF(DG290&gt;0,WORKDAY(DD290,10),"-")</f>
        <v>-</v>
      </c>
      <c r="DJ290" s="24" t="str">
        <f>IF(DG290&gt;0,WORKDAY(DE290,10),"-")</f>
        <v>-</v>
      </c>
      <c r="DK290" s="5"/>
      <c r="DL290" s="5"/>
      <c r="DM290" s="24" t="str">
        <f>IF(DL290&gt;0,WORKDAY(DI290,10),"-")</f>
        <v>-</v>
      </c>
      <c r="DN290" s="24" t="str">
        <f>IF(DL290&gt;0,WORKDAY(DJ290,10),"-")</f>
        <v>-</v>
      </c>
      <c r="DO290" s="5"/>
      <c r="DP290" s="5"/>
      <c r="DQ290" s="54"/>
      <c r="DR290" s="24" t="str">
        <f>IF(DP290&gt;0,WORKDAY(DM290,10),"-")</f>
        <v>-</v>
      </c>
      <c r="DS290" s="24" t="str">
        <f>IF(DP290&gt;0,WORKDAY(DN290,10),"-")</f>
        <v>-</v>
      </c>
      <c r="DT290" s="5"/>
      <c r="DU290" s="5"/>
      <c r="DV290" s="24" t="str">
        <f>IF(DU290&gt;0,WORKDAY(DR290,10),"-")</f>
        <v>-</v>
      </c>
      <c r="DW290" s="24" t="str">
        <f>IF(DU290&gt;0,WORKDAY(DS290,10),"-")</f>
        <v>-</v>
      </c>
      <c r="DX290" s="5"/>
      <c r="DY290" s="5"/>
      <c r="DZ290" s="54"/>
      <c r="EA290" s="24" t="str">
        <f>IF(DY290&gt;0,WORKDAY(DV290,10),"-")</f>
        <v>-</v>
      </c>
      <c r="EB290" s="24" t="str">
        <f>IF(DY290&gt;0,WORKDAY(DW290,10),"-")</f>
        <v>-</v>
      </c>
      <c r="EC290" s="5"/>
      <c r="ED290" s="5"/>
      <c r="EE290" s="24" t="str">
        <f>IF(ED290&gt;0,WORKDAY(EA290,10),"-")</f>
        <v>-</v>
      </c>
      <c r="EF290" s="24" t="str">
        <f>IF(ED290&gt;0,WORKDAY(EB290,10),"-")</f>
        <v>-</v>
      </c>
      <c r="EG290" s="5"/>
      <c r="EH290" s="5"/>
      <c r="EI290" s="54"/>
      <c r="EJ290" s="24" t="str">
        <f>IF(EH290&gt;0,WORKDAY(EE290,10),"-")</f>
        <v>-</v>
      </c>
      <c r="EK290" s="24" t="str">
        <f>IF(EH290&gt;0,WORKDAY(EF290,10),"-")</f>
        <v>-</v>
      </c>
      <c r="EL290" s="5"/>
      <c r="EM290" s="5"/>
      <c r="EN290" s="24" t="str">
        <f>IF(EM290&gt;0,WORKDAY(EJ290,10),"-")</f>
        <v>-</v>
      </c>
      <c r="EO290" s="24" t="str">
        <f>IF(EM290&gt;0,WORKDAY(EK290,10),"-")</f>
        <v>-</v>
      </c>
      <c r="EP290" s="5"/>
      <c r="EQ290" s="5"/>
      <c r="ER290" s="54"/>
      <c r="ES290" s="54"/>
      <c r="ET290" s="54"/>
      <c r="EU290" s="54"/>
      <c r="EV290" s="54"/>
      <c r="EW290" s="24"/>
      <c r="EX290" s="24"/>
      <c r="EY290" s="167"/>
      <c r="EZ290" s="167"/>
      <c r="FA290" s="193"/>
      <c r="FB290" s="214">
        <v>44223</v>
      </c>
      <c r="FC290" s="214">
        <f t="shared" ca="1" si="281"/>
        <v>44223</v>
      </c>
      <c r="FD290" s="5"/>
      <c r="FE290" s="5"/>
      <c r="FF290" s="24" t="str">
        <f>IF(FE290&gt;0,WORKDAY(FB290,10),"-")</f>
        <v>-</v>
      </c>
      <c r="FG290" s="24" t="str">
        <f>IF(FE290&gt;0,WORKDAY(FC290,10),"-")</f>
        <v>-</v>
      </c>
      <c r="FH290" s="5"/>
      <c r="FI290" s="5"/>
      <c r="FJ290" s="34"/>
      <c r="FK290" s="24">
        <f t="shared" si="284"/>
        <v>44251</v>
      </c>
      <c r="FL290" s="24">
        <f t="shared" si="285"/>
        <v>44251</v>
      </c>
      <c r="FM290" s="5"/>
      <c r="FN290" s="5"/>
      <c r="FO290" s="24" t="str">
        <f>IF(FN290&gt;0,WORKDAY(FK290,10),"-")</f>
        <v>-</v>
      </c>
      <c r="FP290" s="24" t="str">
        <f>IF(FN290&gt;0,WORKDAY(FL290,10),"-")</f>
        <v>-</v>
      </c>
      <c r="FQ290" s="5"/>
      <c r="FR290" s="5"/>
      <c r="FS290" s="54"/>
      <c r="FT290" s="24">
        <f t="shared" si="286"/>
        <v>44279</v>
      </c>
      <c r="FU290" s="24">
        <f t="shared" si="287"/>
        <v>44279</v>
      </c>
      <c r="FV290" s="5"/>
      <c r="FW290" s="5"/>
      <c r="FX290" s="24" t="str">
        <f>IF(FW290&gt;0,WORKDAY(FT290,10),"-")</f>
        <v>-</v>
      </c>
      <c r="FY290" s="24" t="str">
        <f>IF(FW290&gt;0,WORKDAY(FU290,10),"-")</f>
        <v>-</v>
      </c>
      <c r="FZ290" s="5"/>
      <c r="GA290" s="5"/>
      <c r="GB290" s="54"/>
      <c r="GC290" s="54"/>
      <c r="GD290" s="54"/>
      <c r="GE290" s="54"/>
      <c r="GF290" s="54"/>
      <c r="GG290" s="54"/>
      <c r="GH290" s="54"/>
      <c r="GI290" s="54"/>
      <c r="GJ290" s="54"/>
      <c r="GK290" s="54"/>
      <c r="GL290" s="54"/>
      <c r="GM290" s="54"/>
      <c r="GN290" s="54"/>
      <c r="GO290" s="54"/>
      <c r="GP290" s="54"/>
      <c r="GQ290" s="54"/>
      <c r="GR290" s="54"/>
      <c r="GS290" s="54"/>
      <c r="GT290" s="54"/>
      <c r="GU290" s="54"/>
      <c r="GV290" s="54"/>
      <c r="GW290" s="54"/>
      <c r="GX290" s="54"/>
      <c r="GY290" s="54"/>
      <c r="GZ290" s="193"/>
      <c r="HA290" s="54"/>
      <c r="HB290" s="54"/>
      <c r="HC290" s="54"/>
      <c r="HD290" s="34">
        <f t="shared" ca="1" si="246"/>
        <v>1</v>
      </c>
      <c r="HE290" s="25">
        <f t="shared" ca="1" si="271"/>
        <v>6.8389057750759875E-4</v>
      </c>
      <c r="HF290" s="25">
        <f t="shared" ca="1" si="272"/>
        <v>1.5197568389057751E-3</v>
      </c>
      <c r="HG290" s="25">
        <f t="shared" ca="1" si="273"/>
        <v>9.0543259557344079E-4</v>
      </c>
      <c r="HH290" s="25">
        <f t="shared" ca="1" si="274"/>
        <v>2.012072434607646E-3</v>
      </c>
      <c r="HI290" s="25"/>
      <c r="HJ290" s="25"/>
      <c r="HK290" s="5"/>
      <c r="HL290" s="24">
        <f t="shared" ca="1" si="241"/>
        <v>44252</v>
      </c>
      <c r="HM290" s="107"/>
      <c r="HN290" s="85"/>
      <c r="HO290" s="204" t="str">
        <f t="shared" si="247"/>
        <v>ожидание A1</v>
      </c>
      <c r="HP290" s="204" t="str">
        <f t="shared" si="248"/>
        <v>не выгружено 00</v>
      </c>
      <c r="HQ290" s="182" t="str">
        <f t="shared" si="249"/>
        <v>выгружено A1</v>
      </c>
      <c r="HR290" s="182" t="str">
        <f t="shared" si="250"/>
        <v>ожидание A1</v>
      </c>
      <c r="HS290" s="182" t="b">
        <f t="shared" si="251"/>
        <v>0</v>
      </c>
      <c r="HT290" s="182" t="str">
        <f t="shared" si="252"/>
        <v>ожидание замечаний</v>
      </c>
      <c r="HU290" s="182" t="str">
        <f t="shared" si="253"/>
        <v>0055-P2-GA1-CPC-TRM-00669</v>
      </c>
      <c r="HV290" s="191">
        <f t="shared" si="254"/>
        <v>44252</v>
      </c>
      <c r="HW290" s="184" t="str">
        <f t="shared" si="255"/>
        <v>ожидание A1</v>
      </c>
      <c r="HX290" s="191" t="str">
        <f t="shared" si="256"/>
        <v>ожидание A1</v>
      </c>
      <c r="HY290" s="183"/>
      <c r="HZ290" s="182" t="str">
        <f t="shared" si="257"/>
        <v>выгружено</v>
      </c>
      <c r="IA290" s="182" t="str">
        <f t="shared" si="258"/>
        <v>A1</v>
      </c>
      <c r="IB290" s="182" t="str">
        <f t="shared" si="259"/>
        <v>ожидание замечаний к ревизии</v>
      </c>
      <c r="IC290" s="182" t="str">
        <f t="shared" si="260"/>
        <v>A1</v>
      </c>
      <c r="ID290" s="182" t="str">
        <f t="shared" si="261"/>
        <v>A1</v>
      </c>
      <c r="IE290" s="185" t="str">
        <f t="shared" si="262"/>
        <v>1</v>
      </c>
      <c r="IF290" s="135" t="s">
        <v>705</v>
      </c>
      <c r="IG290" s="181">
        <v>1</v>
      </c>
      <c r="IH290" s="85"/>
      <c r="II290" s="85"/>
      <c r="IJ290" s="85"/>
      <c r="IK290" s="85"/>
      <c r="IL290" s="85"/>
      <c r="IM290" s="85"/>
      <c r="IN290" s="85"/>
      <c r="IO290" s="85"/>
      <c r="IP290" s="85"/>
      <c r="IQ290" s="85"/>
      <c r="IR290" s="85"/>
      <c r="IS290" s="85"/>
      <c r="IT290" s="85"/>
      <c r="IU290" s="85"/>
      <c r="IV290" s="85"/>
      <c r="IW290" s="85"/>
      <c r="IX290" s="85"/>
      <c r="IY290" s="85"/>
      <c r="IZ290" s="85"/>
      <c r="JA290" s="85"/>
      <c r="JB290" s="85"/>
      <c r="JC290" s="85"/>
      <c r="JD290" s="85"/>
      <c r="JE290" s="85"/>
      <c r="JF290" s="85"/>
      <c r="JG290" s="85"/>
      <c r="JH290" s="85"/>
      <c r="JI290" s="85"/>
      <c r="JJ290" s="85"/>
      <c r="JK290" s="85"/>
      <c r="JL290" s="85"/>
      <c r="JM290" s="85"/>
      <c r="JN290" s="85"/>
      <c r="JO290" s="85"/>
      <c r="JP290" s="85"/>
      <c r="JQ290" s="85"/>
      <c r="JR290" s="85"/>
      <c r="JS290" s="85"/>
      <c r="JT290" s="85"/>
      <c r="JU290" s="85"/>
      <c r="JV290" s="85"/>
      <c r="JW290" s="85"/>
      <c r="JX290" s="85"/>
      <c r="JY290" s="85"/>
      <c r="JZ290" s="85"/>
      <c r="KA290" s="85"/>
      <c r="KB290" s="85"/>
      <c r="KC290" s="85"/>
    </row>
    <row r="291" spans="1:289" s="57" customFormat="1" ht="71.25" customHeight="1">
      <c r="A291" s="38"/>
      <c r="B291" s="19" t="s">
        <v>156</v>
      </c>
      <c r="C291" s="19" t="s">
        <v>157</v>
      </c>
      <c r="D291" s="5"/>
      <c r="E291" s="5"/>
      <c r="F291" s="5"/>
      <c r="G291" s="5"/>
      <c r="H291" s="5" t="s">
        <v>727</v>
      </c>
      <c r="I291" s="5" t="s">
        <v>736</v>
      </c>
      <c r="J291" s="5"/>
      <c r="K291" s="5"/>
      <c r="L291" s="5"/>
      <c r="M291" s="5"/>
      <c r="N291" s="5"/>
      <c r="O291" s="5"/>
      <c r="P291" s="5" t="s">
        <v>749</v>
      </c>
      <c r="Q291" s="5" t="s">
        <v>750</v>
      </c>
      <c r="R291" s="5" t="s">
        <v>204</v>
      </c>
      <c r="S291" s="5" t="s">
        <v>364</v>
      </c>
      <c r="T291" s="5" t="s">
        <v>363</v>
      </c>
      <c r="U291" s="5" t="s">
        <v>158</v>
      </c>
      <c r="V291" s="5"/>
      <c r="W291" s="167" t="str">
        <f t="shared" si="288"/>
        <v>3-60-JFCC-0001</v>
      </c>
      <c r="X291" s="19" t="s">
        <v>180</v>
      </c>
      <c r="Y291" s="19">
        <v>60</v>
      </c>
      <c r="Z291" s="19" t="s">
        <v>310</v>
      </c>
      <c r="AA291" s="19" t="s">
        <v>303</v>
      </c>
      <c r="AB291" s="19"/>
      <c r="AC291" s="19" t="s">
        <v>188</v>
      </c>
      <c r="AD291" s="5"/>
      <c r="AE291" s="19">
        <v>4</v>
      </c>
      <c r="AF291" s="19" t="s">
        <v>181</v>
      </c>
      <c r="AG291" s="19" t="s">
        <v>182</v>
      </c>
      <c r="AH291" s="19">
        <v>335</v>
      </c>
      <c r="AI291" s="19" t="s">
        <v>188</v>
      </c>
      <c r="AJ291" s="5"/>
      <c r="AK291" s="5"/>
      <c r="AL291" s="5" t="s">
        <v>122</v>
      </c>
      <c r="AM291" s="5"/>
      <c r="AN291" s="5" t="s">
        <v>169</v>
      </c>
      <c r="AO291" s="5" t="str">
        <f>CONCATENATE("0055-",B291,"-",C291,"-","4",".",AE291,".",AF291,".",AG291,".",AH291,"-",AL291,".",AN291,"-",AI291)</f>
        <v>0055-CPC-GA1-4.4.4.60.335-PS.V0-0001</v>
      </c>
      <c r="AP291" s="5" t="str">
        <f>CONCATENATE("0055-",B291,"-",C291,"-","4",".",AE291,".",AF291,".",AG291,".",AH291,"-",AL291,"-",AN291,"-",AI291,"_",BD291,"_",U291)</f>
        <v>0055-CPC-GA1-4.4.4.60.335-PS-V0-0001_A1_ER</v>
      </c>
      <c r="AQ291" s="13" t="s">
        <v>511</v>
      </c>
      <c r="AR291" s="13" t="s">
        <v>330</v>
      </c>
      <c r="AS291" s="13"/>
      <c r="AT291" s="13"/>
      <c r="AU291" s="13" t="s">
        <v>320</v>
      </c>
      <c r="AV291" s="13" t="s">
        <v>335</v>
      </c>
      <c r="AW291" s="13" t="str">
        <f>CONCATENATE(AQ291," ",AS291,CHAR(10),W291,CHAR(10),AU291)</f>
        <v>AFA&amp;FFS Control Cabinet KSPA 9030-01/TECON TU 4371-001-00159093-07 REV.5. 
3-60-JFCC-0001
General view drawings</v>
      </c>
      <c r="AX291" s="13" t="str">
        <f>CONCATENATE(AR291," ",AT291,CHAR(10),W291,CHAR(10),AV291)</f>
        <v>Контроллер для систем пожарной автоматики КСПА 9030-01/Текон, ТУ 4371-001-00159093-07 изм.5. Шкаф системный АСПС и ПТ. 
3-60-JFCC-0001
Чертеж общего вида</v>
      </c>
      <c r="AY291" s="5"/>
      <c r="AZ291" s="5" t="s">
        <v>490</v>
      </c>
      <c r="BA291" s="5" t="s">
        <v>489</v>
      </c>
      <c r="BB291" s="5" t="str">
        <f>IF(FW291&gt;0,"02",IF(FN291&gt;0,"01",IF(FE291&gt;0,"00",IF(EM291&gt;0,"G1",IF(ED291&gt;0,"F1",IF(DU291&gt;0,"E1",IF(DL291&gt;0,"D1",IF(DC291&gt;0,"C1",IF(CT291&gt;0,"B1",IF(BM291&gt;0,"A1","-"))))))))))</f>
        <v>A1</v>
      </c>
      <c r="BC291" s="167" t="str">
        <f t="shared" si="282"/>
        <v>IFR</v>
      </c>
      <c r="BD291" s="5" t="str">
        <f t="shared" si="283"/>
        <v>A1</v>
      </c>
      <c r="BE291" s="5"/>
      <c r="BF291" s="5"/>
      <c r="BG291" s="12"/>
      <c r="BH291" s="5"/>
      <c r="BI291" s="5"/>
      <c r="BJ291" s="54">
        <f>FB291-(28+15)</f>
        <v>44180</v>
      </c>
      <c r="BK291" s="54">
        <f ca="1">IF(BM291&gt;0,BL291,IF(BJ291&lt;TODAY(),WORKDAY(TODAY(),10),BJ291))</f>
        <v>44252</v>
      </c>
      <c r="BL291" s="193">
        <v>44252</v>
      </c>
      <c r="BM291" s="167" t="s">
        <v>793</v>
      </c>
      <c r="BN291" s="167"/>
      <c r="BO291" s="167"/>
      <c r="BP291" s="167"/>
      <c r="BQ291" s="167"/>
      <c r="BR291" s="157"/>
      <c r="BS291" s="157"/>
      <c r="BT291" s="157"/>
      <c r="BU291" s="157"/>
      <c r="BV291" s="157"/>
      <c r="BW291" s="147"/>
      <c r="BX291" s="147"/>
      <c r="BY291" s="147"/>
      <c r="BZ291" s="147"/>
      <c r="CA291" s="147"/>
      <c r="CB291" s="125"/>
      <c r="CC291" s="125"/>
      <c r="CD291" s="125"/>
      <c r="CE291" s="125"/>
      <c r="CF291" s="125"/>
      <c r="CG291" s="125"/>
      <c r="CH291" s="125"/>
      <c r="CI291" s="125"/>
      <c r="CJ291" s="125"/>
      <c r="CK291" s="125"/>
      <c r="CL291" s="24">
        <f>WORKDAY(BJ291,20)</f>
        <v>44208</v>
      </c>
      <c r="CM291" s="24">
        <f ca="1">IF(BM291&gt;0,WORKDAY(BK291,10),"-")</f>
        <v>44266</v>
      </c>
      <c r="CN291" s="54"/>
      <c r="CO291" s="117"/>
      <c r="CP291" s="34"/>
      <c r="CQ291" s="24">
        <f>WORKDAY(CL291,10)</f>
        <v>44222</v>
      </c>
      <c r="CR291" s="24" t="str">
        <f>IF(CO291&gt;0,WORKDAY(CM291,10),"-")</f>
        <v>-</v>
      </c>
      <c r="CS291" s="54"/>
      <c r="CT291" s="5"/>
      <c r="CU291" s="24" t="str">
        <f>IF(CT291&gt;0,WORKDAY(CQ291,10),"-")</f>
        <v>-</v>
      </c>
      <c r="CV291" s="24" t="str">
        <f>IF(CT291&gt;0,WORKDAY(CR291,10),"-")</f>
        <v>-</v>
      </c>
      <c r="CW291" s="54"/>
      <c r="CX291" s="5"/>
      <c r="CY291" s="34"/>
      <c r="CZ291" s="24" t="str">
        <f>IF(CX291&gt;0,WORKDAY(CU291,10),"-")</f>
        <v>-</v>
      </c>
      <c r="DA291" s="24" t="str">
        <f>IF(CX291&gt;0,WORKDAY(CV291,10),"-")</f>
        <v>-</v>
      </c>
      <c r="DB291" s="24"/>
      <c r="DC291" s="5"/>
      <c r="DD291" s="24" t="str">
        <f>IF(DC291&gt;0,WORKDAY(CZ291,10),"-")</f>
        <v>-</v>
      </c>
      <c r="DE291" s="24" t="str">
        <f>IF(DC291&gt;0,WORKDAY(DA291,10),"-")</f>
        <v>-</v>
      </c>
      <c r="DF291" s="5"/>
      <c r="DG291" s="5"/>
      <c r="DH291" s="54"/>
      <c r="DI291" s="24" t="str">
        <f>IF(DG291&gt;0,WORKDAY(DD291,10),"-")</f>
        <v>-</v>
      </c>
      <c r="DJ291" s="24" t="str">
        <f>IF(DG291&gt;0,WORKDAY(DE291,10),"-")</f>
        <v>-</v>
      </c>
      <c r="DK291" s="5"/>
      <c r="DL291" s="5"/>
      <c r="DM291" s="24" t="str">
        <f>IF(DL291&gt;0,WORKDAY(DI291,10),"-")</f>
        <v>-</v>
      </c>
      <c r="DN291" s="24" t="str">
        <f>IF(DL291&gt;0,WORKDAY(DJ291,10),"-")</f>
        <v>-</v>
      </c>
      <c r="DO291" s="5"/>
      <c r="DP291" s="5"/>
      <c r="DQ291" s="54"/>
      <c r="DR291" s="24" t="str">
        <f>IF(DP291&gt;0,WORKDAY(DM291,10),"-")</f>
        <v>-</v>
      </c>
      <c r="DS291" s="24" t="str">
        <f>IF(DP291&gt;0,WORKDAY(DN291,10),"-")</f>
        <v>-</v>
      </c>
      <c r="DT291" s="5"/>
      <c r="DU291" s="5"/>
      <c r="DV291" s="24" t="str">
        <f>IF(DU291&gt;0,WORKDAY(DR291,10),"-")</f>
        <v>-</v>
      </c>
      <c r="DW291" s="24" t="str">
        <f>IF(DU291&gt;0,WORKDAY(DS291,10),"-")</f>
        <v>-</v>
      </c>
      <c r="DX291" s="5"/>
      <c r="DY291" s="5"/>
      <c r="DZ291" s="54"/>
      <c r="EA291" s="24" t="str">
        <f>IF(DY291&gt;0,WORKDAY(DV291,10),"-")</f>
        <v>-</v>
      </c>
      <c r="EB291" s="24" t="str">
        <f>IF(DY291&gt;0,WORKDAY(DW291,10),"-")</f>
        <v>-</v>
      </c>
      <c r="EC291" s="5"/>
      <c r="ED291" s="5"/>
      <c r="EE291" s="24" t="str">
        <f>IF(ED291&gt;0,WORKDAY(EA291,10),"-")</f>
        <v>-</v>
      </c>
      <c r="EF291" s="24" t="str">
        <f>IF(ED291&gt;0,WORKDAY(EB291,10),"-")</f>
        <v>-</v>
      </c>
      <c r="EG291" s="5"/>
      <c r="EH291" s="5"/>
      <c r="EI291" s="54"/>
      <c r="EJ291" s="24" t="str">
        <f>IF(EH291&gt;0,WORKDAY(EE291,10),"-")</f>
        <v>-</v>
      </c>
      <c r="EK291" s="24" t="str">
        <f>IF(EH291&gt;0,WORKDAY(EF291,10),"-")</f>
        <v>-</v>
      </c>
      <c r="EL291" s="5"/>
      <c r="EM291" s="5"/>
      <c r="EN291" s="24" t="str">
        <f>IF(EM291&gt;0,WORKDAY(EJ291,10),"-")</f>
        <v>-</v>
      </c>
      <c r="EO291" s="24" t="str">
        <f>IF(EM291&gt;0,WORKDAY(EK291,10),"-")</f>
        <v>-</v>
      </c>
      <c r="EP291" s="5"/>
      <c r="EQ291" s="5"/>
      <c r="ER291" s="54"/>
      <c r="ES291" s="54"/>
      <c r="ET291" s="54"/>
      <c r="EU291" s="54"/>
      <c r="EV291" s="54"/>
      <c r="EW291" s="24"/>
      <c r="EX291" s="24"/>
      <c r="EY291" s="167"/>
      <c r="EZ291" s="167"/>
      <c r="FA291" s="193"/>
      <c r="FB291" s="214">
        <v>44223</v>
      </c>
      <c r="FC291" s="214">
        <f t="shared" ca="1" si="281"/>
        <v>44223</v>
      </c>
      <c r="FD291" s="5"/>
      <c r="FE291" s="5"/>
      <c r="FF291" s="24" t="str">
        <f>IF(FE291&gt;0,WORKDAY(FB291,10),"-")</f>
        <v>-</v>
      </c>
      <c r="FG291" s="24" t="str">
        <f>IF(FE291&gt;0,WORKDAY(FC291,10),"-")</f>
        <v>-</v>
      </c>
      <c r="FH291" s="5"/>
      <c r="FI291" s="5"/>
      <c r="FJ291" s="34"/>
      <c r="FK291" s="24">
        <f t="shared" si="284"/>
        <v>44251</v>
      </c>
      <c r="FL291" s="24">
        <f t="shared" si="285"/>
        <v>44251</v>
      </c>
      <c r="FM291" s="5"/>
      <c r="FN291" s="5"/>
      <c r="FO291" s="24" t="str">
        <f>IF(FN291&gt;0,WORKDAY(FK291,10),"-")</f>
        <v>-</v>
      </c>
      <c r="FP291" s="24" t="str">
        <f>IF(FN291&gt;0,WORKDAY(FL291,10),"-")</f>
        <v>-</v>
      </c>
      <c r="FQ291" s="5"/>
      <c r="FR291" s="5"/>
      <c r="FS291" s="54"/>
      <c r="FT291" s="24">
        <f t="shared" si="286"/>
        <v>44279</v>
      </c>
      <c r="FU291" s="24">
        <f t="shared" si="287"/>
        <v>44279</v>
      </c>
      <c r="FV291" s="5"/>
      <c r="FW291" s="5"/>
      <c r="FX291" s="24" t="str">
        <f>IF(FW291&gt;0,WORKDAY(FT291,10),"-")</f>
        <v>-</v>
      </c>
      <c r="FY291" s="24" t="str">
        <f>IF(FW291&gt;0,WORKDAY(FU291,10),"-")</f>
        <v>-</v>
      </c>
      <c r="FZ291" s="5"/>
      <c r="GA291" s="5"/>
      <c r="GB291" s="54"/>
      <c r="GC291" s="54"/>
      <c r="GD291" s="54"/>
      <c r="GE291" s="54"/>
      <c r="GF291" s="54"/>
      <c r="GG291" s="54"/>
      <c r="GH291" s="54"/>
      <c r="GI291" s="54"/>
      <c r="GJ291" s="54"/>
      <c r="GK291" s="54"/>
      <c r="GL291" s="54"/>
      <c r="GM291" s="54"/>
      <c r="GN291" s="54"/>
      <c r="GO291" s="54"/>
      <c r="GP291" s="54"/>
      <c r="GQ291" s="54"/>
      <c r="GR291" s="54"/>
      <c r="GS291" s="54"/>
      <c r="GT291" s="54"/>
      <c r="GU291" s="54"/>
      <c r="GV291" s="54"/>
      <c r="GW291" s="54"/>
      <c r="GX291" s="54"/>
      <c r="GY291" s="54"/>
      <c r="GZ291" s="193"/>
      <c r="HA291" s="54"/>
      <c r="HB291" s="54"/>
      <c r="HC291" s="54"/>
      <c r="HD291" s="34">
        <f t="shared" ca="1" si="246"/>
        <v>1</v>
      </c>
      <c r="HE291" s="25">
        <f t="shared" ca="1" si="271"/>
        <v>6.8389057750759875E-4</v>
      </c>
      <c r="HF291" s="25">
        <f t="shared" ca="1" si="272"/>
        <v>1.5197568389057751E-3</v>
      </c>
      <c r="HG291" s="25">
        <f t="shared" ca="1" si="273"/>
        <v>9.0543259557344079E-4</v>
      </c>
      <c r="HH291" s="25">
        <f t="shared" ca="1" si="274"/>
        <v>2.012072434607646E-3</v>
      </c>
      <c r="HI291" s="25"/>
      <c r="HJ291" s="25"/>
      <c r="HK291" s="5"/>
      <c r="HL291" s="24">
        <f t="shared" ca="1" si="241"/>
        <v>44252</v>
      </c>
      <c r="HM291" s="107"/>
      <c r="HN291" s="85"/>
      <c r="HO291" s="204" t="str">
        <f t="shared" si="247"/>
        <v>ожидание A1</v>
      </c>
      <c r="HP291" s="204" t="str">
        <f t="shared" si="248"/>
        <v>не выгружено 00</v>
      </c>
      <c r="HQ291" s="182" t="str">
        <f t="shared" si="249"/>
        <v>выгружено A1</v>
      </c>
      <c r="HR291" s="182" t="str">
        <f t="shared" si="250"/>
        <v>ожидание A1</v>
      </c>
      <c r="HS291" s="182" t="b">
        <f t="shared" si="251"/>
        <v>0</v>
      </c>
      <c r="HT291" s="182" t="str">
        <f t="shared" si="252"/>
        <v>ожидание замечаний</v>
      </c>
      <c r="HU291" s="182" t="str">
        <f t="shared" si="253"/>
        <v>0055-P2-GA1-CPC-TRM-00669</v>
      </c>
      <c r="HV291" s="191">
        <f t="shared" si="254"/>
        <v>44252</v>
      </c>
      <c r="HW291" s="184" t="str">
        <f t="shared" si="255"/>
        <v>ожидание A1</v>
      </c>
      <c r="HX291" s="191" t="str">
        <f t="shared" si="256"/>
        <v>ожидание A1</v>
      </c>
      <c r="HY291" s="183"/>
      <c r="HZ291" s="182" t="str">
        <f t="shared" si="257"/>
        <v>выгружено</v>
      </c>
      <c r="IA291" s="182" t="str">
        <f t="shared" si="258"/>
        <v>A1</v>
      </c>
      <c r="IB291" s="182" t="str">
        <f t="shared" si="259"/>
        <v>ожидание замечаний к ревизии</v>
      </c>
      <c r="IC291" s="182" t="str">
        <f t="shared" si="260"/>
        <v>A1</v>
      </c>
      <c r="ID291" s="182" t="str">
        <f t="shared" si="261"/>
        <v>A1</v>
      </c>
      <c r="IE291" s="185" t="str">
        <f t="shared" si="262"/>
        <v>1</v>
      </c>
      <c r="IF291" s="135" t="s">
        <v>705</v>
      </c>
      <c r="IG291" s="181">
        <v>1</v>
      </c>
      <c r="IH291" s="85"/>
      <c r="II291" s="85"/>
      <c r="IJ291" s="85"/>
      <c r="IK291" s="85"/>
      <c r="IL291" s="85"/>
      <c r="IM291" s="85"/>
      <c r="IN291" s="85"/>
      <c r="IO291" s="85"/>
      <c r="IP291" s="85"/>
      <c r="IQ291" s="85"/>
      <c r="IR291" s="85"/>
      <c r="IS291" s="85"/>
      <c r="IT291" s="85"/>
      <c r="IU291" s="85"/>
      <c r="IV291" s="85"/>
      <c r="IW291" s="85"/>
      <c r="IX291" s="85"/>
      <c r="IY291" s="85"/>
      <c r="IZ291" s="85"/>
      <c r="JA291" s="85"/>
      <c r="JB291" s="85"/>
      <c r="JC291" s="85"/>
      <c r="JD291" s="85"/>
      <c r="JE291" s="85"/>
      <c r="JF291" s="85"/>
      <c r="JG291" s="85"/>
      <c r="JH291" s="85"/>
      <c r="JI291" s="85"/>
      <c r="JJ291" s="85"/>
      <c r="JK291" s="85"/>
      <c r="JL291" s="85"/>
      <c r="JM291" s="85"/>
      <c r="JN291" s="85"/>
      <c r="JO291" s="85"/>
      <c r="JP291" s="85"/>
      <c r="JQ291" s="85"/>
      <c r="JR291" s="85"/>
      <c r="JS291" s="85"/>
      <c r="JT291" s="85"/>
      <c r="JU291" s="85"/>
      <c r="JV291" s="85"/>
      <c r="JW291" s="85"/>
      <c r="JX291" s="85"/>
      <c r="JY291" s="85"/>
      <c r="JZ291" s="85"/>
      <c r="KA291" s="85"/>
      <c r="KB291" s="85"/>
      <c r="KC291" s="85"/>
    </row>
    <row r="292" spans="1:289" s="57" customFormat="1" ht="71.25" customHeight="1">
      <c r="A292" s="38"/>
      <c r="B292" s="19" t="s">
        <v>156</v>
      </c>
      <c r="C292" s="19" t="s">
        <v>157</v>
      </c>
      <c r="D292" s="5"/>
      <c r="E292" s="5"/>
      <c r="F292" s="5"/>
      <c r="G292" s="5"/>
      <c r="H292" s="5" t="s">
        <v>727</v>
      </c>
      <c r="I292" s="5" t="s">
        <v>736</v>
      </c>
      <c r="J292" s="5"/>
      <c r="K292" s="5"/>
      <c r="L292" s="5"/>
      <c r="M292" s="5"/>
      <c r="N292" s="5"/>
      <c r="O292" s="5"/>
      <c r="P292" s="5" t="s">
        <v>749</v>
      </c>
      <c r="Q292" s="5" t="s">
        <v>750</v>
      </c>
      <c r="R292" s="5" t="s">
        <v>204</v>
      </c>
      <c r="S292" s="5" t="s">
        <v>364</v>
      </c>
      <c r="T292" s="5" t="s">
        <v>363</v>
      </c>
      <c r="U292" s="5" t="s">
        <v>158</v>
      </c>
      <c r="V292" s="5"/>
      <c r="W292" s="167" t="str">
        <f t="shared" si="288"/>
        <v>3-60-JFCC-0001</v>
      </c>
      <c r="X292" s="19" t="s">
        <v>180</v>
      </c>
      <c r="Y292" s="19">
        <v>60</v>
      </c>
      <c r="Z292" s="19" t="s">
        <v>310</v>
      </c>
      <c r="AA292" s="19" t="s">
        <v>303</v>
      </c>
      <c r="AB292" s="19"/>
      <c r="AC292" s="19" t="s">
        <v>188</v>
      </c>
      <c r="AD292" s="5"/>
      <c r="AE292" s="19">
        <v>4</v>
      </c>
      <c r="AF292" s="19" t="s">
        <v>181</v>
      </c>
      <c r="AG292" s="19" t="s">
        <v>182</v>
      </c>
      <c r="AH292" s="19">
        <v>335</v>
      </c>
      <c r="AI292" s="19" t="s">
        <v>188</v>
      </c>
      <c r="AJ292" s="5"/>
      <c r="AK292" s="5"/>
      <c r="AL292" s="5" t="s">
        <v>122</v>
      </c>
      <c r="AM292" s="5"/>
      <c r="AN292" s="5" t="s">
        <v>170</v>
      </c>
      <c r="AO292" s="5" t="str">
        <f>CONCATENATE("0055-",B292,"-",C292,"-","4",".",AE292,".",AF292,".",AG292,".",AH292,"-",AL292,".",AN292,"-",AI292)</f>
        <v>0055-CPC-GA1-4.4.4.60.335-PS.SB-0001</v>
      </c>
      <c r="AP292" s="5" t="str">
        <f>CONCATENATE("0055-",B292,"-",C292,"-","4",".",AE292,".",AF292,".",AG292,".",AH292,"-",AL292,"-",AN292,"-",AI292,"_",BD292,"_",U292)</f>
        <v>0055-CPC-GA1-4.4.4.60.335-PS-SB-0001_A1_ER</v>
      </c>
      <c r="AQ292" s="13" t="s">
        <v>511</v>
      </c>
      <c r="AR292" s="13" t="s">
        <v>330</v>
      </c>
      <c r="AS292" s="13"/>
      <c r="AT292" s="13"/>
      <c r="AU292" s="13" t="s">
        <v>321</v>
      </c>
      <c r="AV292" s="13" t="s">
        <v>336</v>
      </c>
      <c r="AW292" s="13" t="str">
        <f>CONCATENATE(AQ292," ",AS292,CHAR(10),W292,CHAR(10),AU292)</f>
        <v>AFA&amp;FFS Control Cabinet KSPA 9030-01/TECON TU 4371-001-00159093-07 REV.5. 
3-60-JFCC-0001
Electrical circuits</v>
      </c>
      <c r="AX292" s="13" t="str">
        <f>CONCATENATE(AR292," ",AT292,CHAR(10),W292,CHAR(10),AV292)</f>
        <v>Контроллер для систем пожарной автоматики КСПА 9030-01/Текон, ТУ 4371-001-00159093-07 изм.5. Шкаф системный АСПС и ПТ. 
3-60-JFCC-0001
Схема электрическая принципиальная</v>
      </c>
      <c r="AY292" s="5"/>
      <c r="AZ292" s="5" t="s">
        <v>490</v>
      </c>
      <c r="BA292" s="5" t="s">
        <v>489</v>
      </c>
      <c r="BB292" s="5" t="str">
        <f>IF(FW292&gt;0,"02",IF(FN292&gt;0,"01",IF(FE292&gt;0,"00",IF(EM292&gt;0,"G1",IF(ED292&gt;0,"F1",IF(DU292&gt;0,"E1",IF(DL292&gt;0,"D1",IF(DC292&gt;0,"C1",IF(CT292&gt;0,"B1",IF(BM292&gt;0,"A1","-"))))))))))</f>
        <v>A1</v>
      </c>
      <c r="BC292" s="167" t="str">
        <f t="shared" si="282"/>
        <v>IFR</v>
      </c>
      <c r="BD292" s="5" t="str">
        <f t="shared" si="283"/>
        <v>A1</v>
      </c>
      <c r="BE292" s="5"/>
      <c r="BF292" s="5"/>
      <c r="BG292" s="12"/>
      <c r="BH292" s="5"/>
      <c r="BI292" s="5"/>
      <c r="BJ292" s="54">
        <f>FB292-(28+15)</f>
        <v>44180</v>
      </c>
      <c r="BK292" s="54">
        <f ca="1">IF(BM292&gt;0,BL292,IF(BJ292&lt;TODAY(),WORKDAY(TODAY(),10),BJ292))</f>
        <v>44252</v>
      </c>
      <c r="BL292" s="193">
        <v>44252</v>
      </c>
      <c r="BM292" s="167" t="s">
        <v>793</v>
      </c>
      <c r="BN292" s="167"/>
      <c r="BO292" s="167"/>
      <c r="BP292" s="167"/>
      <c r="BQ292" s="167"/>
      <c r="BR292" s="157"/>
      <c r="BS292" s="157"/>
      <c r="BT292" s="157"/>
      <c r="BU292" s="157"/>
      <c r="BV292" s="157"/>
      <c r="BW292" s="147"/>
      <c r="BX292" s="147"/>
      <c r="BY292" s="147"/>
      <c r="BZ292" s="147"/>
      <c r="CA292" s="147"/>
      <c r="CB292" s="125"/>
      <c r="CC292" s="125"/>
      <c r="CD292" s="125"/>
      <c r="CE292" s="125"/>
      <c r="CF292" s="125"/>
      <c r="CG292" s="125"/>
      <c r="CH292" s="125"/>
      <c r="CI292" s="125"/>
      <c r="CJ292" s="125"/>
      <c r="CK292" s="125"/>
      <c r="CL292" s="24">
        <f>WORKDAY(BJ292,20)</f>
        <v>44208</v>
      </c>
      <c r="CM292" s="24">
        <f ca="1">IF(BM292&gt;0,WORKDAY(BK292,10),"-")</f>
        <v>44266</v>
      </c>
      <c r="CN292" s="54"/>
      <c r="CO292" s="117"/>
      <c r="CP292" s="34"/>
      <c r="CQ292" s="24">
        <f>WORKDAY(CL292,10)</f>
        <v>44222</v>
      </c>
      <c r="CR292" s="24" t="str">
        <f>IF(CO292&gt;0,WORKDAY(CM292,10),"-")</f>
        <v>-</v>
      </c>
      <c r="CS292" s="54"/>
      <c r="CT292" s="5"/>
      <c r="CU292" s="24" t="str">
        <f>IF(CT292&gt;0,WORKDAY(CQ292,10),"-")</f>
        <v>-</v>
      </c>
      <c r="CV292" s="24" t="str">
        <f>IF(CT292&gt;0,WORKDAY(CR292,10),"-")</f>
        <v>-</v>
      </c>
      <c r="CW292" s="54"/>
      <c r="CX292" s="5"/>
      <c r="CY292" s="34"/>
      <c r="CZ292" s="24" t="str">
        <f>IF(CX292&gt;0,WORKDAY(CU292,10),"-")</f>
        <v>-</v>
      </c>
      <c r="DA292" s="24" t="str">
        <f>IF(CX292&gt;0,WORKDAY(CV292,10),"-")</f>
        <v>-</v>
      </c>
      <c r="DB292" s="24"/>
      <c r="DC292" s="5"/>
      <c r="DD292" s="24" t="str">
        <f>IF(DC292&gt;0,WORKDAY(CZ292,10),"-")</f>
        <v>-</v>
      </c>
      <c r="DE292" s="24" t="str">
        <f>IF(DC292&gt;0,WORKDAY(DA292,10),"-")</f>
        <v>-</v>
      </c>
      <c r="DF292" s="5"/>
      <c r="DG292" s="5"/>
      <c r="DH292" s="54"/>
      <c r="DI292" s="24" t="str">
        <f>IF(DG292&gt;0,WORKDAY(DD292,10),"-")</f>
        <v>-</v>
      </c>
      <c r="DJ292" s="24" t="str">
        <f>IF(DG292&gt;0,WORKDAY(DE292,10),"-")</f>
        <v>-</v>
      </c>
      <c r="DK292" s="5"/>
      <c r="DL292" s="5"/>
      <c r="DM292" s="24" t="str">
        <f>IF(DL292&gt;0,WORKDAY(DI292,10),"-")</f>
        <v>-</v>
      </c>
      <c r="DN292" s="24" t="str">
        <f>IF(DL292&gt;0,WORKDAY(DJ292,10),"-")</f>
        <v>-</v>
      </c>
      <c r="DO292" s="5"/>
      <c r="DP292" s="5"/>
      <c r="DQ292" s="54"/>
      <c r="DR292" s="24" t="str">
        <f>IF(DP292&gt;0,WORKDAY(DM292,10),"-")</f>
        <v>-</v>
      </c>
      <c r="DS292" s="24" t="str">
        <f>IF(DP292&gt;0,WORKDAY(DN292,10),"-")</f>
        <v>-</v>
      </c>
      <c r="DT292" s="5"/>
      <c r="DU292" s="5"/>
      <c r="DV292" s="24" t="str">
        <f>IF(DU292&gt;0,WORKDAY(DR292,10),"-")</f>
        <v>-</v>
      </c>
      <c r="DW292" s="24" t="str">
        <f>IF(DU292&gt;0,WORKDAY(DS292,10),"-")</f>
        <v>-</v>
      </c>
      <c r="DX292" s="5"/>
      <c r="DY292" s="5"/>
      <c r="DZ292" s="54"/>
      <c r="EA292" s="24" t="str">
        <f>IF(DY292&gt;0,WORKDAY(DV292,10),"-")</f>
        <v>-</v>
      </c>
      <c r="EB292" s="24" t="str">
        <f>IF(DY292&gt;0,WORKDAY(DW292,10),"-")</f>
        <v>-</v>
      </c>
      <c r="EC292" s="5"/>
      <c r="ED292" s="5"/>
      <c r="EE292" s="24" t="str">
        <f>IF(ED292&gt;0,WORKDAY(EA292,10),"-")</f>
        <v>-</v>
      </c>
      <c r="EF292" s="24" t="str">
        <f>IF(ED292&gt;0,WORKDAY(EB292,10),"-")</f>
        <v>-</v>
      </c>
      <c r="EG292" s="5"/>
      <c r="EH292" s="5"/>
      <c r="EI292" s="54"/>
      <c r="EJ292" s="24" t="str">
        <f>IF(EH292&gt;0,WORKDAY(EE292,10),"-")</f>
        <v>-</v>
      </c>
      <c r="EK292" s="24" t="str">
        <f>IF(EH292&gt;0,WORKDAY(EF292,10),"-")</f>
        <v>-</v>
      </c>
      <c r="EL292" s="5"/>
      <c r="EM292" s="5"/>
      <c r="EN292" s="24" t="str">
        <f>IF(EM292&gt;0,WORKDAY(EJ292,10),"-")</f>
        <v>-</v>
      </c>
      <c r="EO292" s="24" t="str">
        <f>IF(EM292&gt;0,WORKDAY(EK292,10),"-")</f>
        <v>-</v>
      </c>
      <c r="EP292" s="5"/>
      <c r="EQ292" s="5"/>
      <c r="ER292" s="54"/>
      <c r="ES292" s="54"/>
      <c r="ET292" s="54"/>
      <c r="EU292" s="54"/>
      <c r="EV292" s="54"/>
      <c r="EW292" s="24"/>
      <c r="EX292" s="24"/>
      <c r="EY292" s="167"/>
      <c r="EZ292" s="167"/>
      <c r="FA292" s="193"/>
      <c r="FB292" s="214">
        <v>44223</v>
      </c>
      <c r="FC292" s="214">
        <f t="shared" ca="1" si="281"/>
        <v>44223</v>
      </c>
      <c r="FD292" s="5"/>
      <c r="FE292" s="5"/>
      <c r="FF292" s="24" t="str">
        <f>IF(FE292&gt;0,WORKDAY(FB292,10),"-")</f>
        <v>-</v>
      </c>
      <c r="FG292" s="24" t="str">
        <f>IF(FE292&gt;0,WORKDAY(FC292,10),"-")</f>
        <v>-</v>
      </c>
      <c r="FH292" s="5"/>
      <c r="FI292" s="5"/>
      <c r="FJ292" s="34"/>
      <c r="FK292" s="24">
        <f t="shared" si="284"/>
        <v>44251</v>
      </c>
      <c r="FL292" s="24">
        <f t="shared" si="285"/>
        <v>44251</v>
      </c>
      <c r="FM292" s="5"/>
      <c r="FN292" s="5"/>
      <c r="FO292" s="24" t="str">
        <f>IF(FN292&gt;0,WORKDAY(FK292,10),"-")</f>
        <v>-</v>
      </c>
      <c r="FP292" s="24" t="str">
        <f>IF(FN292&gt;0,WORKDAY(FL292,10),"-")</f>
        <v>-</v>
      </c>
      <c r="FQ292" s="5"/>
      <c r="FR292" s="5"/>
      <c r="FS292" s="54"/>
      <c r="FT292" s="24">
        <f t="shared" si="286"/>
        <v>44279</v>
      </c>
      <c r="FU292" s="24">
        <f t="shared" si="287"/>
        <v>44279</v>
      </c>
      <c r="FV292" s="5"/>
      <c r="FW292" s="5"/>
      <c r="FX292" s="24" t="str">
        <f>IF(FW292&gt;0,WORKDAY(FT292,10),"-")</f>
        <v>-</v>
      </c>
      <c r="FY292" s="24" t="str">
        <f>IF(FW292&gt;0,WORKDAY(FU292,10),"-")</f>
        <v>-</v>
      </c>
      <c r="FZ292" s="5"/>
      <c r="GA292" s="5"/>
      <c r="GB292" s="54"/>
      <c r="GC292" s="54"/>
      <c r="GD292" s="54"/>
      <c r="GE292" s="54"/>
      <c r="GF292" s="54"/>
      <c r="GG292" s="54"/>
      <c r="GH292" s="54"/>
      <c r="GI292" s="54"/>
      <c r="GJ292" s="54"/>
      <c r="GK292" s="54"/>
      <c r="GL292" s="54"/>
      <c r="GM292" s="54"/>
      <c r="GN292" s="54"/>
      <c r="GO292" s="54"/>
      <c r="GP292" s="54"/>
      <c r="GQ292" s="54"/>
      <c r="GR292" s="54"/>
      <c r="GS292" s="54"/>
      <c r="GT292" s="54"/>
      <c r="GU292" s="54"/>
      <c r="GV292" s="54"/>
      <c r="GW292" s="54"/>
      <c r="GX292" s="54"/>
      <c r="GY292" s="54"/>
      <c r="GZ292" s="193"/>
      <c r="HA292" s="54"/>
      <c r="HB292" s="54"/>
      <c r="HC292" s="54"/>
      <c r="HD292" s="34">
        <f t="shared" ca="1" si="246"/>
        <v>1</v>
      </c>
      <c r="HE292" s="25">
        <f t="shared" ca="1" si="271"/>
        <v>6.8389057750759875E-4</v>
      </c>
      <c r="HF292" s="25">
        <f t="shared" ca="1" si="272"/>
        <v>1.5197568389057751E-3</v>
      </c>
      <c r="HG292" s="25">
        <f t="shared" ca="1" si="273"/>
        <v>9.0543259557344079E-4</v>
      </c>
      <c r="HH292" s="25">
        <f t="shared" ca="1" si="274"/>
        <v>2.012072434607646E-3</v>
      </c>
      <c r="HI292" s="25"/>
      <c r="HJ292" s="25"/>
      <c r="HK292" s="5"/>
      <c r="HL292" s="24">
        <f t="shared" ca="1" si="241"/>
        <v>44252</v>
      </c>
      <c r="HM292" s="107"/>
      <c r="HN292" s="85"/>
      <c r="HO292" s="204" t="str">
        <f t="shared" si="247"/>
        <v>ожидание A1</v>
      </c>
      <c r="HP292" s="204" t="str">
        <f t="shared" si="248"/>
        <v>не выгружено 00</v>
      </c>
      <c r="HQ292" s="182" t="str">
        <f t="shared" si="249"/>
        <v>выгружено A1</v>
      </c>
      <c r="HR292" s="182" t="str">
        <f t="shared" si="250"/>
        <v>ожидание A1</v>
      </c>
      <c r="HS292" s="182" t="b">
        <f t="shared" si="251"/>
        <v>0</v>
      </c>
      <c r="HT292" s="182" t="str">
        <f t="shared" si="252"/>
        <v>ожидание замечаний</v>
      </c>
      <c r="HU292" s="182" t="str">
        <f t="shared" si="253"/>
        <v>0055-P2-GA1-CPC-TRM-00669</v>
      </c>
      <c r="HV292" s="191">
        <f t="shared" si="254"/>
        <v>44252</v>
      </c>
      <c r="HW292" s="184" t="str">
        <f t="shared" si="255"/>
        <v>ожидание A1</v>
      </c>
      <c r="HX292" s="191" t="str">
        <f t="shared" si="256"/>
        <v>ожидание A1</v>
      </c>
      <c r="HY292" s="183"/>
      <c r="HZ292" s="182" t="str">
        <f t="shared" si="257"/>
        <v>выгружено</v>
      </c>
      <c r="IA292" s="182" t="str">
        <f t="shared" si="258"/>
        <v>A1</v>
      </c>
      <c r="IB292" s="182" t="str">
        <f t="shared" si="259"/>
        <v>ожидание замечаний к ревизии</v>
      </c>
      <c r="IC292" s="182" t="str">
        <f t="shared" si="260"/>
        <v>A1</v>
      </c>
      <c r="ID292" s="182" t="str">
        <f t="shared" si="261"/>
        <v>A1</v>
      </c>
      <c r="IE292" s="185" t="str">
        <f t="shared" si="262"/>
        <v>1</v>
      </c>
      <c r="IF292" s="135" t="s">
        <v>705</v>
      </c>
      <c r="IG292" s="181">
        <v>1</v>
      </c>
      <c r="IH292" s="85"/>
      <c r="II292" s="85"/>
      <c r="IJ292" s="85"/>
      <c r="IK292" s="85"/>
      <c r="IL292" s="85"/>
      <c r="IM292" s="85"/>
      <c r="IN292" s="85"/>
      <c r="IO292" s="85"/>
      <c r="IP292" s="85"/>
      <c r="IQ292" s="85"/>
      <c r="IR292" s="85"/>
      <c r="IS292" s="85"/>
      <c r="IT292" s="85"/>
      <c r="IU292" s="85"/>
      <c r="IV292" s="85"/>
      <c r="IW292" s="85"/>
      <c r="IX292" s="85"/>
      <c r="IY292" s="85"/>
      <c r="IZ292" s="85"/>
      <c r="JA292" s="85"/>
      <c r="JB292" s="85"/>
      <c r="JC292" s="85"/>
      <c r="JD292" s="85"/>
      <c r="JE292" s="85"/>
      <c r="JF292" s="85"/>
      <c r="JG292" s="85"/>
      <c r="JH292" s="85"/>
      <c r="JI292" s="85"/>
      <c r="JJ292" s="85"/>
      <c r="JK292" s="85"/>
      <c r="JL292" s="85"/>
      <c r="JM292" s="85"/>
      <c r="JN292" s="85"/>
      <c r="JO292" s="85"/>
      <c r="JP292" s="85"/>
      <c r="JQ292" s="85"/>
      <c r="JR292" s="85"/>
      <c r="JS292" s="85"/>
      <c r="JT292" s="85"/>
      <c r="JU292" s="85"/>
      <c r="JV292" s="85"/>
      <c r="JW292" s="85"/>
      <c r="JX292" s="85"/>
      <c r="JY292" s="85"/>
      <c r="JZ292" s="85"/>
      <c r="KA292" s="85"/>
      <c r="KB292" s="85"/>
      <c r="KC292" s="85"/>
    </row>
    <row r="293" spans="1:289" s="57" customFormat="1" ht="71.25" customHeight="1">
      <c r="A293" s="38"/>
      <c r="B293" s="19" t="s">
        <v>156</v>
      </c>
      <c r="C293" s="19" t="s">
        <v>157</v>
      </c>
      <c r="D293" s="5"/>
      <c r="E293" s="5"/>
      <c r="F293" s="5"/>
      <c r="G293" s="5"/>
      <c r="H293" s="5" t="s">
        <v>727</v>
      </c>
      <c r="I293" s="5" t="s">
        <v>736</v>
      </c>
      <c r="J293" s="5"/>
      <c r="K293" s="5"/>
      <c r="L293" s="5"/>
      <c r="M293" s="5"/>
      <c r="N293" s="5"/>
      <c r="O293" s="5"/>
      <c r="P293" s="5" t="s">
        <v>749</v>
      </c>
      <c r="Q293" s="5" t="s">
        <v>750</v>
      </c>
      <c r="R293" s="5" t="s">
        <v>204</v>
      </c>
      <c r="S293" s="5" t="s">
        <v>364</v>
      </c>
      <c r="T293" s="5" t="s">
        <v>363</v>
      </c>
      <c r="U293" s="5" t="s">
        <v>158</v>
      </c>
      <c r="V293" s="5"/>
      <c r="W293" s="167" t="str">
        <f>CONCATENATE(X293,"-",Y293,"-",Z293,AA293,,AB293,"-",AC293)</f>
        <v>3-60-JFCC-0001</v>
      </c>
      <c r="X293" s="19" t="s">
        <v>180</v>
      </c>
      <c r="Y293" s="19">
        <v>60</v>
      </c>
      <c r="Z293" s="19" t="s">
        <v>310</v>
      </c>
      <c r="AA293" s="19" t="s">
        <v>303</v>
      </c>
      <c r="AB293" s="19"/>
      <c r="AC293" s="19" t="s">
        <v>188</v>
      </c>
      <c r="AD293" s="5"/>
      <c r="AE293" s="19">
        <v>4</v>
      </c>
      <c r="AF293" s="19" t="s">
        <v>181</v>
      </c>
      <c r="AG293" s="19" t="s">
        <v>182</v>
      </c>
      <c r="AH293" s="19">
        <v>335</v>
      </c>
      <c r="AI293" s="19" t="s">
        <v>188</v>
      </c>
      <c r="AJ293" s="5"/>
      <c r="AK293" s="5"/>
      <c r="AL293" s="5" t="s">
        <v>122</v>
      </c>
      <c r="AM293" s="5"/>
      <c r="AN293" s="5" t="s">
        <v>546</v>
      </c>
      <c r="AO293" s="5" t="str">
        <f>CONCATENATE("0055-",B293,"-",C293,"-","4",".",AE293,".",AF293,".",AG293,".",AH293,"-",AL293,".",AN293,"-",AI293)</f>
        <v>0055-CPC-GA1-4.4.4.60.335-PS.JH-0001</v>
      </c>
      <c r="AP293" s="5" t="str">
        <f>CONCATENATE("0055-",B293,"-",C293,"-","4",".",AE293,".",AF293,".",AG293,".",AH293,"-",AL293,"-",AN293,"-",AI293,"_",BD293,"_",U293)</f>
        <v>0055-CPC-GA1-4.4.4.60.335-PS-JH-0001_-_ER</v>
      </c>
      <c r="AQ293" s="13" t="s">
        <v>511</v>
      </c>
      <c r="AR293" s="13" t="s">
        <v>330</v>
      </c>
      <c r="AS293" s="13"/>
      <c r="AT293" s="13"/>
      <c r="AU293" s="13" t="s">
        <v>286</v>
      </c>
      <c r="AV293" s="13" t="s">
        <v>287</v>
      </c>
      <c r="AW293" s="13" t="str">
        <f>CONCATENATE(AQ293," ",AS293,CHAR(10),W293,CHAR(10),AU293)</f>
        <v>AFA&amp;FFS Control Cabinet KSPA 9030-01/TECON TU 4371-001-00159093-07 REV.5. 
3-60-JFCC-0001
Passport</v>
      </c>
      <c r="AX293" s="13" t="str">
        <f>CONCATENATE(AR293," ",AT293,CHAR(10),W293,CHAR(10),AV293)</f>
        <v>Контроллер для систем пожарной автоматики КСПА 9030-01/Текон, ТУ 4371-001-00159093-07 изм.5. Шкаф системный АСПС и ПТ. 
3-60-JFCC-0001
Паспорт</v>
      </c>
      <c r="AY293" s="5"/>
      <c r="AZ293" s="5" t="s">
        <v>490</v>
      </c>
      <c r="BA293" s="5" t="s">
        <v>489</v>
      </c>
      <c r="BB293" s="5" t="str">
        <f>IF(FW293&gt;0,"02",IF(FN293&gt;0,"01",IF(FE293&gt;0,"00",IF(EM293&gt;0,"G1",IF(ED293&gt;0,"F1",IF(DU293&gt;0,"E1",IF(DL293&gt;0,"D1",IF(DC293&gt;0,"C1",IF(CT293&gt;0,"B1",IF(BM293&gt;0,"A1","-"))))))))))</f>
        <v>-</v>
      </c>
      <c r="BC293" s="167" t="str">
        <f t="shared" si="282"/>
        <v>-</v>
      </c>
      <c r="BD293" s="5" t="str">
        <f t="shared" si="283"/>
        <v>-</v>
      </c>
      <c r="BE293" s="5"/>
      <c r="BF293" s="5"/>
      <c r="BG293" s="12"/>
      <c r="BH293" s="5"/>
      <c r="BI293" s="5"/>
      <c r="BJ293" s="54">
        <f>FB293-(28+15)</f>
        <v>44227</v>
      </c>
      <c r="BK293" s="54">
        <f ca="1">IF(BM293&gt;0,BL293,IF(BJ293&lt;TODAY(),WORKDAY(TODAY(),10),BJ293))</f>
        <v>44294</v>
      </c>
      <c r="BL293" s="54"/>
      <c r="BM293" s="5"/>
      <c r="BN293" s="167"/>
      <c r="BO293" s="167"/>
      <c r="BP293" s="167"/>
      <c r="BQ293" s="167"/>
      <c r="BR293" s="157"/>
      <c r="BS293" s="157"/>
      <c r="BT293" s="157"/>
      <c r="BU293" s="157"/>
      <c r="BV293" s="157"/>
      <c r="BW293" s="147"/>
      <c r="BX293" s="147"/>
      <c r="BY293" s="147"/>
      <c r="BZ293" s="147"/>
      <c r="CA293" s="147"/>
      <c r="CB293" s="125"/>
      <c r="CC293" s="125"/>
      <c r="CD293" s="125"/>
      <c r="CE293" s="125"/>
      <c r="CF293" s="125"/>
      <c r="CG293" s="125"/>
      <c r="CH293" s="125"/>
      <c r="CI293" s="125"/>
      <c r="CJ293" s="125"/>
      <c r="CK293" s="125"/>
      <c r="CL293" s="24">
        <f>WORKDAY(BJ293,20)</f>
        <v>44253</v>
      </c>
      <c r="CM293" s="24" t="str">
        <f>IF(BM293&gt;0,WORKDAY(BK293,10),"-")</f>
        <v>-</v>
      </c>
      <c r="CN293" s="54"/>
      <c r="CO293" s="117"/>
      <c r="CP293" s="34">
        <v>3</v>
      </c>
      <c r="CQ293" s="24">
        <f>WORKDAY(CL293,10)</f>
        <v>44267</v>
      </c>
      <c r="CR293" s="24" t="str">
        <f>IF(CO293&gt;0,WORKDAY(CM293,10),"-")</f>
        <v>-</v>
      </c>
      <c r="CS293" s="54"/>
      <c r="CT293" s="5"/>
      <c r="CU293" s="24" t="str">
        <f>IF(CT293&gt;0,WORKDAY(CQ293,10),"-")</f>
        <v>-</v>
      </c>
      <c r="CV293" s="24" t="str">
        <f>IF(CT293&gt;0,WORKDAY(CR293,10),"-")</f>
        <v>-</v>
      </c>
      <c r="CW293" s="54"/>
      <c r="CX293" s="5"/>
      <c r="CY293" s="34"/>
      <c r="CZ293" s="24" t="str">
        <f>IF(CX293&gt;0,WORKDAY(CU293,10),"-")</f>
        <v>-</v>
      </c>
      <c r="DA293" s="24" t="str">
        <f>IF(CX293&gt;0,WORKDAY(CV293,10),"-")</f>
        <v>-</v>
      </c>
      <c r="DB293" s="24"/>
      <c r="DC293" s="5"/>
      <c r="DD293" s="24" t="str">
        <f>IF(DC293&gt;0,WORKDAY(CZ293,10),"-")</f>
        <v>-</v>
      </c>
      <c r="DE293" s="24" t="str">
        <f>IF(DC293&gt;0,WORKDAY(DA293,10),"-")</f>
        <v>-</v>
      </c>
      <c r="DF293" s="5"/>
      <c r="DG293" s="5"/>
      <c r="DH293" s="54"/>
      <c r="DI293" s="24" t="str">
        <f>IF(DG293&gt;0,WORKDAY(DD293,10),"-")</f>
        <v>-</v>
      </c>
      <c r="DJ293" s="24" t="str">
        <f>IF(DG293&gt;0,WORKDAY(DE293,10),"-")</f>
        <v>-</v>
      </c>
      <c r="DK293" s="5"/>
      <c r="DL293" s="5"/>
      <c r="DM293" s="24" t="str">
        <f>IF(DL293&gt;0,WORKDAY(DI293,10),"-")</f>
        <v>-</v>
      </c>
      <c r="DN293" s="24" t="str">
        <f>IF(DL293&gt;0,WORKDAY(DJ293,10),"-")</f>
        <v>-</v>
      </c>
      <c r="DO293" s="5"/>
      <c r="DP293" s="5"/>
      <c r="DQ293" s="54"/>
      <c r="DR293" s="24" t="str">
        <f>IF(DP293&gt;0,WORKDAY(DM293,10),"-")</f>
        <v>-</v>
      </c>
      <c r="DS293" s="24" t="str">
        <f>IF(DP293&gt;0,WORKDAY(DN293,10),"-")</f>
        <v>-</v>
      </c>
      <c r="DT293" s="5"/>
      <c r="DU293" s="5"/>
      <c r="DV293" s="24" t="str">
        <f>IF(DU293&gt;0,WORKDAY(DR293,10),"-")</f>
        <v>-</v>
      </c>
      <c r="DW293" s="24" t="str">
        <f>IF(DU293&gt;0,WORKDAY(DS293,10),"-")</f>
        <v>-</v>
      </c>
      <c r="DX293" s="5"/>
      <c r="DY293" s="5"/>
      <c r="DZ293" s="54"/>
      <c r="EA293" s="24" t="str">
        <f>IF(DY293&gt;0,WORKDAY(DV293,10),"-")</f>
        <v>-</v>
      </c>
      <c r="EB293" s="24" t="str">
        <f>IF(DY293&gt;0,WORKDAY(DW293,10),"-")</f>
        <v>-</v>
      </c>
      <c r="EC293" s="5"/>
      <c r="ED293" s="5"/>
      <c r="EE293" s="24" t="str">
        <f>IF(ED293&gt;0,WORKDAY(EA293,10),"-")</f>
        <v>-</v>
      </c>
      <c r="EF293" s="24" t="str">
        <f>IF(ED293&gt;0,WORKDAY(EB293,10),"-")</f>
        <v>-</v>
      </c>
      <c r="EG293" s="5"/>
      <c r="EH293" s="5"/>
      <c r="EI293" s="54"/>
      <c r="EJ293" s="24" t="str">
        <f>IF(EH293&gt;0,WORKDAY(EE293,10),"-")</f>
        <v>-</v>
      </c>
      <c r="EK293" s="24" t="str">
        <f>IF(EH293&gt;0,WORKDAY(EF293,10),"-")</f>
        <v>-</v>
      </c>
      <c r="EL293" s="5"/>
      <c r="EM293" s="5"/>
      <c r="EN293" s="24" t="str">
        <f>IF(EM293&gt;0,WORKDAY(EJ293,10),"-")</f>
        <v>-</v>
      </c>
      <c r="EO293" s="24" t="str">
        <f>IF(EM293&gt;0,WORKDAY(EK293,10),"-")</f>
        <v>-</v>
      </c>
      <c r="EP293" s="5"/>
      <c r="EQ293" s="5"/>
      <c r="ER293" s="54"/>
      <c r="ES293" s="54"/>
      <c r="ET293" s="54"/>
      <c r="EU293" s="54"/>
      <c r="EV293" s="54"/>
      <c r="EW293" s="24"/>
      <c r="EX293" s="24"/>
      <c r="EY293" s="167"/>
      <c r="EZ293" s="167"/>
      <c r="FA293" s="193"/>
      <c r="FB293" s="214">
        <v>44270</v>
      </c>
      <c r="FC293" s="214">
        <f t="shared" ca="1" si="281"/>
        <v>44270</v>
      </c>
      <c r="FD293" s="167"/>
      <c r="FE293" s="167"/>
      <c r="FF293" s="24" t="str">
        <f>IF(FE293&gt;0,WORKDAY(FB293,10),"-")</f>
        <v>-</v>
      </c>
      <c r="FG293" s="24" t="str">
        <f>IF(FE293&gt;0,WORKDAY(FC293,10),"-")</f>
        <v>-</v>
      </c>
      <c r="FH293" s="167"/>
      <c r="FI293" s="167"/>
      <c r="FJ293" s="196">
        <v>1</v>
      </c>
      <c r="FK293" s="24">
        <f t="shared" si="284"/>
        <v>44298</v>
      </c>
      <c r="FL293" s="24">
        <f t="shared" si="285"/>
        <v>44298</v>
      </c>
      <c r="FM293" s="5"/>
      <c r="FN293" s="5"/>
      <c r="FO293" s="24" t="str">
        <f>IF(FN293&gt;0,WORKDAY(FK293,10),"-")</f>
        <v>-</v>
      </c>
      <c r="FP293" s="24" t="str">
        <f>IF(FN293&gt;0,WORKDAY(FL293,10),"-")</f>
        <v>-</v>
      </c>
      <c r="FQ293" s="5"/>
      <c r="FR293" s="5"/>
      <c r="FS293" s="54"/>
      <c r="FT293" s="24">
        <f t="shared" si="286"/>
        <v>44326</v>
      </c>
      <c r="FU293" s="24">
        <f t="shared" si="287"/>
        <v>44326</v>
      </c>
      <c r="FV293" s="5"/>
      <c r="FW293" s="5"/>
      <c r="FX293" s="24" t="str">
        <f>IF(FW293&gt;0,WORKDAY(FT293,10),"-")</f>
        <v>-</v>
      </c>
      <c r="FY293" s="24" t="str">
        <f>IF(FW293&gt;0,WORKDAY(FU293,10),"-")</f>
        <v>-</v>
      </c>
      <c r="FZ293" s="5"/>
      <c r="GA293" s="5"/>
      <c r="GB293" s="54"/>
      <c r="GC293" s="54"/>
      <c r="GD293" s="54"/>
      <c r="GE293" s="54"/>
      <c r="GF293" s="54"/>
      <c r="GG293" s="54"/>
      <c r="GH293" s="54"/>
      <c r="GI293" s="54"/>
      <c r="GJ293" s="54"/>
      <c r="GK293" s="54"/>
      <c r="GL293" s="54"/>
      <c r="GM293" s="54"/>
      <c r="GN293" s="54"/>
      <c r="GO293" s="54"/>
      <c r="GP293" s="54"/>
      <c r="GQ293" s="54"/>
      <c r="GR293" s="54"/>
      <c r="GS293" s="54"/>
      <c r="GT293" s="54"/>
      <c r="GU293" s="54"/>
      <c r="GV293" s="54"/>
      <c r="GW293" s="54"/>
      <c r="GX293" s="54"/>
      <c r="GY293" s="54"/>
      <c r="GZ293" s="193"/>
      <c r="HA293" s="54"/>
      <c r="HB293" s="54"/>
      <c r="HC293" s="54"/>
      <c r="HD293" s="34">
        <f t="shared" ca="1" si="246"/>
        <v>1</v>
      </c>
      <c r="HE293" s="25">
        <f t="shared" si="271"/>
        <v>0</v>
      </c>
      <c r="HF293" s="25">
        <f t="shared" ca="1" si="272"/>
        <v>1.5197568389057751E-3</v>
      </c>
      <c r="HG293" s="25">
        <f t="shared" si="273"/>
        <v>0</v>
      </c>
      <c r="HH293" s="25">
        <f t="shared" ca="1" si="274"/>
        <v>2.012072434607646E-3</v>
      </c>
      <c r="HI293" s="25"/>
      <c r="HJ293" s="25"/>
      <c r="HK293" s="5"/>
      <c r="HL293" s="24" t="str">
        <f t="shared" ca="1" si="241"/>
        <v>-</v>
      </c>
      <c r="HM293" s="107"/>
      <c r="HN293" s="85"/>
      <c r="HO293" s="204" t="str">
        <f t="shared" si="247"/>
        <v>не выгружено A1</v>
      </c>
      <c r="HP293" s="204" t="str">
        <f t="shared" si="248"/>
        <v>не выгружено 00</v>
      </c>
      <c r="HQ293" s="182" t="str">
        <f t="shared" si="249"/>
        <v>не выгружено A1</v>
      </c>
      <c r="HR293" s="182" t="str">
        <f t="shared" si="250"/>
        <v>не выгружено A1</v>
      </c>
      <c r="HS293" s="182" t="b">
        <f t="shared" si="251"/>
        <v>0</v>
      </c>
      <c r="HT293" s="182" t="str">
        <f t="shared" si="252"/>
        <v>не выгружено A1</v>
      </c>
      <c r="HU293" s="182" t="str">
        <f t="shared" si="253"/>
        <v>не выгружено A1</v>
      </c>
      <c r="HV293" s="191" t="str">
        <f t="shared" si="254"/>
        <v>не выгружено A1</v>
      </c>
      <c r="HW293" s="184" t="str">
        <f t="shared" si="255"/>
        <v>не выгружено A1</v>
      </c>
      <c r="HX293" s="191" t="str">
        <f t="shared" si="256"/>
        <v>не выгружено A1</v>
      </c>
      <c r="HY293" s="183"/>
      <c r="HZ293" s="182" t="str">
        <f t="shared" si="257"/>
        <v>не выгружено</v>
      </c>
      <c r="IA293" s="182" t="str">
        <f t="shared" si="258"/>
        <v>A1</v>
      </c>
      <c r="IB293" s="182" t="str">
        <f t="shared" si="259"/>
        <v>не выгружено</v>
      </c>
      <c r="IC293" s="182" t="str">
        <f t="shared" si="260"/>
        <v>A1</v>
      </c>
      <c r="ID293" s="182" t="str">
        <f t="shared" si="261"/>
        <v>A1</v>
      </c>
      <c r="IE293" s="185" t="str">
        <f t="shared" si="262"/>
        <v>выгрузить A1</v>
      </c>
      <c r="IF293" s="135" t="s">
        <v>705</v>
      </c>
      <c r="IG293" s="181">
        <v>1</v>
      </c>
      <c r="IH293" s="85"/>
      <c r="II293" s="85"/>
      <c r="IJ293" s="85"/>
      <c r="IK293" s="85"/>
      <c r="IL293" s="85"/>
      <c r="IM293" s="85"/>
      <c r="IN293" s="85"/>
      <c r="IO293" s="85"/>
      <c r="IP293" s="85"/>
      <c r="IQ293" s="85"/>
      <c r="IR293" s="85"/>
      <c r="IS293" s="85"/>
      <c r="IT293" s="85"/>
      <c r="IU293" s="85"/>
      <c r="IV293" s="85"/>
      <c r="IW293" s="85"/>
      <c r="IX293" s="85"/>
      <c r="IY293" s="85"/>
      <c r="IZ293" s="85"/>
      <c r="JA293" s="85"/>
      <c r="JB293" s="85"/>
      <c r="JC293" s="85"/>
      <c r="JD293" s="85"/>
      <c r="JE293" s="85"/>
      <c r="JF293" s="85"/>
      <c r="JG293" s="85"/>
      <c r="JH293" s="85"/>
      <c r="JI293" s="85"/>
      <c r="JJ293" s="85"/>
      <c r="JK293" s="85"/>
      <c r="JL293" s="85"/>
      <c r="JM293" s="85"/>
      <c r="JN293" s="85"/>
      <c r="JO293" s="85"/>
      <c r="JP293" s="85"/>
      <c r="JQ293" s="85"/>
      <c r="JR293" s="85"/>
      <c r="JS293" s="85"/>
      <c r="JT293" s="85"/>
      <c r="JU293" s="85"/>
      <c r="JV293" s="85"/>
      <c r="JW293" s="85"/>
      <c r="JX293" s="85"/>
      <c r="JY293" s="85"/>
      <c r="JZ293" s="85"/>
      <c r="KA293" s="85"/>
      <c r="KB293" s="85"/>
      <c r="KC293" s="85"/>
    </row>
    <row r="294" spans="1:289" s="87" customFormat="1" ht="15" hidden="1" customHeight="1">
      <c r="A294" s="17"/>
      <c r="B294" s="20"/>
      <c r="C294" s="20"/>
      <c r="D294" s="18"/>
      <c r="E294" s="18"/>
      <c r="F294" s="18"/>
      <c r="G294" s="18"/>
      <c r="H294" s="18"/>
      <c r="I294" s="18"/>
      <c r="J294" s="18"/>
      <c r="K294" s="18"/>
      <c r="L294" s="18"/>
      <c r="M294" s="18"/>
      <c r="N294" s="18"/>
      <c r="O294" s="18"/>
      <c r="P294" s="18"/>
      <c r="Q294" s="18"/>
      <c r="R294" s="18"/>
      <c r="S294" s="18"/>
      <c r="T294" s="18"/>
      <c r="U294" s="18"/>
      <c r="V294" s="18"/>
      <c r="W294" s="20"/>
      <c r="X294" s="20"/>
      <c r="Y294" s="20"/>
      <c r="Z294" s="20"/>
      <c r="AA294" s="20"/>
      <c r="AB294" s="20"/>
      <c r="AC294" s="20"/>
      <c r="AD294" s="18"/>
      <c r="AE294" s="20"/>
      <c r="AF294" s="20"/>
      <c r="AG294" s="20"/>
      <c r="AH294" s="20"/>
      <c r="AI294" s="20"/>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71"/>
      <c r="BO294" s="171"/>
      <c r="BP294" s="171"/>
      <c r="BQ294" s="171"/>
      <c r="BR294" s="161"/>
      <c r="BS294" s="161"/>
      <c r="BT294" s="161"/>
      <c r="BU294" s="161"/>
      <c r="BV294" s="161"/>
      <c r="BW294" s="151"/>
      <c r="BX294" s="151"/>
      <c r="BY294" s="151"/>
      <c r="BZ294" s="151"/>
      <c r="CA294" s="151"/>
      <c r="CB294" s="129"/>
      <c r="CC294" s="129"/>
      <c r="CD294" s="129"/>
      <c r="CE294" s="129"/>
      <c r="CF294" s="129"/>
      <c r="CG294" s="129"/>
      <c r="CH294" s="129"/>
      <c r="CI294" s="129"/>
      <c r="CJ294" s="129"/>
      <c r="CK294" s="129"/>
      <c r="CL294" s="18"/>
      <c r="CM294" s="18"/>
      <c r="CN294" s="18"/>
      <c r="CO294" s="118"/>
      <c r="CP294" s="48"/>
      <c r="CQ294" s="18"/>
      <c r="CR294" s="18"/>
      <c r="CS294" s="18"/>
      <c r="CT294" s="18"/>
      <c r="CU294" s="18"/>
      <c r="CV294" s="18"/>
      <c r="CW294" s="18"/>
      <c r="CX294" s="18"/>
      <c r="CY294" s="34"/>
      <c r="CZ294" s="18"/>
      <c r="DA294" s="18"/>
      <c r="DB294" s="18"/>
      <c r="DC294" s="18"/>
      <c r="DD294" s="18"/>
      <c r="DE294" s="18"/>
      <c r="DF294" s="18"/>
      <c r="DG294" s="18"/>
      <c r="DH294" s="45"/>
      <c r="DI294" s="18"/>
      <c r="DJ294" s="18"/>
      <c r="DK294" s="18"/>
      <c r="DL294" s="18"/>
      <c r="DM294" s="18"/>
      <c r="DN294" s="18"/>
      <c r="DO294" s="18"/>
      <c r="DP294" s="18"/>
      <c r="DQ294" s="45"/>
      <c r="DR294" s="18"/>
      <c r="DS294" s="18"/>
      <c r="DT294" s="18"/>
      <c r="DU294" s="18"/>
      <c r="DV294" s="18"/>
      <c r="DW294" s="18"/>
      <c r="DX294" s="18"/>
      <c r="DY294" s="18"/>
      <c r="DZ294" s="45"/>
      <c r="EA294" s="18"/>
      <c r="EB294" s="18"/>
      <c r="EC294" s="18"/>
      <c r="ED294" s="18"/>
      <c r="EE294" s="18"/>
      <c r="EF294" s="18"/>
      <c r="EG294" s="18"/>
      <c r="EH294" s="18"/>
      <c r="EI294" s="45"/>
      <c r="EJ294" s="18"/>
      <c r="EK294" s="18"/>
      <c r="EL294" s="18"/>
      <c r="EM294" s="18"/>
      <c r="EN294" s="18"/>
      <c r="EO294" s="18"/>
      <c r="EP294" s="18"/>
      <c r="EQ294" s="18"/>
      <c r="ER294" s="45"/>
      <c r="ES294" s="110"/>
      <c r="ET294" s="110"/>
      <c r="EU294" s="110"/>
      <c r="EV294" s="110"/>
      <c r="EW294" s="192"/>
      <c r="EX294" s="192"/>
      <c r="EY294" s="192"/>
      <c r="EZ294" s="192"/>
      <c r="FA294" s="199"/>
      <c r="FB294" s="214"/>
      <c r="FC294" s="214"/>
      <c r="FD294" s="18"/>
      <c r="FE294" s="18"/>
      <c r="FF294" s="18"/>
      <c r="FG294" s="18"/>
      <c r="FH294" s="18"/>
      <c r="FI294" s="18"/>
      <c r="FJ294" s="34"/>
      <c r="FK294" s="18"/>
      <c r="FL294" s="18"/>
      <c r="FM294" s="18"/>
      <c r="FN294" s="18"/>
      <c r="FO294" s="18"/>
      <c r="FP294" s="18"/>
      <c r="FQ294" s="18"/>
      <c r="FR294" s="18"/>
      <c r="FS294" s="45"/>
      <c r="FT294" s="18"/>
      <c r="FU294" s="18"/>
      <c r="FV294" s="18"/>
      <c r="FW294" s="18"/>
      <c r="FX294" s="18"/>
      <c r="FY294" s="18"/>
      <c r="FZ294" s="18"/>
      <c r="GA294" s="18"/>
      <c r="GB294" s="45"/>
      <c r="GC294" s="110"/>
      <c r="GD294" s="110"/>
      <c r="GE294" s="110"/>
      <c r="GF294" s="110"/>
      <c r="GG294" s="110"/>
      <c r="GH294" s="110"/>
      <c r="GI294" s="110"/>
      <c r="GJ294" s="110"/>
      <c r="GK294" s="110"/>
      <c r="GL294" s="110"/>
      <c r="GM294" s="110"/>
      <c r="GN294" s="110"/>
      <c r="GO294" s="110"/>
      <c r="GP294" s="110"/>
      <c r="GQ294" s="110"/>
      <c r="GR294" s="110"/>
      <c r="GS294" s="110"/>
      <c r="GT294" s="110"/>
      <c r="GU294" s="110"/>
      <c r="GV294" s="110"/>
      <c r="GW294" s="110"/>
      <c r="GX294" s="110"/>
      <c r="GY294" s="45"/>
      <c r="GZ294" s="199"/>
      <c r="HA294" s="110"/>
      <c r="HB294" s="110"/>
      <c r="HC294" s="110"/>
      <c r="HD294" s="34">
        <f t="shared" si="246"/>
        <v>0</v>
      </c>
      <c r="HE294" s="25">
        <f t="shared" si="271"/>
        <v>0</v>
      </c>
      <c r="HF294" s="25">
        <f t="shared" si="272"/>
        <v>0</v>
      </c>
      <c r="HG294" s="25">
        <f t="shared" si="273"/>
        <v>0</v>
      </c>
      <c r="HH294" s="25">
        <f t="shared" si="274"/>
        <v>0</v>
      </c>
      <c r="HI294" s="25"/>
      <c r="HJ294" s="18"/>
      <c r="HK294" s="18"/>
      <c r="HL294" s="24" t="str">
        <f t="shared" si="241"/>
        <v>-</v>
      </c>
      <c r="HM294" s="107"/>
      <c r="HN294" s="85"/>
      <c r="HO294" s="204" t="str">
        <f t="shared" si="247"/>
        <v>---/---</v>
      </c>
      <c r="HP294" s="204" t="str">
        <f t="shared" si="248"/>
        <v>---/---</v>
      </c>
      <c r="HQ294" s="182" t="str">
        <f t="shared" si="249"/>
        <v>---/---</v>
      </c>
      <c r="HR294" s="182" t="str">
        <f t="shared" si="250"/>
        <v>---/---</v>
      </c>
      <c r="HS294" s="182" t="b">
        <f t="shared" si="251"/>
        <v>0</v>
      </c>
      <c r="HT294" s="182" t="str">
        <f t="shared" si="252"/>
        <v>---/---</v>
      </c>
      <c r="HU294" s="182" t="str">
        <f t="shared" si="253"/>
        <v>---/---</v>
      </c>
      <c r="HV294" s="191" t="str">
        <f t="shared" si="254"/>
        <v>---/---</v>
      </c>
      <c r="HW294" s="184" t="str">
        <f t="shared" si="255"/>
        <v>---/---</v>
      </c>
      <c r="HX294" s="191" t="str">
        <f t="shared" si="256"/>
        <v>---/---</v>
      </c>
      <c r="HY294" s="183"/>
      <c r="HZ294" s="182" t="str">
        <f t="shared" si="257"/>
        <v>---/---</v>
      </c>
      <c r="IA294" s="182" t="str">
        <f t="shared" si="258"/>
        <v>---/---</v>
      </c>
      <c r="IB294" s="182" t="str">
        <f t="shared" si="259"/>
        <v>---/---</v>
      </c>
      <c r="IC294" s="182" t="str">
        <f t="shared" si="260"/>
        <v>---/---</v>
      </c>
      <c r="ID294" s="182" t="str">
        <f t="shared" si="261"/>
        <v>---/---</v>
      </c>
      <c r="IE294" s="185" t="str">
        <f t="shared" si="262"/>
        <v>---/---</v>
      </c>
      <c r="IF294" s="135" t="s">
        <v>717</v>
      </c>
      <c r="IG294" s="181">
        <v>1</v>
      </c>
      <c r="IH294" s="85"/>
      <c r="II294" s="85"/>
      <c r="IJ294" s="85"/>
      <c r="IK294" s="85"/>
      <c r="IL294" s="85"/>
      <c r="IM294" s="85"/>
      <c r="IN294" s="85"/>
      <c r="IO294" s="85"/>
      <c r="IP294" s="85"/>
      <c r="IQ294" s="85"/>
      <c r="IR294" s="85"/>
      <c r="IS294" s="85"/>
      <c r="IT294" s="85"/>
      <c r="IU294" s="85"/>
      <c r="IV294" s="85"/>
      <c r="IW294" s="85"/>
      <c r="IX294" s="85"/>
      <c r="IY294" s="85"/>
      <c r="IZ294" s="85"/>
      <c r="JA294" s="85"/>
      <c r="JB294" s="85"/>
      <c r="JC294" s="85"/>
      <c r="JD294" s="85"/>
      <c r="JE294" s="85"/>
      <c r="JF294" s="85"/>
      <c r="JG294" s="85"/>
      <c r="JH294" s="85"/>
      <c r="JI294" s="85"/>
      <c r="JJ294" s="85"/>
      <c r="JK294" s="85"/>
      <c r="JL294" s="85"/>
      <c r="JM294" s="85"/>
      <c r="JN294" s="85"/>
      <c r="JO294" s="85"/>
      <c r="JP294" s="85"/>
      <c r="JQ294" s="85"/>
      <c r="JR294" s="85"/>
      <c r="JS294" s="85"/>
      <c r="JT294" s="85"/>
      <c r="JU294" s="85"/>
      <c r="JV294" s="85"/>
      <c r="JW294" s="85"/>
      <c r="JX294" s="85"/>
      <c r="JY294" s="85"/>
      <c r="JZ294" s="85"/>
      <c r="KA294" s="85"/>
      <c r="KB294" s="85"/>
      <c r="KC294" s="85"/>
    </row>
    <row r="295" spans="1:289" s="57" customFormat="1" ht="71.25" customHeight="1">
      <c r="A295" s="6"/>
      <c r="B295" s="19" t="s">
        <v>156</v>
      </c>
      <c r="C295" s="19" t="s">
        <v>157</v>
      </c>
      <c r="D295" s="5"/>
      <c r="E295" s="5"/>
      <c r="F295" s="5"/>
      <c r="G295" s="5"/>
      <c r="H295" s="5" t="s">
        <v>727</v>
      </c>
      <c r="I295" s="5" t="s">
        <v>736</v>
      </c>
      <c r="J295" s="5"/>
      <c r="K295" s="5"/>
      <c r="L295" s="5"/>
      <c r="M295" s="5"/>
      <c r="N295" s="5"/>
      <c r="O295" s="5"/>
      <c r="P295" s="5" t="s">
        <v>749</v>
      </c>
      <c r="Q295" s="5" t="s">
        <v>750</v>
      </c>
      <c r="R295" s="5" t="s">
        <v>204</v>
      </c>
      <c r="S295" s="5" t="s">
        <v>364</v>
      </c>
      <c r="T295" s="5" t="s">
        <v>363</v>
      </c>
      <c r="U295" s="5" t="s">
        <v>158</v>
      </c>
      <c r="V295" s="5"/>
      <c r="W295" s="167" t="str">
        <f>CONCATENATE(X295,"-",Y295,"-",Z295,AA295,,AB295,"-",AC295)</f>
        <v>3-60-JFMC-0001</v>
      </c>
      <c r="X295" s="19" t="s">
        <v>180</v>
      </c>
      <c r="Y295" s="19">
        <v>60</v>
      </c>
      <c r="Z295" s="19" t="s">
        <v>310</v>
      </c>
      <c r="AA295" s="19" t="s">
        <v>305</v>
      </c>
      <c r="AB295" s="19"/>
      <c r="AC295" s="19" t="s">
        <v>188</v>
      </c>
      <c r="AD295" s="5"/>
      <c r="AE295" s="19">
        <v>4</v>
      </c>
      <c r="AF295" s="19" t="s">
        <v>181</v>
      </c>
      <c r="AG295" s="19" t="s">
        <v>182</v>
      </c>
      <c r="AH295" s="19">
        <v>335</v>
      </c>
      <c r="AI295" s="19" t="s">
        <v>192</v>
      </c>
      <c r="AJ295" s="5"/>
      <c r="AK295" s="5"/>
      <c r="AL295" s="5" t="s">
        <v>122</v>
      </c>
      <c r="AM295" s="5"/>
      <c r="AN295" s="5" t="s">
        <v>167</v>
      </c>
      <c r="AO295" s="5" t="str">
        <f>CONCATENATE("0055-",B295,"-",C295,"-","4",".",AE295,".",AF295,".",AG295,".",AH295,"-",AL295,".",AN295,"-",AI295)</f>
        <v>0055-CPC-GA1-4.4.4.60.335-PS.RD-0002</v>
      </c>
      <c r="AP295" s="5" t="str">
        <f>CONCATENATE("0055-",B295,"-",C295,"-","4",".",AE295,".",AF295,".",AG295,".",AH295,"-",AL295,"-",AN295,"-",AI295,"_",BD295,"_",U295)</f>
        <v>0055-CPC-GA1-4.4.4.60.335-PS-RD-0002_A1_ER</v>
      </c>
      <c r="AQ295" s="13" t="s">
        <v>522</v>
      </c>
      <c r="AR295" s="13" t="s">
        <v>356</v>
      </c>
      <c r="AS295" s="13"/>
      <c r="AT295" s="13"/>
      <c r="AU295" s="13" t="s">
        <v>318</v>
      </c>
      <c r="AV295" s="13" t="s">
        <v>333</v>
      </c>
      <c r="AW295" s="13" t="str">
        <f>CONCATENATE(AQ295," ",AS295,CHAR(10),W295,CHAR(10),AU295)</f>
        <v>AFA&amp;FFS Marshalling cabinet KSPA 9030-01/TECON TU 4371-001-00159093-07 REV.5. 
3-60-JFMC-0001
List of drawings</v>
      </c>
      <c r="AX295" s="13" t="str">
        <f>CONCATENATE(AR295," ",AT295,CHAR(10),W295,CHAR(10),AV295)</f>
        <v>Контроллер для систем пожарной автоматики КСПА 9030-01/Текон, ТУ 4371-001-00159093-07 изм.5. Шкаф кроссовый АСПС и ПТ. 
3-60-JFMC-0001
Ведомость документов</v>
      </c>
      <c r="AY295" s="5"/>
      <c r="AZ295" s="5" t="s">
        <v>490</v>
      </c>
      <c r="BA295" s="5" t="s">
        <v>489</v>
      </c>
      <c r="BB295" s="5" t="str">
        <f>IF(FW295&gt;0,"02",IF(FN295&gt;0,"01",IF(FE295&gt;0,"00",IF(EM295&gt;0,"G1",IF(ED295&gt;0,"F1",IF(DU295&gt;0,"E1",IF(DL295&gt;0,"D1",IF(DC295&gt;0,"C1",IF(CT295&gt;0,"B1",IF(BM295&gt;0,"A1","-"))))))))))</f>
        <v>A1</v>
      </c>
      <c r="BC295" s="167" t="str">
        <f t="shared" si="282"/>
        <v>IFR</v>
      </c>
      <c r="BD295" s="5" t="str">
        <f t="shared" ref="BD295:BD299" si="289">BB295</f>
        <v>A1</v>
      </c>
      <c r="BE295" s="5"/>
      <c r="BF295" s="5"/>
      <c r="BG295" s="12"/>
      <c r="BH295" s="5"/>
      <c r="BI295" s="5"/>
      <c r="BJ295" s="54">
        <f>FB295-(28+15)</f>
        <v>44180</v>
      </c>
      <c r="BK295" s="54">
        <f ca="1">IF(BM295&gt;0,BL295,IF(BJ295&lt;TODAY(),WORKDAY(TODAY(),10),BJ295))</f>
        <v>44252</v>
      </c>
      <c r="BL295" s="193">
        <v>44252</v>
      </c>
      <c r="BM295" s="167" t="s">
        <v>793</v>
      </c>
      <c r="BN295" s="167"/>
      <c r="BO295" s="167"/>
      <c r="BP295" s="167"/>
      <c r="BQ295" s="167"/>
      <c r="BR295" s="157"/>
      <c r="BS295" s="157"/>
      <c r="BT295" s="157"/>
      <c r="BU295" s="157"/>
      <c r="BV295" s="157"/>
      <c r="BW295" s="147"/>
      <c r="BX295" s="147"/>
      <c r="BY295" s="147"/>
      <c r="BZ295" s="147"/>
      <c r="CA295" s="147"/>
      <c r="CB295" s="125"/>
      <c r="CC295" s="125"/>
      <c r="CD295" s="125"/>
      <c r="CE295" s="125"/>
      <c r="CF295" s="125"/>
      <c r="CG295" s="125"/>
      <c r="CH295" s="125"/>
      <c r="CI295" s="125"/>
      <c r="CJ295" s="125"/>
      <c r="CK295" s="125"/>
      <c r="CL295" s="24">
        <f>WORKDAY(BJ295,20)</f>
        <v>44208</v>
      </c>
      <c r="CM295" s="24">
        <f ca="1">IF(BM295&gt;0,WORKDAY(BK295,10),"-")</f>
        <v>44266</v>
      </c>
      <c r="CN295" s="54"/>
      <c r="CO295" s="117"/>
      <c r="CP295" s="34"/>
      <c r="CQ295" s="24">
        <f>WORKDAY(CL295,10)</f>
        <v>44222</v>
      </c>
      <c r="CR295" s="24" t="str">
        <f>IF(CO295&gt;0,WORKDAY(CM295,10),"-")</f>
        <v>-</v>
      </c>
      <c r="CS295" s="54"/>
      <c r="CT295" s="5"/>
      <c r="CU295" s="24" t="str">
        <f>IF(CT295&gt;0,WORKDAY(CQ295,10),"-")</f>
        <v>-</v>
      </c>
      <c r="CV295" s="24" t="str">
        <f>IF(CT295&gt;0,WORKDAY(CR295,10),"-")</f>
        <v>-</v>
      </c>
      <c r="CW295" s="54"/>
      <c r="CX295" s="5"/>
      <c r="CY295" s="34"/>
      <c r="CZ295" s="24" t="str">
        <f>IF(CX295&gt;0,WORKDAY(CU295,10),"-")</f>
        <v>-</v>
      </c>
      <c r="DA295" s="24" t="str">
        <f>IF(CX295&gt;0,WORKDAY(CV295,10),"-")</f>
        <v>-</v>
      </c>
      <c r="DB295" s="24"/>
      <c r="DC295" s="5"/>
      <c r="DD295" s="24" t="str">
        <f>IF(DC295&gt;0,WORKDAY(CZ295,10),"-")</f>
        <v>-</v>
      </c>
      <c r="DE295" s="24" t="str">
        <f>IF(DC295&gt;0,WORKDAY(DA295,10),"-")</f>
        <v>-</v>
      </c>
      <c r="DF295" s="5"/>
      <c r="DG295" s="5"/>
      <c r="DH295" s="54"/>
      <c r="DI295" s="24" t="str">
        <f>IF(DG295&gt;0,WORKDAY(DD295,10),"-")</f>
        <v>-</v>
      </c>
      <c r="DJ295" s="24" t="str">
        <f>IF(DG295&gt;0,WORKDAY(DE295,10),"-")</f>
        <v>-</v>
      </c>
      <c r="DK295" s="5"/>
      <c r="DL295" s="5"/>
      <c r="DM295" s="24" t="str">
        <f>IF(DL295&gt;0,WORKDAY(DI295,10),"-")</f>
        <v>-</v>
      </c>
      <c r="DN295" s="24" t="str">
        <f>IF(DL295&gt;0,WORKDAY(DJ295,10),"-")</f>
        <v>-</v>
      </c>
      <c r="DO295" s="5"/>
      <c r="DP295" s="5"/>
      <c r="DQ295" s="54"/>
      <c r="DR295" s="24" t="str">
        <f>IF(DP295&gt;0,WORKDAY(DM295,10),"-")</f>
        <v>-</v>
      </c>
      <c r="DS295" s="24" t="str">
        <f>IF(DP295&gt;0,WORKDAY(DN295,10),"-")</f>
        <v>-</v>
      </c>
      <c r="DT295" s="5"/>
      <c r="DU295" s="5"/>
      <c r="DV295" s="24" t="str">
        <f>IF(DU295&gt;0,WORKDAY(DR295,10),"-")</f>
        <v>-</v>
      </c>
      <c r="DW295" s="24" t="str">
        <f>IF(DU295&gt;0,WORKDAY(DS295,10),"-")</f>
        <v>-</v>
      </c>
      <c r="DX295" s="5"/>
      <c r="DY295" s="5"/>
      <c r="DZ295" s="54"/>
      <c r="EA295" s="24" t="str">
        <f>IF(DY295&gt;0,WORKDAY(DV295,10),"-")</f>
        <v>-</v>
      </c>
      <c r="EB295" s="24" t="str">
        <f>IF(DY295&gt;0,WORKDAY(DW295,10),"-")</f>
        <v>-</v>
      </c>
      <c r="EC295" s="5"/>
      <c r="ED295" s="5"/>
      <c r="EE295" s="24" t="str">
        <f>IF(ED295&gt;0,WORKDAY(EA295,10),"-")</f>
        <v>-</v>
      </c>
      <c r="EF295" s="24" t="str">
        <f>IF(ED295&gt;0,WORKDAY(EB295,10),"-")</f>
        <v>-</v>
      </c>
      <c r="EG295" s="5"/>
      <c r="EH295" s="5"/>
      <c r="EI295" s="54"/>
      <c r="EJ295" s="24" t="str">
        <f>IF(EH295&gt;0,WORKDAY(EE295,10),"-")</f>
        <v>-</v>
      </c>
      <c r="EK295" s="24" t="str">
        <f>IF(EH295&gt;0,WORKDAY(EF295,10),"-")</f>
        <v>-</v>
      </c>
      <c r="EL295" s="5"/>
      <c r="EM295" s="5"/>
      <c r="EN295" s="24" t="str">
        <f>IF(EM295&gt;0,WORKDAY(EJ295,10),"-")</f>
        <v>-</v>
      </c>
      <c r="EO295" s="24" t="str">
        <f>IF(EM295&gt;0,WORKDAY(EK295,10),"-")</f>
        <v>-</v>
      </c>
      <c r="EP295" s="5"/>
      <c r="EQ295" s="5"/>
      <c r="ER295" s="54"/>
      <c r="ES295" s="54"/>
      <c r="ET295" s="54"/>
      <c r="EU295" s="54"/>
      <c r="EV295" s="54"/>
      <c r="EW295" s="24"/>
      <c r="EX295" s="24"/>
      <c r="EY295" s="167"/>
      <c r="EZ295" s="167"/>
      <c r="FA295" s="193"/>
      <c r="FB295" s="214">
        <v>44223</v>
      </c>
      <c r="FC295" s="214">
        <f ca="1">IF(BK295&gt;0,IF(DC295&gt;0,WORKDAY(DB295,20),IF(CT295&gt;0,WORKDAY(CS295,30),IF(CO295&gt;0,WORKDAY(CN295,40),FB295))),"-")</f>
        <v>44223</v>
      </c>
      <c r="FD295" s="5"/>
      <c r="FE295" s="5"/>
      <c r="FF295" s="24" t="str">
        <f>IF(FE295&gt;0,WORKDAY(FB295,10),"-")</f>
        <v>-</v>
      </c>
      <c r="FG295" s="24" t="str">
        <f>IF(FE295&gt;0,WORKDAY(FC295,10),"-")</f>
        <v>-</v>
      </c>
      <c r="FH295" s="5"/>
      <c r="FI295" s="5"/>
      <c r="FJ295" s="34"/>
      <c r="FK295" s="24">
        <f t="shared" ref="FK295:FK299" si="290">WORKDAY(FB295,20)</f>
        <v>44251</v>
      </c>
      <c r="FL295" s="24">
        <f t="shared" si="285"/>
        <v>44251</v>
      </c>
      <c r="FM295" s="5"/>
      <c r="FN295" s="5"/>
      <c r="FO295" s="24" t="str">
        <f>IF(FN295&gt;0,WORKDAY(FK295,10),"-")</f>
        <v>-</v>
      </c>
      <c r="FP295" s="24" t="str">
        <f>IF(FN295&gt;0,WORKDAY(FL295,10),"-")</f>
        <v>-</v>
      </c>
      <c r="FQ295" s="5"/>
      <c r="FR295" s="5"/>
      <c r="FS295" s="54"/>
      <c r="FT295" s="24">
        <f t="shared" ref="FT295:FT299" si="291">WORKDAY(FK295,20)</f>
        <v>44279</v>
      </c>
      <c r="FU295" s="24">
        <f t="shared" si="287"/>
        <v>44279</v>
      </c>
      <c r="FV295" s="5"/>
      <c r="FW295" s="5"/>
      <c r="FX295" s="24" t="str">
        <f>IF(FW295&gt;0,WORKDAY(FT295,10),"-")</f>
        <v>-</v>
      </c>
      <c r="FY295" s="24" t="str">
        <f>IF(FW295&gt;0,WORKDAY(FU295,10),"-")</f>
        <v>-</v>
      </c>
      <c r="FZ295" s="5"/>
      <c r="GA295" s="5"/>
      <c r="GB295" s="54"/>
      <c r="GC295" s="54"/>
      <c r="GD295" s="54"/>
      <c r="GE295" s="54"/>
      <c r="GF295" s="54"/>
      <c r="GG295" s="54"/>
      <c r="GH295" s="54"/>
      <c r="GI295" s="54"/>
      <c r="GJ295" s="54"/>
      <c r="GK295" s="54"/>
      <c r="GL295" s="54"/>
      <c r="GM295" s="54"/>
      <c r="GN295" s="54"/>
      <c r="GO295" s="54"/>
      <c r="GP295" s="54"/>
      <c r="GQ295" s="54"/>
      <c r="GR295" s="54"/>
      <c r="GS295" s="54"/>
      <c r="GT295" s="54"/>
      <c r="GU295" s="54"/>
      <c r="GV295" s="54"/>
      <c r="GW295" s="54"/>
      <c r="GX295" s="54"/>
      <c r="GY295" s="54"/>
      <c r="GZ295" s="193"/>
      <c r="HA295" s="54"/>
      <c r="HB295" s="54"/>
      <c r="HC295" s="54"/>
      <c r="HD295" s="34">
        <f t="shared" ca="1" si="246"/>
        <v>1</v>
      </c>
      <c r="HE295" s="25">
        <f t="shared" ca="1" si="271"/>
        <v>6.8389057750759875E-4</v>
      </c>
      <c r="HF295" s="25">
        <f t="shared" ca="1" si="272"/>
        <v>1.5197568389057751E-3</v>
      </c>
      <c r="HG295" s="25">
        <f t="shared" ca="1" si="273"/>
        <v>9.0543259557344079E-4</v>
      </c>
      <c r="HH295" s="25">
        <f t="shared" ca="1" si="274"/>
        <v>2.012072434607646E-3</v>
      </c>
      <c r="HI295" s="25"/>
      <c r="HJ295" s="25"/>
      <c r="HK295" s="5"/>
      <c r="HL295" s="24">
        <f t="shared" ca="1" si="241"/>
        <v>44252</v>
      </c>
      <c r="HM295" s="107"/>
      <c r="HO295" s="204" t="str">
        <f t="shared" si="247"/>
        <v>ожидание A1</v>
      </c>
      <c r="HP295" s="204" t="str">
        <f t="shared" si="248"/>
        <v>не выгружено 00</v>
      </c>
      <c r="HQ295" s="182" t="str">
        <f t="shared" si="249"/>
        <v>выгружено A1</v>
      </c>
      <c r="HR295" s="182" t="str">
        <f t="shared" si="250"/>
        <v>ожидание A1</v>
      </c>
      <c r="HS295" s="182" t="b">
        <f t="shared" si="251"/>
        <v>0</v>
      </c>
      <c r="HT295" s="182" t="str">
        <f t="shared" si="252"/>
        <v>ожидание замечаний</v>
      </c>
      <c r="HU295" s="182" t="str">
        <f t="shared" si="253"/>
        <v>0055-P2-GA1-CPC-TRM-00669</v>
      </c>
      <c r="HV295" s="191">
        <f t="shared" si="254"/>
        <v>44252</v>
      </c>
      <c r="HW295" s="184" t="str">
        <f t="shared" si="255"/>
        <v>ожидание A1</v>
      </c>
      <c r="HX295" s="191" t="str">
        <f t="shared" si="256"/>
        <v>ожидание A1</v>
      </c>
      <c r="HY295" s="183"/>
      <c r="HZ295" s="182" t="str">
        <f t="shared" si="257"/>
        <v>выгружено</v>
      </c>
      <c r="IA295" s="182" t="str">
        <f t="shared" si="258"/>
        <v>A1</v>
      </c>
      <c r="IB295" s="182" t="str">
        <f t="shared" si="259"/>
        <v>ожидание замечаний к ревизии</v>
      </c>
      <c r="IC295" s="182" t="str">
        <f t="shared" si="260"/>
        <v>A1</v>
      </c>
      <c r="ID295" s="182" t="str">
        <f t="shared" si="261"/>
        <v>A1</v>
      </c>
      <c r="IE295" s="185" t="str">
        <f t="shared" si="262"/>
        <v>1</v>
      </c>
      <c r="IF295" s="135" t="s">
        <v>705</v>
      </c>
      <c r="IG295" s="181">
        <v>1</v>
      </c>
    </row>
    <row r="296" spans="1:289" s="57" customFormat="1" ht="71.25" customHeight="1">
      <c r="A296" s="6"/>
      <c r="B296" s="19" t="s">
        <v>156</v>
      </c>
      <c r="C296" s="19" t="s">
        <v>157</v>
      </c>
      <c r="D296" s="5"/>
      <c r="E296" s="5"/>
      <c r="F296" s="5"/>
      <c r="G296" s="5"/>
      <c r="H296" s="5" t="s">
        <v>727</v>
      </c>
      <c r="I296" s="5" t="s">
        <v>736</v>
      </c>
      <c r="J296" s="5"/>
      <c r="K296" s="5"/>
      <c r="L296" s="5"/>
      <c r="M296" s="5"/>
      <c r="N296" s="5"/>
      <c r="O296" s="5"/>
      <c r="P296" s="5" t="s">
        <v>749</v>
      </c>
      <c r="Q296" s="5" t="s">
        <v>750</v>
      </c>
      <c r="R296" s="5" t="s">
        <v>204</v>
      </c>
      <c r="S296" s="5" t="s">
        <v>364</v>
      </c>
      <c r="T296" s="5" t="s">
        <v>363</v>
      </c>
      <c r="U296" s="5" t="s">
        <v>158</v>
      </c>
      <c r="V296" s="5"/>
      <c r="W296" s="167" t="str">
        <f t="shared" ref="W296:W304" si="292">CONCATENATE(X296,"-",Y296,"-",Z296,AA296,,AB296,"-",AC296)</f>
        <v>3-60-JFMC-0001</v>
      </c>
      <c r="X296" s="19" t="s">
        <v>180</v>
      </c>
      <c r="Y296" s="19">
        <v>60</v>
      </c>
      <c r="Z296" s="19" t="s">
        <v>310</v>
      </c>
      <c r="AA296" s="19" t="s">
        <v>305</v>
      </c>
      <c r="AB296" s="19"/>
      <c r="AC296" s="19" t="s">
        <v>188</v>
      </c>
      <c r="AD296" s="5"/>
      <c r="AE296" s="19">
        <v>4</v>
      </c>
      <c r="AF296" s="19" t="s">
        <v>181</v>
      </c>
      <c r="AG296" s="19" t="s">
        <v>182</v>
      </c>
      <c r="AH296" s="19">
        <v>335</v>
      </c>
      <c r="AI296" s="19" t="s">
        <v>192</v>
      </c>
      <c r="AJ296" s="5"/>
      <c r="AK296" s="5"/>
      <c r="AL296" s="5" t="s">
        <v>122</v>
      </c>
      <c r="AM296" s="5"/>
      <c r="AN296" s="5" t="s">
        <v>168</v>
      </c>
      <c r="AO296" s="5" t="str">
        <f>CONCATENATE("0055-",B296,"-",C296,"-","4",".",AE296,".",AF296,".",AG296,".",AH296,"-",AL296,".",AN296,"-",AI296)</f>
        <v>0055-CPC-GA1-4.4.4.60.335-PS.SP-0002</v>
      </c>
      <c r="AP296" s="5" t="str">
        <f>CONCATENATE("0055-",B296,"-",C296,"-","4",".",AE296,".",AF296,".",AG296,".",AH296,"-",AL296,"-",AN296,"-",AI296,"_",BD296,"_",U296)</f>
        <v>0055-CPC-GA1-4.4.4.60.335-PS-SP-0002_A1_ER</v>
      </c>
      <c r="AQ296" s="13" t="s">
        <v>522</v>
      </c>
      <c r="AR296" s="13" t="s">
        <v>356</v>
      </c>
      <c r="AS296" s="13"/>
      <c r="AT296" s="13"/>
      <c r="AU296" s="13" t="s">
        <v>319</v>
      </c>
      <c r="AV296" s="13" t="s">
        <v>334</v>
      </c>
      <c r="AW296" s="13" t="str">
        <f>CONCATENATE(AQ296," ",AS296,CHAR(10),W296,CHAR(10),AU296)</f>
        <v>AFA&amp;FFS Marshalling cabinet KSPA 9030-01/TECON TU 4371-001-00159093-07 REV.5. 
3-60-JFMC-0001
List of elements</v>
      </c>
      <c r="AX296" s="13" t="str">
        <f>CONCATENATE(AR296," ",AT296,CHAR(10),W296,CHAR(10),AV296)</f>
        <v>Контроллер для систем пожарной автоматики КСПА 9030-01/Текон, ТУ 4371-001-00159093-07 изм.5. Шкаф кроссовый АСПС и ПТ. 
3-60-JFMC-0001
Перечень элементов</v>
      </c>
      <c r="AY296" s="5"/>
      <c r="AZ296" s="5" t="s">
        <v>490</v>
      </c>
      <c r="BA296" s="5" t="s">
        <v>489</v>
      </c>
      <c r="BB296" s="5" t="str">
        <f>IF(FW296&gt;0,"02",IF(FN296&gt;0,"01",IF(FE296&gt;0,"00",IF(EM296&gt;0,"G1",IF(ED296&gt;0,"F1",IF(DU296&gt;0,"E1",IF(DL296&gt;0,"D1",IF(DC296&gt;0,"C1",IF(CT296&gt;0,"B1",IF(BM296&gt;0,"A1","-"))))))))))</f>
        <v>A1</v>
      </c>
      <c r="BC296" s="167" t="str">
        <f t="shared" si="282"/>
        <v>IFR</v>
      </c>
      <c r="BD296" s="5" t="str">
        <f t="shared" si="289"/>
        <v>A1</v>
      </c>
      <c r="BE296" s="5"/>
      <c r="BF296" s="5"/>
      <c r="BG296" s="12"/>
      <c r="BH296" s="5"/>
      <c r="BI296" s="5"/>
      <c r="BJ296" s="54">
        <f>FB296-(28+15)</f>
        <v>44180</v>
      </c>
      <c r="BK296" s="54">
        <f ca="1">IF(BM296&gt;0,BL296,IF(BJ296&lt;TODAY(),WORKDAY(TODAY(),10),BJ296))</f>
        <v>44252</v>
      </c>
      <c r="BL296" s="193">
        <v>44252</v>
      </c>
      <c r="BM296" s="167" t="s">
        <v>793</v>
      </c>
      <c r="BN296" s="167"/>
      <c r="BO296" s="167"/>
      <c r="BP296" s="167"/>
      <c r="BQ296" s="167"/>
      <c r="BR296" s="157"/>
      <c r="BS296" s="157"/>
      <c r="BT296" s="157"/>
      <c r="BU296" s="157"/>
      <c r="BV296" s="157"/>
      <c r="BW296" s="147"/>
      <c r="BX296" s="147"/>
      <c r="BY296" s="147"/>
      <c r="BZ296" s="147"/>
      <c r="CA296" s="147"/>
      <c r="CB296" s="125"/>
      <c r="CC296" s="125"/>
      <c r="CD296" s="125"/>
      <c r="CE296" s="125"/>
      <c r="CF296" s="125"/>
      <c r="CG296" s="125"/>
      <c r="CH296" s="125"/>
      <c r="CI296" s="125"/>
      <c r="CJ296" s="125"/>
      <c r="CK296" s="125"/>
      <c r="CL296" s="24">
        <f>WORKDAY(BJ296,20)</f>
        <v>44208</v>
      </c>
      <c r="CM296" s="24">
        <f ca="1">IF(BM296&gt;0,WORKDAY(BK296,10),"-")</f>
        <v>44266</v>
      </c>
      <c r="CN296" s="54"/>
      <c r="CO296" s="117"/>
      <c r="CP296" s="34"/>
      <c r="CQ296" s="24">
        <f>WORKDAY(CL296,10)</f>
        <v>44222</v>
      </c>
      <c r="CR296" s="24" t="str">
        <f>IF(CO296&gt;0,WORKDAY(CM296,10),"-")</f>
        <v>-</v>
      </c>
      <c r="CS296" s="54"/>
      <c r="CT296" s="5"/>
      <c r="CU296" s="24" t="str">
        <f>IF(CT296&gt;0,WORKDAY(CQ296,10),"-")</f>
        <v>-</v>
      </c>
      <c r="CV296" s="24" t="str">
        <f>IF(CT296&gt;0,WORKDAY(CR296,10),"-")</f>
        <v>-</v>
      </c>
      <c r="CW296" s="54"/>
      <c r="CX296" s="5"/>
      <c r="CY296" s="34"/>
      <c r="CZ296" s="24" t="str">
        <f>IF(CX296&gt;0,WORKDAY(CU296,10),"-")</f>
        <v>-</v>
      </c>
      <c r="DA296" s="24" t="str">
        <f>IF(CX296&gt;0,WORKDAY(CV296,10),"-")</f>
        <v>-</v>
      </c>
      <c r="DB296" s="24"/>
      <c r="DC296" s="5"/>
      <c r="DD296" s="24" t="str">
        <f>IF(DC296&gt;0,WORKDAY(CZ296,10),"-")</f>
        <v>-</v>
      </c>
      <c r="DE296" s="24" t="str">
        <f>IF(DC296&gt;0,WORKDAY(DA296,10),"-")</f>
        <v>-</v>
      </c>
      <c r="DF296" s="5"/>
      <c r="DG296" s="5"/>
      <c r="DH296" s="54"/>
      <c r="DI296" s="24" t="str">
        <f>IF(DG296&gt;0,WORKDAY(DD296,10),"-")</f>
        <v>-</v>
      </c>
      <c r="DJ296" s="24" t="str">
        <f>IF(DG296&gt;0,WORKDAY(DE296,10),"-")</f>
        <v>-</v>
      </c>
      <c r="DK296" s="5"/>
      <c r="DL296" s="5"/>
      <c r="DM296" s="24" t="str">
        <f>IF(DL296&gt;0,WORKDAY(DI296,10),"-")</f>
        <v>-</v>
      </c>
      <c r="DN296" s="24" t="str">
        <f>IF(DL296&gt;0,WORKDAY(DJ296,10),"-")</f>
        <v>-</v>
      </c>
      <c r="DO296" s="5"/>
      <c r="DP296" s="5"/>
      <c r="DQ296" s="54"/>
      <c r="DR296" s="24" t="str">
        <f>IF(DP296&gt;0,WORKDAY(DM296,10),"-")</f>
        <v>-</v>
      </c>
      <c r="DS296" s="24" t="str">
        <f>IF(DP296&gt;0,WORKDAY(DN296,10),"-")</f>
        <v>-</v>
      </c>
      <c r="DT296" s="5"/>
      <c r="DU296" s="5"/>
      <c r="DV296" s="24" t="str">
        <f>IF(DU296&gt;0,WORKDAY(DR296,10),"-")</f>
        <v>-</v>
      </c>
      <c r="DW296" s="24" t="str">
        <f>IF(DU296&gt;0,WORKDAY(DS296,10),"-")</f>
        <v>-</v>
      </c>
      <c r="DX296" s="5"/>
      <c r="DY296" s="5"/>
      <c r="DZ296" s="54"/>
      <c r="EA296" s="24" t="str">
        <f>IF(DY296&gt;0,WORKDAY(DV296,10),"-")</f>
        <v>-</v>
      </c>
      <c r="EB296" s="24" t="str">
        <f>IF(DY296&gt;0,WORKDAY(DW296,10),"-")</f>
        <v>-</v>
      </c>
      <c r="EC296" s="5"/>
      <c r="ED296" s="5"/>
      <c r="EE296" s="24" t="str">
        <f>IF(ED296&gt;0,WORKDAY(EA296,10),"-")</f>
        <v>-</v>
      </c>
      <c r="EF296" s="24" t="str">
        <f>IF(ED296&gt;0,WORKDAY(EB296,10),"-")</f>
        <v>-</v>
      </c>
      <c r="EG296" s="5"/>
      <c r="EH296" s="5"/>
      <c r="EI296" s="54"/>
      <c r="EJ296" s="24" t="str">
        <f>IF(EH296&gt;0,WORKDAY(EE296,10),"-")</f>
        <v>-</v>
      </c>
      <c r="EK296" s="24" t="str">
        <f>IF(EH296&gt;0,WORKDAY(EF296,10),"-")</f>
        <v>-</v>
      </c>
      <c r="EL296" s="5"/>
      <c r="EM296" s="5"/>
      <c r="EN296" s="24" t="str">
        <f>IF(EM296&gt;0,WORKDAY(EJ296,10),"-")</f>
        <v>-</v>
      </c>
      <c r="EO296" s="24" t="str">
        <f>IF(EM296&gt;0,WORKDAY(EK296,10),"-")</f>
        <v>-</v>
      </c>
      <c r="EP296" s="5"/>
      <c r="EQ296" s="5"/>
      <c r="ER296" s="54"/>
      <c r="ES296" s="54"/>
      <c r="ET296" s="54"/>
      <c r="EU296" s="54"/>
      <c r="EV296" s="54"/>
      <c r="EW296" s="24"/>
      <c r="EX296" s="24"/>
      <c r="EY296" s="167"/>
      <c r="EZ296" s="167"/>
      <c r="FA296" s="193"/>
      <c r="FB296" s="214">
        <v>44223</v>
      </c>
      <c r="FC296" s="214">
        <f ca="1">IF(BK296&gt;0,IF(DC296&gt;0,WORKDAY(DB296,20),IF(CT296&gt;0,WORKDAY(CS296,30),IF(CO296&gt;0,WORKDAY(CN296,40),FB296))),"-")</f>
        <v>44223</v>
      </c>
      <c r="FD296" s="5"/>
      <c r="FE296" s="5"/>
      <c r="FF296" s="24" t="str">
        <f>IF(FE296&gt;0,WORKDAY(FB296,10),"-")</f>
        <v>-</v>
      </c>
      <c r="FG296" s="24" t="str">
        <f>IF(FE296&gt;0,WORKDAY(FC296,10),"-")</f>
        <v>-</v>
      </c>
      <c r="FH296" s="5"/>
      <c r="FI296" s="5"/>
      <c r="FJ296" s="34"/>
      <c r="FK296" s="24">
        <f t="shared" si="290"/>
        <v>44251</v>
      </c>
      <c r="FL296" s="24">
        <f t="shared" si="285"/>
        <v>44251</v>
      </c>
      <c r="FM296" s="5"/>
      <c r="FN296" s="5"/>
      <c r="FO296" s="24" t="str">
        <f>IF(FN296&gt;0,WORKDAY(FK296,10),"-")</f>
        <v>-</v>
      </c>
      <c r="FP296" s="24" t="str">
        <f>IF(FN296&gt;0,WORKDAY(FL296,10),"-")</f>
        <v>-</v>
      </c>
      <c r="FQ296" s="5"/>
      <c r="FR296" s="5"/>
      <c r="FS296" s="54"/>
      <c r="FT296" s="24">
        <f t="shared" si="291"/>
        <v>44279</v>
      </c>
      <c r="FU296" s="24">
        <f t="shared" si="287"/>
        <v>44279</v>
      </c>
      <c r="FV296" s="5"/>
      <c r="FW296" s="5"/>
      <c r="FX296" s="24" t="str">
        <f>IF(FW296&gt;0,WORKDAY(FT296,10),"-")</f>
        <v>-</v>
      </c>
      <c r="FY296" s="24" t="str">
        <f>IF(FW296&gt;0,WORKDAY(FU296,10),"-")</f>
        <v>-</v>
      </c>
      <c r="FZ296" s="5"/>
      <c r="GA296" s="5"/>
      <c r="GB296" s="54"/>
      <c r="GC296" s="54"/>
      <c r="GD296" s="54"/>
      <c r="GE296" s="54"/>
      <c r="GF296" s="54"/>
      <c r="GG296" s="54"/>
      <c r="GH296" s="54"/>
      <c r="GI296" s="54"/>
      <c r="GJ296" s="54"/>
      <c r="GK296" s="54"/>
      <c r="GL296" s="54"/>
      <c r="GM296" s="54"/>
      <c r="GN296" s="54"/>
      <c r="GO296" s="54"/>
      <c r="GP296" s="54"/>
      <c r="GQ296" s="54"/>
      <c r="GR296" s="54"/>
      <c r="GS296" s="54"/>
      <c r="GT296" s="54"/>
      <c r="GU296" s="54"/>
      <c r="GV296" s="54"/>
      <c r="GW296" s="54"/>
      <c r="GX296" s="54"/>
      <c r="GY296" s="54"/>
      <c r="GZ296" s="193"/>
      <c r="HA296" s="54"/>
      <c r="HB296" s="54"/>
      <c r="HC296" s="54"/>
      <c r="HD296" s="34">
        <f t="shared" ca="1" si="246"/>
        <v>1</v>
      </c>
      <c r="HE296" s="25">
        <f t="shared" ca="1" si="271"/>
        <v>6.8389057750759875E-4</v>
      </c>
      <c r="HF296" s="25">
        <f t="shared" ca="1" si="272"/>
        <v>1.5197568389057751E-3</v>
      </c>
      <c r="HG296" s="25">
        <f t="shared" ca="1" si="273"/>
        <v>9.0543259557344079E-4</v>
      </c>
      <c r="HH296" s="25">
        <f t="shared" ca="1" si="274"/>
        <v>2.012072434607646E-3</v>
      </c>
      <c r="HI296" s="25"/>
      <c r="HJ296" s="25"/>
      <c r="HK296" s="5"/>
      <c r="HL296" s="24">
        <f t="shared" ca="1" si="241"/>
        <v>44252</v>
      </c>
      <c r="HM296" s="107"/>
      <c r="HO296" s="204" t="str">
        <f t="shared" si="247"/>
        <v>ожидание A1</v>
      </c>
      <c r="HP296" s="204" t="str">
        <f t="shared" si="248"/>
        <v>не выгружено 00</v>
      </c>
      <c r="HQ296" s="182" t="str">
        <f t="shared" si="249"/>
        <v>выгружено A1</v>
      </c>
      <c r="HR296" s="182" t="str">
        <f t="shared" si="250"/>
        <v>ожидание A1</v>
      </c>
      <c r="HS296" s="182" t="b">
        <f t="shared" si="251"/>
        <v>0</v>
      </c>
      <c r="HT296" s="182" t="str">
        <f t="shared" si="252"/>
        <v>ожидание замечаний</v>
      </c>
      <c r="HU296" s="182" t="str">
        <f t="shared" si="253"/>
        <v>0055-P2-GA1-CPC-TRM-00669</v>
      </c>
      <c r="HV296" s="191">
        <f t="shared" si="254"/>
        <v>44252</v>
      </c>
      <c r="HW296" s="184" t="str">
        <f t="shared" si="255"/>
        <v>ожидание A1</v>
      </c>
      <c r="HX296" s="191" t="str">
        <f t="shared" si="256"/>
        <v>ожидание A1</v>
      </c>
      <c r="HY296" s="183"/>
      <c r="HZ296" s="182" t="str">
        <f t="shared" si="257"/>
        <v>выгружено</v>
      </c>
      <c r="IA296" s="182" t="str">
        <f t="shared" si="258"/>
        <v>A1</v>
      </c>
      <c r="IB296" s="182" t="str">
        <f t="shared" si="259"/>
        <v>ожидание замечаний к ревизии</v>
      </c>
      <c r="IC296" s="182" t="str">
        <f t="shared" si="260"/>
        <v>A1</v>
      </c>
      <c r="ID296" s="182" t="str">
        <f t="shared" si="261"/>
        <v>A1</v>
      </c>
      <c r="IE296" s="185" t="str">
        <f t="shared" si="262"/>
        <v>1</v>
      </c>
      <c r="IF296" s="135" t="s">
        <v>705</v>
      </c>
      <c r="IG296" s="181">
        <v>1</v>
      </c>
    </row>
    <row r="297" spans="1:289" s="57" customFormat="1" ht="71.25" customHeight="1">
      <c r="A297" s="6"/>
      <c r="B297" s="19" t="s">
        <v>156</v>
      </c>
      <c r="C297" s="19" t="s">
        <v>157</v>
      </c>
      <c r="D297" s="5"/>
      <c r="E297" s="5"/>
      <c r="F297" s="5"/>
      <c r="G297" s="5"/>
      <c r="H297" s="5" t="s">
        <v>727</v>
      </c>
      <c r="I297" s="5" t="s">
        <v>736</v>
      </c>
      <c r="J297" s="5"/>
      <c r="K297" s="5"/>
      <c r="L297" s="5"/>
      <c r="M297" s="5"/>
      <c r="N297" s="5"/>
      <c r="O297" s="5"/>
      <c r="P297" s="5" t="s">
        <v>749</v>
      </c>
      <c r="Q297" s="5" t="s">
        <v>750</v>
      </c>
      <c r="R297" s="5" t="s">
        <v>204</v>
      </c>
      <c r="S297" s="5" t="s">
        <v>364</v>
      </c>
      <c r="T297" s="5" t="s">
        <v>363</v>
      </c>
      <c r="U297" s="5" t="s">
        <v>158</v>
      </c>
      <c r="V297" s="5"/>
      <c r="W297" s="167" t="str">
        <f t="shared" si="292"/>
        <v>3-60-JFMC-0001</v>
      </c>
      <c r="X297" s="19" t="s">
        <v>180</v>
      </c>
      <c r="Y297" s="19">
        <v>60</v>
      </c>
      <c r="Z297" s="19" t="s">
        <v>310</v>
      </c>
      <c r="AA297" s="19" t="s">
        <v>305</v>
      </c>
      <c r="AB297" s="19"/>
      <c r="AC297" s="19" t="s">
        <v>188</v>
      </c>
      <c r="AD297" s="5"/>
      <c r="AE297" s="19">
        <v>4</v>
      </c>
      <c r="AF297" s="19" t="s">
        <v>181</v>
      </c>
      <c r="AG297" s="19" t="s">
        <v>182</v>
      </c>
      <c r="AH297" s="19">
        <v>335</v>
      </c>
      <c r="AI297" s="19" t="s">
        <v>192</v>
      </c>
      <c r="AJ297" s="5"/>
      <c r="AK297" s="5"/>
      <c r="AL297" s="5" t="s">
        <v>122</v>
      </c>
      <c r="AM297" s="5"/>
      <c r="AN297" s="5" t="s">
        <v>169</v>
      </c>
      <c r="AO297" s="5" t="str">
        <f>CONCATENATE("0055-",B297,"-",C297,"-","4",".",AE297,".",AF297,".",AG297,".",AH297,"-",AL297,".",AN297,"-",AI297)</f>
        <v>0055-CPC-GA1-4.4.4.60.335-PS.V0-0002</v>
      </c>
      <c r="AP297" s="5" t="str">
        <f>CONCATENATE("0055-",B297,"-",C297,"-","4",".",AE297,".",AF297,".",AG297,".",AH297,"-",AL297,"-",AN297,"-",AI297,"_",BD297,"_",U297)</f>
        <v>0055-CPC-GA1-4.4.4.60.335-PS-V0-0002_A1_ER</v>
      </c>
      <c r="AQ297" s="13" t="s">
        <v>522</v>
      </c>
      <c r="AR297" s="13" t="s">
        <v>356</v>
      </c>
      <c r="AS297" s="13"/>
      <c r="AT297" s="13"/>
      <c r="AU297" s="13" t="s">
        <v>320</v>
      </c>
      <c r="AV297" s="13" t="s">
        <v>335</v>
      </c>
      <c r="AW297" s="13" t="str">
        <f>CONCATENATE(AQ297," ",AS297,CHAR(10),W297,CHAR(10),AU297)</f>
        <v>AFA&amp;FFS Marshalling cabinet KSPA 9030-01/TECON TU 4371-001-00159093-07 REV.5. 
3-60-JFMC-0001
General view drawings</v>
      </c>
      <c r="AX297" s="13" t="str">
        <f>CONCATENATE(AR297," ",AT297,CHAR(10),W297,CHAR(10),AV297)</f>
        <v>Контроллер для систем пожарной автоматики КСПА 9030-01/Текон, ТУ 4371-001-00159093-07 изм.5. Шкаф кроссовый АСПС и ПТ. 
3-60-JFMC-0001
Чертеж общего вида</v>
      </c>
      <c r="AY297" s="5"/>
      <c r="AZ297" s="5" t="s">
        <v>490</v>
      </c>
      <c r="BA297" s="5" t="s">
        <v>489</v>
      </c>
      <c r="BB297" s="5" t="str">
        <f>IF(FW297&gt;0,"02",IF(FN297&gt;0,"01",IF(FE297&gt;0,"00",IF(EM297&gt;0,"G1",IF(ED297&gt;0,"F1",IF(DU297&gt;0,"E1",IF(DL297&gt;0,"D1",IF(DC297&gt;0,"C1",IF(CT297&gt;0,"B1",IF(BM297&gt;0,"A1","-"))))))))))</f>
        <v>A1</v>
      </c>
      <c r="BC297" s="167" t="str">
        <f t="shared" si="282"/>
        <v>IFR</v>
      </c>
      <c r="BD297" s="5" t="str">
        <f t="shared" si="289"/>
        <v>A1</v>
      </c>
      <c r="BE297" s="5"/>
      <c r="BF297" s="5"/>
      <c r="BG297" s="12"/>
      <c r="BH297" s="5"/>
      <c r="BI297" s="5"/>
      <c r="BJ297" s="54">
        <f>FB297-(28+15)</f>
        <v>44180</v>
      </c>
      <c r="BK297" s="54">
        <f ca="1">IF(BM297&gt;0,BL297,IF(BJ297&lt;TODAY(),WORKDAY(TODAY(),10),BJ297))</f>
        <v>44252</v>
      </c>
      <c r="BL297" s="193">
        <v>44252</v>
      </c>
      <c r="BM297" s="167" t="s">
        <v>793</v>
      </c>
      <c r="BN297" s="167"/>
      <c r="BO297" s="167"/>
      <c r="BP297" s="167"/>
      <c r="BQ297" s="167"/>
      <c r="BR297" s="157"/>
      <c r="BS297" s="157"/>
      <c r="BT297" s="157"/>
      <c r="BU297" s="157"/>
      <c r="BV297" s="157"/>
      <c r="BW297" s="147"/>
      <c r="BX297" s="147"/>
      <c r="BY297" s="147"/>
      <c r="BZ297" s="147"/>
      <c r="CA297" s="147"/>
      <c r="CB297" s="125"/>
      <c r="CC297" s="125"/>
      <c r="CD297" s="125"/>
      <c r="CE297" s="125"/>
      <c r="CF297" s="125"/>
      <c r="CG297" s="125"/>
      <c r="CH297" s="125"/>
      <c r="CI297" s="125"/>
      <c r="CJ297" s="125"/>
      <c r="CK297" s="125"/>
      <c r="CL297" s="24">
        <f>WORKDAY(BJ297,20)</f>
        <v>44208</v>
      </c>
      <c r="CM297" s="24">
        <f ca="1">IF(BM297&gt;0,WORKDAY(BK297,10),"-")</f>
        <v>44266</v>
      </c>
      <c r="CN297" s="54"/>
      <c r="CO297" s="117"/>
      <c r="CP297" s="34"/>
      <c r="CQ297" s="24">
        <f>WORKDAY(CL297,10)</f>
        <v>44222</v>
      </c>
      <c r="CR297" s="24" t="str">
        <f>IF(CO297&gt;0,WORKDAY(CM297,10),"-")</f>
        <v>-</v>
      </c>
      <c r="CS297" s="54"/>
      <c r="CT297" s="5"/>
      <c r="CU297" s="24" t="str">
        <f>IF(CT297&gt;0,WORKDAY(CQ297,10),"-")</f>
        <v>-</v>
      </c>
      <c r="CV297" s="24" t="str">
        <f>IF(CT297&gt;0,WORKDAY(CR297,10),"-")</f>
        <v>-</v>
      </c>
      <c r="CW297" s="54"/>
      <c r="CX297" s="5"/>
      <c r="CY297" s="34"/>
      <c r="CZ297" s="24" t="str">
        <f>IF(CX297&gt;0,WORKDAY(CU297,10),"-")</f>
        <v>-</v>
      </c>
      <c r="DA297" s="24" t="str">
        <f>IF(CX297&gt;0,WORKDAY(CV297,10),"-")</f>
        <v>-</v>
      </c>
      <c r="DB297" s="24"/>
      <c r="DC297" s="5"/>
      <c r="DD297" s="24" t="str">
        <f>IF(DC297&gt;0,WORKDAY(CZ297,10),"-")</f>
        <v>-</v>
      </c>
      <c r="DE297" s="24" t="str">
        <f>IF(DC297&gt;0,WORKDAY(DA297,10),"-")</f>
        <v>-</v>
      </c>
      <c r="DF297" s="5"/>
      <c r="DG297" s="5"/>
      <c r="DH297" s="54"/>
      <c r="DI297" s="24" t="str">
        <f>IF(DG297&gt;0,WORKDAY(DD297,10),"-")</f>
        <v>-</v>
      </c>
      <c r="DJ297" s="24" t="str">
        <f>IF(DG297&gt;0,WORKDAY(DE297,10),"-")</f>
        <v>-</v>
      </c>
      <c r="DK297" s="5"/>
      <c r="DL297" s="5"/>
      <c r="DM297" s="24" t="str">
        <f>IF(DL297&gt;0,WORKDAY(DI297,10),"-")</f>
        <v>-</v>
      </c>
      <c r="DN297" s="24" t="str">
        <f>IF(DL297&gt;0,WORKDAY(DJ297,10),"-")</f>
        <v>-</v>
      </c>
      <c r="DO297" s="5"/>
      <c r="DP297" s="5"/>
      <c r="DQ297" s="54"/>
      <c r="DR297" s="24" t="str">
        <f>IF(DP297&gt;0,WORKDAY(DM297,10),"-")</f>
        <v>-</v>
      </c>
      <c r="DS297" s="24" t="str">
        <f>IF(DP297&gt;0,WORKDAY(DN297,10),"-")</f>
        <v>-</v>
      </c>
      <c r="DT297" s="5"/>
      <c r="DU297" s="5"/>
      <c r="DV297" s="24" t="str">
        <f>IF(DU297&gt;0,WORKDAY(DR297,10),"-")</f>
        <v>-</v>
      </c>
      <c r="DW297" s="24" t="str">
        <f>IF(DU297&gt;0,WORKDAY(DS297,10),"-")</f>
        <v>-</v>
      </c>
      <c r="DX297" s="5"/>
      <c r="DY297" s="5"/>
      <c r="DZ297" s="54"/>
      <c r="EA297" s="24" t="str">
        <f>IF(DY297&gt;0,WORKDAY(DV297,10),"-")</f>
        <v>-</v>
      </c>
      <c r="EB297" s="24" t="str">
        <f>IF(DY297&gt;0,WORKDAY(DW297,10),"-")</f>
        <v>-</v>
      </c>
      <c r="EC297" s="5"/>
      <c r="ED297" s="5"/>
      <c r="EE297" s="24" t="str">
        <f>IF(ED297&gt;0,WORKDAY(EA297,10),"-")</f>
        <v>-</v>
      </c>
      <c r="EF297" s="24" t="str">
        <f>IF(ED297&gt;0,WORKDAY(EB297,10),"-")</f>
        <v>-</v>
      </c>
      <c r="EG297" s="5"/>
      <c r="EH297" s="5"/>
      <c r="EI297" s="54"/>
      <c r="EJ297" s="24" t="str">
        <f>IF(EH297&gt;0,WORKDAY(EE297,10),"-")</f>
        <v>-</v>
      </c>
      <c r="EK297" s="24" t="str">
        <f>IF(EH297&gt;0,WORKDAY(EF297,10),"-")</f>
        <v>-</v>
      </c>
      <c r="EL297" s="5"/>
      <c r="EM297" s="5"/>
      <c r="EN297" s="24" t="str">
        <f>IF(EM297&gt;0,WORKDAY(EJ297,10),"-")</f>
        <v>-</v>
      </c>
      <c r="EO297" s="24" t="str">
        <f>IF(EM297&gt;0,WORKDAY(EK297,10),"-")</f>
        <v>-</v>
      </c>
      <c r="EP297" s="5"/>
      <c r="EQ297" s="5"/>
      <c r="ER297" s="54"/>
      <c r="ES297" s="54"/>
      <c r="ET297" s="54"/>
      <c r="EU297" s="54"/>
      <c r="EV297" s="54"/>
      <c r="EW297" s="24"/>
      <c r="EX297" s="24"/>
      <c r="EY297" s="167"/>
      <c r="EZ297" s="167"/>
      <c r="FA297" s="193"/>
      <c r="FB297" s="214">
        <v>44223</v>
      </c>
      <c r="FC297" s="214">
        <f ca="1">IF(BK297&gt;0,IF(DC297&gt;0,WORKDAY(DB297,20),IF(CT297&gt;0,WORKDAY(CS297,30),IF(CO297&gt;0,WORKDAY(CN297,40),FB297))),"-")</f>
        <v>44223</v>
      </c>
      <c r="FD297" s="5"/>
      <c r="FE297" s="5"/>
      <c r="FF297" s="24" t="str">
        <f>IF(FE297&gt;0,WORKDAY(FB297,10),"-")</f>
        <v>-</v>
      </c>
      <c r="FG297" s="24" t="str">
        <f>IF(FE297&gt;0,WORKDAY(FC297,10),"-")</f>
        <v>-</v>
      </c>
      <c r="FH297" s="5"/>
      <c r="FI297" s="5"/>
      <c r="FJ297" s="34"/>
      <c r="FK297" s="24">
        <f t="shared" si="290"/>
        <v>44251</v>
      </c>
      <c r="FL297" s="24">
        <f t="shared" si="285"/>
        <v>44251</v>
      </c>
      <c r="FM297" s="5"/>
      <c r="FN297" s="5"/>
      <c r="FO297" s="24" t="str">
        <f>IF(FN297&gt;0,WORKDAY(FK297,10),"-")</f>
        <v>-</v>
      </c>
      <c r="FP297" s="24" t="str">
        <f>IF(FN297&gt;0,WORKDAY(FL297,10),"-")</f>
        <v>-</v>
      </c>
      <c r="FQ297" s="5"/>
      <c r="FR297" s="5"/>
      <c r="FS297" s="54"/>
      <c r="FT297" s="24">
        <f t="shared" si="291"/>
        <v>44279</v>
      </c>
      <c r="FU297" s="24">
        <f t="shared" si="287"/>
        <v>44279</v>
      </c>
      <c r="FV297" s="5"/>
      <c r="FW297" s="5"/>
      <c r="FX297" s="24" t="str">
        <f>IF(FW297&gt;0,WORKDAY(FT297,10),"-")</f>
        <v>-</v>
      </c>
      <c r="FY297" s="24" t="str">
        <f>IF(FW297&gt;0,WORKDAY(FU297,10),"-")</f>
        <v>-</v>
      </c>
      <c r="FZ297" s="5"/>
      <c r="GA297" s="5"/>
      <c r="GB297" s="54"/>
      <c r="GC297" s="54"/>
      <c r="GD297" s="54"/>
      <c r="GE297" s="54"/>
      <c r="GF297" s="54"/>
      <c r="GG297" s="54"/>
      <c r="GH297" s="54"/>
      <c r="GI297" s="54"/>
      <c r="GJ297" s="54"/>
      <c r="GK297" s="54"/>
      <c r="GL297" s="54"/>
      <c r="GM297" s="54"/>
      <c r="GN297" s="54"/>
      <c r="GO297" s="54"/>
      <c r="GP297" s="54"/>
      <c r="GQ297" s="54"/>
      <c r="GR297" s="54"/>
      <c r="GS297" s="54"/>
      <c r="GT297" s="54"/>
      <c r="GU297" s="54"/>
      <c r="GV297" s="54"/>
      <c r="GW297" s="54"/>
      <c r="GX297" s="54"/>
      <c r="GY297" s="54"/>
      <c r="GZ297" s="193"/>
      <c r="HA297" s="54"/>
      <c r="HB297" s="54"/>
      <c r="HC297" s="54"/>
      <c r="HD297" s="34">
        <f t="shared" ca="1" si="246"/>
        <v>1</v>
      </c>
      <c r="HE297" s="25">
        <f t="shared" ca="1" si="271"/>
        <v>6.8389057750759875E-4</v>
      </c>
      <c r="HF297" s="25">
        <f t="shared" ca="1" si="272"/>
        <v>1.5197568389057751E-3</v>
      </c>
      <c r="HG297" s="25">
        <f t="shared" ca="1" si="273"/>
        <v>9.0543259557344079E-4</v>
      </c>
      <c r="HH297" s="25">
        <f t="shared" ca="1" si="274"/>
        <v>2.012072434607646E-3</v>
      </c>
      <c r="HI297" s="25"/>
      <c r="HJ297" s="25"/>
      <c r="HK297" s="5"/>
      <c r="HL297" s="24">
        <f t="shared" ca="1" si="241"/>
        <v>44252</v>
      </c>
      <c r="HM297" s="107"/>
      <c r="HO297" s="204" t="str">
        <f t="shared" si="247"/>
        <v>ожидание A1</v>
      </c>
      <c r="HP297" s="204" t="str">
        <f t="shared" si="248"/>
        <v>не выгружено 00</v>
      </c>
      <c r="HQ297" s="182" t="str">
        <f t="shared" si="249"/>
        <v>выгружено A1</v>
      </c>
      <c r="HR297" s="182" t="str">
        <f t="shared" si="250"/>
        <v>ожидание A1</v>
      </c>
      <c r="HS297" s="182" t="b">
        <f t="shared" si="251"/>
        <v>0</v>
      </c>
      <c r="HT297" s="182" t="str">
        <f t="shared" si="252"/>
        <v>ожидание замечаний</v>
      </c>
      <c r="HU297" s="182" t="str">
        <f t="shared" si="253"/>
        <v>0055-P2-GA1-CPC-TRM-00669</v>
      </c>
      <c r="HV297" s="191">
        <f t="shared" si="254"/>
        <v>44252</v>
      </c>
      <c r="HW297" s="184" t="str">
        <f t="shared" si="255"/>
        <v>ожидание A1</v>
      </c>
      <c r="HX297" s="191" t="str">
        <f t="shared" si="256"/>
        <v>ожидание A1</v>
      </c>
      <c r="HY297" s="183"/>
      <c r="HZ297" s="182" t="str">
        <f t="shared" si="257"/>
        <v>выгружено</v>
      </c>
      <c r="IA297" s="182" t="str">
        <f t="shared" si="258"/>
        <v>A1</v>
      </c>
      <c r="IB297" s="182" t="str">
        <f t="shared" si="259"/>
        <v>ожидание замечаний к ревизии</v>
      </c>
      <c r="IC297" s="182" t="str">
        <f t="shared" si="260"/>
        <v>A1</v>
      </c>
      <c r="ID297" s="182" t="str">
        <f t="shared" si="261"/>
        <v>A1</v>
      </c>
      <c r="IE297" s="185" t="str">
        <f t="shared" si="262"/>
        <v>1</v>
      </c>
      <c r="IF297" s="135" t="s">
        <v>705</v>
      </c>
      <c r="IG297" s="181">
        <v>1</v>
      </c>
    </row>
    <row r="298" spans="1:289" s="57" customFormat="1" ht="71.25" customHeight="1">
      <c r="A298" s="6"/>
      <c r="B298" s="19" t="s">
        <v>156</v>
      </c>
      <c r="C298" s="19" t="s">
        <v>157</v>
      </c>
      <c r="D298" s="5"/>
      <c r="E298" s="5"/>
      <c r="F298" s="5"/>
      <c r="G298" s="5"/>
      <c r="H298" s="5" t="s">
        <v>727</v>
      </c>
      <c r="I298" s="5" t="s">
        <v>736</v>
      </c>
      <c r="J298" s="5"/>
      <c r="K298" s="5"/>
      <c r="L298" s="5"/>
      <c r="M298" s="5"/>
      <c r="N298" s="5"/>
      <c r="O298" s="5"/>
      <c r="P298" s="5" t="s">
        <v>749</v>
      </c>
      <c r="Q298" s="5" t="s">
        <v>750</v>
      </c>
      <c r="R298" s="5" t="s">
        <v>204</v>
      </c>
      <c r="S298" s="5" t="s">
        <v>364</v>
      </c>
      <c r="T298" s="5" t="s">
        <v>363</v>
      </c>
      <c r="U298" s="5" t="s">
        <v>158</v>
      </c>
      <c r="V298" s="5"/>
      <c r="W298" s="167" t="str">
        <f t="shared" si="292"/>
        <v>3-60-JFMC-0001</v>
      </c>
      <c r="X298" s="19" t="s">
        <v>180</v>
      </c>
      <c r="Y298" s="19">
        <v>60</v>
      </c>
      <c r="Z298" s="19" t="s">
        <v>310</v>
      </c>
      <c r="AA298" s="19" t="s">
        <v>305</v>
      </c>
      <c r="AB298" s="19"/>
      <c r="AC298" s="19" t="s">
        <v>188</v>
      </c>
      <c r="AD298" s="5"/>
      <c r="AE298" s="19">
        <v>4</v>
      </c>
      <c r="AF298" s="19" t="s">
        <v>181</v>
      </c>
      <c r="AG298" s="19" t="s">
        <v>182</v>
      </c>
      <c r="AH298" s="19">
        <v>335</v>
      </c>
      <c r="AI298" s="19" t="s">
        <v>192</v>
      </c>
      <c r="AJ298" s="5"/>
      <c r="AK298" s="5"/>
      <c r="AL298" s="5" t="s">
        <v>122</v>
      </c>
      <c r="AM298" s="5"/>
      <c r="AN298" s="5" t="s">
        <v>170</v>
      </c>
      <c r="AO298" s="5" t="str">
        <f>CONCATENATE("0055-",B298,"-",C298,"-","4",".",AE298,".",AF298,".",AG298,".",AH298,"-",AL298,".",AN298,"-",AI298)</f>
        <v>0055-CPC-GA1-4.4.4.60.335-PS.SB-0002</v>
      </c>
      <c r="AP298" s="5" t="str">
        <f>CONCATENATE("0055-",B298,"-",C298,"-","4",".",AE298,".",AF298,".",AG298,".",AH298,"-",AL298,"-",AN298,"-",AI298,"_",BD298,"_",U298)</f>
        <v>0055-CPC-GA1-4.4.4.60.335-PS-SB-0002_A1_ER</v>
      </c>
      <c r="AQ298" s="13" t="s">
        <v>522</v>
      </c>
      <c r="AR298" s="13" t="s">
        <v>356</v>
      </c>
      <c r="AS298" s="13"/>
      <c r="AT298" s="13"/>
      <c r="AU298" s="13" t="s">
        <v>321</v>
      </c>
      <c r="AV298" s="13" t="s">
        <v>336</v>
      </c>
      <c r="AW298" s="13" t="str">
        <f>CONCATENATE(AQ298," ",AS298,CHAR(10),W298,CHAR(10),AU298)</f>
        <v>AFA&amp;FFS Marshalling cabinet KSPA 9030-01/TECON TU 4371-001-00159093-07 REV.5. 
3-60-JFMC-0001
Electrical circuits</v>
      </c>
      <c r="AX298" s="13" t="str">
        <f>CONCATENATE(AR298," ",AT298,CHAR(10),W298,CHAR(10),AV298)</f>
        <v>Контроллер для систем пожарной автоматики КСПА 9030-01/Текон, ТУ 4371-001-00159093-07 изм.5. Шкаф кроссовый АСПС и ПТ. 
3-60-JFMC-0001
Схема электрическая принципиальная</v>
      </c>
      <c r="AY298" s="5"/>
      <c r="AZ298" s="5" t="s">
        <v>490</v>
      </c>
      <c r="BA298" s="5" t="s">
        <v>489</v>
      </c>
      <c r="BB298" s="5" t="str">
        <f>IF(FW298&gt;0,"02",IF(FN298&gt;0,"01",IF(FE298&gt;0,"00",IF(EM298&gt;0,"G1",IF(ED298&gt;0,"F1",IF(DU298&gt;0,"E1",IF(DL298&gt;0,"D1",IF(DC298&gt;0,"C1",IF(CT298&gt;0,"B1",IF(BM298&gt;0,"A1","-"))))))))))</f>
        <v>A1</v>
      </c>
      <c r="BC298" s="167" t="str">
        <f t="shared" si="282"/>
        <v>IFR</v>
      </c>
      <c r="BD298" s="5" t="str">
        <f t="shared" si="289"/>
        <v>A1</v>
      </c>
      <c r="BE298" s="5"/>
      <c r="BF298" s="5"/>
      <c r="BG298" s="12"/>
      <c r="BH298" s="5"/>
      <c r="BI298" s="5"/>
      <c r="BJ298" s="54">
        <f>FB298-(28+15)</f>
        <v>44180</v>
      </c>
      <c r="BK298" s="54">
        <f ca="1">IF(BM298&gt;0,BL298,IF(BJ298&lt;TODAY(),WORKDAY(TODAY(),10),BJ298))</f>
        <v>44252</v>
      </c>
      <c r="BL298" s="193">
        <v>44252</v>
      </c>
      <c r="BM298" s="167" t="s">
        <v>793</v>
      </c>
      <c r="BN298" s="167"/>
      <c r="BO298" s="167"/>
      <c r="BP298" s="167"/>
      <c r="BQ298" s="167"/>
      <c r="BR298" s="157"/>
      <c r="BS298" s="157"/>
      <c r="BT298" s="157"/>
      <c r="BU298" s="157"/>
      <c r="BV298" s="157"/>
      <c r="BW298" s="147"/>
      <c r="BX298" s="147"/>
      <c r="BY298" s="147"/>
      <c r="BZ298" s="147"/>
      <c r="CA298" s="147"/>
      <c r="CB298" s="125"/>
      <c r="CC298" s="125"/>
      <c r="CD298" s="125"/>
      <c r="CE298" s="125"/>
      <c r="CF298" s="125"/>
      <c r="CG298" s="125"/>
      <c r="CH298" s="125"/>
      <c r="CI298" s="125"/>
      <c r="CJ298" s="125"/>
      <c r="CK298" s="125"/>
      <c r="CL298" s="24">
        <f>WORKDAY(BJ298,20)</f>
        <v>44208</v>
      </c>
      <c r="CM298" s="24">
        <f ca="1">IF(BM298&gt;0,WORKDAY(BK298,10),"-")</f>
        <v>44266</v>
      </c>
      <c r="CN298" s="54"/>
      <c r="CO298" s="117"/>
      <c r="CP298" s="34"/>
      <c r="CQ298" s="24">
        <f>WORKDAY(CL298,10)</f>
        <v>44222</v>
      </c>
      <c r="CR298" s="24" t="str">
        <f>IF(CO298&gt;0,WORKDAY(CM298,10),"-")</f>
        <v>-</v>
      </c>
      <c r="CS298" s="54"/>
      <c r="CT298" s="5"/>
      <c r="CU298" s="24" t="str">
        <f>IF(CT298&gt;0,WORKDAY(CQ298,10),"-")</f>
        <v>-</v>
      </c>
      <c r="CV298" s="24" t="str">
        <f>IF(CT298&gt;0,WORKDAY(CR298,10),"-")</f>
        <v>-</v>
      </c>
      <c r="CW298" s="54"/>
      <c r="CX298" s="5"/>
      <c r="CY298" s="34"/>
      <c r="CZ298" s="24" t="str">
        <f>IF(CX298&gt;0,WORKDAY(CU298,10),"-")</f>
        <v>-</v>
      </c>
      <c r="DA298" s="24" t="str">
        <f>IF(CX298&gt;0,WORKDAY(CV298,10),"-")</f>
        <v>-</v>
      </c>
      <c r="DB298" s="24"/>
      <c r="DC298" s="5"/>
      <c r="DD298" s="24" t="str">
        <f>IF(DC298&gt;0,WORKDAY(CZ298,10),"-")</f>
        <v>-</v>
      </c>
      <c r="DE298" s="24" t="str">
        <f>IF(DC298&gt;0,WORKDAY(DA298,10),"-")</f>
        <v>-</v>
      </c>
      <c r="DF298" s="5"/>
      <c r="DG298" s="5"/>
      <c r="DH298" s="54"/>
      <c r="DI298" s="24" t="str">
        <f>IF(DG298&gt;0,WORKDAY(DD298,10),"-")</f>
        <v>-</v>
      </c>
      <c r="DJ298" s="24" t="str">
        <f>IF(DG298&gt;0,WORKDAY(DE298,10),"-")</f>
        <v>-</v>
      </c>
      <c r="DK298" s="5"/>
      <c r="DL298" s="5"/>
      <c r="DM298" s="24" t="str">
        <f>IF(DL298&gt;0,WORKDAY(DI298,10),"-")</f>
        <v>-</v>
      </c>
      <c r="DN298" s="24" t="str">
        <f>IF(DL298&gt;0,WORKDAY(DJ298,10),"-")</f>
        <v>-</v>
      </c>
      <c r="DO298" s="5"/>
      <c r="DP298" s="5"/>
      <c r="DQ298" s="54"/>
      <c r="DR298" s="24" t="str">
        <f>IF(DP298&gt;0,WORKDAY(DM298,10),"-")</f>
        <v>-</v>
      </c>
      <c r="DS298" s="24" t="str">
        <f>IF(DP298&gt;0,WORKDAY(DN298,10),"-")</f>
        <v>-</v>
      </c>
      <c r="DT298" s="5"/>
      <c r="DU298" s="5"/>
      <c r="DV298" s="24" t="str">
        <f>IF(DU298&gt;0,WORKDAY(DR298,10),"-")</f>
        <v>-</v>
      </c>
      <c r="DW298" s="24" t="str">
        <f>IF(DU298&gt;0,WORKDAY(DS298,10),"-")</f>
        <v>-</v>
      </c>
      <c r="DX298" s="5"/>
      <c r="DY298" s="5"/>
      <c r="DZ298" s="54"/>
      <c r="EA298" s="24" t="str">
        <f>IF(DY298&gt;0,WORKDAY(DV298,10),"-")</f>
        <v>-</v>
      </c>
      <c r="EB298" s="24" t="str">
        <f>IF(DY298&gt;0,WORKDAY(DW298,10),"-")</f>
        <v>-</v>
      </c>
      <c r="EC298" s="5"/>
      <c r="ED298" s="5"/>
      <c r="EE298" s="24" t="str">
        <f>IF(ED298&gt;0,WORKDAY(EA298,10),"-")</f>
        <v>-</v>
      </c>
      <c r="EF298" s="24" t="str">
        <f>IF(ED298&gt;0,WORKDAY(EB298,10),"-")</f>
        <v>-</v>
      </c>
      <c r="EG298" s="5"/>
      <c r="EH298" s="5"/>
      <c r="EI298" s="54"/>
      <c r="EJ298" s="24" t="str">
        <f>IF(EH298&gt;0,WORKDAY(EE298,10),"-")</f>
        <v>-</v>
      </c>
      <c r="EK298" s="24" t="str">
        <f>IF(EH298&gt;0,WORKDAY(EF298,10),"-")</f>
        <v>-</v>
      </c>
      <c r="EL298" s="5"/>
      <c r="EM298" s="5"/>
      <c r="EN298" s="24" t="str">
        <f>IF(EM298&gt;0,WORKDAY(EJ298,10),"-")</f>
        <v>-</v>
      </c>
      <c r="EO298" s="24" t="str">
        <f>IF(EM298&gt;0,WORKDAY(EK298,10),"-")</f>
        <v>-</v>
      </c>
      <c r="EP298" s="5"/>
      <c r="EQ298" s="5"/>
      <c r="ER298" s="54"/>
      <c r="ES298" s="54"/>
      <c r="ET298" s="54"/>
      <c r="EU298" s="54"/>
      <c r="EV298" s="54"/>
      <c r="EW298" s="24"/>
      <c r="EX298" s="24"/>
      <c r="EY298" s="167"/>
      <c r="EZ298" s="167"/>
      <c r="FA298" s="193"/>
      <c r="FB298" s="214">
        <v>44223</v>
      </c>
      <c r="FC298" s="214">
        <f ca="1">IF(BK298&gt;0,IF(DC298&gt;0,WORKDAY(DB298,20),IF(CT298&gt;0,WORKDAY(CS298,30),IF(CO298&gt;0,WORKDAY(CN298,40),FB298))),"-")</f>
        <v>44223</v>
      </c>
      <c r="FD298" s="5"/>
      <c r="FE298" s="5"/>
      <c r="FF298" s="24" t="str">
        <f>IF(FE298&gt;0,WORKDAY(FB298,10),"-")</f>
        <v>-</v>
      </c>
      <c r="FG298" s="24" t="str">
        <f>IF(FE298&gt;0,WORKDAY(FC298,10),"-")</f>
        <v>-</v>
      </c>
      <c r="FH298" s="5"/>
      <c r="FI298" s="5"/>
      <c r="FJ298" s="34"/>
      <c r="FK298" s="24">
        <f t="shared" si="290"/>
        <v>44251</v>
      </c>
      <c r="FL298" s="24">
        <f t="shared" si="285"/>
        <v>44251</v>
      </c>
      <c r="FM298" s="5"/>
      <c r="FN298" s="5"/>
      <c r="FO298" s="24" t="str">
        <f>IF(FN298&gt;0,WORKDAY(FK298,10),"-")</f>
        <v>-</v>
      </c>
      <c r="FP298" s="24" t="str">
        <f>IF(FN298&gt;0,WORKDAY(FL298,10),"-")</f>
        <v>-</v>
      </c>
      <c r="FQ298" s="5"/>
      <c r="FR298" s="5"/>
      <c r="FS298" s="54"/>
      <c r="FT298" s="24">
        <f t="shared" si="291"/>
        <v>44279</v>
      </c>
      <c r="FU298" s="24">
        <f t="shared" si="287"/>
        <v>44279</v>
      </c>
      <c r="FV298" s="5"/>
      <c r="FW298" s="5"/>
      <c r="FX298" s="24" t="str">
        <f>IF(FW298&gt;0,WORKDAY(FT298,10),"-")</f>
        <v>-</v>
      </c>
      <c r="FY298" s="24" t="str">
        <f>IF(FW298&gt;0,WORKDAY(FU298,10),"-")</f>
        <v>-</v>
      </c>
      <c r="FZ298" s="5"/>
      <c r="GA298" s="5"/>
      <c r="GB298" s="54"/>
      <c r="GC298" s="54"/>
      <c r="GD298" s="54"/>
      <c r="GE298" s="54"/>
      <c r="GF298" s="54"/>
      <c r="GG298" s="54"/>
      <c r="GH298" s="54"/>
      <c r="GI298" s="54"/>
      <c r="GJ298" s="54"/>
      <c r="GK298" s="54"/>
      <c r="GL298" s="54"/>
      <c r="GM298" s="54"/>
      <c r="GN298" s="54"/>
      <c r="GO298" s="54"/>
      <c r="GP298" s="54"/>
      <c r="GQ298" s="54"/>
      <c r="GR298" s="54"/>
      <c r="GS298" s="54"/>
      <c r="GT298" s="54"/>
      <c r="GU298" s="54"/>
      <c r="GV298" s="54"/>
      <c r="GW298" s="54"/>
      <c r="GX298" s="54"/>
      <c r="GY298" s="54"/>
      <c r="GZ298" s="193"/>
      <c r="HA298" s="54"/>
      <c r="HB298" s="54"/>
      <c r="HC298" s="54"/>
      <c r="HD298" s="34">
        <f t="shared" ca="1" si="246"/>
        <v>1</v>
      </c>
      <c r="HE298" s="25">
        <f t="shared" ca="1" si="271"/>
        <v>6.8389057750759875E-4</v>
      </c>
      <c r="HF298" s="25">
        <f t="shared" ca="1" si="272"/>
        <v>1.5197568389057751E-3</v>
      </c>
      <c r="HG298" s="25">
        <f t="shared" ca="1" si="273"/>
        <v>9.0543259557344079E-4</v>
      </c>
      <c r="HH298" s="25">
        <f t="shared" ca="1" si="274"/>
        <v>2.012072434607646E-3</v>
      </c>
      <c r="HI298" s="25"/>
      <c r="HJ298" s="25"/>
      <c r="HK298" s="5"/>
      <c r="HL298" s="24">
        <f t="shared" ca="1" si="241"/>
        <v>44252</v>
      </c>
      <c r="HM298" s="107"/>
      <c r="HO298" s="204" t="str">
        <f t="shared" si="247"/>
        <v>ожидание A1</v>
      </c>
      <c r="HP298" s="204" t="str">
        <f t="shared" si="248"/>
        <v>не выгружено 00</v>
      </c>
      <c r="HQ298" s="182" t="str">
        <f t="shared" si="249"/>
        <v>выгружено A1</v>
      </c>
      <c r="HR298" s="182" t="str">
        <f t="shared" si="250"/>
        <v>ожидание A1</v>
      </c>
      <c r="HS298" s="182" t="b">
        <f t="shared" si="251"/>
        <v>0</v>
      </c>
      <c r="HT298" s="182" t="str">
        <f t="shared" si="252"/>
        <v>ожидание замечаний</v>
      </c>
      <c r="HU298" s="182" t="str">
        <f t="shared" si="253"/>
        <v>0055-P2-GA1-CPC-TRM-00669</v>
      </c>
      <c r="HV298" s="191">
        <f t="shared" si="254"/>
        <v>44252</v>
      </c>
      <c r="HW298" s="184" t="str">
        <f t="shared" si="255"/>
        <v>ожидание A1</v>
      </c>
      <c r="HX298" s="191" t="str">
        <f t="shared" si="256"/>
        <v>ожидание A1</v>
      </c>
      <c r="HY298" s="183"/>
      <c r="HZ298" s="182" t="str">
        <f t="shared" si="257"/>
        <v>выгружено</v>
      </c>
      <c r="IA298" s="182" t="str">
        <f t="shared" si="258"/>
        <v>A1</v>
      </c>
      <c r="IB298" s="182" t="str">
        <f t="shared" si="259"/>
        <v>ожидание замечаний к ревизии</v>
      </c>
      <c r="IC298" s="182" t="str">
        <f t="shared" si="260"/>
        <v>A1</v>
      </c>
      <c r="ID298" s="182" t="str">
        <f t="shared" si="261"/>
        <v>A1</v>
      </c>
      <c r="IE298" s="185" t="str">
        <f t="shared" si="262"/>
        <v>1</v>
      </c>
      <c r="IF298" s="135" t="s">
        <v>705</v>
      </c>
      <c r="IG298" s="181">
        <v>1</v>
      </c>
    </row>
    <row r="299" spans="1:289" s="57" customFormat="1" ht="71.25" customHeight="1">
      <c r="A299" s="6"/>
      <c r="B299" s="19" t="s">
        <v>156</v>
      </c>
      <c r="C299" s="19" t="s">
        <v>157</v>
      </c>
      <c r="D299" s="5"/>
      <c r="E299" s="5"/>
      <c r="F299" s="5"/>
      <c r="G299" s="5"/>
      <c r="H299" s="5" t="s">
        <v>727</v>
      </c>
      <c r="I299" s="5" t="s">
        <v>736</v>
      </c>
      <c r="J299" s="5"/>
      <c r="K299" s="5"/>
      <c r="L299" s="5"/>
      <c r="M299" s="5"/>
      <c r="N299" s="5"/>
      <c r="O299" s="5"/>
      <c r="P299" s="5" t="s">
        <v>749</v>
      </c>
      <c r="Q299" s="5" t="s">
        <v>750</v>
      </c>
      <c r="R299" s="5" t="s">
        <v>204</v>
      </c>
      <c r="S299" s="5" t="s">
        <v>364</v>
      </c>
      <c r="T299" s="5" t="s">
        <v>363</v>
      </c>
      <c r="U299" s="5" t="s">
        <v>158</v>
      </c>
      <c r="V299" s="5"/>
      <c r="W299" s="167" t="str">
        <f t="shared" si="292"/>
        <v>3-60-JFMC-0001</v>
      </c>
      <c r="X299" s="19" t="s">
        <v>180</v>
      </c>
      <c r="Y299" s="19">
        <v>60</v>
      </c>
      <c r="Z299" s="19" t="s">
        <v>310</v>
      </c>
      <c r="AA299" s="19" t="s">
        <v>305</v>
      </c>
      <c r="AB299" s="19"/>
      <c r="AC299" s="19" t="s">
        <v>188</v>
      </c>
      <c r="AD299" s="5"/>
      <c r="AE299" s="19">
        <v>4</v>
      </c>
      <c r="AF299" s="19" t="s">
        <v>181</v>
      </c>
      <c r="AG299" s="19" t="s">
        <v>182</v>
      </c>
      <c r="AH299" s="19">
        <v>335</v>
      </c>
      <c r="AI299" s="19" t="s">
        <v>192</v>
      </c>
      <c r="AJ299" s="5"/>
      <c r="AK299" s="5"/>
      <c r="AL299" s="5" t="s">
        <v>122</v>
      </c>
      <c r="AM299" s="5"/>
      <c r="AN299" s="5" t="s">
        <v>546</v>
      </c>
      <c r="AO299" s="5" t="str">
        <f>CONCATENATE("0055-",B299,"-",C299,"-","4",".",AE299,".",AF299,".",AG299,".",AH299,"-",AL299,".",AN299,"-",AI299)</f>
        <v>0055-CPC-GA1-4.4.4.60.335-PS.JH-0002</v>
      </c>
      <c r="AP299" s="5" t="str">
        <f>CONCATENATE("0055-",B299,"-",C299,"-","4",".",AE299,".",AF299,".",AG299,".",AH299,"-",AL299,"-",AN299,"-",AI299,"_",BD299,"_",U299)</f>
        <v>0055-CPC-GA1-4.4.4.60.335-PS-JH-0002_-_ER</v>
      </c>
      <c r="AQ299" s="13" t="s">
        <v>522</v>
      </c>
      <c r="AR299" s="13" t="s">
        <v>356</v>
      </c>
      <c r="AS299" s="13"/>
      <c r="AT299" s="13"/>
      <c r="AU299" s="13" t="s">
        <v>286</v>
      </c>
      <c r="AV299" s="13" t="s">
        <v>287</v>
      </c>
      <c r="AW299" s="13" t="str">
        <f>CONCATENATE(AQ299," ",AS299,CHAR(10),W299,CHAR(10),AU299)</f>
        <v>AFA&amp;FFS Marshalling cabinet KSPA 9030-01/TECON TU 4371-001-00159093-07 REV.5. 
3-60-JFMC-0001
Passport</v>
      </c>
      <c r="AX299" s="13" t="str">
        <f>CONCATENATE(AR299," ",AT299,CHAR(10),W299,CHAR(10),AV299)</f>
        <v>Контроллер для систем пожарной автоматики КСПА 9030-01/Текон, ТУ 4371-001-00159093-07 изм.5. Шкаф кроссовый АСПС и ПТ. 
3-60-JFMC-0001
Паспорт</v>
      </c>
      <c r="AY299" s="5"/>
      <c r="AZ299" s="5" t="s">
        <v>490</v>
      </c>
      <c r="BA299" s="5" t="s">
        <v>489</v>
      </c>
      <c r="BB299" s="5" t="str">
        <f>IF(FW299&gt;0,"02",IF(FN299&gt;0,"01",IF(FE299&gt;0,"00",IF(EM299&gt;0,"G1",IF(ED299&gt;0,"F1",IF(DU299&gt;0,"E1",IF(DL299&gt;0,"D1",IF(DC299&gt;0,"C1",IF(CT299&gt;0,"B1",IF(BM299&gt;0,"A1","-"))))))))))</f>
        <v>-</v>
      </c>
      <c r="BC299" s="167" t="str">
        <f t="shared" si="282"/>
        <v>-</v>
      </c>
      <c r="BD299" s="5" t="str">
        <f t="shared" si="289"/>
        <v>-</v>
      </c>
      <c r="BE299" s="5"/>
      <c r="BF299" s="5"/>
      <c r="BG299" s="12"/>
      <c r="BH299" s="5"/>
      <c r="BI299" s="5"/>
      <c r="BJ299" s="54">
        <f>FB299-(28+15)</f>
        <v>44227</v>
      </c>
      <c r="BK299" s="54">
        <f ca="1">IF(BM299&gt;0,BL299,IF(BJ299&lt;TODAY(),WORKDAY(TODAY(),10),BJ299))</f>
        <v>44294</v>
      </c>
      <c r="BL299" s="54"/>
      <c r="BM299" s="5"/>
      <c r="BN299" s="167"/>
      <c r="BO299" s="167"/>
      <c r="BP299" s="167"/>
      <c r="BQ299" s="167"/>
      <c r="BR299" s="157"/>
      <c r="BS299" s="157"/>
      <c r="BT299" s="157"/>
      <c r="BU299" s="157"/>
      <c r="BV299" s="157"/>
      <c r="BW299" s="147"/>
      <c r="BX299" s="147"/>
      <c r="BY299" s="147"/>
      <c r="BZ299" s="147"/>
      <c r="CA299" s="147"/>
      <c r="CB299" s="125"/>
      <c r="CC299" s="125"/>
      <c r="CD299" s="125"/>
      <c r="CE299" s="125"/>
      <c r="CF299" s="125"/>
      <c r="CG299" s="125"/>
      <c r="CH299" s="125"/>
      <c r="CI299" s="125"/>
      <c r="CJ299" s="125"/>
      <c r="CK299" s="125"/>
      <c r="CL299" s="24">
        <f>WORKDAY(BJ299,20)</f>
        <v>44253</v>
      </c>
      <c r="CM299" s="24" t="str">
        <f>IF(BM299&gt;0,WORKDAY(BK299,10),"-")</f>
        <v>-</v>
      </c>
      <c r="CN299" s="54"/>
      <c r="CO299" s="117"/>
      <c r="CP299" s="34">
        <v>3</v>
      </c>
      <c r="CQ299" s="24">
        <f>WORKDAY(CL299,10)</f>
        <v>44267</v>
      </c>
      <c r="CR299" s="24" t="str">
        <f>IF(CO299&gt;0,WORKDAY(CM299,10),"-")</f>
        <v>-</v>
      </c>
      <c r="CS299" s="54"/>
      <c r="CT299" s="5"/>
      <c r="CU299" s="24" t="str">
        <f>IF(CT299&gt;0,WORKDAY(CQ299,10),"-")</f>
        <v>-</v>
      </c>
      <c r="CV299" s="24" t="str">
        <f>IF(CT299&gt;0,WORKDAY(CR299,10),"-")</f>
        <v>-</v>
      </c>
      <c r="CW299" s="54"/>
      <c r="CX299" s="5"/>
      <c r="CY299" s="34"/>
      <c r="CZ299" s="24" t="str">
        <f>IF(CX299&gt;0,WORKDAY(CU299,10),"-")</f>
        <v>-</v>
      </c>
      <c r="DA299" s="24" t="str">
        <f>IF(CX299&gt;0,WORKDAY(CV299,10),"-")</f>
        <v>-</v>
      </c>
      <c r="DB299" s="24"/>
      <c r="DC299" s="5"/>
      <c r="DD299" s="24" t="str">
        <f>IF(DC299&gt;0,WORKDAY(CZ299,10),"-")</f>
        <v>-</v>
      </c>
      <c r="DE299" s="24" t="str">
        <f>IF(DC299&gt;0,WORKDAY(DA299,10),"-")</f>
        <v>-</v>
      </c>
      <c r="DF299" s="5"/>
      <c r="DG299" s="5"/>
      <c r="DH299" s="54"/>
      <c r="DI299" s="24" t="str">
        <f>IF(DG299&gt;0,WORKDAY(DD299,10),"-")</f>
        <v>-</v>
      </c>
      <c r="DJ299" s="24" t="str">
        <f>IF(DG299&gt;0,WORKDAY(DE299,10),"-")</f>
        <v>-</v>
      </c>
      <c r="DK299" s="5"/>
      <c r="DL299" s="5"/>
      <c r="DM299" s="24" t="str">
        <f>IF(DL299&gt;0,WORKDAY(DI299,10),"-")</f>
        <v>-</v>
      </c>
      <c r="DN299" s="24" t="str">
        <f>IF(DL299&gt;0,WORKDAY(DJ299,10),"-")</f>
        <v>-</v>
      </c>
      <c r="DO299" s="5"/>
      <c r="DP299" s="5"/>
      <c r="DQ299" s="54"/>
      <c r="DR299" s="24" t="str">
        <f>IF(DP299&gt;0,WORKDAY(DM299,10),"-")</f>
        <v>-</v>
      </c>
      <c r="DS299" s="24" t="str">
        <f>IF(DP299&gt;0,WORKDAY(DN299,10),"-")</f>
        <v>-</v>
      </c>
      <c r="DT299" s="5"/>
      <c r="DU299" s="5"/>
      <c r="DV299" s="24" t="str">
        <f>IF(DU299&gt;0,WORKDAY(DR299,10),"-")</f>
        <v>-</v>
      </c>
      <c r="DW299" s="24" t="str">
        <f>IF(DU299&gt;0,WORKDAY(DS299,10),"-")</f>
        <v>-</v>
      </c>
      <c r="DX299" s="5"/>
      <c r="DY299" s="5"/>
      <c r="DZ299" s="54"/>
      <c r="EA299" s="24" t="str">
        <f>IF(DY299&gt;0,WORKDAY(DV299,10),"-")</f>
        <v>-</v>
      </c>
      <c r="EB299" s="24" t="str">
        <f>IF(DY299&gt;0,WORKDAY(DW299,10),"-")</f>
        <v>-</v>
      </c>
      <c r="EC299" s="5"/>
      <c r="ED299" s="5"/>
      <c r="EE299" s="24" t="str">
        <f>IF(ED299&gt;0,WORKDAY(EA299,10),"-")</f>
        <v>-</v>
      </c>
      <c r="EF299" s="24" t="str">
        <f>IF(ED299&gt;0,WORKDAY(EB299,10),"-")</f>
        <v>-</v>
      </c>
      <c r="EG299" s="5"/>
      <c r="EH299" s="5"/>
      <c r="EI299" s="54"/>
      <c r="EJ299" s="24" t="str">
        <f>IF(EH299&gt;0,WORKDAY(EE299,10),"-")</f>
        <v>-</v>
      </c>
      <c r="EK299" s="24" t="str">
        <f>IF(EH299&gt;0,WORKDAY(EF299,10),"-")</f>
        <v>-</v>
      </c>
      <c r="EL299" s="5"/>
      <c r="EM299" s="5"/>
      <c r="EN299" s="24" t="str">
        <f>IF(EM299&gt;0,WORKDAY(EJ299,10),"-")</f>
        <v>-</v>
      </c>
      <c r="EO299" s="24" t="str">
        <f>IF(EM299&gt;0,WORKDAY(EK299,10),"-")</f>
        <v>-</v>
      </c>
      <c r="EP299" s="5"/>
      <c r="EQ299" s="5"/>
      <c r="ER299" s="54"/>
      <c r="ES299" s="54"/>
      <c r="ET299" s="54"/>
      <c r="EU299" s="54"/>
      <c r="EV299" s="54"/>
      <c r="EW299" s="24"/>
      <c r="EX299" s="24"/>
      <c r="EY299" s="167"/>
      <c r="EZ299" s="167"/>
      <c r="FA299" s="193"/>
      <c r="FB299" s="214">
        <v>44270</v>
      </c>
      <c r="FC299" s="214">
        <f ca="1">IF(BK299&gt;0,IF(DC299&gt;0,WORKDAY(DB299,20),IF(CT299&gt;0,WORKDAY(CS299,30),IF(CO299&gt;0,WORKDAY(CN299,40),FB299))),"-")</f>
        <v>44270</v>
      </c>
      <c r="FD299" s="167"/>
      <c r="FE299" s="167"/>
      <c r="FF299" s="24" t="str">
        <f>IF(FE299&gt;0,WORKDAY(FB299,10),"-")</f>
        <v>-</v>
      </c>
      <c r="FG299" s="24" t="str">
        <f>IF(FE299&gt;0,WORKDAY(FC299,10),"-")</f>
        <v>-</v>
      </c>
      <c r="FH299" s="167"/>
      <c r="FI299" s="167"/>
      <c r="FJ299" s="196">
        <v>1</v>
      </c>
      <c r="FK299" s="24">
        <f t="shared" si="290"/>
        <v>44298</v>
      </c>
      <c r="FL299" s="24">
        <f t="shared" si="285"/>
        <v>44298</v>
      </c>
      <c r="FM299" s="5"/>
      <c r="FN299" s="5"/>
      <c r="FO299" s="24" t="str">
        <f>IF(FN299&gt;0,WORKDAY(FK299,10),"-")</f>
        <v>-</v>
      </c>
      <c r="FP299" s="24" t="str">
        <f>IF(FN299&gt;0,WORKDAY(FL299,10),"-")</f>
        <v>-</v>
      </c>
      <c r="FQ299" s="5"/>
      <c r="FR299" s="5"/>
      <c r="FS299" s="54"/>
      <c r="FT299" s="24">
        <f t="shared" si="291"/>
        <v>44326</v>
      </c>
      <c r="FU299" s="24">
        <f t="shared" si="287"/>
        <v>44326</v>
      </c>
      <c r="FV299" s="5"/>
      <c r="FW299" s="5"/>
      <c r="FX299" s="24" t="str">
        <f>IF(FW299&gt;0,WORKDAY(FT299,10),"-")</f>
        <v>-</v>
      </c>
      <c r="FY299" s="24" t="str">
        <f>IF(FW299&gt;0,WORKDAY(FU299,10),"-")</f>
        <v>-</v>
      </c>
      <c r="FZ299" s="5"/>
      <c r="GA299" s="5"/>
      <c r="GB299" s="54"/>
      <c r="GC299" s="54"/>
      <c r="GD299" s="54"/>
      <c r="GE299" s="54"/>
      <c r="GF299" s="54"/>
      <c r="GG299" s="54"/>
      <c r="GH299" s="54"/>
      <c r="GI299" s="54"/>
      <c r="GJ299" s="54"/>
      <c r="GK299" s="54"/>
      <c r="GL299" s="54"/>
      <c r="GM299" s="54"/>
      <c r="GN299" s="54"/>
      <c r="GO299" s="54"/>
      <c r="GP299" s="54"/>
      <c r="GQ299" s="54"/>
      <c r="GR299" s="54"/>
      <c r="GS299" s="54"/>
      <c r="GT299" s="54"/>
      <c r="GU299" s="54"/>
      <c r="GV299" s="54"/>
      <c r="GW299" s="54"/>
      <c r="GX299" s="54"/>
      <c r="GY299" s="54"/>
      <c r="GZ299" s="193"/>
      <c r="HA299" s="54"/>
      <c r="HB299" s="54"/>
      <c r="HC299" s="54"/>
      <c r="HD299" s="34">
        <f t="shared" ca="1" si="246"/>
        <v>1</v>
      </c>
      <c r="HE299" s="25">
        <f t="shared" si="271"/>
        <v>0</v>
      </c>
      <c r="HF299" s="25">
        <f t="shared" ca="1" si="272"/>
        <v>1.5197568389057751E-3</v>
      </c>
      <c r="HG299" s="25">
        <f t="shared" si="273"/>
        <v>0</v>
      </c>
      <c r="HH299" s="25">
        <f t="shared" ca="1" si="274"/>
        <v>2.012072434607646E-3</v>
      </c>
      <c r="HI299" s="25"/>
      <c r="HJ299" s="25"/>
      <c r="HK299" s="5"/>
      <c r="HL299" s="24" t="str">
        <f t="shared" ca="1" si="241"/>
        <v>-</v>
      </c>
      <c r="HM299" s="107"/>
      <c r="HO299" s="204" t="str">
        <f t="shared" si="247"/>
        <v>не выгружено A1</v>
      </c>
      <c r="HP299" s="204" t="str">
        <f t="shared" si="248"/>
        <v>не выгружено 00</v>
      </c>
      <c r="HQ299" s="182" t="str">
        <f t="shared" si="249"/>
        <v>не выгружено A1</v>
      </c>
      <c r="HR299" s="182" t="str">
        <f t="shared" si="250"/>
        <v>не выгружено A1</v>
      </c>
      <c r="HS299" s="182" t="b">
        <f t="shared" si="251"/>
        <v>0</v>
      </c>
      <c r="HT299" s="182" t="str">
        <f t="shared" si="252"/>
        <v>не выгружено A1</v>
      </c>
      <c r="HU299" s="182" t="str">
        <f t="shared" si="253"/>
        <v>не выгружено A1</v>
      </c>
      <c r="HV299" s="191" t="str">
        <f t="shared" si="254"/>
        <v>не выгружено A1</v>
      </c>
      <c r="HW299" s="184" t="str">
        <f t="shared" si="255"/>
        <v>не выгружено A1</v>
      </c>
      <c r="HX299" s="191" t="str">
        <f t="shared" si="256"/>
        <v>не выгружено A1</v>
      </c>
      <c r="HY299" s="183"/>
      <c r="HZ299" s="182" t="str">
        <f t="shared" si="257"/>
        <v>не выгружено</v>
      </c>
      <c r="IA299" s="182" t="str">
        <f t="shared" si="258"/>
        <v>A1</v>
      </c>
      <c r="IB299" s="182" t="str">
        <f t="shared" si="259"/>
        <v>не выгружено</v>
      </c>
      <c r="IC299" s="182" t="str">
        <f t="shared" si="260"/>
        <v>A1</v>
      </c>
      <c r="ID299" s="182" t="str">
        <f t="shared" si="261"/>
        <v>A1</v>
      </c>
      <c r="IE299" s="185" t="str">
        <f t="shared" si="262"/>
        <v>выгрузить A1</v>
      </c>
      <c r="IF299" s="135" t="s">
        <v>705</v>
      </c>
      <c r="IG299" s="181">
        <v>1</v>
      </c>
    </row>
    <row r="300" spans="1:289" s="87" customFormat="1" ht="15" hidden="1" customHeight="1">
      <c r="A300" s="17"/>
      <c r="B300" s="20"/>
      <c r="C300" s="20"/>
      <c r="D300" s="18"/>
      <c r="E300" s="18"/>
      <c r="F300" s="18"/>
      <c r="G300" s="18"/>
      <c r="H300" s="18"/>
      <c r="I300" s="18"/>
      <c r="J300" s="18"/>
      <c r="K300" s="18"/>
      <c r="L300" s="18"/>
      <c r="M300" s="18"/>
      <c r="N300" s="18"/>
      <c r="O300" s="18"/>
      <c r="P300" s="18"/>
      <c r="Q300" s="18"/>
      <c r="R300" s="18"/>
      <c r="S300" s="18"/>
      <c r="T300" s="18"/>
      <c r="U300" s="18"/>
      <c r="V300" s="18"/>
      <c r="W300" s="20"/>
      <c r="X300" s="20"/>
      <c r="Y300" s="20"/>
      <c r="Z300" s="20"/>
      <c r="AA300" s="20"/>
      <c r="AB300" s="20"/>
      <c r="AC300" s="20"/>
      <c r="AD300" s="18"/>
      <c r="AE300" s="20"/>
      <c r="AF300" s="20"/>
      <c r="AG300" s="20"/>
      <c r="AH300" s="20"/>
      <c r="AI300" s="20"/>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71"/>
      <c r="BO300" s="171"/>
      <c r="BP300" s="171"/>
      <c r="BQ300" s="171"/>
      <c r="BR300" s="161"/>
      <c r="BS300" s="161"/>
      <c r="BT300" s="161"/>
      <c r="BU300" s="161"/>
      <c r="BV300" s="161"/>
      <c r="BW300" s="151"/>
      <c r="BX300" s="151"/>
      <c r="BY300" s="151"/>
      <c r="BZ300" s="151"/>
      <c r="CA300" s="151"/>
      <c r="CB300" s="129"/>
      <c r="CC300" s="129"/>
      <c r="CD300" s="129"/>
      <c r="CE300" s="129"/>
      <c r="CF300" s="129"/>
      <c r="CG300" s="129"/>
      <c r="CH300" s="129"/>
      <c r="CI300" s="129"/>
      <c r="CJ300" s="129"/>
      <c r="CK300" s="129"/>
      <c r="CL300" s="18"/>
      <c r="CM300" s="18"/>
      <c r="CN300" s="18"/>
      <c r="CO300" s="118"/>
      <c r="CP300" s="48"/>
      <c r="CQ300" s="18"/>
      <c r="CR300" s="18"/>
      <c r="CS300" s="18"/>
      <c r="CT300" s="18"/>
      <c r="CU300" s="18"/>
      <c r="CV300" s="18"/>
      <c r="CW300" s="18"/>
      <c r="CX300" s="18"/>
      <c r="CY300" s="34"/>
      <c r="CZ300" s="18"/>
      <c r="DA300" s="18"/>
      <c r="DB300" s="18"/>
      <c r="DC300" s="18"/>
      <c r="DD300" s="18"/>
      <c r="DE300" s="18"/>
      <c r="DF300" s="18"/>
      <c r="DG300" s="18"/>
      <c r="DH300" s="45"/>
      <c r="DI300" s="18"/>
      <c r="DJ300" s="18"/>
      <c r="DK300" s="18"/>
      <c r="DL300" s="18"/>
      <c r="DM300" s="18"/>
      <c r="DN300" s="18"/>
      <c r="DO300" s="18"/>
      <c r="DP300" s="18"/>
      <c r="DQ300" s="45"/>
      <c r="DR300" s="18"/>
      <c r="DS300" s="18"/>
      <c r="DT300" s="18"/>
      <c r="DU300" s="18"/>
      <c r="DV300" s="18"/>
      <c r="DW300" s="18"/>
      <c r="DX300" s="18"/>
      <c r="DY300" s="18"/>
      <c r="DZ300" s="45"/>
      <c r="EA300" s="18"/>
      <c r="EB300" s="18"/>
      <c r="EC300" s="18"/>
      <c r="ED300" s="18"/>
      <c r="EE300" s="18"/>
      <c r="EF300" s="18"/>
      <c r="EG300" s="18"/>
      <c r="EH300" s="18"/>
      <c r="EI300" s="45"/>
      <c r="EJ300" s="18"/>
      <c r="EK300" s="18"/>
      <c r="EL300" s="18"/>
      <c r="EM300" s="18"/>
      <c r="EN300" s="18"/>
      <c r="EO300" s="18"/>
      <c r="EP300" s="18"/>
      <c r="EQ300" s="18"/>
      <c r="ER300" s="45"/>
      <c r="ES300" s="110"/>
      <c r="ET300" s="110"/>
      <c r="EU300" s="110"/>
      <c r="EV300" s="110"/>
      <c r="EW300" s="192"/>
      <c r="EX300" s="192"/>
      <c r="EY300" s="192"/>
      <c r="EZ300" s="192"/>
      <c r="FA300" s="199"/>
      <c r="FB300" s="214"/>
      <c r="FC300" s="214"/>
      <c r="FD300" s="18"/>
      <c r="FE300" s="18"/>
      <c r="FF300" s="18"/>
      <c r="FG300" s="18"/>
      <c r="FH300" s="18"/>
      <c r="FI300" s="18"/>
      <c r="FJ300" s="34"/>
      <c r="FK300" s="18"/>
      <c r="FL300" s="18"/>
      <c r="FM300" s="18"/>
      <c r="FN300" s="18"/>
      <c r="FO300" s="18"/>
      <c r="FP300" s="18"/>
      <c r="FQ300" s="18"/>
      <c r="FR300" s="18"/>
      <c r="FS300" s="45"/>
      <c r="FT300" s="18"/>
      <c r="FU300" s="18"/>
      <c r="FV300" s="18"/>
      <c r="FW300" s="18"/>
      <c r="FX300" s="18"/>
      <c r="FY300" s="18"/>
      <c r="FZ300" s="18"/>
      <c r="GA300" s="18"/>
      <c r="GB300" s="45"/>
      <c r="GC300" s="110"/>
      <c r="GD300" s="110"/>
      <c r="GE300" s="110"/>
      <c r="GF300" s="110"/>
      <c r="GG300" s="110"/>
      <c r="GH300" s="110"/>
      <c r="GI300" s="110"/>
      <c r="GJ300" s="110"/>
      <c r="GK300" s="110"/>
      <c r="GL300" s="110"/>
      <c r="GM300" s="110"/>
      <c r="GN300" s="110"/>
      <c r="GO300" s="110"/>
      <c r="GP300" s="110"/>
      <c r="GQ300" s="110"/>
      <c r="GR300" s="110"/>
      <c r="GS300" s="110"/>
      <c r="GT300" s="110"/>
      <c r="GU300" s="110"/>
      <c r="GV300" s="110"/>
      <c r="GW300" s="110"/>
      <c r="GX300" s="110"/>
      <c r="GY300" s="45"/>
      <c r="GZ300" s="199"/>
      <c r="HA300" s="110"/>
      <c r="HB300" s="110"/>
      <c r="HC300" s="110"/>
      <c r="HD300" s="34">
        <f t="shared" si="246"/>
        <v>0</v>
      </c>
      <c r="HE300" s="25">
        <f t="shared" si="271"/>
        <v>0</v>
      </c>
      <c r="HF300" s="25">
        <f t="shared" si="272"/>
        <v>0</v>
      </c>
      <c r="HG300" s="25">
        <f t="shared" si="273"/>
        <v>0</v>
      </c>
      <c r="HH300" s="25">
        <f t="shared" si="274"/>
        <v>0</v>
      </c>
      <c r="HI300" s="25"/>
      <c r="HJ300" s="18"/>
      <c r="HK300" s="18"/>
      <c r="HL300" s="24" t="str">
        <f t="shared" si="241"/>
        <v>-</v>
      </c>
      <c r="HM300" s="107"/>
      <c r="HN300" s="85"/>
      <c r="HO300" s="204" t="str">
        <f t="shared" si="247"/>
        <v>---/---</v>
      </c>
      <c r="HP300" s="204" t="str">
        <f t="shared" si="248"/>
        <v>---/---</v>
      </c>
      <c r="HQ300" s="182" t="str">
        <f t="shared" si="249"/>
        <v>---/---</v>
      </c>
      <c r="HR300" s="182" t="str">
        <f t="shared" si="250"/>
        <v>---/---</v>
      </c>
      <c r="HS300" s="182" t="b">
        <f t="shared" si="251"/>
        <v>0</v>
      </c>
      <c r="HT300" s="182" t="str">
        <f t="shared" si="252"/>
        <v>---/---</v>
      </c>
      <c r="HU300" s="182" t="str">
        <f t="shared" si="253"/>
        <v>---/---</v>
      </c>
      <c r="HV300" s="191" t="str">
        <f t="shared" si="254"/>
        <v>---/---</v>
      </c>
      <c r="HW300" s="184" t="str">
        <f t="shared" si="255"/>
        <v>---/---</v>
      </c>
      <c r="HX300" s="191" t="str">
        <f t="shared" si="256"/>
        <v>---/---</v>
      </c>
      <c r="HY300" s="183"/>
      <c r="HZ300" s="182" t="str">
        <f t="shared" si="257"/>
        <v>---/---</v>
      </c>
      <c r="IA300" s="182" t="str">
        <f t="shared" si="258"/>
        <v>---/---</v>
      </c>
      <c r="IB300" s="182" t="str">
        <f t="shared" si="259"/>
        <v>---/---</v>
      </c>
      <c r="IC300" s="182" t="str">
        <f t="shared" si="260"/>
        <v>---/---</v>
      </c>
      <c r="ID300" s="182" t="str">
        <f t="shared" si="261"/>
        <v>---/---</v>
      </c>
      <c r="IE300" s="185" t="str">
        <f t="shared" si="262"/>
        <v>---/---</v>
      </c>
      <c r="IF300" s="135" t="s">
        <v>717</v>
      </c>
      <c r="IG300" s="181">
        <v>1</v>
      </c>
      <c r="IH300" s="85"/>
      <c r="II300" s="85"/>
      <c r="IJ300" s="85"/>
      <c r="IK300" s="85"/>
      <c r="IL300" s="85"/>
      <c r="IM300" s="85"/>
      <c r="IN300" s="85"/>
      <c r="IO300" s="85"/>
      <c r="IP300" s="85"/>
      <c r="IQ300" s="85"/>
      <c r="IR300" s="85"/>
      <c r="IS300" s="85"/>
      <c r="IT300" s="85"/>
      <c r="IU300" s="85"/>
      <c r="IV300" s="85"/>
      <c r="IW300" s="85"/>
      <c r="IX300" s="85"/>
      <c r="IY300" s="85"/>
      <c r="IZ300" s="85"/>
      <c r="JA300" s="85"/>
      <c r="JB300" s="85"/>
      <c r="JC300" s="85"/>
      <c r="JD300" s="85"/>
      <c r="JE300" s="85"/>
      <c r="JF300" s="85"/>
      <c r="JG300" s="85"/>
      <c r="JH300" s="85"/>
      <c r="JI300" s="85"/>
      <c r="JJ300" s="85"/>
      <c r="JK300" s="85"/>
      <c r="JL300" s="85"/>
      <c r="JM300" s="85"/>
      <c r="JN300" s="85"/>
      <c r="JO300" s="85"/>
      <c r="JP300" s="85"/>
      <c r="JQ300" s="85"/>
      <c r="JR300" s="85"/>
      <c r="JS300" s="85"/>
      <c r="JT300" s="85"/>
      <c r="JU300" s="85"/>
      <c r="JV300" s="85"/>
      <c r="JW300" s="85"/>
      <c r="JX300" s="85"/>
      <c r="JY300" s="85"/>
      <c r="JZ300" s="85"/>
      <c r="KA300" s="85"/>
      <c r="KB300" s="85"/>
      <c r="KC300" s="85"/>
    </row>
    <row r="301" spans="1:289" s="57" customFormat="1" ht="57" customHeight="1">
      <c r="A301" s="6"/>
      <c r="B301" s="19" t="s">
        <v>156</v>
      </c>
      <c r="C301" s="19" t="s">
        <v>157</v>
      </c>
      <c r="D301" s="5"/>
      <c r="E301" s="5"/>
      <c r="F301" s="5"/>
      <c r="G301" s="5"/>
      <c r="H301" s="5" t="s">
        <v>727</v>
      </c>
      <c r="I301" s="5" t="s">
        <v>736</v>
      </c>
      <c r="J301" s="5"/>
      <c r="K301" s="5"/>
      <c r="L301" s="5"/>
      <c r="M301" s="5"/>
      <c r="N301" s="5"/>
      <c r="O301" s="5"/>
      <c r="P301" s="5" t="s">
        <v>749</v>
      </c>
      <c r="Q301" s="5" t="s">
        <v>750</v>
      </c>
      <c r="R301" s="5" t="s">
        <v>204</v>
      </c>
      <c r="S301" s="5" t="s">
        <v>364</v>
      </c>
      <c r="T301" s="5" t="s">
        <v>363</v>
      </c>
      <c r="U301" s="5" t="s">
        <v>158</v>
      </c>
      <c r="V301" s="5"/>
      <c r="W301" s="167" t="str">
        <f t="shared" si="292"/>
        <v>3-60-JFMC-0002</v>
      </c>
      <c r="X301" s="19" t="s">
        <v>180</v>
      </c>
      <c r="Y301" s="19">
        <v>60</v>
      </c>
      <c r="Z301" s="19" t="s">
        <v>310</v>
      </c>
      <c r="AA301" s="19" t="s">
        <v>305</v>
      </c>
      <c r="AB301" s="19"/>
      <c r="AC301" s="19" t="s">
        <v>192</v>
      </c>
      <c r="AD301" s="5"/>
      <c r="AE301" s="19">
        <v>4</v>
      </c>
      <c r="AF301" s="19" t="s">
        <v>181</v>
      </c>
      <c r="AG301" s="19" t="s">
        <v>182</v>
      </c>
      <c r="AH301" s="19">
        <v>335</v>
      </c>
      <c r="AI301" s="19" t="s">
        <v>193</v>
      </c>
      <c r="AJ301" s="5"/>
      <c r="AK301" s="5"/>
      <c r="AL301" s="5" t="s">
        <v>122</v>
      </c>
      <c r="AM301" s="5"/>
      <c r="AN301" s="5" t="s">
        <v>167</v>
      </c>
      <c r="AO301" s="5" t="str">
        <f>CONCATENATE("0055-",B301,"-",C301,"-","4",".",AE301,".",AF301,".",AG301,".",AH301,"-",AL301,".",AN301,"-",AI301)</f>
        <v>0055-CPC-GA1-4.4.4.60.335-PS.RD-0003</v>
      </c>
      <c r="AP301" s="5" t="str">
        <f>CONCATENATE("0055-",B301,"-",C301,"-","4",".",AE301,".",AF301,".",AG301,".",AH301,"-",AL301,"-",AN301,"-",AI301,"_",BD301,"_",U301)</f>
        <v>0055-CPC-GA1-4.4.4.60.335-PS-RD-0003_A1_ER</v>
      </c>
      <c r="AQ301" s="13" t="s">
        <v>522</v>
      </c>
      <c r="AR301" s="13" t="s">
        <v>356</v>
      </c>
      <c r="AS301" s="13"/>
      <c r="AT301" s="13"/>
      <c r="AU301" s="13" t="s">
        <v>318</v>
      </c>
      <c r="AV301" s="13" t="s">
        <v>333</v>
      </c>
      <c r="AW301" s="13" t="str">
        <f>CONCATENATE(AQ301," ",AS301,CHAR(10),W301,CHAR(10),AU301)</f>
        <v>AFA&amp;FFS Marshalling cabinet KSPA 9030-01/TECON TU 4371-001-00159093-07 REV.5. 
3-60-JFMC-0002
List of drawings</v>
      </c>
      <c r="AX301" s="13" t="str">
        <f>CONCATENATE(AR301," ",AT301,CHAR(10),W301,CHAR(10),AV301)</f>
        <v>Контроллер для систем пожарной автоматики КСПА 9030-01/Текон, ТУ 4371-001-00159093-07 изм.5. Шкаф кроссовый АСПС и ПТ. 
3-60-JFMC-0002
Ведомость документов</v>
      </c>
      <c r="AY301" s="5"/>
      <c r="AZ301" s="5" t="s">
        <v>490</v>
      </c>
      <c r="BA301" s="5" t="s">
        <v>489</v>
      </c>
      <c r="BB301" s="5" t="str">
        <f>IF(FW301&gt;0,"02",IF(FN301&gt;0,"01",IF(FE301&gt;0,"00",IF(EM301&gt;0,"G1",IF(ED301&gt;0,"F1",IF(DU301&gt;0,"E1",IF(DL301&gt;0,"D1",IF(DC301&gt;0,"C1",IF(CT301&gt;0,"B1",IF(BM301&gt;0,"A1","-"))))))))))</f>
        <v>A1</v>
      </c>
      <c r="BC301" s="167" t="str">
        <f t="shared" si="282"/>
        <v>IFR</v>
      </c>
      <c r="BD301" s="5" t="str">
        <f t="shared" ref="BD301:BD305" si="293">BB301</f>
        <v>A1</v>
      </c>
      <c r="BE301" s="5"/>
      <c r="BF301" s="5"/>
      <c r="BG301" s="12"/>
      <c r="BH301" s="5"/>
      <c r="BI301" s="5"/>
      <c r="BJ301" s="54">
        <f>FB301-(28+15)</f>
        <v>44180</v>
      </c>
      <c r="BK301" s="54">
        <f ca="1">IF(BM301&gt;0,BL301,IF(BJ301&lt;TODAY(),WORKDAY(TODAY(),10),BJ301))</f>
        <v>44252</v>
      </c>
      <c r="BL301" s="193">
        <v>44252</v>
      </c>
      <c r="BM301" s="167" t="s">
        <v>793</v>
      </c>
      <c r="BN301" s="167"/>
      <c r="BO301" s="167"/>
      <c r="BP301" s="167"/>
      <c r="BQ301" s="167"/>
      <c r="BR301" s="157"/>
      <c r="BS301" s="157"/>
      <c r="BT301" s="157"/>
      <c r="BU301" s="157"/>
      <c r="BV301" s="157"/>
      <c r="BW301" s="147"/>
      <c r="BX301" s="147"/>
      <c r="BY301" s="147"/>
      <c r="BZ301" s="147"/>
      <c r="CA301" s="147"/>
      <c r="CB301" s="125"/>
      <c r="CC301" s="125"/>
      <c r="CD301" s="125"/>
      <c r="CE301" s="125"/>
      <c r="CF301" s="125"/>
      <c r="CG301" s="125"/>
      <c r="CH301" s="125"/>
      <c r="CI301" s="125"/>
      <c r="CJ301" s="125"/>
      <c r="CK301" s="125"/>
      <c r="CL301" s="24">
        <f>WORKDAY(BJ301,20)</f>
        <v>44208</v>
      </c>
      <c r="CM301" s="24">
        <f ca="1">IF(BM301&gt;0,WORKDAY(BK301,10),"-")</f>
        <v>44266</v>
      </c>
      <c r="CN301" s="54"/>
      <c r="CO301" s="117"/>
      <c r="CP301" s="34"/>
      <c r="CQ301" s="24">
        <f>WORKDAY(CL301,10)</f>
        <v>44222</v>
      </c>
      <c r="CR301" s="24" t="str">
        <f>IF(CO301&gt;0,WORKDAY(CM301,10),"-")</f>
        <v>-</v>
      </c>
      <c r="CS301" s="54"/>
      <c r="CT301" s="5"/>
      <c r="CU301" s="24" t="str">
        <f>IF(CT301&gt;0,WORKDAY(CQ301,10),"-")</f>
        <v>-</v>
      </c>
      <c r="CV301" s="24" t="str">
        <f>IF(CT301&gt;0,WORKDAY(CR301,10),"-")</f>
        <v>-</v>
      </c>
      <c r="CW301" s="54"/>
      <c r="CX301" s="5"/>
      <c r="CY301" s="34"/>
      <c r="CZ301" s="24" t="str">
        <f>IF(CX301&gt;0,WORKDAY(CU301,10),"-")</f>
        <v>-</v>
      </c>
      <c r="DA301" s="24" t="str">
        <f>IF(CX301&gt;0,WORKDAY(CV301,10),"-")</f>
        <v>-</v>
      </c>
      <c r="DB301" s="24"/>
      <c r="DC301" s="5"/>
      <c r="DD301" s="24" t="str">
        <f>IF(DC301&gt;0,WORKDAY(CZ301,10),"-")</f>
        <v>-</v>
      </c>
      <c r="DE301" s="24" t="str">
        <f>IF(DC301&gt;0,WORKDAY(DA301,10),"-")</f>
        <v>-</v>
      </c>
      <c r="DF301" s="5"/>
      <c r="DG301" s="5"/>
      <c r="DH301" s="54"/>
      <c r="DI301" s="24" t="str">
        <f>IF(DG301&gt;0,WORKDAY(DD301,10),"-")</f>
        <v>-</v>
      </c>
      <c r="DJ301" s="24" t="str">
        <f>IF(DG301&gt;0,WORKDAY(DE301,10),"-")</f>
        <v>-</v>
      </c>
      <c r="DK301" s="5"/>
      <c r="DL301" s="5"/>
      <c r="DM301" s="24" t="str">
        <f>IF(DL301&gt;0,WORKDAY(DI301,10),"-")</f>
        <v>-</v>
      </c>
      <c r="DN301" s="24" t="str">
        <f>IF(DL301&gt;0,WORKDAY(DJ301,10),"-")</f>
        <v>-</v>
      </c>
      <c r="DO301" s="5"/>
      <c r="DP301" s="5"/>
      <c r="DQ301" s="54"/>
      <c r="DR301" s="24" t="str">
        <f>IF(DP301&gt;0,WORKDAY(DM301,10),"-")</f>
        <v>-</v>
      </c>
      <c r="DS301" s="24" t="str">
        <f>IF(DP301&gt;0,WORKDAY(DN301,10),"-")</f>
        <v>-</v>
      </c>
      <c r="DT301" s="5"/>
      <c r="DU301" s="5"/>
      <c r="DV301" s="24" t="str">
        <f>IF(DU301&gt;0,WORKDAY(DR301,10),"-")</f>
        <v>-</v>
      </c>
      <c r="DW301" s="24" t="str">
        <f>IF(DU301&gt;0,WORKDAY(DS301,10),"-")</f>
        <v>-</v>
      </c>
      <c r="DX301" s="5"/>
      <c r="DY301" s="5"/>
      <c r="DZ301" s="54"/>
      <c r="EA301" s="24" t="str">
        <f>IF(DY301&gt;0,WORKDAY(DV301,10),"-")</f>
        <v>-</v>
      </c>
      <c r="EB301" s="24" t="str">
        <f>IF(DY301&gt;0,WORKDAY(DW301,10),"-")</f>
        <v>-</v>
      </c>
      <c r="EC301" s="5"/>
      <c r="ED301" s="5"/>
      <c r="EE301" s="24" t="str">
        <f>IF(ED301&gt;0,WORKDAY(EA301,10),"-")</f>
        <v>-</v>
      </c>
      <c r="EF301" s="24" t="str">
        <f>IF(ED301&gt;0,WORKDAY(EB301,10),"-")</f>
        <v>-</v>
      </c>
      <c r="EG301" s="5"/>
      <c r="EH301" s="5"/>
      <c r="EI301" s="54"/>
      <c r="EJ301" s="24" t="str">
        <f>IF(EH301&gt;0,WORKDAY(EE301,10),"-")</f>
        <v>-</v>
      </c>
      <c r="EK301" s="24" t="str">
        <f>IF(EH301&gt;0,WORKDAY(EF301,10),"-")</f>
        <v>-</v>
      </c>
      <c r="EL301" s="5"/>
      <c r="EM301" s="5"/>
      <c r="EN301" s="24" t="str">
        <f>IF(EM301&gt;0,WORKDAY(EJ301,10),"-")</f>
        <v>-</v>
      </c>
      <c r="EO301" s="24" t="str">
        <f>IF(EM301&gt;0,WORKDAY(EK301,10),"-")</f>
        <v>-</v>
      </c>
      <c r="EP301" s="5"/>
      <c r="EQ301" s="5"/>
      <c r="ER301" s="54"/>
      <c r="ES301" s="54"/>
      <c r="ET301" s="54"/>
      <c r="EU301" s="54"/>
      <c r="EV301" s="54"/>
      <c r="EW301" s="24"/>
      <c r="EX301" s="24"/>
      <c r="EY301" s="167"/>
      <c r="EZ301" s="167"/>
      <c r="FA301" s="193"/>
      <c r="FB301" s="214">
        <v>44223</v>
      </c>
      <c r="FC301" s="214">
        <f ca="1">IF(BK301&gt;0,IF(DC301&gt;0,WORKDAY(DB301,20),IF(CT301&gt;0,WORKDAY(CS301,30),IF(CO301&gt;0,WORKDAY(CN301,40),FB301))),"-")</f>
        <v>44223</v>
      </c>
      <c r="FD301" s="5"/>
      <c r="FE301" s="5"/>
      <c r="FF301" s="24" t="str">
        <f>IF(FE301&gt;0,WORKDAY(FB301,10),"-")</f>
        <v>-</v>
      </c>
      <c r="FG301" s="24" t="str">
        <f>IF(FE301&gt;0,WORKDAY(FC301,10),"-")</f>
        <v>-</v>
      </c>
      <c r="FH301" s="5"/>
      <c r="FI301" s="5"/>
      <c r="FJ301" s="34"/>
      <c r="FK301" s="24">
        <f t="shared" ref="FK301:FK305" si="294">WORKDAY(FB301,20)</f>
        <v>44251</v>
      </c>
      <c r="FL301" s="24">
        <f t="shared" si="285"/>
        <v>44251</v>
      </c>
      <c r="FM301" s="5"/>
      <c r="FN301" s="5"/>
      <c r="FO301" s="24" t="str">
        <f>IF(FN301&gt;0,WORKDAY(FK301,10),"-")</f>
        <v>-</v>
      </c>
      <c r="FP301" s="24" t="str">
        <f>IF(FN301&gt;0,WORKDAY(FL301,10),"-")</f>
        <v>-</v>
      </c>
      <c r="FQ301" s="5"/>
      <c r="FR301" s="5"/>
      <c r="FS301" s="54"/>
      <c r="FT301" s="24">
        <f t="shared" ref="FT301:FT305" si="295">WORKDAY(FK301,20)</f>
        <v>44279</v>
      </c>
      <c r="FU301" s="24">
        <f t="shared" si="287"/>
        <v>44279</v>
      </c>
      <c r="FV301" s="5"/>
      <c r="FW301" s="5"/>
      <c r="FX301" s="24" t="str">
        <f>IF(FW301&gt;0,WORKDAY(FT301,10),"-")</f>
        <v>-</v>
      </c>
      <c r="FY301" s="24" t="str">
        <f>IF(FW301&gt;0,WORKDAY(FU301,10),"-")</f>
        <v>-</v>
      </c>
      <c r="FZ301" s="5"/>
      <c r="GA301" s="5"/>
      <c r="GB301" s="54"/>
      <c r="GC301" s="54"/>
      <c r="GD301" s="54"/>
      <c r="GE301" s="54"/>
      <c r="GF301" s="54"/>
      <c r="GG301" s="54"/>
      <c r="GH301" s="54"/>
      <c r="GI301" s="54"/>
      <c r="GJ301" s="54"/>
      <c r="GK301" s="54"/>
      <c r="GL301" s="54"/>
      <c r="GM301" s="54"/>
      <c r="GN301" s="54"/>
      <c r="GO301" s="54"/>
      <c r="GP301" s="54"/>
      <c r="GQ301" s="54"/>
      <c r="GR301" s="54"/>
      <c r="GS301" s="54"/>
      <c r="GT301" s="54"/>
      <c r="GU301" s="54"/>
      <c r="GV301" s="54"/>
      <c r="GW301" s="54"/>
      <c r="GX301" s="54"/>
      <c r="GY301" s="54"/>
      <c r="GZ301" s="193"/>
      <c r="HA301" s="54"/>
      <c r="HB301" s="54"/>
      <c r="HC301" s="54"/>
      <c r="HD301" s="34">
        <f t="shared" ca="1" si="246"/>
        <v>1</v>
      </c>
      <c r="HE301" s="25">
        <f t="shared" ca="1" si="271"/>
        <v>6.8389057750759875E-4</v>
      </c>
      <c r="HF301" s="25">
        <f t="shared" ca="1" si="272"/>
        <v>1.5197568389057751E-3</v>
      </c>
      <c r="HG301" s="25">
        <f t="shared" ca="1" si="273"/>
        <v>9.0543259557344079E-4</v>
      </c>
      <c r="HH301" s="25">
        <f t="shared" ca="1" si="274"/>
        <v>2.012072434607646E-3</v>
      </c>
      <c r="HI301" s="25"/>
      <c r="HJ301" s="25"/>
      <c r="HK301" s="5"/>
      <c r="HL301" s="24">
        <f t="shared" ca="1" si="241"/>
        <v>44252</v>
      </c>
      <c r="HM301" s="107"/>
      <c r="HO301" s="204" t="str">
        <f t="shared" si="247"/>
        <v>ожидание A1</v>
      </c>
      <c r="HP301" s="204" t="str">
        <f t="shared" si="248"/>
        <v>не выгружено 00</v>
      </c>
      <c r="HQ301" s="182" t="str">
        <f t="shared" si="249"/>
        <v>выгружено A1</v>
      </c>
      <c r="HR301" s="182" t="str">
        <f t="shared" si="250"/>
        <v>ожидание A1</v>
      </c>
      <c r="HS301" s="182" t="b">
        <f t="shared" si="251"/>
        <v>0</v>
      </c>
      <c r="HT301" s="182" t="str">
        <f t="shared" si="252"/>
        <v>ожидание замечаний</v>
      </c>
      <c r="HU301" s="182" t="str">
        <f t="shared" si="253"/>
        <v>0055-P2-GA1-CPC-TRM-00669</v>
      </c>
      <c r="HV301" s="191">
        <f t="shared" si="254"/>
        <v>44252</v>
      </c>
      <c r="HW301" s="184" t="str">
        <f t="shared" si="255"/>
        <v>ожидание A1</v>
      </c>
      <c r="HX301" s="191" t="str">
        <f t="shared" si="256"/>
        <v>ожидание A1</v>
      </c>
      <c r="HY301" s="183"/>
      <c r="HZ301" s="182" t="str">
        <f t="shared" si="257"/>
        <v>выгружено</v>
      </c>
      <c r="IA301" s="182" t="str">
        <f t="shared" si="258"/>
        <v>A1</v>
      </c>
      <c r="IB301" s="182" t="str">
        <f t="shared" si="259"/>
        <v>ожидание замечаний к ревизии</v>
      </c>
      <c r="IC301" s="182" t="str">
        <f t="shared" si="260"/>
        <v>A1</v>
      </c>
      <c r="ID301" s="182" t="str">
        <f t="shared" si="261"/>
        <v>A1</v>
      </c>
      <c r="IE301" s="185" t="str">
        <f t="shared" si="262"/>
        <v>1</v>
      </c>
      <c r="IF301" s="135" t="s">
        <v>705</v>
      </c>
      <c r="IG301" s="181">
        <v>1</v>
      </c>
    </row>
    <row r="302" spans="1:289" s="57" customFormat="1" ht="57" customHeight="1">
      <c r="A302" s="6"/>
      <c r="B302" s="19" t="s">
        <v>156</v>
      </c>
      <c r="C302" s="19" t="s">
        <v>157</v>
      </c>
      <c r="D302" s="5"/>
      <c r="E302" s="5"/>
      <c r="F302" s="5"/>
      <c r="G302" s="5"/>
      <c r="H302" s="5" t="s">
        <v>727</v>
      </c>
      <c r="I302" s="5" t="s">
        <v>736</v>
      </c>
      <c r="J302" s="5"/>
      <c r="K302" s="5"/>
      <c r="L302" s="5"/>
      <c r="M302" s="5"/>
      <c r="N302" s="5"/>
      <c r="O302" s="5"/>
      <c r="P302" s="5" t="s">
        <v>749</v>
      </c>
      <c r="Q302" s="5" t="s">
        <v>750</v>
      </c>
      <c r="R302" s="5" t="s">
        <v>204</v>
      </c>
      <c r="S302" s="5" t="s">
        <v>364</v>
      </c>
      <c r="T302" s="5" t="s">
        <v>363</v>
      </c>
      <c r="U302" s="5" t="s">
        <v>158</v>
      </c>
      <c r="V302" s="5"/>
      <c r="W302" s="167" t="str">
        <f t="shared" si="292"/>
        <v>3-60-JFMC-0002</v>
      </c>
      <c r="X302" s="19" t="s">
        <v>180</v>
      </c>
      <c r="Y302" s="19">
        <v>60</v>
      </c>
      <c r="Z302" s="19" t="s">
        <v>310</v>
      </c>
      <c r="AA302" s="19" t="s">
        <v>305</v>
      </c>
      <c r="AB302" s="19"/>
      <c r="AC302" s="19" t="s">
        <v>192</v>
      </c>
      <c r="AD302" s="5"/>
      <c r="AE302" s="19">
        <v>4</v>
      </c>
      <c r="AF302" s="19" t="s">
        <v>181</v>
      </c>
      <c r="AG302" s="19" t="s">
        <v>182</v>
      </c>
      <c r="AH302" s="19">
        <v>335</v>
      </c>
      <c r="AI302" s="19" t="s">
        <v>193</v>
      </c>
      <c r="AJ302" s="5"/>
      <c r="AK302" s="5"/>
      <c r="AL302" s="5" t="s">
        <v>122</v>
      </c>
      <c r="AM302" s="5"/>
      <c r="AN302" s="5" t="s">
        <v>168</v>
      </c>
      <c r="AO302" s="5" t="str">
        <f>CONCATENATE("0055-",B302,"-",C302,"-","4",".",AE302,".",AF302,".",AG302,".",AH302,"-",AL302,".",AN302,"-",AI302)</f>
        <v>0055-CPC-GA1-4.4.4.60.335-PS.SP-0003</v>
      </c>
      <c r="AP302" s="5" t="str">
        <f>CONCATENATE("0055-",B302,"-",C302,"-","4",".",AE302,".",AF302,".",AG302,".",AH302,"-",AL302,"-",AN302,"-",AI302,"_",BD302,"_",U302)</f>
        <v>0055-CPC-GA1-4.4.4.60.335-PS-SP-0003_A1_ER</v>
      </c>
      <c r="AQ302" s="13" t="s">
        <v>522</v>
      </c>
      <c r="AR302" s="13" t="s">
        <v>356</v>
      </c>
      <c r="AS302" s="13"/>
      <c r="AT302" s="13"/>
      <c r="AU302" s="13" t="s">
        <v>319</v>
      </c>
      <c r="AV302" s="13" t="s">
        <v>334</v>
      </c>
      <c r="AW302" s="13" t="str">
        <f>CONCATENATE(AQ302," ",AS302,CHAR(10),W302,CHAR(10),AU302)</f>
        <v>AFA&amp;FFS Marshalling cabinet KSPA 9030-01/TECON TU 4371-001-00159093-07 REV.5. 
3-60-JFMC-0002
List of elements</v>
      </c>
      <c r="AX302" s="13" t="str">
        <f>CONCATENATE(AR302," ",AT302,CHAR(10),W302,CHAR(10),AV302)</f>
        <v>Контроллер для систем пожарной автоматики КСПА 9030-01/Текон, ТУ 4371-001-00159093-07 изм.5. Шкаф кроссовый АСПС и ПТ. 
3-60-JFMC-0002
Перечень элементов</v>
      </c>
      <c r="AY302" s="5"/>
      <c r="AZ302" s="5" t="s">
        <v>490</v>
      </c>
      <c r="BA302" s="5" t="s">
        <v>489</v>
      </c>
      <c r="BB302" s="5" t="str">
        <f>IF(FW302&gt;0,"02",IF(FN302&gt;0,"01",IF(FE302&gt;0,"00",IF(EM302&gt;0,"G1",IF(ED302&gt;0,"F1",IF(DU302&gt;0,"E1",IF(DL302&gt;0,"D1",IF(DC302&gt;0,"C1",IF(CT302&gt;0,"B1",IF(BM302&gt;0,"A1","-"))))))))))</f>
        <v>A1</v>
      </c>
      <c r="BC302" s="167" t="str">
        <f t="shared" si="282"/>
        <v>IFR</v>
      </c>
      <c r="BD302" s="5" t="str">
        <f t="shared" si="293"/>
        <v>A1</v>
      </c>
      <c r="BE302" s="5"/>
      <c r="BF302" s="5"/>
      <c r="BG302" s="12"/>
      <c r="BH302" s="5"/>
      <c r="BI302" s="5"/>
      <c r="BJ302" s="54">
        <f>FB302-(28+15)</f>
        <v>44180</v>
      </c>
      <c r="BK302" s="54">
        <f ca="1">IF(BM302&gt;0,BL302,IF(BJ302&lt;TODAY(),WORKDAY(TODAY(),10),BJ302))</f>
        <v>44252</v>
      </c>
      <c r="BL302" s="193">
        <v>44252</v>
      </c>
      <c r="BM302" s="167" t="s">
        <v>793</v>
      </c>
      <c r="BN302" s="167"/>
      <c r="BO302" s="167"/>
      <c r="BP302" s="167"/>
      <c r="BQ302" s="167"/>
      <c r="BR302" s="157"/>
      <c r="BS302" s="157"/>
      <c r="BT302" s="157"/>
      <c r="BU302" s="157"/>
      <c r="BV302" s="157"/>
      <c r="BW302" s="147"/>
      <c r="BX302" s="147"/>
      <c r="BY302" s="147"/>
      <c r="BZ302" s="147"/>
      <c r="CA302" s="147"/>
      <c r="CB302" s="125"/>
      <c r="CC302" s="125"/>
      <c r="CD302" s="125"/>
      <c r="CE302" s="125"/>
      <c r="CF302" s="125"/>
      <c r="CG302" s="125"/>
      <c r="CH302" s="125"/>
      <c r="CI302" s="125"/>
      <c r="CJ302" s="125"/>
      <c r="CK302" s="125"/>
      <c r="CL302" s="24">
        <f>WORKDAY(BJ302,20)</f>
        <v>44208</v>
      </c>
      <c r="CM302" s="24">
        <f ca="1">IF(BM302&gt;0,WORKDAY(BK302,10),"-")</f>
        <v>44266</v>
      </c>
      <c r="CN302" s="54"/>
      <c r="CO302" s="117"/>
      <c r="CP302" s="34"/>
      <c r="CQ302" s="24">
        <f>WORKDAY(CL302,10)</f>
        <v>44222</v>
      </c>
      <c r="CR302" s="24" t="str">
        <f>IF(CO302&gt;0,WORKDAY(CM302,10),"-")</f>
        <v>-</v>
      </c>
      <c r="CS302" s="54"/>
      <c r="CT302" s="5"/>
      <c r="CU302" s="24" t="str">
        <f>IF(CT302&gt;0,WORKDAY(CQ302,10),"-")</f>
        <v>-</v>
      </c>
      <c r="CV302" s="24" t="str">
        <f>IF(CT302&gt;0,WORKDAY(CR302,10),"-")</f>
        <v>-</v>
      </c>
      <c r="CW302" s="54"/>
      <c r="CX302" s="5"/>
      <c r="CY302" s="34"/>
      <c r="CZ302" s="24" t="str">
        <f>IF(CX302&gt;0,WORKDAY(CU302,10),"-")</f>
        <v>-</v>
      </c>
      <c r="DA302" s="24" t="str">
        <f>IF(CX302&gt;0,WORKDAY(CV302,10),"-")</f>
        <v>-</v>
      </c>
      <c r="DB302" s="24"/>
      <c r="DC302" s="5"/>
      <c r="DD302" s="24" t="str">
        <f>IF(DC302&gt;0,WORKDAY(CZ302,10),"-")</f>
        <v>-</v>
      </c>
      <c r="DE302" s="24" t="str">
        <f>IF(DC302&gt;0,WORKDAY(DA302,10),"-")</f>
        <v>-</v>
      </c>
      <c r="DF302" s="5"/>
      <c r="DG302" s="5"/>
      <c r="DH302" s="54"/>
      <c r="DI302" s="24" t="str">
        <f>IF(DG302&gt;0,WORKDAY(DD302,10),"-")</f>
        <v>-</v>
      </c>
      <c r="DJ302" s="24" t="str">
        <f>IF(DG302&gt;0,WORKDAY(DE302,10),"-")</f>
        <v>-</v>
      </c>
      <c r="DK302" s="5"/>
      <c r="DL302" s="5"/>
      <c r="DM302" s="24" t="str">
        <f>IF(DL302&gt;0,WORKDAY(DI302,10),"-")</f>
        <v>-</v>
      </c>
      <c r="DN302" s="24" t="str">
        <f>IF(DL302&gt;0,WORKDAY(DJ302,10),"-")</f>
        <v>-</v>
      </c>
      <c r="DO302" s="5"/>
      <c r="DP302" s="5"/>
      <c r="DQ302" s="54"/>
      <c r="DR302" s="24" t="str">
        <f>IF(DP302&gt;0,WORKDAY(DM302,10),"-")</f>
        <v>-</v>
      </c>
      <c r="DS302" s="24" t="str">
        <f>IF(DP302&gt;0,WORKDAY(DN302,10),"-")</f>
        <v>-</v>
      </c>
      <c r="DT302" s="5"/>
      <c r="DU302" s="5"/>
      <c r="DV302" s="24" t="str">
        <f>IF(DU302&gt;0,WORKDAY(DR302,10),"-")</f>
        <v>-</v>
      </c>
      <c r="DW302" s="24" t="str">
        <f>IF(DU302&gt;0,WORKDAY(DS302,10),"-")</f>
        <v>-</v>
      </c>
      <c r="DX302" s="5"/>
      <c r="DY302" s="5"/>
      <c r="DZ302" s="54"/>
      <c r="EA302" s="24" t="str">
        <f>IF(DY302&gt;0,WORKDAY(DV302,10),"-")</f>
        <v>-</v>
      </c>
      <c r="EB302" s="24" t="str">
        <f>IF(DY302&gt;0,WORKDAY(DW302,10),"-")</f>
        <v>-</v>
      </c>
      <c r="EC302" s="5"/>
      <c r="ED302" s="5"/>
      <c r="EE302" s="24" t="str">
        <f>IF(ED302&gt;0,WORKDAY(EA302,10),"-")</f>
        <v>-</v>
      </c>
      <c r="EF302" s="24" t="str">
        <f>IF(ED302&gt;0,WORKDAY(EB302,10),"-")</f>
        <v>-</v>
      </c>
      <c r="EG302" s="5"/>
      <c r="EH302" s="5"/>
      <c r="EI302" s="54"/>
      <c r="EJ302" s="24" t="str">
        <f>IF(EH302&gt;0,WORKDAY(EE302,10),"-")</f>
        <v>-</v>
      </c>
      <c r="EK302" s="24" t="str">
        <f>IF(EH302&gt;0,WORKDAY(EF302,10),"-")</f>
        <v>-</v>
      </c>
      <c r="EL302" s="5"/>
      <c r="EM302" s="5"/>
      <c r="EN302" s="24" t="str">
        <f>IF(EM302&gt;0,WORKDAY(EJ302,10),"-")</f>
        <v>-</v>
      </c>
      <c r="EO302" s="24" t="str">
        <f>IF(EM302&gt;0,WORKDAY(EK302,10),"-")</f>
        <v>-</v>
      </c>
      <c r="EP302" s="5"/>
      <c r="EQ302" s="5"/>
      <c r="ER302" s="54"/>
      <c r="ES302" s="54"/>
      <c r="ET302" s="54"/>
      <c r="EU302" s="54"/>
      <c r="EV302" s="54"/>
      <c r="EW302" s="24"/>
      <c r="EX302" s="24"/>
      <c r="EY302" s="167"/>
      <c r="EZ302" s="167"/>
      <c r="FA302" s="193"/>
      <c r="FB302" s="214">
        <v>44223</v>
      </c>
      <c r="FC302" s="214">
        <f ca="1">IF(BK302&gt;0,IF(DC302&gt;0,WORKDAY(DB302,20),IF(CT302&gt;0,WORKDAY(CS302,30),IF(CO302&gt;0,WORKDAY(CN302,40),FB302))),"-")</f>
        <v>44223</v>
      </c>
      <c r="FD302" s="5"/>
      <c r="FE302" s="5"/>
      <c r="FF302" s="24" t="str">
        <f>IF(FE302&gt;0,WORKDAY(FB302,10),"-")</f>
        <v>-</v>
      </c>
      <c r="FG302" s="24" t="str">
        <f>IF(FE302&gt;0,WORKDAY(FC302,10),"-")</f>
        <v>-</v>
      </c>
      <c r="FH302" s="5"/>
      <c r="FI302" s="5"/>
      <c r="FJ302" s="34"/>
      <c r="FK302" s="24">
        <f t="shared" si="294"/>
        <v>44251</v>
      </c>
      <c r="FL302" s="24">
        <f t="shared" si="285"/>
        <v>44251</v>
      </c>
      <c r="FM302" s="5"/>
      <c r="FN302" s="5"/>
      <c r="FO302" s="24" t="str">
        <f>IF(FN302&gt;0,WORKDAY(FK302,10),"-")</f>
        <v>-</v>
      </c>
      <c r="FP302" s="24" t="str">
        <f>IF(FN302&gt;0,WORKDAY(FL302,10),"-")</f>
        <v>-</v>
      </c>
      <c r="FQ302" s="5"/>
      <c r="FR302" s="5"/>
      <c r="FS302" s="54"/>
      <c r="FT302" s="24">
        <f t="shared" si="295"/>
        <v>44279</v>
      </c>
      <c r="FU302" s="24">
        <f t="shared" si="287"/>
        <v>44279</v>
      </c>
      <c r="FV302" s="5"/>
      <c r="FW302" s="5"/>
      <c r="FX302" s="24" t="str">
        <f>IF(FW302&gt;0,WORKDAY(FT302,10),"-")</f>
        <v>-</v>
      </c>
      <c r="FY302" s="24" t="str">
        <f>IF(FW302&gt;0,WORKDAY(FU302,10),"-")</f>
        <v>-</v>
      </c>
      <c r="FZ302" s="5"/>
      <c r="GA302" s="5"/>
      <c r="GB302" s="54"/>
      <c r="GC302" s="54"/>
      <c r="GD302" s="54"/>
      <c r="GE302" s="54"/>
      <c r="GF302" s="54"/>
      <c r="GG302" s="54"/>
      <c r="GH302" s="54"/>
      <c r="GI302" s="54"/>
      <c r="GJ302" s="54"/>
      <c r="GK302" s="54"/>
      <c r="GL302" s="54"/>
      <c r="GM302" s="54"/>
      <c r="GN302" s="54"/>
      <c r="GO302" s="54"/>
      <c r="GP302" s="54"/>
      <c r="GQ302" s="54"/>
      <c r="GR302" s="54"/>
      <c r="GS302" s="54"/>
      <c r="GT302" s="54"/>
      <c r="GU302" s="54"/>
      <c r="GV302" s="54"/>
      <c r="GW302" s="54"/>
      <c r="GX302" s="54"/>
      <c r="GY302" s="54"/>
      <c r="GZ302" s="193"/>
      <c r="HA302" s="54"/>
      <c r="HB302" s="54"/>
      <c r="HC302" s="54"/>
      <c r="HD302" s="34">
        <f t="shared" ca="1" si="246"/>
        <v>1</v>
      </c>
      <c r="HE302" s="25">
        <f t="shared" ca="1" si="271"/>
        <v>6.8389057750759875E-4</v>
      </c>
      <c r="HF302" s="25">
        <f t="shared" ca="1" si="272"/>
        <v>1.5197568389057751E-3</v>
      </c>
      <c r="HG302" s="25">
        <f t="shared" ca="1" si="273"/>
        <v>9.0543259557344079E-4</v>
      </c>
      <c r="HH302" s="25">
        <f t="shared" ca="1" si="274"/>
        <v>2.012072434607646E-3</v>
      </c>
      <c r="HI302" s="25"/>
      <c r="HJ302" s="25"/>
      <c r="HK302" s="5"/>
      <c r="HL302" s="24">
        <f t="shared" ca="1" si="241"/>
        <v>44252</v>
      </c>
      <c r="HM302" s="107"/>
      <c r="HO302" s="204" t="str">
        <f t="shared" si="247"/>
        <v>ожидание A1</v>
      </c>
      <c r="HP302" s="204" t="str">
        <f t="shared" si="248"/>
        <v>не выгружено 00</v>
      </c>
      <c r="HQ302" s="182" t="str">
        <f t="shared" si="249"/>
        <v>выгружено A1</v>
      </c>
      <c r="HR302" s="182" t="str">
        <f t="shared" si="250"/>
        <v>ожидание A1</v>
      </c>
      <c r="HS302" s="182" t="b">
        <f t="shared" si="251"/>
        <v>0</v>
      </c>
      <c r="HT302" s="182" t="str">
        <f t="shared" si="252"/>
        <v>ожидание замечаний</v>
      </c>
      <c r="HU302" s="182" t="str">
        <f t="shared" si="253"/>
        <v>0055-P2-GA1-CPC-TRM-00669</v>
      </c>
      <c r="HV302" s="191">
        <f t="shared" si="254"/>
        <v>44252</v>
      </c>
      <c r="HW302" s="184" t="str">
        <f t="shared" si="255"/>
        <v>ожидание A1</v>
      </c>
      <c r="HX302" s="191" t="str">
        <f t="shared" si="256"/>
        <v>ожидание A1</v>
      </c>
      <c r="HY302" s="183"/>
      <c r="HZ302" s="182" t="str">
        <f t="shared" si="257"/>
        <v>выгружено</v>
      </c>
      <c r="IA302" s="182" t="str">
        <f t="shared" si="258"/>
        <v>A1</v>
      </c>
      <c r="IB302" s="182" t="str">
        <f t="shared" si="259"/>
        <v>ожидание замечаний к ревизии</v>
      </c>
      <c r="IC302" s="182" t="str">
        <f t="shared" si="260"/>
        <v>A1</v>
      </c>
      <c r="ID302" s="182" t="str">
        <f t="shared" si="261"/>
        <v>A1</v>
      </c>
      <c r="IE302" s="185" t="str">
        <f t="shared" si="262"/>
        <v>1</v>
      </c>
      <c r="IF302" s="135" t="s">
        <v>705</v>
      </c>
      <c r="IG302" s="181">
        <v>1</v>
      </c>
    </row>
    <row r="303" spans="1:289" s="57" customFormat="1" ht="57" customHeight="1">
      <c r="A303" s="6"/>
      <c r="B303" s="19" t="s">
        <v>156</v>
      </c>
      <c r="C303" s="19" t="s">
        <v>157</v>
      </c>
      <c r="D303" s="5"/>
      <c r="E303" s="5"/>
      <c r="F303" s="5"/>
      <c r="G303" s="5"/>
      <c r="H303" s="5" t="s">
        <v>727</v>
      </c>
      <c r="I303" s="5" t="s">
        <v>736</v>
      </c>
      <c r="J303" s="5"/>
      <c r="K303" s="5"/>
      <c r="L303" s="5"/>
      <c r="M303" s="5"/>
      <c r="N303" s="5"/>
      <c r="O303" s="5"/>
      <c r="P303" s="5" t="s">
        <v>749</v>
      </c>
      <c r="Q303" s="5" t="s">
        <v>750</v>
      </c>
      <c r="R303" s="5" t="s">
        <v>204</v>
      </c>
      <c r="S303" s="5" t="s">
        <v>364</v>
      </c>
      <c r="T303" s="5" t="s">
        <v>363</v>
      </c>
      <c r="U303" s="5" t="s">
        <v>158</v>
      </c>
      <c r="V303" s="5"/>
      <c r="W303" s="167" t="str">
        <f t="shared" si="292"/>
        <v>3-60-JFMC-0002</v>
      </c>
      <c r="X303" s="19" t="s">
        <v>180</v>
      </c>
      <c r="Y303" s="19">
        <v>60</v>
      </c>
      <c r="Z303" s="19" t="s">
        <v>310</v>
      </c>
      <c r="AA303" s="19" t="s">
        <v>305</v>
      </c>
      <c r="AB303" s="19"/>
      <c r="AC303" s="19" t="s">
        <v>192</v>
      </c>
      <c r="AD303" s="5"/>
      <c r="AE303" s="19">
        <v>4</v>
      </c>
      <c r="AF303" s="19" t="s">
        <v>181</v>
      </c>
      <c r="AG303" s="19" t="s">
        <v>182</v>
      </c>
      <c r="AH303" s="19">
        <v>335</v>
      </c>
      <c r="AI303" s="19" t="s">
        <v>193</v>
      </c>
      <c r="AJ303" s="5"/>
      <c r="AK303" s="5"/>
      <c r="AL303" s="5" t="s">
        <v>122</v>
      </c>
      <c r="AM303" s="5"/>
      <c r="AN303" s="5" t="s">
        <v>169</v>
      </c>
      <c r="AO303" s="5" t="str">
        <f>CONCATENATE("0055-",B303,"-",C303,"-","4",".",AE303,".",AF303,".",AG303,".",AH303,"-",AL303,".",AN303,"-",AI303)</f>
        <v>0055-CPC-GA1-4.4.4.60.335-PS.V0-0003</v>
      </c>
      <c r="AP303" s="5" t="str">
        <f>CONCATENATE("0055-",B303,"-",C303,"-","4",".",AE303,".",AF303,".",AG303,".",AH303,"-",AL303,"-",AN303,"-",AI303,"_",BD303,"_",U303)</f>
        <v>0055-CPC-GA1-4.4.4.60.335-PS-V0-0003_A1_ER</v>
      </c>
      <c r="AQ303" s="13" t="s">
        <v>522</v>
      </c>
      <c r="AR303" s="13" t="s">
        <v>356</v>
      </c>
      <c r="AS303" s="13"/>
      <c r="AT303" s="13"/>
      <c r="AU303" s="13" t="s">
        <v>320</v>
      </c>
      <c r="AV303" s="13" t="s">
        <v>335</v>
      </c>
      <c r="AW303" s="13" t="str">
        <f>CONCATENATE(AQ303," ",AS303,CHAR(10),W303,CHAR(10),AU303)</f>
        <v>AFA&amp;FFS Marshalling cabinet KSPA 9030-01/TECON TU 4371-001-00159093-07 REV.5. 
3-60-JFMC-0002
General view drawings</v>
      </c>
      <c r="AX303" s="13" t="str">
        <f>CONCATENATE(AR303," ",AT303,CHAR(10),W303,CHAR(10),AV303)</f>
        <v>Контроллер для систем пожарной автоматики КСПА 9030-01/Текон, ТУ 4371-001-00159093-07 изм.5. Шкаф кроссовый АСПС и ПТ. 
3-60-JFMC-0002
Чертеж общего вида</v>
      </c>
      <c r="AY303" s="5"/>
      <c r="AZ303" s="5" t="s">
        <v>490</v>
      </c>
      <c r="BA303" s="5" t="s">
        <v>489</v>
      </c>
      <c r="BB303" s="5" t="str">
        <f>IF(FW303&gt;0,"02",IF(FN303&gt;0,"01",IF(FE303&gt;0,"00",IF(EM303&gt;0,"G1",IF(ED303&gt;0,"F1",IF(DU303&gt;0,"E1",IF(DL303&gt;0,"D1",IF(DC303&gt;0,"C1",IF(CT303&gt;0,"B1",IF(BM303&gt;0,"A1","-"))))))))))</f>
        <v>A1</v>
      </c>
      <c r="BC303" s="167" t="str">
        <f t="shared" si="282"/>
        <v>IFR</v>
      </c>
      <c r="BD303" s="5" t="str">
        <f t="shared" si="293"/>
        <v>A1</v>
      </c>
      <c r="BE303" s="5"/>
      <c r="BF303" s="5"/>
      <c r="BG303" s="12"/>
      <c r="BH303" s="5"/>
      <c r="BI303" s="5"/>
      <c r="BJ303" s="54">
        <f>FB303-(28+15)</f>
        <v>44180</v>
      </c>
      <c r="BK303" s="54">
        <f ca="1">IF(BM303&gt;0,BL303,IF(BJ303&lt;TODAY(),WORKDAY(TODAY(),10),BJ303))</f>
        <v>44252</v>
      </c>
      <c r="BL303" s="193">
        <v>44252</v>
      </c>
      <c r="BM303" s="167" t="s">
        <v>793</v>
      </c>
      <c r="BN303" s="167"/>
      <c r="BO303" s="167"/>
      <c r="BP303" s="167"/>
      <c r="BQ303" s="167"/>
      <c r="BR303" s="157"/>
      <c r="BS303" s="157"/>
      <c r="BT303" s="157"/>
      <c r="BU303" s="157"/>
      <c r="BV303" s="157"/>
      <c r="BW303" s="147"/>
      <c r="BX303" s="147"/>
      <c r="BY303" s="147"/>
      <c r="BZ303" s="147"/>
      <c r="CA303" s="147"/>
      <c r="CB303" s="125"/>
      <c r="CC303" s="125"/>
      <c r="CD303" s="125"/>
      <c r="CE303" s="125"/>
      <c r="CF303" s="125"/>
      <c r="CG303" s="125"/>
      <c r="CH303" s="125"/>
      <c r="CI303" s="125"/>
      <c r="CJ303" s="125"/>
      <c r="CK303" s="125"/>
      <c r="CL303" s="24">
        <f>WORKDAY(BJ303,20)</f>
        <v>44208</v>
      </c>
      <c r="CM303" s="24">
        <f ca="1">IF(BM303&gt;0,WORKDAY(BK303,10),"-")</f>
        <v>44266</v>
      </c>
      <c r="CN303" s="54"/>
      <c r="CO303" s="117"/>
      <c r="CP303" s="34"/>
      <c r="CQ303" s="24">
        <f>WORKDAY(CL303,10)</f>
        <v>44222</v>
      </c>
      <c r="CR303" s="24" t="str">
        <f>IF(CO303&gt;0,WORKDAY(CM303,10),"-")</f>
        <v>-</v>
      </c>
      <c r="CS303" s="54"/>
      <c r="CT303" s="5"/>
      <c r="CU303" s="24" t="str">
        <f>IF(CT303&gt;0,WORKDAY(CQ303,10),"-")</f>
        <v>-</v>
      </c>
      <c r="CV303" s="24" t="str">
        <f>IF(CT303&gt;0,WORKDAY(CR303,10),"-")</f>
        <v>-</v>
      </c>
      <c r="CW303" s="54"/>
      <c r="CX303" s="5"/>
      <c r="CY303" s="34"/>
      <c r="CZ303" s="24" t="str">
        <f>IF(CX303&gt;0,WORKDAY(CU303,10),"-")</f>
        <v>-</v>
      </c>
      <c r="DA303" s="24" t="str">
        <f>IF(CX303&gt;0,WORKDAY(CV303,10),"-")</f>
        <v>-</v>
      </c>
      <c r="DB303" s="24"/>
      <c r="DC303" s="5"/>
      <c r="DD303" s="24" t="str">
        <f>IF(DC303&gt;0,WORKDAY(CZ303,10),"-")</f>
        <v>-</v>
      </c>
      <c r="DE303" s="24" t="str">
        <f>IF(DC303&gt;0,WORKDAY(DA303,10),"-")</f>
        <v>-</v>
      </c>
      <c r="DF303" s="5"/>
      <c r="DG303" s="5"/>
      <c r="DH303" s="54"/>
      <c r="DI303" s="24" t="str">
        <f>IF(DG303&gt;0,WORKDAY(DD303,10),"-")</f>
        <v>-</v>
      </c>
      <c r="DJ303" s="24" t="str">
        <f>IF(DG303&gt;0,WORKDAY(DE303,10),"-")</f>
        <v>-</v>
      </c>
      <c r="DK303" s="5"/>
      <c r="DL303" s="5"/>
      <c r="DM303" s="24" t="str">
        <f>IF(DL303&gt;0,WORKDAY(DI303,10),"-")</f>
        <v>-</v>
      </c>
      <c r="DN303" s="24" t="str">
        <f>IF(DL303&gt;0,WORKDAY(DJ303,10),"-")</f>
        <v>-</v>
      </c>
      <c r="DO303" s="5"/>
      <c r="DP303" s="5"/>
      <c r="DQ303" s="54"/>
      <c r="DR303" s="24" t="str">
        <f>IF(DP303&gt;0,WORKDAY(DM303,10),"-")</f>
        <v>-</v>
      </c>
      <c r="DS303" s="24" t="str">
        <f>IF(DP303&gt;0,WORKDAY(DN303,10),"-")</f>
        <v>-</v>
      </c>
      <c r="DT303" s="5"/>
      <c r="DU303" s="5"/>
      <c r="DV303" s="24" t="str">
        <f>IF(DU303&gt;0,WORKDAY(DR303,10),"-")</f>
        <v>-</v>
      </c>
      <c r="DW303" s="24" t="str">
        <f>IF(DU303&gt;0,WORKDAY(DS303,10),"-")</f>
        <v>-</v>
      </c>
      <c r="DX303" s="5"/>
      <c r="DY303" s="5"/>
      <c r="DZ303" s="54"/>
      <c r="EA303" s="24" t="str">
        <f>IF(DY303&gt;0,WORKDAY(DV303,10),"-")</f>
        <v>-</v>
      </c>
      <c r="EB303" s="24" t="str">
        <f>IF(DY303&gt;0,WORKDAY(DW303,10),"-")</f>
        <v>-</v>
      </c>
      <c r="EC303" s="5"/>
      <c r="ED303" s="5"/>
      <c r="EE303" s="24" t="str">
        <f>IF(ED303&gt;0,WORKDAY(EA303,10),"-")</f>
        <v>-</v>
      </c>
      <c r="EF303" s="24" t="str">
        <f>IF(ED303&gt;0,WORKDAY(EB303,10),"-")</f>
        <v>-</v>
      </c>
      <c r="EG303" s="5"/>
      <c r="EH303" s="5"/>
      <c r="EI303" s="54"/>
      <c r="EJ303" s="24" t="str">
        <f>IF(EH303&gt;0,WORKDAY(EE303,10),"-")</f>
        <v>-</v>
      </c>
      <c r="EK303" s="24" t="str">
        <f>IF(EH303&gt;0,WORKDAY(EF303,10),"-")</f>
        <v>-</v>
      </c>
      <c r="EL303" s="5"/>
      <c r="EM303" s="5"/>
      <c r="EN303" s="24" t="str">
        <f>IF(EM303&gt;0,WORKDAY(EJ303,10),"-")</f>
        <v>-</v>
      </c>
      <c r="EO303" s="24" t="str">
        <f>IF(EM303&gt;0,WORKDAY(EK303,10),"-")</f>
        <v>-</v>
      </c>
      <c r="EP303" s="5"/>
      <c r="EQ303" s="5"/>
      <c r="ER303" s="54"/>
      <c r="ES303" s="54"/>
      <c r="ET303" s="54"/>
      <c r="EU303" s="54"/>
      <c r="EV303" s="54"/>
      <c r="EW303" s="24"/>
      <c r="EX303" s="24"/>
      <c r="EY303" s="167"/>
      <c r="EZ303" s="167"/>
      <c r="FA303" s="193"/>
      <c r="FB303" s="214">
        <v>44223</v>
      </c>
      <c r="FC303" s="214">
        <f ca="1">IF(BK303&gt;0,IF(DC303&gt;0,WORKDAY(DB303,20),IF(CT303&gt;0,WORKDAY(CS303,30),IF(CO303&gt;0,WORKDAY(CN303,40),FB303))),"-")</f>
        <v>44223</v>
      </c>
      <c r="FD303" s="5"/>
      <c r="FE303" s="5"/>
      <c r="FF303" s="24" t="str">
        <f>IF(FE303&gt;0,WORKDAY(FB303,10),"-")</f>
        <v>-</v>
      </c>
      <c r="FG303" s="24" t="str">
        <f>IF(FE303&gt;0,WORKDAY(FC303,10),"-")</f>
        <v>-</v>
      </c>
      <c r="FH303" s="5"/>
      <c r="FI303" s="5"/>
      <c r="FJ303" s="34"/>
      <c r="FK303" s="24">
        <f t="shared" si="294"/>
        <v>44251</v>
      </c>
      <c r="FL303" s="24">
        <f t="shared" si="285"/>
        <v>44251</v>
      </c>
      <c r="FM303" s="5"/>
      <c r="FN303" s="5"/>
      <c r="FO303" s="24" t="str">
        <f>IF(FN303&gt;0,WORKDAY(FK303,10),"-")</f>
        <v>-</v>
      </c>
      <c r="FP303" s="24" t="str">
        <f>IF(FN303&gt;0,WORKDAY(FL303,10),"-")</f>
        <v>-</v>
      </c>
      <c r="FQ303" s="5"/>
      <c r="FR303" s="5"/>
      <c r="FS303" s="54"/>
      <c r="FT303" s="24">
        <f t="shared" si="295"/>
        <v>44279</v>
      </c>
      <c r="FU303" s="24">
        <f t="shared" si="287"/>
        <v>44279</v>
      </c>
      <c r="FV303" s="5"/>
      <c r="FW303" s="5"/>
      <c r="FX303" s="24" t="str">
        <f>IF(FW303&gt;0,WORKDAY(FT303,10),"-")</f>
        <v>-</v>
      </c>
      <c r="FY303" s="24" t="str">
        <f>IF(FW303&gt;0,WORKDAY(FU303,10),"-")</f>
        <v>-</v>
      </c>
      <c r="FZ303" s="5"/>
      <c r="GA303" s="5"/>
      <c r="GB303" s="54"/>
      <c r="GC303" s="54"/>
      <c r="GD303" s="54"/>
      <c r="GE303" s="54"/>
      <c r="GF303" s="54"/>
      <c r="GG303" s="54"/>
      <c r="GH303" s="54"/>
      <c r="GI303" s="54"/>
      <c r="GJ303" s="54"/>
      <c r="GK303" s="54"/>
      <c r="GL303" s="54"/>
      <c r="GM303" s="54"/>
      <c r="GN303" s="54"/>
      <c r="GO303" s="54"/>
      <c r="GP303" s="54"/>
      <c r="GQ303" s="54"/>
      <c r="GR303" s="54"/>
      <c r="GS303" s="54"/>
      <c r="GT303" s="54"/>
      <c r="GU303" s="54"/>
      <c r="GV303" s="54"/>
      <c r="GW303" s="54"/>
      <c r="GX303" s="54"/>
      <c r="GY303" s="54"/>
      <c r="GZ303" s="193"/>
      <c r="HA303" s="54"/>
      <c r="HB303" s="54"/>
      <c r="HC303" s="54"/>
      <c r="HD303" s="34">
        <f t="shared" ca="1" si="246"/>
        <v>1</v>
      </c>
      <c r="HE303" s="25">
        <f t="shared" ca="1" si="271"/>
        <v>6.8389057750759875E-4</v>
      </c>
      <c r="HF303" s="25">
        <f t="shared" ca="1" si="272"/>
        <v>1.5197568389057751E-3</v>
      </c>
      <c r="HG303" s="25">
        <f t="shared" ca="1" si="273"/>
        <v>9.0543259557344079E-4</v>
      </c>
      <c r="HH303" s="25">
        <f t="shared" ca="1" si="274"/>
        <v>2.012072434607646E-3</v>
      </c>
      <c r="HI303" s="25"/>
      <c r="HJ303" s="25"/>
      <c r="HK303" s="5"/>
      <c r="HL303" s="24">
        <f t="shared" ca="1" si="241"/>
        <v>44252</v>
      </c>
      <c r="HM303" s="107"/>
      <c r="HO303" s="204" t="str">
        <f t="shared" si="247"/>
        <v>ожидание A1</v>
      </c>
      <c r="HP303" s="204" t="str">
        <f t="shared" si="248"/>
        <v>не выгружено 00</v>
      </c>
      <c r="HQ303" s="182" t="str">
        <f t="shared" si="249"/>
        <v>выгружено A1</v>
      </c>
      <c r="HR303" s="182" t="str">
        <f t="shared" si="250"/>
        <v>ожидание A1</v>
      </c>
      <c r="HS303" s="182" t="b">
        <f t="shared" si="251"/>
        <v>0</v>
      </c>
      <c r="HT303" s="182" t="str">
        <f t="shared" si="252"/>
        <v>ожидание замечаний</v>
      </c>
      <c r="HU303" s="182" t="str">
        <f t="shared" si="253"/>
        <v>0055-P2-GA1-CPC-TRM-00669</v>
      </c>
      <c r="HV303" s="191">
        <f t="shared" si="254"/>
        <v>44252</v>
      </c>
      <c r="HW303" s="184" t="str">
        <f t="shared" si="255"/>
        <v>ожидание A1</v>
      </c>
      <c r="HX303" s="191" t="str">
        <f t="shared" si="256"/>
        <v>ожидание A1</v>
      </c>
      <c r="HY303" s="183"/>
      <c r="HZ303" s="182" t="str">
        <f t="shared" si="257"/>
        <v>выгружено</v>
      </c>
      <c r="IA303" s="182" t="str">
        <f t="shared" si="258"/>
        <v>A1</v>
      </c>
      <c r="IB303" s="182" t="str">
        <f t="shared" si="259"/>
        <v>ожидание замечаний к ревизии</v>
      </c>
      <c r="IC303" s="182" t="str">
        <f t="shared" si="260"/>
        <v>A1</v>
      </c>
      <c r="ID303" s="182" t="str">
        <f t="shared" si="261"/>
        <v>A1</v>
      </c>
      <c r="IE303" s="185" t="str">
        <f t="shared" si="262"/>
        <v>1</v>
      </c>
      <c r="IF303" s="135" t="s">
        <v>705</v>
      </c>
      <c r="IG303" s="181">
        <v>1</v>
      </c>
    </row>
    <row r="304" spans="1:289" s="57" customFormat="1" ht="57" customHeight="1">
      <c r="A304" s="6"/>
      <c r="B304" s="19" t="s">
        <v>156</v>
      </c>
      <c r="C304" s="19" t="s">
        <v>157</v>
      </c>
      <c r="D304" s="5"/>
      <c r="E304" s="5"/>
      <c r="F304" s="5"/>
      <c r="G304" s="5"/>
      <c r="H304" s="5" t="s">
        <v>727</v>
      </c>
      <c r="I304" s="5" t="s">
        <v>736</v>
      </c>
      <c r="J304" s="5"/>
      <c r="K304" s="5"/>
      <c r="L304" s="5"/>
      <c r="M304" s="5"/>
      <c r="N304" s="5"/>
      <c r="O304" s="5"/>
      <c r="P304" s="5" t="s">
        <v>749</v>
      </c>
      <c r="Q304" s="5" t="s">
        <v>750</v>
      </c>
      <c r="R304" s="5" t="s">
        <v>204</v>
      </c>
      <c r="S304" s="5" t="s">
        <v>364</v>
      </c>
      <c r="T304" s="5" t="s">
        <v>363</v>
      </c>
      <c r="U304" s="5" t="s">
        <v>158</v>
      </c>
      <c r="V304" s="5"/>
      <c r="W304" s="167" t="str">
        <f t="shared" si="292"/>
        <v>3-60-JFMC-0002</v>
      </c>
      <c r="X304" s="19" t="s">
        <v>180</v>
      </c>
      <c r="Y304" s="19">
        <v>60</v>
      </c>
      <c r="Z304" s="19" t="s">
        <v>310</v>
      </c>
      <c r="AA304" s="19" t="s">
        <v>305</v>
      </c>
      <c r="AB304" s="19"/>
      <c r="AC304" s="19" t="s">
        <v>192</v>
      </c>
      <c r="AD304" s="5"/>
      <c r="AE304" s="19">
        <v>4</v>
      </c>
      <c r="AF304" s="19" t="s">
        <v>181</v>
      </c>
      <c r="AG304" s="19" t="s">
        <v>182</v>
      </c>
      <c r="AH304" s="19">
        <v>335</v>
      </c>
      <c r="AI304" s="19" t="s">
        <v>193</v>
      </c>
      <c r="AJ304" s="5"/>
      <c r="AK304" s="5"/>
      <c r="AL304" s="5" t="s">
        <v>122</v>
      </c>
      <c r="AM304" s="5"/>
      <c r="AN304" s="5" t="s">
        <v>170</v>
      </c>
      <c r="AO304" s="5" t="str">
        <f>CONCATENATE("0055-",B304,"-",C304,"-","4",".",AE304,".",AF304,".",AG304,".",AH304,"-",AL304,".",AN304,"-",AI304)</f>
        <v>0055-CPC-GA1-4.4.4.60.335-PS.SB-0003</v>
      </c>
      <c r="AP304" s="5" t="str">
        <f>CONCATENATE("0055-",B304,"-",C304,"-","4",".",AE304,".",AF304,".",AG304,".",AH304,"-",AL304,"-",AN304,"-",AI304,"_",BD304,"_",U304)</f>
        <v>0055-CPC-GA1-4.4.4.60.335-PS-SB-0003_A1_ER</v>
      </c>
      <c r="AQ304" s="13" t="s">
        <v>522</v>
      </c>
      <c r="AR304" s="13" t="s">
        <v>356</v>
      </c>
      <c r="AS304" s="13"/>
      <c r="AT304" s="13"/>
      <c r="AU304" s="13" t="s">
        <v>321</v>
      </c>
      <c r="AV304" s="13" t="s">
        <v>336</v>
      </c>
      <c r="AW304" s="13" t="str">
        <f>CONCATENATE(AQ304," ",AS304,CHAR(10),W304,CHAR(10),AU304)</f>
        <v>AFA&amp;FFS Marshalling cabinet KSPA 9030-01/TECON TU 4371-001-00159093-07 REV.5. 
3-60-JFMC-0002
Electrical circuits</v>
      </c>
      <c r="AX304" s="13" t="str">
        <f>CONCATENATE(AR304," ",AT304,CHAR(10),W304,CHAR(10),AV304)</f>
        <v>Контроллер для систем пожарной автоматики КСПА 9030-01/Текон, ТУ 4371-001-00159093-07 изм.5. Шкаф кроссовый АСПС и ПТ. 
3-60-JFMC-0002
Схема электрическая принципиальная</v>
      </c>
      <c r="AY304" s="5"/>
      <c r="AZ304" s="5" t="s">
        <v>490</v>
      </c>
      <c r="BA304" s="5" t="s">
        <v>489</v>
      </c>
      <c r="BB304" s="5" t="str">
        <f>IF(FW304&gt;0,"02",IF(FN304&gt;0,"01",IF(FE304&gt;0,"00",IF(EM304&gt;0,"G1",IF(ED304&gt;0,"F1",IF(DU304&gt;0,"E1",IF(DL304&gt;0,"D1",IF(DC304&gt;0,"C1",IF(CT304&gt;0,"B1",IF(BM304&gt;0,"A1","-"))))))))))</f>
        <v>A1</v>
      </c>
      <c r="BC304" s="167" t="str">
        <f t="shared" si="282"/>
        <v>IFR</v>
      </c>
      <c r="BD304" s="5" t="str">
        <f t="shared" si="293"/>
        <v>A1</v>
      </c>
      <c r="BE304" s="5"/>
      <c r="BF304" s="5"/>
      <c r="BG304" s="12"/>
      <c r="BH304" s="5"/>
      <c r="BI304" s="5"/>
      <c r="BJ304" s="54">
        <f>FB304-(28+15)</f>
        <v>44180</v>
      </c>
      <c r="BK304" s="54">
        <f ca="1">IF(BM304&gt;0,BL304,IF(BJ304&lt;TODAY(),WORKDAY(TODAY(),10),BJ304))</f>
        <v>44252</v>
      </c>
      <c r="BL304" s="193">
        <v>44252</v>
      </c>
      <c r="BM304" s="167" t="s">
        <v>793</v>
      </c>
      <c r="BN304" s="167"/>
      <c r="BO304" s="167"/>
      <c r="BP304" s="167"/>
      <c r="BQ304" s="167"/>
      <c r="BR304" s="157"/>
      <c r="BS304" s="157"/>
      <c r="BT304" s="157"/>
      <c r="BU304" s="157"/>
      <c r="BV304" s="157"/>
      <c r="BW304" s="147"/>
      <c r="BX304" s="147"/>
      <c r="BY304" s="147"/>
      <c r="BZ304" s="147"/>
      <c r="CA304" s="147"/>
      <c r="CB304" s="125"/>
      <c r="CC304" s="125"/>
      <c r="CD304" s="125"/>
      <c r="CE304" s="125"/>
      <c r="CF304" s="125"/>
      <c r="CG304" s="125"/>
      <c r="CH304" s="125"/>
      <c r="CI304" s="125"/>
      <c r="CJ304" s="125"/>
      <c r="CK304" s="125"/>
      <c r="CL304" s="24">
        <f>WORKDAY(BJ304,20)</f>
        <v>44208</v>
      </c>
      <c r="CM304" s="24">
        <f ca="1">IF(BM304&gt;0,WORKDAY(BK304,10),"-")</f>
        <v>44266</v>
      </c>
      <c r="CN304" s="54"/>
      <c r="CO304" s="117"/>
      <c r="CP304" s="34"/>
      <c r="CQ304" s="24">
        <f>WORKDAY(CL304,10)</f>
        <v>44222</v>
      </c>
      <c r="CR304" s="24" t="str">
        <f>IF(CO304&gt;0,WORKDAY(CM304,10),"-")</f>
        <v>-</v>
      </c>
      <c r="CS304" s="54"/>
      <c r="CT304" s="5"/>
      <c r="CU304" s="24" t="str">
        <f>IF(CT304&gt;0,WORKDAY(CQ304,10),"-")</f>
        <v>-</v>
      </c>
      <c r="CV304" s="24" t="str">
        <f>IF(CT304&gt;0,WORKDAY(CR304,10),"-")</f>
        <v>-</v>
      </c>
      <c r="CW304" s="54"/>
      <c r="CX304" s="5"/>
      <c r="CY304" s="34"/>
      <c r="CZ304" s="24" t="str">
        <f>IF(CX304&gt;0,WORKDAY(CU304,10),"-")</f>
        <v>-</v>
      </c>
      <c r="DA304" s="24" t="str">
        <f>IF(CX304&gt;0,WORKDAY(CV304,10),"-")</f>
        <v>-</v>
      </c>
      <c r="DB304" s="24"/>
      <c r="DC304" s="5"/>
      <c r="DD304" s="24" t="str">
        <f>IF(DC304&gt;0,WORKDAY(CZ304,10),"-")</f>
        <v>-</v>
      </c>
      <c r="DE304" s="24" t="str">
        <f>IF(DC304&gt;0,WORKDAY(DA304,10),"-")</f>
        <v>-</v>
      </c>
      <c r="DF304" s="5"/>
      <c r="DG304" s="5"/>
      <c r="DH304" s="54"/>
      <c r="DI304" s="24" t="str">
        <f>IF(DG304&gt;0,WORKDAY(DD304,10),"-")</f>
        <v>-</v>
      </c>
      <c r="DJ304" s="24" t="str">
        <f>IF(DG304&gt;0,WORKDAY(DE304,10),"-")</f>
        <v>-</v>
      </c>
      <c r="DK304" s="5"/>
      <c r="DL304" s="5"/>
      <c r="DM304" s="24" t="str">
        <f>IF(DL304&gt;0,WORKDAY(DI304,10),"-")</f>
        <v>-</v>
      </c>
      <c r="DN304" s="24" t="str">
        <f>IF(DL304&gt;0,WORKDAY(DJ304,10),"-")</f>
        <v>-</v>
      </c>
      <c r="DO304" s="5"/>
      <c r="DP304" s="5"/>
      <c r="DQ304" s="54"/>
      <c r="DR304" s="24" t="str">
        <f>IF(DP304&gt;0,WORKDAY(DM304,10),"-")</f>
        <v>-</v>
      </c>
      <c r="DS304" s="24" t="str">
        <f>IF(DP304&gt;0,WORKDAY(DN304,10),"-")</f>
        <v>-</v>
      </c>
      <c r="DT304" s="5"/>
      <c r="DU304" s="5"/>
      <c r="DV304" s="24" t="str">
        <f>IF(DU304&gt;0,WORKDAY(DR304,10),"-")</f>
        <v>-</v>
      </c>
      <c r="DW304" s="24" t="str">
        <f>IF(DU304&gt;0,WORKDAY(DS304,10),"-")</f>
        <v>-</v>
      </c>
      <c r="DX304" s="5"/>
      <c r="DY304" s="5"/>
      <c r="DZ304" s="54"/>
      <c r="EA304" s="24" t="str">
        <f>IF(DY304&gt;0,WORKDAY(DV304,10),"-")</f>
        <v>-</v>
      </c>
      <c r="EB304" s="24" t="str">
        <f>IF(DY304&gt;0,WORKDAY(DW304,10),"-")</f>
        <v>-</v>
      </c>
      <c r="EC304" s="5"/>
      <c r="ED304" s="5"/>
      <c r="EE304" s="24" t="str">
        <f>IF(ED304&gt;0,WORKDAY(EA304,10),"-")</f>
        <v>-</v>
      </c>
      <c r="EF304" s="24" t="str">
        <f>IF(ED304&gt;0,WORKDAY(EB304,10),"-")</f>
        <v>-</v>
      </c>
      <c r="EG304" s="5"/>
      <c r="EH304" s="5"/>
      <c r="EI304" s="54"/>
      <c r="EJ304" s="24" t="str">
        <f>IF(EH304&gt;0,WORKDAY(EE304,10),"-")</f>
        <v>-</v>
      </c>
      <c r="EK304" s="24" t="str">
        <f>IF(EH304&gt;0,WORKDAY(EF304,10),"-")</f>
        <v>-</v>
      </c>
      <c r="EL304" s="5"/>
      <c r="EM304" s="5"/>
      <c r="EN304" s="24" t="str">
        <f>IF(EM304&gt;0,WORKDAY(EJ304,10),"-")</f>
        <v>-</v>
      </c>
      <c r="EO304" s="24" t="str">
        <f>IF(EM304&gt;0,WORKDAY(EK304,10),"-")</f>
        <v>-</v>
      </c>
      <c r="EP304" s="5"/>
      <c r="EQ304" s="5"/>
      <c r="ER304" s="54"/>
      <c r="ES304" s="54"/>
      <c r="ET304" s="54"/>
      <c r="EU304" s="54"/>
      <c r="EV304" s="54"/>
      <c r="EW304" s="24"/>
      <c r="EX304" s="24"/>
      <c r="EY304" s="167"/>
      <c r="EZ304" s="167"/>
      <c r="FA304" s="193"/>
      <c r="FB304" s="214">
        <v>44223</v>
      </c>
      <c r="FC304" s="214">
        <f ca="1">IF(BK304&gt;0,IF(DC304&gt;0,WORKDAY(DB304,20),IF(CT304&gt;0,WORKDAY(CS304,30),IF(CO304&gt;0,WORKDAY(CN304,40),FB304))),"-")</f>
        <v>44223</v>
      </c>
      <c r="FD304" s="5"/>
      <c r="FE304" s="167"/>
      <c r="FF304" s="24" t="str">
        <f>IF(FE304&gt;0,WORKDAY(FB304,10),"-")</f>
        <v>-</v>
      </c>
      <c r="FG304" s="24" t="str">
        <f>IF(FE304&gt;0,WORKDAY(FC304,10),"-")</f>
        <v>-</v>
      </c>
      <c r="FH304" s="5"/>
      <c r="FI304" s="5"/>
      <c r="FJ304" s="34"/>
      <c r="FK304" s="24">
        <f t="shared" si="294"/>
        <v>44251</v>
      </c>
      <c r="FL304" s="24">
        <f t="shared" si="285"/>
        <v>44251</v>
      </c>
      <c r="FM304" s="5"/>
      <c r="FN304" s="5"/>
      <c r="FO304" s="24" t="str">
        <f>IF(FN304&gt;0,WORKDAY(FK304,10),"-")</f>
        <v>-</v>
      </c>
      <c r="FP304" s="24" t="str">
        <f>IF(FN304&gt;0,WORKDAY(FL304,10),"-")</f>
        <v>-</v>
      </c>
      <c r="FQ304" s="5"/>
      <c r="FR304" s="5"/>
      <c r="FS304" s="54"/>
      <c r="FT304" s="24">
        <f t="shared" si="295"/>
        <v>44279</v>
      </c>
      <c r="FU304" s="24">
        <f t="shared" si="287"/>
        <v>44279</v>
      </c>
      <c r="FV304" s="5"/>
      <c r="FW304" s="5"/>
      <c r="FX304" s="24" t="str">
        <f>IF(FW304&gt;0,WORKDAY(FT304,10),"-")</f>
        <v>-</v>
      </c>
      <c r="FY304" s="24" t="str">
        <f>IF(FW304&gt;0,WORKDAY(FU304,10),"-")</f>
        <v>-</v>
      </c>
      <c r="FZ304" s="5"/>
      <c r="GA304" s="5"/>
      <c r="GB304" s="54"/>
      <c r="GC304" s="54"/>
      <c r="GD304" s="54"/>
      <c r="GE304" s="54"/>
      <c r="GF304" s="54"/>
      <c r="GG304" s="54"/>
      <c r="GH304" s="54"/>
      <c r="GI304" s="54"/>
      <c r="GJ304" s="54"/>
      <c r="GK304" s="54"/>
      <c r="GL304" s="54"/>
      <c r="GM304" s="54"/>
      <c r="GN304" s="54"/>
      <c r="GO304" s="54"/>
      <c r="GP304" s="54"/>
      <c r="GQ304" s="54"/>
      <c r="GR304" s="54"/>
      <c r="GS304" s="54"/>
      <c r="GT304" s="54"/>
      <c r="GU304" s="54"/>
      <c r="GV304" s="54"/>
      <c r="GW304" s="54"/>
      <c r="GX304" s="54"/>
      <c r="GY304" s="54"/>
      <c r="GZ304" s="193"/>
      <c r="HA304" s="54"/>
      <c r="HB304" s="54"/>
      <c r="HC304" s="54"/>
      <c r="HD304" s="34">
        <f t="shared" ca="1" si="246"/>
        <v>1</v>
      </c>
      <c r="HE304" s="25">
        <f t="shared" ca="1" si="271"/>
        <v>6.8389057750759875E-4</v>
      </c>
      <c r="HF304" s="25">
        <f t="shared" ca="1" si="272"/>
        <v>1.5197568389057751E-3</v>
      </c>
      <c r="HG304" s="25">
        <f t="shared" ca="1" si="273"/>
        <v>9.0543259557344079E-4</v>
      </c>
      <c r="HH304" s="25">
        <f t="shared" ca="1" si="274"/>
        <v>2.012072434607646E-3</v>
      </c>
      <c r="HI304" s="25"/>
      <c r="HJ304" s="25"/>
      <c r="HK304" s="5"/>
      <c r="HL304" s="24">
        <f t="shared" ca="1" si="241"/>
        <v>44252</v>
      </c>
      <c r="HM304" s="107"/>
      <c r="HO304" s="204" t="str">
        <f t="shared" si="247"/>
        <v>ожидание A1</v>
      </c>
      <c r="HP304" s="204" t="str">
        <f t="shared" si="248"/>
        <v>не выгружено 00</v>
      </c>
      <c r="HQ304" s="182" t="str">
        <f t="shared" si="249"/>
        <v>выгружено A1</v>
      </c>
      <c r="HR304" s="182" t="str">
        <f t="shared" si="250"/>
        <v>ожидание A1</v>
      </c>
      <c r="HS304" s="182" t="b">
        <f t="shared" si="251"/>
        <v>0</v>
      </c>
      <c r="HT304" s="182" t="str">
        <f t="shared" si="252"/>
        <v>ожидание замечаний</v>
      </c>
      <c r="HU304" s="182" t="str">
        <f t="shared" si="253"/>
        <v>0055-P2-GA1-CPC-TRM-00669</v>
      </c>
      <c r="HV304" s="191">
        <f t="shared" si="254"/>
        <v>44252</v>
      </c>
      <c r="HW304" s="184" t="str">
        <f t="shared" si="255"/>
        <v>ожидание A1</v>
      </c>
      <c r="HX304" s="191" t="str">
        <f t="shared" si="256"/>
        <v>ожидание A1</v>
      </c>
      <c r="HY304" s="183"/>
      <c r="HZ304" s="182" t="str">
        <f t="shared" si="257"/>
        <v>выгружено</v>
      </c>
      <c r="IA304" s="182" t="str">
        <f t="shared" si="258"/>
        <v>A1</v>
      </c>
      <c r="IB304" s="182" t="str">
        <f t="shared" si="259"/>
        <v>ожидание замечаний к ревизии</v>
      </c>
      <c r="IC304" s="182" t="str">
        <f t="shared" si="260"/>
        <v>A1</v>
      </c>
      <c r="ID304" s="182" t="str">
        <f t="shared" si="261"/>
        <v>A1</v>
      </c>
      <c r="IE304" s="185" t="str">
        <f t="shared" si="262"/>
        <v>1</v>
      </c>
      <c r="IF304" s="135" t="s">
        <v>705</v>
      </c>
      <c r="IG304" s="181">
        <v>1</v>
      </c>
    </row>
    <row r="305" spans="1:289" s="57" customFormat="1" ht="57" customHeight="1">
      <c r="A305" s="6"/>
      <c r="B305" s="19" t="s">
        <v>156</v>
      </c>
      <c r="C305" s="19" t="s">
        <v>157</v>
      </c>
      <c r="D305" s="5"/>
      <c r="E305" s="5"/>
      <c r="F305" s="5"/>
      <c r="G305" s="5"/>
      <c r="H305" s="5" t="s">
        <v>727</v>
      </c>
      <c r="I305" s="5" t="s">
        <v>736</v>
      </c>
      <c r="J305" s="5"/>
      <c r="K305" s="5"/>
      <c r="L305" s="5"/>
      <c r="M305" s="5"/>
      <c r="N305" s="5"/>
      <c r="O305" s="5"/>
      <c r="P305" s="5" t="s">
        <v>749</v>
      </c>
      <c r="Q305" s="5" t="s">
        <v>750</v>
      </c>
      <c r="R305" s="5" t="s">
        <v>204</v>
      </c>
      <c r="S305" s="5" t="s">
        <v>364</v>
      </c>
      <c r="T305" s="5" t="s">
        <v>363</v>
      </c>
      <c r="U305" s="5" t="s">
        <v>158</v>
      </c>
      <c r="V305" s="5"/>
      <c r="W305" s="167" t="str">
        <f>CONCATENATE(X305,"-",Y305,"-",Z305,AA305,,AB305,"-",AC305)</f>
        <v>3-60-JFMC-0002</v>
      </c>
      <c r="X305" s="19" t="s">
        <v>180</v>
      </c>
      <c r="Y305" s="19">
        <v>60</v>
      </c>
      <c r="Z305" s="19" t="s">
        <v>310</v>
      </c>
      <c r="AA305" s="19" t="s">
        <v>305</v>
      </c>
      <c r="AB305" s="19"/>
      <c r="AC305" s="19" t="s">
        <v>192</v>
      </c>
      <c r="AD305" s="5"/>
      <c r="AE305" s="19">
        <v>4</v>
      </c>
      <c r="AF305" s="19" t="s">
        <v>181</v>
      </c>
      <c r="AG305" s="19" t="s">
        <v>182</v>
      </c>
      <c r="AH305" s="19">
        <v>335</v>
      </c>
      <c r="AI305" s="19" t="s">
        <v>193</v>
      </c>
      <c r="AJ305" s="5"/>
      <c r="AK305" s="5"/>
      <c r="AL305" s="5" t="s">
        <v>122</v>
      </c>
      <c r="AM305" s="5"/>
      <c r="AN305" s="5" t="s">
        <v>546</v>
      </c>
      <c r="AO305" s="5" t="str">
        <f>CONCATENATE("0055-",B305,"-",C305,"-","4",".",AE305,".",AF305,".",AG305,".",AH305,"-",AL305,".",AN305,"-",AI305)</f>
        <v>0055-CPC-GA1-4.4.4.60.335-PS.JH-0003</v>
      </c>
      <c r="AP305" s="5" t="str">
        <f>CONCATENATE("0055-",B305,"-",C305,"-","4",".",AE305,".",AF305,".",AG305,".",AH305,"-",AL305,"-",AN305,"-",AI305,"_",BD305,"_",U305)</f>
        <v>0055-CPC-GA1-4.4.4.60.335-PS-JH-0003_-_ER</v>
      </c>
      <c r="AQ305" s="13" t="s">
        <v>522</v>
      </c>
      <c r="AR305" s="13" t="s">
        <v>356</v>
      </c>
      <c r="AS305" s="13"/>
      <c r="AT305" s="13"/>
      <c r="AU305" s="13" t="s">
        <v>286</v>
      </c>
      <c r="AV305" s="13" t="s">
        <v>287</v>
      </c>
      <c r="AW305" s="13" t="str">
        <f>CONCATENATE(AQ305," ",AS305,CHAR(10),W305,CHAR(10),AU305)</f>
        <v>AFA&amp;FFS Marshalling cabinet KSPA 9030-01/TECON TU 4371-001-00159093-07 REV.5. 
3-60-JFMC-0002
Passport</v>
      </c>
      <c r="AX305" s="13" t="str">
        <f>CONCATENATE(AR305," ",AT305,CHAR(10),W305,CHAR(10),AV305)</f>
        <v>Контроллер для систем пожарной автоматики КСПА 9030-01/Текон, ТУ 4371-001-00159093-07 изм.5. Шкаф кроссовый АСПС и ПТ. 
3-60-JFMC-0002
Паспорт</v>
      </c>
      <c r="AY305" s="5"/>
      <c r="AZ305" s="5" t="s">
        <v>490</v>
      </c>
      <c r="BA305" s="5" t="s">
        <v>489</v>
      </c>
      <c r="BB305" s="5" t="str">
        <f>IF(FW305&gt;0,"02",IF(FN305&gt;0,"01",IF(FE305&gt;0,"00",IF(EM305&gt;0,"G1",IF(ED305&gt;0,"F1",IF(DU305&gt;0,"E1",IF(DL305&gt;0,"D1",IF(DC305&gt;0,"C1",IF(CT305&gt;0,"B1",IF(BM305&gt;0,"A1","-"))))))))))</f>
        <v>-</v>
      </c>
      <c r="BC305" s="167" t="str">
        <f t="shared" si="282"/>
        <v>-</v>
      </c>
      <c r="BD305" s="5" t="str">
        <f t="shared" si="293"/>
        <v>-</v>
      </c>
      <c r="BE305" s="5"/>
      <c r="BF305" s="5"/>
      <c r="BG305" s="12"/>
      <c r="BH305" s="5"/>
      <c r="BI305" s="5"/>
      <c r="BJ305" s="54">
        <f>FB305-(28+15)</f>
        <v>44227</v>
      </c>
      <c r="BK305" s="54">
        <f ca="1">IF(BM305&gt;0,BL305,IF(BJ305&lt;TODAY(),WORKDAY(TODAY(),10),BJ305))</f>
        <v>44294</v>
      </c>
      <c r="BL305" s="54"/>
      <c r="BM305" s="5"/>
      <c r="BN305" s="167"/>
      <c r="BO305" s="167"/>
      <c r="BP305" s="167"/>
      <c r="BQ305" s="167"/>
      <c r="BR305" s="157"/>
      <c r="BS305" s="157"/>
      <c r="BT305" s="157"/>
      <c r="BU305" s="157"/>
      <c r="BV305" s="157"/>
      <c r="BW305" s="147"/>
      <c r="BX305" s="147"/>
      <c r="BY305" s="147"/>
      <c r="BZ305" s="147"/>
      <c r="CA305" s="147"/>
      <c r="CB305" s="125"/>
      <c r="CC305" s="125"/>
      <c r="CD305" s="125"/>
      <c r="CE305" s="125"/>
      <c r="CF305" s="125"/>
      <c r="CG305" s="125"/>
      <c r="CH305" s="125"/>
      <c r="CI305" s="125"/>
      <c r="CJ305" s="125"/>
      <c r="CK305" s="125"/>
      <c r="CL305" s="24">
        <f>WORKDAY(BJ305,20)</f>
        <v>44253</v>
      </c>
      <c r="CM305" s="24" t="str">
        <f>IF(BM305&gt;0,WORKDAY(BK305,10),"-")</f>
        <v>-</v>
      </c>
      <c r="CN305" s="54"/>
      <c r="CO305" s="117"/>
      <c r="CP305" s="34">
        <v>3</v>
      </c>
      <c r="CQ305" s="24">
        <f>WORKDAY(CL305,10)</f>
        <v>44267</v>
      </c>
      <c r="CR305" s="24" t="str">
        <f>IF(CO305&gt;0,WORKDAY(CM305,10),"-")</f>
        <v>-</v>
      </c>
      <c r="CS305" s="54"/>
      <c r="CT305" s="5"/>
      <c r="CU305" s="24" t="str">
        <f>IF(CT305&gt;0,WORKDAY(CQ305,10),"-")</f>
        <v>-</v>
      </c>
      <c r="CV305" s="24" t="str">
        <f>IF(CT305&gt;0,WORKDAY(CR305,10),"-")</f>
        <v>-</v>
      </c>
      <c r="CW305" s="54"/>
      <c r="CX305" s="5"/>
      <c r="CY305" s="34"/>
      <c r="CZ305" s="24" t="str">
        <f>IF(CX305&gt;0,WORKDAY(CU305,10),"-")</f>
        <v>-</v>
      </c>
      <c r="DA305" s="24" t="str">
        <f>IF(CX305&gt;0,WORKDAY(CV305,10),"-")</f>
        <v>-</v>
      </c>
      <c r="DB305" s="24"/>
      <c r="DC305" s="5"/>
      <c r="DD305" s="24" t="str">
        <f>IF(DC305&gt;0,WORKDAY(CZ305,10),"-")</f>
        <v>-</v>
      </c>
      <c r="DE305" s="24" t="str">
        <f>IF(DC305&gt;0,WORKDAY(DA305,10),"-")</f>
        <v>-</v>
      </c>
      <c r="DF305" s="5"/>
      <c r="DG305" s="5"/>
      <c r="DH305" s="54"/>
      <c r="DI305" s="24" t="str">
        <f>IF(DG305&gt;0,WORKDAY(DD305,10),"-")</f>
        <v>-</v>
      </c>
      <c r="DJ305" s="24" t="str">
        <f>IF(DG305&gt;0,WORKDAY(DE305,10),"-")</f>
        <v>-</v>
      </c>
      <c r="DK305" s="5"/>
      <c r="DL305" s="5"/>
      <c r="DM305" s="24" t="str">
        <f>IF(DL305&gt;0,WORKDAY(DI305,10),"-")</f>
        <v>-</v>
      </c>
      <c r="DN305" s="24" t="str">
        <f>IF(DL305&gt;0,WORKDAY(DJ305,10),"-")</f>
        <v>-</v>
      </c>
      <c r="DO305" s="5"/>
      <c r="DP305" s="5"/>
      <c r="DQ305" s="54"/>
      <c r="DR305" s="24" t="str">
        <f>IF(DP305&gt;0,WORKDAY(DM305,10),"-")</f>
        <v>-</v>
      </c>
      <c r="DS305" s="24" t="str">
        <f>IF(DP305&gt;0,WORKDAY(DN305,10),"-")</f>
        <v>-</v>
      </c>
      <c r="DT305" s="5"/>
      <c r="DU305" s="5"/>
      <c r="DV305" s="24" t="str">
        <f>IF(DU305&gt;0,WORKDAY(DR305,10),"-")</f>
        <v>-</v>
      </c>
      <c r="DW305" s="24" t="str">
        <f>IF(DU305&gt;0,WORKDAY(DS305,10),"-")</f>
        <v>-</v>
      </c>
      <c r="DX305" s="5"/>
      <c r="DY305" s="5"/>
      <c r="DZ305" s="54"/>
      <c r="EA305" s="24" t="str">
        <f>IF(DY305&gt;0,WORKDAY(DV305,10),"-")</f>
        <v>-</v>
      </c>
      <c r="EB305" s="24" t="str">
        <f>IF(DY305&gt;0,WORKDAY(DW305,10),"-")</f>
        <v>-</v>
      </c>
      <c r="EC305" s="5"/>
      <c r="ED305" s="5"/>
      <c r="EE305" s="24" t="str">
        <f>IF(ED305&gt;0,WORKDAY(EA305,10),"-")</f>
        <v>-</v>
      </c>
      <c r="EF305" s="24" t="str">
        <f>IF(ED305&gt;0,WORKDAY(EB305,10),"-")</f>
        <v>-</v>
      </c>
      <c r="EG305" s="5"/>
      <c r="EH305" s="5"/>
      <c r="EI305" s="54"/>
      <c r="EJ305" s="24" t="str">
        <f>IF(EH305&gt;0,WORKDAY(EE305,10),"-")</f>
        <v>-</v>
      </c>
      <c r="EK305" s="24" t="str">
        <f>IF(EH305&gt;0,WORKDAY(EF305,10),"-")</f>
        <v>-</v>
      </c>
      <c r="EL305" s="5"/>
      <c r="EM305" s="5"/>
      <c r="EN305" s="24" t="str">
        <f>IF(EM305&gt;0,WORKDAY(EJ305,10),"-")</f>
        <v>-</v>
      </c>
      <c r="EO305" s="24" t="str">
        <f>IF(EM305&gt;0,WORKDAY(EK305,10),"-")</f>
        <v>-</v>
      </c>
      <c r="EP305" s="5"/>
      <c r="EQ305" s="5"/>
      <c r="ER305" s="54"/>
      <c r="ES305" s="54"/>
      <c r="ET305" s="54"/>
      <c r="EU305" s="54"/>
      <c r="EV305" s="54"/>
      <c r="EW305" s="24"/>
      <c r="EX305" s="24"/>
      <c r="EY305" s="167"/>
      <c r="EZ305" s="167"/>
      <c r="FA305" s="193"/>
      <c r="FB305" s="214">
        <v>44270</v>
      </c>
      <c r="FC305" s="214">
        <f ca="1">IF(BK305&gt;0,IF(DC305&gt;0,WORKDAY(DB305,20),IF(CT305&gt;0,WORKDAY(CS305,30),IF(CO305&gt;0,WORKDAY(CN305,40),FB305))),"-")</f>
        <v>44270</v>
      </c>
      <c r="FD305" s="167"/>
      <c r="FE305" s="167"/>
      <c r="FF305" s="24" t="str">
        <f>IF(FE305&gt;0,WORKDAY(FB305,10),"-")</f>
        <v>-</v>
      </c>
      <c r="FG305" s="24" t="str">
        <f>IF(FE305&gt;0,WORKDAY(FC305,10),"-")</f>
        <v>-</v>
      </c>
      <c r="FH305" s="167"/>
      <c r="FI305" s="167"/>
      <c r="FJ305" s="196">
        <v>1</v>
      </c>
      <c r="FK305" s="24">
        <f t="shared" si="294"/>
        <v>44298</v>
      </c>
      <c r="FL305" s="24">
        <f t="shared" si="285"/>
        <v>44298</v>
      </c>
      <c r="FM305" s="5"/>
      <c r="FN305" s="5"/>
      <c r="FO305" s="24" t="str">
        <f>IF(FN305&gt;0,WORKDAY(FK305,10),"-")</f>
        <v>-</v>
      </c>
      <c r="FP305" s="24" t="str">
        <f>IF(FN305&gt;0,WORKDAY(FL305,10),"-")</f>
        <v>-</v>
      </c>
      <c r="FQ305" s="5"/>
      <c r="FR305" s="5"/>
      <c r="FS305" s="54"/>
      <c r="FT305" s="24">
        <f t="shared" si="295"/>
        <v>44326</v>
      </c>
      <c r="FU305" s="24">
        <f t="shared" si="287"/>
        <v>44326</v>
      </c>
      <c r="FV305" s="5"/>
      <c r="FW305" s="5"/>
      <c r="FX305" s="24" t="str">
        <f>IF(FW305&gt;0,WORKDAY(FT305,10),"-")</f>
        <v>-</v>
      </c>
      <c r="FY305" s="24" t="str">
        <f>IF(FW305&gt;0,WORKDAY(FU305,10),"-")</f>
        <v>-</v>
      </c>
      <c r="FZ305" s="5"/>
      <c r="GA305" s="5"/>
      <c r="GB305" s="54"/>
      <c r="GC305" s="54"/>
      <c r="GD305" s="54"/>
      <c r="GE305" s="54"/>
      <c r="GF305" s="54"/>
      <c r="GG305" s="54"/>
      <c r="GH305" s="54"/>
      <c r="GI305" s="54"/>
      <c r="GJ305" s="54"/>
      <c r="GK305" s="54"/>
      <c r="GL305" s="54"/>
      <c r="GM305" s="54"/>
      <c r="GN305" s="54"/>
      <c r="GO305" s="54"/>
      <c r="GP305" s="54"/>
      <c r="GQ305" s="54"/>
      <c r="GR305" s="54"/>
      <c r="GS305" s="54"/>
      <c r="GT305" s="54"/>
      <c r="GU305" s="54"/>
      <c r="GV305" s="54"/>
      <c r="GW305" s="54"/>
      <c r="GX305" s="54"/>
      <c r="GY305" s="54"/>
      <c r="GZ305" s="193"/>
      <c r="HA305" s="54"/>
      <c r="HB305" s="54"/>
      <c r="HC305" s="54"/>
      <c r="HD305" s="34">
        <f t="shared" ca="1" si="246"/>
        <v>1</v>
      </c>
      <c r="HE305" s="25">
        <f t="shared" si="271"/>
        <v>0</v>
      </c>
      <c r="HF305" s="25">
        <f t="shared" ca="1" si="272"/>
        <v>1.5197568389057751E-3</v>
      </c>
      <c r="HG305" s="25">
        <f t="shared" si="273"/>
        <v>0</v>
      </c>
      <c r="HH305" s="25">
        <f t="shared" ca="1" si="274"/>
        <v>2.012072434607646E-3</v>
      </c>
      <c r="HI305" s="25"/>
      <c r="HJ305" s="25"/>
      <c r="HK305" s="5"/>
      <c r="HL305" s="24" t="str">
        <f t="shared" ca="1" si="241"/>
        <v>-</v>
      </c>
      <c r="HM305" s="107"/>
      <c r="HO305" s="204" t="str">
        <f t="shared" si="247"/>
        <v>не выгружено A1</v>
      </c>
      <c r="HP305" s="204" t="str">
        <f t="shared" si="248"/>
        <v>не выгружено 00</v>
      </c>
      <c r="HQ305" s="182" t="str">
        <f t="shared" si="249"/>
        <v>не выгружено A1</v>
      </c>
      <c r="HR305" s="182" t="str">
        <f t="shared" si="250"/>
        <v>не выгружено A1</v>
      </c>
      <c r="HS305" s="182" t="b">
        <f t="shared" si="251"/>
        <v>0</v>
      </c>
      <c r="HT305" s="182" t="str">
        <f t="shared" si="252"/>
        <v>не выгружено A1</v>
      </c>
      <c r="HU305" s="182" t="str">
        <f t="shared" si="253"/>
        <v>не выгружено A1</v>
      </c>
      <c r="HV305" s="191" t="str">
        <f t="shared" si="254"/>
        <v>не выгружено A1</v>
      </c>
      <c r="HW305" s="184" t="str">
        <f t="shared" si="255"/>
        <v>не выгружено A1</v>
      </c>
      <c r="HX305" s="191" t="str">
        <f t="shared" si="256"/>
        <v>не выгружено A1</v>
      </c>
      <c r="HY305" s="183"/>
      <c r="HZ305" s="182" t="str">
        <f t="shared" si="257"/>
        <v>не выгружено</v>
      </c>
      <c r="IA305" s="182" t="str">
        <f t="shared" si="258"/>
        <v>A1</v>
      </c>
      <c r="IB305" s="182" t="str">
        <f t="shared" si="259"/>
        <v>не выгружено</v>
      </c>
      <c r="IC305" s="182" t="str">
        <f t="shared" si="260"/>
        <v>A1</v>
      </c>
      <c r="ID305" s="182" t="str">
        <f t="shared" si="261"/>
        <v>A1</v>
      </c>
      <c r="IE305" s="185" t="str">
        <f t="shared" si="262"/>
        <v>выгрузить A1</v>
      </c>
      <c r="IF305" s="135" t="s">
        <v>705</v>
      </c>
      <c r="IG305" s="181">
        <v>1</v>
      </c>
    </row>
    <row r="306" spans="1:289" s="87" customFormat="1" ht="15" hidden="1" customHeight="1">
      <c r="A306" s="17"/>
      <c r="B306" s="20"/>
      <c r="C306" s="20"/>
      <c r="D306" s="18"/>
      <c r="E306" s="18"/>
      <c r="F306" s="18"/>
      <c r="G306" s="18"/>
      <c r="H306" s="18"/>
      <c r="I306" s="18"/>
      <c r="J306" s="18"/>
      <c r="K306" s="18"/>
      <c r="L306" s="18"/>
      <c r="M306" s="18"/>
      <c r="N306" s="18"/>
      <c r="O306" s="18"/>
      <c r="P306" s="18"/>
      <c r="Q306" s="18"/>
      <c r="R306" s="18"/>
      <c r="S306" s="18"/>
      <c r="T306" s="18"/>
      <c r="U306" s="18"/>
      <c r="V306" s="18"/>
      <c r="W306" s="20"/>
      <c r="X306" s="20"/>
      <c r="Y306" s="20"/>
      <c r="Z306" s="20"/>
      <c r="AA306" s="20"/>
      <c r="AB306" s="20"/>
      <c r="AC306" s="20"/>
      <c r="AD306" s="18"/>
      <c r="AE306" s="20"/>
      <c r="AF306" s="20"/>
      <c r="AG306" s="20"/>
      <c r="AH306" s="20"/>
      <c r="AI306" s="20"/>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71"/>
      <c r="BO306" s="171"/>
      <c r="BP306" s="171"/>
      <c r="BQ306" s="171"/>
      <c r="BR306" s="161"/>
      <c r="BS306" s="161"/>
      <c r="BT306" s="161"/>
      <c r="BU306" s="161"/>
      <c r="BV306" s="161"/>
      <c r="BW306" s="151"/>
      <c r="BX306" s="151"/>
      <c r="BY306" s="151"/>
      <c r="BZ306" s="151"/>
      <c r="CA306" s="151"/>
      <c r="CB306" s="129"/>
      <c r="CC306" s="129"/>
      <c r="CD306" s="129"/>
      <c r="CE306" s="129"/>
      <c r="CF306" s="129"/>
      <c r="CG306" s="129"/>
      <c r="CH306" s="129"/>
      <c r="CI306" s="129"/>
      <c r="CJ306" s="129"/>
      <c r="CK306" s="129"/>
      <c r="CL306" s="18"/>
      <c r="CM306" s="18"/>
      <c r="CN306" s="18"/>
      <c r="CO306" s="118"/>
      <c r="CP306" s="48"/>
      <c r="CQ306" s="18"/>
      <c r="CR306" s="18"/>
      <c r="CS306" s="18"/>
      <c r="CT306" s="18"/>
      <c r="CU306" s="18"/>
      <c r="CV306" s="18"/>
      <c r="CW306" s="18"/>
      <c r="CX306" s="18"/>
      <c r="CY306" s="34"/>
      <c r="CZ306" s="18"/>
      <c r="DA306" s="18"/>
      <c r="DB306" s="18"/>
      <c r="DC306" s="18"/>
      <c r="DD306" s="18"/>
      <c r="DE306" s="18"/>
      <c r="DF306" s="18"/>
      <c r="DG306" s="18"/>
      <c r="DH306" s="45"/>
      <c r="DI306" s="18"/>
      <c r="DJ306" s="18"/>
      <c r="DK306" s="18"/>
      <c r="DL306" s="18"/>
      <c r="DM306" s="18"/>
      <c r="DN306" s="18"/>
      <c r="DO306" s="18"/>
      <c r="DP306" s="18"/>
      <c r="DQ306" s="45"/>
      <c r="DR306" s="18"/>
      <c r="DS306" s="18"/>
      <c r="DT306" s="18"/>
      <c r="DU306" s="18"/>
      <c r="DV306" s="18"/>
      <c r="DW306" s="18"/>
      <c r="DX306" s="18"/>
      <c r="DY306" s="18"/>
      <c r="DZ306" s="45"/>
      <c r="EA306" s="18"/>
      <c r="EB306" s="18"/>
      <c r="EC306" s="18"/>
      <c r="ED306" s="18"/>
      <c r="EE306" s="18"/>
      <c r="EF306" s="18"/>
      <c r="EG306" s="18"/>
      <c r="EH306" s="18"/>
      <c r="EI306" s="45"/>
      <c r="EJ306" s="18"/>
      <c r="EK306" s="18"/>
      <c r="EL306" s="18"/>
      <c r="EM306" s="18"/>
      <c r="EN306" s="18"/>
      <c r="EO306" s="18"/>
      <c r="EP306" s="18"/>
      <c r="EQ306" s="18"/>
      <c r="ER306" s="45"/>
      <c r="ES306" s="110"/>
      <c r="ET306" s="110"/>
      <c r="EU306" s="110"/>
      <c r="EV306" s="110"/>
      <c r="EW306" s="192"/>
      <c r="EX306" s="192"/>
      <c r="EY306" s="192"/>
      <c r="EZ306" s="192"/>
      <c r="FA306" s="199"/>
      <c r="FB306" s="214"/>
      <c r="FC306" s="214"/>
      <c r="FD306" s="18"/>
      <c r="FE306" s="18"/>
      <c r="FF306" s="18"/>
      <c r="FG306" s="18"/>
      <c r="FH306" s="18"/>
      <c r="FI306" s="18"/>
      <c r="FJ306" s="34"/>
      <c r="FK306" s="18"/>
      <c r="FL306" s="18"/>
      <c r="FM306" s="18"/>
      <c r="FN306" s="18"/>
      <c r="FO306" s="18"/>
      <c r="FP306" s="18"/>
      <c r="FQ306" s="18"/>
      <c r="FR306" s="18"/>
      <c r="FS306" s="45"/>
      <c r="FT306" s="18"/>
      <c r="FU306" s="18"/>
      <c r="FV306" s="18"/>
      <c r="FW306" s="18"/>
      <c r="FX306" s="18"/>
      <c r="FY306" s="18"/>
      <c r="FZ306" s="18"/>
      <c r="GA306" s="18"/>
      <c r="GB306" s="45"/>
      <c r="GC306" s="110"/>
      <c r="GD306" s="110"/>
      <c r="GE306" s="110"/>
      <c r="GF306" s="110"/>
      <c r="GG306" s="110"/>
      <c r="GH306" s="110"/>
      <c r="GI306" s="110"/>
      <c r="GJ306" s="110"/>
      <c r="GK306" s="110"/>
      <c r="GL306" s="110"/>
      <c r="GM306" s="110"/>
      <c r="GN306" s="110"/>
      <c r="GO306" s="110"/>
      <c r="GP306" s="110"/>
      <c r="GQ306" s="110"/>
      <c r="GR306" s="110"/>
      <c r="GS306" s="110"/>
      <c r="GT306" s="110"/>
      <c r="GU306" s="110"/>
      <c r="GV306" s="110"/>
      <c r="GW306" s="110"/>
      <c r="GX306" s="110"/>
      <c r="GY306" s="45"/>
      <c r="GZ306" s="199"/>
      <c r="HA306" s="110"/>
      <c r="HB306" s="110"/>
      <c r="HC306" s="110"/>
      <c r="HD306" s="34">
        <f t="shared" si="246"/>
        <v>0</v>
      </c>
      <c r="HE306" s="25">
        <f t="shared" si="271"/>
        <v>0</v>
      </c>
      <c r="HF306" s="25">
        <f t="shared" si="272"/>
        <v>0</v>
      </c>
      <c r="HG306" s="25">
        <f t="shared" si="273"/>
        <v>0</v>
      </c>
      <c r="HH306" s="25">
        <f t="shared" si="274"/>
        <v>0</v>
      </c>
      <c r="HI306" s="25"/>
      <c r="HJ306" s="18"/>
      <c r="HK306" s="18"/>
      <c r="HL306" s="24" t="str">
        <f t="shared" si="241"/>
        <v>-</v>
      </c>
      <c r="HM306" s="107"/>
      <c r="HN306" s="85"/>
      <c r="HO306" s="204" t="str">
        <f t="shared" si="247"/>
        <v>---/---</v>
      </c>
      <c r="HP306" s="204" t="str">
        <f t="shared" si="248"/>
        <v>---/---</v>
      </c>
      <c r="HQ306" s="182" t="str">
        <f t="shared" si="249"/>
        <v>---/---</v>
      </c>
      <c r="HR306" s="182" t="str">
        <f t="shared" si="250"/>
        <v>---/---</v>
      </c>
      <c r="HS306" s="182" t="b">
        <f t="shared" si="251"/>
        <v>0</v>
      </c>
      <c r="HT306" s="182" t="str">
        <f t="shared" si="252"/>
        <v>---/---</v>
      </c>
      <c r="HU306" s="182" t="str">
        <f t="shared" si="253"/>
        <v>---/---</v>
      </c>
      <c r="HV306" s="191" t="str">
        <f t="shared" si="254"/>
        <v>---/---</v>
      </c>
      <c r="HW306" s="184" t="str">
        <f t="shared" si="255"/>
        <v>---/---</v>
      </c>
      <c r="HX306" s="191" t="str">
        <f t="shared" si="256"/>
        <v>---/---</v>
      </c>
      <c r="HY306" s="183"/>
      <c r="HZ306" s="182" t="str">
        <f t="shared" si="257"/>
        <v>---/---</v>
      </c>
      <c r="IA306" s="182" t="str">
        <f t="shared" si="258"/>
        <v>---/---</v>
      </c>
      <c r="IB306" s="182" t="str">
        <f t="shared" si="259"/>
        <v>---/---</v>
      </c>
      <c r="IC306" s="182" t="str">
        <f t="shared" si="260"/>
        <v>---/---</v>
      </c>
      <c r="ID306" s="182" t="str">
        <f t="shared" si="261"/>
        <v>---/---</v>
      </c>
      <c r="IE306" s="185" t="str">
        <f t="shared" si="262"/>
        <v>---/---</v>
      </c>
      <c r="IF306" s="135" t="s">
        <v>717</v>
      </c>
      <c r="IG306" s="181">
        <v>1</v>
      </c>
      <c r="IH306" s="85"/>
      <c r="II306" s="85"/>
      <c r="IJ306" s="85"/>
      <c r="IK306" s="85"/>
      <c r="IL306" s="85"/>
      <c r="IM306" s="85"/>
      <c r="IN306" s="85"/>
      <c r="IO306" s="85"/>
      <c r="IP306" s="85"/>
      <c r="IQ306" s="85"/>
      <c r="IR306" s="85"/>
      <c r="IS306" s="85"/>
      <c r="IT306" s="85"/>
      <c r="IU306" s="85"/>
      <c r="IV306" s="85"/>
      <c r="IW306" s="85"/>
      <c r="IX306" s="85"/>
      <c r="IY306" s="85"/>
      <c r="IZ306" s="85"/>
      <c r="JA306" s="85"/>
      <c r="JB306" s="85"/>
      <c r="JC306" s="85"/>
      <c r="JD306" s="85"/>
      <c r="JE306" s="85"/>
      <c r="JF306" s="85"/>
      <c r="JG306" s="85"/>
      <c r="JH306" s="85"/>
      <c r="JI306" s="85"/>
      <c r="JJ306" s="85"/>
      <c r="JK306" s="85"/>
      <c r="JL306" s="85"/>
      <c r="JM306" s="85"/>
      <c r="JN306" s="85"/>
      <c r="JO306" s="85"/>
      <c r="JP306" s="85"/>
      <c r="JQ306" s="85"/>
      <c r="JR306" s="85"/>
      <c r="JS306" s="85"/>
      <c r="JT306" s="85"/>
      <c r="JU306" s="85"/>
      <c r="JV306" s="85"/>
      <c r="JW306" s="85"/>
      <c r="JX306" s="85"/>
      <c r="JY306" s="85"/>
      <c r="JZ306" s="85"/>
      <c r="KA306" s="85"/>
      <c r="KB306" s="85"/>
      <c r="KC306" s="85"/>
    </row>
    <row r="307" spans="1:289" s="57" customFormat="1" ht="45" hidden="1" customHeight="1">
      <c r="A307" s="17"/>
      <c r="B307" s="20"/>
      <c r="C307" s="20"/>
      <c r="D307" s="18"/>
      <c r="E307" s="18"/>
      <c r="F307" s="18"/>
      <c r="G307" s="18"/>
      <c r="H307" s="18"/>
      <c r="I307" s="18"/>
      <c r="J307" s="18"/>
      <c r="K307" s="18"/>
      <c r="L307" s="18"/>
      <c r="M307" s="18"/>
      <c r="N307" s="18"/>
      <c r="O307" s="18"/>
      <c r="P307" s="18"/>
      <c r="Q307" s="18"/>
      <c r="R307" s="18"/>
      <c r="S307" s="18"/>
      <c r="T307" s="18"/>
      <c r="U307" s="18"/>
      <c r="V307" s="18"/>
      <c r="W307" s="20"/>
      <c r="X307" s="20"/>
      <c r="Y307" s="20"/>
      <c r="Z307" s="20"/>
      <c r="AA307" s="20"/>
      <c r="AB307" s="20"/>
      <c r="AC307" s="20"/>
      <c r="AD307" s="18"/>
      <c r="AE307" s="20"/>
      <c r="AF307" s="20"/>
      <c r="AG307" s="20"/>
      <c r="AH307" s="20"/>
      <c r="AI307" s="20"/>
      <c r="AJ307" s="18"/>
      <c r="AK307" s="18"/>
      <c r="AL307" s="18"/>
      <c r="AM307" s="18"/>
      <c r="AN307" s="18"/>
      <c r="AO307" s="18"/>
      <c r="AP307" s="18"/>
      <c r="AQ307" s="39" t="s">
        <v>574</v>
      </c>
      <c r="AR307" s="39" t="s">
        <v>575</v>
      </c>
      <c r="AS307" s="39"/>
      <c r="AT307" s="39"/>
      <c r="AU307" s="39" t="s">
        <v>576</v>
      </c>
      <c r="AV307" s="39" t="s">
        <v>577</v>
      </c>
      <c r="AW307" s="39" t="s">
        <v>576</v>
      </c>
      <c r="AX307" s="39" t="s">
        <v>577</v>
      </c>
      <c r="AY307" s="18"/>
      <c r="AZ307" s="18"/>
      <c r="BA307" s="18"/>
      <c r="BB307" s="18"/>
      <c r="BC307" s="18"/>
      <c r="BD307" s="18"/>
      <c r="BE307" s="18"/>
      <c r="BF307" s="18"/>
      <c r="BG307" s="18"/>
      <c r="BH307" s="18"/>
      <c r="BI307" s="18"/>
      <c r="BJ307" s="18"/>
      <c r="BK307" s="18"/>
      <c r="BL307" s="18"/>
      <c r="BM307" s="18"/>
      <c r="BN307" s="171"/>
      <c r="BO307" s="171"/>
      <c r="BP307" s="171"/>
      <c r="BQ307" s="171"/>
      <c r="BR307" s="161"/>
      <c r="BS307" s="161"/>
      <c r="BT307" s="161"/>
      <c r="BU307" s="161"/>
      <c r="BV307" s="161"/>
      <c r="BW307" s="151"/>
      <c r="BX307" s="151"/>
      <c r="BY307" s="151"/>
      <c r="BZ307" s="151"/>
      <c r="CA307" s="151"/>
      <c r="CB307" s="129"/>
      <c r="CC307" s="129"/>
      <c r="CD307" s="129"/>
      <c r="CE307" s="129"/>
      <c r="CF307" s="129"/>
      <c r="CG307" s="129"/>
      <c r="CH307" s="129"/>
      <c r="CI307" s="129"/>
      <c r="CJ307" s="129"/>
      <c r="CK307" s="129"/>
      <c r="CL307" s="18"/>
      <c r="CM307" s="18"/>
      <c r="CN307" s="18"/>
      <c r="CO307" s="118"/>
      <c r="CP307" s="48"/>
      <c r="CQ307" s="18"/>
      <c r="CR307" s="18"/>
      <c r="CS307" s="18"/>
      <c r="CT307" s="18"/>
      <c r="CU307" s="18"/>
      <c r="CV307" s="18"/>
      <c r="CW307" s="18"/>
      <c r="CX307" s="18"/>
      <c r="CY307" s="34"/>
      <c r="CZ307" s="18"/>
      <c r="DA307" s="18"/>
      <c r="DB307" s="18"/>
      <c r="DC307" s="18"/>
      <c r="DD307" s="18"/>
      <c r="DE307" s="18"/>
      <c r="DF307" s="18"/>
      <c r="DG307" s="18"/>
      <c r="DH307" s="45"/>
      <c r="DI307" s="18"/>
      <c r="DJ307" s="18"/>
      <c r="DK307" s="18"/>
      <c r="DL307" s="18"/>
      <c r="DM307" s="18"/>
      <c r="DN307" s="18"/>
      <c r="DO307" s="18"/>
      <c r="DP307" s="18"/>
      <c r="DQ307" s="45"/>
      <c r="DR307" s="18"/>
      <c r="DS307" s="18"/>
      <c r="DT307" s="18"/>
      <c r="DU307" s="18"/>
      <c r="DV307" s="18"/>
      <c r="DW307" s="18"/>
      <c r="DX307" s="18"/>
      <c r="DY307" s="18"/>
      <c r="DZ307" s="45"/>
      <c r="EA307" s="18"/>
      <c r="EB307" s="18"/>
      <c r="EC307" s="18"/>
      <c r="ED307" s="18"/>
      <c r="EE307" s="18"/>
      <c r="EF307" s="18"/>
      <c r="EG307" s="18"/>
      <c r="EH307" s="18"/>
      <c r="EI307" s="45"/>
      <c r="EJ307" s="18"/>
      <c r="EK307" s="18"/>
      <c r="EL307" s="18"/>
      <c r="EM307" s="18"/>
      <c r="EN307" s="18"/>
      <c r="EO307" s="18"/>
      <c r="EP307" s="18"/>
      <c r="EQ307" s="18"/>
      <c r="ER307" s="45"/>
      <c r="ES307" s="110"/>
      <c r="ET307" s="110"/>
      <c r="EU307" s="110"/>
      <c r="EV307" s="110"/>
      <c r="EW307" s="192"/>
      <c r="EX307" s="192"/>
      <c r="EY307" s="192"/>
      <c r="EZ307" s="192"/>
      <c r="FA307" s="199"/>
      <c r="FB307" s="214" t="s">
        <v>351</v>
      </c>
      <c r="FC307" s="214" t="str">
        <f t="shared" ref="FC307:FC312" si="296">IF(BK307&gt;0,IF(DC307&gt;0,WORKDAY(DB307,20),IF(CT307&gt;0,WORKDAY(CS307,30),IF(CO307&gt;0,WORKDAY(CN307,40),FB307))),"-")</f>
        <v>-</v>
      </c>
      <c r="FD307" s="18"/>
      <c r="FE307" s="18"/>
      <c r="FF307" s="18"/>
      <c r="FG307" s="18"/>
      <c r="FH307" s="18"/>
      <c r="FI307" s="18"/>
      <c r="FJ307" s="34"/>
      <c r="FK307" s="40"/>
      <c r="FL307" s="40"/>
      <c r="FM307" s="18"/>
      <c r="FN307" s="18"/>
      <c r="FO307" s="18"/>
      <c r="FP307" s="18"/>
      <c r="FQ307" s="18"/>
      <c r="FR307" s="18"/>
      <c r="FS307" s="45"/>
      <c r="FT307" s="40"/>
      <c r="FU307" s="40"/>
      <c r="FV307" s="18"/>
      <c r="FW307" s="18"/>
      <c r="FX307" s="18"/>
      <c r="FY307" s="18"/>
      <c r="FZ307" s="18"/>
      <c r="GA307" s="18"/>
      <c r="GB307" s="45"/>
      <c r="GC307" s="110"/>
      <c r="GD307" s="110"/>
      <c r="GE307" s="110"/>
      <c r="GF307" s="110"/>
      <c r="GG307" s="110"/>
      <c r="GH307" s="110"/>
      <c r="GI307" s="110"/>
      <c r="GJ307" s="110"/>
      <c r="GK307" s="110"/>
      <c r="GL307" s="110"/>
      <c r="GM307" s="110"/>
      <c r="GN307" s="110"/>
      <c r="GO307" s="110"/>
      <c r="GP307" s="110"/>
      <c r="GQ307" s="110"/>
      <c r="GR307" s="110"/>
      <c r="GS307" s="110"/>
      <c r="GT307" s="110"/>
      <c r="GU307" s="110"/>
      <c r="GV307" s="110"/>
      <c r="GW307" s="110"/>
      <c r="GX307" s="110"/>
      <c r="GY307" s="45"/>
      <c r="GZ307" s="199"/>
      <c r="HA307" s="110"/>
      <c r="HB307" s="110"/>
      <c r="HC307" s="110"/>
      <c r="HD307" s="34">
        <f t="shared" si="246"/>
        <v>0</v>
      </c>
      <c r="HE307" s="25">
        <f t="shared" si="271"/>
        <v>0</v>
      </c>
      <c r="HF307" s="41">
        <f t="shared" si="272"/>
        <v>0</v>
      </c>
      <c r="HG307" s="25">
        <f t="shared" si="273"/>
        <v>0</v>
      </c>
      <c r="HH307" s="25">
        <f t="shared" si="274"/>
        <v>0</v>
      </c>
      <c r="HI307" s="41"/>
      <c r="HJ307" s="18"/>
      <c r="HK307" s="18"/>
      <c r="HL307" s="40" t="str">
        <f t="shared" si="241"/>
        <v>-</v>
      </c>
      <c r="HM307" s="107"/>
      <c r="HN307" s="85"/>
      <c r="HO307" s="204" t="str">
        <f t="shared" si="247"/>
        <v>---/---</v>
      </c>
      <c r="HP307" s="204" t="str">
        <f t="shared" si="248"/>
        <v>---/---</v>
      </c>
      <c r="HQ307" s="182" t="str">
        <f t="shared" si="249"/>
        <v>---/---</v>
      </c>
      <c r="HR307" s="182" t="str">
        <f t="shared" si="250"/>
        <v>---/---</v>
      </c>
      <c r="HS307" s="182" t="b">
        <f t="shared" si="251"/>
        <v>0</v>
      </c>
      <c r="HT307" s="182" t="str">
        <f t="shared" si="252"/>
        <v>---/---</v>
      </c>
      <c r="HU307" s="182" t="str">
        <f t="shared" si="253"/>
        <v>---/---</v>
      </c>
      <c r="HV307" s="191" t="str">
        <f t="shared" si="254"/>
        <v>---/---</v>
      </c>
      <c r="HW307" s="184" t="str">
        <f t="shared" si="255"/>
        <v>---/---</v>
      </c>
      <c r="HX307" s="191" t="str">
        <f t="shared" si="256"/>
        <v>---/---</v>
      </c>
      <c r="HY307" s="183"/>
      <c r="HZ307" s="182" t="str">
        <f t="shared" si="257"/>
        <v>---/---</v>
      </c>
      <c r="IA307" s="182" t="str">
        <f t="shared" si="258"/>
        <v>---/---</v>
      </c>
      <c r="IB307" s="182" t="str">
        <f t="shared" si="259"/>
        <v>---/---</v>
      </c>
      <c r="IC307" s="182" t="str">
        <f t="shared" si="260"/>
        <v>---/---</v>
      </c>
      <c r="ID307" s="182" t="str">
        <f t="shared" si="261"/>
        <v>---/---</v>
      </c>
      <c r="IE307" s="185" t="str">
        <f t="shared" si="262"/>
        <v>---/---</v>
      </c>
      <c r="IF307" s="135" t="s">
        <v>717</v>
      </c>
      <c r="IG307" s="181">
        <v>1</v>
      </c>
      <c r="IH307" s="85"/>
      <c r="II307" s="85"/>
      <c r="IJ307" s="85"/>
      <c r="IK307" s="85"/>
      <c r="IL307" s="85"/>
      <c r="IM307" s="85"/>
      <c r="IN307" s="85"/>
      <c r="IO307" s="85"/>
      <c r="IP307" s="85"/>
      <c r="IQ307" s="85"/>
      <c r="IR307" s="85"/>
      <c r="IS307" s="85"/>
      <c r="IT307" s="85"/>
      <c r="IU307" s="85"/>
      <c r="IV307" s="85"/>
      <c r="IW307" s="85"/>
      <c r="IX307" s="85"/>
      <c r="IY307" s="85"/>
      <c r="IZ307" s="85"/>
      <c r="JA307" s="85"/>
      <c r="JB307" s="85"/>
      <c r="JC307" s="85"/>
      <c r="JD307" s="85"/>
      <c r="JE307" s="85"/>
      <c r="JF307" s="85"/>
      <c r="JG307" s="85"/>
      <c r="JH307" s="85"/>
      <c r="JI307" s="85"/>
      <c r="JJ307" s="85"/>
      <c r="JK307" s="85"/>
      <c r="JL307" s="85"/>
      <c r="JM307" s="85"/>
      <c r="JN307" s="85"/>
      <c r="JO307" s="85"/>
      <c r="JP307" s="85"/>
      <c r="JQ307" s="85"/>
      <c r="JR307" s="85"/>
      <c r="JS307" s="85"/>
      <c r="JT307" s="85"/>
      <c r="JU307" s="85"/>
      <c r="JV307" s="85"/>
      <c r="JW307" s="85"/>
      <c r="JX307" s="85"/>
      <c r="JY307" s="85"/>
      <c r="JZ307" s="85"/>
      <c r="KA307" s="85"/>
      <c r="KB307" s="85"/>
      <c r="KC307" s="85"/>
    </row>
    <row r="308" spans="1:289" s="57" customFormat="1" ht="42.75" hidden="1" customHeight="1">
      <c r="A308" s="6"/>
      <c r="B308" s="19" t="s">
        <v>156</v>
      </c>
      <c r="C308" s="19" t="s">
        <v>157</v>
      </c>
      <c r="D308" s="5"/>
      <c r="E308" s="5"/>
      <c r="F308" s="5"/>
      <c r="G308" s="5"/>
      <c r="H308" s="5" t="s">
        <v>727</v>
      </c>
      <c r="I308" s="5" t="s">
        <v>736</v>
      </c>
      <c r="J308" s="5"/>
      <c r="K308" s="5"/>
      <c r="L308" s="5"/>
      <c r="M308" s="5"/>
      <c r="N308" s="5"/>
      <c r="O308" s="5"/>
      <c r="P308" s="5" t="s">
        <v>749</v>
      </c>
      <c r="Q308" s="5" t="s">
        <v>750</v>
      </c>
      <c r="R308" s="5" t="s">
        <v>205</v>
      </c>
      <c r="S308" s="5" t="s">
        <v>357</v>
      </c>
      <c r="T308" s="5" t="s">
        <v>726</v>
      </c>
      <c r="U308" s="5" t="s">
        <v>158</v>
      </c>
      <c r="V308" s="5"/>
      <c r="W308" s="167" t="str">
        <f>CONCATENATE(X308,"-",Y308,"-",Z308,AA308,,AB308,"-",AC308)</f>
        <v>3-60-JECC-0001</v>
      </c>
      <c r="X308" s="19" t="s">
        <v>180</v>
      </c>
      <c r="Y308" s="19">
        <v>60</v>
      </c>
      <c r="Z308" s="19" t="s">
        <v>177</v>
      </c>
      <c r="AA308" s="19" t="s">
        <v>303</v>
      </c>
      <c r="AB308" s="19"/>
      <c r="AC308" s="19" t="s">
        <v>188</v>
      </c>
      <c r="AD308" s="5"/>
      <c r="AE308" s="19">
        <v>4</v>
      </c>
      <c r="AF308" s="19" t="s">
        <v>181</v>
      </c>
      <c r="AG308" s="19" t="s">
        <v>182</v>
      </c>
      <c r="AH308" s="19">
        <v>335</v>
      </c>
      <c r="AI308" s="19" t="s">
        <v>188</v>
      </c>
      <c r="AJ308" s="5"/>
      <c r="AK308" s="5"/>
      <c r="AL308" s="5" t="s">
        <v>123</v>
      </c>
      <c r="AM308" s="5"/>
      <c r="AN308" s="5" t="s">
        <v>167</v>
      </c>
      <c r="AO308" s="5" t="str">
        <f>CONCATENATE("0055-",B308,"-",C308,"-","4",".",AE308,".",AF308,".",AG308,".",AH308,"-",AL308,".",AN308,"-",AI308)</f>
        <v>0055-CPC-GA1-4.4.4.60.335-ASK1.RD-0001</v>
      </c>
      <c r="AP308" s="5" t="str">
        <f>CONCATENATE("0055-",B308,"-",C308,"-","4",".",AE308,".",AF308,".",AG308,".",AH308,"-",AL308,"-",AN308,"-",AI308,"_",BD308,"_",U308)</f>
        <v>0055-CPC-GA1-4.4.4.60.335-ASK1-RD-0001_A1_ER</v>
      </c>
      <c r="AQ308" s="13" t="s">
        <v>513</v>
      </c>
      <c r="AR308" s="13" t="s">
        <v>515</v>
      </c>
      <c r="AS308" s="13"/>
      <c r="AT308" s="13"/>
      <c r="AU308" s="13" t="s">
        <v>318</v>
      </c>
      <c r="AV308" s="13" t="s">
        <v>333</v>
      </c>
      <c r="AW308" s="13" t="str">
        <f>CONCATENATE(AQ308," ",AS308,CHAR(10),W308,CHAR(10),AU308)</f>
        <v>AUCS Control Cabinet 
3-60-JECC-0001
List of drawings</v>
      </c>
      <c r="AX308" s="13" t="str">
        <f>CONCATENATE(AR308," ",AT308,CHAR(10),W308,CHAR(10),AV308)</f>
        <v>Шкаф системный АСУ Э 
3-60-JECC-0001
Ведомость документов</v>
      </c>
      <c r="AY308" s="5"/>
      <c r="AZ308" s="5" t="s">
        <v>490</v>
      </c>
      <c r="BA308" s="5" t="s">
        <v>489</v>
      </c>
      <c r="BB308" s="5" t="str">
        <f>IF(FW308&gt;0,"02",IF(FN308&gt;0,"01",IF(FE308&gt;0,"00",IF(EM308&gt;0,"G1",IF(ED308&gt;0,"F1",IF(DU308&gt;0,"E1",IF(DL308&gt;0,"D1",IF(DC308&gt;0,"C1",IF(CT308&gt;0,"B1",IF(BM308&gt;0,"A1","-"))))))))))</f>
        <v>A1</v>
      </c>
      <c r="BC308" s="167" t="str">
        <f t="shared" ref="BC308:BC312" si="297">IF(OR(BB308="A1",BB308="B1",BB308="C1",BB308="D1",BB308="E1",BB308="F1",BB308="G1",BB308="H1"),"IFR",IF(OR(BB308="00",BB308="01",BB308="02",BB308="03",BB308="04",BB308="05"),"IFU","-"))</f>
        <v>IFR</v>
      </c>
      <c r="BD308" s="5" t="str">
        <f t="shared" ref="BD308:BD312" si="298">BB308</f>
        <v>A1</v>
      </c>
      <c r="BE308" s="5"/>
      <c r="BF308" s="5"/>
      <c r="BG308" s="12"/>
      <c r="BH308" s="5"/>
      <c r="BI308" s="5"/>
      <c r="BJ308" s="54">
        <f>FB308-(28+15)</f>
        <v>44189</v>
      </c>
      <c r="BK308" s="54">
        <f ca="1">IF(BM308&gt;0,BL308,IF(BJ308&lt;TODAY(),WORKDAY(TODAY(),10),BJ308))</f>
        <v>44251</v>
      </c>
      <c r="BL308" s="193">
        <v>44251</v>
      </c>
      <c r="BM308" s="167" t="s">
        <v>788</v>
      </c>
      <c r="BN308" s="167"/>
      <c r="BO308" s="167"/>
      <c r="BP308" s="167"/>
      <c r="BQ308" s="167"/>
      <c r="BR308" s="157"/>
      <c r="BS308" s="157"/>
      <c r="BT308" s="157"/>
      <c r="BU308" s="157"/>
      <c r="BV308" s="157"/>
      <c r="BW308" s="147"/>
      <c r="BX308" s="147"/>
      <c r="BY308" s="147"/>
      <c r="BZ308" s="147"/>
      <c r="CA308" s="147"/>
      <c r="CB308" s="125"/>
      <c r="CC308" s="125"/>
      <c r="CD308" s="125"/>
      <c r="CE308" s="125"/>
      <c r="CF308" s="125"/>
      <c r="CG308" s="125"/>
      <c r="CH308" s="125"/>
      <c r="CI308" s="125"/>
      <c r="CJ308" s="125"/>
      <c r="CK308" s="125"/>
      <c r="CL308" s="24">
        <f>WORKDAY(BJ308,20)</f>
        <v>44217</v>
      </c>
      <c r="CM308" s="24">
        <f ca="1">IF(BM308&gt;0,WORKDAY(BK308,10),"-")</f>
        <v>44265</v>
      </c>
      <c r="CN308" s="54"/>
      <c r="CO308" s="117"/>
      <c r="CP308" s="34"/>
      <c r="CQ308" s="24">
        <f>WORKDAY(CL308,10)</f>
        <v>44231</v>
      </c>
      <c r="CR308" s="24" t="str">
        <f>IF(CO308&gt;0,WORKDAY(CM308,10),"-")</f>
        <v>-</v>
      </c>
      <c r="CS308" s="54"/>
      <c r="CT308" s="5"/>
      <c r="CU308" s="24" t="str">
        <f>IF(CT308&gt;0,WORKDAY(CQ308,10),"-")</f>
        <v>-</v>
      </c>
      <c r="CV308" s="24" t="str">
        <f>IF(CT308&gt;0,WORKDAY(CR308,10),"-")</f>
        <v>-</v>
      </c>
      <c r="CW308" s="54"/>
      <c r="CX308" s="5"/>
      <c r="CY308" s="34"/>
      <c r="CZ308" s="24" t="str">
        <f>IF(CX308&gt;0,WORKDAY(CU308,10),"-")</f>
        <v>-</v>
      </c>
      <c r="DA308" s="24" t="str">
        <f>IF(CX308&gt;0,WORKDAY(CV308,10),"-")</f>
        <v>-</v>
      </c>
      <c r="DB308" s="24"/>
      <c r="DC308" s="5"/>
      <c r="DD308" s="24" t="str">
        <f>IF(DC308&gt;0,WORKDAY(CZ308,10),"-")</f>
        <v>-</v>
      </c>
      <c r="DE308" s="24" t="str">
        <f>IF(DC308&gt;0,WORKDAY(DA308,10),"-")</f>
        <v>-</v>
      </c>
      <c r="DF308" s="5"/>
      <c r="DG308" s="5"/>
      <c r="DH308" s="54"/>
      <c r="DI308" s="24" t="str">
        <f>IF(DG308&gt;0,WORKDAY(DD308,10),"-")</f>
        <v>-</v>
      </c>
      <c r="DJ308" s="24" t="str">
        <f>IF(DG308&gt;0,WORKDAY(DE308,10),"-")</f>
        <v>-</v>
      </c>
      <c r="DK308" s="5"/>
      <c r="DL308" s="5"/>
      <c r="DM308" s="24" t="str">
        <f>IF(DL308&gt;0,WORKDAY(DI308,10),"-")</f>
        <v>-</v>
      </c>
      <c r="DN308" s="24" t="str">
        <f>IF(DL308&gt;0,WORKDAY(DJ308,10),"-")</f>
        <v>-</v>
      </c>
      <c r="DO308" s="5"/>
      <c r="DP308" s="5"/>
      <c r="DQ308" s="54"/>
      <c r="DR308" s="24" t="str">
        <f>IF(DP308&gt;0,WORKDAY(DM308,10),"-")</f>
        <v>-</v>
      </c>
      <c r="DS308" s="24" t="str">
        <f>IF(DP308&gt;0,WORKDAY(DN308,10),"-")</f>
        <v>-</v>
      </c>
      <c r="DT308" s="5"/>
      <c r="DU308" s="5"/>
      <c r="DV308" s="24" t="str">
        <f>IF(DU308&gt;0,WORKDAY(DR308,10),"-")</f>
        <v>-</v>
      </c>
      <c r="DW308" s="24" t="str">
        <f>IF(DU308&gt;0,WORKDAY(DS308,10),"-")</f>
        <v>-</v>
      </c>
      <c r="DX308" s="5"/>
      <c r="DY308" s="5"/>
      <c r="DZ308" s="54"/>
      <c r="EA308" s="24" t="str">
        <f>IF(DY308&gt;0,WORKDAY(DV308,10),"-")</f>
        <v>-</v>
      </c>
      <c r="EB308" s="24" t="str">
        <f>IF(DY308&gt;0,WORKDAY(DW308,10),"-")</f>
        <v>-</v>
      </c>
      <c r="EC308" s="5"/>
      <c r="ED308" s="5"/>
      <c r="EE308" s="24" t="str">
        <f>IF(ED308&gt;0,WORKDAY(EA308,10),"-")</f>
        <v>-</v>
      </c>
      <c r="EF308" s="24" t="str">
        <f>IF(ED308&gt;0,WORKDAY(EB308,10),"-")</f>
        <v>-</v>
      </c>
      <c r="EG308" s="5"/>
      <c r="EH308" s="5"/>
      <c r="EI308" s="54"/>
      <c r="EJ308" s="24" t="str">
        <f>IF(EH308&gt;0,WORKDAY(EE308,10),"-")</f>
        <v>-</v>
      </c>
      <c r="EK308" s="24" t="str">
        <f>IF(EH308&gt;0,WORKDAY(EF308,10),"-")</f>
        <v>-</v>
      </c>
      <c r="EL308" s="5"/>
      <c r="EM308" s="5"/>
      <c r="EN308" s="24" t="str">
        <f>IF(EM308&gt;0,WORKDAY(EJ308,10),"-")</f>
        <v>-</v>
      </c>
      <c r="EO308" s="24" t="str">
        <f>IF(EM308&gt;0,WORKDAY(EK308,10),"-")</f>
        <v>-</v>
      </c>
      <c r="EP308" s="5"/>
      <c r="EQ308" s="5"/>
      <c r="ER308" s="54"/>
      <c r="ES308" s="54"/>
      <c r="ET308" s="54"/>
      <c r="EU308" s="54"/>
      <c r="EV308" s="54"/>
      <c r="EW308" s="24"/>
      <c r="EX308" s="24"/>
      <c r="EY308" s="167"/>
      <c r="EZ308" s="167"/>
      <c r="FA308" s="193"/>
      <c r="FB308" s="214">
        <v>44232</v>
      </c>
      <c r="FC308" s="214">
        <f t="shared" ca="1" si="296"/>
        <v>44232</v>
      </c>
      <c r="FD308" s="167"/>
      <c r="FE308" s="167"/>
      <c r="FF308" s="24" t="str">
        <f>IF(FE308&gt;0,WORKDAY(FB308,10),"-")</f>
        <v>-</v>
      </c>
      <c r="FG308" s="24" t="str">
        <f>IF(FE308&gt;0,WORKDAY(FC308,10),"-")</f>
        <v>-</v>
      </c>
      <c r="FH308" s="5"/>
      <c r="FI308" s="5"/>
      <c r="FJ308" s="34"/>
      <c r="FK308" s="24">
        <f t="shared" ref="FK308:FK312" si="299">WORKDAY(FB308,20)</f>
        <v>44260</v>
      </c>
      <c r="FL308" s="24">
        <f>FK308</f>
        <v>44260</v>
      </c>
      <c r="FM308" s="167"/>
      <c r="FN308" s="167"/>
      <c r="FO308" s="24" t="str">
        <f>IF(FN308&gt;0,WORKDAY(FK308,10),"-")</f>
        <v>-</v>
      </c>
      <c r="FP308" s="24" t="str">
        <f>IF(FN308&gt;0,WORKDAY(FL308,10),"-")</f>
        <v>-</v>
      </c>
      <c r="FQ308" s="5"/>
      <c r="FR308" s="5"/>
      <c r="FS308" s="54"/>
      <c r="FT308" s="24">
        <f t="shared" ref="FT308:FT312" si="300">WORKDAY(FK308,20)</f>
        <v>44288</v>
      </c>
      <c r="FU308" s="24">
        <f>FT308</f>
        <v>44288</v>
      </c>
      <c r="FV308" s="5"/>
      <c r="FW308" s="5"/>
      <c r="FX308" s="24" t="str">
        <f>IF(FW308&gt;0,WORKDAY(FT308,10),"-")</f>
        <v>-</v>
      </c>
      <c r="FY308" s="24" t="str">
        <f>IF(FW308&gt;0,WORKDAY(FU308,10),"-")</f>
        <v>-</v>
      </c>
      <c r="FZ308" s="5"/>
      <c r="GA308" s="5"/>
      <c r="GB308" s="54"/>
      <c r="GC308" s="54"/>
      <c r="GD308" s="54"/>
      <c r="GE308" s="54"/>
      <c r="GF308" s="54"/>
      <c r="GG308" s="54"/>
      <c r="GH308" s="54"/>
      <c r="GI308" s="54"/>
      <c r="GJ308" s="54"/>
      <c r="GK308" s="54"/>
      <c r="GL308" s="54"/>
      <c r="GM308" s="54"/>
      <c r="GN308" s="54"/>
      <c r="GO308" s="54"/>
      <c r="GP308" s="54"/>
      <c r="GQ308" s="54"/>
      <c r="GR308" s="54"/>
      <c r="GS308" s="54"/>
      <c r="GT308" s="54"/>
      <c r="GU308" s="54"/>
      <c r="GV308" s="54"/>
      <c r="GW308" s="54"/>
      <c r="GX308" s="54"/>
      <c r="GY308" s="54"/>
      <c r="GZ308" s="193"/>
      <c r="HA308" s="54"/>
      <c r="HB308" s="54"/>
      <c r="HC308" s="54"/>
      <c r="HD308" s="34">
        <f t="shared" ca="1" si="246"/>
        <v>1</v>
      </c>
      <c r="HE308" s="25">
        <f t="shared" ca="1" si="271"/>
        <v>6.8389057750759875E-4</v>
      </c>
      <c r="HF308" s="25">
        <f t="shared" ca="1" si="272"/>
        <v>1.5197568389057751E-3</v>
      </c>
      <c r="HG308" s="25">
        <f t="shared" ca="1" si="273"/>
        <v>9.0543259557344079E-4</v>
      </c>
      <c r="HH308" s="25">
        <f t="shared" ca="1" si="274"/>
        <v>2.012072434607646E-3</v>
      </c>
      <c r="HI308" s="25"/>
      <c r="HJ308" s="25"/>
      <c r="HK308" s="5"/>
      <c r="HL308" s="24">
        <f t="shared" ca="1" si="241"/>
        <v>44251</v>
      </c>
      <c r="HM308" s="107"/>
      <c r="HN308" s="85"/>
      <c r="HO308" s="204" t="str">
        <f t="shared" si="247"/>
        <v>ожидание A1</v>
      </c>
      <c r="HP308" s="204" t="str">
        <f t="shared" si="248"/>
        <v>не выгружено 00</v>
      </c>
      <c r="HQ308" s="182" t="str">
        <f t="shared" si="249"/>
        <v>выгружено A1</v>
      </c>
      <c r="HR308" s="182" t="str">
        <f t="shared" si="250"/>
        <v>ожидание A1</v>
      </c>
      <c r="HS308" s="182" t="b">
        <f t="shared" si="251"/>
        <v>0</v>
      </c>
      <c r="HT308" s="182" t="str">
        <f t="shared" si="252"/>
        <v>ожидание замечаний</v>
      </c>
      <c r="HU308" s="182" t="str">
        <f t="shared" si="253"/>
        <v>0055-P2-GA1-CPC-TRM-00665</v>
      </c>
      <c r="HV308" s="191">
        <f t="shared" si="254"/>
        <v>44251</v>
      </c>
      <c r="HW308" s="184" t="str">
        <f t="shared" si="255"/>
        <v>ожидание A1</v>
      </c>
      <c r="HX308" s="191" t="str">
        <f t="shared" si="256"/>
        <v>ожидание A1</v>
      </c>
      <c r="HY308" s="183"/>
      <c r="HZ308" s="182" t="str">
        <f t="shared" si="257"/>
        <v>выгружено</v>
      </c>
      <c r="IA308" s="182" t="str">
        <f t="shared" si="258"/>
        <v>A1</v>
      </c>
      <c r="IB308" s="182" t="str">
        <f t="shared" si="259"/>
        <v>ожидание замечаний к ревизии</v>
      </c>
      <c r="IC308" s="182" t="str">
        <f t="shared" si="260"/>
        <v>A1</v>
      </c>
      <c r="ID308" s="182" t="str">
        <f t="shared" si="261"/>
        <v>A1</v>
      </c>
      <c r="IE308" s="185" t="str">
        <f t="shared" si="262"/>
        <v>1</v>
      </c>
      <c r="IF308" s="135" t="s">
        <v>705</v>
      </c>
      <c r="IG308" s="181">
        <v>1</v>
      </c>
      <c r="IH308" s="85"/>
      <c r="II308" s="85"/>
      <c r="IJ308" s="85"/>
      <c r="IK308" s="85"/>
      <c r="IL308" s="85"/>
      <c r="IM308" s="85"/>
      <c r="IN308" s="85"/>
      <c r="IO308" s="85"/>
      <c r="IP308" s="85"/>
      <c r="IQ308" s="85"/>
      <c r="IR308" s="85"/>
      <c r="IS308" s="85"/>
      <c r="IT308" s="85"/>
      <c r="IU308" s="85"/>
      <c r="IV308" s="85"/>
      <c r="IW308" s="85"/>
      <c r="IX308" s="85"/>
      <c r="IY308" s="85"/>
      <c r="IZ308" s="85"/>
      <c r="JA308" s="85"/>
      <c r="JB308" s="85"/>
      <c r="JC308" s="85"/>
      <c r="JD308" s="85"/>
      <c r="JE308" s="85"/>
      <c r="JF308" s="85"/>
      <c r="JG308" s="85"/>
      <c r="JH308" s="85"/>
      <c r="JI308" s="85"/>
      <c r="JJ308" s="85"/>
      <c r="JK308" s="85"/>
      <c r="JL308" s="85"/>
      <c r="JM308" s="85"/>
      <c r="JN308" s="85"/>
      <c r="JO308" s="85"/>
      <c r="JP308" s="85"/>
      <c r="JQ308" s="85"/>
      <c r="JR308" s="85"/>
      <c r="JS308" s="85"/>
      <c r="JT308" s="85"/>
      <c r="JU308" s="85"/>
      <c r="JV308" s="85"/>
      <c r="JW308" s="85"/>
      <c r="JX308" s="85"/>
      <c r="JY308" s="85"/>
      <c r="JZ308" s="85"/>
      <c r="KA308" s="85"/>
      <c r="KB308" s="85"/>
      <c r="KC308" s="85"/>
    </row>
    <row r="309" spans="1:289" s="57" customFormat="1" ht="42.75" hidden="1" customHeight="1">
      <c r="A309" s="6"/>
      <c r="B309" s="19" t="s">
        <v>156</v>
      </c>
      <c r="C309" s="19" t="s">
        <v>157</v>
      </c>
      <c r="D309" s="5"/>
      <c r="E309" s="5"/>
      <c r="F309" s="5"/>
      <c r="G309" s="5"/>
      <c r="H309" s="5" t="s">
        <v>727</v>
      </c>
      <c r="I309" s="5" t="s">
        <v>736</v>
      </c>
      <c r="J309" s="5"/>
      <c r="K309" s="5"/>
      <c r="L309" s="5"/>
      <c r="M309" s="5"/>
      <c r="N309" s="5"/>
      <c r="O309" s="5"/>
      <c r="P309" s="5" t="s">
        <v>749</v>
      </c>
      <c r="Q309" s="5" t="s">
        <v>750</v>
      </c>
      <c r="R309" s="5" t="s">
        <v>205</v>
      </c>
      <c r="S309" s="5" t="s">
        <v>357</v>
      </c>
      <c r="T309" s="5" t="s">
        <v>726</v>
      </c>
      <c r="U309" s="5" t="s">
        <v>158</v>
      </c>
      <c r="V309" s="5"/>
      <c r="W309" s="167" t="str">
        <f t="shared" ref="W309:W324" si="301">CONCATENATE(X309,"-",Y309,"-",Z309,AA309,,AB309,"-",AC309)</f>
        <v>3-60-JECC-0001</v>
      </c>
      <c r="X309" s="19" t="s">
        <v>180</v>
      </c>
      <c r="Y309" s="19">
        <v>60</v>
      </c>
      <c r="Z309" s="19" t="s">
        <v>177</v>
      </c>
      <c r="AA309" s="19" t="s">
        <v>303</v>
      </c>
      <c r="AB309" s="19"/>
      <c r="AC309" s="19" t="s">
        <v>188</v>
      </c>
      <c r="AD309" s="5"/>
      <c r="AE309" s="19">
        <v>4</v>
      </c>
      <c r="AF309" s="19" t="s">
        <v>181</v>
      </c>
      <c r="AG309" s="19" t="s">
        <v>182</v>
      </c>
      <c r="AH309" s="19">
        <v>335</v>
      </c>
      <c r="AI309" s="19" t="s">
        <v>188</v>
      </c>
      <c r="AJ309" s="5"/>
      <c r="AK309" s="5"/>
      <c r="AL309" s="5" t="s">
        <v>123</v>
      </c>
      <c r="AM309" s="5"/>
      <c r="AN309" s="5" t="s">
        <v>168</v>
      </c>
      <c r="AO309" s="5" t="str">
        <f>CONCATENATE("0055-",B309,"-",C309,"-","4",".",AE309,".",AF309,".",AG309,".",AH309,"-",AL309,".",AN309,"-",AI309)</f>
        <v>0055-CPC-GA1-4.4.4.60.335-ASK1.SP-0001</v>
      </c>
      <c r="AP309" s="5" t="str">
        <f>CONCATENATE("0055-",B309,"-",C309,"-","4",".",AE309,".",AF309,".",AG309,".",AH309,"-",AL309,"-",AN309,"-",AI309,"_",BD309,"_",U309)</f>
        <v>0055-CPC-GA1-4.4.4.60.335-ASK1-SP-0001_A1_ER</v>
      </c>
      <c r="AQ309" s="13" t="s">
        <v>513</v>
      </c>
      <c r="AR309" s="13" t="s">
        <v>515</v>
      </c>
      <c r="AS309" s="13"/>
      <c r="AT309" s="13"/>
      <c r="AU309" s="13" t="s">
        <v>319</v>
      </c>
      <c r="AV309" s="13" t="s">
        <v>334</v>
      </c>
      <c r="AW309" s="13" t="str">
        <f>CONCATENATE(AQ309," ",AS309,CHAR(10),W309,CHAR(10),AU309)</f>
        <v>AUCS Control Cabinet 
3-60-JECC-0001
List of elements</v>
      </c>
      <c r="AX309" s="13" t="str">
        <f>CONCATENATE(AR309," ",AT309,CHAR(10),W309,CHAR(10),AV309)</f>
        <v>Шкаф системный АСУ Э 
3-60-JECC-0001
Перечень элементов</v>
      </c>
      <c r="AY309" s="5"/>
      <c r="AZ309" s="5" t="s">
        <v>490</v>
      </c>
      <c r="BA309" s="5" t="s">
        <v>489</v>
      </c>
      <c r="BB309" s="5" t="str">
        <f>IF(FW309&gt;0,"02",IF(FN309&gt;0,"01",IF(FE309&gt;0,"00",IF(EM309&gt;0,"G1",IF(ED309&gt;0,"F1",IF(DU309&gt;0,"E1",IF(DL309&gt;0,"D1",IF(DC309&gt;0,"C1",IF(CT309&gt;0,"B1",IF(BM309&gt;0,"A1","-"))))))))))</f>
        <v>A1</v>
      </c>
      <c r="BC309" s="167" t="str">
        <f t="shared" si="297"/>
        <v>IFR</v>
      </c>
      <c r="BD309" s="5" t="str">
        <f t="shared" si="298"/>
        <v>A1</v>
      </c>
      <c r="BE309" s="5"/>
      <c r="BF309" s="5"/>
      <c r="BG309" s="12"/>
      <c r="BH309" s="5"/>
      <c r="BI309" s="5"/>
      <c r="BJ309" s="54">
        <f>FB309-(28+15)</f>
        <v>44189</v>
      </c>
      <c r="BK309" s="54">
        <f ca="1">IF(BM309&gt;0,BL309,IF(BJ309&lt;TODAY(),WORKDAY(TODAY(),10),BJ309))</f>
        <v>44251</v>
      </c>
      <c r="BL309" s="193">
        <v>44251</v>
      </c>
      <c r="BM309" s="167" t="s">
        <v>788</v>
      </c>
      <c r="BN309" s="167"/>
      <c r="BO309" s="167"/>
      <c r="BP309" s="167"/>
      <c r="BQ309" s="167"/>
      <c r="BR309" s="157"/>
      <c r="BS309" s="157"/>
      <c r="BT309" s="157"/>
      <c r="BU309" s="157"/>
      <c r="BV309" s="157"/>
      <c r="BW309" s="147"/>
      <c r="BX309" s="147"/>
      <c r="BY309" s="147"/>
      <c r="BZ309" s="147"/>
      <c r="CA309" s="147"/>
      <c r="CB309" s="125"/>
      <c r="CC309" s="125"/>
      <c r="CD309" s="125"/>
      <c r="CE309" s="125"/>
      <c r="CF309" s="125"/>
      <c r="CG309" s="125"/>
      <c r="CH309" s="125"/>
      <c r="CI309" s="125"/>
      <c r="CJ309" s="125"/>
      <c r="CK309" s="125"/>
      <c r="CL309" s="24">
        <f>WORKDAY(BJ309,20)</f>
        <v>44217</v>
      </c>
      <c r="CM309" s="24">
        <f ca="1">IF(BM309&gt;0,WORKDAY(BK309,10),"-")</f>
        <v>44265</v>
      </c>
      <c r="CN309" s="54"/>
      <c r="CO309" s="117"/>
      <c r="CP309" s="34"/>
      <c r="CQ309" s="24">
        <f>WORKDAY(CL309,10)</f>
        <v>44231</v>
      </c>
      <c r="CR309" s="24" t="str">
        <f>IF(CO309&gt;0,WORKDAY(CM309,10),"-")</f>
        <v>-</v>
      </c>
      <c r="CS309" s="54"/>
      <c r="CT309" s="5"/>
      <c r="CU309" s="24" t="str">
        <f>IF(CT309&gt;0,WORKDAY(CQ309,10),"-")</f>
        <v>-</v>
      </c>
      <c r="CV309" s="24" t="str">
        <f>IF(CT309&gt;0,WORKDAY(CR309,10),"-")</f>
        <v>-</v>
      </c>
      <c r="CW309" s="54"/>
      <c r="CX309" s="5"/>
      <c r="CY309" s="34"/>
      <c r="CZ309" s="24" t="str">
        <f>IF(CX309&gt;0,WORKDAY(CU309,10),"-")</f>
        <v>-</v>
      </c>
      <c r="DA309" s="24" t="str">
        <f>IF(CX309&gt;0,WORKDAY(CV309,10),"-")</f>
        <v>-</v>
      </c>
      <c r="DB309" s="24"/>
      <c r="DC309" s="5"/>
      <c r="DD309" s="24" t="str">
        <f>IF(DC309&gt;0,WORKDAY(CZ309,10),"-")</f>
        <v>-</v>
      </c>
      <c r="DE309" s="24" t="str">
        <f>IF(DC309&gt;0,WORKDAY(DA309,10),"-")</f>
        <v>-</v>
      </c>
      <c r="DF309" s="5"/>
      <c r="DG309" s="5"/>
      <c r="DH309" s="54"/>
      <c r="DI309" s="24" t="str">
        <f>IF(DG309&gt;0,WORKDAY(DD309,10),"-")</f>
        <v>-</v>
      </c>
      <c r="DJ309" s="24" t="str">
        <f>IF(DG309&gt;0,WORKDAY(DE309,10),"-")</f>
        <v>-</v>
      </c>
      <c r="DK309" s="5"/>
      <c r="DL309" s="5"/>
      <c r="DM309" s="24" t="str">
        <f>IF(DL309&gt;0,WORKDAY(DI309,10),"-")</f>
        <v>-</v>
      </c>
      <c r="DN309" s="24" t="str">
        <f>IF(DL309&gt;0,WORKDAY(DJ309,10),"-")</f>
        <v>-</v>
      </c>
      <c r="DO309" s="5"/>
      <c r="DP309" s="5"/>
      <c r="DQ309" s="54"/>
      <c r="DR309" s="24" t="str">
        <f>IF(DP309&gt;0,WORKDAY(DM309,10),"-")</f>
        <v>-</v>
      </c>
      <c r="DS309" s="24" t="str">
        <f>IF(DP309&gt;0,WORKDAY(DN309,10),"-")</f>
        <v>-</v>
      </c>
      <c r="DT309" s="5"/>
      <c r="DU309" s="5"/>
      <c r="DV309" s="24" t="str">
        <f>IF(DU309&gt;0,WORKDAY(DR309,10),"-")</f>
        <v>-</v>
      </c>
      <c r="DW309" s="24" t="str">
        <f>IF(DU309&gt;0,WORKDAY(DS309,10),"-")</f>
        <v>-</v>
      </c>
      <c r="DX309" s="5"/>
      <c r="DY309" s="5"/>
      <c r="DZ309" s="54"/>
      <c r="EA309" s="24" t="str">
        <f>IF(DY309&gt;0,WORKDAY(DV309,10),"-")</f>
        <v>-</v>
      </c>
      <c r="EB309" s="24" t="str">
        <f>IF(DY309&gt;0,WORKDAY(DW309,10),"-")</f>
        <v>-</v>
      </c>
      <c r="EC309" s="5"/>
      <c r="ED309" s="5"/>
      <c r="EE309" s="24" t="str">
        <f>IF(ED309&gt;0,WORKDAY(EA309,10),"-")</f>
        <v>-</v>
      </c>
      <c r="EF309" s="24" t="str">
        <f>IF(ED309&gt;0,WORKDAY(EB309,10),"-")</f>
        <v>-</v>
      </c>
      <c r="EG309" s="5"/>
      <c r="EH309" s="5"/>
      <c r="EI309" s="54"/>
      <c r="EJ309" s="24" t="str">
        <f>IF(EH309&gt;0,WORKDAY(EE309,10),"-")</f>
        <v>-</v>
      </c>
      <c r="EK309" s="24" t="str">
        <f>IF(EH309&gt;0,WORKDAY(EF309,10),"-")</f>
        <v>-</v>
      </c>
      <c r="EL309" s="5"/>
      <c r="EM309" s="5"/>
      <c r="EN309" s="24" t="str">
        <f>IF(EM309&gt;0,WORKDAY(EJ309,10),"-")</f>
        <v>-</v>
      </c>
      <c r="EO309" s="24" t="str">
        <f>IF(EM309&gt;0,WORKDAY(EK309,10),"-")</f>
        <v>-</v>
      </c>
      <c r="EP309" s="5"/>
      <c r="EQ309" s="5"/>
      <c r="ER309" s="54"/>
      <c r="ES309" s="54"/>
      <c r="ET309" s="54"/>
      <c r="EU309" s="54"/>
      <c r="EV309" s="54"/>
      <c r="EW309" s="24"/>
      <c r="EX309" s="24"/>
      <c r="EY309" s="167"/>
      <c r="EZ309" s="167"/>
      <c r="FA309" s="193"/>
      <c r="FB309" s="214">
        <v>44232</v>
      </c>
      <c r="FC309" s="214">
        <f t="shared" ca="1" si="296"/>
        <v>44232</v>
      </c>
      <c r="FD309" s="167"/>
      <c r="FE309" s="167"/>
      <c r="FF309" s="24" t="str">
        <f>IF(FE309&gt;0,WORKDAY(FB309,10),"-")</f>
        <v>-</v>
      </c>
      <c r="FG309" s="24" t="str">
        <f>IF(FE309&gt;0,WORKDAY(FC309,10),"-")</f>
        <v>-</v>
      </c>
      <c r="FH309" s="5"/>
      <c r="FI309" s="5"/>
      <c r="FJ309" s="34"/>
      <c r="FK309" s="24">
        <f t="shared" si="299"/>
        <v>44260</v>
      </c>
      <c r="FL309" s="24">
        <f>FK309</f>
        <v>44260</v>
      </c>
      <c r="FM309" s="5"/>
      <c r="FN309" s="5"/>
      <c r="FO309" s="24" t="str">
        <f>IF(FN309&gt;0,WORKDAY(FK309,10),"-")</f>
        <v>-</v>
      </c>
      <c r="FP309" s="24" t="str">
        <f>IF(FN309&gt;0,WORKDAY(FL309,10),"-")</f>
        <v>-</v>
      </c>
      <c r="FQ309" s="5"/>
      <c r="FR309" s="5"/>
      <c r="FS309" s="54"/>
      <c r="FT309" s="24">
        <f t="shared" si="300"/>
        <v>44288</v>
      </c>
      <c r="FU309" s="24">
        <f>FT309</f>
        <v>44288</v>
      </c>
      <c r="FV309" s="5"/>
      <c r="FW309" s="5"/>
      <c r="FX309" s="24" t="str">
        <f>IF(FW309&gt;0,WORKDAY(FT309,10),"-")</f>
        <v>-</v>
      </c>
      <c r="FY309" s="24" t="str">
        <f>IF(FW309&gt;0,WORKDAY(FU309,10),"-")</f>
        <v>-</v>
      </c>
      <c r="FZ309" s="5"/>
      <c r="GA309" s="5"/>
      <c r="GB309" s="54"/>
      <c r="GC309" s="54"/>
      <c r="GD309" s="54"/>
      <c r="GE309" s="54"/>
      <c r="GF309" s="54"/>
      <c r="GG309" s="54"/>
      <c r="GH309" s="54"/>
      <c r="GI309" s="54"/>
      <c r="GJ309" s="54"/>
      <c r="GK309" s="54"/>
      <c r="GL309" s="54"/>
      <c r="GM309" s="54"/>
      <c r="GN309" s="54"/>
      <c r="GO309" s="54"/>
      <c r="GP309" s="54"/>
      <c r="GQ309" s="54"/>
      <c r="GR309" s="54"/>
      <c r="GS309" s="54"/>
      <c r="GT309" s="54"/>
      <c r="GU309" s="54"/>
      <c r="GV309" s="54"/>
      <c r="GW309" s="54"/>
      <c r="GX309" s="54"/>
      <c r="GY309" s="54"/>
      <c r="GZ309" s="193"/>
      <c r="HA309" s="54"/>
      <c r="HB309" s="54"/>
      <c r="HC309" s="54"/>
      <c r="HD309" s="34">
        <f t="shared" ca="1" si="246"/>
        <v>1</v>
      </c>
      <c r="HE309" s="25">
        <f t="shared" ca="1" si="271"/>
        <v>6.8389057750759875E-4</v>
      </c>
      <c r="HF309" s="25">
        <f t="shared" ca="1" si="272"/>
        <v>1.5197568389057751E-3</v>
      </c>
      <c r="HG309" s="25">
        <f t="shared" ca="1" si="273"/>
        <v>9.0543259557344079E-4</v>
      </c>
      <c r="HH309" s="25">
        <f t="shared" ca="1" si="274"/>
        <v>2.012072434607646E-3</v>
      </c>
      <c r="HI309" s="25"/>
      <c r="HJ309" s="25"/>
      <c r="HK309" s="5"/>
      <c r="HL309" s="24">
        <f t="shared" ca="1" si="241"/>
        <v>44251</v>
      </c>
      <c r="HM309" s="107"/>
      <c r="HN309" s="85"/>
      <c r="HO309" s="204" t="str">
        <f t="shared" si="247"/>
        <v>ожидание A1</v>
      </c>
      <c r="HP309" s="204" t="str">
        <f t="shared" si="248"/>
        <v>не выгружено 00</v>
      </c>
      <c r="HQ309" s="182" t="str">
        <f t="shared" si="249"/>
        <v>выгружено A1</v>
      </c>
      <c r="HR309" s="182" t="str">
        <f t="shared" si="250"/>
        <v>ожидание A1</v>
      </c>
      <c r="HS309" s="182" t="b">
        <f t="shared" si="251"/>
        <v>0</v>
      </c>
      <c r="HT309" s="182" t="str">
        <f t="shared" si="252"/>
        <v>ожидание замечаний</v>
      </c>
      <c r="HU309" s="182" t="str">
        <f t="shared" si="253"/>
        <v>0055-P2-GA1-CPC-TRM-00665</v>
      </c>
      <c r="HV309" s="191">
        <f t="shared" si="254"/>
        <v>44251</v>
      </c>
      <c r="HW309" s="184" t="str">
        <f t="shared" si="255"/>
        <v>ожидание A1</v>
      </c>
      <c r="HX309" s="191" t="str">
        <f t="shared" si="256"/>
        <v>ожидание A1</v>
      </c>
      <c r="HY309" s="183"/>
      <c r="HZ309" s="182" t="str">
        <f t="shared" si="257"/>
        <v>выгружено</v>
      </c>
      <c r="IA309" s="182" t="str">
        <f t="shared" si="258"/>
        <v>A1</v>
      </c>
      <c r="IB309" s="182" t="str">
        <f t="shared" si="259"/>
        <v>ожидание замечаний к ревизии</v>
      </c>
      <c r="IC309" s="182" t="str">
        <f t="shared" si="260"/>
        <v>A1</v>
      </c>
      <c r="ID309" s="182" t="str">
        <f t="shared" si="261"/>
        <v>A1</v>
      </c>
      <c r="IE309" s="185" t="str">
        <f t="shared" si="262"/>
        <v>1</v>
      </c>
      <c r="IF309" s="135" t="s">
        <v>705</v>
      </c>
      <c r="IG309" s="181">
        <v>1</v>
      </c>
      <c r="IH309" s="85"/>
      <c r="II309" s="85"/>
      <c r="IJ309" s="85"/>
      <c r="IK309" s="85"/>
      <c r="IL309" s="85"/>
      <c r="IM309" s="85"/>
      <c r="IN309" s="85"/>
      <c r="IO309" s="85"/>
      <c r="IP309" s="85"/>
      <c r="IQ309" s="85"/>
      <c r="IR309" s="85"/>
      <c r="IS309" s="85"/>
      <c r="IT309" s="85"/>
      <c r="IU309" s="85"/>
      <c r="IV309" s="85"/>
      <c r="IW309" s="85"/>
      <c r="IX309" s="85"/>
      <c r="IY309" s="85"/>
      <c r="IZ309" s="85"/>
      <c r="JA309" s="85"/>
      <c r="JB309" s="85"/>
      <c r="JC309" s="85"/>
      <c r="JD309" s="85"/>
      <c r="JE309" s="85"/>
      <c r="JF309" s="85"/>
      <c r="JG309" s="85"/>
      <c r="JH309" s="85"/>
      <c r="JI309" s="85"/>
      <c r="JJ309" s="85"/>
      <c r="JK309" s="85"/>
      <c r="JL309" s="85"/>
      <c r="JM309" s="85"/>
      <c r="JN309" s="85"/>
      <c r="JO309" s="85"/>
      <c r="JP309" s="85"/>
      <c r="JQ309" s="85"/>
      <c r="JR309" s="85"/>
      <c r="JS309" s="85"/>
      <c r="JT309" s="85"/>
      <c r="JU309" s="85"/>
      <c r="JV309" s="85"/>
      <c r="JW309" s="85"/>
      <c r="JX309" s="85"/>
      <c r="JY309" s="85"/>
      <c r="JZ309" s="85"/>
      <c r="KA309" s="85"/>
      <c r="KB309" s="85"/>
      <c r="KC309" s="85"/>
    </row>
    <row r="310" spans="1:289" s="57" customFormat="1" ht="42.75" hidden="1" customHeight="1">
      <c r="A310" s="6"/>
      <c r="B310" s="19" t="s">
        <v>156</v>
      </c>
      <c r="C310" s="19" t="s">
        <v>157</v>
      </c>
      <c r="D310" s="5"/>
      <c r="E310" s="5"/>
      <c r="F310" s="5"/>
      <c r="G310" s="5"/>
      <c r="H310" s="5" t="s">
        <v>727</v>
      </c>
      <c r="I310" s="5" t="s">
        <v>736</v>
      </c>
      <c r="J310" s="5"/>
      <c r="K310" s="5"/>
      <c r="L310" s="5"/>
      <c r="M310" s="5"/>
      <c r="N310" s="5"/>
      <c r="O310" s="5"/>
      <c r="P310" s="5" t="s">
        <v>749</v>
      </c>
      <c r="Q310" s="5" t="s">
        <v>750</v>
      </c>
      <c r="R310" s="5" t="s">
        <v>205</v>
      </c>
      <c r="S310" s="5" t="s">
        <v>357</v>
      </c>
      <c r="T310" s="5" t="s">
        <v>726</v>
      </c>
      <c r="U310" s="5" t="s">
        <v>158</v>
      </c>
      <c r="V310" s="5"/>
      <c r="W310" s="167" t="str">
        <f t="shared" si="301"/>
        <v>3-60-JECC-0001</v>
      </c>
      <c r="X310" s="19" t="s">
        <v>180</v>
      </c>
      <c r="Y310" s="19">
        <v>60</v>
      </c>
      <c r="Z310" s="19" t="s">
        <v>177</v>
      </c>
      <c r="AA310" s="19" t="s">
        <v>303</v>
      </c>
      <c r="AB310" s="19"/>
      <c r="AC310" s="19" t="s">
        <v>188</v>
      </c>
      <c r="AD310" s="5"/>
      <c r="AE310" s="19">
        <v>4</v>
      </c>
      <c r="AF310" s="19" t="s">
        <v>181</v>
      </c>
      <c r="AG310" s="19" t="s">
        <v>182</v>
      </c>
      <c r="AH310" s="19">
        <v>335</v>
      </c>
      <c r="AI310" s="19" t="s">
        <v>188</v>
      </c>
      <c r="AJ310" s="5"/>
      <c r="AK310" s="5"/>
      <c r="AL310" s="5" t="s">
        <v>123</v>
      </c>
      <c r="AM310" s="5"/>
      <c r="AN310" s="5" t="s">
        <v>169</v>
      </c>
      <c r="AO310" s="5" t="str">
        <f>CONCATENATE("0055-",B310,"-",C310,"-","4",".",AE310,".",AF310,".",AG310,".",AH310,"-",AL310,".",AN310,"-",AI310)</f>
        <v>0055-CPC-GA1-4.4.4.60.335-ASK1.V0-0001</v>
      </c>
      <c r="AP310" s="5" t="str">
        <f>CONCATENATE("0055-",B310,"-",C310,"-","4",".",AE310,".",AF310,".",AG310,".",AH310,"-",AL310,"-",AN310,"-",AI310,"_",BD310,"_",U310)</f>
        <v>0055-CPC-GA1-4.4.4.60.335-ASK1-V0-0001_A1_ER</v>
      </c>
      <c r="AQ310" s="13" t="s">
        <v>513</v>
      </c>
      <c r="AR310" s="13" t="s">
        <v>515</v>
      </c>
      <c r="AS310" s="13"/>
      <c r="AT310" s="13"/>
      <c r="AU310" s="13" t="s">
        <v>320</v>
      </c>
      <c r="AV310" s="13" t="s">
        <v>335</v>
      </c>
      <c r="AW310" s="13" t="str">
        <f>CONCATENATE(AQ310," ",AS310,CHAR(10),W310,CHAR(10),AU310)</f>
        <v>AUCS Control Cabinet 
3-60-JECC-0001
General view drawings</v>
      </c>
      <c r="AX310" s="13" t="str">
        <f>CONCATENATE(AR310," ",AT310,CHAR(10),W310,CHAR(10),AV310)</f>
        <v>Шкаф системный АСУ Э 
3-60-JECC-0001
Чертеж общего вида</v>
      </c>
      <c r="AY310" s="5"/>
      <c r="AZ310" s="5" t="s">
        <v>490</v>
      </c>
      <c r="BA310" s="5" t="s">
        <v>489</v>
      </c>
      <c r="BB310" s="5" t="str">
        <f>IF(FW310&gt;0,"02",IF(FN310&gt;0,"01",IF(FE310&gt;0,"00",IF(EM310&gt;0,"G1",IF(ED310&gt;0,"F1",IF(DU310&gt;0,"E1",IF(DL310&gt;0,"D1",IF(DC310&gt;0,"C1",IF(CT310&gt;0,"B1",IF(BM310&gt;0,"A1","-"))))))))))</f>
        <v>A1</v>
      </c>
      <c r="BC310" s="167" t="str">
        <f t="shared" si="297"/>
        <v>IFR</v>
      </c>
      <c r="BD310" s="5" t="str">
        <f t="shared" si="298"/>
        <v>A1</v>
      </c>
      <c r="BE310" s="5"/>
      <c r="BF310" s="5"/>
      <c r="BG310" s="12"/>
      <c r="BH310" s="5"/>
      <c r="BI310" s="5"/>
      <c r="BJ310" s="54">
        <f>FB310-(28+15)</f>
        <v>44189</v>
      </c>
      <c r="BK310" s="54">
        <f ca="1">IF(BM310&gt;0,BL310,IF(BJ310&lt;TODAY(),WORKDAY(TODAY(),10),BJ310))</f>
        <v>44251</v>
      </c>
      <c r="BL310" s="193">
        <v>44251</v>
      </c>
      <c r="BM310" s="167" t="s">
        <v>788</v>
      </c>
      <c r="BN310" s="167"/>
      <c r="BO310" s="167"/>
      <c r="BP310" s="167"/>
      <c r="BQ310" s="167"/>
      <c r="BR310" s="157"/>
      <c r="BS310" s="157"/>
      <c r="BT310" s="157"/>
      <c r="BU310" s="157"/>
      <c r="BV310" s="157"/>
      <c r="BW310" s="147"/>
      <c r="BX310" s="147"/>
      <c r="BY310" s="147"/>
      <c r="BZ310" s="147"/>
      <c r="CA310" s="147"/>
      <c r="CB310" s="125"/>
      <c r="CC310" s="125"/>
      <c r="CD310" s="125"/>
      <c r="CE310" s="125"/>
      <c r="CF310" s="125"/>
      <c r="CG310" s="125"/>
      <c r="CH310" s="125"/>
      <c r="CI310" s="125"/>
      <c r="CJ310" s="125"/>
      <c r="CK310" s="125"/>
      <c r="CL310" s="24">
        <f>WORKDAY(BJ310,20)</f>
        <v>44217</v>
      </c>
      <c r="CM310" s="24">
        <f ca="1">IF(BM310&gt;0,WORKDAY(BK310,10),"-")</f>
        <v>44265</v>
      </c>
      <c r="CN310" s="54"/>
      <c r="CO310" s="117"/>
      <c r="CP310" s="34"/>
      <c r="CQ310" s="24">
        <f>WORKDAY(CL310,10)</f>
        <v>44231</v>
      </c>
      <c r="CR310" s="24" t="str">
        <f>IF(CO310&gt;0,WORKDAY(CM310,10),"-")</f>
        <v>-</v>
      </c>
      <c r="CS310" s="54"/>
      <c r="CT310" s="5"/>
      <c r="CU310" s="24" t="str">
        <f>IF(CT310&gt;0,WORKDAY(CQ310,10),"-")</f>
        <v>-</v>
      </c>
      <c r="CV310" s="24" t="str">
        <f>IF(CT310&gt;0,WORKDAY(CR310,10),"-")</f>
        <v>-</v>
      </c>
      <c r="CW310" s="54"/>
      <c r="CX310" s="5"/>
      <c r="CY310" s="34"/>
      <c r="CZ310" s="24" t="str">
        <f>IF(CX310&gt;0,WORKDAY(CU310,10),"-")</f>
        <v>-</v>
      </c>
      <c r="DA310" s="24" t="str">
        <f>IF(CX310&gt;0,WORKDAY(CV310,10),"-")</f>
        <v>-</v>
      </c>
      <c r="DB310" s="24"/>
      <c r="DC310" s="5"/>
      <c r="DD310" s="24" t="str">
        <f>IF(DC310&gt;0,WORKDAY(CZ310,10),"-")</f>
        <v>-</v>
      </c>
      <c r="DE310" s="24" t="str">
        <f>IF(DC310&gt;0,WORKDAY(DA310,10),"-")</f>
        <v>-</v>
      </c>
      <c r="DF310" s="5"/>
      <c r="DG310" s="5"/>
      <c r="DH310" s="54"/>
      <c r="DI310" s="24" t="str">
        <f>IF(DG310&gt;0,WORKDAY(DD310,10),"-")</f>
        <v>-</v>
      </c>
      <c r="DJ310" s="24" t="str">
        <f>IF(DG310&gt;0,WORKDAY(DE310,10),"-")</f>
        <v>-</v>
      </c>
      <c r="DK310" s="5"/>
      <c r="DL310" s="5"/>
      <c r="DM310" s="24" t="str">
        <f>IF(DL310&gt;0,WORKDAY(DI310,10),"-")</f>
        <v>-</v>
      </c>
      <c r="DN310" s="24" t="str">
        <f>IF(DL310&gt;0,WORKDAY(DJ310,10),"-")</f>
        <v>-</v>
      </c>
      <c r="DO310" s="5"/>
      <c r="DP310" s="5"/>
      <c r="DQ310" s="54"/>
      <c r="DR310" s="24" t="str">
        <f>IF(DP310&gt;0,WORKDAY(DM310,10),"-")</f>
        <v>-</v>
      </c>
      <c r="DS310" s="24" t="str">
        <f>IF(DP310&gt;0,WORKDAY(DN310,10),"-")</f>
        <v>-</v>
      </c>
      <c r="DT310" s="5"/>
      <c r="DU310" s="5"/>
      <c r="DV310" s="24" t="str">
        <f>IF(DU310&gt;0,WORKDAY(DR310,10),"-")</f>
        <v>-</v>
      </c>
      <c r="DW310" s="24" t="str">
        <f>IF(DU310&gt;0,WORKDAY(DS310,10),"-")</f>
        <v>-</v>
      </c>
      <c r="DX310" s="5"/>
      <c r="DY310" s="5"/>
      <c r="DZ310" s="54"/>
      <c r="EA310" s="24" t="str">
        <f>IF(DY310&gt;0,WORKDAY(DV310,10),"-")</f>
        <v>-</v>
      </c>
      <c r="EB310" s="24" t="str">
        <f>IF(DY310&gt;0,WORKDAY(DW310,10),"-")</f>
        <v>-</v>
      </c>
      <c r="EC310" s="5"/>
      <c r="ED310" s="5"/>
      <c r="EE310" s="24" t="str">
        <f>IF(ED310&gt;0,WORKDAY(EA310,10),"-")</f>
        <v>-</v>
      </c>
      <c r="EF310" s="24" t="str">
        <f>IF(ED310&gt;0,WORKDAY(EB310,10),"-")</f>
        <v>-</v>
      </c>
      <c r="EG310" s="5"/>
      <c r="EH310" s="5"/>
      <c r="EI310" s="54"/>
      <c r="EJ310" s="24" t="str">
        <f>IF(EH310&gt;0,WORKDAY(EE310,10),"-")</f>
        <v>-</v>
      </c>
      <c r="EK310" s="24" t="str">
        <f>IF(EH310&gt;0,WORKDAY(EF310,10),"-")</f>
        <v>-</v>
      </c>
      <c r="EL310" s="5"/>
      <c r="EM310" s="5"/>
      <c r="EN310" s="24" t="str">
        <f>IF(EM310&gt;0,WORKDAY(EJ310,10),"-")</f>
        <v>-</v>
      </c>
      <c r="EO310" s="24" t="str">
        <f>IF(EM310&gt;0,WORKDAY(EK310,10),"-")</f>
        <v>-</v>
      </c>
      <c r="EP310" s="5"/>
      <c r="EQ310" s="5"/>
      <c r="ER310" s="54"/>
      <c r="ES310" s="54"/>
      <c r="ET310" s="54"/>
      <c r="EU310" s="54"/>
      <c r="EV310" s="54"/>
      <c r="EW310" s="24"/>
      <c r="EX310" s="24"/>
      <c r="EY310" s="167"/>
      <c r="EZ310" s="167"/>
      <c r="FA310" s="193"/>
      <c r="FB310" s="214">
        <v>44232</v>
      </c>
      <c r="FC310" s="214">
        <f t="shared" ca="1" si="296"/>
        <v>44232</v>
      </c>
      <c r="FD310" s="167"/>
      <c r="FE310" s="167"/>
      <c r="FF310" s="24" t="str">
        <f>IF(FE310&gt;0,WORKDAY(FB310,10),"-")</f>
        <v>-</v>
      </c>
      <c r="FG310" s="24" t="str">
        <f>IF(FE310&gt;0,WORKDAY(FC310,10),"-")</f>
        <v>-</v>
      </c>
      <c r="FH310" s="5"/>
      <c r="FI310" s="5"/>
      <c r="FJ310" s="34"/>
      <c r="FK310" s="24">
        <f t="shared" si="299"/>
        <v>44260</v>
      </c>
      <c r="FL310" s="24">
        <f>FK310</f>
        <v>44260</v>
      </c>
      <c r="FM310" s="5"/>
      <c r="FN310" s="5"/>
      <c r="FO310" s="24" t="str">
        <f>IF(FN310&gt;0,WORKDAY(FK310,10),"-")</f>
        <v>-</v>
      </c>
      <c r="FP310" s="24" t="str">
        <f>IF(FN310&gt;0,WORKDAY(FL310,10),"-")</f>
        <v>-</v>
      </c>
      <c r="FQ310" s="5"/>
      <c r="FR310" s="5"/>
      <c r="FS310" s="54"/>
      <c r="FT310" s="24">
        <f t="shared" si="300"/>
        <v>44288</v>
      </c>
      <c r="FU310" s="24">
        <f>FT310</f>
        <v>44288</v>
      </c>
      <c r="FV310" s="5"/>
      <c r="FW310" s="5"/>
      <c r="FX310" s="24" t="str">
        <f>IF(FW310&gt;0,WORKDAY(FT310,10),"-")</f>
        <v>-</v>
      </c>
      <c r="FY310" s="24" t="str">
        <f>IF(FW310&gt;0,WORKDAY(FU310,10),"-")</f>
        <v>-</v>
      </c>
      <c r="FZ310" s="5"/>
      <c r="GA310" s="5"/>
      <c r="GB310" s="54"/>
      <c r="GC310" s="54"/>
      <c r="GD310" s="54"/>
      <c r="GE310" s="54"/>
      <c r="GF310" s="54"/>
      <c r="GG310" s="54"/>
      <c r="GH310" s="54"/>
      <c r="GI310" s="54"/>
      <c r="GJ310" s="54"/>
      <c r="GK310" s="54"/>
      <c r="GL310" s="54"/>
      <c r="GM310" s="54"/>
      <c r="GN310" s="54"/>
      <c r="GO310" s="54"/>
      <c r="GP310" s="54"/>
      <c r="GQ310" s="54"/>
      <c r="GR310" s="54"/>
      <c r="GS310" s="54"/>
      <c r="GT310" s="54"/>
      <c r="GU310" s="54"/>
      <c r="GV310" s="54"/>
      <c r="GW310" s="54"/>
      <c r="GX310" s="54"/>
      <c r="GY310" s="54"/>
      <c r="GZ310" s="193"/>
      <c r="HA310" s="54"/>
      <c r="HB310" s="54"/>
      <c r="HC310" s="54"/>
      <c r="HD310" s="34">
        <f t="shared" ca="1" si="246"/>
        <v>1</v>
      </c>
      <c r="HE310" s="25">
        <f t="shared" ca="1" si="271"/>
        <v>6.8389057750759875E-4</v>
      </c>
      <c r="HF310" s="25">
        <f t="shared" ca="1" si="272"/>
        <v>1.5197568389057751E-3</v>
      </c>
      <c r="HG310" s="25">
        <f t="shared" ca="1" si="273"/>
        <v>9.0543259557344079E-4</v>
      </c>
      <c r="HH310" s="25">
        <f t="shared" ca="1" si="274"/>
        <v>2.012072434607646E-3</v>
      </c>
      <c r="HI310" s="25"/>
      <c r="HJ310" s="25"/>
      <c r="HK310" s="5"/>
      <c r="HL310" s="24">
        <f t="shared" ca="1" si="241"/>
        <v>44251</v>
      </c>
      <c r="HM310" s="107"/>
      <c r="HN310" s="85"/>
      <c r="HO310" s="204" t="str">
        <f t="shared" si="247"/>
        <v>ожидание A1</v>
      </c>
      <c r="HP310" s="204" t="str">
        <f t="shared" si="248"/>
        <v>не выгружено 00</v>
      </c>
      <c r="HQ310" s="182" t="str">
        <f t="shared" si="249"/>
        <v>выгружено A1</v>
      </c>
      <c r="HR310" s="182" t="str">
        <f t="shared" si="250"/>
        <v>ожидание A1</v>
      </c>
      <c r="HS310" s="182" t="b">
        <f t="shared" si="251"/>
        <v>0</v>
      </c>
      <c r="HT310" s="182" t="str">
        <f t="shared" si="252"/>
        <v>ожидание замечаний</v>
      </c>
      <c r="HU310" s="182" t="str">
        <f t="shared" si="253"/>
        <v>0055-P2-GA1-CPC-TRM-00665</v>
      </c>
      <c r="HV310" s="191">
        <f t="shared" si="254"/>
        <v>44251</v>
      </c>
      <c r="HW310" s="184" t="str">
        <f t="shared" si="255"/>
        <v>ожидание A1</v>
      </c>
      <c r="HX310" s="191" t="str">
        <f t="shared" si="256"/>
        <v>ожидание A1</v>
      </c>
      <c r="HY310" s="183"/>
      <c r="HZ310" s="182" t="str">
        <f t="shared" si="257"/>
        <v>выгружено</v>
      </c>
      <c r="IA310" s="182" t="str">
        <f t="shared" si="258"/>
        <v>A1</v>
      </c>
      <c r="IB310" s="182" t="str">
        <f t="shared" si="259"/>
        <v>ожидание замечаний к ревизии</v>
      </c>
      <c r="IC310" s="182" t="str">
        <f t="shared" si="260"/>
        <v>A1</v>
      </c>
      <c r="ID310" s="182" t="str">
        <f t="shared" si="261"/>
        <v>A1</v>
      </c>
      <c r="IE310" s="185" t="str">
        <f t="shared" si="262"/>
        <v>1</v>
      </c>
      <c r="IF310" s="135" t="s">
        <v>705</v>
      </c>
      <c r="IG310" s="181">
        <v>1</v>
      </c>
      <c r="IH310" s="85"/>
      <c r="II310" s="85"/>
      <c r="IJ310" s="85"/>
      <c r="IK310" s="85"/>
      <c r="IL310" s="85"/>
      <c r="IM310" s="85"/>
      <c r="IN310" s="85"/>
      <c r="IO310" s="85"/>
      <c r="IP310" s="85"/>
      <c r="IQ310" s="85"/>
      <c r="IR310" s="85"/>
      <c r="IS310" s="85"/>
      <c r="IT310" s="85"/>
      <c r="IU310" s="85"/>
      <c r="IV310" s="85"/>
      <c r="IW310" s="85"/>
      <c r="IX310" s="85"/>
      <c r="IY310" s="85"/>
      <c r="IZ310" s="85"/>
      <c r="JA310" s="85"/>
      <c r="JB310" s="85"/>
      <c r="JC310" s="85"/>
      <c r="JD310" s="85"/>
      <c r="JE310" s="85"/>
      <c r="JF310" s="85"/>
      <c r="JG310" s="85"/>
      <c r="JH310" s="85"/>
      <c r="JI310" s="85"/>
      <c r="JJ310" s="85"/>
      <c r="JK310" s="85"/>
      <c r="JL310" s="85"/>
      <c r="JM310" s="85"/>
      <c r="JN310" s="85"/>
      <c r="JO310" s="85"/>
      <c r="JP310" s="85"/>
      <c r="JQ310" s="85"/>
      <c r="JR310" s="85"/>
      <c r="JS310" s="85"/>
      <c r="JT310" s="85"/>
      <c r="JU310" s="85"/>
      <c r="JV310" s="85"/>
      <c r="JW310" s="85"/>
      <c r="JX310" s="85"/>
      <c r="JY310" s="85"/>
      <c r="JZ310" s="85"/>
      <c r="KA310" s="85"/>
      <c r="KB310" s="85"/>
      <c r="KC310" s="85"/>
    </row>
    <row r="311" spans="1:289" s="57" customFormat="1" ht="42.75" hidden="1" customHeight="1">
      <c r="A311" s="6"/>
      <c r="B311" s="19" t="s">
        <v>156</v>
      </c>
      <c r="C311" s="19" t="s">
        <v>157</v>
      </c>
      <c r="D311" s="5"/>
      <c r="E311" s="5"/>
      <c r="F311" s="5"/>
      <c r="G311" s="5"/>
      <c r="H311" s="5" t="s">
        <v>727</v>
      </c>
      <c r="I311" s="5" t="s">
        <v>736</v>
      </c>
      <c r="J311" s="5"/>
      <c r="K311" s="5"/>
      <c r="L311" s="5"/>
      <c r="M311" s="5"/>
      <c r="N311" s="5"/>
      <c r="O311" s="5"/>
      <c r="P311" s="5" t="s">
        <v>749</v>
      </c>
      <c r="Q311" s="5" t="s">
        <v>750</v>
      </c>
      <c r="R311" s="5" t="s">
        <v>205</v>
      </c>
      <c r="S311" s="5" t="s">
        <v>357</v>
      </c>
      <c r="T311" s="5" t="s">
        <v>726</v>
      </c>
      <c r="U311" s="5" t="s">
        <v>158</v>
      </c>
      <c r="V311" s="5"/>
      <c r="W311" s="167" t="str">
        <f t="shared" si="301"/>
        <v>3-60-JECC-0001</v>
      </c>
      <c r="X311" s="19" t="s">
        <v>180</v>
      </c>
      <c r="Y311" s="19">
        <v>60</v>
      </c>
      <c r="Z311" s="19" t="s">
        <v>177</v>
      </c>
      <c r="AA311" s="19" t="s">
        <v>303</v>
      </c>
      <c r="AB311" s="19"/>
      <c r="AC311" s="19" t="s">
        <v>188</v>
      </c>
      <c r="AD311" s="5"/>
      <c r="AE311" s="19">
        <v>4</v>
      </c>
      <c r="AF311" s="19" t="s">
        <v>181</v>
      </c>
      <c r="AG311" s="19" t="s">
        <v>182</v>
      </c>
      <c r="AH311" s="19">
        <v>335</v>
      </c>
      <c r="AI311" s="19" t="s">
        <v>188</v>
      </c>
      <c r="AJ311" s="5"/>
      <c r="AK311" s="5"/>
      <c r="AL311" s="5" t="s">
        <v>123</v>
      </c>
      <c r="AM311" s="5"/>
      <c r="AN311" s="5" t="s">
        <v>170</v>
      </c>
      <c r="AO311" s="5" t="str">
        <f>CONCATENATE("0055-",B311,"-",C311,"-","4",".",AE311,".",AF311,".",AG311,".",AH311,"-",AL311,".",AN311,"-",AI311)</f>
        <v>0055-CPC-GA1-4.4.4.60.335-ASK1.SB-0001</v>
      </c>
      <c r="AP311" s="5" t="str">
        <f>CONCATENATE("0055-",B311,"-",C311,"-","4",".",AE311,".",AF311,".",AG311,".",AH311,"-",AL311,"-",AN311,"-",AI311,"_",BD311,"_",U311)</f>
        <v>0055-CPC-GA1-4.4.4.60.335-ASK1-SB-0001_A1_ER</v>
      </c>
      <c r="AQ311" s="13" t="s">
        <v>513</v>
      </c>
      <c r="AR311" s="13" t="s">
        <v>515</v>
      </c>
      <c r="AS311" s="13"/>
      <c r="AT311" s="13"/>
      <c r="AU311" s="13" t="s">
        <v>321</v>
      </c>
      <c r="AV311" s="13" t="s">
        <v>336</v>
      </c>
      <c r="AW311" s="13" t="str">
        <f>CONCATENATE(AQ311," ",AS311,CHAR(10),W311,CHAR(10),AU311)</f>
        <v>AUCS Control Cabinet 
3-60-JECC-0001
Electrical circuits</v>
      </c>
      <c r="AX311" s="13" t="str">
        <f>CONCATENATE(AR311," ",AT311,CHAR(10),W311,CHAR(10),AV311)</f>
        <v>Шкаф системный АСУ Э 
3-60-JECC-0001
Схема электрическая принципиальная</v>
      </c>
      <c r="AY311" s="5"/>
      <c r="AZ311" s="5" t="s">
        <v>490</v>
      </c>
      <c r="BA311" s="5" t="s">
        <v>489</v>
      </c>
      <c r="BB311" s="5" t="str">
        <f>IF(FW311&gt;0,"02",IF(FN311&gt;0,"01",IF(FE311&gt;0,"00",IF(EM311&gt;0,"G1",IF(ED311&gt;0,"F1",IF(DU311&gt;0,"E1",IF(DL311&gt;0,"D1",IF(DC311&gt;0,"C1",IF(CT311&gt;0,"B1",IF(BM311&gt;0,"A1","-"))))))))))</f>
        <v>A1</v>
      </c>
      <c r="BC311" s="167" t="str">
        <f t="shared" si="297"/>
        <v>IFR</v>
      </c>
      <c r="BD311" s="5" t="str">
        <f t="shared" si="298"/>
        <v>A1</v>
      </c>
      <c r="BE311" s="5"/>
      <c r="BF311" s="5"/>
      <c r="BG311" s="12"/>
      <c r="BH311" s="5"/>
      <c r="BI311" s="5"/>
      <c r="BJ311" s="54">
        <f>FB311-(28+15)</f>
        <v>44189</v>
      </c>
      <c r="BK311" s="54">
        <f ca="1">IF(BM311&gt;0,BL311,IF(BJ311&lt;TODAY(),WORKDAY(TODAY(),10),BJ311))</f>
        <v>44251</v>
      </c>
      <c r="BL311" s="193">
        <v>44251</v>
      </c>
      <c r="BM311" s="167" t="s">
        <v>788</v>
      </c>
      <c r="BN311" s="167"/>
      <c r="BO311" s="167"/>
      <c r="BP311" s="167"/>
      <c r="BQ311" s="167"/>
      <c r="BR311" s="157"/>
      <c r="BS311" s="157"/>
      <c r="BT311" s="157"/>
      <c r="BU311" s="157"/>
      <c r="BV311" s="157"/>
      <c r="BW311" s="147"/>
      <c r="BX311" s="147"/>
      <c r="BY311" s="147"/>
      <c r="BZ311" s="147"/>
      <c r="CA311" s="147"/>
      <c r="CB311" s="125"/>
      <c r="CC311" s="125"/>
      <c r="CD311" s="125"/>
      <c r="CE311" s="125"/>
      <c r="CF311" s="125"/>
      <c r="CG311" s="125"/>
      <c r="CH311" s="125"/>
      <c r="CI311" s="125"/>
      <c r="CJ311" s="125"/>
      <c r="CK311" s="125"/>
      <c r="CL311" s="24">
        <f>WORKDAY(BJ311,20)</f>
        <v>44217</v>
      </c>
      <c r="CM311" s="24">
        <f ca="1">IF(BM311&gt;0,WORKDAY(BK311,10),"-")</f>
        <v>44265</v>
      </c>
      <c r="CN311" s="54"/>
      <c r="CO311" s="117"/>
      <c r="CP311" s="34"/>
      <c r="CQ311" s="24">
        <f>WORKDAY(CL311,10)</f>
        <v>44231</v>
      </c>
      <c r="CR311" s="24" t="str">
        <f>IF(CO311&gt;0,WORKDAY(CM311,10),"-")</f>
        <v>-</v>
      </c>
      <c r="CS311" s="54"/>
      <c r="CT311" s="5"/>
      <c r="CU311" s="24" t="str">
        <f>IF(CT311&gt;0,WORKDAY(CQ311,10),"-")</f>
        <v>-</v>
      </c>
      <c r="CV311" s="24" t="str">
        <f>IF(CT311&gt;0,WORKDAY(CR311,10),"-")</f>
        <v>-</v>
      </c>
      <c r="CW311" s="54"/>
      <c r="CX311" s="5"/>
      <c r="CY311" s="34"/>
      <c r="CZ311" s="24" t="str">
        <f>IF(CX311&gt;0,WORKDAY(CU311,10),"-")</f>
        <v>-</v>
      </c>
      <c r="DA311" s="24" t="str">
        <f>IF(CX311&gt;0,WORKDAY(CV311,10),"-")</f>
        <v>-</v>
      </c>
      <c r="DB311" s="24"/>
      <c r="DC311" s="5"/>
      <c r="DD311" s="24" t="str">
        <f>IF(DC311&gt;0,WORKDAY(CZ311,10),"-")</f>
        <v>-</v>
      </c>
      <c r="DE311" s="24" t="str">
        <f>IF(DC311&gt;0,WORKDAY(DA311,10),"-")</f>
        <v>-</v>
      </c>
      <c r="DF311" s="5"/>
      <c r="DG311" s="5"/>
      <c r="DH311" s="54"/>
      <c r="DI311" s="24" t="str">
        <f>IF(DG311&gt;0,WORKDAY(DD311,10),"-")</f>
        <v>-</v>
      </c>
      <c r="DJ311" s="24" t="str">
        <f>IF(DG311&gt;0,WORKDAY(DE311,10),"-")</f>
        <v>-</v>
      </c>
      <c r="DK311" s="5"/>
      <c r="DL311" s="5"/>
      <c r="DM311" s="24" t="str">
        <f>IF(DL311&gt;0,WORKDAY(DI311,10),"-")</f>
        <v>-</v>
      </c>
      <c r="DN311" s="24" t="str">
        <f>IF(DL311&gt;0,WORKDAY(DJ311,10),"-")</f>
        <v>-</v>
      </c>
      <c r="DO311" s="5"/>
      <c r="DP311" s="5"/>
      <c r="DQ311" s="54"/>
      <c r="DR311" s="24" t="str">
        <f>IF(DP311&gt;0,WORKDAY(DM311,10),"-")</f>
        <v>-</v>
      </c>
      <c r="DS311" s="24" t="str">
        <f>IF(DP311&gt;0,WORKDAY(DN311,10),"-")</f>
        <v>-</v>
      </c>
      <c r="DT311" s="5"/>
      <c r="DU311" s="5"/>
      <c r="DV311" s="24" t="str">
        <f>IF(DU311&gt;0,WORKDAY(DR311,10),"-")</f>
        <v>-</v>
      </c>
      <c r="DW311" s="24" t="str">
        <f>IF(DU311&gt;0,WORKDAY(DS311,10),"-")</f>
        <v>-</v>
      </c>
      <c r="DX311" s="5"/>
      <c r="DY311" s="5"/>
      <c r="DZ311" s="54"/>
      <c r="EA311" s="24" t="str">
        <f>IF(DY311&gt;0,WORKDAY(DV311,10),"-")</f>
        <v>-</v>
      </c>
      <c r="EB311" s="24" t="str">
        <f>IF(DY311&gt;0,WORKDAY(DW311,10),"-")</f>
        <v>-</v>
      </c>
      <c r="EC311" s="5"/>
      <c r="ED311" s="5"/>
      <c r="EE311" s="24" t="str">
        <f>IF(ED311&gt;0,WORKDAY(EA311,10),"-")</f>
        <v>-</v>
      </c>
      <c r="EF311" s="24" t="str">
        <f>IF(ED311&gt;0,WORKDAY(EB311,10),"-")</f>
        <v>-</v>
      </c>
      <c r="EG311" s="5"/>
      <c r="EH311" s="5"/>
      <c r="EI311" s="54"/>
      <c r="EJ311" s="24" t="str">
        <f>IF(EH311&gt;0,WORKDAY(EE311,10),"-")</f>
        <v>-</v>
      </c>
      <c r="EK311" s="24" t="str">
        <f>IF(EH311&gt;0,WORKDAY(EF311,10),"-")</f>
        <v>-</v>
      </c>
      <c r="EL311" s="5"/>
      <c r="EM311" s="5"/>
      <c r="EN311" s="24" t="str">
        <f>IF(EM311&gt;0,WORKDAY(EJ311,10),"-")</f>
        <v>-</v>
      </c>
      <c r="EO311" s="24" t="str">
        <f>IF(EM311&gt;0,WORKDAY(EK311,10),"-")</f>
        <v>-</v>
      </c>
      <c r="EP311" s="5"/>
      <c r="EQ311" s="5"/>
      <c r="ER311" s="54"/>
      <c r="ES311" s="54"/>
      <c r="ET311" s="54"/>
      <c r="EU311" s="54"/>
      <c r="EV311" s="54"/>
      <c r="EW311" s="24"/>
      <c r="EX311" s="24"/>
      <c r="EY311" s="167"/>
      <c r="EZ311" s="167"/>
      <c r="FA311" s="193"/>
      <c r="FB311" s="214">
        <v>44232</v>
      </c>
      <c r="FC311" s="214">
        <f t="shared" ca="1" si="296"/>
        <v>44232</v>
      </c>
      <c r="FD311" s="167"/>
      <c r="FE311" s="167"/>
      <c r="FF311" s="24" t="str">
        <f>IF(FE311&gt;0,WORKDAY(FB311,10),"-")</f>
        <v>-</v>
      </c>
      <c r="FG311" s="24" t="str">
        <f>IF(FE311&gt;0,WORKDAY(FC311,10),"-")</f>
        <v>-</v>
      </c>
      <c r="FH311" s="5"/>
      <c r="FI311" s="5"/>
      <c r="FJ311" s="34"/>
      <c r="FK311" s="24">
        <f t="shared" si="299"/>
        <v>44260</v>
      </c>
      <c r="FL311" s="24">
        <f>FK311</f>
        <v>44260</v>
      </c>
      <c r="FM311" s="5"/>
      <c r="FN311" s="5"/>
      <c r="FO311" s="24" t="str">
        <f>IF(FN311&gt;0,WORKDAY(FK311,10),"-")</f>
        <v>-</v>
      </c>
      <c r="FP311" s="24" t="str">
        <f>IF(FN311&gt;0,WORKDAY(FL311,10),"-")</f>
        <v>-</v>
      </c>
      <c r="FQ311" s="5"/>
      <c r="FR311" s="5"/>
      <c r="FS311" s="54"/>
      <c r="FT311" s="24">
        <f t="shared" si="300"/>
        <v>44288</v>
      </c>
      <c r="FU311" s="24">
        <f>FT311</f>
        <v>44288</v>
      </c>
      <c r="FV311" s="5"/>
      <c r="FW311" s="5"/>
      <c r="FX311" s="24" t="str">
        <f>IF(FW311&gt;0,WORKDAY(FT311,10),"-")</f>
        <v>-</v>
      </c>
      <c r="FY311" s="24" t="str">
        <f>IF(FW311&gt;0,WORKDAY(FU311,10),"-")</f>
        <v>-</v>
      </c>
      <c r="FZ311" s="5"/>
      <c r="GA311" s="5"/>
      <c r="GB311" s="54"/>
      <c r="GC311" s="54"/>
      <c r="GD311" s="54"/>
      <c r="GE311" s="54"/>
      <c r="GF311" s="54"/>
      <c r="GG311" s="54"/>
      <c r="GH311" s="54"/>
      <c r="GI311" s="54"/>
      <c r="GJ311" s="54"/>
      <c r="GK311" s="54"/>
      <c r="GL311" s="54"/>
      <c r="GM311" s="54"/>
      <c r="GN311" s="54"/>
      <c r="GO311" s="54"/>
      <c r="GP311" s="54"/>
      <c r="GQ311" s="54"/>
      <c r="GR311" s="54"/>
      <c r="GS311" s="54"/>
      <c r="GT311" s="54"/>
      <c r="GU311" s="54"/>
      <c r="GV311" s="54"/>
      <c r="GW311" s="54"/>
      <c r="GX311" s="54"/>
      <c r="GY311" s="54"/>
      <c r="GZ311" s="193"/>
      <c r="HA311" s="54"/>
      <c r="HB311" s="54"/>
      <c r="HC311" s="54"/>
      <c r="HD311" s="34">
        <f t="shared" ca="1" si="246"/>
        <v>1</v>
      </c>
      <c r="HE311" s="25">
        <f t="shared" ca="1" si="271"/>
        <v>6.8389057750759875E-4</v>
      </c>
      <c r="HF311" s="25">
        <f t="shared" ca="1" si="272"/>
        <v>1.5197568389057751E-3</v>
      </c>
      <c r="HG311" s="25">
        <f t="shared" ca="1" si="273"/>
        <v>9.0543259557344079E-4</v>
      </c>
      <c r="HH311" s="25">
        <f t="shared" ca="1" si="274"/>
        <v>2.012072434607646E-3</v>
      </c>
      <c r="HI311" s="25"/>
      <c r="HJ311" s="25"/>
      <c r="HK311" s="5"/>
      <c r="HL311" s="24">
        <f t="shared" ca="1" si="241"/>
        <v>44251</v>
      </c>
      <c r="HM311" s="107"/>
      <c r="HN311" s="85"/>
      <c r="HO311" s="204" t="str">
        <f t="shared" si="247"/>
        <v>ожидание A1</v>
      </c>
      <c r="HP311" s="204" t="str">
        <f t="shared" si="248"/>
        <v>не выгружено 00</v>
      </c>
      <c r="HQ311" s="182" t="str">
        <f t="shared" si="249"/>
        <v>выгружено A1</v>
      </c>
      <c r="HR311" s="182" t="str">
        <f t="shared" si="250"/>
        <v>ожидание A1</v>
      </c>
      <c r="HS311" s="182" t="b">
        <f t="shared" si="251"/>
        <v>0</v>
      </c>
      <c r="HT311" s="182" t="str">
        <f t="shared" si="252"/>
        <v>ожидание замечаний</v>
      </c>
      <c r="HU311" s="182" t="str">
        <f t="shared" si="253"/>
        <v>0055-P2-GA1-CPC-TRM-00665</v>
      </c>
      <c r="HV311" s="191">
        <f t="shared" si="254"/>
        <v>44251</v>
      </c>
      <c r="HW311" s="184" t="str">
        <f t="shared" si="255"/>
        <v>ожидание A1</v>
      </c>
      <c r="HX311" s="191" t="str">
        <f t="shared" si="256"/>
        <v>ожидание A1</v>
      </c>
      <c r="HY311" s="183"/>
      <c r="HZ311" s="182" t="str">
        <f t="shared" si="257"/>
        <v>выгружено</v>
      </c>
      <c r="IA311" s="182" t="str">
        <f t="shared" si="258"/>
        <v>A1</v>
      </c>
      <c r="IB311" s="182" t="str">
        <f t="shared" si="259"/>
        <v>ожидание замечаний к ревизии</v>
      </c>
      <c r="IC311" s="182" t="str">
        <f t="shared" si="260"/>
        <v>A1</v>
      </c>
      <c r="ID311" s="182" t="str">
        <f t="shared" si="261"/>
        <v>A1</v>
      </c>
      <c r="IE311" s="185" t="str">
        <f t="shared" si="262"/>
        <v>1</v>
      </c>
      <c r="IF311" s="135" t="s">
        <v>705</v>
      </c>
      <c r="IG311" s="181">
        <v>1</v>
      </c>
      <c r="IH311" s="85"/>
      <c r="II311" s="85"/>
      <c r="IJ311" s="85"/>
      <c r="IK311" s="85"/>
      <c r="IL311" s="85"/>
      <c r="IM311" s="85"/>
      <c r="IN311" s="85"/>
      <c r="IO311" s="85"/>
      <c r="IP311" s="85"/>
      <c r="IQ311" s="85"/>
      <c r="IR311" s="85"/>
      <c r="IS311" s="85"/>
      <c r="IT311" s="85"/>
      <c r="IU311" s="85"/>
      <c r="IV311" s="85"/>
      <c r="IW311" s="85"/>
      <c r="IX311" s="85"/>
      <c r="IY311" s="85"/>
      <c r="IZ311" s="85"/>
      <c r="JA311" s="85"/>
      <c r="JB311" s="85"/>
      <c r="JC311" s="85"/>
      <c r="JD311" s="85"/>
      <c r="JE311" s="85"/>
      <c r="JF311" s="85"/>
      <c r="JG311" s="85"/>
      <c r="JH311" s="85"/>
      <c r="JI311" s="85"/>
      <c r="JJ311" s="85"/>
      <c r="JK311" s="85"/>
      <c r="JL311" s="85"/>
      <c r="JM311" s="85"/>
      <c r="JN311" s="85"/>
      <c r="JO311" s="85"/>
      <c r="JP311" s="85"/>
      <c r="JQ311" s="85"/>
      <c r="JR311" s="85"/>
      <c r="JS311" s="85"/>
      <c r="JT311" s="85"/>
      <c r="JU311" s="85"/>
      <c r="JV311" s="85"/>
      <c r="JW311" s="85"/>
      <c r="JX311" s="85"/>
      <c r="JY311" s="85"/>
      <c r="JZ311" s="85"/>
      <c r="KA311" s="85"/>
      <c r="KB311" s="85"/>
      <c r="KC311" s="85"/>
    </row>
    <row r="312" spans="1:289" s="57" customFormat="1" ht="42.75" hidden="1" customHeight="1">
      <c r="A312" s="6"/>
      <c r="B312" s="19" t="s">
        <v>156</v>
      </c>
      <c r="C312" s="19" t="s">
        <v>157</v>
      </c>
      <c r="D312" s="5"/>
      <c r="E312" s="5"/>
      <c r="F312" s="5"/>
      <c r="G312" s="5"/>
      <c r="H312" s="5" t="s">
        <v>727</v>
      </c>
      <c r="I312" s="5" t="s">
        <v>736</v>
      </c>
      <c r="J312" s="5"/>
      <c r="K312" s="5"/>
      <c r="L312" s="5"/>
      <c r="M312" s="5"/>
      <c r="N312" s="5"/>
      <c r="O312" s="5"/>
      <c r="P312" s="5" t="s">
        <v>749</v>
      </c>
      <c r="Q312" s="5" t="s">
        <v>750</v>
      </c>
      <c r="R312" s="5" t="s">
        <v>205</v>
      </c>
      <c r="S312" s="5" t="s">
        <v>357</v>
      </c>
      <c r="T312" s="5" t="s">
        <v>726</v>
      </c>
      <c r="U312" s="5" t="s">
        <v>158</v>
      </c>
      <c r="V312" s="5"/>
      <c r="W312" s="167" t="str">
        <f t="shared" si="301"/>
        <v>3-60-JECC-0001</v>
      </c>
      <c r="X312" s="19" t="s">
        <v>180</v>
      </c>
      <c r="Y312" s="19">
        <v>60</v>
      </c>
      <c r="Z312" s="19" t="s">
        <v>177</v>
      </c>
      <c r="AA312" s="19" t="s">
        <v>303</v>
      </c>
      <c r="AB312" s="19"/>
      <c r="AC312" s="19" t="s">
        <v>188</v>
      </c>
      <c r="AD312" s="5"/>
      <c r="AE312" s="19">
        <v>4</v>
      </c>
      <c r="AF312" s="19" t="s">
        <v>181</v>
      </c>
      <c r="AG312" s="19" t="s">
        <v>182</v>
      </c>
      <c r="AH312" s="19">
        <v>335</v>
      </c>
      <c r="AI312" s="19" t="s">
        <v>188</v>
      </c>
      <c r="AJ312" s="5"/>
      <c r="AK312" s="5"/>
      <c r="AL312" s="5" t="s">
        <v>123</v>
      </c>
      <c r="AM312" s="5"/>
      <c r="AN312" s="5" t="s">
        <v>546</v>
      </c>
      <c r="AO312" s="5" t="str">
        <f>CONCATENATE("0055-",B312,"-",C312,"-","4",".",AE312,".",AF312,".",AG312,".",AH312,"-",AL312,".",AN312,"-",AI312)</f>
        <v>0055-CPC-GA1-4.4.4.60.335-ASK1.JH-0001</v>
      </c>
      <c r="AP312" s="5" t="str">
        <f>CONCATENATE("0055-",B312,"-",C312,"-","4",".",AE312,".",AF312,".",AG312,".",AH312,"-",AL312,"-",AN312,"-",AI312,"_",BD312,"_",U312)</f>
        <v>0055-CPC-GA1-4.4.4.60.335-ASK1-JH-0001_-_ER</v>
      </c>
      <c r="AQ312" s="13" t="s">
        <v>513</v>
      </c>
      <c r="AR312" s="13" t="s">
        <v>515</v>
      </c>
      <c r="AS312" s="13"/>
      <c r="AT312" s="13"/>
      <c r="AU312" s="13" t="s">
        <v>286</v>
      </c>
      <c r="AV312" s="13" t="s">
        <v>287</v>
      </c>
      <c r="AW312" s="13" t="str">
        <f>CONCATENATE(AQ312," ",AS312,CHAR(10),W312,CHAR(10),AU312)</f>
        <v>AUCS Control Cabinet 
3-60-JECC-0001
Passport</v>
      </c>
      <c r="AX312" s="13" t="str">
        <f>CONCATENATE(AR312," ",AT312,CHAR(10),W312,CHAR(10),AV312)</f>
        <v>Шкаф системный АСУ Э 
3-60-JECC-0001
Паспорт</v>
      </c>
      <c r="AY312" s="5"/>
      <c r="AZ312" s="5" t="s">
        <v>490</v>
      </c>
      <c r="BA312" s="5" t="s">
        <v>489</v>
      </c>
      <c r="BB312" s="5" t="str">
        <f>IF(FW312&gt;0,"02",IF(FN312&gt;0,"01",IF(FE312&gt;0,"00",IF(EM312&gt;0,"G1",IF(ED312&gt;0,"F1",IF(DU312&gt;0,"E1",IF(DL312&gt;0,"D1",IF(DC312&gt;0,"C1",IF(CT312&gt;0,"B1",IF(BM312&gt;0,"A1","-"))))))))))</f>
        <v>-</v>
      </c>
      <c r="BC312" s="167" t="str">
        <f t="shared" si="297"/>
        <v>-</v>
      </c>
      <c r="BD312" s="5" t="str">
        <f t="shared" si="298"/>
        <v>-</v>
      </c>
      <c r="BE312" s="5"/>
      <c r="BF312" s="5"/>
      <c r="BG312" s="12"/>
      <c r="BH312" s="5"/>
      <c r="BI312" s="5"/>
      <c r="BJ312" s="54">
        <f>FB312-(28+15)</f>
        <v>44227</v>
      </c>
      <c r="BK312" s="54">
        <f ca="1">IF(BM312&gt;0,BL312,IF(BJ312&lt;TODAY(),WORKDAY(TODAY(),10),BJ312))</f>
        <v>44294</v>
      </c>
      <c r="BL312" s="54"/>
      <c r="BM312" s="5"/>
      <c r="BN312" s="167"/>
      <c r="BO312" s="167"/>
      <c r="BP312" s="167"/>
      <c r="BQ312" s="167"/>
      <c r="BR312" s="157"/>
      <c r="BS312" s="157"/>
      <c r="BT312" s="157"/>
      <c r="BU312" s="157"/>
      <c r="BV312" s="157"/>
      <c r="BW312" s="147"/>
      <c r="BX312" s="147"/>
      <c r="BY312" s="147"/>
      <c r="BZ312" s="147"/>
      <c r="CA312" s="147"/>
      <c r="CB312" s="125"/>
      <c r="CC312" s="125"/>
      <c r="CD312" s="125"/>
      <c r="CE312" s="125"/>
      <c r="CF312" s="125"/>
      <c r="CG312" s="125"/>
      <c r="CH312" s="125"/>
      <c r="CI312" s="125"/>
      <c r="CJ312" s="125"/>
      <c r="CK312" s="125"/>
      <c r="CL312" s="24">
        <f>WORKDAY(BJ312,20)</f>
        <v>44253</v>
      </c>
      <c r="CM312" s="24" t="str">
        <f>IF(BM312&gt;0,WORKDAY(BK312,10),"-")</f>
        <v>-</v>
      </c>
      <c r="CN312" s="54"/>
      <c r="CO312" s="117"/>
      <c r="CP312" s="34">
        <v>3</v>
      </c>
      <c r="CQ312" s="24">
        <f>WORKDAY(CL312,10)</f>
        <v>44267</v>
      </c>
      <c r="CR312" s="24" t="str">
        <f>IF(CO312&gt;0,WORKDAY(CM312,10),"-")</f>
        <v>-</v>
      </c>
      <c r="CS312" s="54"/>
      <c r="CT312" s="5"/>
      <c r="CU312" s="24" t="str">
        <f>IF(CT312&gt;0,WORKDAY(CQ312,10),"-")</f>
        <v>-</v>
      </c>
      <c r="CV312" s="24" t="str">
        <f>IF(CT312&gt;0,WORKDAY(CR312,10),"-")</f>
        <v>-</v>
      </c>
      <c r="CW312" s="54"/>
      <c r="CX312" s="5"/>
      <c r="CY312" s="34"/>
      <c r="CZ312" s="24" t="str">
        <f>IF(CX312&gt;0,WORKDAY(CU312,10),"-")</f>
        <v>-</v>
      </c>
      <c r="DA312" s="24" t="str">
        <f>IF(CX312&gt;0,WORKDAY(CV312,10),"-")</f>
        <v>-</v>
      </c>
      <c r="DB312" s="24"/>
      <c r="DC312" s="5"/>
      <c r="DD312" s="24" t="str">
        <f>IF(DC312&gt;0,WORKDAY(CZ312,10),"-")</f>
        <v>-</v>
      </c>
      <c r="DE312" s="24" t="str">
        <f>IF(DC312&gt;0,WORKDAY(DA312,10),"-")</f>
        <v>-</v>
      </c>
      <c r="DF312" s="5"/>
      <c r="DG312" s="5"/>
      <c r="DH312" s="54"/>
      <c r="DI312" s="24" t="str">
        <f>IF(DG312&gt;0,WORKDAY(DD312,10),"-")</f>
        <v>-</v>
      </c>
      <c r="DJ312" s="24" t="str">
        <f>IF(DG312&gt;0,WORKDAY(DE312,10),"-")</f>
        <v>-</v>
      </c>
      <c r="DK312" s="5"/>
      <c r="DL312" s="5"/>
      <c r="DM312" s="24" t="str">
        <f>IF(DL312&gt;0,WORKDAY(DI312,10),"-")</f>
        <v>-</v>
      </c>
      <c r="DN312" s="24" t="str">
        <f>IF(DL312&gt;0,WORKDAY(DJ312,10),"-")</f>
        <v>-</v>
      </c>
      <c r="DO312" s="5"/>
      <c r="DP312" s="5"/>
      <c r="DQ312" s="54"/>
      <c r="DR312" s="24" t="str">
        <f>IF(DP312&gt;0,WORKDAY(DM312,10),"-")</f>
        <v>-</v>
      </c>
      <c r="DS312" s="24" t="str">
        <f>IF(DP312&gt;0,WORKDAY(DN312,10),"-")</f>
        <v>-</v>
      </c>
      <c r="DT312" s="5"/>
      <c r="DU312" s="5"/>
      <c r="DV312" s="24" t="str">
        <f>IF(DU312&gt;0,WORKDAY(DR312,10),"-")</f>
        <v>-</v>
      </c>
      <c r="DW312" s="24" t="str">
        <f>IF(DU312&gt;0,WORKDAY(DS312,10),"-")</f>
        <v>-</v>
      </c>
      <c r="DX312" s="5"/>
      <c r="DY312" s="5"/>
      <c r="DZ312" s="54"/>
      <c r="EA312" s="24" t="str">
        <f>IF(DY312&gt;0,WORKDAY(DV312,10),"-")</f>
        <v>-</v>
      </c>
      <c r="EB312" s="24" t="str">
        <f>IF(DY312&gt;0,WORKDAY(DW312,10),"-")</f>
        <v>-</v>
      </c>
      <c r="EC312" s="5"/>
      <c r="ED312" s="5"/>
      <c r="EE312" s="24" t="str">
        <f>IF(ED312&gt;0,WORKDAY(EA312,10),"-")</f>
        <v>-</v>
      </c>
      <c r="EF312" s="24" t="str">
        <f>IF(ED312&gt;0,WORKDAY(EB312,10),"-")</f>
        <v>-</v>
      </c>
      <c r="EG312" s="5"/>
      <c r="EH312" s="5"/>
      <c r="EI312" s="54"/>
      <c r="EJ312" s="24" t="str">
        <f>IF(EH312&gt;0,WORKDAY(EE312,10),"-")</f>
        <v>-</v>
      </c>
      <c r="EK312" s="24" t="str">
        <f>IF(EH312&gt;0,WORKDAY(EF312,10),"-")</f>
        <v>-</v>
      </c>
      <c r="EL312" s="5"/>
      <c r="EM312" s="5"/>
      <c r="EN312" s="24" t="str">
        <f>IF(EM312&gt;0,WORKDAY(EJ312,10),"-")</f>
        <v>-</v>
      </c>
      <c r="EO312" s="24" t="str">
        <f>IF(EM312&gt;0,WORKDAY(EK312,10),"-")</f>
        <v>-</v>
      </c>
      <c r="EP312" s="5"/>
      <c r="EQ312" s="5"/>
      <c r="ER312" s="54"/>
      <c r="ES312" s="54"/>
      <c r="ET312" s="54"/>
      <c r="EU312" s="54"/>
      <c r="EV312" s="54"/>
      <c r="EW312" s="24"/>
      <c r="EX312" s="24"/>
      <c r="EY312" s="167"/>
      <c r="EZ312" s="167"/>
      <c r="FA312" s="193"/>
      <c r="FB312" s="214">
        <v>44270</v>
      </c>
      <c r="FC312" s="214">
        <f t="shared" ca="1" si="296"/>
        <v>44270</v>
      </c>
      <c r="FD312" s="167"/>
      <c r="FE312" s="167"/>
      <c r="FF312" s="24" t="str">
        <f>IF(FE312&gt;0,WORKDAY(FB312,10),"-")</f>
        <v>-</v>
      </c>
      <c r="FG312" s="24" t="str">
        <f>IF(FE312&gt;0,WORKDAY(FC312,10),"-")</f>
        <v>-</v>
      </c>
      <c r="FH312" s="167"/>
      <c r="FI312" s="167"/>
      <c r="FJ312" s="196">
        <v>1</v>
      </c>
      <c r="FK312" s="24">
        <f t="shared" si="299"/>
        <v>44298</v>
      </c>
      <c r="FL312" s="24">
        <f>FK312</f>
        <v>44298</v>
      </c>
      <c r="FM312" s="5"/>
      <c r="FN312" s="5"/>
      <c r="FO312" s="24" t="str">
        <f>IF(FN312&gt;0,WORKDAY(FK312,10),"-")</f>
        <v>-</v>
      </c>
      <c r="FP312" s="24" t="str">
        <f>IF(FN312&gt;0,WORKDAY(FL312,10),"-")</f>
        <v>-</v>
      </c>
      <c r="FQ312" s="5"/>
      <c r="FR312" s="5"/>
      <c r="FS312" s="54"/>
      <c r="FT312" s="24">
        <f t="shared" si="300"/>
        <v>44326</v>
      </c>
      <c r="FU312" s="24">
        <f>FT312</f>
        <v>44326</v>
      </c>
      <c r="FV312" s="5"/>
      <c r="FW312" s="5"/>
      <c r="FX312" s="24" t="str">
        <f>IF(FW312&gt;0,WORKDAY(FT312,10),"-")</f>
        <v>-</v>
      </c>
      <c r="FY312" s="24" t="str">
        <f>IF(FW312&gt;0,WORKDAY(FU312,10),"-")</f>
        <v>-</v>
      </c>
      <c r="FZ312" s="5"/>
      <c r="GA312" s="5"/>
      <c r="GB312" s="54"/>
      <c r="GC312" s="54"/>
      <c r="GD312" s="54"/>
      <c r="GE312" s="54"/>
      <c r="GF312" s="54"/>
      <c r="GG312" s="54"/>
      <c r="GH312" s="54"/>
      <c r="GI312" s="54"/>
      <c r="GJ312" s="54"/>
      <c r="GK312" s="54"/>
      <c r="GL312" s="54"/>
      <c r="GM312" s="54"/>
      <c r="GN312" s="54"/>
      <c r="GO312" s="54"/>
      <c r="GP312" s="54"/>
      <c r="GQ312" s="54"/>
      <c r="GR312" s="54"/>
      <c r="GS312" s="54"/>
      <c r="GT312" s="54"/>
      <c r="GU312" s="54"/>
      <c r="GV312" s="54"/>
      <c r="GW312" s="54"/>
      <c r="GX312" s="54"/>
      <c r="GY312" s="54"/>
      <c r="GZ312" s="193"/>
      <c r="HA312" s="54"/>
      <c r="HB312" s="54"/>
      <c r="HC312" s="54"/>
      <c r="HD312" s="34">
        <f t="shared" ca="1" si="246"/>
        <v>1</v>
      </c>
      <c r="HE312" s="25">
        <f t="shared" si="271"/>
        <v>0</v>
      </c>
      <c r="HF312" s="25">
        <f t="shared" ca="1" si="272"/>
        <v>1.5197568389057751E-3</v>
      </c>
      <c r="HG312" s="25">
        <f t="shared" si="273"/>
        <v>0</v>
      </c>
      <c r="HH312" s="25">
        <f t="shared" ca="1" si="274"/>
        <v>2.012072434607646E-3</v>
      </c>
      <c r="HI312" s="25"/>
      <c r="HJ312" s="25"/>
      <c r="HK312" s="5"/>
      <c r="HL312" s="24" t="str">
        <f t="shared" ca="1" si="241"/>
        <v>-</v>
      </c>
      <c r="HM312" s="107"/>
      <c r="HN312" s="85"/>
      <c r="HO312" s="204" t="str">
        <f t="shared" si="247"/>
        <v>не выгружено A1</v>
      </c>
      <c r="HP312" s="204" t="str">
        <f t="shared" si="248"/>
        <v>не выгружено 00</v>
      </c>
      <c r="HQ312" s="182" t="str">
        <f t="shared" si="249"/>
        <v>не выгружено A1</v>
      </c>
      <c r="HR312" s="182" t="str">
        <f t="shared" si="250"/>
        <v>не выгружено A1</v>
      </c>
      <c r="HS312" s="182" t="b">
        <f t="shared" si="251"/>
        <v>0</v>
      </c>
      <c r="HT312" s="182" t="str">
        <f t="shared" si="252"/>
        <v>не выгружено A1</v>
      </c>
      <c r="HU312" s="182" t="str">
        <f t="shared" si="253"/>
        <v>не выгружено A1</v>
      </c>
      <c r="HV312" s="191" t="str">
        <f t="shared" si="254"/>
        <v>не выгружено A1</v>
      </c>
      <c r="HW312" s="184" t="str">
        <f t="shared" si="255"/>
        <v>не выгружено A1</v>
      </c>
      <c r="HX312" s="191" t="str">
        <f t="shared" si="256"/>
        <v>не выгружено A1</v>
      </c>
      <c r="HY312" s="183"/>
      <c r="HZ312" s="182" t="str">
        <f t="shared" si="257"/>
        <v>не выгружено</v>
      </c>
      <c r="IA312" s="182" t="str">
        <f t="shared" si="258"/>
        <v>A1</v>
      </c>
      <c r="IB312" s="182" t="str">
        <f t="shared" si="259"/>
        <v>не выгружено</v>
      </c>
      <c r="IC312" s="182" t="str">
        <f t="shared" si="260"/>
        <v>A1</v>
      </c>
      <c r="ID312" s="182" t="str">
        <f t="shared" si="261"/>
        <v>A1</v>
      </c>
      <c r="IE312" s="185" t="str">
        <f t="shared" si="262"/>
        <v>выгрузить A1</v>
      </c>
      <c r="IF312" s="135" t="s">
        <v>705</v>
      </c>
      <c r="IG312" s="181">
        <v>1</v>
      </c>
      <c r="IH312" s="85"/>
      <c r="II312" s="85"/>
      <c r="IJ312" s="85"/>
      <c r="IK312" s="85"/>
      <c r="IL312" s="85"/>
      <c r="IM312" s="85"/>
      <c r="IN312" s="85"/>
      <c r="IO312" s="85"/>
      <c r="IP312" s="85"/>
      <c r="IQ312" s="85"/>
      <c r="IR312" s="85"/>
      <c r="IS312" s="85"/>
      <c r="IT312" s="85"/>
      <c r="IU312" s="85"/>
      <c r="IV312" s="85"/>
      <c r="IW312" s="85"/>
      <c r="IX312" s="85"/>
      <c r="IY312" s="85"/>
      <c r="IZ312" s="85"/>
      <c r="JA312" s="85"/>
      <c r="JB312" s="85"/>
      <c r="JC312" s="85"/>
      <c r="JD312" s="85"/>
      <c r="JE312" s="85"/>
      <c r="JF312" s="85"/>
      <c r="JG312" s="85"/>
      <c r="JH312" s="85"/>
      <c r="JI312" s="85"/>
      <c r="JJ312" s="85"/>
      <c r="JK312" s="85"/>
      <c r="JL312" s="85"/>
      <c r="JM312" s="85"/>
      <c r="JN312" s="85"/>
      <c r="JO312" s="85"/>
      <c r="JP312" s="85"/>
      <c r="JQ312" s="85"/>
      <c r="JR312" s="85"/>
      <c r="JS312" s="85"/>
      <c r="JT312" s="85"/>
      <c r="JU312" s="85"/>
      <c r="JV312" s="85"/>
      <c r="JW312" s="85"/>
      <c r="JX312" s="85"/>
      <c r="JY312" s="85"/>
      <c r="JZ312" s="85"/>
      <c r="KA312" s="85"/>
      <c r="KB312" s="85"/>
      <c r="KC312" s="85"/>
    </row>
    <row r="313" spans="1:289" s="87" customFormat="1" ht="15" hidden="1" customHeight="1">
      <c r="A313" s="17"/>
      <c r="B313" s="20"/>
      <c r="C313" s="20"/>
      <c r="D313" s="18"/>
      <c r="E313" s="18"/>
      <c r="F313" s="18"/>
      <c r="G313" s="18"/>
      <c r="H313" s="18"/>
      <c r="I313" s="18"/>
      <c r="J313" s="18"/>
      <c r="K313" s="18"/>
      <c r="L313" s="18"/>
      <c r="M313" s="18"/>
      <c r="N313" s="18"/>
      <c r="O313" s="18"/>
      <c r="P313" s="18"/>
      <c r="Q313" s="18"/>
      <c r="R313" s="18"/>
      <c r="S313" s="18"/>
      <c r="T313" s="18"/>
      <c r="U313" s="18"/>
      <c r="V313" s="18"/>
      <c r="W313" s="20"/>
      <c r="X313" s="20"/>
      <c r="Y313" s="20"/>
      <c r="Z313" s="20"/>
      <c r="AA313" s="20"/>
      <c r="AB313" s="20"/>
      <c r="AC313" s="20"/>
      <c r="AD313" s="18"/>
      <c r="AE313" s="20"/>
      <c r="AF313" s="20"/>
      <c r="AG313" s="20"/>
      <c r="AH313" s="20"/>
      <c r="AI313" s="20"/>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71"/>
      <c r="BO313" s="171"/>
      <c r="BP313" s="171"/>
      <c r="BQ313" s="171"/>
      <c r="BR313" s="161"/>
      <c r="BS313" s="161"/>
      <c r="BT313" s="161"/>
      <c r="BU313" s="161"/>
      <c r="BV313" s="161"/>
      <c r="BW313" s="151"/>
      <c r="BX313" s="151"/>
      <c r="BY313" s="151"/>
      <c r="BZ313" s="151"/>
      <c r="CA313" s="151"/>
      <c r="CB313" s="129"/>
      <c r="CC313" s="129"/>
      <c r="CD313" s="129"/>
      <c r="CE313" s="129"/>
      <c r="CF313" s="129"/>
      <c r="CG313" s="129"/>
      <c r="CH313" s="129"/>
      <c r="CI313" s="129"/>
      <c r="CJ313" s="129"/>
      <c r="CK313" s="129"/>
      <c r="CL313" s="18"/>
      <c r="CM313" s="18"/>
      <c r="CN313" s="18"/>
      <c r="CO313" s="118"/>
      <c r="CP313" s="48"/>
      <c r="CQ313" s="18"/>
      <c r="CR313" s="18"/>
      <c r="CS313" s="18"/>
      <c r="CT313" s="18"/>
      <c r="CU313" s="18"/>
      <c r="CV313" s="18"/>
      <c r="CW313" s="18"/>
      <c r="CX313" s="18"/>
      <c r="CY313" s="34"/>
      <c r="CZ313" s="18"/>
      <c r="DA313" s="18"/>
      <c r="DB313" s="18"/>
      <c r="DC313" s="18"/>
      <c r="DD313" s="18"/>
      <c r="DE313" s="18"/>
      <c r="DF313" s="18"/>
      <c r="DG313" s="18"/>
      <c r="DH313" s="45"/>
      <c r="DI313" s="18"/>
      <c r="DJ313" s="18"/>
      <c r="DK313" s="18"/>
      <c r="DL313" s="18"/>
      <c r="DM313" s="18"/>
      <c r="DN313" s="18"/>
      <c r="DO313" s="18"/>
      <c r="DP313" s="18"/>
      <c r="DQ313" s="45"/>
      <c r="DR313" s="18"/>
      <c r="DS313" s="18"/>
      <c r="DT313" s="18"/>
      <c r="DU313" s="18"/>
      <c r="DV313" s="18"/>
      <c r="DW313" s="18"/>
      <c r="DX313" s="18"/>
      <c r="DY313" s="18"/>
      <c r="DZ313" s="45"/>
      <c r="EA313" s="18"/>
      <c r="EB313" s="18"/>
      <c r="EC313" s="18"/>
      <c r="ED313" s="18"/>
      <c r="EE313" s="18"/>
      <c r="EF313" s="18"/>
      <c r="EG313" s="18"/>
      <c r="EH313" s="18"/>
      <c r="EI313" s="45"/>
      <c r="EJ313" s="18"/>
      <c r="EK313" s="18"/>
      <c r="EL313" s="18"/>
      <c r="EM313" s="18"/>
      <c r="EN313" s="18"/>
      <c r="EO313" s="18"/>
      <c r="EP313" s="18"/>
      <c r="EQ313" s="18"/>
      <c r="ER313" s="45"/>
      <c r="ES313" s="110"/>
      <c r="ET313" s="110"/>
      <c r="EU313" s="110"/>
      <c r="EV313" s="110"/>
      <c r="EW313" s="192"/>
      <c r="EX313" s="192"/>
      <c r="EY313" s="192"/>
      <c r="EZ313" s="192"/>
      <c r="FA313" s="199"/>
      <c r="FB313" s="214"/>
      <c r="FC313" s="214"/>
      <c r="FD313" s="18"/>
      <c r="FE313" s="18"/>
      <c r="FF313" s="18"/>
      <c r="FG313" s="18"/>
      <c r="FH313" s="18"/>
      <c r="FI313" s="18"/>
      <c r="FJ313" s="34"/>
      <c r="FK313" s="18"/>
      <c r="FL313" s="18"/>
      <c r="FM313" s="18"/>
      <c r="FN313" s="18"/>
      <c r="FO313" s="18"/>
      <c r="FP313" s="18"/>
      <c r="FQ313" s="18"/>
      <c r="FR313" s="18"/>
      <c r="FS313" s="45"/>
      <c r="FT313" s="18"/>
      <c r="FU313" s="18"/>
      <c r="FV313" s="18"/>
      <c r="FW313" s="18"/>
      <c r="FX313" s="18"/>
      <c r="FY313" s="18"/>
      <c r="FZ313" s="18"/>
      <c r="GA313" s="18"/>
      <c r="GB313" s="45"/>
      <c r="GC313" s="110"/>
      <c r="GD313" s="110"/>
      <c r="GE313" s="110"/>
      <c r="GF313" s="110"/>
      <c r="GG313" s="110"/>
      <c r="GH313" s="110"/>
      <c r="GI313" s="110"/>
      <c r="GJ313" s="110"/>
      <c r="GK313" s="110"/>
      <c r="GL313" s="110"/>
      <c r="GM313" s="110"/>
      <c r="GN313" s="110"/>
      <c r="GO313" s="110"/>
      <c r="GP313" s="110"/>
      <c r="GQ313" s="110"/>
      <c r="GR313" s="110"/>
      <c r="GS313" s="110"/>
      <c r="GT313" s="110"/>
      <c r="GU313" s="110"/>
      <c r="GV313" s="110"/>
      <c r="GW313" s="110"/>
      <c r="GX313" s="110"/>
      <c r="GY313" s="45"/>
      <c r="GZ313" s="199"/>
      <c r="HA313" s="110"/>
      <c r="HB313" s="110"/>
      <c r="HC313" s="110"/>
      <c r="HD313" s="34">
        <f t="shared" si="246"/>
        <v>0</v>
      </c>
      <c r="HE313" s="25">
        <f t="shared" si="271"/>
        <v>0</v>
      </c>
      <c r="HF313" s="25">
        <f t="shared" si="272"/>
        <v>0</v>
      </c>
      <c r="HG313" s="25">
        <f t="shared" si="273"/>
        <v>0</v>
      </c>
      <c r="HH313" s="25">
        <f t="shared" si="274"/>
        <v>0</v>
      </c>
      <c r="HI313" s="25"/>
      <c r="HJ313" s="18"/>
      <c r="HK313" s="18"/>
      <c r="HL313" s="24" t="str">
        <f t="shared" si="241"/>
        <v>-</v>
      </c>
      <c r="HM313" s="107"/>
      <c r="HN313" s="85"/>
      <c r="HO313" s="204" t="str">
        <f t="shared" si="247"/>
        <v>---/---</v>
      </c>
      <c r="HP313" s="204" t="str">
        <f t="shared" si="248"/>
        <v>---/---</v>
      </c>
      <c r="HQ313" s="182" t="str">
        <f t="shared" si="249"/>
        <v>---/---</v>
      </c>
      <c r="HR313" s="182" t="str">
        <f t="shared" si="250"/>
        <v>---/---</v>
      </c>
      <c r="HS313" s="182" t="b">
        <f t="shared" si="251"/>
        <v>0</v>
      </c>
      <c r="HT313" s="182" t="str">
        <f t="shared" si="252"/>
        <v>---/---</v>
      </c>
      <c r="HU313" s="182" t="str">
        <f t="shared" si="253"/>
        <v>---/---</v>
      </c>
      <c r="HV313" s="191" t="str">
        <f t="shared" si="254"/>
        <v>---/---</v>
      </c>
      <c r="HW313" s="184" t="str">
        <f t="shared" si="255"/>
        <v>---/---</v>
      </c>
      <c r="HX313" s="191" t="str">
        <f t="shared" si="256"/>
        <v>---/---</v>
      </c>
      <c r="HY313" s="183"/>
      <c r="HZ313" s="182" t="str">
        <f t="shared" si="257"/>
        <v>---/---</v>
      </c>
      <c r="IA313" s="182" t="str">
        <f t="shared" si="258"/>
        <v>---/---</v>
      </c>
      <c r="IB313" s="182" t="str">
        <f t="shared" si="259"/>
        <v>---/---</v>
      </c>
      <c r="IC313" s="182" t="str">
        <f t="shared" si="260"/>
        <v>---/---</v>
      </c>
      <c r="ID313" s="182" t="str">
        <f t="shared" si="261"/>
        <v>---/---</v>
      </c>
      <c r="IE313" s="185" t="str">
        <f t="shared" si="262"/>
        <v>---/---</v>
      </c>
      <c r="IF313" s="135" t="s">
        <v>717</v>
      </c>
      <c r="IG313" s="181">
        <v>1</v>
      </c>
      <c r="IH313" s="85"/>
      <c r="II313" s="85"/>
      <c r="IJ313" s="85"/>
      <c r="IK313" s="85"/>
      <c r="IL313" s="85"/>
      <c r="IM313" s="85"/>
      <c r="IN313" s="85"/>
      <c r="IO313" s="85"/>
      <c r="IP313" s="85"/>
      <c r="IQ313" s="85"/>
      <c r="IR313" s="85"/>
      <c r="IS313" s="85"/>
      <c r="IT313" s="85"/>
      <c r="IU313" s="85"/>
      <c r="IV313" s="85"/>
      <c r="IW313" s="85"/>
      <c r="IX313" s="85"/>
      <c r="IY313" s="85"/>
      <c r="IZ313" s="85"/>
      <c r="JA313" s="85"/>
      <c r="JB313" s="85"/>
      <c r="JC313" s="85"/>
      <c r="JD313" s="85"/>
      <c r="JE313" s="85"/>
      <c r="JF313" s="85"/>
      <c r="JG313" s="85"/>
      <c r="JH313" s="85"/>
      <c r="JI313" s="85"/>
      <c r="JJ313" s="85"/>
      <c r="JK313" s="85"/>
      <c r="JL313" s="85"/>
      <c r="JM313" s="85"/>
      <c r="JN313" s="85"/>
      <c r="JO313" s="85"/>
      <c r="JP313" s="85"/>
      <c r="JQ313" s="85"/>
      <c r="JR313" s="85"/>
      <c r="JS313" s="85"/>
      <c r="JT313" s="85"/>
      <c r="JU313" s="85"/>
      <c r="JV313" s="85"/>
      <c r="JW313" s="85"/>
      <c r="JX313" s="85"/>
      <c r="JY313" s="85"/>
      <c r="JZ313" s="85"/>
      <c r="KA313" s="85"/>
      <c r="KB313" s="85"/>
      <c r="KC313" s="85"/>
    </row>
    <row r="314" spans="1:289" s="57" customFormat="1" ht="42.75" hidden="1" customHeight="1">
      <c r="A314" s="6"/>
      <c r="B314" s="19" t="s">
        <v>156</v>
      </c>
      <c r="C314" s="19" t="s">
        <v>157</v>
      </c>
      <c r="D314" s="5"/>
      <c r="E314" s="5"/>
      <c r="F314" s="5"/>
      <c r="G314" s="5"/>
      <c r="H314" s="5" t="s">
        <v>727</v>
      </c>
      <c r="I314" s="5" t="s">
        <v>736</v>
      </c>
      <c r="J314" s="5"/>
      <c r="K314" s="5"/>
      <c r="L314" s="5"/>
      <c r="M314" s="5"/>
      <c r="N314" s="5"/>
      <c r="O314" s="5"/>
      <c r="P314" s="5" t="s">
        <v>749</v>
      </c>
      <c r="Q314" s="5" t="s">
        <v>750</v>
      </c>
      <c r="R314" s="5" t="s">
        <v>205</v>
      </c>
      <c r="S314" s="5" t="s">
        <v>357</v>
      </c>
      <c r="T314" s="5" t="s">
        <v>726</v>
      </c>
      <c r="U314" s="5" t="s">
        <v>158</v>
      </c>
      <c r="V314" s="5"/>
      <c r="W314" s="167" t="str">
        <f t="shared" si="301"/>
        <v>3-60-JEMC-0001</v>
      </c>
      <c r="X314" s="19" t="s">
        <v>180</v>
      </c>
      <c r="Y314" s="19">
        <v>60</v>
      </c>
      <c r="Z314" s="19" t="s">
        <v>177</v>
      </c>
      <c r="AA314" s="19" t="s">
        <v>305</v>
      </c>
      <c r="AB314" s="19"/>
      <c r="AC314" s="19" t="s">
        <v>188</v>
      </c>
      <c r="AD314" s="5"/>
      <c r="AE314" s="19">
        <v>4</v>
      </c>
      <c r="AF314" s="19" t="s">
        <v>181</v>
      </c>
      <c r="AG314" s="19" t="s">
        <v>182</v>
      </c>
      <c r="AH314" s="19">
        <v>335</v>
      </c>
      <c r="AI314" s="19" t="s">
        <v>192</v>
      </c>
      <c r="AJ314" s="5"/>
      <c r="AK314" s="5"/>
      <c r="AL314" s="5" t="s">
        <v>123</v>
      </c>
      <c r="AM314" s="5"/>
      <c r="AN314" s="5" t="s">
        <v>167</v>
      </c>
      <c r="AO314" s="5" t="str">
        <f>CONCATENATE("0055-",B314,"-",C314,"-","4",".",AE314,".",AF314,".",AG314,".",AH314,"-",AL314,".",AN314,"-",AI314)</f>
        <v>0055-CPC-GA1-4.4.4.60.335-ASK1.RD-0002</v>
      </c>
      <c r="AP314" s="5" t="str">
        <f>CONCATENATE("0055-",B314,"-",C314,"-","4",".",AE314,".",AF314,".",AG314,".",AH314,"-",AL314,"-",AN314,"-",AI314,"_",BD314,"_",U314)</f>
        <v>0055-CPC-GA1-4.4.4.60.335-ASK1-RD-0002_A1_ER</v>
      </c>
      <c r="AQ314" s="13" t="s">
        <v>389</v>
      </c>
      <c r="AR314" s="13" t="s">
        <v>516</v>
      </c>
      <c r="AS314" s="13"/>
      <c r="AT314" s="13"/>
      <c r="AU314" s="13" t="s">
        <v>318</v>
      </c>
      <c r="AV314" s="13" t="s">
        <v>333</v>
      </c>
      <c r="AW314" s="13" t="str">
        <f>CONCATENATE(AQ314," ",AS314,CHAR(10),W314,CHAR(10),AU314)</f>
        <v>AUCS Marshalling Cabinet 
3-60-JEMC-0001
List of drawings</v>
      </c>
      <c r="AX314" s="13" t="str">
        <f>CONCATENATE(AR314," ",AT314,CHAR(10),W314,CHAR(10),AV314)</f>
        <v>Шкаф кроссовый АСУ Э 
3-60-JEMC-0001
Ведомость документов</v>
      </c>
      <c r="AY314" s="5"/>
      <c r="AZ314" s="5" t="s">
        <v>490</v>
      </c>
      <c r="BA314" s="5" t="s">
        <v>489</v>
      </c>
      <c r="BB314" s="5" t="str">
        <f>IF(FW314&gt;0,"02",IF(FN314&gt;0,"01",IF(FE314&gt;0,"00",IF(EM314&gt;0,"G1",IF(ED314&gt;0,"F1",IF(DU314&gt;0,"E1",IF(DL314&gt;0,"D1",IF(DC314&gt;0,"C1",IF(CT314&gt;0,"B1",IF(BM314&gt;0,"A1","-"))))))))))</f>
        <v>A1</v>
      </c>
      <c r="BC314" s="167" t="str">
        <f t="shared" ref="BC314:BC318" si="302">IF(OR(BB314="A1",BB314="B1",BB314="C1",BB314="D1",BB314="E1",BB314="F1",BB314="G1",BB314="H1"),"IFR",IF(OR(BB314="00",BB314="01",BB314="02",BB314="03",BB314="04",BB314="05"),"IFU","-"))</f>
        <v>IFR</v>
      </c>
      <c r="BD314" s="5" t="str">
        <f t="shared" ref="BD314:BD318" si="303">BB314</f>
        <v>A1</v>
      </c>
      <c r="BE314" s="5"/>
      <c r="BF314" s="5"/>
      <c r="BG314" s="12"/>
      <c r="BH314" s="5"/>
      <c r="BI314" s="5"/>
      <c r="BJ314" s="54">
        <f>FB314-(28+15)</f>
        <v>44189</v>
      </c>
      <c r="BK314" s="54">
        <f ca="1">IF(BM314&gt;0,BL314,IF(BJ314&lt;TODAY(),WORKDAY(TODAY(),10),BJ314))</f>
        <v>44251</v>
      </c>
      <c r="BL314" s="193">
        <v>44251</v>
      </c>
      <c r="BM314" s="167" t="s">
        <v>788</v>
      </c>
      <c r="BN314" s="167"/>
      <c r="BO314" s="167"/>
      <c r="BP314" s="167"/>
      <c r="BQ314" s="167"/>
      <c r="BR314" s="157"/>
      <c r="BS314" s="157"/>
      <c r="BT314" s="157"/>
      <c r="BU314" s="157"/>
      <c r="BV314" s="157"/>
      <c r="BW314" s="147"/>
      <c r="BX314" s="147"/>
      <c r="BY314" s="147"/>
      <c r="BZ314" s="147"/>
      <c r="CA314" s="147"/>
      <c r="CB314" s="125"/>
      <c r="CC314" s="125"/>
      <c r="CD314" s="125"/>
      <c r="CE314" s="125"/>
      <c r="CF314" s="125"/>
      <c r="CG314" s="125"/>
      <c r="CH314" s="125"/>
      <c r="CI314" s="125"/>
      <c r="CJ314" s="125"/>
      <c r="CK314" s="125"/>
      <c r="CL314" s="24">
        <f>WORKDAY(BJ314,20)</f>
        <v>44217</v>
      </c>
      <c r="CM314" s="24">
        <f ca="1">IF(BM314&gt;0,WORKDAY(BK314,10),"-")</f>
        <v>44265</v>
      </c>
      <c r="CN314" s="54"/>
      <c r="CO314" s="117"/>
      <c r="CP314" s="34"/>
      <c r="CQ314" s="24">
        <f>WORKDAY(CL314,10)</f>
        <v>44231</v>
      </c>
      <c r="CR314" s="24" t="str">
        <f>IF(CO314&gt;0,WORKDAY(CM314,10),"-")</f>
        <v>-</v>
      </c>
      <c r="CS314" s="54"/>
      <c r="CT314" s="5"/>
      <c r="CU314" s="24" t="str">
        <f>IF(CT314&gt;0,WORKDAY(CQ314,10),"-")</f>
        <v>-</v>
      </c>
      <c r="CV314" s="24" t="str">
        <f>IF(CT314&gt;0,WORKDAY(CR314,10),"-")</f>
        <v>-</v>
      </c>
      <c r="CW314" s="54"/>
      <c r="CX314" s="5"/>
      <c r="CY314" s="34"/>
      <c r="CZ314" s="24" t="str">
        <f>IF(CX314&gt;0,WORKDAY(CU314,10),"-")</f>
        <v>-</v>
      </c>
      <c r="DA314" s="24" t="str">
        <f>IF(CX314&gt;0,WORKDAY(CV314,10),"-")</f>
        <v>-</v>
      </c>
      <c r="DB314" s="24"/>
      <c r="DC314" s="5"/>
      <c r="DD314" s="24" t="str">
        <f>IF(DC314&gt;0,WORKDAY(CZ314,10),"-")</f>
        <v>-</v>
      </c>
      <c r="DE314" s="24" t="str">
        <f>IF(DC314&gt;0,WORKDAY(DA314,10),"-")</f>
        <v>-</v>
      </c>
      <c r="DF314" s="5"/>
      <c r="DG314" s="5"/>
      <c r="DH314" s="54"/>
      <c r="DI314" s="24" t="str">
        <f>IF(DG314&gt;0,WORKDAY(DD314,10),"-")</f>
        <v>-</v>
      </c>
      <c r="DJ314" s="24" t="str">
        <f>IF(DG314&gt;0,WORKDAY(DE314,10),"-")</f>
        <v>-</v>
      </c>
      <c r="DK314" s="5"/>
      <c r="DL314" s="5"/>
      <c r="DM314" s="24" t="str">
        <f>IF(DL314&gt;0,WORKDAY(DI314,10),"-")</f>
        <v>-</v>
      </c>
      <c r="DN314" s="24" t="str">
        <f>IF(DL314&gt;0,WORKDAY(DJ314,10),"-")</f>
        <v>-</v>
      </c>
      <c r="DO314" s="5"/>
      <c r="DP314" s="5"/>
      <c r="DQ314" s="54"/>
      <c r="DR314" s="24" t="str">
        <f>IF(DP314&gt;0,WORKDAY(DM314,10),"-")</f>
        <v>-</v>
      </c>
      <c r="DS314" s="24" t="str">
        <f>IF(DP314&gt;0,WORKDAY(DN314,10),"-")</f>
        <v>-</v>
      </c>
      <c r="DT314" s="5"/>
      <c r="DU314" s="5"/>
      <c r="DV314" s="24" t="str">
        <f>IF(DU314&gt;0,WORKDAY(DR314,10),"-")</f>
        <v>-</v>
      </c>
      <c r="DW314" s="24" t="str">
        <f>IF(DU314&gt;0,WORKDAY(DS314,10),"-")</f>
        <v>-</v>
      </c>
      <c r="DX314" s="5"/>
      <c r="DY314" s="5"/>
      <c r="DZ314" s="54"/>
      <c r="EA314" s="24" t="str">
        <f>IF(DY314&gt;0,WORKDAY(DV314,10),"-")</f>
        <v>-</v>
      </c>
      <c r="EB314" s="24" t="str">
        <f>IF(DY314&gt;0,WORKDAY(DW314,10),"-")</f>
        <v>-</v>
      </c>
      <c r="EC314" s="5"/>
      <c r="ED314" s="5"/>
      <c r="EE314" s="24" t="str">
        <f>IF(ED314&gt;0,WORKDAY(EA314,10),"-")</f>
        <v>-</v>
      </c>
      <c r="EF314" s="24" t="str">
        <f>IF(ED314&gt;0,WORKDAY(EB314,10),"-")</f>
        <v>-</v>
      </c>
      <c r="EG314" s="5"/>
      <c r="EH314" s="5"/>
      <c r="EI314" s="54"/>
      <c r="EJ314" s="24" t="str">
        <f>IF(EH314&gt;0,WORKDAY(EE314,10),"-")</f>
        <v>-</v>
      </c>
      <c r="EK314" s="24" t="str">
        <f>IF(EH314&gt;0,WORKDAY(EF314,10),"-")</f>
        <v>-</v>
      </c>
      <c r="EL314" s="5"/>
      <c r="EM314" s="5"/>
      <c r="EN314" s="24" t="str">
        <f>IF(EM314&gt;0,WORKDAY(EJ314,10),"-")</f>
        <v>-</v>
      </c>
      <c r="EO314" s="24" t="str">
        <f>IF(EM314&gt;0,WORKDAY(EK314,10),"-")</f>
        <v>-</v>
      </c>
      <c r="EP314" s="5"/>
      <c r="EQ314" s="5"/>
      <c r="ER314" s="54"/>
      <c r="ES314" s="54"/>
      <c r="ET314" s="54"/>
      <c r="EU314" s="54"/>
      <c r="EV314" s="54"/>
      <c r="EW314" s="24"/>
      <c r="EX314" s="24"/>
      <c r="EY314" s="167"/>
      <c r="EZ314" s="167"/>
      <c r="FA314" s="193"/>
      <c r="FB314" s="214">
        <v>44232</v>
      </c>
      <c r="FC314" s="214">
        <f ca="1">IF(BK314&gt;0,IF(DC314&gt;0,WORKDAY(DB314,20),IF(CT314&gt;0,WORKDAY(CS314,30),IF(CO314&gt;0,WORKDAY(CN314,40),FB314))),"-")</f>
        <v>44232</v>
      </c>
      <c r="FD314" s="167"/>
      <c r="FE314" s="167"/>
      <c r="FF314" s="24" t="str">
        <f>IF(FE314&gt;0,WORKDAY(FB314,10),"-")</f>
        <v>-</v>
      </c>
      <c r="FG314" s="24" t="str">
        <f>IF(FE314&gt;0,WORKDAY(FC314,10),"-")</f>
        <v>-</v>
      </c>
      <c r="FH314" s="5"/>
      <c r="FI314" s="5"/>
      <c r="FJ314" s="34"/>
      <c r="FK314" s="24">
        <f t="shared" ref="FK314:FK318" si="304">WORKDAY(FB314,20)</f>
        <v>44260</v>
      </c>
      <c r="FL314" s="24">
        <f>FK314</f>
        <v>44260</v>
      </c>
      <c r="FM314" s="167"/>
      <c r="FN314" s="167"/>
      <c r="FO314" s="24" t="str">
        <f>IF(FN314&gt;0,WORKDAY(FK314,10),"-")</f>
        <v>-</v>
      </c>
      <c r="FP314" s="24" t="str">
        <f>IF(FN314&gt;0,WORKDAY(FL314,10),"-")</f>
        <v>-</v>
      </c>
      <c r="FQ314" s="5"/>
      <c r="FR314" s="5"/>
      <c r="FS314" s="54"/>
      <c r="FT314" s="24">
        <f t="shared" ref="FT314:FT318" si="305">WORKDAY(FK314,20)</f>
        <v>44288</v>
      </c>
      <c r="FU314" s="24">
        <f>FT314</f>
        <v>44288</v>
      </c>
      <c r="FV314" s="5"/>
      <c r="FW314" s="5"/>
      <c r="FX314" s="24" t="str">
        <f>IF(FW314&gt;0,WORKDAY(FT314,10),"-")</f>
        <v>-</v>
      </c>
      <c r="FY314" s="24" t="str">
        <f>IF(FW314&gt;0,WORKDAY(FU314,10),"-")</f>
        <v>-</v>
      </c>
      <c r="FZ314" s="5"/>
      <c r="GA314" s="5"/>
      <c r="GB314" s="54"/>
      <c r="GC314" s="54"/>
      <c r="GD314" s="54"/>
      <c r="GE314" s="54"/>
      <c r="GF314" s="54"/>
      <c r="GG314" s="54"/>
      <c r="GH314" s="54"/>
      <c r="GI314" s="54"/>
      <c r="GJ314" s="54"/>
      <c r="GK314" s="54"/>
      <c r="GL314" s="54"/>
      <c r="GM314" s="54"/>
      <c r="GN314" s="54"/>
      <c r="GO314" s="54"/>
      <c r="GP314" s="54"/>
      <c r="GQ314" s="54"/>
      <c r="GR314" s="54"/>
      <c r="GS314" s="54"/>
      <c r="GT314" s="54"/>
      <c r="GU314" s="54"/>
      <c r="GV314" s="54"/>
      <c r="GW314" s="54"/>
      <c r="GX314" s="54"/>
      <c r="GY314" s="54"/>
      <c r="GZ314" s="193"/>
      <c r="HA314" s="54"/>
      <c r="HB314" s="54"/>
      <c r="HC314" s="54"/>
      <c r="HD314" s="34">
        <f t="shared" ca="1" si="246"/>
        <v>1</v>
      </c>
      <c r="HE314" s="25">
        <f t="shared" ca="1" si="271"/>
        <v>6.8389057750759875E-4</v>
      </c>
      <c r="HF314" s="25">
        <f t="shared" ca="1" si="272"/>
        <v>1.5197568389057751E-3</v>
      </c>
      <c r="HG314" s="25">
        <f t="shared" ca="1" si="273"/>
        <v>9.0543259557344079E-4</v>
      </c>
      <c r="HH314" s="25">
        <f t="shared" ca="1" si="274"/>
        <v>2.012072434607646E-3</v>
      </c>
      <c r="HI314" s="25"/>
      <c r="HJ314" s="25"/>
      <c r="HK314" s="5"/>
      <c r="HL314" s="24">
        <f t="shared" ca="1" si="241"/>
        <v>44251</v>
      </c>
      <c r="HM314" s="107"/>
      <c r="HO314" s="204" t="str">
        <f t="shared" si="247"/>
        <v>ожидание A1</v>
      </c>
      <c r="HP314" s="204" t="str">
        <f t="shared" si="248"/>
        <v>не выгружено 00</v>
      </c>
      <c r="HQ314" s="182" t="str">
        <f t="shared" si="249"/>
        <v>выгружено A1</v>
      </c>
      <c r="HR314" s="182" t="str">
        <f t="shared" si="250"/>
        <v>ожидание A1</v>
      </c>
      <c r="HS314" s="182" t="b">
        <f t="shared" si="251"/>
        <v>0</v>
      </c>
      <c r="HT314" s="182" t="str">
        <f t="shared" si="252"/>
        <v>ожидание замечаний</v>
      </c>
      <c r="HU314" s="182" t="str">
        <f t="shared" si="253"/>
        <v>0055-P2-GA1-CPC-TRM-00665</v>
      </c>
      <c r="HV314" s="191">
        <f t="shared" si="254"/>
        <v>44251</v>
      </c>
      <c r="HW314" s="184" t="str">
        <f t="shared" si="255"/>
        <v>ожидание A1</v>
      </c>
      <c r="HX314" s="191" t="str">
        <f t="shared" si="256"/>
        <v>ожидание A1</v>
      </c>
      <c r="HY314" s="183"/>
      <c r="HZ314" s="182" t="str">
        <f t="shared" si="257"/>
        <v>выгружено</v>
      </c>
      <c r="IA314" s="182" t="str">
        <f t="shared" si="258"/>
        <v>A1</v>
      </c>
      <c r="IB314" s="182" t="str">
        <f t="shared" si="259"/>
        <v>ожидание замечаний к ревизии</v>
      </c>
      <c r="IC314" s="182" t="str">
        <f t="shared" si="260"/>
        <v>A1</v>
      </c>
      <c r="ID314" s="182" t="str">
        <f t="shared" si="261"/>
        <v>A1</v>
      </c>
      <c r="IE314" s="185" t="str">
        <f t="shared" si="262"/>
        <v>1</v>
      </c>
      <c r="IF314" s="135" t="s">
        <v>705</v>
      </c>
      <c r="IG314" s="181">
        <v>1</v>
      </c>
    </row>
    <row r="315" spans="1:289" s="57" customFormat="1" ht="42.75" hidden="1" customHeight="1">
      <c r="A315" s="6"/>
      <c r="B315" s="19" t="s">
        <v>156</v>
      </c>
      <c r="C315" s="19" t="s">
        <v>157</v>
      </c>
      <c r="D315" s="5"/>
      <c r="E315" s="5"/>
      <c r="F315" s="5"/>
      <c r="G315" s="5"/>
      <c r="H315" s="5" t="s">
        <v>727</v>
      </c>
      <c r="I315" s="5" t="s">
        <v>736</v>
      </c>
      <c r="J315" s="5"/>
      <c r="K315" s="5"/>
      <c r="L315" s="5"/>
      <c r="M315" s="5"/>
      <c r="N315" s="5"/>
      <c r="O315" s="5"/>
      <c r="P315" s="5" t="s">
        <v>749</v>
      </c>
      <c r="Q315" s="5" t="s">
        <v>750</v>
      </c>
      <c r="R315" s="5" t="s">
        <v>205</v>
      </c>
      <c r="S315" s="5" t="s">
        <v>357</v>
      </c>
      <c r="T315" s="5" t="s">
        <v>726</v>
      </c>
      <c r="U315" s="5" t="s">
        <v>158</v>
      </c>
      <c r="V315" s="5"/>
      <c r="W315" s="167" t="str">
        <f t="shared" si="301"/>
        <v>3-60-JEMC-0001</v>
      </c>
      <c r="X315" s="19" t="s">
        <v>180</v>
      </c>
      <c r="Y315" s="19">
        <v>60</v>
      </c>
      <c r="Z315" s="19" t="s">
        <v>177</v>
      </c>
      <c r="AA315" s="19" t="s">
        <v>305</v>
      </c>
      <c r="AB315" s="19"/>
      <c r="AC315" s="19" t="s">
        <v>188</v>
      </c>
      <c r="AD315" s="5"/>
      <c r="AE315" s="19">
        <v>4</v>
      </c>
      <c r="AF315" s="19" t="s">
        <v>181</v>
      </c>
      <c r="AG315" s="19" t="s">
        <v>182</v>
      </c>
      <c r="AH315" s="19">
        <v>335</v>
      </c>
      <c r="AI315" s="19" t="s">
        <v>192</v>
      </c>
      <c r="AJ315" s="5"/>
      <c r="AK315" s="5"/>
      <c r="AL315" s="5" t="s">
        <v>123</v>
      </c>
      <c r="AM315" s="5"/>
      <c r="AN315" s="5" t="s">
        <v>168</v>
      </c>
      <c r="AO315" s="5" t="str">
        <f>CONCATENATE("0055-",B315,"-",C315,"-","4",".",AE315,".",AF315,".",AG315,".",AH315,"-",AL315,".",AN315,"-",AI315)</f>
        <v>0055-CPC-GA1-4.4.4.60.335-ASK1.SP-0002</v>
      </c>
      <c r="AP315" s="5" t="str">
        <f>CONCATENATE("0055-",B315,"-",C315,"-","4",".",AE315,".",AF315,".",AG315,".",AH315,"-",AL315,"-",AN315,"-",AI315,"_",BD315,"_",U315)</f>
        <v>0055-CPC-GA1-4.4.4.60.335-ASK1-SP-0002_A1_ER</v>
      </c>
      <c r="AQ315" s="13" t="s">
        <v>389</v>
      </c>
      <c r="AR315" s="13" t="s">
        <v>516</v>
      </c>
      <c r="AS315" s="13"/>
      <c r="AT315" s="13"/>
      <c r="AU315" s="13" t="s">
        <v>319</v>
      </c>
      <c r="AV315" s="13" t="s">
        <v>334</v>
      </c>
      <c r="AW315" s="13" t="str">
        <f>CONCATENATE(AQ315," ",AS315,CHAR(10),W315,CHAR(10),AU315)</f>
        <v>AUCS Marshalling Cabinet 
3-60-JEMC-0001
List of elements</v>
      </c>
      <c r="AX315" s="13" t="str">
        <f>CONCATENATE(AR315," ",AT315,CHAR(10),W315,CHAR(10),AV315)</f>
        <v>Шкаф кроссовый АСУ Э 
3-60-JEMC-0001
Перечень элементов</v>
      </c>
      <c r="AY315" s="5"/>
      <c r="AZ315" s="5" t="s">
        <v>490</v>
      </c>
      <c r="BA315" s="5" t="s">
        <v>489</v>
      </c>
      <c r="BB315" s="5" t="str">
        <f>IF(FW315&gt;0,"02",IF(FN315&gt;0,"01",IF(FE315&gt;0,"00",IF(EM315&gt;0,"G1",IF(ED315&gt;0,"F1",IF(DU315&gt;0,"E1",IF(DL315&gt;0,"D1",IF(DC315&gt;0,"C1",IF(CT315&gt;0,"B1",IF(BM315&gt;0,"A1","-"))))))))))</f>
        <v>A1</v>
      </c>
      <c r="BC315" s="167" t="str">
        <f t="shared" si="302"/>
        <v>IFR</v>
      </c>
      <c r="BD315" s="5" t="str">
        <f t="shared" si="303"/>
        <v>A1</v>
      </c>
      <c r="BE315" s="5"/>
      <c r="BF315" s="5"/>
      <c r="BG315" s="12"/>
      <c r="BH315" s="5"/>
      <c r="BI315" s="5"/>
      <c r="BJ315" s="54">
        <f>FB315-(28+15)</f>
        <v>44189</v>
      </c>
      <c r="BK315" s="54">
        <f ca="1">IF(BM315&gt;0,BL315,IF(BJ315&lt;TODAY(),WORKDAY(TODAY(),10),BJ315))</f>
        <v>44251</v>
      </c>
      <c r="BL315" s="193">
        <v>44251</v>
      </c>
      <c r="BM315" s="167" t="s">
        <v>788</v>
      </c>
      <c r="BN315" s="167"/>
      <c r="BO315" s="167"/>
      <c r="BP315" s="167"/>
      <c r="BQ315" s="167"/>
      <c r="BR315" s="157"/>
      <c r="BS315" s="157"/>
      <c r="BT315" s="157"/>
      <c r="BU315" s="157"/>
      <c r="BV315" s="157"/>
      <c r="BW315" s="147"/>
      <c r="BX315" s="147"/>
      <c r="BY315" s="147"/>
      <c r="BZ315" s="147"/>
      <c r="CA315" s="147"/>
      <c r="CB315" s="125"/>
      <c r="CC315" s="125"/>
      <c r="CD315" s="125"/>
      <c r="CE315" s="125"/>
      <c r="CF315" s="125"/>
      <c r="CG315" s="125"/>
      <c r="CH315" s="125"/>
      <c r="CI315" s="125"/>
      <c r="CJ315" s="125"/>
      <c r="CK315" s="125"/>
      <c r="CL315" s="24">
        <f>WORKDAY(BJ315,20)</f>
        <v>44217</v>
      </c>
      <c r="CM315" s="24">
        <f ca="1">IF(BM315&gt;0,WORKDAY(BK315,10),"-")</f>
        <v>44265</v>
      </c>
      <c r="CN315" s="54"/>
      <c r="CO315" s="117"/>
      <c r="CP315" s="34"/>
      <c r="CQ315" s="24">
        <f>WORKDAY(CL315,10)</f>
        <v>44231</v>
      </c>
      <c r="CR315" s="24" t="str">
        <f>IF(CO315&gt;0,WORKDAY(CM315,10),"-")</f>
        <v>-</v>
      </c>
      <c r="CS315" s="54"/>
      <c r="CT315" s="5"/>
      <c r="CU315" s="24" t="str">
        <f>IF(CT315&gt;0,WORKDAY(CQ315,10),"-")</f>
        <v>-</v>
      </c>
      <c r="CV315" s="24" t="str">
        <f>IF(CT315&gt;0,WORKDAY(CR315,10),"-")</f>
        <v>-</v>
      </c>
      <c r="CW315" s="54"/>
      <c r="CX315" s="5"/>
      <c r="CY315" s="34"/>
      <c r="CZ315" s="24" t="str">
        <f>IF(CX315&gt;0,WORKDAY(CU315,10),"-")</f>
        <v>-</v>
      </c>
      <c r="DA315" s="24" t="str">
        <f>IF(CX315&gt;0,WORKDAY(CV315,10),"-")</f>
        <v>-</v>
      </c>
      <c r="DB315" s="24"/>
      <c r="DC315" s="5"/>
      <c r="DD315" s="24" t="str">
        <f>IF(DC315&gt;0,WORKDAY(CZ315,10),"-")</f>
        <v>-</v>
      </c>
      <c r="DE315" s="24" t="str">
        <f>IF(DC315&gt;0,WORKDAY(DA315,10),"-")</f>
        <v>-</v>
      </c>
      <c r="DF315" s="5"/>
      <c r="DG315" s="5"/>
      <c r="DH315" s="54"/>
      <c r="DI315" s="24" t="str">
        <f>IF(DG315&gt;0,WORKDAY(DD315,10),"-")</f>
        <v>-</v>
      </c>
      <c r="DJ315" s="24" t="str">
        <f>IF(DG315&gt;0,WORKDAY(DE315,10),"-")</f>
        <v>-</v>
      </c>
      <c r="DK315" s="5"/>
      <c r="DL315" s="5"/>
      <c r="DM315" s="24" t="str">
        <f>IF(DL315&gt;0,WORKDAY(DI315,10),"-")</f>
        <v>-</v>
      </c>
      <c r="DN315" s="24" t="str">
        <f>IF(DL315&gt;0,WORKDAY(DJ315,10),"-")</f>
        <v>-</v>
      </c>
      <c r="DO315" s="5"/>
      <c r="DP315" s="5"/>
      <c r="DQ315" s="54"/>
      <c r="DR315" s="24" t="str">
        <f>IF(DP315&gt;0,WORKDAY(DM315,10),"-")</f>
        <v>-</v>
      </c>
      <c r="DS315" s="24" t="str">
        <f>IF(DP315&gt;0,WORKDAY(DN315,10),"-")</f>
        <v>-</v>
      </c>
      <c r="DT315" s="5"/>
      <c r="DU315" s="5"/>
      <c r="DV315" s="24" t="str">
        <f>IF(DU315&gt;0,WORKDAY(DR315,10),"-")</f>
        <v>-</v>
      </c>
      <c r="DW315" s="24" t="str">
        <f>IF(DU315&gt;0,WORKDAY(DS315,10),"-")</f>
        <v>-</v>
      </c>
      <c r="DX315" s="5"/>
      <c r="DY315" s="5"/>
      <c r="DZ315" s="54"/>
      <c r="EA315" s="24" t="str">
        <f>IF(DY315&gt;0,WORKDAY(DV315,10),"-")</f>
        <v>-</v>
      </c>
      <c r="EB315" s="24" t="str">
        <f>IF(DY315&gt;0,WORKDAY(DW315,10),"-")</f>
        <v>-</v>
      </c>
      <c r="EC315" s="5"/>
      <c r="ED315" s="5"/>
      <c r="EE315" s="24" t="str">
        <f>IF(ED315&gt;0,WORKDAY(EA315,10),"-")</f>
        <v>-</v>
      </c>
      <c r="EF315" s="24" t="str">
        <f>IF(ED315&gt;0,WORKDAY(EB315,10),"-")</f>
        <v>-</v>
      </c>
      <c r="EG315" s="5"/>
      <c r="EH315" s="5"/>
      <c r="EI315" s="54"/>
      <c r="EJ315" s="24" t="str">
        <f>IF(EH315&gt;0,WORKDAY(EE315,10),"-")</f>
        <v>-</v>
      </c>
      <c r="EK315" s="24" t="str">
        <f>IF(EH315&gt;0,WORKDAY(EF315,10),"-")</f>
        <v>-</v>
      </c>
      <c r="EL315" s="5"/>
      <c r="EM315" s="5"/>
      <c r="EN315" s="24" t="str">
        <f>IF(EM315&gt;0,WORKDAY(EJ315,10),"-")</f>
        <v>-</v>
      </c>
      <c r="EO315" s="24" t="str">
        <f>IF(EM315&gt;0,WORKDAY(EK315,10),"-")</f>
        <v>-</v>
      </c>
      <c r="EP315" s="5"/>
      <c r="EQ315" s="5"/>
      <c r="ER315" s="54"/>
      <c r="ES315" s="54"/>
      <c r="ET315" s="54"/>
      <c r="EU315" s="54"/>
      <c r="EV315" s="54"/>
      <c r="EW315" s="24"/>
      <c r="EX315" s="24"/>
      <c r="EY315" s="167"/>
      <c r="EZ315" s="167"/>
      <c r="FA315" s="193"/>
      <c r="FB315" s="214">
        <v>44232</v>
      </c>
      <c r="FC315" s="214">
        <f ca="1">IF(BK315&gt;0,IF(DC315&gt;0,WORKDAY(DB315,20),IF(CT315&gt;0,WORKDAY(CS315,30),IF(CO315&gt;0,WORKDAY(CN315,40),FB315))),"-")</f>
        <v>44232</v>
      </c>
      <c r="FD315" s="167"/>
      <c r="FE315" s="167"/>
      <c r="FF315" s="24" t="str">
        <f>IF(FE315&gt;0,WORKDAY(FB315,10),"-")</f>
        <v>-</v>
      </c>
      <c r="FG315" s="24" t="str">
        <f>IF(FE315&gt;0,WORKDAY(FC315,10),"-")</f>
        <v>-</v>
      </c>
      <c r="FH315" s="5"/>
      <c r="FI315" s="5"/>
      <c r="FJ315" s="34"/>
      <c r="FK315" s="24">
        <f t="shared" si="304"/>
        <v>44260</v>
      </c>
      <c r="FL315" s="24">
        <f>FK315</f>
        <v>44260</v>
      </c>
      <c r="FM315" s="5"/>
      <c r="FN315" s="5"/>
      <c r="FO315" s="24" t="str">
        <f>IF(FN315&gt;0,WORKDAY(FK315,10),"-")</f>
        <v>-</v>
      </c>
      <c r="FP315" s="24" t="str">
        <f>IF(FN315&gt;0,WORKDAY(FL315,10),"-")</f>
        <v>-</v>
      </c>
      <c r="FQ315" s="5"/>
      <c r="FR315" s="5"/>
      <c r="FS315" s="54"/>
      <c r="FT315" s="24">
        <f t="shared" si="305"/>
        <v>44288</v>
      </c>
      <c r="FU315" s="24">
        <f>FT315</f>
        <v>44288</v>
      </c>
      <c r="FV315" s="5"/>
      <c r="FW315" s="5"/>
      <c r="FX315" s="24" t="str">
        <f>IF(FW315&gt;0,WORKDAY(FT315,10),"-")</f>
        <v>-</v>
      </c>
      <c r="FY315" s="24" t="str">
        <f>IF(FW315&gt;0,WORKDAY(FU315,10),"-")</f>
        <v>-</v>
      </c>
      <c r="FZ315" s="5"/>
      <c r="GA315" s="5"/>
      <c r="GB315" s="54"/>
      <c r="GC315" s="54"/>
      <c r="GD315" s="54"/>
      <c r="GE315" s="54"/>
      <c r="GF315" s="54"/>
      <c r="GG315" s="54"/>
      <c r="GH315" s="54"/>
      <c r="GI315" s="54"/>
      <c r="GJ315" s="54"/>
      <c r="GK315" s="54"/>
      <c r="GL315" s="54"/>
      <c r="GM315" s="54"/>
      <c r="GN315" s="54"/>
      <c r="GO315" s="54"/>
      <c r="GP315" s="54"/>
      <c r="GQ315" s="54"/>
      <c r="GR315" s="54"/>
      <c r="GS315" s="54"/>
      <c r="GT315" s="54"/>
      <c r="GU315" s="54"/>
      <c r="GV315" s="54"/>
      <c r="GW315" s="54"/>
      <c r="GX315" s="54"/>
      <c r="GY315" s="54"/>
      <c r="GZ315" s="193"/>
      <c r="HA315" s="54"/>
      <c r="HB315" s="54"/>
      <c r="HC315" s="54"/>
      <c r="HD315" s="34">
        <f t="shared" ca="1" si="246"/>
        <v>1</v>
      </c>
      <c r="HE315" s="25">
        <f t="shared" ca="1" si="271"/>
        <v>6.8389057750759875E-4</v>
      </c>
      <c r="HF315" s="25">
        <f t="shared" ca="1" si="272"/>
        <v>1.5197568389057751E-3</v>
      </c>
      <c r="HG315" s="25">
        <f t="shared" ca="1" si="273"/>
        <v>9.0543259557344079E-4</v>
      </c>
      <c r="HH315" s="25">
        <f t="shared" ca="1" si="274"/>
        <v>2.012072434607646E-3</v>
      </c>
      <c r="HI315" s="25"/>
      <c r="HJ315" s="25"/>
      <c r="HK315" s="5"/>
      <c r="HL315" s="24">
        <f t="shared" ca="1" si="241"/>
        <v>44251</v>
      </c>
      <c r="HM315" s="107"/>
      <c r="HO315" s="204" t="str">
        <f t="shared" si="247"/>
        <v>ожидание A1</v>
      </c>
      <c r="HP315" s="204" t="str">
        <f t="shared" si="248"/>
        <v>не выгружено 00</v>
      </c>
      <c r="HQ315" s="182" t="str">
        <f t="shared" si="249"/>
        <v>выгружено A1</v>
      </c>
      <c r="HR315" s="182" t="str">
        <f t="shared" si="250"/>
        <v>ожидание A1</v>
      </c>
      <c r="HS315" s="182" t="b">
        <f t="shared" si="251"/>
        <v>0</v>
      </c>
      <c r="HT315" s="182" t="str">
        <f t="shared" si="252"/>
        <v>ожидание замечаний</v>
      </c>
      <c r="HU315" s="182" t="str">
        <f t="shared" si="253"/>
        <v>0055-P2-GA1-CPC-TRM-00665</v>
      </c>
      <c r="HV315" s="191">
        <f t="shared" si="254"/>
        <v>44251</v>
      </c>
      <c r="HW315" s="184" t="str">
        <f t="shared" si="255"/>
        <v>ожидание A1</v>
      </c>
      <c r="HX315" s="191" t="str">
        <f t="shared" si="256"/>
        <v>ожидание A1</v>
      </c>
      <c r="HY315" s="183"/>
      <c r="HZ315" s="182" t="str">
        <f t="shared" si="257"/>
        <v>выгружено</v>
      </c>
      <c r="IA315" s="182" t="str">
        <f t="shared" si="258"/>
        <v>A1</v>
      </c>
      <c r="IB315" s="182" t="str">
        <f t="shared" si="259"/>
        <v>ожидание замечаний к ревизии</v>
      </c>
      <c r="IC315" s="182" t="str">
        <f t="shared" si="260"/>
        <v>A1</v>
      </c>
      <c r="ID315" s="182" t="str">
        <f t="shared" si="261"/>
        <v>A1</v>
      </c>
      <c r="IE315" s="185" t="str">
        <f t="shared" si="262"/>
        <v>1</v>
      </c>
      <c r="IF315" s="135" t="s">
        <v>705</v>
      </c>
      <c r="IG315" s="181">
        <v>1</v>
      </c>
    </row>
    <row r="316" spans="1:289" s="57" customFormat="1" ht="42.75" hidden="1" customHeight="1">
      <c r="A316" s="6"/>
      <c r="B316" s="19" t="s">
        <v>156</v>
      </c>
      <c r="C316" s="19" t="s">
        <v>157</v>
      </c>
      <c r="D316" s="5"/>
      <c r="E316" s="5"/>
      <c r="F316" s="5"/>
      <c r="G316" s="5"/>
      <c r="H316" s="5" t="s">
        <v>727</v>
      </c>
      <c r="I316" s="5" t="s">
        <v>736</v>
      </c>
      <c r="J316" s="5"/>
      <c r="K316" s="5"/>
      <c r="L316" s="5"/>
      <c r="M316" s="5"/>
      <c r="N316" s="5"/>
      <c r="O316" s="5"/>
      <c r="P316" s="5" t="s">
        <v>749</v>
      </c>
      <c r="Q316" s="5" t="s">
        <v>750</v>
      </c>
      <c r="R316" s="5" t="s">
        <v>205</v>
      </c>
      <c r="S316" s="5" t="s">
        <v>357</v>
      </c>
      <c r="T316" s="5" t="s">
        <v>726</v>
      </c>
      <c r="U316" s="5" t="s">
        <v>158</v>
      </c>
      <c r="V316" s="5"/>
      <c r="W316" s="167" t="str">
        <f t="shared" si="301"/>
        <v>3-60-JEMC-0001</v>
      </c>
      <c r="X316" s="19" t="s">
        <v>180</v>
      </c>
      <c r="Y316" s="19">
        <v>60</v>
      </c>
      <c r="Z316" s="19" t="s">
        <v>177</v>
      </c>
      <c r="AA316" s="19" t="s">
        <v>305</v>
      </c>
      <c r="AB316" s="19"/>
      <c r="AC316" s="19" t="s">
        <v>188</v>
      </c>
      <c r="AD316" s="5"/>
      <c r="AE316" s="19">
        <v>4</v>
      </c>
      <c r="AF316" s="19" t="s">
        <v>181</v>
      </c>
      <c r="AG316" s="19" t="s">
        <v>182</v>
      </c>
      <c r="AH316" s="19">
        <v>335</v>
      </c>
      <c r="AI316" s="19" t="s">
        <v>192</v>
      </c>
      <c r="AJ316" s="5"/>
      <c r="AK316" s="5"/>
      <c r="AL316" s="5" t="s">
        <v>123</v>
      </c>
      <c r="AM316" s="5"/>
      <c r="AN316" s="5" t="s">
        <v>169</v>
      </c>
      <c r="AO316" s="5" t="str">
        <f>CONCATENATE("0055-",B316,"-",C316,"-","4",".",AE316,".",AF316,".",AG316,".",AH316,"-",AL316,".",AN316,"-",AI316)</f>
        <v>0055-CPC-GA1-4.4.4.60.335-ASK1.V0-0002</v>
      </c>
      <c r="AP316" s="5" t="str">
        <f>CONCATENATE("0055-",B316,"-",C316,"-","4",".",AE316,".",AF316,".",AG316,".",AH316,"-",AL316,"-",AN316,"-",AI316,"_",BD316,"_",U316)</f>
        <v>0055-CPC-GA1-4.4.4.60.335-ASK1-V0-0002_A1_ER</v>
      </c>
      <c r="AQ316" s="13" t="s">
        <v>389</v>
      </c>
      <c r="AR316" s="13" t="s">
        <v>516</v>
      </c>
      <c r="AS316" s="13"/>
      <c r="AT316" s="13"/>
      <c r="AU316" s="13" t="s">
        <v>320</v>
      </c>
      <c r="AV316" s="13" t="s">
        <v>335</v>
      </c>
      <c r="AW316" s="13" t="str">
        <f>CONCATENATE(AQ316," ",AS316,CHAR(10),W316,CHAR(10),AU316)</f>
        <v>AUCS Marshalling Cabinet 
3-60-JEMC-0001
General view drawings</v>
      </c>
      <c r="AX316" s="13" t="str">
        <f>CONCATENATE(AR316," ",AT316,CHAR(10),W316,CHAR(10),AV316)</f>
        <v>Шкаф кроссовый АСУ Э 
3-60-JEMC-0001
Чертеж общего вида</v>
      </c>
      <c r="AY316" s="5"/>
      <c r="AZ316" s="5" t="s">
        <v>490</v>
      </c>
      <c r="BA316" s="5" t="s">
        <v>489</v>
      </c>
      <c r="BB316" s="5" t="str">
        <f>IF(FW316&gt;0,"02",IF(FN316&gt;0,"01",IF(FE316&gt;0,"00",IF(EM316&gt;0,"G1",IF(ED316&gt;0,"F1",IF(DU316&gt;0,"E1",IF(DL316&gt;0,"D1",IF(DC316&gt;0,"C1",IF(CT316&gt;0,"B1",IF(BM316&gt;0,"A1","-"))))))))))</f>
        <v>A1</v>
      </c>
      <c r="BC316" s="167" t="str">
        <f t="shared" si="302"/>
        <v>IFR</v>
      </c>
      <c r="BD316" s="5" t="str">
        <f t="shared" si="303"/>
        <v>A1</v>
      </c>
      <c r="BE316" s="5"/>
      <c r="BF316" s="5"/>
      <c r="BG316" s="12"/>
      <c r="BH316" s="5"/>
      <c r="BI316" s="5"/>
      <c r="BJ316" s="54">
        <f>FB316-(28+15)</f>
        <v>44189</v>
      </c>
      <c r="BK316" s="54">
        <f ca="1">IF(BM316&gt;0,BL316,IF(BJ316&lt;TODAY(),WORKDAY(TODAY(),10),BJ316))</f>
        <v>44251</v>
      </c>
      <c r="BL316" s="193">
        <v>44251</v>
      </c>
      <c r="BM316" s="167" t="s">
        <v>788</v>
      </c>
      <c r="BN316" s="167"/>
      <c r="BO316" s="167"/>
      <c r="BP316" s="167"/>
      <c r="BQ316" s="167"/>
      <c r="BR316" s="157"/>
      <c r="BS316" s="157"/>
      <c r="BT316" s="157"/>
      <c r="BU316" s="157"/>
      <c r="BV316" s="157"/>
      <c r="BW316" s="147"/>
      <c r="BX316" s="147"/>
      <c r="BY316" s="147"/>
      <c r="BZ316" s="147"/>
      <c r="CA316" s="147"/>
      <c r="CB316" s="125"/>
      <c r="CC316" s="125"/>
      <c r="CD316" s="125"/>
      <c r="CE316" s="125"/>
      <c r="CF316" s="125"/>
      <c r="CG316" s="125"/>
      <c r="CH316" s="125"/>
      <c r="CI316" s="125"/>
      <c r="CJ316" s="125"/>
      <c r="CK316" s="125"/>
      <c r="CL316" s="24">
        <f>WORKDAY(BJ316,20)</f>
        <v>44217</v>
      </c>
      <c r="CM316" s="24">
        <f ca="1">IF(BM316&gt;0,WORKDAY(BK316,10),"-")</f>
        <v>44265</v>
      </c>
      <c r="CN316" s="54"/>
      <c r="CO316" s="117"/>
      <c r="CP316" s="34"/>
      <c r="CQ316" s="24">
        <f>WORKDAY(CL316,10)</f>
        <v>44231</v>
      </c>
      <c r="CR316" s="24" t="str">
        <f>IF(CO316&gt;0,WORKDAY(CM316,10),"-")</f>
        <v>-</v>
      </c>
      <c r="CS316" s="54"/>
      <c r="CT316" s="5"/>
      <c r="CU316" s="24" t="str">
        <f>IF(CT316&gt;0,WORKDAY(CQ316,10),"-")</f>
        <v>-</v>
      </c>
      <c r="CV316" s="24" t="str">
        <f>IF(CT316&gt;0,WORKDAY(CR316,10),"-")</f>
        <v>-</v>
      </c>
      <c r="CW316" s="54"/>
      <c r="CX316" s="5"/>
      <c r="CY316" s="34"/>
      <c r="CZ316" s="24" t="str">
        <f>IF(CX316&gt;0,WORKDAY(CU316,10),"-")</f>
        <v>-</v>
      </c>
      <c r="DA316" s="24" t="str">
        <f>IF(CX316&gt;0,WORKDAY(CV316,10),"-")</f>
        <v>-</v>
      </c>
      <c r="DB316" s="24"/>
      <c r="DC316" s="5"/>
      <c r="DD316" s="24" t="str">
        <f>IF(DC316&gt;0,WORKDAY(CZ316,10),"-")</f>
        <v>-</v>
      </c>
      <c r="DE316" s="24" t="str">
        <f>IF(DC316&gt;0,WORKDAY(DA316,10),"-")</f>
        <v>-</v>
      </c>
      <c r="DF316" s="5"/>
      <c r="DG316" s="5"/>
      <c r="DH316" s="54"/>
      <c r="DI316" s="24" t="str">
        <f>IF(DG316&gt;0,WORKDAY(DD316,10),"-")</f>
        <v>-</v>
      </c>
      <c r="DJ316" s="24" t="str">
        <f>IF(DG316&gt;0,WORKDAY(DE316,10),"-")</f>
        <v>-</v>
      </c>
      <c r="DK316" s="5"/>
      <c r="DL316" s="5"/>
      <c r="DM316" s="24" t="str">
        <f>IF(DL316&gt;0,WORKDAY(DI316,10),"-")</f>
        <v>-</v>
      </c>
      <c r="DN316" s="24" t="str">
        <f>IF(DL316&gt;0,WORKDAY(DJ316,10),"-")</f>
        <v>-</v>
      </c>
      <c r="DO316" s="5"/>
      <c r="DP316" s="5"/>
      <c r="DQ316" s="54"/>
      <c r="DR316" s="24" t="str">
        <f>IF(DP316&gt;0,WORKDAY(DM316,10),"-")</f>
        <v>-</v>
      </c>
      <c r="DS316" s="24" t="str">
        <f>IF(DP316&gt;0,WORKDAY(DN316,10),"-")</f>
        <v>-</v>
      </c>
      <c r="DT316" s="5"/>
      <c r="DU316" s="5"/>
      <c r="DV316" s="24" t="str">
        <f>IF(DU316&gt;0,WORKDAY(DR316,10),"-")</f>
        <v>-</v>
      </c>
      <c r="DW316" s="24" t="str">
        <f>IF(DU316&gt;0,WORKDAY(DS316,10),"-")</f>
        <v>-</v>
      </c>
      <c r="DX316" s="5"/>
      <c r="DY316" s="5"/>
      <c r="DZ316" s="54"/>
      <c r="EA316" s="24" t="str">
        <f>IF(DY316&gt;0,WORKDAY(DV316,10),"-")</f>
        <v>-</v>
      </c>
      <c r="EB316" s="24" t="str">
        <f>IF(DY316&gt;0,WORKDAY(DW316,10),"-")</f>
        <v>-</v>
      </c>
      <c r="EC316" s="5"/>
      <c r="ED316" s="5"/>
      <c r="EE316" s="24" t="str">
        <f>IF(ED316&gt;0,WORKDAY(EA316,10),"-")</f>
        <v>-</v>
      </c>
      <c r="EF316" s="24" t="str">
        <f>IF(ED316&gt;0,WORKDAY(EB316,10),"-")</f>
        <v>-</v>
      </c>
      <c r="EG316" s="5"/>
      <c r="EH316" s="5"/>
      <c r="EI316" s="54"/>
      <c r="EJ316" s="24" t="str">
        <f>IF(EH316&gt;0,WORKDAY(EE316,10),"-")</f>
        <v>-</v>
      </c>
      <c r="EK316" s="24" t="str">
        <f>IF(EH316&gt;0,WORKDAY(EF316,10),"-")</f>
        <v>-</v>
      </c>
      <c r="EL316" s="5"/>
      <c r="EM316" s="5"/>
      <c r="EN316" s="24" t="str">
        <f>IF(EM316&gt;0,WORKDAY(EJ316,10),"-")</f>
        <v>-</v>
      </c>
      <c r="EO316" s="24" t="str">
        <f>IF(EM316&gt;0,WORKDAY(EK316,10),"-")</f>
        <v>-</v>
      </c>
      <c r="EP316" s="5"/>
      <c r="EQ316" s="5"/>
      <c r="ER316" s="54"/>
      <c r="ES316" s="54"/>
      <c r="ET316" s="54"/>
      <c r="EU316" s="54"/>
      <c r="EV316" s="54"/>
      <c r="EW316" s="24"/>
      <c r="EX316" s="24"/>
      <c r="EY316" s="167"/>
      <c r="EZ316" s="167"/>
      <c r="FA316" s="193"/>
      <c r="FB316" s="214">
        <v>44232</v>
      </c>
      <c r="FC316" s="214">
        <f ca="1">IF(BK316&gt;0,IF(DC316&gt;0,WORKDAY(DB316,20),IF(CT316&gt;0,WORKDAY(CS316,30),IF(CO316&gt;0,WORKDAY(CN316,40),FB316))),"-")</f>
        <v>44232</v>
      </c>
      <c r="FD316" s="167"/>
      <c r="FE316" s="167"/>
      <c r="FF316" s="24" t="str">
        <f>IF(FE316&gt;0,WORKDAY(FB316,10),"-")</f>
        <v>-</v>
      </c>
      <c r="FG316" s="24" t="str">
        <f>IF(FE316&gt;0,WORKDAY(FC316,10),"-")</f>
        <v>-</v>
      </c>
      <c r="FH316" s="5"/>
      <c r="FI316" s="5"/>
      <c r="FJ316" s="34"/>
      <c r="FK316" s="24">
        <f t="shared" si="304"/>
        <v>44260</v>
      </c>
      <c r="FL316" s="24">
        <f>FK316</f>
        <v>44260</v>
      </c>
      <c r="FM316" s="5"/>
      <c r="FN316" s="5"/>
      <c r="FO316" s="24" t="str">
        <f>IF(FN316&gt;0,WORKDAY(FK316,10),"-")</f>
        <v>-</v>
      </c>
      <c r="FP316" s="24" t="str">
        <f>IF(FN316&gt;0,WORKDAY(FL316,10),"-")</f>
        <v>-</v>
      </c>
      <c r="FQ316" s="5"/>
      <c r="FR316" s="5"/>
      <c r="FS316" s="54"/>
      <c r="FT316" s="24">
        <f t="shared" si="305"/>
        <v>44288</v>
      </c>
      <c r="FU316" s="24">
        <f>FT316</f>
        <v>44288</v>
      </c>
      <c r="FV316" s="5"/>
      <c r="FW316" s="5"/>
      <c r="FX316" s="24" t="str">
        <f>IF(FW316&gt;0,WORKDAY(FT316,10),"-")</f>
        <v>-</v>
      </c>
      <c r="FY316" s="24" t="str">
        <f>IF(FW316&gt;0,WORKDAY(FU316,10),"-")</f>
        <v>-</v>
      </c>
      <c r="FZ316" s="5"/>
      <c r="GA316" s="5"/>
      <c r="GB316" s="54"/>
      <c r="GC316" s="54"/>
      <c r="GD316" s="54"/>
      <c r="GE316" s="54"/>
      <c r="GF316" s="54"/>
      <c r="GG316" s="54"/>
      <c r="GH316" s="54"/>
      <c r="GI316" s="54"/>
      <c r="GJ316" s="54"/>
      <c r="GK316" s="54"/>
      <c r="GL316" s="54"/>
      <c r="GM316" s="54"/>
      <c r="GN316" s="54"/>
      <c r="GO316" s="54"/>
      <c r="GP316" s="54"/>
      <c r="GQ316" s="54"/>
      <c r="GR316" s="54"/>
      <c r="GS316" s="54"/>
      <c r="GT316" s="54"/>
      <c r="GU316" s="54"/>
      <c r="GV316" s="54"/>
      <c r="GW316" s="54"/>
      <c r="GX316" s="54"/>
      <c r="GY316" s="54"/>
      <c r="GZ316" s="193"/>
      <c r="HA316" s="54"/>
      <c r="HB316" s="54"/>
      <c r="HC316" s="54"/>
      <c r="HD316" s="34">
        <f t="shared" ca="1" si="246"/>
        <v>1</v>
      </c>
      <c r="HE316" s="25">
        <f t="shared" ca="1" si="271"/>
        <v>6.8389057750759875E-4</v>
      </c>
      <c r="HF316" s="25">
        <f t="shared" ca="1" si="272"/>
        <v>1.5197568389057751E-3</v>
      </c>
      <c r="HG316" s="25">
        <f t="shared" ca="1" si="273"/>
        <v>9.0543259557344079E-4</v>
      </c>
      <c r="HH316" s="25">
        <f t="shared" ca="1" si="274"/>
        <v>2.012072434607646E-3</v>
      </c>
      <c r="HI316" s="25"/>
      <c r="HJ316" s="25"/>
      <c r="HK316" s="5"/>
      <c r="HL316" s="24">
        <f t="shared" ca="1" si="241"/>
        <v>44251</v>
      </c>
      <c r="HM316" s="107"/>
      <c r="HO316" s="204" t="str">
        <f t="shared" si="247"/>
        <v>ожидание A1</v>
      </c>
      <c r="HP316" s="204" t="str">
        <f t="shared" si="248"/>
        <v>не выгружено 00</v>
      </c>
      <c r="HQ316" s="182" t="str">
        <f t="shared" si="249"/>
        <v>выгружено A1</v>
      </c>
      <c r="HR316" s="182" t="str">
        <f t="shared" si="250"/>
        <v>ожидание A1</v>
      </c>
      <c r="HS316" s="182" t="b">
        <f t="shared" si="251"/>
        <v>0</v>
      </c>
      <c r="HT316" s="182" t="str">
        <f t="shared" si="252"/>
        <v>ожидание замечаний</v>
      </c>
      <c r="HU316" s="182" t="str">
        <f t="shared" si="253"/>
        <v>0055-P2-GA1-CPC-TRM-00665</v>
      </c>
      <c r="HV316" s="191">
        <f t="shared" si="254"/>
        <v>44251</v>
      </c>
      <c r="HW316" s="184" t="str">
        <f t="shared" si="255"/>
        <v>ожидание A1</v>
      </c>
      <c r="HX316" s="191" t="str">
        <f t="shared" si="256"/>
        <v>ожидание A1</v>
      </c>
      <c r="HY316" s="183"/>
      <c r="HZ316" s="182" t="str">
        <f t="shared" si="257"/>
        <v>выгружено</v>
      </c>
      <c r="IA316" s="182" t="str">
        <f t="shared" si="258"/>
        <v>A1</v>
      </c>
      <c r="IB316" s="182" t="str">
        <f t="shared" si="259"/>
        <v>ожидание замечаний к ревизии</v>
      </c>
      <c r="IC316" s="182" t="str">
        <f t="shared" si="260"/>
        <v>A1</v>
      </c>
      <c r="ID316" s="182" t="str">
        <f t="shared" si="261"/>
        <v>A1</v>
      </c>
      <c r="IE316" s="185" t="str">
        <f t="shared" si="262"/>
        <v>1</v>
      </c>
      <c r="IF316" s="135" t="s">
        <v>705</v>
      </c>
      <c r="IG316" s="181">
        <v>1</v>
      </c>
    </row>
    <row r="317" spans="1:289" s="57" customFormat="1" ht="42.75" hidden="1" customHeight="1">
      <c r="A317" s="6"/>
      <c r="B317" s="19" t="s">
        <v>156</v>
      </c>
      <c r="C317" s="19" t="s">
        <v>157</v>
      </c>
      <c r="D317" s="5"/>
      <c r="E317" s="5"/>
      <c r="F317" s="5"/>
      <c r="G317" s="5"/>
      <c r="H317" s="5" t="s">
        <v>727</v>
      </c>
      <c r="I317" s="5" t="s">
        <v>736</v>
      </c>
      <c r="J317" s="5"/>
      <c r="K317" s="5"/>
      <c r="L317" s="5"/>
      <c r="M317" s="5"/>
      <c r="N317" s="5"/>
      <c r="O317" s="5"/>
      <c r="P317" s="5" t="s">
        <v>749</v>
      </c>
      <c r="Q317" s="5" t="s">
        <v>750</v>
      </c>
      <c r="R317" s="5" t="s">
        <v>205</v>
      </c>
      <c r="S317" s="5" t="s">
        <v>357</v>
      </c>
      <c r="T317" s="5" t="s">
        <v>726</v>
      </c>
      <c r="U317" s="5" t="s">
        <v>158</v>
      </c>
      <c r="V317" s="5"/>
      <c r="W317" s="167" t="str">
        <f t="shared" si="301"/>
        <v>3-60-JEMC-0001</v>
      </c>
      <c r="X317" s="19" t="s">
        <v>180</v>
      </c>
      <c r="Y317" s="19">
        <v>60</v>
      </c>
      <c r="Z317" s="19" t="s">
        <v>177</v>
      </c>
      <c r="AA317" s="19" t="s">
        <v>305</v>
      </c>
      <c r="AB317" s="19"/>
      <c r="AC317" s="19" t="s">
        <v>188</v>
      </c>
      <c r="AD317" s="5"/>
      <c r="AE317" s="19">
        <v>4</v>
      </c>
      <c r="AF317" s="19" t="s">
        <v>181</v>
      </c>
      <c r="AG317" s="19" t="s">
        <v>182</v>
      </c>
      <c r="AH317" s="19">
        <v>335</v>
      </c>
      <c r="AI317" s="19" t="s">
        <v>192</v>
      </c>
      <c r="AJ317" s="5"/>
      <c r="AK317" s="5"/>
      <c r="AL317" s="5" t="s">
        <v>123</v>
      </c>
      <c r="AM317" s="5"/>
      <c r="AN317" s="5" t="s">
        <v>170</v>
      </c>
      <c r="AO317" s="5" t="str">
        <f>CONCATENATE("0055-",B317,"-",C317,"-","4",".",AE317,".",AF317,".",AG317,".",AH317,"-",AL317,".",AN317,"-",AI317)</f>
        <v>0055-CPC-GA1-4.4.4.60.335-ASK1.SB-0002</v>
      </c>
      <c r="AP317" s="5" t="str">
        <f>CONCATENATE("0055-",B317,"-",C317,"-","4",".",AE317,".",AF317,".",AG317,".",AH317,"-",AL317,"-",AN317,"-",AI317,"_",BD317,"_",U317)</f>
        <v>0055-CPC-GA1-4.4.4.60.335-ASK1-SB-0002_A1_ER</v>
      </c>
      <c r="AQ317" s="13" t="s">
        <v>389</v>
      </c>
      <c r="AR317" s="13" t="s">
        <v>516</v>
      </c>
      <c r="AS317" s="13"/>
      <c r="AT317" s="13"/>
      <c r="AU317" s="13" t="s">
        <v>321</v>
      </c>
      <c r="AV317" s="13" t="s">
        <v>336</v>
      </c>
      <c r="AW317" s="13" t="str">
        <f>CONCATENATE(AQ317," ",AS317,CHAR(10),W317,CHAR(10),AU317)</f>
        <v>AUCS Marshalling Cabinet 
3-60-JEMC-0001
Electrical circuits</v>
      </c>
      <c r="AX317" s="13" t="str">
        <f>CONCATENATE(AR317," ",AT317,CHAR(10),W317,CHAR(10),AV317)</f>
        <v>Шкаф кроссовый АСУ Э 
3-60-JEMC-0001
Схема электрическая принципиальная</v>
      </c>
      <c r="AY317" s="5"/>
      <c r="AZ317" s="5" t="s">
        <v>490</v>
      </c>
      <c r="BA317" s="5" t="s">
        <v>489</v>
      </c>
      <c r="BB317" s="5" t="str">
        <f>IF(FW317&gt;0,"02",IF(FN317&gt;0,"01",IF(FE317&gt;0,"00",IF(EM317&gt;0,"G1",IF(ED317&gt;0,"F1",IF(DU317&gt;0,"E1",IF(DL317&gt;0,"D1",IF(DC317&gt;0,"C1",IF(CT317&gt;0,"B1",IF(BM317&gt;0,"A1","-"))))))))))</f>
        <v>A1</v>
      </c>
      <c r="BC317" s="167" t="str">
        <f t="shared" si="302"/>
        <v>IFR</v>
      </c>
      <c r="BD317" s="5" t="str">
        <f t="shared" si="303"/>
        <v>A1</v>
      </c>
      <c r="BE317" s="5"/>
      <c r="BF317" s="5"/>
      <c r="BG317" s="12"/>
      <c r="BH317" s="5"/>
      <c r="BI317" s="5"/>
      <c r="BJ317" s="54">
        <f>FB317-(28+15)</f>
        <v>44189</v>
      </c>
      <c r="BK317" s="54">
        <f ca="1">IF(BM317&gt;0,BL317,IF(BJ317&lt;TODAY(),WORKDAY(TODAY(),10),BJ317))</f>
        <v>44251</v>
      </c>
      <c r="BL317" s="193">
        <v>44251</v>
      </c>
      <c r="BM317" s="167" t="s">
        <v>788</v>
      </c>
      <c r="BN317" s="167"/>
      <c r="BO317" s="167"/>
      <c r="BP317" s="167"/>
      <c r="BQ317" s="167"/>
      <c r="BR317" s="157"/>
      <c r="BS317" s="157"/>
      <c r="BT317" s="157"/>
      <c r="BU317" s="157"/>
      <c r="BV317" s="157"/>
      <c r="BW317" s="147"/>
      <c r="BX317" s="147"/>
      <c r="BY317" s="147"/>
      <c r="BZ317" s="147"/>
      <c r="CA317" s="147"/>
      <c r="CB317" s="125"/>
      <c r="CC317" s="125"/>
      <c r="CD317" s="125"/>
      <c r="CE317" s="125"/>
      <c r="CF317" s="125"/>
      <c r="CG317" s="125"/>
      <c r="CH317" s="125"/>
      <c r="CI317" s="125"/>
      <c r="CJ317" s="125"/>
      <c r="CK317" s="125"/>
      <c r="CL317" s="24">
        <f>WORKDAY(BJ317,20)</f>
        <v>44217</v>
      </c>
      <c r="CM317" s="24">
        <f ca="1">IF(BM317&gt;0,WORKDAY(BK317,10),"-")</f>
        <v>44265</v>
      </c>
      <c r="CN317" s="54"/>
      <c r="CO317" s="117"/>
      <c r="CP317" s="34"/>
      <c r="CQ317" s="24">
        <f>WORKDAY(CL317,10)</f>
        <v>44231</v>
      </c>
      <c r="CR317" s="24" t="str">
        <f>IF(CO317&gt;0,WORKDAY(CM317,10),"-")</f>
        <v>-</v>
      </c>
      <c r="CS317" s="54"/>
      <c r="CT317" s="5"/>
      <c r="CU317" s="24" t="str">
        <f>IF(CT317&gt;0,WORKDAY(CQ317,10),"-")</f>
        <v>-</v>
      </c>
      <c r="CV317" s="24" t="str">
        <f>IF(CT317&gt;0,WORKDAY(CR317,10),"-")</f>
        <v>-</v>
      </c>
      <c r="CW317" s="54"/>
      <c r="CX317" s="5"/>
      <c r="CY317" s="34"/>
      <c r="CZ317" s="24" t="str">
        <f>IF(CX317&gt;0,WORKDAY(CU317,10),"-")</f>
        <v>-</v>
      </c>
      <c r="DA317" s="24" t="str">
        <f>IF(CX317&gt;0,WORKDAY(CV317,10),"-")</f>
        <v>-</v>
      </c>
      <c r="DB317" s="24"/>
      <c r="DC317" s="5"/>
      <c r="DD317" s="24" t="str">
        <f>IF(DC317&gt;0,WORKDAY(CZ317,10),"-")</f>
        <v>-</v>
      </c>
      <c r="DE317" s="24" t="str">
        <f>IF(DC317&gt;0,WORKDAY(DA317,10),"-")</f>
        <v>-</v>
      </c>
      <c r="DF317" s="5"/>
      <c r="DG317" s="5"/>
      <c r="DH317" s="54"/>
      <c r="DI317" s="24" t="str">
        <f>IF(DG317&gt;0,WORKDAY(DD317,10),"-")</f>
        <v>-</v>
      </c>
      <c r="DJ317" s="24" t="str">
        <f>IF(DG317&gt;0,WORKDAY(DE317,10),"-")</f>
        <v>-</v>
      </c>
      <c r="DK317" s="5"/>
      <c r="DL317" s="5"/>
      <c r="DM317" s="24" t="str">
        <f>IF(DL317&gt;0,WORKDAY(DI317,10),"-")</f>
        <v>-</v>
      </c>
      <c r="DN317" s="24" t="str">
        <f>IF(DL317&gt;0,WORKDAY(DJ317,10),"-")</f>
        <v>-</v>
      </c>
      <c r="DO317" s="5"/>
      <c r="DP317" s="5"/>
      <c r="DQ317" s="54"/>
      <c r="DR317" s="24" t="str">
        <f>IF(DP317&gt;0,WORKDAY(DM317,10),"-")</f>
        <v>-</v>
      </c>
      <c r="DS317" s="24" t="str">
        <f>IF(DP317&gt;0,WORKDAY(DN317,10),"-")</f>
        <v>-</v>
      </c>
      <c r="DT317" s="5"/>
      <c r="DU317" s="5"/>
      <c r="DV317" s="24" t="str">
        <f>IF(DU317&gt;0,WORKDAY(DR317,10),"-")</f>
        <v>-</v>
      </c>
      <c r="DW317" s="24" t="str">
        <f>IF(DU317&gt;0,WORKDAY(DS317,10),"-")</f>
        <v>-</v>
      </c>
      <c r="DX317" s="5"/>
      <c r="DY317" s="5"/>
      <c r="DZ317" s="54"/>
      <c r="EA317" s="24" t="str">
        <f>IF(DY317&gt;0,WORKDAY(DV317,10),"-")</f>
        <v>-</v>
      </c>
      <c r="EB317" s="24" t="str">
        <f>IF(DY317&gt;0,WORKDAY(DW317,10),"-")</f>
        <v>-</v>
      </c>
      <c r="EC317" s="5"/>
      <c r="ED317" s="5"/>
      <c r="EE317" s="24" t="str">
        <f>IF(ED317&gt;0,WORKDAY(EA317,10),"-")</f>
        <v>-</v>
      </c>
      <c r="EF317" s="24" t="str">
        <f>IF(ED317&gt;0,WORKDAY(EB317,10),"-")</f>
        <v>-</v>
      </c>
      <c r="EG317" s="5"/>
      <c r="EH317" s="5"/>
      <c r="EI317" s="54"/>
      <c r="EJ317" s="24" t="str">
        <f>IF(EH317&gt;0,WORKDAY(EE317,10),"-")</f>
        <v>-</v>
      </c>
      <c r="EK317" s="24" t="str">
        <f>IF(EH317&gt;0,WORKDAY(EF317,10),"-")</f>
        <v>-</v>
      </c>
      <c r="EL317" s="5"/>
      <c r="EM317" s="5"/>
      <c r="EN317" s="24" t="str">
        <f>IF(EM317&gt;0,WORKDAY(EJ317,10),"-")</f>
        <v>-</v>
      </c>
      <c r="EO317" s="24" t="str">
        <f>IF(EM317&gt;0,WORKDAY(EK317,10),"-")</f>
        <v>-</v>
      </c>
      <c r="EP317" s="5"/>
      <c r="EQ317" s="5"/>
      <c r="ER317" s="54"/>
      <c r="ES317" s="54"/>
      <c r="ET317" s="54"/>
      <c r="EU317" s="54"/>
      <c r="EV317" s="54"/>
      <c r="EW317" s="24"/>
      <c r="EX317" s="24"/>
      <c r="EY317" s="167"/>
      <c r="EZ317" s="167"/>
      <c r="FA317" s="193"/>
      <c r="FB317" s="214">
        <v>44232</v>
      </c>
      <c r="FC317" s="214">
        <f ca="1">IF(BK317&gt;0,IF(DC317&gt;0,WORKDAY(DB317,20),IF(CT317&gt;0,WORKDAY(CS317,30),IF(CO317&gt;0,WORKDAY(CN317,40),FB317))),"-")</f>
        <v>44232</v>
      </c>
      <c r="FD317" s="167"/>
      <c r="FE317" s="167"/>
      <c r="FF317" s="24" t="str">
        <f>IF(FE317&gt;0,WORKDAY(FB317,10),"-")</f>
        <v>-</v>
      </c>
      <c r="FG317" s="24" t="str">
        <f>IF(FE317&gt;0,WORKDAY(FC317,10),"-")</f>
        <v>-</v>
      </c>
      <c r="FH317" s="5"/>
      <c r="FI317" s="5"/>
      <c r="FJ317" s="34"/>
      <c r="FK317" s="24">
        <f t="shared" si="304"/>
        <v>44260</v>
      </c>
      <c r="FL317" s="24">
        <f>FK317</f>
        <v>44260</v>
      </c>
      <c r="FM317" s="5"/>
      <c r="FN317" s="5"/>
      <c r="FO317" s="24" t="str">
        <f>IF(FN317&gt;0,WORKDAY(FK317,10),"-")</f>
        <v>-</v>
      </c>
      <c r="FP317" s="24" t="str">
        <f>IF(FN317&gt;0,WORKDAY(FL317,10),"-")</f>
        <v>-</v>
      </c>
      <c r="FQ317" s="5"/>
      <c r="FR317" s="5"/>
      <c r="FS317" s="54"/>
      <c r="FT317" s="24">
        <f t="shared" si="305"/>
        <v>44288</v>
      </c>
      <c r="FU317" s="24">
        <f>FT317</f>
        <v>44288</v>
      </c>
      <c r="FV317" s="5"/>
      <c r="FW317" s="5"/>
      <c r="FX317" s="24" t="str">
        <f>IF(FW317&gt;0,WORKDAY(FT317,10),"-")</f>
        <v>-</v>
      </c>
      <c r="FY317" s="24" t="str">
        <f>IF(FW317&gt;0,WORKDAY(FU317,10),"-")</f>
        <v>-</v>
      </c>
      <c r="FZ317" s="5"/>
      <c r="GA317" s="5"/>
      <c r="GB317" s="54"/>
      <c r="GC317" s="54"/>
      <c r="GD317" s="54"/>
      <c r="GE317" s="54"/>
      <c r="GF317" s="54"/>
      <c r="GG317" s="54"/>
      <c r="GH317" s="54"/>
      <c r="GI317" s="54"/>
      <c r="GJ317" s="54"/>
      <c r="GK317" s="54"/>
      <c r="GL317" s="54"/>
      <c r="GM317" s="54"/>
      <c r="GN317" s="54"/>
      <c r="GO317" s="54"/>
      <c r="GP317" s="54"/>
      <c r="GQ317" s="54"/>
      <c r="GR317" s="54"/>
      <c r="GS317" s="54"/>
      <c r="GT317" s="54"/>
      <c r="GU317" s="54"/>
      <c r="GV317" s="54"/>
      <c r="GW317" s="54"/>
      <c r="GX317" s="54"/>
      <c r="GY317" s="54"/>
      <c r="GZ317" s="193"/>
      <c r="HA317" s="54"/>
      <c r="HB317" s="54"/>
      <c r="HC317" s="54"/>
      <c r="HD317" s="34">
        <f t="shared" ca="1" si="246"/>
        <v>1</v>
      </c>
      <c r="HE317" s="25">
        <f t="shared" ca="1" si="271"/>
        <v>6.8389057750759875E-4</v>
      </c>
      <c r="HF317" s="25">
        <f t="shared" ca="1" si="272"/>
        <v>1.5197568389057751E-3</v>
      </c>
      <c r="HG317" s="25">
        <f t="shared" ca="1" si="273"/>
        <v>9.0543259557344079E-4</v>
      </c>
      <c r="HH317" s="25">
        <f t="shared" ca="1" si="274"/>
        <v>2.012072434607646E-3</v>
      </c>
      <c r="HI317" s="25"/>
      <c r="HJ317" s="25"/>
      <c r="HK317" s="5"/>
      <c r="HL317" s="24">
        <f t="shared" ca="1" si="241"/>
        <v>44251</v>
      </c>
      <c r="HM317" s="107"/>
      <c r="HO317" s="204" t="str">
        <f t="shared" si="247"/>
        <v>ожидание A1</v>
      </c>
      <c r="HP317" s="204" t="str">
        <f t="shared" si="248"/>
        <v>не выгружено 00</v>
      </c>
      <c r="HQ317" s="182" t="str">
        <f t="shared" si="249"/>
        <v>выгружено A1</v>
      </c>
      <c r="HR317" s="182" t="str">
        <f t="shared" si="250"/>
        <v>ожидание A1</v>
      </c>
      <c r="HS317" s="182" t="b">
        <f t="shared" si="251"/>
        <v>0</v>
      </c>
      <c r="HT317" s="182" t="str">
        <f t="shared" si="252"/>
        <v>ожидание замечаний</v>
      </c>
      <c r="HU317" s="182" t="str">
        <f t="shared" si="253"/>
        <v>0055-P2-GA1-CPC-TRM-00665</v>
      </c>
      <c r="HV317" s="191">
        <f t="shared" si="254"/>
        <v>44251</v>
      </c>
      <c r="HW317" s="184" t="str">
        <f t="shared" si="255"/>
        <v>ожидание A1</v>
      </c>
      <c r="HX317" s="191" t="str">
        <f t="shared" si="256"/>
        <v>ожидание A1</v>
      </c>
      <c r="HY317" s="183"/>
      <c r="HZ317" s="182" t="str">
        <f t="shared" si="257"/>
        <v>выгружено</v>
      </c>
      <c r="IA317" s="182" t="str">
        <f t="shared" si="258"/>
        <v>A1</v>
      </c>
      <c r="IB317" s="182" t="str">
        <f t="shared" si="259"/>
        <v>ожидание замечаний к ревизии</v>
      </c>
      <c r="IC317" s="182" t="str">
        <f t="shared" si="260"/>
        <v>A1</v>
      </c>
      <c r="ID317" s="182" t="str">
        <f t="shared" si="261"/>
        <v>A1</v>
      </c>
      <c r="IE317" s="185" t="str">
        <f t="shared" si="262"/>
        <v>1</v>
      </c>
      <c r="IF317" s="135" t="s">
        <v>705</v>
      </c>
      <c r="IG317" s="181">
        <v>1</v>
      </c>
    </row>
    <row r="318" spans="1:289" s="57" customFormat="1" ht="42.75" hidden="1" customHeight="1">
      <c r="A318" s="6"/>
      <c r="B318" s="19" t="s">
        <v>156</v>
      </c>
      <c r="C318" s="19" t="s">
        <v>157</v>
      </c>
      <c r="D318" s="5"/>
      <c r="E318" s="5"/>
      <c r="F318" s="5"/>
      <c r="G318" s="5"/>
      <c r="H318" s="5" t="s">
        <v>727</v>
      </c>
      <c r="I318" s="5" t="s">
        <v>736</v>
      </c>
      <c r="J318" s="5"/>
      <c r="K318" s="5"/>
      <c r="L318" s="5"/>
      <c r="M318" s="5"/>
      <c r="N318" s="5"/>
      <c r="O318" s="5"/>
      <c r="P318" s="5" t="s">
        <v>749</v>
      </c>
      <c r="Q318" s="5" t="s">
        <v>750</v>
      </c>
      <c r="R318" s="5" t="s">
        <v>205</v>
      </c>
      <c r="S318" s="5" t="s">
        <v>357</v>
      </c>
      <c r="T318" s="5" t="s">
        <v>726</v>
      </c>
      <c r="U318" s="5" t="s">
        <v>158</v>
      </c>
      <c r="V318" s="5"/>
      <c r="W318" s="167" t="str">
        <f t="shared" si="301"/>
        <v>3-60-JEMC-0001</v>
      </c>
      <c r="X318" s="19" t="s">
        <v>180</v>
      </c>
      <c r="Y318" s="19">
        <v>60</v>
      </c>
      <c r="Z318" s="19" t="s">
        <v>177</v>
      </c>
      <c r="AA318" s="19" t="s">
        <v>305</v>
      </c>
      <c r="AB318" s="19"/>
      <c r="AC318" s="19" t="s">
        <v>188</v>
      </c>
      <c r="AD318" s="5"/>
      <c r="AE318" s="19">
        <v>4</v>
      </c>
      <c r="AF318" s="19" t="s">
        <v>181</v>
      </c>
      <c r="AG318" s="19" t="s">
        <v>182</v>
      </c>
      <c r="AH318" s="19">
        <v>335</v>
      </c>
      <c r="AI318" s="19" t="s">
        <v>192</v>
      </c>
      <c r="AJ318" s="5"/>
      <c r="AK318" s="5"/>
      <c r="AL318" s="5" t="s">
        <v>123</v>
      </c>
      <c r="AM318" s="5"/>
      <c r="AN318" s="5" t="s">
        <v>546</v>
      </c>
      <c r="AO318" s="5" t="str">
        <f>CONCATENATE("0055-",B318,"-",C318,"-","4",".",AE318,".",AF318,".",AG318,".",AH318,"-",AL318,".",AN318,"-",AI318)</f>
        <v>0055-CPC-GA1-4.4.4.60.335-ASK1.JH-0002</v>
      </c>
      <c r="AP318" s="5" t="str">
        <f>CONCATENATE("0055-",B318,"-",C318,"-","4",".",AE318,".",AF318,".",AG318,".",AH318,"-",AL318,"-",AN318,"-",AI318,"_",BD318,"_",U318)</f>
        <v>0055-CPC-GA1-4.4.4.60.335-ASK1-JH-0002_-_ER</v>
      </c>
      <c r="AQ318" s="13" t="s">
        <v>389</v>
      </c>
      <c r="AR318" s="13" t="s">
        <v>516</v>
      </c>
      <c r="AS318" s="13"/>
      <c r="AT318" s="13"/>
      <c r="AU318" s="13" t="s">
        <v>286</v>
      </c>
      <c r="AV318" s="13" t="s">
        <v>287</v>
      </c>
      <c r="AW318" s="13" t="str">
        <f>CONCATENATE(AQ318," ",AS318,CHAR(10),W318,CHAR(10),AU318)</f>
        <v>AUCS Marshalling Cabinet 
3-60-JEMC-0001
Passport</v>
      </c>
      <c r="AX318" s="13" t="str">
        <f>CONCATENATE(AR318," ",AT318,CHAR(10),W318,CHAR(10),AV318)</f>
        <v>Шкаф кроссовый АСУ Э 
3-60-JEMC-0001
Паспорт</v>
      </c>
      <c r="AY318" s="5"/>
      <c r="AZ318" s="5" t="s">
        <v>490</v>
      </c>
      <c r="BA318" s="5" t="s">
        <v>489</v>
      </c>
      <c r="BB318" s="5" t="str">
        <f>IF(FW318&gt;0,"02",IF(FN318&gt;0,"01",IF(FE318&gt;0,"00",IF(EM318&gt;0,"G1",IF(ED318&gt;0,"F1",IF(DU318&gt;0,"E1",IF(DL318&gt;0,"D1",IF(DC318&gt;0,"C1",IF(CT318&gt;0,"B1",IF(BM318&gt;0,"A1","-"))))))))))</f>
        <v>-</v>
      </c>
      <c r="BC318" s="167" t="str">
        <f t="shared" si="302"/>
        <v>-</v>
      </c>
      <c r="BD318" s="5" t="str">
        <f t="shared" si="303"/>
        <v>-</v>
      </c>
      <c r="BE318" s="5"/>
      <c r="BF318" s="5"/>
      <c r="BG318" s="12"/>
      <c r="BH318" s="5"/>
      <c r="BI318" s="5"/>
      <c r="BJ318" s="54">
        <f>FB318-(28+15)</f>
        <v>44227</v>
      </c>
      <c r="BK318" s="54">
        <f ca="1">IF(BM318&gt;0,BL318,IF(BJ318&lt;TODAY(),WORKDAY(TODAY(),10),BJ318))</f>
        <v>44294</v>
      </c>
      <c r="BL318" s="54"/>
      <c r="BM318" s="5"/>
      <c r="BN318" s="167"/>
      <c r="BO318" s="167"/>
      <c r="BP318" s="167"/>
      <c r="BQ318" s="167"/>
      <c r="BR318" s="157"/>
      <c r="BS318" s="157"/>
      <c r="BT318" s="157"/>
      <c r="BU318" s="157"/>
      <c r="BV318" s="157"/>
      <c r="BW318" s="147"/>
      <c r="BX318" s="147"/>
      <c r="BY318" s="147"/>
      <c r="BZ318" s="147"/>
      <c r="CA318" s="147"/>
      <c r="CB318" s="125"/>
      <c r="CC318" s="125"/>
      <c r="CD318" s="125"/>
      <c r="CE318" s="125"/>
      <c r="CF318" s="125"/>
      <c r="CG318" s="125"/>
      <c r="CH318" s="125"/>
      <c r="CI318" s="125"/>
      <c r="CJ318" s="125"/>
      <c r="CK318" s="125"/>
      <c r="CL318" s="24">
        <f>WORKDAY(BJ318,20)</f>
        <v>44253</v>
      </c>
      <c r="CM318" s="24" t="str">
        <f>IF(BM318&gt;0,WORKDAY(BK318,10),"-")</f>
        <v>-</v>
      </c>
      <c r="CN318" s="54"/>
      <c r="CO318" s="117"/>
      <c r="CP318" s="34">
        <v>3</v>
      </c>
      <c r="CQ318" s="24">
        <f>WORKDAY(CL318,10)</f>
        <v>44267</v>
      </c>
      <c r="CR318" s="24" t="str">
        <f>IF(CO318&gt;0,WORKDAY(CM318,10),"-")</f>
        <v>-</v>
      </c>
      <c r="CS318" s="54"/>
      <c r="CT318" s="5"/>
      <c r="CU318" s="24" t="str">
        <f>IF(CT318&gt;0,WORKDAY(CQ318,10),"-")</f>
        <v>-</v>
      </c>
      <c r="CV318" s="24" t="str">
        <f>IF(CT318&gt;0,WORKDAY(CR318,10),"-")</f>
        <v>-</v>
      </c>
      <c r="CW318" s="54"/>
      <c r="CX318" s="5"/>
      <c r="CY318" s="34"/>
      <c r="CZ318" s="24" t="str">
        <f>IF(CX318&gt;0,WORKDAY(CU318,10),"-")</f>
        <v>-</v>
      </c>
      <c r="DA318" s="24" t="str">
        <f>IF(CX318&gt;0,WORKDAY(CV318,10),"-")</f>
        <v>-</v>
      </c>
      <c r="DB318" s="24"/>
      <c r="DC318" s="5"/>
      <c r="DD318" s="24" t="str">
        <f>IF(DC318&gt;0,WORKDAY(CZ318,10),"-")</f>
        <v>-</v>
      </c>
      <c r="DE318" s="24" t="str">
        <f>IF(DC318&gt;0,WORKDAY(DA318,10),"-")</f>
        <v>-</v>
      </c>
      <c r="DF318" s="5"/>
      <c r="DG318" s="5"/>
      <c r="DH318" s="54"/>
      <c r="DI318" s="24" t="str">
        <f>IF(DG318&gt;0,WORKDAY(DD318,10),"-")</f>
        <v>-</v>
      </c>
      <c r="DJ318" s="24" t="str">
        <f>IF(DG318&gt;0,WORKDAY(DE318,10),"-")</f>
        <v>-</v>
      </c>
      <c r="DK318" s="5"/>
      <c r="DL318" s="5"/>
      <c r="DM318" s="24" t="str">
        <f>IF(DL318&gt;0,WORKDAY(DI318,10),"-")</f>
        <v>-</v>
      </c>
      <c r="DN318" s="24" t="str">
        <f>IF(DL318&gt;0,WORKDAY(DJ318,10),"-")</f>
        <v>-</v>
      </c>
      <c r="DO318" s="5"/>
      <c r="DP318" s="5"/>
      <c r="DQ318" s="54"/>
      <c r="DR318" s="24" t="str">
        <f>IF(DP318&gt;0,WORKDAY(DM318,10),"-")</f>
        <v>-</v>
      </c>
      <c r="DS318" s="24" t="str">
        <f>IF(DP318&gt;0,WORKDAY(DN318,10),"-")</f>
        <v>-</v>
      </c>
      <c r="DT318" s="5"/>
      <c r="DU318" s="5"/>
      <c r="DV318" s="24" t="str">
        <f>IF(DU318&gt;0,WORKDAY(DR318,10),"-")</f>
        <v>-</v>
      </c>
      <c r="DW318" s="24" t="str">
        <f>IF(DU318&gt;0,WORKDAY(DS318,10),"-")</f>
        <v>-</v>
      </c>
      <c r="DX318" s="5"/>
      <c r="DY318" s="5"/>
      <c r="DZ318" s="54"/>
      <c r="EA318" s="24" t="str">
        <f>IF(DY318&gt;0,WORKDAY(DV318,10),"-")</f>
        <v>-</v>
      </c>
      <c r="EB318" s="24" t="str">
        <f>IF(DY318&gt;0,WORKDAY(DW318,10),"-")</f>
        <v>-</v>
      </c>
      <c r="EC318" s="5"/>
      <c r="ED318" s="5"/>
      <c r="EE318" s="24" t="str">
        <f>IF(ED318&gt;0,WORKDAY(EA318,10),"-")</f>
        <v>-</v>
      </c>
      <c r="EF318" s="24" t="str">
        <f>IF(ED318&gt;0,WORKDAY(EB318,10),"-")</f>
        <v>-</v>
      </c>
      <c r="EG318" s="5"/>
      <c r="EH318" s="5"/>
      <c r="EI318" s="54"/>
      <c r="EJ318" s="24" t="str">
        <f>IF(EH318&gt;0,WORKDAY(EE318,10),"-")</f>
        <v>-</v>
      </c>
      <c r="EK318" s="24" t="str">
        <f>IF(EH318&gt;0,WORKDAY(EF318,10),"-")</f>
        <v>-</v>
      </c>
      <c r="EL318" s="5"/>
      <c r="EM318" s="5"/>
      <c r="EN318" s="24" t="str">
        <f>IF(EM318&gt;0,WORKDAY(EJ318,10),"-")</f>
        <v>-</v>
      </c>
      <c r="EO318" s="24" t="str">
        <f>IF(EM318&gt;0,WORKDAY(EK318,10),"-")</f>
        <v>-</v>
      </c>
      <c r="EP318" s="5"/>
      <c r="EQ318" s="5"/>
      <c r="ER318" s="54"/>
      <c r="ES318" s="54"/>
      <c r="ET318" s="54"/>
      <c r="EU318" s="54"/>
      <c r="EV318" s="54"/>
      <c r="EW318" s="24"/>
      <c r="EX318" s="24"/>
      <c r="EY318" s="167"/>
      <c r="EZ318" s="167"/>
      <c r="FA318" s="193"/>
      <c r="FB318" s="214">
        <v>44270</v>
      </c>
      <c r="FC318" s="214">
        <f ca="1">IF(BK318&gt;0,IF(DC318&gt;0,WORKDAY(DB318,20),IF(CT318&gt;0,WORKDAY(CS318,30),IF(CO318&gt;0,WORKDAY(CN318,40),FB318))),"-")</f>
        <v>44270</v>
      </c>
      <c r="FD318" s="167"/>
      <c r="FE318" s="167"/>
      <c r="FF318" s="24" t="str">
        <f>IF(FE318&gt;0,WORKDAY(FB318,10),"-")</f>
        <v>-</v>
      </c>
      <c r="FG318" s="24" t="str">
        <f>IF(FE318&gt;0,WORKDAY(FC318,10),"-")</f>
        <v>-</v>
      </c>
      <c r="FH318" s="167"/>
      <c r="FI318" s="167"/>
      <c r="FJ318" s="196">
        <v>1</v>
      </c>
      <c r="FK318" s="24">
        <f t="shared" si="304"/>
        <v>44298</v>
      </c>
      <c r="FL318" s="24">
        <f>FK318</f>
        <v>44298</v>
      </c>
      <c r="FM318" s="5"/>
      <c r="FN318" s="5"/>
      <c r="FO318" s="24" t="str">
        <f>IF(FN318&gt;0,WORKDAY(FK318,10),"-")</f>
        <v>-</v>
      </c>
      <c r="FP318" s="24" t="str">
        <f>IF(FN318&gt;0,WORKDAY(FL318,10),"-")</f>
        <v>-</v>
      </c>
      <c r="FQ318" s="5"/>
      <c r="FR318" s="5"/>
      <c r="FS318" s="54"/>
      <c r="FT318" s="24">
        <f t="shared" si="305"/>
        <v>44326</v>
      </c>
      <c r="FU318" s="24">
        <f>FT318</f>
        <v>44326</v>
      </c>
      <c r="FV318" s="5"/>
      <c r="FW318" s="5"/>
      <c r="FX318" s="24" t="str">
        <f>IF(FW318&gt;0,WORKDAY(FT318,10),"-")</f>
        <v>-</v>
      </c>
      <c r="FY318" s="24" t="str">
        <f>IF(FW318&gt;0,WORKDAY(FU318,10),"-")</f>
        <v>-</v>
      </c>
      <c r="FZ318" s="5"/>
      <c r="GA318" s="5"/>
      <c r="GB318" s="54"/>
      <c r="GC318" s="54"/>
      <c r="GD318" s="54"/>
      <c r="GE318" s="54"/>
      <c r="GF318" s="54"/>
      <c r="GG318" s="54"/>
      <c r="GH318" s="54"/>
      <c r="GI318" s="54"/>
      <c r="GJ318" s="54"/>
      <c r="GK318" s="54"/>
      <c r="GL318" s="54"/>
      <c r="GM318" s="54"/>
      <c r="GN318" s="54"/>
      <c r="GO318" s="54"/>
      <c r="GP318" s="54"/>
      <c r="GQ318" s="54"/>
      <c r="GR318" s="54"/>
      <c r="GS318" s="54"/>
      <c r="GT318" s="54"/>
      <c r="GU318" s="54"/>
      <c r="GV318" s="54"/>
      <c r="GW318" s="54"/>
      <c r="GX318" s="54"/>
      <c r="GY318" s="54"/>
      <c r="GZ318" s="193"/>
      <c r="HA318" s="54"/>
      <c r="HB318" s="54"/>
      <c r="HC318" s="54"/>
      <c r="HD318" s="34">
        <f t="shared" ca="1" si="246"/>
        <v>1</v>
      </c>
      <c r="HE318" s="25">
        <f t="shared" si="271"/>
        <v>0</v>
      </c>
      <c r="HF318" s="25">
        <f t="shared" ca="1" si="272"/>
        <v>1.5197568389057751E-3</v>
      </c>
      <c r="HG318" s="25">
        <f t="shared" si="273"/>
        <v>0</v>
      </c>
      <c r="HH318" s="25">
        <f t="shared" ca="1" si="274"/>
        <v>2.012072434607646E-3</v>
      </c>
      <c r="HI318" s="25"/>
      <c r="HJ318" s="25"/>
      <c r="HK318" s="5"/>
      <c r="HL318" s="24" t="str">
        <f t="shared" ca="1" si="241"/>
        <v>-</v>
      </c>
      <c r="HM318" s="107"/>
      <c r="HO318" s="204" t="str">
        <f t="shared" si="247"/>
        <v>не выгружено A1</v>
      </c>
      <c r="HP318" s="204" t="str">
        <f t="shared" si="248"/>
        <v>не выгружено 00</v>
      </c>
      <c r="HQ318" s="182" t="str">
        <f t="shared" si="249"/>
        <v>не выгружено A1</v>
      </c>
      <c r="HR318" s="182" t="str">
        <f t="shared" si="250"/>
        <v>не выгружено A1</v>
      </c>
      <c r="HS318" s="182" t="b">
        <f t="shared" si="251"/>
        <v>0</v>
      </c>
      <c r="HT318" s="182" t="str">
        <f t="shared" si="252"/>
        <v>не выгружено A1</v>
      </c>
      <c r="HU318" s="182" t="str">
        <f t="shared" si="253"/>
        <v>не выгружено A1</v>
      </c>
      <c r="HV318" s="191" t="str">
        <f t="shared" si="254"/>
        <v>не выгружено A1</v>
      </c>
      <c r="HW318" s="184" t="str">
        <f t="shared" si="255"/>
        <v>не выгружено A1</v>
      </c>
      <c r="HX318" s="191" t="str">
        <f t="shared" si="256"/>
        <v>не выгружено A1</v>
      </c>
      <c r="HY318" s="183"/>
      <c r="HZ318" s="182" t="str">
        <f t="shared" si="257"/>
        <v>не выгружено</v>
      </c>
      <c r="IA318" s="182" t="str">
        <f t="shared" si="258"/>
        <v>A1</v>
      </c>
      <c r="IB318" s="182" t="str">
        <f t="shared" si="259"/>
        <v>не выгружено</v>
      </c>
      <c r="IC318" s="182" t="str">
        <f t="shared" si="260"/>
        <v>A1</v>
      </c>
      <c r="ID318" s="182" t="str">
        <f t="shared" si="261"/>
        <v>A1</v>
      </c>
      <c r="IE318" s="185" t="str">
        <f t="shared" si="262"/>
        <v>выгрузить A1</v>
      </c>
      <c r="IF318" s="135" t="s">
        <v>705</v>
      </c>
      <c r="IG318" s="181">
        <v>1</v>
      </c>
    </row>
    <row r="319" spans="1:289" s="87" customFormat="1" ht="15" hidden="1" customHeight="1">
      <c r="A319" s="17"/>
      <c r="B319" s="20"/>
      <c r="C319" s="20"/>
      <c r="D319" s="18"/>
      <c r="E319" s="18"/>
      <c r="F319" s="18"/>
      <c r="G319" s="18"/>
      <c r="H319" s="18"/>
      <c r="I319" s="18"/>
      <c r="J319" s="18"/>
      <c r="K319" s="18"/>
      <c r="L319" s="18"/>
      <c r="M319" s="18"/>
      <c r="N319" s="18"/>
      <c r="O319" s="18"/>
      <c r="P319" s="18"/>
      <c r="Q319" s="18"/>
      <c r="R319" s="18"/>
      <c r="S319" s="18"/>
      <c r="T319" s="18"/>
      <c r="U319" s="18"/>
      <c r="V319" s="18"/>
      <c r="W319" s="20"/>
      <c r="X319" s="20"/>
      <c r="Y319" s="20"/>
      <c r="Z319" s="20"/>
      <c r="AA319" s="20"/>
      <c r="AB319" s="20"/>
      <c r="AC319" s="20"/>
      <c r="AD319" s="18"/>
      <c r="AE319" s="20"/>
      <c r="AF319" s="20"/>
      <c r="AG319" s="20"/>
      <c r="AH319" s="20"/>
      <c r="AI319" s="20"/>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71"/>
      <c r="BO319" s="171"/>
      <c r="BP319" s="171"/>
      <c r="BQ319" s="171"/>
      <c r="BR319" s="161"/>
      <c r="BS319" s="161"/>
      <c r="BT319" s="161"/>
      <c r="BU319" s="161"/>
      <c r="BV319" s="161"/>
      <c r="BW319" s="151"/>
      <c r="BX319" s="151"/>
      <c r="BY319" s="151"/>
      <c r="BZ319" s="151"/>
      <c r="CA319" s="151"/>
      <c r="CB319" s="129"/>
      <c r="CC319" s="129"/>
      <c r="CD319" s="129"/>
      <c r="CE319" s="129"/>
      <c r="CF319" s="129"/>
      <c r="CG319" s="129"/>
      <c r="CH319" s="129"/>
      <c r="CI319" s="129"/>
      <c r="CJ319" s="129"/>
      <c r="CK319" s="129"/>
      <c r="CL319" s="18"/>
      <c r="CM319" s="18"/>
      <c r="CN319" s="18"/>
      <c r="CO319" s="118"/>
      <c r="CP319" s="48"/>
      <c r="CQ319" s="18"/>
      <c r="CR319" s="18"/>
      <c r="CS319" s="18"/>
      <c r="CT319" s="18"/>
      <c r="CU319" s="18"/>
      <c r="CV319" s="18"/>
      <c r="CW319" s="18"/>
      <c r="CX319" s="18"/>
      <c r="CY319" s="34"/>
      <c r="CZ319" s="18"/>
      <c r="DA319" s="18"/>
      <c r="DB319" s="18"/>
      <c r="DC319" s="18"/>
      <c r="DD319" s="18"/>
      <c r="DE319" s="18"/>
      <c r="DF319" s="18"/>
      <c r="DG319" s="18"/>
      <c r="DH319" s="45"/>
      <c r="DI319" s="18"/>
      <c r="DJ319" s="18"/>
      <c r="DK319" s="18"/>
      <c r="DL319" s="18"/>
      <c r="DM319" s="18"/>
      <c r="DN319" s="18"/>
      <c r="DO319" s="18"/>
      <c r="DP319" s="18"/>
      <c r="DQ319" s="45"/>
      <c r="DR319" s="18"/>
      <c r="DS319" s="18"/>
      <c r="DT319" s="18"/>
      <c r="DU319" s="18"/>
      <c r="DV319" s="18"/>
      <c r="DW319" s="18"/>
      <c r="DX319" s="18"/>
      <c r="DY319" s="18"/>
      <c r="DZ319" s="45"/>
      <c r="EA319" s="18"/>
      <c r="EB319" s="18"/>
      <c r="EC319" s="18"/>
      <c r="ED319" s="18"/>
      <c r="EE319" s="18"/>
      <c r="EF319" s="18"/>
      <c r="EG319" s="18"/>
      <c r="EH319" s="18"/>
      <c r="EI319" s="45"/>
      <c r="EJ319" s="18"/>
      <c r="EK319" s="18"/>
      <c r="EL319" s="18"/>
      <c r="EM319" s="18"/>
      <c r="EN319" s="18"/>
      <c r="EO319" s="18"/>
      <c r="EP319" s="18"/>
      <c r="EQ319" s="18"/>
      <c r="ER319" s="45"/>
      <c r="ES319" s="110"/>
      <c r="ET319" s="110"/>
      <c r="EU319" s="110"/>
      <c r="EV319" s="110"/>
      <c r="EW319" s="192"/>
      <c r="EX319" s="192"/>
      <c r="EY319" s="192"/>
      <c r="EZ319" s="192"/>
      <c r="FA319" s="199"/>
      <c r="FB319" s="214"/>
      <c r="FC319" s="214"/>
      <c r="FD319" s="18"/>
      <c r="FE319" s="18"/>
      <c r="FF319" s="18"/>
      <c r="FG319" s="18"/>
      <c r="FH319" s="18"/>
      <c r="FI319" s="18"/>
      <c r="FJ319" s="34"/>
      <c r="FK319" s="18"/>
      <c r="FL319" s="18"/>
      <c r="FM319" s="18"/>
      <c r="FN319" s="18"/>
      <c r="FO319" s="18"/>
      <c r="FP319" s="18"/>
      <c r="FQ319" s="18"/>
      <c r="FR319" s="18"/>
      <c r="FS319" s="45"/>
      <c r="FT319" s="18"/>
      <c r="FU319" s="18"/>
      <c r="FV319" s="18"/>
      <c r="FW319" s="18"/>
      <c r="FX319" s="18"/>
      <c r="FY319" s="18"/>
      <c r="FZ319" s="18"/>
      <c r="GA319" s="18"/>
      <c r="GB319" s="45"/>
      <c r="GC319" s="110"/>
      <c r="GD319" s="110"/>
      <c r="GE319" s="110"/>
      <c r="GF319" s="110"/>
      <c r="GG319" s="110"/>
      <c r="GH319" s="110"/>
      <c r="GI319" s="110"/>
      <c r="GJ319" s="110"/>
      <c r="GK319" s="110"/>
      <c r="GL319" s="110"/>
      <c r="GM319" s="110"/>
      <c r="GN319" s="110"/>
      <c r="GO319" s="110"/>
      <c r="GP319" s="110"/>
      <c r="GQ319" s="110"/>
      <c r="GR319" s="110"/>
      <c r="GS319" s="110"/>
      <c r="GT319" s="110"/>
      <c r="GU319" s="110"/>
      <c r="GV319" s="110"/>
      <c r="GW319" s="110"/>
      <c r="GX319" s="110"/>
      <c r="GY319" s="45"/>
      <c r="GZ319" s="199"/>
      <c r="HA319" s="110"/>
      <c r="HB319" s="110"/>
      <c r="HC319" s="110"/>
      <c r="HD319" s="34">
        <f t="shared" si="246"/>
        <v>0</v>
      </c>
      <c r="HE319" s="25">
        <f t="shared" si="271"/>
        <v>0</v>
      </c>
      <c r="HF319" s="25">
        <f t="shared" si="272"/>
        <v>0</v>
      </c>
      <c r="HG319" s="25">
        <f t="shared" si="273"/>
        <v>0</v>
      </c>
      <c r="HH319" s="25">
        <f t="shared" si="274"/>
        <v>0</v>
      </c>
      <c r="HI319" s="25"/>
      <c r="HJ319" s="18"/>
      <c r="HK319" s="18"/>
      <c r="HL319" s="24" t="str">
        <f t="shared" si="241"/>
        <v>-</v>
      </c>
      <c r="HM319" s="107"/>
      <c r="HN319" s="85"/>
      <c r="HO319" s="204" t="str">
        <f t="shared" si="247"/>
        <v>---/---</v>
      </c>
      <c r="HP319" s="204" t="str">
        <f t="shared" si="248"/>
        <v>---/---</v>
      </c>
      <c r="HQ319" s="182" t="str">
        <f t="shared" si="249"/>
        <v>---/---</v>
      </c>
      <c r="HR319" s="182" t="str">
        <f t="shared" si="250"/>
        <v>---/---</v>
      </c>
      <c r="HS319" s="182" t="b">
        <f t="shared" si="251"/>
        <v>0</v>
      </c>
      <c r="HT319" s="182" t="str">
        <f t="shared" si="252"/>
        <v>---/---</v>
      </c>
      <c r="HU319" s="182" t="str">
        <f t="shared" si="253"/>
        <v>---/---</v>
      </c>
      <c r="HV319" s="191" t="str">
        <f t="shared" si="254"/>
        <v>---/---</v>
      </c>
      <c r="HW319" s="184" t="str">
        <f t="shared" si="255"/>
        <v>---/---</v>
      </c>
      <c r="HX319" s="191" t="str">
        <f t="shared" si="256"/>
        <v>---/---</v>
      </c>
      <c r="HY319" s="183"/>
      <c r="HZ319" s="182" t="str">
        <f t="shared" si="257"/>
        <v>---/---</v>
      </c>
      <c r="IA319" s="182" t="str">
        <f t="shared" si="258"/>
        <v>---/---</v>
      </c>
      <c r="IB319" s="182" t="str">
        <f t="shared" si="259"/>
        <v>---/---</v>
      </c>
      <c r="IC319" s="182" t="str">
        <f t="shared" si="260"/>
        <v>---/---</v>
      </c>
      <c r="ID319" s="182" t="str">
        <f t="shared" si="261"/>
        <v>---/---</v>
      </c>
      <c r="IE319" s="185" t="str">
        <f t="shared" si="262"/>
        <v>---/---</v>
      </c>
      <c r="IF319" s="135" t="s">
        <v>717</v>
      </c>
      <c r="IG319" s="181">
        <v>1</v>
      </c>
      <c r="IH319" s="85"/>
      <c r="II319" s="85"/>
      <c r="IJ319" s="85"/>
      <c r="IK319" s="85"/>
      <c r="IL319" s="85"/>
      <c r="IM319" s="85"/>
      <c r="IN319" s="85"/>
      <c r="IO319" s="85"/>
      <c r="IP319" s="85"/>
      <c r="IQ319" s="85"/>
      <c r="IR319" s="85"/>
      <c r="IS319" s="85"/>
      <c r="IT319" s="85"/>
      <c r="IU319" s="85"/>
      <c r="IV319" s="85"/>
      <c r="IW319" s="85"/>
      <c r="IX319" s="85"/>
      <c r="IY319" s="85"/>
      <c r="IZ319" s="85"/>
      <c r="JA319" s="85"/>
      <c r="JB319" s="85"/>
      <c r="JC319" s="85"/>
      <c r="JD319" s="85"/>
      <c r="JE319" s="85"/>
      <c r="JF319" s="85"/>
      <c r="JG319" s="85"/>
      <c r="JH319" s="85"/>
      <c r="JI319" s="85"/>
      <c r="JJ319" s="85"/>
      <c r="JK319" s="85"/>
      <c r="JL319" s="85"/>
      <c r="JM319" s="85"/>
      <c r="JN319" s="85"/>
      <c r="JO319" s="85"/>
      <c r="JP319" s="85"/>
      <c r="JQ319" s="85"/>
      <c r="JR319" s="85"/>
      <c r="JS319" s="85"/>
      <c r="JT319" s="85"/>
      <c r="JU319" s="85"/>
      <c r="JV319" s="85"/>
      <c r="JW319" s="85"/>
      <c r="JX319" s="85"/>
      <c r="JY319" s="85"/>
      <c r="JZ319" s="85"/>
      <c r="KA319" s="85"/>
      <c r="KB319" s="85"/>
      <c r="KC319" s="85"/>
    </row>
    <row r="320" spans="1:289" s="57" customFormat="1" ht="42.75" hidden="1" customHeight="1">
      <c r="A320" s="6"/>
      <c r="B320" s="19" t="s">
        <v>156</v>
      </c>
      <c r="C320" s="19" t="s">
        <v>157</v>
      </c>
      <c r="D320" s="5"/>
      <c r="E320" s="5"/>
      <c r="F320" s="5"/>
      <c r="G320" s="5"/>
      <c r="H320" s="5" t="s">
        <v>727</v>
      </c>
      <c r="I320" s="5" t="s">
        <v>736</v>
      </c>
      <c r="J320" s="5"/>
      <c r="K320" s="5"/>
      <c r="L320" s="5"/>
      <c r="M320" s="5"/>
      <c r="N320" s="5"/>
      <c r="O320" s="5"/>
      <c r="P320" s="5" t="s">
        <v>749</v>
      </c>
      <c r="Q320" s="5" t="s">
        <v>750</v>
      </c>
      <c r="R320" s="5" t="s">
        <v>205</v>
      </c>
      <c r="S320" s="5" t="s">
        <v>357</v>
      </c>
      <c r="T320" s="5" t="s">
        <v>726</v>
      </c>
      <c r="U320" s="5" t="s">
        <v>158</v>
      </c>
      <c r="V320" s="5"/>
      <c r="W320" s="167" t="str">
        <f t="shared" si="301"/>
        <v>3-60-JEMC-0002</v>
      </c>
      <c r="X320" s="19" t="s">
        <v>180</v>
      </c>
      <c r="Y320" s="19">
        <v>60</v>
      </c>
      <c r="Z320" s="19" t="s">
        <v>177</v>
      </c>
      <c r="AA320" s="19" t="s">
        <v>305</v>
      </c>
      <c r="AB320" s="19"/>
      <c r="AC320" s="19" t="s">
        <v>192</v>
      </c>
      <c r="AD320" s="5"/>
      <c r="AE320" s="19">
        <v>4</v>
      </c>
      <c r="AF320" s="19" t="s">
        <v>181</v>
      </c>
      <c r="AG320" s="19" t="s">
        <v>182</v>
      </c>
      <c r="AH320" s="19">
        <v>335</v>
      </c>
      <c r="AI320" s="19" t="s">
        <v>193</v>
      </c>
      <c r="AJ320" s="5"/>
      <c r="AK320" s="5"/>
      <c r="AL320" s="5" t="s">
        <v>123</v>
      </c>
      <c r="AM320" s="5"/>
      <c r="AN320" s="5" t="s">
        <v>167</v>
      </c>
      <c r="AO320" s="5" t="str">
        <f>CONCATENATE("0055-",B320,"-",C320,"-","4",".",AE320,".",AF320,".",AG320,".",AH320,"-",AL320,".",AN320,"-",AI320)</f>
        <v>0055-CPC-GA1-4.4.4.60.335-ASK1.RD-0003</v>
      </c>
      <c r="AP320" s="5" t="str">
        <f>CONCATENATE("0055-",B320,"-",C320,"-","4",".",AE320,".",AF320,".",AG320,".",AH320,"-",AL320,"-",AN320,"-",AI320,"_",BD320,"_",U320)</f>
        <v>0055-CPC-GA1-4.4.4.60.335-ASK1-RD-0003_A1_ER</v>
      </c>
      <c r="AQ320" s="13" t="s">
        <v>389</v>
      </c>
      <c r="AR320" s="13" t="s">
        <v>516</v>
      </c>
      <c r="AS320" s="13"/>
      <c r="AT320" s="13"/>
      <c r="AU320" s="13" t="s">
        <v>318</v>
      </c>
      <c r="AV320" s="13" t="s">
        <v>333</v>
      </c>
      <c r="AW320" s="13" t="str">
        <f>CONCATENATE(AQ320," ",AS320,CHAR(10),W320,CHAR(10),AU320)</f>
        <v>AUCS Marshalling Cabinet 
3-60-JEMC-0002
List of drawings</v>
      </c>
      <c r="AX320" s="13" t="str">
        <f>CONCATENATE(AR320," ",AT320,CHAR(10),W320,CHAR(10),AV320)</f>
        <v>Шкаф кроссовый АСУ Э 
3-60-JEMC-0002
Ведомость документов</v>
      </c>
      <c r="AY320" s="5"/>
      <c r="AZ320" s="5" t="s">
        <v>490</v>
      </c>
      <c r="BA320" s="5" t="s">
        <v>489</v>
      </c>
      <c r="BB320" s="5" t="str">
        <f>IF(FW320&gt;0,"02",IF(FN320&gt;0,"01",IF(FE320&gt;0,"00",IF(EM320&gt;0,"G1",IF(ED320&gt;0,"F1",IF(DU320&gt;0,"E1",IF(DL320&gt;0,"D1",IF(DC320&gt;0,"C1",IF(CT320&gt;0,"B1",IF(BM320&gt;0,"A1","-"))))))))))</f>
        <v>A1</v>
      </c>
      <c r="BC320" s="167" t="str">
        <f t="shared" ref="BC320:BC324" si="306">IF(OR(BB320="A1",BB320="B1",BB320="C1",BB320="D1",BB320="E1",BB320="F1",BB320="G1",BB320="H1"),"IFR",IF(OR(BB320="00",BB320="01",BB320="02",BB320="03",BB320="04",BB320="05"),"IFU","-"))</f>
        <v>IFR</v>
      </c>
      <c r="BD320" s="5" t="str">
        <f t="shared" ref="BD320:BD324" si="307">BB320</f>
        <v>A1</v>
      </c>
      <c r="BE320" s="5"/>
      <c r="BF320" s="5"/>
      <c r="BG320" s="12"/>
      <c r="BH320" s="5"/>
      <c r="BI320" s="5"/>
      <c r="BJ320" s="54">
        <f>FB320-(28+15)</f>
        <v>44189</v>
      </c>
      <c r="BK320" s="54">
        <f ca="1">IF(BM320&gt;0,BL320,IF(BJ320&lt;TODAY(),WORKDAY(TODAY(),10),BJ320))</f>
        <v>44251</v>
      </c>
      <c r="BL320" s="193">
        <v>44251</v>
      </c>
      <c r="BM320" s="167" t="s">
        <v>788</v>
      </c>
      <c r="BN320" s="167"/>
      <c r="BO320" s="167"/>
      <c r="BP320" s="167"/>
      <c r="BQ320" s="167"/>
      <c r="BR320" s="157"/>
      <c r="BS320" s="157"/>
      <c r="BT320" s="157"/>
      <c r="BU320" s="157"/>
      <c r="BV320" s="157"/>
      <c r="BW320" s="147"/>
      <c r="BX320" s="147"/>
      <c r="BY320" s="147"/>
      <c r="BZ320" s="147"/>
      <c r="CA320" s="147"/>
      <c r="CB320" s="125"/>
      <c r="CC320" s="125"/>
      <c r="CD320" s="125"/>
      <c r="CE320" s="125"/>
      <c r="CF320" s="125"/>
      <c r="CG320" s="125"/>
      <c r="CH320" s="125"/>
      <c r="CI320" s="125"/>
      <c r="CJ320" s="125"/>
      <c r="CK320" s="125"/>
      <c r="CL320" s="24">
        <f>WORKDAY(BJ320,20)</f>
        <v>44217</v>
      </c>
      <c r="CM320" s="24">
        <f ca="1">IF(BM320&gt;0,WORKDAY(BK320,10),"-")</f>
        <v>44265</v>
      </c>
      <c r="CN320" s="54"/>
      <c r="CO320" s="117"/>
      <c r="CP320" s="34"/>
      <c r="CQ320" s="24">
        <f>WORKDAY(CL320,10)</f>
        <v>44231</v>
      </c>
      <c r="CR320" s="24" t="str">
        <f>IF(CO320&gt;0,WORKDAY(CM320,10),"-")</f>
        <v>-</v>
      </c>
      <c r="CS320" s="54"/>
      <c r="CT320" s="5"/>
      <c r="CU320" s="24" t="str">
        <f>IF(CT320&gt;0,WORKDAY(CQ320,10),"-")</f>
        <v>-</v>
      </c>
      <c r="CV320" s="24" t="str">
        <f>IF(CT320&gt;0,WORKDAY(CR320,10),"-")</f>
        <v>-</v>
      </c>
      <c r="CW320" s="54"/>
      <c r="CX320" s="5"/>
      <c r="CY320" s="34"/>
      <c r="CZ320" s="24" t="str">
        <f>IF(CX320&gt;0,WORKDAY(CU320,10),"-")</f>
        <v>-</v>
      </c>
      <c r="DA320" s="24" t="str">
        <f>IF(CX320&gt;0,WORKDAY(CV320,10),"-")</f>
        <v>-</v>
      </c>
      <c r="DB320" s="24"/>
      <c r="DC320" s="5"/>
      <c r="DD320" s="24" t="str">
        <f>IF(DC320&gt;0,WORKDAY(CZ320,10),"-")</f>
        <v>-</v>
      </c>
      <c r="DE320" s="24" t="str">
        <f>IF(DC320&gt;0,WORKDAY(DA320,10),"-")</f>
        <v>-</v>
      </c>
      <c r="DF320" s="5"/>
      <c r="DG320" s="5"/>
      <c r="DH320" s="54"/>
      <c r="DI320" s="24" t="str">
        <f>IF(DG320&gt;0,WORKDAY(DD320,10),"-")</f>
        <v>-</v>
      </c>
      <c r="DJ320" s="24" t="str">
        <f>IF(DG320&gt;0,WORKDAY(DE320,10),"-")</f>
        <v>-</v>
      </c>
      <c r="DK320" s="5"/>
      <c r="DL320" s="5"/>
      <c r="DM320" s="24" t="str">
        <f>IF(DL320&gt;0,WORKDAY(DI320,10),"-")</f>
        <v>-</v>
      </c>
      <c r="DN320" s="24" t="str">
        <f>IF(DL320&gt;0,WORKDAY(DJ320,10),"-")</f>
        <v>-</v>
      </c>
      <c r="DO320" s="5"/>
      <c r="DP320" s="5"/>
      <c r="DQ320" s="54"/>
      <c r="DR320" s="24" t="str">
        <f>IF(DP320&gt;0,WORKDAY(DM320,10),"-")</f>
        <v>-</v>
      </c>
      <c r="DS320" s="24" t="str">
        <f>IF(DP320&gt;0,WORKDAY(DN320,10),"-")</f>
        <v>-</v>
      </c>
      <c r="DT320" s="5"/>
      <c r="DU320" s="5"/>
      <c r="DV320" s="24" t="str">
        <f>IF(DU320&gt;0,WORKDAY(DR320,10),"-")</f>
        <v>-</v>
      </c>
      <c r="DW320" s="24" t="str">
        <f>IF(DU320&gt;0,WORKDAY(DS320,10),"-")</f>
        <v>-</v>
      </c>
      <c r="DX320" s="5"/>
      <c r="DY320" s="5"/>
      <c r="DZ320" s="54"/>
      <c r="EA320" s="24" t="str">
        <f>IF(DY320&gt;0,WORKDAY(DV320,10),"-")</f>
        <v>-</v>
      </c>
      <c r="EB320" s="24" t="str">
        <f>IF(DY320&gt;0,WORKDAY(DW320,10),"-")</f>
        <v>-</v>
      </c>
      <c r="EC320" s="5"/>
      <c r="ED320" s="5"/>
      <c r="EE320" s="24" t="str">
        <f>IF(ED320&gt;0,WORKDAY(EA320,10),"-")</f>
        <v>-</v>
      </c>
      <c r="EF320" s="24" t="str">
        <f>IF(ED320&gt;0,WORKDAY(EB320,10),"-")</f>
        <v>-</v>
      </c>
      <c r="EG320" s="5"/>
      <c r="EH320" s="5"/>
      <c r="EI320" s="54"/>
      <c r="EJ320" s="24" t="str">
        <f>IF(EH320&gt;0,WORKDAY(EE320,10),"-")</f>
        <v>-</v>
      </c>
      <c r="EK320" s="24" t="str">
        <f>IF(EH320&gt;0,WORKDAY(EF320,10),"-")</f>
        <v>-</v>
      </c>
      <c r="EL320" s="5"/>
      <c r="EM320" s="5"/>
      <c r="EN320" s="24" t="str">
        <f>IF(EM320&gt;0,WORKDAY(EJ320,10),"-")</f>
        <v>-</v>
      </c>
      <c r="EO320" s="24" t="str">
        <f>IF(EM320&gt;0,WORKDAY(EK320,10),"-")</f>
        <v>-</v>
      </c>
      <c r="EP320" s="5"/>
      <c r="EQ320" s="5"/>
      <c r="ER320" s="54"/>
      <c r="ES320" s="54"/>
      <c r="ET320" s="54"/>
      <c r="EU320" s="54"/>
      <c r="EV320" s="54"/>
      <c r="EW320" s="24"/>
      <c r="EX320" s="24"/>
      <c r="EY320" s="167"/>
      <c r="EZ320" s="167"/>
      <c r="FA320" s="193"/>
      <c r="FB320" s="214">
        <v>44232</v>
      </c>
      <c r="FC320" s="214">
        <f ca="1">IF(BK320&gt;0,IF(DC320&gt;0,WORKDAY(DB320,20),IF(CT320&gt;0,WORKDAY(CS320,30),IF(CO320&gt;0,WORKDAY(CN320,40),FB320))),"-")</f>
        <v>44232</v>
      </c>
      <c r="FD320" s="167"/>
      <c r="FE320" s="167"/>
      <c r="FF320" s="24" t="str">
        <f>IF(FE320&gt;0,WORKDAY(FB320,10),"-")</f>
        <v>-</v>
      </c>
      <c r="FG320" s="24" t="str">
        <f>IF(FE320&gt;0,WORKDAY(FC320,10),"-")</f>
        <v>-</v>
      </c>
      <c r="FH320" s="5"/>
      <c r="FI320" s="5"/>
      <c r="FJ320" s="34"/>
      <c r="FK320" s="24">
        <f t="shared" ref="FK320:FK324" si="308">WORKDAY(FB320,20)</f>
        <v>44260</v>
      </c>
      <c r="FL320" s="24">
        <f>FK320</f>
        <v>44260</v>
      </c>
      <c r="FM320" s="167"/>
      <c r="FN320" s="167"/>
      <c r="FO320" s="24" t="str">
        <f>IF(FN320&gt;0,WORKDAY(FK320,10),"-")</f>
        <v>-</v>
      </c>
      <c r="FP320" s="24" t="str">
        <f>IF(FN320&gt;0,WORKDAY(FL320,10),"-")</f>
        <v>-</v>
      </c>
      <c r="FQ320" s="5"/>
      <c r="FR320" s="5"/>
      <c r="FS320" s="54"/>
      <c r="FT320" s="24">
        <f t="shared" ref="FT320:FT324" si="309">WORKDAY(FK320,20)</f>
        <v>44288</v>
      </c>
      <c r="FU320" s="24">
        <f>FT320</f>
        <v>44288</v>
      </c>
      <c r="FV320" s="5"/>
      <c r="FW320" s="5"/>
      <c r="FX320" s="24" t="str">
        <f>IF(FW320&gt;0,WORKDAY(FT320,10),"-")</f>
        <v>-</v>
      </c>
      <c r="FY320" s="24" t="str">
        <f>IF(FW320&gt;0,WORKDAY(FU320,10),"-")</f>
        <v>-</v>
      </c>
      <c r="FZ320" s="5"/>
      <c r="GA320" s="5"/>
      <c r="GB320" s="54"/>
      <c r="GC320" s="54"/>
      <c r="GD320" s="54"/>
      <c r="GE320" s="54"/>
      <c r="GF320" s="54"/>
      <c r="GG320" s="54"/>
      <c r="GH320" s="54"/>
      <c r="GI320" s="54"/>
      <c r="GJ320" s="54"/>
      <c r="GK320" s="54"/>
      <c r="GL320" s="54"/>
      <c r="GM320" s="54"/>
      <c r="GN320" s="54"/>
      <c r="GO320" s="54"/>
      <c r="GP320" s="54"/>
      <c r="GQ320" s="54"/>
      <c r="GR320" s="54"/>
      <c r="GS320" s="54"/>
      <c r="GT320" s="54"/>
      <c r="GU320" s="54"/>
      <c r="GV320" s="54"/>
      <c r="GW320" s="54"/>
      <c r="GX320" s="54"/>
      <c r="GY320" s="54"/>
      <c r="GZ320" s="193"/>
      <c r="HA320" s="54"/>
      <c r="HB320" s="54"/>
      <c r="HC320" s="54"/>
      <c r="HD320" s="34">
        <f t="shared" ca="1" si="246"/>
        <v>1</v>
      </c>
      <c r="HE320" s="25">
        <f t="shared" ca="1" si="271"/>
        <v>6.8389057750759875E-4</v>
      </c>
      <c r="HF320" s="25">
        <f t="shared" ca="1" si="272"/>
        <v>1.5197568389057751E-3</v>
      </c>
      <c r="HG320" s="25">
        <f t="shared" ca="1" si="273"/>
        <v>9.0543259557344079E-4</v>
      </c>
      <c r="HH320" s="25">
        <f t="shared" ca="1" si="274"/>
        <v>2.012072434607646E-3</v>
      </c>
      <c r="HI320" s="25"/>
      <c r="HJ320" s="25"/>
      <c r="HK320" s="5"/>
      <c r="HL320" s="24">
        <f t="shared" ca="1" si="241"/>
        <v>44251</v>
      </c>
      <c r="HM320" s="107"/>
      <c r="HO320" s="204" t="str">
        <f t="shared" si="247"/>
        <v>ожидание A1</v>
      </c>
      <c r="HP320" s="204" t="str">
        <f t="shared" si="248"/>
        <v>не выгружено 00</v>
      </c>
      <c r="HQ320" s="182" t="str">
        <f t="shared" si="249"/>
        <v>выгружено A1</v>
      </c>
      <c r="HR320" s="182" t="str">
        <f t="shared" si="250"/>
        <v>ожидание A1</v>
      </c>
      <c r="HS320" s="182" t="b">
        <f t="shared" si="251"/>
        <v>0</v>
      </c>
      <c r="HT320" s="182" t="str">
        <f t="shared" si="252"/>
        <v>ожидание замечаний</v>
      </c>
      <c r="HU320" s="182" t="str">
        <f t="shared" si="253"/>
        <v>0055-P2-GA1-CPC-TRM-00665</v>
      </c>
      <c r="HV320" s="191">
        <f t="shared" si="254"/>
        <v>44251</v>
      </c>
      <c r="HW320" s="184" t="str">
        <f t="shared" si="255"/>
        <v>ожидание A1</v>
      </c>
      <c r="HX320" s="191" t="str">
        <f t="shared" si="256"/>
        <v>ожидание A1</v>
      </c>
      <c r="HY320" s="183"/>
      <c r="HZ320" s="182" t="str">
        <f t="shared" si="257"/>
        <v>выгружено</v>
      </c>
      <c r="IA320" s="182" t="str">
        <f t="shared" si="258"/>
        <v>A1</v>
      </c>
      <c r="IB320" s="182" t="str">
        <f t="shared" si="259"/>
        <v>ожидание замечаний к ревизии</v>
      </c>
      <c r="IC320" s="182" t="str">
        <f t="shared" si="260"/>
        <v>A1</v>
      </c>
      <c r="ID320" s="182" t="str">
        <f t="shared" si="261"/>
        <v>A1</v>
      </c>
      <c r="IE320" s="185" t="str">
        <f t="shared" si="262"/>
        <v>1</v>
      </c>
      <c r="IF320" s="135" t="s">
        <v>705</v>
      </c>
      <c r="IG320" s="181">
        <v>1</v>
      </c>
    </row>
    <row r="321" spans="1:289" s="57" customFormat="1" ht="42.75" hidden="1" customHeight="1">
      <c r="A321" s="6"/>
      <c r="B321" s="19" t="s">
        <v>156</v>
      </c>
      <c r="C321" s="19" t="s">
        <v>157</v>
      </c>
      <c r="D321" s="5"/>
      <c r="E321" s="5"/>
      <c r="F321" s="5"/>
      <c r="G321" s="5"/>
      <c r="H321" s="5" t="s">
        <v>727</v>
      </c>
      <c r="I321" s="5" t="s">
        <v>736</v>
      </c>
      <c r="J321" s="5"/>
      <c r="K321" s="5"/>
      <c r="L321" s="5"/>
      <c r="M321" s="5"/>
      <c r="N321" s="5"/>
      <c r="O321" s="5"/>
      <c r="P321" s="5" t="s">
        <v>749</v>
      </c>
      <c r="Q321" s="5" t="s">
        <v>750</v>
      </c>
      <c r="R321" s="5" t="s">
        <v>205</v>
      </c>
      <c r="S321" s="5" t="s">
        <v>357</v>
      </c>
      <c r="T321" s="5" t="s">
        <v>726</v>
      </c>
      <c r="U321" s="5" t="s">
        <v>158</v>
      </c>
      <c r="V321" s="5"/>
      <c r="W321" s="167" t="str">
        <f t="shared" si="301"/>
        <v>3-60-JEMC-0002</v>
      </c>
      <c r="X321" s="19" t="s">
        <v>180</v>
      </c>
      <c r="Y321" s="19">
        <v>60</v>
      </c>
      <c r="Z321" s="19" t="s">
        <v>177</v>
      </c>
      <c r="AA321" s="19" t="s">
        <v>305</v>
      </c>
      <c r="AB321" s="19"/>
      <c r="AC321" s="19" t="s">
        <v>192</v>
      </c>
      <c r="AD321" s="5"/>
      <c r="AE321" s="19">
        <v>4</v>
      </c>
      <c r="AF321" s="19" t="s">
        <v>181</v>
      </c>
      <c r="AG321" s="19" t="s">
        <v>182</v>
      </c>
      <c r="AH321" s="19">
        <v>335</v>
      </c>
      <c r="AI321" s="19" t="s">
        <v>193</v>
      </c>
      <c r="AJ321" s="5"/>
      <c r="AK321" s="5"/>
      <c r="AL321" s="5" t="s">
        <v>123</v>
      </c>
      <c r="AM321" s="5"/>
      <c r="AN321" s="5" t="s">
        <v>168</v>
      </c>
      <c r="AO321" s="5" t="str">
        <f>CONCATENATE("0055-",B321,"-",C321,"-","4",".",AE321,".",AF321,".",AG321,".",AH321,"-",AL321,".",AN321,"-",AI321)</f>
        <v>0055-CPC-GA1-4.4.4.60.335-ASK1.SP-0003</v>
      </c>
      <c r="AP321" s="5" t="str">
        <f>CONCATENATE("0055-",B321,"-",C321,"-","4",".",AE321,".",AF321,".",AG321,".",AH321,"-",AL321,"-",AN321,"-",AI321,"_",BD321,"_",U321)</f>
        <v>0055-CPC-GA1-4.4.4.60.335-ASK1-SP-0003_A1_ER</v>
      </c>
      <c r="AQ321" s="13" t="s">
        <v>389</v>
      </c>
      <c r="AR321" s="13" t="s">
        <v>516</v>
      </c>
      <c r="AS321" s="13"/>
      <c r="AT321" s="13"/>
      <c r="AU321" s="13" t="s">
        <v>319</v>
      </c>
      <c r="AV321" s="13" t="s">
        <v>334</v>
      </c>
      <c r="AW321" s="13" t="str">
        <f>CONCATENATE(AQ321," ",AS321,CHAR(10),W321,CHAR(10),AU321)</f>
        <v>AUCS Marshalling Cabinet 
3-60-JEMC-0002
List of elements</v>
      </c>
      <c r="AX321" s="13" t="str">
        <f>CONCATENATE(AR321," ",AT321,CHAR(10),W321,CHAR(10),AV321)</f>
        <v>Шкаф кроссовый АСУ Э 
3-60-JEMC-0002
Перечень элементов</v>
      </c>
      <c r="AY321" s="5"/>
      <c r="AZ321" s="5" t="s">
        <v>490</v>
      </c>
      <c r="BA321" s="5" t="s">
        <v>489</v>
      </c>
      <c r="BB321" s="5" t="str">
        <f>IF(FW321&gt;0,"02",IF(FN321&gt;0,"01",IF(FE321&gt;0,"00",IF(EM321&gt;0,"G1",IF(ED321&gt;0,"F1",IF(DU321&gt;0,"E1",IF(DL321&gt;0,"D1",IF(DC321&gt;0,"C1",IF(CT321&gt;0,"B1",IF(BM321&gt;0,"A1","-"))))))))))</f>
        <v>A1</v>
      </c>
      <c r="BC321" s="167" t="str">
        <f t="shared" si="306"/>
        <v>IFR</v>
      </c>
      <c r="BD321" s="5" t="str">
        <f t="shared" si="307"/>
        <v>A1</v>
      </c>
      <c r="BE321" s="5"/>
      <c r="BF321" s="5"/>
      <c r="BG321" s="12"/>
      <c r="BH321" s="5"/>
      <c r="BI321" s="5"/>
      <c r="BJ321" s="54">
        <f>FB321-(28+15)</f>
        <v>44189</v>
      </c>
      <c r="BK321" s="54">
        <f ca="1">IF(BM321&gt;0,BL321,IF(BJ321&lt;TODAY(),WORKDAY(TODAY(),10),BJ321))</f>
        <v>44251</v>
      </c>
      <c r="BL321" s="193">
        <v>44251</v>
      </c>
      <c r="BM321" s="167" t="s">
        <v>788</v>
      </c>
      <c r="BN321" s="167"/>
      <c r="BO321" s="167"/>
      <c r="BP321" s="167"/>
      <c r="BQ321" s="167"/>
      <c r="BR321" s="157"/>
      <c r="BS321" s="157"/>
      <c r="BT321" s="157"/>
      <c r="BU321" s="157"/>
      <c r="BV321" s="157"/>
      <c r="BW321" s="147"/>
      <c r="BX321" s="147"/>
      <c r="BY321" s="147"/>
      <c r="BZ321" s="147"/>
      <c r="CA321" s="147"/>
      <c r="CB321" s="125"/>
      <c r="CC321" s="125"/>
      <c r="CD321" s="125"/>
      <c r="CE321" s="125"/>
      <c r="CF321" s="125"/>
      <c r="CG321" s="125"/>
      <c r="CH321" s="125"/>
      <c r="CI321" s="125"/>
      <c r="CJ321" s="125"/>
      <c r="CK321" s="125"/>
      <c r="CL321" s="24">
        <f>WORKDAY(BJ321,20)</f>
        <v>44217</v>
      </c>
      <c r="CM321" s="24">
        <f ca="1">IF(BM321&gt;0,WORKDAY(BK321,10),"-")</f>
        <v>44265</v>
      </c>
      <c r="CN321" s="54"/>
      <c r="CO321" s="117"/>
      <c r="CP321" s="34"/>
      <c r="CQ321" s="24">
        <f>WORKDAY(CL321,10)</f>
        <v>44231</v>
      </c>
      <c r="CR321" s="24" t="str">
        <f>IF(CO321&gt;0,WORKDAY(CM321,10),"-")</f>
        <v>-</v>
      </c>
      <c r="CS321" s="54"/>
      <c r="CT321" s="5"/>
      <c r="CU321" s="24" t="str">
        <f>IF(CT321&gt;0,WORKDAY(CQ321,10),"-")</f>
        <v>-</v>
      </c>
      <c r="CV321" s="24" t="str">
        <f>IF(CT321&gt;0,WORKDAY(CR321,10),"-")</f>
        <v>-</v>
      </c>
      <c r="CW321" s="54"/>
      <c r="CX321" s="5"/>
      <c r="CY321" s="34"/>
      <c r="CZ321" s="24" t="str">
        <f>IF(CX321&gt;0,WORKDAY(CU321,10),"-")</f>
        <v>-</v>
      </c>
      <c r="DA321" s="24" t="str">
        <f>IF(CX321&gt;0,WORKDAY(CV321,10),"-")</f>
        <v>-</v>
      </c>
      <c r="DB321" s="24"/>
      <c r="DC321" s="5"/>
      <c r="DD321" s="24" t="str">
        <f>IF(DC321&gt;0,WORKDAY(CZ321,10),"-")</f>
        <v>-</v>
      </c>
      <c r="DE321" s="24" t="str">
        <f>IF(DC321&gt;0,WORKDAY(DA321,10),"-")</f>
        <v>-</v>
      </c>
      <c r="DF321" s="5"/>
      <c r="DG321" s="5"/>
      <c r="DH321" s="54"/>
      <c r="DI321" s="24" t="str">
        <f>IF(DG321&gt;0,WORKDAY(DD321,10),"-")</f>
        <v>-</v>
      </c>
      <c r="DJ321" s="24" t="str">
        <f>IF(DG321&gt;0,WORKDAY(DE321,10),"-")</f>
        <v>-</v>
      </c>
      <c r="DK321" s="5"/>
      <c r="DL321" s="5"/>
      <c r="DM321" s="24" t="str">
        <f>IF(DL321&gt;0,WORKDAY(DI321,10),"-")</f>
        <v>-</v>
      </c>
      <c r="DN321" s="24" t="str">
        <f>IF(DL321&gt;0,WORKDAY(DJ321,10),"-")</f>
        <v>-</v>
      </c>
      <c r="DO321" s="5"/>
      <c r="DP321" s="5"/>
      <c r="DQ321" s="54"/>
      <c r="DR321" s="24" t="str">
        <f>IF(DP321&gt;0,WORKDAY(DM321,10),"-")</f>
        <v>-</v>
      </c>
      <c r="DS321" s="24" t="str">
        <f>IF(DP321&gt;0,WORKDAY(DN321,10),"-")</f>
        <v>-</v>
      </c>
      <c r="DT321" s="5"/>
      <c r="DU321" s="5"/>
      <c r="DV321" s="24" t="str">
        <f>IF(DU321&gt;0,WORKDAY(DR321,10),"-")</f>
        <v>-</v>
      </c>
      <c r="DW321" s="24" t="str">
        <f>IF(DU321&gt;0,WORKDAY(DS321,10),"-")</f>
        <v>-</v>
      </c>
      <c r="DX321" s="5"/>
      <c r="DY321" s="5"/>
      <c r="DZ321" s="54"/>
      <c r="EA321" s="24" t="str">
        <f>IF(DY321&gt;0,WORKDAY(DV321,10),"-")</f>
        <v>-</v>
      </c>
      <c r="EB321" s="24" t="str">
        <f>IF(DY321&gt;0,WORKDAY(DW321,10),"-")</f>
        <v>-</v>
      </c>
      <c r="EC321" s="5"/>
      <c r="ED321" s="5"/>
      <c r="EE321" s="24" t="str">
        <f>IF(ED321&gt;0,WORKDAY(EA321,10),"-")</f>
        <v>-</v>
      </c>
      <c r="EF321" s="24" t="str">
        <f>IF(ED321&gt;0,WORKDAY(EB321,10),"-")</f>
        <v>-</v>
      </c>
      <c r="EG321" s="5"/>
      <c r="EH321" s="5"/>
      <c r="EI321" s="54"/>
      <c r="EJ321" s="24" t="str">
        <f>IF(EH321&gt;0,WORKDAY(EE321,10),"-")</f>
        <v>-</v>
      </c>
      <c r="EK321" s="24" t="str">
        <f>IF(EH321&gt;0,WORKDAY(EF321,10),"-")</f>
        <v>-</v>
      </c>
      <c r="EL321" s="5"/>
      <c r="EM321" s="5"/>
      <c r="EN321" s="24" t="str">
        <f>IF(EM321&gt;0,WORKDAY(EJ321,10),"-")</f>
        <v>-</v>
      </c>
      <c r="EO321" s="24" t="str">
        <f>IF(EM321&gt;0,WORKDAY(EK321,10),"-")</f>
        <v>-</v>
      </c>
      <c r="EP321" s="5"/>
      <c r="EQ321" s="5"/>
      <c r="ER321" s="54"/>
      <c r="ES321" s="54"/>
      <c r="ET321" s="54"/>
      <c r="EU321" s="54"/>
      <c r="EV321" s="54"/>
      <c r="EW321" s="24"/>
      <c r="EX321" s="24"/>
      <c r="EY321" s="167"/>
      <c r="EZ321" s="167"/>
      <c r="FA321" s="193"/>
      <c r="FB321" s="214">
        <v>44232</v>
      </c>
      <c r="FC321" s="214">
        <f ca="1">IF(BK321&gt;0,IF(DC321&gt;0,WORKDAY(DB321,20),IF(CT321&gt;0,WORKDAY(CS321,30),IF(CO321&gt;0,WORKDAY(CN321,40),FB321))),"-")</f>
        <v>44232</v>
      </c>
      <c r="FD321" s="167"/>
      <c r="FE321" s="167"/>
      <c r="FF321" s="24" t="str">
        <f>IF(FE321&gt;0,WORKDAY(FB321,10),"-")</f>
        <v>-</v>
      </c>
      <c r="FG321" s="24" t="str">
        <f>IF(FE321&gt;0,WORKDAY(FC321,10),"-")</f>
        <v>-</v>
      </c>
      <c r="FH321" s="5"/>
      <c r="FI321" s="5"/>
      <c r="FJ321" s="34"/>
      <c r="FK321" s="24">
        <f t="shared" si="308"/>
        <v>44260</v>
      </c>
      <c r="FL321" s="24">
        <f>FK321</f>
        <v>44260</v>
      </c>
      <c r="FM321" s="5"/>
      <c r="FN321" s="5"/>
      <c r="FO321" s="24" t="str">
        <f>IF(FN321&gt;0,WORKDAY(FK321,10),"-")</f>
        <v>-</v>
      </c>
      <c r="FP321" s="24" t="str">
        <f>IF(FN321&gt;0,WORKDAY(FL321,10),"-")</f>
        <v>-</v>
      </c>
      <c r="FQ321" s="5"/>
      <c r="FR321" s="5"/>
      <c r="FS321" s="54"/>
      <c r="FT321" s="24">
        <f t="shared" si="309"/>
        <v>44288</v>
      </c>
      <c r="FU321" s="24">
        <f>FT321</f>
        <v>44288</v>
      </c>
      <c r="FV321" s="5"/>
      <c r="FW321" s="5"/>
      <c r="FX321" s="24" t="str">
        <f>IF(FW321&gt;0,WORKDAY(FT321,10),"-")</f>
        <v>-</v>
      </c>
      <c r="FY321" s="24" t="str">
        <f>IF(FW321&gt;0,WORKDAY(FU321,10),"-")</f>
        <v>-</v>
      </c>
      <c r="FZ321" s="5"/>
      <c r="GA321" s="5"/>
      <c r="GB321" s="54"/>
      <c r="GC321" s="54"/>
      <c r="GD321" s="54"/>
      <c r="GE321" s="54"/>
      <c r="GF321" s="54"/>
      <c r="GG321" s="54"/>
      <c r="GH321" s="54"/>
      <c r="GI321" s="54"/>
      <c r="GJ321" s="54"/>
      <c r="GK321" s="54"/>
      <c r="GL321" s="54"/>
      <c r="GM321" s="54"/>
      <c r="GN321" s="54"/>
      <c r="GO321" s="54"/>
      <c r="GP321" s="54"/>
      <c r="GQ321" s="54"/>
      <c r="GR321" s="54"/>
      <c r="GS321" s="54"/>
      <c r="GT321" s="54"/>
      <c r="GU321" s="54"/>
      <c r="GV321" s="54"/>
      <c r="GW321" s="54"/>
      <c r="GX321" s="54"/>
      <c r="GY321" s="54"/>
      <c r="GZ321" s="193"/>
      <c r="HA321" s="54"/>
      <c r="HB321" s="54"/>
      <c r="HC321" s="54"/>
      <c r="HD321" s="34">
        <f t="shared" ca="1" si="246"/>
        <v>1</v>
      </c>
      <c r="HE321" s="25">
        <f t="shared" ca="1" si="271"/>
        <v>6.8389057750759875E-4</v>
      </c>
      <c r="HF321" s="25">
        <f t="shared" ca="1" si="272"/>
        <v>1.5197568389057751E-3</v>
      </c>
      <c r="HG321" s="25">
        <f t="shared" ca="1" si="273"/>
        <v>9.0543259557344079E-4</v>
      </c>
      <c r="HH321" s="25">
        <f t="shared" ca="1" si="274"/>
        <v>2.012072434607646E-3</v>
      </c>
      <c r="HI321" s="25"/>
      <c r="HJ321" s="25"/>
      <c r="HK321" s="5"/>
      <c r="HL321" s="24">
        <f t="shared" ca="1" si="241"/>
        <v>44251</v>
      </c>
      <c r="HM321" s="107"/>
      <c r="HO321" s="204" t="str">
        <f t="shared" si="247"/>
        <v>ожидание A1</v>
      </c>
      <c r="HP321" s="204" t="str">
        <f t="shared" si="248"/>
        <v>не выгружено 00</v>
      </c>
      <c r="HQ321" s="182" t="str">
        <f t="shared" si="249"/>
        <v>выгружено A1</v>
      </c>
      <c r="HR321" s="182" t="str">
        <f t="shared" si="250"/>
        <v>ожидание A1</v>
      </c>
      <c r="HS321" s="182" t="b">
        <f t="shared" si="251"/>
        <v>0</v>
      </c>
      <c r="HT321" s="182" t="str">
        <f t="shared" si="252"/>
        <v>ожидание замечаний</v>
      </c>
      <c r="HU321" s="182" t="str">
        <f t="shared" si="253"/>
        <v>0055-P2-GA1-CPC-TRM-00665</v>
      </c>
      <c r="HV321" s="191">
        <f t="shared" si="254"/>
        <v>44251</v>
      </c>
      <c r="HW321" s="184" t="str">
        <f t="shared" si="255"/>
        <v>ожидание A1</v>
      </c>
      <c r="HX321" s="191" t="str">
        <f t="shared" si="256"/>
        <v>ожидание A1</v>
      </c>
      <c r="HY321" s="183"/>
      <c r="HZ321" s="182" t="str">
        <f t="shared" si="257"/>
        <v>выгружено</v>
      </c>
      <c r="IA321" s="182" t="str">
        <f t="shared" si="258"/>
        <v>A1</v>
      </c>
      <c r="IB321" s="182" t="str">
        <f t="shared" si="259"/>
        <v>ожидание замечаний к ревизии</v>
      </c>
      <c r="IC321" s="182" t="str">
        <f t="shared" si="260"/>
        <v>A1</v>
      </c>
      <c r="ID321" s="182" t="str">
        <f t="shared" si="261"/>
        <v>A1</v>
      </c>
      <c r="IE321" s="185" t="str">
        <f t="shared" si="262"/>
        <v>1</v>
      </c>
      <c r="IF321" s="135" t="s">
        <v>705</v>
      </c>
      <c r="IG321" s="181">
        <v>1</v>
      </c>
    </row>
    <row r="322" spans="1:289" s="57" customFormat="1" ht="42.75" hidden="1" customHeight="1">
      <c r="A322" s="6"/>
      <c r="B322" s="19" t="s">
        <v>156</v>
      </c>
      <c r="C322" s="19" t="s">
        <v>157</v>
      </c>
      <c r="D322" s="5"/>
      <c r="E322" s="5"/>
      <c r="F322" s="5"/>
      <c r="G322" s="5"/>
      <c r="H322" s="5" t="s">
        <v>727</v>
      </c>
      <c r="I322" s="5" t="s">
        <v>736</v>
      </c>
      <c r="J322" s="5"/>
      <c r="K322" s="5"/>
      <c r="L322" s="5"/>
      <c r="M322" s="5"/>
      <c r="N322" s="5"/>
      <c r="O322" s="5"/>
      <c r="P322" s="5" t="s">
        <v>749</v>
      </c>
      <c r="Q322" s="5" t="s">
        <v>750</v>
      </c>
      <c r="R322" s="5" t="s">
        <v>205</v>
      </c>
      <c r="S322" s="5" t="s">
        <v>357</v>
      </c>
      <c r="T322" s="5" t="s">
        <v>726</v>
      </c>
      <c r="U322" s="5" t="s">
        <v>158</v>
      </c>
      <c r="V322" s="5"/>
      <c r="W322" s="167" t="str">
        <f t="shared" si="301"/>
        <v>3-60-JEMC-0002</v>
      </c>
      <c r="X322" s="19" t="s">
        <v>180</v>
      </c>
      <c r="Y322" s="19">
        <v>60</v>
      </c>
      <c r="Z322" s="19" t="s">
        <v>177</v>
      </c>
      <c r="AA322" s="19" t="s">
        <v>305</v>
      </c>
      <c r="AB322" s="19"/>
      <c r="AC322" s="19" t="s">
        <v>192</v>
      </c>
      <c r="AD322" s="5"/>
      <c r="AE322" s="19">
        <v>4</v>
      </c>
      <c r="AF322" s="19" t="s">
        <v>181</v>
      </c>
      <c r="AG322" s="19" t="s">
        <v>182</v>
      </c>
      <c r="AH322" s="19">
        <v>335</v>
      </c>
      <c r="AI322" s="19" t="s">
        <v>193</v>
      </c>
      <c r="AJ322" s="5"/>
      <c r="AK322" s="5"/>
      <c r="AL322" s="5" t="s">
        <v>123</v>
      </c>
      <c r="AM322" s="5"/>
      <c r="AN322" s="5" t="s">
        <v>169</v>
      </c>
      <c r="AO322" s="5" t="str">
        <f>CONCATENATE("0055-",B322,"-",C322,"-","4",".",AE322,".",AF322,".",AG322,".",AH322,"-",AL322,".",AN322,"-",AI322)</f>
        <v>0055-CPC-GA1-4.4.4.60.335-ASK1.V0-0003</v>
      </c>
      <c r="AP322" s="5" t="str">
        <f>CONCATENATE("0055-",B322,"-",C322,"-","4",".",AE322,".",AF322,".",AG322,".",AH322,"-",AL322,"-",AN322,"-",AI322,"_",BD322,"_",U322)</f>
        <v>0055-CPC-GA1-4.4.4.60.335-ASK1-V0-0003_A1_ER</v>
      </c>
      <c r="AQ322" s="13" t="s">
        <v>389</v>
      </c>
      <c r="AR322" s="13" t="s">
        <v>516</v>
      </c>
      <c r="AS322" s="13"/>
      <c r="AT322" s="13"/>
      <c r="AU322" s="13" t="s">
        <v>320</v>
      </c>
      <c r="AV322" s="13" t="s">
        <v>335</v>
      </c>
      <c r="AW322" s="13" t="str">
        <f>CONCATENATE(AQ322," ",AS322,CHAR(10),W322,CHAR(10),AU322)</f>
        <v>AUCS Marshalling Cabinet 
3-60-JEMC-0002
General view drawings</v>
      </c>
      <c r="AX322" s="13" t="str">
        <f>CONCATENATE(AR322," ",AT322,CHAR(10),W322,CHAR(10),AV322)</f>
        <v>Шкаф кроссовый АСУ Э 
3-60-JEMC-0002
Чертеж общего вида</v>
      </c>
      <c r="AY322" s="5"/>
      <c r="AZ322" s="5" t="s">
        <v>490</v>
      </c>
      <c r="BA322" s="5" t="s">
        <v>489</v>
      </c>
      <c r="BB322" s="5" t="str">
        <f>IF(FW322&gt;0,"02",IF(FN322&gt;0,"01",IF(FE322&gt;0,"00",IF(EM322&gt;0,"G1",IF(ED322&gt;0,"F1",IF(DU322&gt;0,"E1",IF(DL322&gt;0,"D1",IF(DC322&gt;0,"C1",IF(CT322&gt;0,"B1",IF(BM322&gt;0,"A1","-"))))))))))</f>
        <v>A1</v>
      </c>
      <c r="BC322" s="167" t="str">
        <f t="shared" si="306"/>
        <v>IFR</v>
      </c>
      <c r="BD322" s="5" t="str">
        <f t="shared" si="307"/>
        <v>A1</v>
      </c>
      <c r="BE322" s="5"/>
      <c r="BF322" s="5"/>
      <c r="BG322" s="12"/>
      <c r="BH322" s="5"/>
      <c r="BI322" s="5"/>
      <c r="BJ322" s="54">
        <f>FB322-(28+15)</f>
        <v>44189</v>
      </c>
      <c r="BK322" s="54">
        <f ca="1">IF(BM322&gt;0,BL322,IF(BJ322&lt;TODAY(),WORKDAY(TODAY(),10),BJ322))</f>
        <v>44251</v>
      </c>
      <c r="BL322" s="193">
        <v>44251</v>
      </c>
      <c r="BM322" s="167" t="s">
        <v>788</v>
      </c>
      <c r="BN322" s="167"/>
      <c r="BO322" s="167"/>
      <c r="BP322" s="167"/>
      <c r="BQ322" s="167"/>
      <c r="BR322" s="157"/>
      <c r="BS322" s="157"/>
      <c r="BT322" s="157"/>
      <c r="BU322" s="157"/>
      <c r="BV322" s="157"/>
      <c r="BW322" s="147"/>
      <c r="BX322" s="147"/>
      <c r="BY322" s="147"/>
      <c r="BZ322" s="147"/>
      <c r="CA322" s="147"/>
      <c r="CB322" s="125"/>
      <c r="CC322" s="125"/>
      <c r="CD322" s="125"/>
      <c r="CE322" s="125"/>
      <c r="CF322" s="125"/>
      <c r="CG322" s="125"/>
      <c r="CH322" s="125"/>
      <c r="CI322" s="125"/>
      <c r="CJ322" s="125"/>
      <c r="CK322" s="125"/>
      <c r="CL322" s="24">
        <f>WORKDAY(BJ322,20)</f>
        <v>44217</v>
      </c>
      <c r="CM322" s="24">
        <f ca="1">IF(BM322&gt;0,WORKDAY(BK322,10),"-")</f>
        <v>44265</v>
      </c>
      <c r="CN322" s="54"/>
      <c r="CO322" s="117"/>
      <c r="CP322" s="34"/>
      <c r="CQ322" s="24">
        <f>WORKDAY(CL322,10)</f>
        <v>44231</v>
      </c>
      <c r="CR322" s="24" t="str">
        <f>IF(CO322&gt;0,WORKDAY(CM322,10),"-")</f>
        <v>-</v>
      </c>
      <c r="CS322" s="54"/>
      <c r="CT322" s="5"/>
      <c r="CU322" s="24" t="str">
        <f>IF(CT322&gt;0,WORKDAY(CQ322,10),"-")</f>
        <v>-</v>
      </c>
      <c r="CV322" s="24" t="str">
        <f>IF(CT322&gt;0,WORKDAY(CR322,10),"-")</f>
        <v>-</v>
      </c>
      <c r="CW322" s="54"/>
      <c r="CX322" s="5"/>
      <c r="CY322" s="34"/>
      <c r="CZ322" s="24" t="str">
        <f>IF(CX322&gt;0,WORKDAY(CU322,10),"-")</f>
        <v>-</v>
      </c>
      <c r="DA322" s="24" t="str">
        <f>IF(CX322&gt;0,WORKDAY(CV322,10),"-")</f>
        <v>-</v>
      </c>
      <c r="DB322" s="24"/>
      <c r="DC322" s="5"/>
      <c r="DD322" s="24" t="str">
        <f>IF(DC322&gt;0,WORKDAY(CZ322,10),"-")</f>
        <v>-</v>
      </c>
      <c r="DE322" s="24" t="str">
        <f>IF(DC322&gt;0,WORKDAY(DA322,10),"-")</f>
        <v>-</v>
      </c>
      <c r="DF322" s="5"/>
      <c r="DG322" s="5"/>
      <c r="DH322" s="54"/>
      <c r="DI322" s="24" t="str">
        <f>IF(DG322&gt;0,WORKDAY(DD322,10),"-")</f>
        <v>-</v>
      </c>
      <c r="DJ322" s="24" t="str">
        <f>IF(DG322&gt;0,WORKDAY(DE322,10),"-")</f>
        <v>-</v>
      </c>
      <c r="DK322" s="5"/>
      <c r="DL322" s="5"/>
      <c r="DM322" s="24" t="str">
        <f>IF(DL322&gt;0,WORKDAY(DI322,10),"-")</f>
        <v>-</v>
      </c>
      <c r="DN322" s="24" t="str">
        <f>IF(DL322&gt;0,WORKDAY(DJ322,10),"-")</f>
        <v>-</v>
      </c>
      <c r="DO322" s="5"/>
      <c r="DP322" s="5"/>
      <c r="DQ322" s="54"/>
      <c r="DR322" s="24" t="str">
        <f>IF(DP322&gt;0,WORKDAY(DM322,10),"-")</f>
        <v>-</v>
      </c>
      <c r="DS322" s="24" t="str">
        <f>IF(DP322&gt;0,WORKDAY(DN322,10),"-")</f>
        <v>-</v>
      </c>
      <c r="DT322" s="5"/>
      <c r="DU322" s="5"/>
      <c r="DV322" s="24" t="str">
        <f>IF(DU322&gt;0,WORKDAY(DR322,10),"-")</f>
        <v>-</v>
      </c>
      <c r="DW322" s="24" t="str">
        <f>IF(DU322&gt;0,WORKDAY(DS322,10),"-")</f>
        <v>-</v>
      </c>
      <c r="DX322" s="5"/>
      <c r="DY322" s="5"/>
      <c r="DZ322" s="54"/>
      <c r="EA322" s="24" t="str">
        <f>IF(DY322&gt;0,WORKDAY(DV322,10),"-")</f>
        <v>-</v>
      </c>
      <c r="EB322" s="24" t="str">
        <f>IF(DY322&gt;0,WORKDAY(DW322,10),"-")</f>
        <v>-</v>
      </c>
      <c r="EC322" s="5"/>
      <c r="ED322" s="5"/>
      <c r="EE322" s="24" t="str">
        <f>IF(ED322&gt;0,WORKDAY(EA322,10),"-")</f>
        <v>-</v>
      </c>
      <c r="EF322" s="24" t="str">
        <f>IF(ED322&gt;0,WORKDAY(EB322,10),"-")</f>
        <v>-</v>
      </c>
      <c r="EG322" s="5"/>
      <c r="EH322" s="5"/>
      <c r="EI322" s="54"/>
      <c r="EJ322" s="24" t="str">
        <f>IF(EH322&gt;0,WORKDAY(EE322,10),"-")</f>
        <v>-</v>
      </c>
      <c r="EK322" s="24" t="str">
        <f>IF(EH322&gt;0,WORKDAY(EF322,10),"-")</f>
        <v>-</v>
      </c>
      <c r="EL322" s="5"/>
      <c r="EM322" s="5"/>
      <c r="EN322" s="24" t="str">
        <f>IF(EM322&gt;0,WORKDAY(EJ322,10),"-")</f>
        <v>-</v>
      </c>
      <c r="EO322" s="24" t="str">
        <f>IF(EM322&gt;0,WORKDAY(EK322,10),"-")</f>
        <v>-</v>
      </c>
      <c r="EP322" s="5"/>
      <c r="EQ322" s="5"/>
      <c r="ER322" s="54"/>
      <c r="ES322" s="54"/>
      <c r="ET322" s="54"/>
      <c r="EU322" s="54"/>
      <c r="EV322" s="54"/>
      <c r="EW322" s="24"/>
      <c r="EX322" s="24"/>
      <c r="EY322" s="167"/>
      <c r="EZ322" s="167"/>
      <c r="FA322" s="193"/>
      <c r="FB322" s="214">
        <v>44232</v>
      </c>
      <c r="FC322" s="214">
        <f ca="1">IF(BK322&gt;0,IF(DC322&gt;0,WORKDAY(DB322,20),IF(CT322&gt;0,WORKDAY(CS322,30),IF(CO322&gt;0,WORKDAY(CN322,40),FB322))),"-")</f>
        <v>44232</v>
      </c>
      <c r="FD322" s="167"/>
      <c r="FE322" s="167"/>
      <c r="FF322" s="24" t="str">
        <f>IF(FE322&gt;0,WORKDAY(FB322,10),"-")</f>
        <v>-</v>
      </c>
      <c r="FG322" s="24" t="str">
        <f>IF(FE322&gt;0,WORKDAY(FC322,10),"-")</f>
        <v>-</v>
      </c>
      <c r="FH322" s="5"/>
      <c r="FI322" s="5"/>
      <c r="FJ322" s="34"/>
      <c r="FK322" s="24">
        <f t="shared" si="308"/>
        <v>44260</v>
      </c>
      <c r="FL322" s="24">
        <f>FK322</f>
        <v>44260</v>
      </c>
      <c r="FM322" s="5"/>
      <c r="FN322" s="5"/>
      <c r="FO322" s="24" t="str">
        <f>IF(FN322&gt;0,WORKDAY(FK322,10),"-")</f>
        <v>-</v>
      </c>
      <c r="FP322" s="24" t="str">
        <f>IF(FN322&gt;0,WORKDAY(FL322,10),"-")</f>
        <v>-</v>
      </c>
      <c r="FQ322" s="5"/>
      <c r="FR322" s="5"/>
      <c r="FS322" s="54"/>
      <c r="FT322" s="24">
        <f t="shared" si="309"/>
        <v>44288</v>
      </c>
      <c r="FU322" s="24">
        <f>FT322</f>
        <v>44288</v>
      </c>
      <c r="FV322" s="5"/>
      <c r="FW322" s="5"/>
      <c r="FX322" s="24" t="str">
        <f>IF(FW322&gt;0,WORKDAY(FT322,10),"-")</f>
        <v>-</v>
      </c>
      <c r="FY322" s="24" t="str">
        <f>IF(FW322&gt;0,WORKDAY(FU322,10),"-")</f>
        <v>-</v>
      </c>
      <c r="FZ322" s="5"/>
      <c r="GA322" s="5"/>
      <c r="GB322" s="54"/>
      <c r="GC322" s="54"/>
      <c r="GD322" s="54"/>
      <c r="GE322" s="54"/>
      <c r="GF322" s="54"/>
      <c r="GG322" s="54"/>
      <c r="GH322" s="54"/>
      <c r="GI322" s="54"/>
      <c r="GJ322" s="54"/>
      <c r="GK322" s="54"/>
      <c r="GL322" s="54"/>
      <c r="GM322" s="54"/>
      <c r="GN322" s="54"/>
      <c r="GO322" s="54"/>
      <c r="GP322" s="54"/>
      <c r="GQ322" s="54"/>
      <c r="GR322" s="54"/>
      <c r="GS322" s="54"/>
      <c r="GT322" s="54"/>
      <c r="GU322" s="54"/>
      <c r="GV322" s="54"/>
      <c r="GW322" s="54"/>
      <c r="GX322" s="54"/>
      <c r="GY322" s="54"/>
      <c r="GZ322" s="193"/>
      <c r="HA322" s="54"/>
      <c r="HB322" s="54"/>
      <c r="HC322" s="54"/>
      <c r="HD322" s="34">
        <f t="shared" ca="1" si="246"/>
        <v>1</v>
      </c>
      <c r="HE322" s="25">
        <f t="shared" ca="1" si="271"/>
        <v>6.8389057750759875E-4</v>
      </c>
      <c r="HF322" s="25">
        <f t="shared" ca="1" si="272"/>
        <v>1.5197568389057751E-3</v>
      </c>
      <c r="HG322" s="25">
        <f t="shared" ca="1" si="273"/>
        <v>9.0543259557344079E-4</v>
      </c>
      <c r="HH322" s="25">
        <f t="shared" ca="1" si="274"/>
        <v>2.012072434607646E-3</v>
      </c>
      <c r="HI322" s="25"/>
      <c r="HJ322" s="25"/>
      <c r="HK322" s="5"/>
      <c r="HL322" s="24">
        <f t="shared" ca="1" si="241"/>
        <v>44251</v>
      </c>
      <c r="HM322" s="107"/>
      <c r="HO322" s="204" t="str">
        <f t="shared" si="247"/>
        <v>ожидание A1</v>
      </c>
      <c r="HP322" s="204" t="str">
        <f t="shared" si="248"/>
        <v>не выгружено 00</v>
      </c>
      <c r="HQ322" s="182" t="str">
        <f t="shared" si="249"/>
        <v>выгружено A1</v>
      </c>
      <c r="HR322" s="182" t="str">
        <f t="shared" si="250"/>
        <v>ожидание A1</v>
      </c>
      <c r="HS322" s="182" t="b">
        <f t="shared" si="251"/>
        <v>0</v>
      </c>
      <c r="HT322" s="182" t="str">
        <f t="shared" si="252"/>
        <v>ожидание замечаний</v>
      </c>
      <c r="HU322" s="182" t="str">
        <f t="shared" si="253"/>
        <v>0055-P2-GA1-CPC-TRM-00665</v>
      </c>
      <c r="HV322" s="191">
        <f t="shared" si="254"/>
        <v>44251</v>
      </c>
      <c r="HW322" s="184" t="str">
        <f t="shared" si="255"/>
        <v>ожидание A1</v>
      </c>
      <c r="HX322" s="191" t="str">
        <f t="shared" si="256"/>
        <v>ожидание A1</v>
      </c>
      <c r="HY322" s="183"/>
      <c r="HZ322" s="182" t="str">
        <f t="shared" si="257"/>
        <v>выгружено</v>
      </c>
      <c r="IA322" s="182" t="str">
        <f t="shared" si="258"/>
        <v>A1</v>
      </c>
      <c r="IB322" s="182" t="str">
        <f t="shared" si="259"/>
        <v>ожидание замечаний к ревизии</v>
      </c>
      <c r="IC322" s="182" t="str">
        <f t="shared" si="260"/>
        <v>A1</v>
      </c>
      <c r="ID322" s="182" t="str">
        <f t="shared" si="261"/>
        <v>A1</v>
      </c>
      <c r="IE322" s="185" t="str">
        <f t="shared" si="262"/>
        <v>1</v>
      </c>
      <c r="IF322" s="135" t="s">
        <v>705</v>
      </c>
      <c r="IG322" s="181">
        <v>1</v>
      </c>
    </row>
    <row r="323" spans="1:289" s="57" customFormat="1" ht="42.75" hidden="1" customHeight="1">
      <c r="A323" s="6"/>
      <c r="B323" s="19" t="s">
        <v>156</v>
      </c>
      <c r="C323" s="19" t="s">
        <v>157</v>
      </c>
      <c r="D323" s="5"/>
      <c r="E323" s="5"/>
      <c r="F323" s="5"/>
      <c r="G323" s="5"/>
      <c r="H323" s="5" t="s">
        <v>727</v>
      </c>
      <c r="I323" s="5" t="s">
        <v>736</v>
      </c>
      <c r="J323" s="5"/>
      <c r="K323" s="5"/>
      <c r="L323" s="5"/>
      <c r="M323" s="5"/>
      <c r="N323" s="5"/>
      <c r="O323" s="5"/>
      <c r="P323" s="5" t="s">
        <v>749</v>
      </c>
      <c r="Q323" s="5" t="s">
        <v>750</v>
      </c>
      <c r="R323" s="5" t="s">
        <v>205</v>
      </c>
      <c r="S323" s="5" t="s">
        <v>357</v>
      </c>
      <c r="T323" s="5" t="s">
        <v>726</v>
      </c>
      <c r="U323" s="5" t="s">
        <v>158</v>
      </c>
      <c r="V323" s="5"/>
      <c r="W323" s="167" t="str">
        <f t="shared" si="301"/>
        <v>3-60-JEMC-0002</v>
      </c>
      <c r="X323" s="19" t="s">
        <v>180</v>
      </c>
      <c r="Y323" s="19">
        <v>60</v>
      </c>
      <c r="Z323" s="19" t="s">
        <v>177</v>
      </c>
      <c r="AA323" s="19" t="s">
        <v>305</v>
      </c>
      <c r="AB323" s="19"/>
      <c r="AC323" s="19" t="s">
        <v>192</v>
      </c>
      <c r="AD323" s="5"/>
      <c r="AE323" s="19">
        <v>4</v>
      </c>
      <c r="AF323" s="19" t="s">
        <v>181</v>
      </c>
      <c r="AG323" s="19" t="s">
        <v>182</v>
      </c>
      <c r="AH323" s="19">
        <v>335</v>
      </c>
      <c r="AI323" s="19" t="s">
        <v>193</v>
      </c>
      <c r="AJ323" s="5"/>
      <c r="AK323" s="5"/>
      <c r="AL323" s="5" t="s">
        <v>123</v>
      </c>
      <c r="AM323" s="5"/>
      <c r="AN323" s="5" t="s">
        <v>170</v>
      </c>
      <c r="AO323" s="5" t="str">
        <f>CONCATENATE("0055-",B323,"-",C323,"-","4",".",AE323,".",AF323,".",AG323,".",AH323,"-",AL323,".",AN323,"-",AI323)</f>
        <v>0055-CPC-GA1-4.4.4.60.335-ASK1.SB-0003</v>
      </c>
      <c r="AP323" s="5" t="str">
        <f>CONCATENATE("0055-",B323,"-",C323,"-","4",".",AE323,".",AF323,".",AG323,".",AH323,"-",AL323,"-",AN323,"-",AI323,"_",BD323,"_",U323)</f>
        <v>0055-CPC-GA1-4.4.4.60.335-ASK1-SB-0003_A1_ER</v>
      </c>
      <c r="AQ323" s="13" t="s">
        <v>389</v>
      </c>
      <c r="AR323" s="13" t="s">
        <v>516</v>
      </c>
      <c r="AS323" s="13"/>
      <c r="AT323" s="13"/>
      <c r="AU323" s="13" t="s">
        <v>321</v>
      </c>
      <c r="AV323" s="13" t="s">
        <v>336</v>
      </c>
      <c r="AW323" s="13" t="str">
        <f>CONCATENATE(AQ323," ",AS323,CHAR(10),W323,CHAR(10),AU323)</f>
        <v>AUCS Marshalling Cabinet 
3-60-JEMC-0002
Electrical circuits</v>
      </c>
      <c r="AX323" s="13" t="str">
        <f>CONCATENATE(AR323," ",AT323,CHAR(10),W323,CHAR(10),AV323)</f>
        <v>Шкаф кроссовый АСУ Э 
3-60-JEMC-0002
Схема электрическая принципиальная</v>
      </c>
      <c r="AY323" s="5"/>
      <c r="AZ323" s="5" t="s">
        <v>490</v>
      </c>
      <c r="BA323" s="5" t="s">
        <v>489</v>
      </c>
      <c r="BB323" s="5" t="str">
        <f>IF(FW323&gt;0,"02",IF(FN323&gt;0,"01",IF(FE323&gt;0,"00",IF(EM323&gt;0,"G1",IF(ED323&gt;0,"F1",IF(DU323&gt;0,"E1",IF(DL323&gt;0,"D1",IF(DC323&gt;0,"C1",IF(CT323&gt;0,"B1",IF(BM323&gt;0,"A1","-"))))))))))</f>
        <v>A1</v>
      </c>
      <c r="BC323" s="167" t="str">
        <f t="shared" si="306"/>
        <v>IFR</v>
      </c>
      <c r="BD323" s="5" t="str">
        <f t="shared" si="307"/>
        <v>A1</v>
      </c>
      <c r="BE323" s="5"/>
      <c r="BF323" s="5"/>
      <c r="BG323" s="12"/>
      <c r="BH323" s="5"/>
      <c r="BI323" s="5"/>
      <c r="BJ323" s="54">
        <f>FB323-(28+15)</f>
        <v>44189</v>
      </c>
      <c r="BK323" s="54">
        <f ca="1">IF(BM323&gt;0,BL323,IF(BJ323&lt;TODAY(),WORKDAY(TODAY(),10),BJ323))</f>
        <v>44251</v>
      </c>
      <c r="BL323" s="193">
        <v>44251</v>
      </c>
      <c r="BM323" s="167" t="s">
        <v>788</v>
      </c>
      <c r="BN323" s="167"/>
      <c r="BO323" s="167"/>
      <c r="BP323" s="167"/>
      <c r="BQ323" s="167"/>
      <c r="BR323" s="157"/>
      <c r="BS323" s="157"/>
      <c r="BT323" s="157"/>
      <c r="BU323" s="157"/>
      <c r="BV323" s="157"/>
      <c r="BW323" s="147"/>
      <c r="BX323" s="147"/>
      <c r="BY323" s="147"/>
      <c r="BZ323" s="147"/>
      <c r="CA323" s="147"/>
      <c r="CB323" s="125"/>
      <c r="CC323" s="125"/>
      <c r="CD323" s="125"/>
      <c r="CE323" s="125"/>
      <c r="CF323" s="125"/>
      <c r="CG323" s="125"/>
      <c r="CH323" s="125"/>
      <c r="CI323" s="125"/>
      <c r="CJ323" s="125"/>
      <c r="CK323" s="125"/>
      <c r="CL323" s="24">
        <f>WORKDAY(BJ323,20)</f>
        <v>44217</v>
      </c>
      <c r="CM323" s="24">
        <f ca="1">IF(BM323&gt;0,WORKDAY(BK323,10),"-")</f>
        <v>44265</v>
      </c>
      <c r="CN323" s="54"/>
      <c r="CO323" s="117"/>
      <c r="CP323" s="34"/>
      <c r="CQ323" s="24">
        <f>WORKDAY(CL323,10)</f>
        <v>44231</v>
      </c>
      <c r="CR323" s="24" t="str">
        <f>IF(CO323&gt;0,WORKDAY(CM323,10),"-")</f>
        <v>-</v>
      </c>
      <c r="CS323" s="54"/>
      <c r="CT323" s="5"/>
      <c r="CU323" s="24" t="str">
        <f>IF(CT323&gt;0,WORKDAY(CQ323,10),"-")</f>
        <v>-</v>
      </c>
      <c r="CV323" s="24" t="str">
        <f>IF(CT323&gt;0,WORKDAY(CR323,10),"-")</f>
        <v>-</v>
      </c>
      <c r="CW323" s="54"/>
      <c r="CX323" s="5"/>
      <c r="CY323" s="34"/>
      <c r="CZ323" s="24" t="str">
        <f>IF(CX323&gt;0,WORKDAY(CU323,10),"-")</f>
        <v>-</v>
      </c>
      <c r="DA323" s="24" t="str">
        <f>IF(CX323&gt;0,WORKDAY(CV323,10),"-")</f>
        <v>-</v>
      </c>
      <c r="DB323" s="24"/>
      <c r="DC323" s="5"/>
      <c r="DD323" s="24" t="str">
        <f>IF(DC323&gt;0,WORKDAY(CZ323,10),"-")</f>
        <v>-</v>
      </c>
      <c r="DE323" s="24" t="str">
        <f>IF(DC323&gt;0,WORKDAY(DA323,10),"-")</f>
        <v>-</v>
      </c>
      <c r="DF323" s="5"/>
      <c r="DG323" s="5"/>
      <c r="DH323" s="54"/>
      <c r="DI323" s="24" t="str">
        <f>IF(DG323&gt;0,WORKDAY(DD323,10),"-")</f>
        <v>-</v>
      </c>
      <c r="DJ323" s="24" t="str">
        <f>IF(DG323&gt;0,WORKDAY(DE323,10),"-")</f>
        <v>-</v>
      </c>
      <c r="DK323" s="5"/>
      <c r="DL323" s="5"/>
      <c r="DM323" s="24" t="str">
        <f>IF(DL323&gt;0,WORKDAY(DI323,10),"-")</f>
        <v>-</v>
      </c>
      <c r="DN323" s="24" t="str">
        <f>IF(DL323&gt;0,WORKDAY(DJ323,10),"-")</f>
        <v>-</v>
      </c>
      <c r="DO323" s="5"/>
      <c r="DP323" s="5"/>
      <c r="DQ323" s="54"/>
      <c r="DR323" s="24" t="str">
        <f>IF(DP323&gt;0,WORKDAY(DM323,10),"-")</f>
        <v>-</v>
      </c>
      <c r="DS323" s="24" t="str">
        <f>IF(DP323&gt;0,WORKDAY(DN323,10),"-")</f>
        <v>-</v>
      </c>
      <c r="DT323" s="5"/>
      <c r="DU323" s="5"/>
      <c r="DV323" s="24" t="str">
        <f>IF(DU323&gt;0,WORKDAY(DR323,10),"-")</f>
        <v>-</v>
      </c>
      <c r="DW323" s="24" t="str">
        <f>IF(DU323&gt;0,WORKDAY(DS323,10),"-")</f>
        <v>-</v>
      </c>
      <c r="DX323" s="5"/>
      <c r="DY323" s="5"/>
      <c r="DZ323" s="54"/>
      <c r="EA323" s="24" t="str">
        <f>IF(DY323&gt;0,WORKDAY(DV323,10),"-")</f>
        <v>-</v>
      </c>
      <c r="EB323" s="24" t="str">
        <f>IF(DY323&gt;0,WORKDAY(DW323,10),"-")</f>
        <v>-</v>
      </c>
      <c r="EC323" s="5"/>
      <c r="ED323" s="5"/>
      <c r="EE323" s="24" t="str">
        <f>IF(ED323&gt;0,WORKDAY(EA323,10),"-")</f>
        <v>-</v>
      </c>
      <c r="EF323" s="24" t="str">
        <f>IF(ED323&gt;0,WORKDAY(EB323,10),"-")</f>
        <v>-</v>
      </c>
      <c r="EG323" s="5"/>
      <c r="EH323" s="5"/>
      <c r="EI323" s="54"/>
      <c r="EJ323" s="24" t="str">
        <f>IF(EH323&gt;0,WORKDAY(EE323,10),"-")</f>
        <v>-</v>
      </c>
      <c r="EK323" s="24" t="str">
        <f>IF(EH323&gt;0,WORKDAY(EF323,10),"-")</f>
        <v>-</v>
      </c>
      <c r="EL323" s="5"/>
      <c r="EM323" s="5"/>
      <c r="EN323" s="24" t="str">
        <f>IF(EM323&gt;0,WORKDAY(EJ323,10),"-")</f>
        <v>-</v>
      </c>
      <c r="EO323" s="24" t="str">
        <f>IF(EM323&gt;0,WORKDAY(EK323,10),"-")</f>
        <v>-</v>
      </c>
      <c r="EP323" s="5"/>
      <c r="EQ323" s="5"/>
      <c r="ER323" s="54"/>
      <c r="ES323" s="54"/>
      <c r="ET323" s="54"/>
      <c r="EU323" s="54"/>
      <c r="EV323" s="54"/>
      <c r="EW323" s="24"/>
      <c r="EX323" s="24"/>
      <c r="EY323" s="167"/>
      <c r="EZ323" s="167"/>
      <c r="FA323" s="193"/>
      <c r="FB323" s="214">
        <v>44232</v>
      </c>
      <c r="FC323" s="214">
        <f ca="1">IF(BK323&gt;0,IF(DC323&gt;0,WORKDAY(DB323,20),IF(CT323&gt;0,WORKDAY(CS323,30),IF(CO323&gt;0,WORKDAY(CN323,40),FB323))),"-")</f>
        <v>44232</v>
      </c>
      <c r="FD323" s="167"/>
      <c r="FE323" s="167"/>
      <c r="FF323" s="24" t="str">
        <f>IF(FE323&gt;0,WORKDAY(FB323,10),"-")</f>
        <v>-</v>
      </c>
      <c r="FG323" s="24" t="str">
        <f>IF(FE323&gt;0,WORKDAY(FC323,10),"-")</f>
        <v>-</v>
      </c>
      <c r="FH323" s="5"/>
      <c r="FI323" s="5"/>
      <c r="FJ323" s="34"/>
      <c r="FK323" s="24">
        <f t="shared" si="308"/>
        <v>44260</v>
      </c>
      <c r="FL323" s="24">
        <f>FK323</f>
        <v>44260</v>
      </c>
      <c r="FM323" s="5"/>
      <c r="FN323" s="5"/>
      <c r="FO323" s="24" t="str">
        <f>IF(FN323&gt;0,WORKDAY(FK323,10),"-")</f>
        <v>-</v>
      </c>
      <c r="FP323" s="24" t="str">
        <f>IF(FN323&gt;0,WORKDAY(FL323,10),"-")</f>
        <v>-</v>
      </c>
      <c r="FQ323" s="5"/>
      <c r="FR323" s="5"/>
      <c r="FS323" s="54"/>
      <c r="FT323" s="24">
        <f t="shared" si="309"/>
        <v>44288</v>
      </c>
      <c r="FU323" s="24">
        <f>FT323</f>
        <v>44288</v>
      </c>
      <c r="FV323" s="5"/>
      <c r="FW323" s="5"/>
      <c r="FX323" s="24" t="str">
        <f>IF(FW323&gt;0,WORKDAY(FT323,10),"-")</f>
        <v>-</v>
      </c>
      <c r="FY323" s="24" t="str">
        <f>IF(FW323&gt;0,WORKDAY(FU323,10),"-")</f>
        <v>-</v>
      </c>
      <c r="FZ323" s="5"/>
      <c r="GA323" s="5"/>
      <c r="GB323" s="54"/>
      <c r="GC323" s="54"/>
      <c r="GD323" s="54"/>
      <c r="GE323" s="54"/>
      <c r="GF323" s="54"/>
      <c r="GG323" s="54"/>
      <c r="GH323" s="54"/>
      <c r="GI323" s="54"/>
      <c r="GJ323" s="54"/>
      <c r="GK323" s="54"/>
      <c r="GL323" s="54"/>
      <c r="GM323" s="54"/>
      <c r="GN323" s="54"/>
      <c r="GO323" s="54"/>
      <c r="GP323" s="54"/>
      <c r="GQ323" s="54"/>
      <c r="GR323" s="54"/>
      <c r="GS323" s="54"/>
      <c r="GT323" s="54"/>
      <c r="GU323" s="54"/>
      <c r="GV323" s="54"/>
      <c r="GW323" s="54"/>
      <c r="GX323" s="54"/>
      <c r="GY323" s="54"/>
      <c r="GZ323" s="193"/>
      <c r="HA323" s="54"/>
      <c r="HB323" s="54"/>
      <c r="HC323" s="54"/>
      <c r="HD323" s="34">
        <f t="shared" ca="1" si="246"/>
        <v>1</v>
      </c>
      <c r="HE323" s="25">
        <f t="shared" ca="1" si="271"/>
        <v>6.8389057750759875E-4</v>
      </c>
      <c r="HF323" s="25">
        <f t="shared" ca="1" si="272"/>
        <v>1.5197568389057751E-3</v>
      </c>
      <c r="HG323" s="25">
        <f t="shared" ca="1" si="273"/>
        <v>9.0543259557344079E-4</v>
      </c>
      <c r="HH323" s="25">
        <f t="shared" ca="1" si="274"/>
        <v>2.012072434607646E-3</v>
      </c>
      <c r="HI323" s="25"/>
      <c r="HJ323" s="25"/>
      <c r="HK323" s="5"/>
      <c r="HL323" s="24">
        <f t="shared" ca="1" si="241"/>
        <v>44251</v>
      </c>
      <c r="HM323" s="107"/>
      <c r="HO323" s="204" t="str">
        <f t="shared" si="247"/>
        <v>ожидание A1</v>
      </c>
      <c r="HP323" s="204" t="str">
        <f t="shared" si="248"/>
        <v>не выгружено 00</v>
      </c>
      <c r="HQ323" s="182" t="str">
        <f t="shared" si="249"/>
        <v>выгружено A1</v>
      </c>
      <c r="HR323" s="182" t="str">
        <f t="shared" si="250"/>
        <v>ожидание A1</v>
      </c>
      <c r="HS323" s="182" t="b">
        <f t="shared" si="251"/>
        <v>0</v>
      </c>
      <c r="HT323" s="182" t="str">
        <f t="shared" si="252"/>
        <v>ожидание замечаний</v>
      </c>
      <c r="HU323" s="182" t="str">
        <f t="shared" si="253"/>
        <v>0055-P2-GA1-CPC-TRM-00665</v>
      </c>
      <c r="HV323" s="191">
        <f t="shared" si="254"/>
        <v>44251</v>
      </c>
      <c r="HW323" s="184" t="str">
        <f t="shared" si="255"/>
        <v>ожидание A1</v>
      </c>
      <c r="HX323" s="191" t="str">
        <f t="shared" si="256"/>
        <v>ожидание A1</v>
      </c>
      <c r="HY323" s="183"/>
      <c r="HZ323" s="182" t="str">
        <f t="shared" si="257"/>
        <v>выгружено</v>
      </c>
      <c r="IA323" s="182" t="str">
        <f t="shared" si="258"/>
        <v>A1</v>
      </c>
      <c r="IB323" s="182" t="str">
        <f t="shared" si="259"/>
        <v>ожидание замечаний к ревизии</v>
      </c>
      <c r="IC323" s="182" t="str">
        <f t="shared" si="260"/>
        <v>A1</v>
      </c>
      <c r="ID323" s="182" t="str">
        <f t="shared" si="261"/>
        <v>A1</v>
      </c>
      <c r="IE323" s="185" t="str">
        <f t="shared" si="262"/>
        <v>1</v>
      </c>
      <c r="IF323" s="135" t="s">
        <v>705</v>
      </c>
      <c r="IG323" s="181">
        <v>1</v>
      </c>
    </row>
    <row r="324" spans="1:289" s="57" customFormat="1" ht="42.75" hidden="1" customHeight="1">
      <c r="A324" s="6"/>
      <c r="B324" s="19" t="s">
        <v>156</v>
      </c>
      <c r="C324" s="19" t="s">
        <v>157</v>
      </c>
      <c r="D324" s="5"/>
      <c r="E324" s="5"/>
      <c r="F324" s="5"/>
      <c r="G324" s="5"/>
      <c r="H324" s="5" t="s">
        <v>727</v>
      </c>
      <c r="I324" s="5" t="s">
        <v>736</v>
      </c>
      <c r="J324" s="5"/>
      <c r="K324" s="5"/>
      <c r="L324" s="5"/>
      <c r="M324" s="5"/>
      <c r="N324" s="5"/>
      <c r="O324" s="5"/>
      <c r="P324" s="5" t="s">
        <v>749</v>
      </c>
      <c r="Q324" s="5" t="s">
        <v>750</v>
      </c>
      <c r="R324" s="5" t="s">
        <v>205</v>
      </c>
      <c r="S324" s="5" t="s">
        <v>357</v>
      </c>
      <c r="T324" s="5" t="s">
        <v>726</v>
      </c>
      <c r="U324" s="5" t="s">
        <v>158</v>
      </c>
      <c r="V324" s="5"/>
      <c r="W324" s="167" t="str">
        <f t="shared" si="301"/>
        <v>3-60-JEMC-0002</v>
      </c>
      <c r="X324" s="19" t="s">
        <v>180</v>
      </c>
      <c r="Y324" s="19">
        <v>60</v>
      </c>
      <c r="Z324" s="19" t="s">
        <v>177</v>
      </c>
      <c r="AA324" s="19" t="s">
        <v>305</v>
      </c>
      <c r="AB324" s="19"/>
      <c r="AC324" s="19" t="s">
        <v>192</v>
      </c>
      <c r="AD324" s="5"/>
      <c r="AE324" s="19">
        <v>4</v>
      </c>
      <c r="AF324" s="19" t="s">
        <v>181</v>
      </c>
      <c r="AG324" s="19" t="s">
        <v>182</v>
      </c>
      <c r="AH324" s="19">
        <v>335</v>
      </c>
      <c r="AI324" s="19" t="s">
        <v>193</v>
      </c>
      <c r="AJ324" s="5"/>
      <c r="AK324" s="5"/>
      <c r="AL324" s="5" t="s">
        <v>123</v>
      </c>
      <c r="AM324" s="5"/>
      <c r="AN324" s="5" t="s">
        <v>546</v>
      </c>
      <c r="AO324" s="5" t="str">
        <f>CONCATENATE("0055-",B324,"-",C324,"-","4",".",AE324,".",AF324,".",AG324,".",AH324,"-",AL324,".",AN324,"-",AI324)</f>
        <v>0055-CPC-GA1-4.4.4.60.335-ASK1.JH-0003</v>
      </c>
      <c r="AP324" s="5" t="str">
        <f>CONCATENATE("0055-",B324,"-",C324,"-","4",".",AE324,".",AF324,".",AG324,".",AH324,"-",AL324,"-",AN324,"-",AI324,"_",BD324,"_",U324)</f>
        <v>0055-CPC-GA1-4.4.4.60.335-ASK1-JH-0003_-_ER</v>
      </c>
      <c r="AQ324" s="13" t="s">
        <v>389</v>
      </c>
      <c r="AR324" s="13" t="s">
        <v>516</v>
      </c>
      <c r="AS324" s="13"/>
      <c r="AT324" s="13"/>
      <c r="AU324" s="13" t="s">
        <v>286</v>
      </c>
      <c r="AV324" s="13" t="s">
        <v>287</v>
      </c>
      <c r="AW324" s="13" t="str">
        <f>CONCATENATE(AQ324," ",AS324,CHAR(10),W324,CHAR(10),AU324)</f>
        <v>AUCS Marshalling Cabinet 
3-60-JEMC-0002
Passport</v>
      </c>
      <c r="AX324" s="13" t="str">
        <f>CONCATENATE(AR324," ",AT324,CHAR(10),W324,CHAR(10),AV324)</f>
        <v>Шкаф кроссовый АСУ Э 
3-60-JEMC-0002
Паспорт</v>
      </c>
      <c r="AY324" s="5"/>
      <c r="AZ324" s="5" t="s">
        <v>490</v>
      </c>
      <c r="BA324" s="5" t="s">
        <v>489</v>
      </c>
      <c r="BB324" s="5" t="str">
        <f>IF(FW324&gt;0,"02",IF(FN324&gt;0,"01",IF(FE324&gt;0,"00",IF(EM324&gt;0,"G1",IF(ED324&gt;0,"F1",IF(DU324&gt;0,"E1",IF(DL324&gt;0,"D1",IF(DC324&gt;0,"C1",IF(CT324&gt;0,"B1",IF(BM324&gt;0,"A1","-"))))))))))</f>
        <v>-</v>
      </c>
      <c r="BC324" s="167" t="str">
        <f t="shared" si="306"/>
        <v>-</v>
      </c>
      <c r="BD324" s="5" t="str">
        <f t="shared" si="307"/>
        <v>-</v>
      </c>
      <c r="BE324" s="5"/>
      <c r="BF324" s="5"/>
      <c r="BG324" s="12"/>
      <c r="BH324" s="5"/>
      <c r="BI324" s="5"/>
      <c r="BJ324" s="54">
        <f>FB324-(28+15)</f>
        <v>44227</v>
      </c>
      <c r="BK324" s="54">
        <f ca="1">IF(BM324&gt;0,BL324,IF(BJ324&lt;TODAY(),WORKDAY(TODAY(),10),BJ324))</f>
        <v>44294</v>
      </c>
      <c r="BL324" s="54"/>
      <c r="BM324" s="5"/>
      <c r="BN324" s="167"/>
      <c r="BO324" s="167"/>
      <c r="BP324" s="167"/>
      <c r="BQ324" s="167"/>
      <c r="BR324" s="157"/>
      <c r="BS324" s="157"/>
      <c r="BT324" s="157"/>
      <c r="BU324" s="157"/>
      <c r="BV324" s="157"/>
      <c r="BW324" s="147"/>
      <c r="BX324" s="147"/>
      <c r="BY324" s="147"/>
      <c r="BZ324" s="147"/>
      <c r="CA324" s="147"/>
      <c r="CB324" s="125"/>
      <c r="CC324" s="125"/>
      <c r="CD324" s="125"/>
      <c r="CE324" s="125"/>
      <c r="CF324" s="125"/>
      <c r="CG324" s="125"/>
      <c r="CH324" s="125"/>
      <c r="CI324" s="125"/>
      <c r="CJ324" s="125"/>
      <c r="CK324" s="125"/>
      <c r="CL324" s="24">
        <f>WORKDAY(BJ324,20)</f>
        <v>44253</v>
      </c>
      <c r="CM324" s="24" t="str">
        <f>IF(BM324&gt;0,WORKDAY(BK324,10),"-")</f>
        <v>-</v>
      </c>
      <c r="CN324" s="54"/>
      <c r="CO324" s="117"/>
      <c r="CP324" s="34">
        <v>3</v>
      </c>
      <c r="CQ324" s="24">
        <f>WORKDAY(CL324,10)</f>
        <v>44267</v>
      </c>
      <c r="CR324" s="24" t="str">
        <f>IF(CO324&gt;0,WORKDAY(CM324,10),"-")</f>
        <v>-</v>
      </c>
      <c r="CS324" s="54"/>
      <c r="CT324" s="5"/>
      <c r="CU324" s="24" t="str">
        <f>IF(CT324&gt;0,WORKDAY(CQ324,10),"-")</f>
        <v>-</v>
      </c>
      <c r="CV324" s="24" t="str">
        <f>IF(CT324&gt;0,WORKDAY(CR324,10),"-")</f>
        <v>-</v>
      </c>
      <c r="CW324" s="54"/>
      <c r="CX324" s="5"/>
      <c r="CY324" s="34"/>
      <c r="CZ324" s="24" t="str">
        <f>IF(CX324&gt;0,WORKDAY(CU324,10),"-")</f>
        <v>-</v>
      </c>
      <c r="DA324" s="24" t="str">
        <f>IF(CX324&gt;0,WORKDAY(CV324,10),"-")</f>
        <v>-</v>
      </c>
      <c r="DB324" s="24"/>
      <c r="DC324" s="5"/>
      <c r="DD324" s="24" t="str">
        <f>IF(DC324&gt;0,WORKDAY(CZ324,10),"-")</f>
        <v>-</v>
      </c>
      <c r="DE324" s="24" t="str">
        <f>IF(DC324&gt;0,WORKDAY(DA324,10),"-")</f>
        <v>-</v>
      </c>
      <c r="DF324" s="5"/>
      <c r="DG324" s="5"/>
      <c r="DH324" s="54"/>
      <c r="DI324" s="24" t="str">
        <f>IF(DG324&gt;0,WORKDAY(DD324,10),"-")</f>
        <v>-</v>
      </c>
      <c r="DJ324" s="24" t="str">
        <f>IF(DG324&gt;0,WORKDAY(DE324,10),"-")</f>
        <v>-</v>
      </c>
      <c r="DK324" s="5"/>
      <c r="DL324" s="5"/>
      <c r="DM324" s="24" t="str">
        <f>IF(DL324&gt;0,WORKDAY(DI324,10),"-")</f>
        <v>-</v>
      </c>
      <c r="DN324" s="24" t="str">
        <f>IF(DL324&gt;0,WORKDAY(DJ324,10),"-")</f>
        <v>-</v>
      </c>
      <c r="DO324" s="5"/>
      <c r="DP324" s="5"/>
      <c r="DQ324" s="54"/>
      <c r="DR324" s="24" t="str">
        <f>IF(DP324&gt;0,WORKDAY(DM324,10),"-")</f>
        <v>-</v>
      </c>
      <c r="DS324" s="24" t="str">
        <f>IF(DP324&gt;0,WORKDAY(DN324,10),"-")</f>
        <v>-</v>
      </c>
      <c r="DT324" s="5"/>
      <c r="DU324" s="5"/>
      <c r="DV324" s="24" t="str">
        <f>IF(DU324&gt;0,WORKDAY(DR324,10),"-")</f>
        <v>-</v>
      </c>
      <c r="DW324" s="24" t="str">
        <f>IF(DU324&gt;0,WORKDAY(DS324,10),"-")</f>
        <v>-</v>
      </c>
      <c r="DX324" s="5"/>
      <c r="DY324" s="5"/>
      <c r="DZ324" s="54"/>
      <c r="EA324" s="24" t="str">
        <f>IF(DY324&gt;0,WORKDAY(DV324,10),"-")</f>
        <v>-</v>
      </c>
      <c r="EB324" s="24" t="str">
        <f>IF(DY324&gt;0,WORKDAY(DW324,10),"-")</f>
        <v>-</v>
      </c>
      <c r="EC324" s="5"/>
      <c r="ED324" s="5"/>
      <c r="EE324" s="24" t="str">
        <f>IF(ED324&gt;0,WORKDAY(EA324,10),"-")</f>
        <v>-</v>
      </c>
      <c r="EF324" s="24" t="str">
        <f>IF(ED324&gt;0,WORKDAY(EB324,10),"-")</f>
        <v>-</v>
      </c>
      <c r="EG324" s="5"/>
      <c r="EH324" s="5"/>
      <c r="EI324" s="54"/>
      <c r="EJ324" s="24" t="str">
        <f>IF(EH324&gt;0,WORKDAY(EE324,10),"-")</f>
        <v>-</v>
      </c>
      <c r="EK324" s="24" t="str">
        <f>IF(EH324&gt;0,WORKDAY(EF324,10),"-")</f>
        <v>-</v>
      </c>
      <c r="EL324" s="5"/>
      <c r="EM324" s="5"/>
      <c r="EN324" s="24" t="str">
        <f>IF(EM324&gt;0,WORKDAY(EJ324,10),"-")</f>
        <v>-</v>
      </c>
      <c r="EO324" s="24" t="str">
        <f>IF(EM324&gt;0,WORKDAY(EK324,10),"-")</f>
        <v>-</v>
      </c>
      <c r="EP324" s="5"/>
      <c r="EQ324" s="5"/>
      <c r="ER324" s="54"/>
      <c r="ES324" s="54"/>
      <c r="ET324" s="54"/>
      <c r="EU324" s="54"/>
      <c r="EV324" s="54"/>
      <c r="EW324" s="24"/>
      <c r="EX324" s="24"/>
      <c r="EY324" s="167"/>
      <c r="EZ324" s="167"/>
      <c r="FA324" s="193"/>
      <c r="FB324" s="214">
        <v>44270</v>
      </c>
      <c r="FC324" s="214">
        <f ca="1">IF(BK324&gt;0,IF(DC324&gt;0,WORKDAY(DB324,20),IF(CT324&gt;0,WORKDAY(CS324,30),IF(CO324&gt;0,WORKDAY(CN324,40),FB324))),"-")</f>
        <v>44270</v>
      </c>
      <c r="FD324" s="167"/>
      <c r="FE324" s="167"/>
      <c r="FF324" s="24" t="str">
        <f>IF(FE324&gt;0,WORKDAY(FB324,10),"-")</f>
        <v>-</v>
      </c>
      <c r="FG324" s="24" t="str">
        <f>IF(FE324&gt;0,WORKDAY(FC324,10),"-")</f>
        <v>-</v>
      </c>
      <c r="FH324" s="167"/>
      <c r="FI324" s="167"/>
      <c r="FJ324" s="196">
        <v>1</v>
      </c>
      <c r="FK324" s="24">
        <f t="shared" si="308"/>
        <v>44298</v>
      </c>
      <c r="FL324" s="24">
        <f>FK324</f>
        <v>44298</v>
      </c>
      <c r="FM324" s="5"/>
      <c r="FN324" s="5"/>
      <c r="FO324" s="24" t="str">
        <f>IF(FN324&gt;0,WORKDAY(FK324,10),"-")</f>
        <v>-</v>
      </c>
      <c r="FP324" s="24" t="str">
        <f>IF(FN324&gt;0,WORKDAY(FL324,10),"-")</f>
        <v>-</v>
      </c>
      <c r="FQ324" s="5"/>
      <c r="FR324" s="5"/>
      <c r="FS324" s="54"/>
      <c r="FT324" s="24">
        <f t="shared" si="309"/>
        <v>44326</v>
      </c>
      <c r="FU324" s="24">
        <f>FT324</f>
        <v>44326</v>
      </c>
      <c r="FV324" s="5"/>
      <c r="FW324" s="5"/>
      <c r="FX324" s="24" t="str">
        <f>IF(FW324&gt;0,WORKDAY(FT324,10),"-")</f>
        <v>-</v>
      </c>
      <c r="FY324" s="24" t="str">
        <f>IF(FW324&gt;0,WORKDAY(FU324,10),"-")</f>
        <v>-</v>
      </c>
      <c r="FZ324" s="5"/>
      <c r="GA324" s="5"/>
      <c r="GB324" s="54"/>
      <c r="GC324" s="54"/>
      <c r="GD324" s="54"/>
      <c r="GE324" s="54"/>
      <c r="GF324" s="54"/>
      <c r="GG324" s="54"/>
      <c r="GH324" s="54"/>
      <c r="GI324" s="54"/>
      <c r="GJ324" s="54"/>
      <c r="GK324" s="54"/>
      <c r="GL324" s="54"/>
      <c r="GM324" s="54"/>
      <c r="GN324" s="54"/>
      <c r="GO324" s="54"/>
      <c r="GP324" s="54"/>
      <c r="GQ324" s="54"/>
      <c r="GR324" s="54"/>
      <c r="GS324" s="54"/>
      <c r="GT324" s="54"/>
      <c r="GU324" s="54"/>
      <c r="GV324" s="54"/>
      <c r="GW324" s="54"/>
      <c r="GX324" s="54"/>
      <c r="GY324" s="54"/>
      <c r="GZ324" s="193"/>
      <c r="HA324" s="54"/>
      <c r="HB324" s="54"/>
      <c r="HC324" s="54"/>
      <c r="HD324" s="34">
        <f t="shared" ca="1" si="246"/>
        <v>1</v>
      </c>
      <c r="HE324" s="25">
        <f t="shared" si="271"/>
        <v>0</v>
      </c>
      <c r="HF324" s="25">
        <f t="shared" ca="1" si="272"/>
        <v>1.5197568389057751E-3</v>
      </c>
      <c r="HG324" s="25">
        <f t="shared" si="273"/>
        <v>0</v>
      </c>
      <c r="HH324" s="25">
        <f t="shared" ca="1" si="274"/>
        <v>2.012072434607646E-3</v>
      </c>
      <c r="HI324" s="25"/>
      <c r="HJ324" s="25"/>
      <c r="HK324" s="5"/>
      <c r="HL324" s="24" t="str">
        <f t="shared" ca="1" si="241"/>
        <v>-</v>
      </c>
      <c r="HM324" s="107"/>
      <c r="HO324" s="204" t="str">
        <f t="shared" si="247"/>
        <v>не выгружено A1</v>
      </c>
      <c r="HP324" s="204" t="str">
        <f t="shared" si="248"/>
        <v>не выгружено 00</v>
      </c>
      <c r="HQ324" s="182" t="str">
        <f t="shared" si="249"/>
        <v>не выгружено A1</v>
      </c>
      <c r="HR324" s="182" t="str">
        <f t="shared" si="250"/>
        <v>не выгружено A1</v>
      </c>
      <c r="HS324" s="182" t="b">
        <f t="shared" si="251"/>
        <v>0</v>
      </c>
      <c r="HT324" s="182" t="str">
        <f t="shared" si="252"/>
        <v>не выгружено A1</v>
      </c>
      <c r="HU324" s="182" t="str">
        <f t="shared" si="253"/>
        <v>не выгружено A1</v>
      </c>
      <c r="HV324" s="191" t="str">
        <f t="shared" si="254"/>
        <v>не выгружено A1</v>
      </c>
      <c r="HW324" s="184" t="str">
        <f t="shared" si="255"/>
        <v>не выгружено A1</v>
      </c>
      <c r="HX324" s="191" t="str">
        <f t="shared" si="256"/>
        <v>не выгружено A1</v>
      </c>
      <c r="HY324" s="183"/>
      <c r="HZ324" s="182" t="str">
        <f t="shared" si="257"/>
        <v>не выгружено</v>
      </c>
      <c r="IA324" s="182" t="str">
        <f t="shared" si="258"/>
        <v>A1</v>
      </c>
      <c r="IB324" s="182" t="str">
        <f t="shared" si="259"/>
        <v>не выгружено</v>
      </c>
      <c r="IC324" s="182" t="str">
        <f t="shared" si="260"/>
        <v>A1</v>
      </c>
      <c r="ID324" s="182" t="str">
        <f t="shared" si="261"/>
        <v>A1</v>
      </c>
      <c r="IE324" s="185" t="str">
        <f t="shared" si="262"/>
        <v>выгрузить A1</v>
      </c>
      <c r="IF324" s="135" t="s">
        <v>705</v>
      </c>
      <c r="IG324" s="181">
        <v>1</v>
      </c>
    </row>
    <row r="325" spans="1:289" s="87" customFormat="1" ht="15" hidden="1" customHeight="1">
      <c r="A325" s="17"/>
      <c r="B325" s="20"/>
      <c r="C325" s="20"/>
      <c r="D325" s="18"/>
      <c r="E325" s="18"/>
      <c r="F325" s="18"/>
      <c r="G325" s="18"/>
      <c r="H325" s="18"/>
      <c r="I325" s="18"/>
      <c r="J325" s="18"/>
      <c r="K325" s="18"/>
      <c r="L325" s="18"/>
      <c r="M325" s="18"/>
      <c r="N325" s="18"/>
      <c r="O325" s="18"/>
      <c r="P325" s="18"/>
      <c r="Q325" s="18"/>
      <c r="R325" s="18"/>
      <c r="S325" s="18"/>
      <c r="T325" s="18"/>
      <c r="U325" s="18"/>
      <c r="V325" s="18"/>
      <c r="W325" s="20"/>
      <c r="X325" s="20"/>
      <c r="Y325" s="20"/>
      <c r="Z325" s="20"/>
      <c r="AA325" s="20"/>
      <c r="AB325" s="20"/>
      <c r="AC325" s="20"/>
      <c r="AD325" s="18"/>
      <c r="AE325" s="20"/>
      <c r="AF325" s="20"/>
      <c r="AG325" s="20"/>
      <c r="AH325" s="20"/>
      <c r="AI325" s="20"/>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71"/>
      <c r="BO325" s="171"/>
      <c r="BP325" s="171"/>
      <c r="BQ325" s="171"/>
      <c r="BR325" s="161"/>
      <c r="BS325" s="161"/>
      <c r="BT325" s="161"/>
      <c r="BU325" s="161"/>
      <c r="BV325" s="161"/>
      <c r="BW325" s="151"/>
      <c r="BX325" s="151"/>
      <c r="BY325" s="151"/>
      <c r="BZ325" s="151"/>
      <c r="CA325" s="151"/>
      <c r="CB325" s="129"/>
      <c r="CC325" s="129"/>
      <c r="CD325" s="129"/>
      <c r="CE325" s="129"/>
      <c r="CF325" s="129"/>
      <c r="CG325" s="129"/>
      <c r="CH325" s="129"/>
      <c r="CI325" s="129"/>
      <c r="CJ325" s="129"/>
      <c r="CK325" s="129"/>
      <c r="CL325" s="18"/>
      <c r="CM325" s="18"/>
      <c r="CN325" s="18"/>
      <c r="CO325" s="118"/>
      <c r="CP325" s="48"/>
      <c r="CQ325" s="18"/>
      <c r="CR325" s="18"/>
      <c r="CS325" s="18"/>
      <c r="CT325" s="18"/>
      <c r="CU325" s="18"/>
      <c r="CV325" s="18"/>
      <c r="CW325" s="18"/>
      <c r="CX325" s="18"/>
      <c r="CY325" s="34"/>
      <c r="CZ325" s="18"/>
      <c r="DA325" s="18"/>
      <c r="DB325" s="18"/>
      <c r="DC325" s="18"/>
      <c r="DD325" s="18"/>
      <c r="DE325" s="18"/>
      <c r="DF325" s="18"/>
      <c r="DG325" s="18"/>
      <c r="DH325" s="45"/>
      <c r="DI325" s="18"/>
      <c r="DJ325" s="18"/>
      <c r="DK325" s="18"/>
      <c r="DL325" s="18"/>
      <c r="DM325" s="18"/>
      <c r="DN325" s="18"/>
      <c r="DO325" s="18"/>
      <c r="DP325" s="18"/>
      <c r="DQ325" s="45"/>
      <c r="DR325" s="18"/>
      <c r="DS325" s="18"/>
      <c r="DT325" s="18"/>
      <c r="DU325" s="18"/>
      <c r="DV325" s="18"/>
      <c r="DW325" s="18"/>
      <c r="DX325" s="18"/>
      <c r="DY325" s="18"/>
      <c r="DZ325" s="45"/>
      <c r="EA325" s="18"/>
      <c r="EB325" s="18"/>
      <c r="EC325" s="18"/>
      <c r="ED325" s="18"/>
      <c r="EE325" s="18"/>
      <c r="EF325" s="18"/>
      <c r="EG325" s="18"/>
      <c r="EH325" s="18"/>
      <c r="EI325" s="45"/>
      <c r="EJ325" s="18"/>
      <c r="EK325" s="18"/>
      <c r="EL325" s="18"/>
      <c r="EM325" s="18"/>
      <c r="EN325" s="18"/>
      <c r="EO325" s="18"/>
      <c r="EP325" s="18"/>
      <c r="EQ325" s="18"/>
      <c r="ER325" s="45"/>
      <c r="ES325" s="110"/>
      <c r="ET325" s="110"/>
      <c r="EU325" s="110"/>
      <c r="EV325" s="110"/>
      <c r="EW325" s="192"/>
      <c r="EX325" s="192"/>
      <c r="EY325" s="192"/>
      <c r="EZ325" s="192"/>
      <c r="FA325" s="199"/>
      <c r="FB325" s="214"/>
      <c r="FC325" s="214"/>
      <c r="FD325" s="18"/>
      <c r="FE325" s="18"/>
      <c r="FF325" s="18"/>
      <c r="FG325" s="18"/>
      <c r="FH325" s="18"/>
      <c r="FI325" s="18"/>
      <c r="FJ325" s="34"/>
      <c r="FK325" s="18"/>
      <c r="FL325" s="18"/>
      <c r="FM325" s="18"/>
      <c r="FN325" s="18"/>
      <c r="FO325" s="18"/>
      <c r="FP325" s="18"/>
      <c r="FQ325" s="18"/>
      <c r="FR325" s="18"/>
      <c r="FS325" s="45"/>
      <c r="FT325" s="18"/>
      <c r="FU325" s="18"/>
      <c r="FV325" s="18"/>
      <c r="FW325" s="18"/>
      <c r="FX325" s="18"/>
      <c r="FY325" s="18"/>
      <c r="FZ325" s="18"/>
      <c r="GA325" s="18"/>
      <c r="GB325" s="45"/>
      <c r="GC325" s="110"/>
      <c r="GD325" s="110"/>
      <c r="GE325" s="110"/>
      <c r="GF325" s="110"/>
      <c r="GG325" s="110"/>
      <c r="GH325" s="110"/>
      <c r="GI325" s="110"/>
      <c r="GJ325" s="110"/>
      <c r="GK325" s="110"/>
      <c r="GL325" s="110"/>
      <c r="GM325" s="110"/>
      <c r="GN325" s="110"/>
      <c r="GO325" s="110"/>
      <c r="GP325" s="110"/>
      <c r="GQ325" s="110"/>
      <c r="GR325" s="110"/>
      <c r="GS325" s="110"/>
      <c r="GT325" s="110"/>
      <c r="GU325" s="110"/>
      <c r="GV325" s="110"/>
      <c r="GW325" s="110"/>
      <c r="GX325" s="110"/>
      <c r="GY325" s="45"/>
      <c r="GZ325" s="199"/>
      <c r="HA325" s="110"/>
      <c r="HB325" s="110"/>
      <c r="HC325" s="110"/>
      <c r="HD325" s="34">
        <f t="shared" si="246"/>
        <v>0</v>
      </c>
      <c r="HE325" s="25">
        <f t="shared" si="271"/>
        <v>0</v>
      </c>
      <c r="HF325" s="25">
        <f t="shared" si="272"/>
        <v>0</v>
      </c>
      <c r="HG325" s="25">
        <f t="shared" si="273"/>
        <v>0</v>
      </c>
      <c r="HH325" s="25">
        <f t="shared" si="274"/>
        <v>0</v>
      </c>
      <c r="HI325" s="25"/>
      <c r="HJ325" s="18"/>
      <c r="HK325" s="18"/>
      <c r="HL325" s="24" t="str">
        <f t="shared" si="241"/>
        <v>-</v>
      </c>
      <c r="HM325" s="107"/>
      <c r="HN325" s="85"/>
      <c r="HO325" s="204" t="str">
        <f t="shared" si="247"/>
        <v>---/---</v>
      </c>
      <c r="HP325" s="204" t="str">
        <f t="shared" si="248"/>
        <v>---/---</v>
      </c>
      <c r="HQ325" s="182" t="str">
        <f t="shared" si="249"/>
        <v>---/---</v>
      </c>
      <c r="HR325" s="182" t="str">
        <f t="shared" si="250"/>
        <v>---/---</v>
      </c>
      <c r="HS325" s="182" t="b">
        <f t="shared" si="251"/>
        <v>0</v>
      </c>
      <c r="HT325" s="182" t="str">
        <f t="shared" si="252"/>
        <v>---/---</v>
      </c>
      <c r="HU325" s="182" t="str">
        <f t="shared" si="253"/>
        <v>---/---</v>
      </c>
      <c r="HV325" s="191" t="str">
        <f t="shared" si="254"/>
        <v>---/---</v>
      </c>
      <c r="HW325" s="184" t="str">
        <f t="shared" si="255"/>
        <v>---/---</v>
      </c>
      <c r="HX325" s="191" t="str">
        <f t="shared" si="256"/>
        <v>---/---</v>
      </c>
      <c r="HY325" s="183"/>
      <c r="HZ325" s="182" t="str">
        <f t="shared" si="257"/>
        <v>---/---</v>
      </c>
      <c r="IA325" s="182" t="str">
        <f t="shared" si="258"/>
        <v>---/---</v>
      </c>
      <c r="IB325" s="182" t="str">
        <f t="shared" si="259"/>
        <v>---/---</v>
      </c>
      <c r="IC325" s="182" t="str">
        <f t="shared" si="260"/>
        <v>---/---</v>
      </c>
      <c r="ID325" s="182" t="str">
        <f t="shared" si="261"/>
        <v>---/---</v>
      </c>
      <c r="IE325" s="185" t="str">
        <f t="shared" si="262"/>
        <v>---/---</v>
      </c>
      <c r="IF325" s="135" t="s">
        <v>717</v>
      </c>
      <c r="IG325" s="181">
        <v>1</v>
      </c>
      <c r="IH325" s="85"/>
      <c r="II325" s="85"/>
      <c r="IJ325" s="85"/>
      <c r="IK325" s="85"/>
      <c r="IL325" s="85"/>
      <c r="IM325" s="85"/>
      <c r="IN325" s="85"/>
      <c r="IO325" s="85"/>
      <c r="IP325" s="85"/>
      <c r="IQ325" s="85"/>
      <c r="IR325" s="85"/>
      <c r="IS325" s="85"/>
      <c r="IT325" s="85"/>
      <c r="IU325" s="85"/>
      <c r="IV325" s="85"/>
      <c r="IW325" s="85"/>
      <c r="IX325" s="85"/>
      <c r="IY325" s="85"/>
      <c r="IZ325" s="85"/>
      <c r="JA325" s="85"/>
      <c r="JB325" s="85"/>
      <c r="JC325" s="85"/>
      <c r="JD325" s="85"/>
      <c r="JE325" s="85"/>
      <c r="JF325" s="85"/>
      <c r="JG325" s="85"/>
      <c r="JH325" s="85"/>
      <c r="JI325" s="85"/>
      <c r="JJ325" s="85"/>
      <c r="JK325" s="85"/>
      <c r="JL325" s="85"/>
      <c r="JM325" s="85"/>
      <c r="JN325" s="85"/>
      <c r="JO325" s="85"/>
      <c r="JP325" s="85"/>
      <c r="JQ325" s="85"/>
      <c r="JR325" s="85"/>
      <c r="JS325" s="85"/>
      <c r="JT325" s="85"/>
      <c r="JU325" s="85"/>
      <c r="JV325" s="85"/>
      <c r="JW325" s="85"/>
      <c r="JX325" s="85"/>
      <c r="JY325" s="85"/>
      <c r="JZ325" s="85"/>
      <c r="KA325" s="85"/>
      <c r="KB325" s="85"/>
      <c r="KC325" s="85"/>
    </row>
    <row r="326" spans="1:289" s="57" customFormat="1" ht="45" hidden="1" customHeight="1">
      <c r="A326" s="17"/>
      <c r="B326" s="20"/>
      <c r="C326" s="20"/>
      <c r="D326" s="18"/>
      <c r="E326" s="18"/>
      <c r="F326" s="18"/>
      <c r="G326" s="18"/>
      <c r="H326" s="18"/>
      <c r="I326" s="18"/>
      <c r="J326" s="18"/>
      <c r="K326" s="18"/>
      <c r="L326" s="18"/>
      <c r="M326" s="18"/>
      <c r="N326" s="18"/>
      <c r="O326" s="18"/>
      <c r="P326" s="18"/>
      <c r="Q326" s="18"/>
      <c r="R326" s="18"/>
      <c r="S326" s="18"/>
      <c r="T326" s="18"/>
      <c r="U326" s="18"/>
      <c r="V326" s="18"/>
      <c r="W326" s="20"/>
      <c r="X326" s="20"/>
      <c r="Y326" s="20"/>
      <c r="Z326" s="20"/>
      <c r="AA326" s="20"/>
      <c r="AB326" s="20"/>
      <c r="AC326" s="20"/>
      <c r="AD326" s="18"/>
      <c r="AE326" s="20"/>
      <c r="AF326" s="20"/>
      <c r="AG326" s="20"/>
      <c r="AH326" s="20"/>
      <c r="AI326" s="20"/>
      <c r="AJ326" s="18"/>
      <c r="AK326" s="18"/>
      <c r="AL326" s="18"/>
      <c r="AM326" s="18"/>
      <c r="AN326" s="18"/>
      <c r="AO326" s="18"/>
      <c r="AP326" s="18"/>
      <c r="AQ326" s="39" t="s">
        <v>578</v>
      </c>
      <c r="AR326" s="39" t="s">
        <v>579</v>
      </c>
      <c r="AS326" s="39"/>
      <c r="AT326" s="39"/>
      <c r="AU326" s="39" t="s">
        <v>580</v>
      </c>
      <c r="AV326" s="39" t="s">
        <v>581</v>
      </c>
      <c r="AW326" s="39" t="s">
        <v>580</v>
      </c>
      <c r="AX326" s="39" t="s">
        <v>581</v>
      </c>
      <c r="AY326" s="18"/>
      <c r="AZ326" s="18"/>
      <c r="BA326" s="18"/>
      <c r="BB326" s="18"/>
      <c r="BC326" s="18"/>
      <c r="BD326" s="18"/>
      <c r="BE326" s="18"/>
      <c r="BF326" s="18"/>
      <c r="BG326" s="18"/>
      <c r="BH326" s="18"/>
      <c r="BI326" s="18"/>
      <c r="BJ326" s="18"/>
      <c r="BK326" s="18"/>
      <c r="BL326" s="18"/>
      <c r="BM326" s="18"/>
      <c r="BN326" s="171"/>
      <c r="BO326" s="171"/>
      <c r="BP326" s="171"/>
      <c r="BQ326" s="171"/>
      <c r="BR326" s="161"/>
      <c r="BS326" s="161"/>
      <c r="BT326" s="161"/>
      <c r="BU326" s="161"/>
      <c r="BV326" s="161"/>
      <c r="BW326" s="151"/>
      <c r="BX326" s="151"/>
      <c r="BY326" s="151"/>
      <c r="BZ326" s="151"/>
      <c r="CA326" s="151"/>
      <c r="CB326" s="129"/>
      <c r="CC326" s="129"/>
      <c r="CD326" s="129"/>
      <c r="CE326" s="129"/>
      <c r="CF326" s="129"/>
      <c r="CG326" s="129"/>
      <c r="CH326" s="129"/>
      <c r="CI326" s="129"/>
      <c r="CJ326" s="129"/>
      <c r="CK326" s="129"/>
      <c r="CL326" s="18"/>
      <c r="CM326" s="18"/>
      <c r="CN326" s="18"/>
      <c r="CO326" s="118"/>
      <c r="CP326" s="48"/>
      <c r="CQ326" s="18"/>
      <c r="CR326" s="18"/>
      <c r="CS326" s="18"/>
      <c r="CT326" s="18"/>
      <c r="CU326" s="18"/>
      <c r="CV326" s="18"/>
      <c r="CW326" s="18"/>
      <c r="CX326" s="18"/>
      <c r="CY326" s="34"/>
      <c r="CZ326" s="18"/>
      <c r="DA326" s="18"/>
      <c r="DB326" s="18"/>
      <c r="DC326" s="18"/>
      <c r="DD326" s="18"/>
      <c r="DE326" s="18"/>
      <c r="DF326" s="18"/>
      <c r="DG326" s="18"/>
      <c r="DH326" s="45"/>
      <c r="DI326" s="18"/>
      <c r="DJ326" s="18"/>
      <c r="DK326" s="18"/>
      <c r="DL326" s="18"/>
      <c r="DM326" s="18"/>
      <c r="DN326" s="18"/>
      <c r="DO326" s="18"/>
      <c r="DP326" s="18"/>
      <c r="DQ326" s="45"/>
      <c r="DR326" s="18"/>
      <c r="DS326" s="18"/>
      <c r="DT326" s="18"/>
      <c r="DU326" s="18"/>
      <c r="DV326" s="18"/>
      <c r="DW326" s="18"/>
      <c r="DX326" s="18"/>
      <c r="DY326" s="18"/>
      <c r="DZ326" s="45"/>
      <c r="EA326" s="18"/>
      <c r="EB326" s="18"/>
      <c r="EC326" s="18"/>
      <c r="ED326" s="18"/>
      <c r="EE326" s="18"/>
      <c r="EF326" s="18"/>
      <c r="EG326" s="18"/>
      <c r="EH326" s="18"/>
      <c r="EI326" s="45"/>
      <c r="EJ326" s="18"/>
      <c r="EK326" s="18"/>
      <c r="EL326" s="18"/>
      <c r="EM326" s="18"/>
      <c r="EN326" s="18"/>
      <c r="EO326" s="18"/>
      <c r="EP326" s="18"/>
      <c r="EQ326" s="18"/>
      <c r="ER326" s="45"/>
      <c r="ES326" s="110"/>
      <c r="ET326" s="110"/>
      <c r="EU326" s="110"/>
      <c r="EV326" s="110"/>
      <c r="EW326" s="192"/>
      <c r="EX326" s="192"/>
      <c r="EY326" s="192"/>
      <c r="EZ326" s="192"/>
      <c r="FA326" s="199"/>
      <c r="FB326" s="214" t="s">
        <v>351</v>
      </c>
      <c r="FC326" s="214" t="str">
        <f t="shared" ref="FC326:FC331" si="310">IF(BK326&gt;0,IF(DC326&gt;0,WORKDAY(DB326,20),IF(CT326&gt;0,WORKDAY(CS326,30),IF(CO326&gt;0,WORKDAY(CN326,40),FB326))),"-")</f>
        <v>-</v>
      </c>
      <c r="FD326" s="18"/>
      <c r="FE326" s="18"/>
      <c r="FF326" s="18"/>
      <c r="FG326" s="18"/>
      <c r="FH326" s="18"/>
      <c r="FI326" s="18"/>
      <c r="FJ326" s="34"/>
      <c r="FK326" s="40"/>
      <c r="FL326" s="40" t="e">
        <f>IF(#REF!&gt;0,IF(DL326&gt;0,WORKDAY(DK326,20),IF(DC326&gt;0,WORKDAY(DB326,30),IF(CX326&gt;0,WORKDAY(CW326,40),FK326))),"-")</f>
        <v>#REF!</v>
      </c>
      <c r="FM326" s="18"/>
      <c r="FN326" s="18"/>
      <c r="FO326" s="18"/>
      <c r="FP326" s="18"/>
      <c r="FQ326" s="18"/>
      <c r="FR326" s="18"/>
      <c r="FS326" s="45"/>
      <c r="FT326" s="40"/>
      <c r="FU326" s="40" t="e">
        <f>IF(#REF!&gt;0,IF(DU326&gt;0,WORKDAY(DT326,20),IF(DL326&gt;0,WORKDAY(DK326,30),IF(DG326&gt;0,WORKDAY(DF326,40),FT326))),"-")</f>
        <v>#REF!</v>
      </c>
      <c r="FV326" s="18"/>
      <c r="FW326" s="18"/>
      <c r="FX326" s="18"/>
      <c r="FY326" s="18"/>
      <c r="FZ326" s="18"/>
      <c r="GA326" s="18"/>
      <c r="GB326" s="45"/>
      <c r="GC326" s="110"/>
      <c r="GD326" s="110"/>
      <c r="GE326" s="110"/>
      <c r="GF326" s="110"/>
      <c r="GG326" s="110"/>
      <c r="GH326" s="110"/>
      <c r="GI326" s="110"/>
      <c r="GJ326" s="110"/>
      <c r="GK326" s="110"/>
      <c r="GL326" s="110"/>
      <c r="GM326" s="110"/>
      <c r="GN326" s="110"/>
      <c r="GO326" s="110"/>
      <c r="GP326" s="110"/>
      <c r="GQ326" s="110"/>
      <c r="GR326" s="110"/>
      <c r="GS326" s="110"/>
      <c r="GT326" s="110"/>
      <c r="GU326" s="110"/>
      <c r="GV326" s="110"/>
      <c r="GW326" s="110"/>
      <c r="GX326" s="110"/>
      <c r="GY326" s="45"/>
      <c r="GZ326" s="199"/>
      <c r="HA326" s="110"/>
      <c r="HB326" s="110"/>
      <c r="HC326" s="110"/>
      <c r="HD326" s="34">
        <f t="shared" si="246"/>
        <v>0</v>
      </c>
      <c r="HE326" s="25">
        <f t="shared" si="271"/>
        <v>0</v>
      </c>
      <c r="HF326" s="41">
        <f t="shared" si="272"/>
        <v>0</v>
      </c>
      <c r="HG326" s="25">
        <f t="shared" si="273"/>
        <v>0</v>
      </c>
      <c r="HH326" s="25">
        <f t="shared" si="274"/>
        <v>0</v>
      </c>
      <c r="HI326" s="41"/>
      <c r="HJ326" s="18"/>
      <c r="HK326" s="18"/>
      <c r="HL326" s="40" t="str">
        <f t="shared" ref="HL326:HL385" si="311">IF(BK326&gt;0,IF(DC326&gt;0,DB326,IF(CT326&gt;0,CS326,IF(BM326&gt;0,BL326,"-"))),"-")</f>
        <v>-</v>
      </c>
      <c r="HM326" s="107"/>
      <c r="HN326" s="85"/>
      <c r="HO326" s="204" t="str">
        <f t="shared" si="247"/>
        <v>---/---</v>
      </c>
      <c r="HP326" s="204" t="str">
        <f t="shared" si="248"/>
        <v>---/---</v>
      </c>
      <c r="HQ326" s="182" t="str">
        <f t="shared" si="249"/>
        <v>---/---</v>
      </c>
      <c r="HR326" s="182" t="str">
        <f t="shared" si="250"/>
        <v>---/---</v>
      </c>
      <c r="HS326" s="182" t="b">
        <f t="shared" si="251"/>
        <v>0</v>
      </c>
      <c r="HT326" s="182" t="str">
        <f t="shared" si="252"/>
        <v>---/---</v>
      </c>
      <c r="HU326" s="182" t="str">
        <f t="shared" si="253"/>
        <v>---/---</v>
      </c>
      <c r="HV326" s="191" t="str">
        <f t="shared" si="254"/>
        <v>---/---</v>
      </c>
      <c r="HW326" s="184" t="str">
        <f t="shared" si="255"/>
        <v>---/---</v>
      </c>
      <c r="HX326" s="191" t="str">
        <f t="shared" si="256"/>
        <v>---/---</v>
      </c>
      <c r="HY326" s="183"/>
      <c r="HZ326" s="182" t="str">
        <f t="shared" si="257"/>
        <v>---/---</v>
      </c>
      <c r="IA326" s="182" t="str">
        <f t="shared" si="258"/>
        <v>---/---</v>
      </c>
      <c r="IB326" s="182" t="str">
        <f t="shared" si="259"/>
        <v>---/---</v>
      </c>
      <c r="IC326" s="182" t="str">
        <f t="shared" si="260"/>
        <v>---/---</v>
      </c>
      <c r="ID326" s="182" t="str">
        <f t="shared" si="261"/>
        <v>---/---</v>
      </c>
      <c r="IE326" s="185" t="str">
        <f t="shared" si="262"/>
        <v>---/---</v>
      </c>
      <c r="IF326" s="135" t="s">
        <v>717</v>
      </c>
      <c r="IG326" s="181">
        <v>1</v>
      </c>
      <c r="IH326" s="85"/>
      <c r="II326" s="85"/>
      <c r="IJ326" s="85"/>
      <c r="IK326" s="85"/>
      <c r="IL326" s="85"/>
      <c r="IM326" s="85"/>
      <c r="IN326" s="85"/>
      <c r="IO326" s="85"/>
      <c r="IP326" s="85"/>
      <c r="IQ326" s="85"/>
      <c r="IR326" s="85"/>
      <c r="IS326" s="85"/>
      <c r="IT326" s="85"/>
      <c r="IU326" s="85"/>
      <c r="IV326" s="85"/>
      <c r="IW326" s="85"/>
      <c r="IX326" s="85"/>
      <c r="IY326" s="85"/>
      <c r="IZ326" s="85"/>
      <c r="JA326" s="85"/>
      <c r="JB326" s="85"/>
      <c r="JC326" s="85"/>
      <c r="JD326" s="85"/>
      <c r="JE326" s="85"/>
      <c r="JF326" s="85"/>
      <c r="JG326" s="85"/>
      <c r="JH326" s="85"/>
      <c r="JI326" s="85"/>
      <c r="JJ326" s="85"/>
      <c r="JK326" s="85"/>
      <c r="JL326" s="85"/>
      <c r="JM326" s="85"/>
      <c r="JN326" s="85"/>
      <c r="JO326" s="85"/>
      <c r="JP326" s="85"/>
      <c r="JQ326" s="85"/>
      <c r="JR326" s="85"/>
      <c r="JS326" s="85"/>
      <c r="JT326" s="85"/>
      <c r="JU326" s="85"/>
      <c r="JV326" s="85"/>
      <c r="JW326" s="85"/>
      <c r="JX326" s="85"/>
      <c r="JY326" s="85"/>
      <c r="JZ326" s="85"/>
      <c r="KA326" s="85"/>
      <c r="KB326" s="85"/>
      <c r="KC326" s="85"/>
    </row>
    <row r="327" spans="1:289" s="57" customFormat="1" ht="42.75" hidden="1" customHeight="1">
      <c r="A327" s="6"/>
      <c r="B327" s="19" t="s">
        <v>156</v>
      </c>
      <c r="C327" s="19" t="s">
        <v>157</v>
      </c>
      <c r="D327" s="5"/>
      <c r="E327" s="5"/>
      <c r="F327" s="5"/>
      <c r="G327" s="5"/>
      <c r="H327" s="5" t="s">
        <v>727</v>
      </c>
      <c r="I327" s="5" t="s">
        <v>736</v>
      </c>
      <c r="J327" s="5"/>
      <c r="K327" s="5"/>
      <c r="L327" s="5"/>
      <c r="M327" s="5"/>
      <c r="N327" s="5"/>
      <c r="O327" s="5"/>
      <c r="P327" s="5" t="s">
        <v>749</v>
      </c>
      <c r="Q327" s="5" t="s">
        <v>750</v>
      </c>
      <c r="R327" s="5" t="s">
        <v>207</v>
      </c>
      <c r="S327" s="5" t="s">
        <v>365</v>
      </c>
      <c r="T327" s="5" t="s">
        <v>368</v>
      </c>
      <c r="U327" s="5" t="s">
        <v>158</v>
      </c>
      <c r="V327" s="5"/>
      <c r="W327" s="167" t="str">
        <f t="shared" ref="W327:W331" si="312">CONCATENATE(X327,"-",Y327,"-",Z327,AA327,,AB327,"-",AC327)</f>
        <v>3-60-JRCC-0001</v>
      </c>
      <c r="X327" s="19" t="s">
        <v>180</v>
      </c>
      <c r="Y327" s="19">
        <v>60</v>
      </c>
      <c r="Z327" s="19" t="s">
        <v>311</v>
      </c>
      <c r="AA327" s="19" t="s">
        <v>303</v>
      </c>
      <c r="AB327" s="19"/>
      <c r="AC327" s="19" t="s">
        <v>188</v>
      </c>
      <c r="AD327" s="5"/>
      <c r="AE327" s="19">
        <v>4</v>
      </c>
      <c r="AF327" s="19" t="s">
        <v>181</v>
      </c>
      <c r="AG327" s="19" t="s">
        <v>182</v>
      </c>
      <c r="AH327" s="19">
        <v>335</v>
      </c>
      <c r="AI327" s="19" t="s">
        <v>188</v>
      </c>
      <c r="AJ327" s="5"/>
      <c r="AK327" s="5"/>
      <c r="AL327" s="5" t="s">
        <v>124</v>
      </c>
      <c r="AM327" s="5"/>
      <c r="AN327" s="5" t="s">
        <v>167</v>
      </c>
      <c r="AO327" s="5" t="str">
        <f>CONCATENATE("0055-",B327,"-",C327,"-","4",".",AE327,".",AF327,".",AG327,".",AH327,"-",AL327,".",AN327,"-",AI327)</f>
        <v>0055-CPC-GA1-4.4.4.60.335-ASK2.RD-0001</v>
      </c>
      <c r="AP327" s="5" t="str">
        <f>CONCATENATE("0055-",B327,"-",C327,"-","4",".",AE327,".",AF327,".",AG327,".",AH327,"-",AL327,"-",AN327,"-",AI327,"_",BD327,"_",U327)</f>
        <v>0055-CPC-GA1-4.4.4.60.335-ASK2-RD-0001_A1_ER</v>
      </c>
      <c r="AQ327" s="13" t="s">
        <v>326</v>
      </c>
      <c r="AR327" s="13" t="s">
        <v>331</v>
      </c>
      <c r="AS327" s="13"/>
      <c r="AT327" s="13"/>
      <c r="AU327" s="13" t="s">
        <v>318</v>
      </c>
      <c r="AV327" s="13" t="s">
        <v>333</v>
      </c>
      <c r="AW327" s="13" t="str">
        <f>CONCATENATE(AQ327," ",AS327,CHAR(10),W327,CHAR(10),AU327)</f>
        <v>Cabinet of Data Acquisition and Transmission Device  
3-60-JRCC-0001
List of drawings</v>
      </c>
      <c r="AX327" s="13" t="str">
        <f>CONCATENATE(AR327," ",AT327,CHAR(10),W327,CHAR(10),AV327)</f>
        <v>Шкаф УСПД 
3-60-JRCC-0001
Ведомость документов</v>
      </c>
      <c r="AY327" s="5"/>
      <c r="AZ327" s="5" t="s">
        <v>490</v>
      </c>
      <c r="BA327" s="5" t="s">
        <v>489</v>
      </c>
      <c r="BB327" s="5" t="str">
        <f>IF(FW327&gt;0,"02",IF(FN327&gt;0,"01",IF(FE327&gt;0,"00",IF(EM327&gt;0,"G1",IF(ED327&gt;0,"F1",IF(DU327&gt;0,"E1",IF(DL327&gt;0,"D1",IF(DC327&gt;0,"C1",IF(CT327&gt;0,"B1",IF(BM327&gt;0,"A1","-"))))))))))</f>
        <v>A1</v>
      </c>
      <c r="BC327" s="167" t="str">
        <f t="shared" ref="BC327:BC331" si="313">IF(OR(BB327="A1",BB327="B1",BB327="C1",BB327="D1",BB327="E1",BB327="F1",BB327="G1",BB327="H1"),"IFR",IF(OR(BB327="00",BB327="01",BB327="02",BB327="03",BB327="04",BB327="05"),"IFU","-"))</f>
        <v>IFR</v>
      </c>
      <c r="BD327" s="5" t="str">
        <f t="shared" ref="BD327:BD331" si="314">BB327</f>
        <v>A1</v>
      </c>
      <c r="BE327" s="5"/>
      <c r="BF327" s="5"/>
      <c r="BG327" s="12"/>
      <c r="BH327" s="5"/>
      <c r="BI327" s="5"/>
      <c r="BJ327" s="54">
        <f>FB327-(28+15)</f>
        <v>44189</v>
      </c>
      <c r="BK327" s="54">
        <f ca="1">IF(BM327&gt;0,BL327,IF(BJ327&lt;TODAY(),WORKDAY(TODAY(),10),BJ327))</f>
        <v>44251</v>
      </c>
      <c r="BL327" s="193">
        <v>44251</v>
      </c>
      <c r="BM327" s="167" t="s">
        <v>790</v>
      </c>
      <c r="BN327" s="167"/>
      <c r="BO327" s="167"/>
      <c r="BP327" s="167"/>
      <c r="BQ327" s="167"/>
      <c r="BR327" s="157"/>
      <c r="BS327" s="157"/>
      <c r="BT327" s="157"/>
      <c r="BU327" s="157"/>
      <c r="BV327" s="157"/>
      <c r="BW327" s="147"/>
      <c r="BX327" s="147"/>
      <c r="BY327" s="147"/>
      <c r="BZ327" s="147"/>
      <c r="CA327" s="147"/>
      <c r="CB327" s="125"/>
      <c r="CC327" s="125"/>
      <c r="CD327" s="125"/>
      <c r="CE327" s="125"/>
      <c r="CF327" s="125"/>
      <c r="CG327" s="125"/>
      <c r="CH327" s="125"/>
      <c r="CI327" s="125"/>
      <c r="CJ327" s="125"/>
      <c r="CK327" s="125"/>
      <c r="CL327" s="24">
        <f>WORKDAY(BJ327,20)</f>
        <v>44217</v>
      </c>
      <c r="CM327" s="24">
        <f ca="1">IF(BM327&gt;0,WORKDAY(BK327,10),"-")</f>
        <v>44265</v>
      </c>
      <c r="CN327" s="54"/>
      <c r="CO327" s="117"/>
      <c r="CP327" s="34">
        <v>1</v>
      </c>
      <c r="CQ327" s="24">
        <f>WORKDAY(CL327,10)</f>
        <v>44231</v>
      </c>
      <c r="CR327" s="24" t="str">
        <f>IF(CO327&gt;0,WORKDAY(CM327,10),"-")</f>
        <v>-</v>
      </c>
      <c r="CS327" s="54"/>
      <c r="CT327" s="5"/>
      <c r="CU327" s="24" t="str">
        <f>IF(CT327&gt;0,WORKDAY(CQ327,10),"-")</f>
        <v>-</v>
      </c>
      <c r="CV327" s="24" t="str">
        <f>IF(CT327&gt;0,WORKDAY(CR327,10),"-")</f>
        <v>-</v>
      </c>
      <c r="CW327" s="54"/>
      <c r="CX327" s="5"/>
      <c r="CY327" s="34"/>
      <c r="CZ327" s="24" t="str">
        <f>IF(CX327&gt;0,WORKDAY(CU327,10),"-")</f>
        <v>-</v>
      </c>
      <c r="DA327" s="24" t="str">
        <f>IF(CX327&gt;0,WORKDAY(CV327,10),"-")</f>
        <v>-</v>
      </c>
      <c r="DB327" s="24"/>
      <c r="DC327" s="5"/>
      <c r="DD327" s="24" t="str">
        <f>IF(DC327&gt;0,WORKDAY(CZ327,10),"-")</f>
        <v>-</v>
      </c>
      <c r="DE327" s="24" t="str">
        <f>IF(DC327&gt;0,WORKDAY(DA327,10),"-")</f>
        <v>-</v>
      </c>
      <c r="DF327" s="5"/>
      <c r="DG327" s="5"/>
      <c r="DH327" s="54"/>
      <c r="DI327" s="24" t="str">
        <f>IF(DG327&gt;0,WORKDAY(DD327,10),"-")</f>
        <v>-</v>
      </c>
      <c r="DJ327" s="24" t="str">
        <f>IF(DG327&gt;0,WORKDAY(DE327,10),"-")</f>
        <v>-</v>
      </c>
      <c r="DK327" s="5"/>
      <c r="DL327" s="5"/>
      <c r="DM327" s="24" t="str">
        <f>IF(DL327&gt;0,WORKDAY(DI327,10),"-")</f>
        <v>-</v>
      </c>
      <c r="DN327" s="24" t="str">
        <f>IF(DL327&gt;0,WORKDAY(DJ327,10),"-")</f>
        <v>-</v>
      </c>
      <c r="DO327" s="5"/>
      <c r="DP327" s="5"/>
      <c r="DQ327" s="54"/>
      <c r="DR327" s="24" t="str">
        <f>IF(DP327&gt;0,WORKDAY(DM327,10),"-")</f>
        <v>-</v>
      </c>
      <c r="DS327" s="24" t="str">
        <f>IF(DP327&gt;0,WORKDAY(DN327,10),"-")</f>
        <v>-</v>
      </c>
      <c r="DT327" s="5"/>
      <c r="DU327" s="5"/>
      <c r="DV327" s="24" t="str">
        <f>IF(DU327&gt;0,WORKDAY(DR327,10),"-")</f>
        <v>-</v>
      </c>
      <c r="DW327" s="24" t="str">
        <f>IF(DU327&gt;0,WORKDAY(DS327,10),"-")</f>
        <v>-</v>
      </c>
      <c r="DX327" s="5"/>
      <c r="DY327" s="5"/>
      <c r="DZ327" s="54"/>
      <c r="EA327" s="24" t="str">
        <f>IF(DY327&gt;0,WORKDAY(DV327,10),"-")</f>
        <v>-</v>
      </c>
      <c r="EB327" s="24" t="str">
        <f>IF(DY327&gt;0,WORKDAY(DW327,10),"-")</f>
        <v>-</v>
      </c>
      <c r="EC327" s="5"/>
      <c r="ED327" s="5"/>
      <c r="EE327" s="24" t="str">
        <f>IF(ED327&gt;0,WORKDAY(EA327,10),"-")</f>
        <v>-</v>
      </c>
      <c r="EF327" s="24" t="str">
        <f>IF(ED327&gt;0,WORKDAY(EB327,10),"-")</f>
        <v>-</v>
      </c>
      <c r="EG327" s="5"/>
      <c r="EH327" s="5"/>
      <c r="EI327" s="54"/>
      <c r="EJ327" s="24" t="str">
        <f>IF(EH327&gt;0,WORKDAY(EE327,10),"-")</f>
        <v>-</v>
      </c>
      <c r="EK327" s="24" t="str">
        <f>IF(EH327&gt;0,WORKDAY(EF327,10),"-")</f>
        <v>-</v>
      </c>
      <c r="EL327" s="5"/>
      <c r="EM327" s="5"/>
      <c r="EN327" s="24" t="str">
        <f>IF(EM327&gt;0,WORKDAY(EJ327,10),"-")</f>
        <v>-</v>
      </c>
      <c r="EO327" s="24" t="str">
        <f>IF(EM327&gt;0,WORKDAY(EK327,10),"-")</f>
        <v>-</v>
      </c>
      <c r="EP327" s="5"/>
      <c r="EQ327" s="5"/>
      <c r="ER327" s="54"/>
      <c r="ES327" s="54"/>
      <c r="ET327" s="54"/>
      <c r="EU327" s="54"/>
      <c r="EV327" s="54"/>
      <c r="EW327" s="24"/>
      <c r="EX327" s="24"/>
      <c r="EY327" s="167"/>
      <c r="EZ327" s="167"/>
      <c r="FA327" s="193"/>
      <c r="FB327" s="214">
        <v>44232</v>
      </c>
      <c r="FC327" s="214">
        <f t="shared" ca="1" si="310"/>
        <v>44232</v>
      </c>
      <c r="FD327" s="193"/>
      <c r="FE327" s="167"/>
      <c r="FF327" s="24" t="str">
        <f>IF(FE327&gt;0,WORKDAY(FB327,10),"-")</f>
        <v>-</v>
      </c>
      <c r="FG327" s="24" t="str">
        <f>IF(FE327&gt;0,WORKDAY(FC327,10),"-")</f>
        <v>-</v>
      </c>
      <c r="FH327" s="5"/>
      <c r="FI327" s="5"/>
      <c r="FJ327" s="34"/>
      <c r="FK327" s="24">
        <f t="shared" ref="FK327:FK331" si="315">WORKDAY(FB327,20)</f>
        <v>44260</v>
      </c>
      <c r="FL327" s="24">
        <f>FK327</f>
        <v>44260</v>
      </c>
      <c r="FM327" s="5"/>
      <c r="FN327" s="5"/>
      <c r="FO327" s="24" t="str">
        <f>IF(FN327&gt;0,WORKDAY(FK327,10),"-")</f>
        <v>-</v>
      </c>
      <c r="FP327" s="24" t="str">
        <f>IF(FN327&gt;0,WORKDAY(FL327,10),"-")</f>
        <v>-</v>
      </c>
      <c r="FQ327" s="5"/>
      <c r="FR327" s="5"/>
      <c r="FS327" s="54"/>
      <c r="FT327" s="24">
        <f t="shared" ref="FT327:FT331" si="316">WORKDAY(FK327,20)</f>
        <v>44288</v>
      </c>
      <c r="FU327" s="24">
        <f>FT327</f>
        <v>44288</v>
      </c>
      <c r="FV327" s="5"/>
      <c r="FW327" s="5"/>
      <c r="FX327" s="24" t="str">
        <f>IF(FW327&gt;0,WORKDAY(FT327,10),"-")</f>
        <v>-</v>
      </c>
      <c r="FY327" s="24" t="str">
        <f>IF(FW327&gt;0,WORKDAY(FU327,10),"-")</f>
        <v>-</v>
      </c>
      <c r="FZ327" s="5"/>
      <c r="GA327" s="5"/>
      <c r="GB327" s="54"/>
      <c r="GC327" s="54"/>
      <c r="GD327" s="54"/>
      <c r="GE327" s="54"/>
      <c r="GF327" s="54"/>
      <c r="GG327" s="54"/>
      <c r="GH327" s="54"/>
      <c r="GI327" s="54"/>
      <c r="GJ327" s="54"/>
      <c r="GK327" s="54"/>
      <c r="GL327" s="54"/>
      <c r="GM327" s="54"/>
      <c r="GN327" s="54"/>
      <c r="GO327" s="54"/>
      <c r="GP327" s="54"/>
      <c r="GQ327" s="54"/>
      <c r="GR327" s="54"/>
      <c r="GS327" s="54"/>
      <c r="GT327" s="54"/>
      <c r="GU327" s="54"/>
      <c r="GV327" s="54"/>
      <c r="GW327" s="54"/>
      <c r="GX327" s="54"/>
      <c r="GY327" s="54"/>
      <c r="GZ327" s="193"/>
      <c r="HA327" s="54"/>
      <c r="HB327" s="54"/>
      <c r="HC327" s="54"/>
      <c r="HD327" s="34">
        <f t="shared" ca="1" si="246"/>
        <v>1</v>
      </c>
      <c r="HE327" s="25">
        <f t="shared" ca="1" si="271"/>
        <v>6.8389057750759875E-4</v>
      </c>
      <c r="HF327" s="25">
        <f t="shared" ca="1" si="272"/>
        <v>1.5197568389057751E-3</v>
      </c>
      <c r="HG327" s="25">
        <f t="shared" ca="1" si="273"/>
        <v>9.0543259557344079E-4</v>
      </c>
      <c r="HH327" s="25">
        <f t="shared" ca="1" si="274"/>
        <v>2.012072434607646E-3</v>
      </c>
      <c r="HI327" s="25"/>
      <c r="HJ327" s="25"/>
      <c r="HK327" s="5"/>
      <c r="HL327" s="24">
        <f t="shared" ca="1" si="311"/>
        <v>44251</v>
      </c>
      <c r="HM327" s="107"/>
      <c r="HN327" s="85"/>
      <c r="HO327" s="204" t="str">
        <f t="shared" si="247"/>
        <v>ожидание A1</v>
      </c>
      <c r="HP327" s="204" t="str">
        <f t="shared" si="248"/>
        <v>не выгружено 00</v>
      </c>
      <c r="HQ327" s="182" t="str">
        <f t="shared" si="249"/>
        <v>выгружено A1</v>
      </c>
      <c r="HR327" s="182" t="str">
        <f t="shared" si="250"/>
        <v>ожидание A1</v>
      </c>
      <c r="HS327" s="182" t="b">
        <f t="shared" si="251"/>
        <v>0</v>
      </c>
      <c r="HT327" s="182" t="str">
        <f t="shared" si="252"/>
        <v>ожидание замечаний</v>
      </c>
      <c r="HU327" s="182" t="str">
        <f t="shared" si="253"/>
        <v>0055-P2-GA1-CPC-TRM-00667</v>
      </c>
      <c r="HV327" s="191">
        <f t="shared" si="254"/>
        <v>44251</v>
      </c>
      <c r="HW327" s="184" t="str">
        <f t="shared" si="255"/>
        <v>ожидание A1</v>
      </c>
      <c r="HX327" s="191" t="str">
        <f t="shared" si="256"/>
        <v>ожидание A1</v>
      </c>
      <c r="HY327" s="183"/>
      <c r="HZ327" s="182" t="str">
        <f t="shared" si="257"/>
        <v>выгружено</v>
      </c>
      <c r="IA327" s="182" t="str">
        <f t="shared" si="258"/>
        <v>A1</v>
      </c>
      <c r="IB327" s="182" t="str">
        <f t="shared" si="259"/>
        <v>ожидание замечаний к ревизии</v>
      </c>
      <c r="IC327" s="182" t="str">
        <f t="shared" si="260"/>
        <v>A1</v>
      </c>
      <c r="ID327" s="182" t="str">
        <f t="shared" si="261"/>
        <v>A1</v>
      </c>
      <c r="IE327" s="185" t="str">
        <f t="shared" si="262"/>
        <v>1</v>
      </c>
      <c r="IF327" s="135" t="s">
        <v>705</v>
      </c>
      <c r="IG327" s="181">
        <v>1</v>
      </c>
      <c r="IH327" s="85"/>
      <c r="II327" s="85"/>
      <c r="IJ327" s="85"/>
      <c r="IK327" s="85"/>
      <c r="IL327" s="85"/>
      <c r="IM327" s="85"/>
      <c r="IN327" s="85"/>
      <c r="IO327" s="85"/>
      <c r="IP327" s="85"/>
      <c r="IQ327" s="85"/>
      <c r="IR327" s="85"/>
      <c r="IS327" s="85"/>
      <c r="IT327" s="85"/>
      <c r="IU327" s="85"/>
      <c r="IV327" s="85"/>
      <c r="IW327" s="85"/>
      <c r="IX327" s="85"/>
      <c r="IY327" s="85"/>
      <c r="IZ327" s="85"/>
      <c r="JA327" s="85"/>
      <c r="JB327" s="85"/>
      <c r="JC327" s="85"/>
      <c r="JD327" s="85"/>
      <c r="JE327" s="85"/>
      <c r="JF327" s="85"/>
      <c r="JG327" s="85"/>
      <c r="JH327" s="85"/>
      <c r="JI327" s="85"/>
      <c r="JJ327" s="85"/>
      <c r="JK327" s="85"/>
      <c r="JL327" s="85"/>
      <c r="JM327" s="85"/>
      <c r="JN327" s="85"/>
      <c r="JO327" s="85"/>
      <c r="JP327" s="85"/>
      <c r="JQ327" s="85"/>
      <c r="JR327" s="85"/>
      <c r="JS327" s="85"/>
      <c r="JT327" s="85"/>
      <c r="JU327" s="85"/>
      <c r="JV327" s="85"/>
      <c r="JW327" s="85"/>
      <c r="JX327" s="85"/>
      <c r="JY327" s="85"/>
      <c r="JZ327" s="85"/>
      <c r="KA327" s="85"/>
      <c r="KB327" s="85"/>
      <c r="KC327" s="85"/>
    </row>
    <row r="328" spans="1:289" s="57" customFormat="1" ht="42.75" hidden="1" customHeight="1">
      <c r="A328" s="6"/>
      <c r="B328" s="19" t="s">
        <v>156</v>
      </c>
      <c r="C328" s="19" t="s">
        <v>157</v>
      </c>
      <c r="D328" s="5"/>
      <c r="E328" s="5"/>
      <c r="F328" s="5"/>
      <c r="G328" s="5"/>
      <c r="H328" s="5" t="s">
        <v>727</v>
      </c>
      <c r="I328" s="5" t="s">
        <v>736</v>
      </c>
      <c r="J328" s="5"/>
      <c r="K328" s="5"/>
      <c r="L328" s="5"/>
      <c r="M328" s="5"/>
      <c r="N328" s="5"/>
      <c r="O328" s="5"/>
      <c r="P328" s="5" t="s">
        <v>749</v>
      </c>
      <c r="Q328" s="5" t="s">
        <v>750</v>
      </c>
      <c r="R328" s="5" t="s">
        <v>207</v>
      </c>
      <c r="S328" s="5" t="s">
        <v>365</v>
      </c>
      <c r="T328" s="5" t="s">
        <v>368</v>
      </c>
      <c r="U328" s="5" t="s">
        <v>158</v>
      </c>
      <c r="V328" s="5"/>
      <c r="W328" s="167" t="str">
        <f t="shared" si="312"/>
        <v>3-60-JRCC-0001</v>
      </c>
      <c r="X328" s="19" t="s">
        <v>180</v>
      </c>
      <c r="Y328" s="19">
        <v>60</v>
      </c>
      <c r="Z328" s="19" t="s">
        <v>311</v>
      </c>
      <c r="AA328" s="19" t="s">
        <v>303</v>
      </c>
      <c r="AB328" s="19"/>
      <c r="AC328" s="19" t="s">
        <v>188</v>
      </c>
      <c r="AD328" s="5"/>
      <c r="AE328" s="19">
        <v>4</v>
      </c>
      <c r="AF328" s="19" t="s">
        <v>181</v>
      </c>
      <c r="AG328" s="19" t="s">
        <v>182</v>
      </c>
      <c r="AH328" s="19">
        <v>335</v>
      </c>
      <c r="AI328" s="19" t="s">
        <v>188</v>
      </c>
      <c r="AJ328" s="5"/>
      <c r="AK328" s="5"/>
      <c r="AL328" s="5" t="s">
        <v>124</v>
      </c>
      <c r="AM328" s="5"/>
      <c r="AN328" s="5" t="s">
        <v>168</v>
      </c>
      <c r="AO328" s="5" t="str">
        <f>CONCATENATE("0055-",B328,"-",C328,"-","4",".",AE328,".",AF328,".",AG328,".",AH328,"-",AL328,".",AN328,"-",AI328)</f>
        <v>0055-CPC-GA1-4.4.4.60.335-ASK2.SP-0001</v>
      </c>
      <c r="AP328" s="5" t="str">
        <f>CONCATENATE("0055-",B328,"-",C328,"-","4",".",AE328,".",AF328,".",AG328,".",AH328,"-",AL328,"-",AN328,"-",AI328,"_",BD328,"_",U328)</f>
        <v>0055-CPC-GA1-4.4.4.60.335-ASK2-SP-0001_A1_ER</v>
      </c>
      <c r="AQ328" s="13" t="s">
        <v>326</v>
      </c>
      <c r="AR328" s="13" t="s">
        <v>331</v>
      </c>
      <c r="AS328" s="13"/>
      <c r="AT328" s="13"/>
      <c r="AU328" s="13" t="s">
        <v>319</v>
      </c>
      <c r="AV328" s="13" t="s">
        <v>334</v>
      </c>
      <c r="AW328" s="13" t="str">
        <f>CONCATENATE(AQ328," ",AS328,CHAR(10),W328,CHAR(10),AU328)</f>
        <v>Cabinet of Data Acquisition and Transmission Device  
3-60-JRCC-0001
List of elements</v>
      </c>
      <c r="AX328" s="13" t="str">
        <f>CONCATENATE(AR328," ",AT328,CHAR(10),W328,CHAR(10),AV328)</f>
        <v>Шкаф УСПД 
3-60-JRCC-0001
Перечень элементов</v>
      </c>
      <c r="AY328" s="5"/>
      <c r="AZ328" s="5" t="s">
        <v>490</v>
      </c>
      <c r="BA328" s="5" t="s">
        <v>489</v>
      </c>
      <c r="BB328" s="5" t="str">
        <f>IF(FW328&gt;0,"02",IF(FN328&gt;0,"01",IF(FE328&gt;0,"00",IF(EM328&gt;0,"G1",IF(ED328&gt;0,"F1",IF(DU328&gt;0,"E1",IF(DL328&gt;0,"D1",IF(DC328&gt;0,"C1",IF(CT328&gt;0,"B1",IF(BM328&gt;0,"A1","-"))))))))))</f>
        <v>A1</v>
      </c>
      <c r="BC328" s="167" t="str">
        <f t="shared" si="313"/>
        <v>IFR</v>
      </c>
      <c r="BD328" s="5" t="str">
        <f t="shared" si="314"/>
        <v>A1</v>
      </c>
      <c r="BE328" s="5"/>
      <c r="BF328" s="5"/>
      <c r="BG328" s="12"/>
      <c r="BH328" s="5"/>
      <c r="BI328" s="5"/>
      <c r="BJ328" s="54">
        <f>FB328-(28+15)</f>
        <v>44189</v>
      </c>
      <c r="BK328" s="54">
        <f ca="1">IF(BM328&gt;0,BL328,IF(BJ328&lt;TODAY(),WORKDAY(TODAY(),10),BJ328))</f>
        <v>44251</v>
      </c>
      <c r="BL328" s="193">
        <v>44251</v>
      </c>
      <c r="BM328" s="167" t="s">
        <v>790</v>
      </c>
      <c r="BN328" s="167"/>
      <c r="BO328" s="167"/>
      <c r="BP328" s="167"/>
      <c r="BQ328" s="167"/>
      <c r="BR328" s="157"/>
      <c r="BS328" s="157"/>
      <c r="BT328" s="157"/>
      <c r="BU328" s="157"/>
      <c r="BV328" s="157"/>
      <c r="BW328" s="147"/>
      <c r="BX328" s="147"/>
      <c r="BY328" s="147"/>
      <c r="BZ328" s="147"/>
      <c r="CA328" s="147"/>
      <c r="CB328" s="125"/>
      <c r="CC328" s="125"/>
      <c r="CD328" s="125"/>
      <c r="CE328" s="125"/>
      <c r="CF328" s="125"/>
      <c r="CG328" s="125"/>
      <c r="CH328" s="125"/>
      <c r="CI328" s="125"/>
      <c r="CJ328" s="125"/>
      <c r="CK328" s="125"/>
      <c r="CL328" s="24">
        <f>WORKDAY(BJ328,20)</f>
        <v>44217</v>
      </c>
      <c r="CM328" s="24">
        <f ca="1">IF(BM328&gt;0,WORKDAY(BK328,10),"-")</f>
        <v>44265</v>
      </c>
      <c r="CN328" s="54"/>
      <c r="CO328" s="117"/>
      <c r="CP328" s="34">
        <v>2</v>
      </c>
      <c r="CQ328" s="24">
        <f>WORKDAY(CL328,10)</f>
        <v>44231</v>
      </c>
      <c r="CR328" s="24" t="str">
        <f>IF(CO328&gt;0,WORKDAY(CM328,10),"-")</f>
        <v>-</v>
      </c>
      <c r="CS328" s="54"/>
      <c r="CT328" s="5"/>
      <c r="CU328" s="24" t="str">
        <f>IF(CT328&gt;0,WORKDAY(CQ328,10),"-")</f>
        <v>-</v>
      </c>
      <c r="CV328" s="24" t="str">
        <f>IF(CT328&gt;0,WORKDAY(CR328,10),"-")</f>
        <v>-</v>
      </c>
      <c r="CW328" s="54"/>
      <c r="CX328" s="5"/>
      <c r="CY328" s="34"/>
      <c r="CZ328" s="24" t="str">
        <f>IF(CX328&gt;0,WORKDAY(CU328,10),"-")</f>
        <v>-</v>
      </c>
      <c r="DA328" s="24" t="str">
        <f>IF(CX328&gt;0,WORKDAY(CV328,10),"-")</f>
        <v>-</v>
      </c>
      <c r="DB328" s="24"/>
      <c r="DC328" s="5"/>
      <c r="DD328" s="24" t="str">
        <f>IF(DC328&gt;0,WORKDAY(CZ328,10),"-")</f>
        <v>-</v>
      </c>
      <c r="DE328" s="24" t="str">
        <f>IF(DC328&gt;0,WORKDAY(DA328,10),"-")</f>
        <v>-</v>
      </c>
      <c r="DF328" s="5"/>
      <c r="DG328" s="5"/>
      <c r="DH328" s="54"/>
      <c r="DI328" s="24" t="str">
        <f>IF(DG328&gt;0,WORKDAY(DD328,10),"-")</f>
        <v>-</v>
      </c>
      <c r="DJ328" s="24" t="str">
        <f>IF(DG328&gt;0,WORKDAY(DE328,10),"-")</f>
        <v>-</v>
      </c>
      <c r="DK328" s="5"/>
      <c r="DL328" s="5"/>
      <c r="DM328" s="24" t="str">
        <f>IF(DL328&gt;0,WORKDAY(DI328,10),"-")</f>
        <v>-</v>
      </c>
      <c r="DN328" s="24" t="str">
        <f>IF(DL328&gt;0,WORKDAY(DJ328,10),"-")</f>
        <v>-</v>
      </c>
      <c r="DO328" s="5"/>
      <c r="DP328" s="5"/>
      <c r="DQ328" s="54"/>
      <c r="DR328" s="24" t="str">
        <f>IF(DP328&gt;0,WORKDAY(DM328,10),"-")</f>
        <v>-</v>
      </c>
      <c r="DS328" s="24" t="str">
        <f>IF(DP328&gt;0,WORKDAY(DN328,10),"-")</f>
        <v>-</v>
      </c>
      <c r="DT328" s="5"/>
      <c r="DU328" s="5"/>
      <c r="DV328" s="24" t="str">
        <f>IF(DU328&gt;0,WORKDAY(DR328,10),"-")</f>
        <v>-</v>
      </c>
      <c r="DW328" s="24" t="str">
        <f>IF(DU328&gt;0,WORKDAY(DS328,10),"-")</f>
        <v>-</v>
      </c>
      <c r="DX328" s="5"/>
      <c r="DY328" s="5"/>
      <c r="DZ328" s="54"/>
      <c r="EA328" s="24" t="str">
        <f>IF(DY328&gt;0,WORKDAY(DV328,10),"-")</f>
        <v>-</v>
      </c>
      <c r="EB328" s="24" t="str">
        <f>IF(DY328&gt;0,WORKDAY(DW328,10),"-")</f>
        <v>-</v>
      </c>
      <c r="EC328" s="5"/>
      <c r="ED328" s="5"/>
      <c r="EE328" s="24" t="str">
        <f>IF(ED328&gt;0,WORKDAY(EA328,10),"-")</f>
        <v>-</v>
      </c>
      <c r="EF328" s="24" t="str">
        <f>IF(ED328&gt;0,WORKDAY(EB328,10),"-")</f>
        <v>-</v>
      </c>
      <c r="EG328" s="5"/>
      <c r="EH328" s="5"/>
      <c r="EI328" s="54"/>
      <c r="EJ328" s="24" t="str">
        <f>IF(EH328&gt;0,WORKDAY(EE328,10),"-")</f>
        <v>-</v>
      </c>
      <c r="EK328" s="24" t="str">
        <f>IF(EH328&gt;0,WORKDAY(EF328,10),"-")</f>
        <v>-</v>
      </c>
      <c r="EL328" s="5"/>
      <c r="EM328" s="5"/>
      <c r="EN328" s="24" t="str">
        <f>IF(EM328&gt;0,WORKDAY(EJ328,10),"-")</f>
        <v>-</v>
      </c>
      <c r="EO328" s="24" t="str">
        <f>IF(EM328&gt;0,WORKDAY(EK328,10),"-")</f>
        <v>-</v>
      </c>
      <c r="EP328" s="5"/>
      <c r="EQ328" s="5"/>
      <c r="ER328" s="54"/>
      <c r="ES328" s="54"/>
      <c r="ET328" s="54"/>
      <c r="EU328" s="54"/>
      <c r="EV328" s="54"/>
      <c r="EW328" s="24"/>
      <c r="EX328" s="24"/>
      <c r="EY328" s="167"/>
      <c r="EZ328" s="167"/>
      <c r="FA328" s="193"/>
      <c r="FB328" s="214">
        <v>44232</v>
      </c>
      <c r="FC328" s="214">
        <f t="shared" ca="1" si="310"/>
        <v>44232</v>
      </c>
      <c r="FD328" s="193"/>
      <c r="FE328" s="167"/>
      <c r="FF328" s="24" t="str">
        <f>IF(FE328&gt;0,WORKDAY(FB328,10),"-")</f>
        <v>-</v>
      </c>
      <c r="FG328" s="24" t="str">
        <f>IF(FE328&gt;0,WORKDAY(FC328,10),"-")</f>
        <v>-</v>
      </c>
      <c r="FH328" s="5"/>
      <c r="FI328" s="5"/>
      <c r="FJ328" s="34"/>
      <c r="FK328" s="24">
        <f t="shared" si="315"/>
        <v>44260</v>
      </c>
      <c r="FL328" s="24">
        <f>FK328</f>
        <v>44260</v>
      </c>
      <c r="FM328" s="5"/>
      <c r="FN328" s="5"/>
      <c r="FO328" s="24" t="str">
        <f>IF(FN328&gt;0,WORKDAY(FK328,10),"-")</f>
        <v>-</v>
      </c>
      <c r="FP328" s="24" t="str">
        <f>IF(FN328&gt;0,WORKDAY(FL328,10),"-")</f>
        <v>-</v>
      </c>
      <c r="FQ328" s="5"/>
      <c r="FR328" s="5"/>
      <c r="FS328" s="54"/>
      <c r="FT328" s="24">
        <f t="shared" si="316"/>
        <v>44288</v>
      </c>
      <c r="FU328" s="24">
        <f>FT328</f>
        <v>44288</v>
      </c>
      <c r="FV328" s="5"/>
      <c r="FW328" s="5"/>
      <c r="FX328" s="24" t="str">
        <f>IF(FW328&gt;0,WORKDAY(FT328,10),"-")</f>
        <v>-</v>
      </c>
      <c r="FY328" s="24" t="str">
        <f>IF(FW328&gt;0,WORKDAY(FU328,10),"-")</f>
        <v>-</v>
      </c>
      <c r="FZ328" s="5"/>
      <c r="GA328" s="5"/>
      <c r="GB328" s="54"/>
      <c r="GC328" s="54"/>
      <c r="GD328" s="54"/>
      <c r="GE328" s="54"/>
      <c r="GF328" s="54"/>
      <c r="GG328" s="54"/>
      <c r="GH328" s="54"/>
      <c r="GI328" s="54"/>
      <c r="GJ328" s="54"/>
      <c r="GK328" s="54"/>
      <c r="GL328" s="54"/>
      <c r="GM328" s="54"/>
      <c r="GN328" s="54"/>
      <c r="GO328" s="54"/>
      <c r="GP328" s="54"/>
      <c r="GQ328" s="54"/>
      <c r="GR328" s="54"/>
      <c r="GS328" s="54"/>
      <c r="GT328" s="54"/>
      <c r="GU328" s="54"/>
      <c r="GV328" s="54"/>
      <c r="GW328" s="54"/>
      <c r="GX328" s="54"/>
      <c r="GY328" s="54"/>
      <c r="GZ328" s="193"/>
      <c r="HA328" s="54"/>
      <c r="HB328" s="54"/>
      <c r="HC328" s="54"/>
      <c r="HD328" s="34">
        <f t="shared" ca="1" si="246"/>
        <v>1</v>
      </c>
      <c r="HE328" s="25">
        <f t="shared" ca="1" si="271"/>
        <v>6.8389057750759875E-4</v>
      </c>
      <c r="HF328" s="25">
        <f t="shared" ca="1" si="272"/>
        <v>1.5197568389057751E-3</v>
      </c>
      <c r="HG328" s="25">
        <f t="shared" ca="1" si="273"/>
        <v>9.0543259557344079E-4</v>
      </c>
      <c r="HH328" s="25">
        <f t="shared" ca="1" si="274"/>
        <v>2.012072434607646E-3</v>
      </c>
      <c r="HI328" s="25"/>
      <c r="HJ328" s="25"/>
      <c r="HK328" s="5"/>
      <c r="HL328" s="24">
        <f t="shared" ca="1" si="311"/>
        <v>44251</v>
      </c>
      <c r="HM328" s="107"/>
      <c r="HN328" s="85"/>
      <c r="HO328" s="204" t="str">
        <f t="shared" si="247"/>
        <v>ожидание A1</v>
      </c>
      <c r="HP328" s="204" t="str">
        <f t="shared" si="248"/>
        <v>не выгружено 00</v>
      </c>
      <c r="HQ328" s="182" t="str">
        <f t="shared" si="249"/>
        <v>выгружено A1</v>
      </c>
      <c r="HR328" s="182" t="str">
        <f t="shared" si="250"/>
        <v>ожидание A1</v>
      </c>
      <c r="HS328" s="182" t="b">
        <f t="shared" si="251"/>
        <v>0</v>
      </c>
      <c r="HT328" s="182" t="str">
        <f t="shared" si="252"/>
        <v>ожидание замечаний</v>
      </c>
      <c r="HU328" s="182" t="str">
        <f t="shared" si="253"/>
        <v>0055-P2-GA1-CPC-TRM-00667</v>
      </c>
      <c r="HV328" s="191">
        <f t="shared" si="254"/>
        <v>44251</v>
      </c>
      <c r="HW328" s="184" t="str">
        <f t="shared" si="255"/>
        <v>ожидание A1</v>
      </c>
      <c r="HX328" s="191" t="str">
        <f t="shared" si="256"/>
        <v>ожидание A1</v>
      </c>
      <c r="HY328" s="183"/>
      <c r="HZ328" s="182" t="str">
        <f t="shared" si="257"/>
        <v>выгружено</v>
      </c>
      <c r="IA328" s="182" t="str">
        <f t="shared" si="258"/>
        <v>A1</v>
      </c>
      <c r="IB328" s="182" t="str">
        <f t="shared" si="259"/>
        <v>ожидание замечаний к ревизии</v>
      </c>
      <c r="IC328" s="182" t="str">
        <f t="shared" si="260"/>
        <v>A1</v>
      </c>
      <c r="ID328" s="182" t="str">
        <f t="shared" si="261"/>
        <v>A1</v>
      </c>
      <c r="IE328" s="185" t="str">
        <f t="shared" si="262"/>
        <v>1</v>
      </c>
      <c r="IF328" s="135" t="s">
        <v>705</v>
      </c>
      <c r="IG328" s="181">
        <v>1</v>
      </c>
      <c r="IH328" s="85"/>
      <c r="II328" s="85"/>
      <c r="IJ328" s="85"/>
      <c r="IK328" s="85"/>
      <c r="IL328" s="85"/>
      <c r="IM328" s="85"/>
      <c r="IN328" s="85"/>
      <c r="IO328" s="85"/>
      <c r="IP328" s="85"/>
      <c r="IQ328" s="85"/>
      <c r="IR328" s="85"/>
      <c r="IS328" s="85"/>
      <c r="IT328" s="85"/>
      <c r="IU328" s="85"/>
      <c r="IV328" s="85"/>
      <c r="IW328" s="85"/>
      <c r="IX328" s="85"/>
      <c r="IY328" s="85"/>
      <c r="IZ328" s="85"/>
      <c r="JA328" s="85"/>
      <c r="JB328" s="85"/>
      <c r="JC328" s="85"/>
      <c r="JD328" s="85"/>
      <c r="JE328" s="85"/>
      <c r="JF328" s="85"/>
      <c r="JG328" s="85"/>
      <c r="JH328" s="85"/>
      <c r="JI328" s="85"/>
      <c r="JJ328" s="85"/>
      <c r="JK328" s="85"/>
      <c r="JL328" s="85"/>
      <c r="JM328" s="85"/>
      <c r="JN328" s="85"/>
      <c r="JO328" s="85"/>
      <c r="JP328" s="85"/>
      <c r="JQ328" s="85"/>
      <c r="JR328" s="85"/>
      <c r="JS328" s="85"/>
      <c r="JT328" s="85"/>
      <c r="JU328" s="85"/>
      <c r="JV328" s="85"/>
      <c r="JW328" s="85"/>
      <c r="JX328" s="85"/>
      <c r="JY328" s="85"/>
      <c r="JZ328" s="85"/>
      <c r="KA328" s="85"/>
      <c r="KB328" s="85"/>
      <c r="KC328" s="85"/>
    </row>
    <row r="329" spans="1:289" s="57" customFormat="1" ht="42.75" hidden="1" customHeight="1">
      <c r="A329" s="6"/>
      <c r="B329" s="19" t="s">
        <v>156</v>
      </c>
      <c r="C329" s="19" t="s">
        <v>157</v>
      </c>
      <c r="D329" s="5"/>
      <c r="E329" s="5"/>
      <c r="F329" s="5"/>
      <c r="G329" s="5"/>
      <c r="H329" s="5" t="s">
        <v>727</v>
      </c>
      <c r="I329" s="5" t="s">
        <v>736</v>
      </c>
      <c r="J329" s="5"/>
      <c r="K329" s="5"/>
      <c r="L329" s="5"/>
      <c r="M329" s="5"/>
      <c r="N329" s="5"/>
      <c r="O329" s="5"/>
      <c r="P329" s="5" t="s">
        <v>749</v>
      </c>
      <c r="Q329" s="5" t="s">
        <v>750</v>
      </c>
      <c r="R329" s="5" t="s">
        <v>207</v>
      </c>
      <c r="S329" s="5" t="s">
        <v>365</v>
      </c>
      <c r="T329" s="5" t="s">
        <v>368</v>
      </c>
      <c r="U329" s="5" t="s">
        <v>158</v>
      </c>
      <c r="V329" s="5"/>
      <c r="W329" s="167" t="str">
        <f t="shared" si="312"/>
        <v>3-60-JRCC-0001</v>
      </c>
      <c r="X329" s="19" t="s">
        <v>180</v>
      </c>
      <c r="Y329" s="19">
        <v>60</v>
      </c>
      <c r="Z329" s="19" t="s">
        <v>311</v>
      </c>
      <c r="AA329" s="19" t="s">
        <v>303</v>
      </c>
      <c r="AB329" s="19"/>
      <c r="AC329" s="19" t="s">
        <v>188</v>
      </c>
      <c r="AD329" s="5"/>
      <c r="AE329" s="19">
        <v>4</v>
      </c>
      <c r="AF329" s="19" t="s">
        <v>181</v>
      </c>
      <c r="AG329" s="19" t="s">
        <v>182</v>
      </c>
      <c r="AH329" s="19">
        <v>335</v>
      </c>
      <c r="AI329" s="19" t="s">
        <v>188</v>
      </c>
      <c r="AJ329" s="5"/>
      <c r="AK329" s="5"/>
      <c r="AL329" s="5" t="s">
        <v>124</v>
      </c>
      <c r="AM329" s="5"/>
      <c r="AN329" s="5" t="s">
        <v>169</v>
      </c>
      <c r="AO329" s="5" t="str">
        <f>CONCATENATE("0055-",B329,"-",C329,"-","4",".",AE329,".",AF329,".",AG329,".",AH329,"-",AL329,".",AN329,"-",AI329)</f>
        <v>0055-CPC-GA1-4.4.4.60.335-ASK2.V0-0001</v>
      </c>
      <c r="AP329" s="5" t="str">
        <f>CONCATENATE("0055-",B329,"-",C329,"-","4",".",AE329,".",AF329,".",AG329,".",AH329,"-",AL329,"-",AN329,"-",AI329,"_",BD329,"_",U329)</f>
        <v>0055-CPC-GA1-4.4.4.60.335-ASK2-V0-0001_A1_ER</v>
      </c>
      <c r="AQ329" s="13" t="s">
        <v>326</v>
      </c>
      <c r="AR329" s="13" t="s">
        <v>331</v>
      </c>
      <c r="AS329" s="13"/>
      <c r="AT329" s="13"/>
      <c r="AU329" s="13" t="s">
        <v>320</v>
      </c>
      <c r="AV329" s="13" t="s">
        <v>335</v>
      </c>
      <c r="AW329" s="13" t="str">
        <f>CONCATENATE(AQ329," ",AS329,CHAR(10),W329,CHAR(10),AU329)</f>
        <v>Cabinet of Data Acquisition and Transmission Device  
3-60-JRCC-0001
General view drawings</v>
      </c>
      <c r="AX329" s="13" t="str">
        <f>CONCATENATE(AR329," ",AT329,CHAR(10),W329,CHAR(10),AV329)</f>
        <v>Шкаф УСПД 
3-60-JRCC-0001
Чертеж общего вида</v>
      </c>
      <c r="AY329" s="5"/>
      <c r="AZ329" s="5" t="s">
        <v>490</v>
      </c>
      <c r="BA329" s="5" t="s">
        <v>489</v>
      </c>
      <c r="BB329" s="5" t="str">
        <f>IF(FW329&gt;0,"02",IF(FN329&gt;0,"01",IF(FE329&gt;0,"00",IF(EM329&gt;0,"G1",IF(ED329&gt;0,"F1",IF(DU329&gt;0,"E1",IF(DL329&gt;0,"D1",IF(DC329&gt;0,"C1",IF(CT329&gt;0,"B1",IF(BM329&gt;0,"A1","-"))))))))))</f>
        <v>A1</v>
      </c>
      <c r="BC329" s="167" t="str">
        <f t="shared" si="313"/>
        <v>IFR</v>
      </c>
      <c r="BD329" s="5" t="str">
        <f t="shared" si="314"/>
        <v>A1</v>
      </c>
      <c r="BE329" s="5"/>
      <c r="BF329" s="5"/>
      <c r="BG329" s="12"/>
      <c r="BH329" s="5"/>
      <c r="BI329" s="5"/>
      <c r="BJ329" s="54">
        <f>FB329-(28+15)</f>
        <v>44189</v>
      </c>
      <c r="BK329" s="54">
        <f ca="1">IF(BM329&gt;0,BL329,IF(BJ329&lt;TODAY(),WORKDAY(TODAY(),10),BJ329))</f>
        <v>44251</v>
      </c>
      <c r="BL329" s="193">
        <v>44251</v>
      </c>
      <c r="BM329" s="167" t="s">
        <v>790</v>
      </c>
      <c r="BN329" s="167"/>
      <c r="BO329" s="167"/>
      <c r="BP329" s="167"/>
      <c r="BQ329" s="167"/>
      <c r="BR329" s="157"/>
      <c r="BS329" s="157"/>
      <c r="BT329" s="157"/>
      <c r="BU329" s="157"/>
      <c r="BV329" s="157"/>
      <c r="BW329" s="147"/>
      <c r="BX329" s="147"/>
      <c r="BY329" s="147"/>
      <c r="BZ329" s="147"/>
      <c r="CA329" s="147"/>
      <c r="CB329" s="125"/>
      <c r="CC329" s="125"/>
      <c r="CD329" s="125"/>
      <c r="CE329" s="125"/>
      <c r="CF329" s="125"/>
      <c r="CG329" s="125"/>
      <c r="CH329" s="125"/>
      <c r="CI329" s="125"/>
      <c r="CJ329" s="125"/>
      <c r="CK329" s="125"/>
      <c r="CL329" s="24">
        <f>WORKDAY(BJ329,20)</f>
        <v>44217</v>
      </c>
      <c r="CM329" s="24">
        <f ca="1">IF(BM329&gt;0,WORKDAY(BK329,10),"-")</f>
        <v>44265</v>
      </c>
      <c r="CN329" s="54"/>
      <c r="CO329" s="117"/>
      <c r="CP329" s="34">
        <v>1</v>
      </c>
      <c r="CQ329" s="24">
        <f>WORKDAY(CL329,10)</f>
        <v>44231</v>
      </c>
      <c r="CR329" s="24" t="str">
        <f>IF(CO329&gt;0,WORKDAY(CM329,10),"-")</f>
        <v>-</v>
      </c>
      <c r="CS329" s="54"/>
      <c r="CT329" s="5"/>
      <c r="CU329" s="24" t="str">
        <f>IF(CT329&gt;0,WORKDAY(CQ329,10),"-")</f>
        <v>-</v>
      </c>
      <c r="CV329" s="24" t="str">
        <f>IF(CT329&gt;0,WORKDAY(CR329,10),"-")</f>
        <v>-</v>
      </c>
      <c r="CW329" s="54"/>
      <c r="CX329" s="5"/>
      <c r="CY329" s="34"/>
      <c r="CZ329" s="24" t="str">
        <f>IF(CX329&gt;0,WORKDAY(CU329,10),"-")</f>
        <v>-</v>
      </c>
      <c r="DA329" s="24" t="str">
        <f>IF(CX329&gt;0,WORKDAY(CV329,10),"-")</f>
        <v>-</v>
      </c>
      <c r="DB329" s="24"/>
      <c r="DC329" s="5"/>
      <c r="DD329" s="24" t="str">
        <f>IF(DC329&gt;0,WORKDAY(CZ329,10),"-")</f>
        <v>-</v>
      </c>
      <c r="DE329" s="24" t="str">
        <f>IF(DC329&gt;0,WORKDAY(DA329,10),"-")</f>
        <v>-</v>
      </c>
      <c r="DF329" s="5"/>
      <c r="DG329" s="5"/>
      <c r="DH329" s="54"/>
      <c r="DI329" s="24" t="str">
        <f>IF(DG329&gt;0,WORKDAY(DD329,10),"-")</f>
        <v>-</v>
      </c>
      <c r="DJ329" s="24" t="str">
        <f>IF(DG329&gt;0,WORKDAY(DE329,10),"-")</f>
        <v>-</v>
      </c>
      <c r="DK329" s="5"/>
      <c r="DL329" s="5"/>
      <c r="DM329" s="24" t="str">
        <f>IF(DL329&gt;0,WORKDAY(DI329,10),"-")</f>
        <v>-</v>
      </c>
      <c r="DN329" s="24" t="str">
        <f>IF(DL329&gt;0,WORKDAY(DJ329,10),"-")</f>
        <v>-</v>
      </c>
      <c r="DO329" s="5"/>
      <c r="DP329" s="5"/>
      <c r="DQ329" s="54"/>
      <c r="DR329" s="24" t="str">
        <f>IF(DP329&gt;0,WORKDAY(DM329,10),"-")</f>
        <v>-</v>
      </c>
      <c r="DS329" s="24" t="str">
        <f>IF(DP329&gt;0,WORKDAY(DN329,10),"-")</f>
        <v>-</v>
      </c>
      <c r="DT329" s="5"/>
      <c r="DU329" s="5"/>
      <c r="DV329" s="24" t="str">
        <f>IF(DU329&gt;0,WORKDAY(DR329,10),"-")</f>
        <v>-</v>
      </c>
      <c r="DW329" s="24" t="str">
        <f>IF(DU329&gt;0,WORKDAY(DS329,10),"-")</f>
        <v>-</v>
      </c>
      <c r="DX329" s="5"/>
      <c r="DY329" s="5"/>
      <c r="DZ329" s="54"/>
      <c r="EA329" s="24" t="str">
        <f>IF(DY329&gt;0,WORKDAY(DV329,10),"-")</f>
        <v>-</v>
      </c>
      <c r="EB329" s="24" t="str">
        <f>IF(DY329&gt;0,WORKDAY(DW329,10),"-")</f>
        <v>-</v>
      </c>
      <c r="EC329" s="5"/>
      <c r="ED329" s="5"/>
      <c r="EE329" s="24" t="str">
        <f>IF(ED329&gt;0,WORKDAY(EA329,10),"-")</f>
        <v>-</v>
      </c>
      <c r="EF329" s="24" t="str">
        <f>IF(ED329&gt;0,WORKDAY(EB329,10),"-")</f>
        <v>-</v>
      </c>
      <c r="EG329" s="5"/>
      <c r="EH329" s="5"/>
      <c r="EI329" s="54"/>
      <c r="EJ329" s="24" t="str">
        <f>IF(EH329&gt;0,WORKDAY(EE329,10),"-")</f>
        <v>-</v>
      </c>
      <c r="EK329" s="24" t="str">
        <f>IF(EH329&gt;0,WORKDAY(EF329,10),"-")</f>
        <v>-</v>
      </c>
      <c r="EL329" s="5"/>
      <c r="EM329" s="5"/>
      <c r="EN329" s="24" t="str">
        <f>IF(EM329&gt;0,WORKDAY(EJ329,10),"-")</f>
        <v>-</v>
      </c>
      <c r="EO329" s="24" t="str">
        <f>IF(EM329&gt;0,WORKDAY(EK329,10),"-")</f>
        <v>-</v>
      </c>
      <c r="EP329" s="5"/>
      <c r="EQ329" s="5"/>
      <c r="ER329" s="54"/>
      <c r="ES329" s="54"/>
      <c r="ET329" s="54"/>
      <c r="EU329" s="54"/>
      <c r="EV329" s="54"/>
      <c r="EW329" s="24"/>
      <c r="EX329" s="24"/>
      <c r="EY329" s="167"/>
      <c r="EZ329" s="167"/>
      <c r="FA329" s="193"/>
      <c r="FB329" s="214">
        <v>44232</v>
      </c>
      <c r="FC329" s="214">
        <f t="shared" ca="1" si="310"/>
        <v>44232</v>
      </c>
      <c r="FD329" s="193"/>
      <c r="FE329" s="167"/>
      <c r="FF329" s="24" t="str">
        <f>IF(FE329&gt;0,WORKDAY(FB329,10),"-")</f>
        <v>-</v>
      </c>
      <c r="FG329" s="24" t="str">
        <f>IF(FE329&gt;0,WORKDAY(FC329,10),"-")</f>
        <v>-</v>
      </c>
      <c r="FH329" s="5"/>
      <c r="FI329" s="5"/>
      <c r="FJ329" s="34"/>
      <c r="FK329" s="24">
        <f t="shared" si="315"/>
        <v>44260</v>
      </c>
      <c r="FL329" s="24">
        <f>FK329</f>
        <v>44260</v>
      </c>
      <c r="FM329" s="5"/>
      <c r="FN329" s="5"/>
      <c r="FO329" s="24" t="str">
        <f>IF(FN329&gt;0,WORKDAY(FK329,10),"-")</f>
        <v>-</v>
      </c>
      <c r="FP329" s="24" t="str">
        <f>IF(FN329&gt;0,WORKDAY(FL329,10),"-")</f>
        <v>-</v>
      </c>
      <c r="FQ329" s="5"/>
      <c r="FR329" s="5"/>
      <c r="FS329" s="54"/>
      <c r="FT329" s="24">
        <f t="shared" si="316"/>
        <v>44288</v>
      </c>
      <c r="FU329" s="24">
        <f>FT329</f>
        <v>44288</v>
      </c>
      <c r="FV329" s="5"/>
      <c r="FW329" s="5"/>
      <c r="FX329" s="24" t="str">
        <f>IF(FW329&gt;0,WORKDAY(FT329,10),"-")</f>
        <v>-</v>
      </c>
      <c r="FY329" s="24" t="str">
        <f>IF(FW329&gt;0,WORKDAY(FU329,10),"-")</f>
        <v>-</v>
      </c>
      <c r="FZ329" s="5"/>
      <c r="GA329" s="5"/>
      <c r="GB329" s="54"/>
      <c r="GC329" s="54"/>
      <c r="GD329" s="54"/>
      <c r="GE329" s="54"/>
      <c r="GF329" s="54"/>
      <c r="GG329" s="54"/>
      <c r="GH329" s="54"/>
      <c r="GI329" s="54"/>
      <c r="GJ329" s="54"/>
      <c r="GK329" s="54"/>
      <c r="GL329" s="54"/>
      <c r="GM329" s="54"/>
      <c r="GN329" s="54"/>
      <c r="GO329" s="54"/>
      <c r="GP329" s="54"/>
      <c r="GQ329" s="54"/>
      <c r="GR329" s="54"/>
      <c r="GS329" s="54"/>
      <c r="GT329" s="54"/>
      <c r="GU329" s="54"/>
      <c r="GV329" s="54"/>
      <c r="GW329" s="54"/>
      <c r="GX329" s="54"/>
      <c r="GY329" s="54"/>
      <c r="GZ329" s="193"/>
      <c r="HA329" s="54"/>
      <c r="HB329" s="54"/>
      <c r="HC329" s="54"/>
      <c r="HD329" s="34">
        <f t="shared" ca="1" si="246"/>
        <v>1</v>
      </c>
      <c r="HE329" s="25">
        <f t="shared" ca="1" si="271"/>
        <v>6.8389057750759875E-4</v>
      </c>
      <c r="HF329" s="25">
        <f t="shared" ca="1" si="272"/>
        <v>1.5197568389057751E-3</v>
      </c>
      <c r="HG329" s="25">
        <f t="shared" ca="1" si="273"/>
        <v>9.0543259557344079E-4</v>
      </c>
      <c r="HH329" s="25">
        <f t="shared" ca="1" si="274"/>
        <v>2.012072434607646E-3</v>
      </c>
      <c r="HI329" s="25"/>
      <c r="HJ329" s="25"/>
      <c r="HK329" s="5"/>
      <c r="HL329" s="24">
        <f t="shared" ca="1" si="311"/>
        <v>44251</v>
      </c>
      <c r="HM329" s="107"/>
      <c r="HN329" s="85"/>
      <c r="HO329" s="204" t="str">
        <f t="shared" si="247"/>
        <v>ожидание A1</v>
      </c>
      <c r="HP329" s="204" t="str">
        <f t="shared" si="248"/>
        <v>не выгружено 00</v>
      </c>
      <c r="HQ329" s="182" t="str">
        <f t="shared" si="249"/>
        <v>выгружено A1</v>
      </c>
      <c r="HR329" s="182" t="str">
        <f t="shared" si="250"/>
        <v>ожидание A1</v>
      </c>
      <c r="HS329" s="182" t="b">
        <f t="shared" si="251"/>
        <v>0</v>
      </c>
      <c r="HT329" s="182" t="str">
        <f t="shared" si="252"/>
        <v>ожидание замечаний</v>
      </c>
      <c r="HU329" s="182" t="str">
        <f t="shared" si="253"/>
        <v>0055-P2-GA1-CPC-TRM-00667</v>
      </c>
      <c r="HV329" s="191">
        <f t="shared" si="254"/>
        <v>44251</v>
      </c>
      <c r="HW329" s="184" t="str">
        <f t="shared" si="255"/>
        <v>ожидание A1</v>
      </c>
      <c r="HX329" s="191" t="str">
        <f t="shared" si="256"/>
        <v>ожидание A1</v>
      </c>
      <c r="HY329" s="183"/>
      <c r="HZ329" s="182" t="str">
        <f t="shared" si="257"/>
        <v>выгружено</v>
      </c>
      <c r="IA329" s="182" t="str">
        <f t="shared" si="258"/>
        <v>A1</v>
      </c>
      <c r="IB329" s="182" t="str">
        <f t="shared" si="259"/>
        <v>ожидание замечаний к ревизии</v>
      </c>
      <c r="IC329" s="182" t="str">
        <f t="shared" si="260"/>
        <v>A1</v>
      </c>
      <c r="ID329" s="182" t="str">
        <f t="shared" si="261"/>
        <v>A1</v>
      </c>
      <c r="IE329" s="185" t="str">
        <f t="shared" si="262"/>
        <v>1</v>
      </c>
      <c r="IF329" s="135" t="s">
        <v>705</v>
      </c>
      <c r="IG329" s="181">
        <v>1</v>
      </c>
      <c r="IH329" s="85"/>
      <c r="II329" s="85"/>
      <c r="IJ329" s="85"/>
      <c r="IK329" s="85"/>
      <c r="IL329" s="85"/>
      <c r="IM329" s="85"/>
      <c r="IN329" s="85"/>
      <c r="IO329" s="85"/>
      <c r="IP329" s="85"/>
      <c r="IQ329" s="85"/>
      <c r="IR329" s="85"/>
      <c r="IS329" s="85"/>
      <c r="IT329" s="85"/>
      <c r="IU329" s="85"/>
      <c r="IV329" s="85"/>
      <c r="IW329" s="85"/>
      <c r="IX329" s="85"/>
      <c r="IY329" s="85"/>
      <c r="IZ329" s="85"/>
      <c r="JA329" s="85"/>
      <c r="JB329" s="85"/>
      <c r="JC329" s="85"/>
      <c r="JD329" s="85"/>
      <c r="JE329" s="85"/>
      <c r="JF329" s="85"/>
      <c r="JG329" s="85"/>
      <c r="JH329" s="85"/>
      <c r="JI329" s="85"/>
      <c r="JJ329" s="85"/>
      <c r="JK329" s="85"/>
      <c r="JL329" s="85"/>
      <c r="JM329" s="85"/>
      <c r="JN329" s="85"/>
      <c r="JO329" s="85"/>
      <c r="JP329" s="85"/>
      <c r="JQ329" s="85"/>
      <c r="JR329" s="85"/>
      <c r="JS329" s="85"/>
      <c r="JT329" s="85"/>
      <c r="JU329" s="85"/>
      <c r="JV329" s="85"/>
      <c r="JW329" s="85"/>
      <c r="JX329" s="85"/>
      <c r="JY329" s="85"/>
      <c r="JZ329" s="85"/>
      <c r="KA329" s="85"/>
      <c r="KB329" s="85"/>
      <c r="KC329" s="85"/>
    </row>
    <row r="330" spans="1:289" s="57" customFormat="1" ht="42.75" hidden="1" customHeight="1">
      <c r="A330" s="6"/>
      <c r="B330" s="19" t="s">
        <v>156</v>
      </c>
      <c r="C330" s="19" t="s">
        <v>157</v>
      </c>
      <c r="D330" s="5"/>
      <c r="E330" s="5"/>
      <c r="F330" s="5"/>
      <c r="G330" s="5"/>
      <c r="H330" s="5" t="s">
        <v>727</v>
      </c>
      <c r="I330" s="5" t="s">
        <v>736</v>
      </c>
      <c r="J330" s="5"/>
      <c r="K330" s="5"/>
      <c r="L330" s="5"/>
      <c r="M330" s="5"/>
      <c r="N330" s="5"/>
      <c r="O330" s="5"/>
      <c r="P330" s="5" t="s">
        <v>749</v>
      </c>
      <c r="Q330" s="5" t="s">
        <v>750</v>
      </c>
      <c r="R330" s="5" t="s">
        <v>207</v>
      </c>
      <c r="S330" s="5" t="s">
        <v>365</v>
      </c>
      <c r="T330" s="5" t="s">
        <v>368</v>
      </c>
      <c r="U330" s="5" t="s">
        <v>158</v>
      </c>
      <c r="V330" s="5"/>
      <c r="W330" s="167" t="str">
        <f t="shared" si="312"/>
        <v>3-60-JRCC-0001</v>
      </c>
      <c r="X330" s="19" t="s">
        <v>180</v>
      </c>
      <c r="Y330" s="19">
        <v>60</v>
      </c>
      <c r="Z330" s="19" t="s">
        <v>311</v>
      </c>
      <c r="AA330" s="19" t="s">
        <v>303</v>
      </c>
      <c r="AB330" s="19"/>
      <c r="AC330" s="19" t="s">
        <v>188</v>
      </c>
      <c r="AD330" s="5"/>
      <c r="AE330" s="19">
        <v>4</v>
      </c>
      <c r="AF330" s="19" t="s">
        <v>181</v>
      </c>
      <c r="AG330" s="19" t="s">
        <v>182</v>
      </c>
      <c r="AH330" s="19">
        <v>335</v>
      </c>
      <c r="AI330" s="19" t="s">
        <v>188</v>
      </c>
      <c r="AJ330" s="5"/>
      <c r="AK330" s="5"/>
      <c r="AL330" s="5" t="s">
        <v>124</v>
      </c>
      <c r="AM330" s="5"/>
      <c r="AN330" s="5" t="s">
        <v>170</v>
      </c>
      <c r="AO330" s="5" t="str">
        <f>CONCATENATE("0055-",B330,"-",C330,"-","4",".",AE330,".",AF330,".",AG330,".",AH330,"-",AL330,".",AN330,"-",AI330)</f>
        <v>0055-CPC-GA1-4.4.4.60.335-ASK2.SB-0001</v>
      </c>
      <c r="AP330" s="5" t="str">
        <f>CONCATENATE("0055-",B330,"-",C330,"-","4",".",AE330,".",AF330,".",AG330,".",AH330,"-",AL330,"-",AN330,"-",AI330,"_",BD330,"_",U330)</f>
        <v>0055-CPC-GA1-4.4.4.60.335-ASK2-SB-0001_A1_ER</v>
      </c>
      <c r="AQ330" s="13" t="s">
        <v>326</v>
      </c>
      <c r="AR330" s="13" t="s">
        <v>331</v>
      </c>
      <c r="AS330" s="13"/>
      <c r="AT330" s="13"/>
      <c r="AU330" s="13" t="s">
        <v>321</v>
      </c>
      <c r="AV330" s="13" t="s">
        <v>336</v>
      </c>
      <c r="AW330" s="13" t="str">
        <f>CONCATENATE(AQ330," ",AS330,CHAR(10),W330,CHAR(10),AU330)</f>
        <v>Cabinet of Data Acquisition and Transmission Device  
3-60-JRCC-0001
Electrical circuits</v>
      </c>
      <c r="AX330" s="13" t="str">
        <f>CONCATENATE(AR330," ",AT330,CHAR(10),W330,CHAR(10),AV330)</f>
        <v>Шкаф УСПД 
3-60-JRCC-0001
Схема электрическая принципиальная</v>
      </c>
      <c r="AY330" s="5"/>
      <c r="AZ330" s="5" t="s">
        <v>490</v>
      </c>
      <c r="BA330" s="5" t="s">
        <v>489</v>
      </c>
      <c r="BB330" s="5" t="str">
        <f>IF(FW330&gt;0,"02",IF(FN330&gt;0,"01",IF(FE330&gt;0,"00",IF(EM330&gt;0,"G1",IF(ED330&gt;0,"F1",IF(DU330&gt;0,"E1",IF(DL330&gt;0,"D1",IF(DC330&gt;0,"C1",IF(CT330&gt;0,"B1",IF(BM330&gt;0,"A1","-"))))))))))</f>
        <v>A1</v>
      </c>
      <c r="BC330" s="167" t="str">
        <f t="shared" si="313"/>
        <v>IFR</v>
      </c>
      <c r="BD330" s="5" t="str">
        <f t="shared" si="314"/>
        <v>A1</v>
      </c>
      <c r="BE330" s="5"/>
      <c r="BF330" s="5"/>
      <c r="BG330" s="12"/>
      <c r="BH330" s="5"/>
      <c r="BI330" s="5"/>
      <c r="BJ330" s="54">
        <f>FB330-(28+15)</f>
        <v>44189</v>
      </c>
      <c r="BK330" s="54">
        <f ca="1">IF(BM330&gt;0,BL330,IF(BJ330&lt;TODAY(),WORKDAY(TODAY(),10),BJ330))</f>
        <v>44251</v>
      </c>
      <c r="BL330" s="193">
        <v>44251</v>
      </c>
      <c r="BM330" s="167" t="s">
        <v>790</v>
      </c>
      <c r="BN330" s="167"/>
      <c r="BO330" s="167"/>
      <c r="BP330" s="167"/>
      <c r="BQ330" s="167"/>
      <c r="BR330" s="157"/>
      <c r="BS330" s="157"/>
      <c r="BT330" s="157"/>
      <c r="BU330" s="157"/>
      <c r="BV330" s="157"/>
      <c r="BW330" s="147"/>
      <c r="BX330" s="147"/>
      <c r="BY330" s="147"/>
      <c r="BZ330" s="147"/>
      <c r="CA330" s="147"/>
      <c r="CB330" s="125"/>
      <c r="CC330" s="125"/>
      <c r="CD330" s="125"/>
      <c r="CE330" s="125"/>
      <c r="CF330" s="125"/>
      <c r="CG330" s="125"/>
      <c r="CH330" s="125"/>
      <c r="CI330" s="125"/>
      <c r="CJ330" s="125"/>
      <c r="CK330" s="125"/>
      <c r="CL330" s="24">
        <f>WORKDAY(BJ330,20)</f>
        <v>44217</v>
      </c>
      <c r="CM330" s="24">
        <f ca="1">IF(BM330&gt;0,WORKDAY(BK330,10),"-")</f>
        <v>44265</v>
      </c>
      <c r="CN330" s="54"/>
      <c r="CO330" s="117"/>
      <c r="CP330" s="34">
        <v>2</v>
      </c>
      <c r="CQ330" s="24">
        <f>WORKDAY(CL330,10)</f>
        <v>44231</v>
      </c>
      <c r="CR330" s="24" t="str">
        <f>IF(CO330&gt;0,WORKDAY(CM330,10),"-")</f>
        <v>-</v>
      </c>
      <c r="CS330" s="54"/>
      <c r="CT330" s="5"/>
      <c r="CU330" s="24" t="str">
        <f>IF(CT330&gt;0,WORKDAY(CQ330,10),"-")</f>
        <v>-</v>
      </c>
      <c r="CV330" s="24" t="str">
        <f>IF(CT330&gt;0,WORKDAY(CR330,10),"-")</f>
        <v>-</v>
      </c>
      <c r="CW330" s="54"/>
      <c r="CX330" s="5"/>
      <c r="CY330" s="34"/>
      <c r="CZ330" s="24" t="str">
        <f>IF(CX330&gt;0,WORKDAY(CU330,10),"-")</f>
        <v>-</v>
      </c>
      <c r="DA330" s="24" t="str">
        <f>IF(CX330&gt;0,WORKDAY(CV330,10),"-")</f>
        <v>-</v>
      </c>
      <c r="DB330" s="24"/>
      <c r="DC330" s="5"/>
      <c r="DD330" s="24" t="str">
        <f>IF(DC330&gt;0,WORKDAY(CZ330,10),"-")</f>
        <v>-</v>
      </c>
      <c r="DE330" s="24" t="str">
        <f>IF(DC330&gt;0,WORKDAY(DA330,10),"-")</f>
        <v>-</v>
      </c>
      <c r="DF330" s="5"/>
      <c r="DG330" s="5"/>
      <c r="DH330" s="54"/>
      <c r="DI330" s="24" t="str">
        <f>IF(DG330&gt;0,WORKDAY(DD330,10),"-")</f>
        <v>-</v>
      </c>
      <c r="DJ330" s="24" t="str">
        <f>IF(DG330&gt;0,WORKDAY(DE330,10),"-")</f>
        <v>-</v>
      </c>
      <c r="DK330" s="5"/>
      <c r="DL330" s="5"/>
      <c r="DM330" s="24" t="str">
        <f>IF(DL330&gt;0,WORKDAY(DI330,10),"-")</f>
        <v>-</v>
      </c>
      <c r="DN330" s="24" t="str">
        <f>IF(DL330&gt;0,WORKDAY(DJ330,10),"-")</f>
        <v>-</v>
      </c>
      <c r="DO330" s="5"/>
      <c r="DP330" s="5"/>
      <c r="DQ330" s="54"/>
      <c r="DR330" s="24" t="str">
        <f>IF(DP330&gt;0,WORKDAY(DM330,10),"-")</f>
        <v>-</v>
      </c>
      <c r="DS330" s="24" t="str">
        <f>IF(DP330&gt;0,WORKDAY(DN330,10),"-")</f>
        <v>-</v>
      </c>
      <c r="DT330" s="5"/>
      <c r="DU330" s="5"/>
      <c r="DV330" s="24" t="str">
        <f>IF(DU330&gt;0,WORKDAY(DR330,10),"-")</f>
        <v>-</v>
      </c>
      <c r="DW330" s="24" t="str">
        <f>IF(DU330&gt;0,WORKDAY(DS330,10),"-")</f>
        <v>-</v>
      </c>
      <c r="DX330" s="5"/>
      <c r="DY330" s="5"/>
      <c r="DZ330" s="54"/>
      <c r="EA330" s="24" t="str">
        <f>IF(DY330&gt;0,WORKDAY(DV330,10),"-")</f>
        <v>-</v>
      </c>
      <c r="EB330" s="24" t="str">
        <f>IF(DY330&gt;0,WORKDAY(DW330,10),"-")</f>
        <v>-</v>
      </c>
      <c r="EC330" s="5"/>
      <c r="ED330" s="5"/>
      <c r="EE330" s="24" t="str">
        <f>IF(ED330&gt;0,WORKDAY(EA330,10),"-")</f>
        <v>-</v>
      </c>
      <c r="EF330" s="24" t="str">
        <f>IF(ED330&gt;0,WORKDAY(EB330,10),"-")</f>
        <v>-</v>
      </c>
      <c r="EG330" s="5"/>
      <c r="EH330" s="5"/>
      <c r="EI330" s="54"/>
      <c r="EJ330" s="24" t="str">
        <f>IF(EH330&gt;0,WORKDAY(EE330,10),"-")</f>
        <v>-</v>
      </c>
      <c r="EK330" s="24" t="str">
        <f>IF(EH330&gt;0,WORKDAY(EF330,10),"-")</f>
        <v>-</v>
      </c>
      <c r="EL330" s="5"/>
      <c r="EM330" s="5"/>
      <c r="EN330" s="24" t="str">
        <f>IF(EM330&gt;0,WORKDAY(EJ330,10),"-")</f>
        <v>-</v>
      </c>
      <c r="EO330" s="24" t="str">
        <f>IF(EM330&gt;0,WORKDAY(EK330,10),"-")</f>
        <v>-</v>
      </c>
      <c r="EP330" s="5"/>
      <c r="EQ330" s="5"/>
      <c r="ER330" s="54"/>
      <c r="ES330" s="54"/>
      <c r="ET330" s="54"/>
      <c r="EU330" s="54"/>
      <c r="EV330" s="54"/>
      <c r="EW330" s="24"/>
      <c r="EX330" s="24"/>
      <c r="EY330" s="167"/>
      <c r="EZ330" s="167"/>
      <c r="FA330" s="193"/>
      <c r="FB330" s="214">
        <v>44232</v>
      </c>
      <c r="FC330" s="214">
        <f t="shared" ca="1" si="310"/>
        <v>44232</v>
      </c>
      <c r="FD330" s="193"/>
      <c r="FE330" s="167"/>
      <c r="FF330" s="24" t="str">
        <f>IF(FE330&gt;0,WORKDAY(FB330,10),"-")</f>
        <v>-</v>
      </c>
      <c r="FG330" s="24" t="str">
        <f>IF(FE330&gt;0,WORKDAY(FC330,10),"-")</f>
        <v>-</v>
      </c>
      <c r="FH330" s="5"/>
      <c r="FI330" s="5"/>
      <c r="FJ330" s="34"/>
      <c r="FK330" s="24">
        <f t="shared" si="315"/>
        <v>44260</v>
      </c>
      <c r="FL330" s="24">
        <f>FK330</f>
        <v>44260</v>
      </c>
      <c r="FM330" s="5"/>
      <c r="FN330" s="5"/>
      <c r="FO330" s="24" t="str">
        <f>IF(FN330&gt;0,WORKDAY(FK330,10),"-")</f>
        <v>-</v>
      </c>
      <c r="FP330" s="24" t="str">
        <f>IF(FN330&gt;0,WORKDAY(FL330,10),"-")</f>
        <v>-</v>
      </c>
      <c r="FQ330" s="5"/>
      <c r="FR330" s="5"/>
      <c r="FS330" s="54"/>
      <c r="FT330" s="24">
        <f t="shared" si="316"/>
        <v>44288</v>
      </c>
      <c r="FU330" s="24">
        <f>FT330</f>
        <v>44288</v>
      </c>
      <c r="FV330" s="5"/>
      <c r="FW330" s="5"/>
      <c r="FX330" s="24" t="str">
        <f>IF(FW330&gt;0,WORKDAY(FT330,10),"-")</f>
        <v>-</v>
      </c>
      <c r="FY330" s="24" t="str">
        <f>IF(FW330&gt;0,WORKDAY(FU330,10),"-")</f>
        <v>-</v>
      </c>
      <c r="FZ330" s="5"/>
      <c r="GA330" s="5"/>
      <c r="GB330" s="54"/>
      <c r="GC330" s="54"/>
      <c r="GD330" s="54"/>
      <c r="GE330" s="54"/>
      <c r="GF330" s="54"/>
      <c r="GG330" s="54"/>
      <c r="GH330" s="54"/>
      <c r="GI330" s="54"/>
      <c r="GJ330" s="54"/>
      <c r="GK330" s="54"/>
      <c r="GL330" s="54"/>
      <c r="GM330" s="54"/>
      <c r="GN330" s="54"/>
      <c r="GO330" s="54"/>
      <c r="GP330" s="54"/>
      <c r="GQ330" s="54"/>
      <c r="GR330" s="54"/>
      <c r="GS330" s="54"/>
      <c r="GT330" s="54"/>
      <c r="GU330" s="54"/>
      <c r="GV330" s="54"/>
      <c r="GW330" s="54"/>
      <c r="GX330" s="54"/>
      <c r="GY330" s="54"/>
      <c r="GZ330" s="193"/>
      <c r="HA330" s="54"/>
      <c r="HB330" s="54"/>
      <c r="HC330" s="54"/>
      <c r="HD330" s="34">
        <f t="shared" ca="1" si="246"/>
        <v>1</v>
      </c>
      <c r="HE330" s="25">
        <f t="shared" ca="1" si="271"/>
        <v>6.8389057750759875E-4</v>
      </c>
      <c r="HF330" s="25">
        <f t="shared" ca="1" si="272"/>
        <v>1.5197568389057751E-3</v>
      </c>
      <c r="HG330" s="25">
        <f t="shared" ca="1" si="273"/>
        <v>9.0543259557344079E-4</v>
      </c>
      <c r="HH330" s="25">
        <f t="shared" ca="1" si="274"/>
        <v>2.012072434607646E-3</v>
      </c>
      <c r="HI330" s="25"/>
      <c r="HJ330" s="25"/>
      <c r="HK330" s="5"/>
      <c r="HL330" s="24">
        <f t="shared" ca="1" si="311"/>
        <v>44251</v>
      </c>
      <c r="HM330" s="107"/>
      <c r="HN330" s="85"/>
      <c r="HO330" s="204" t="str">
        <f t="shared" si="247"/>
        <v>ожидание A1</v>
      </c>
      <c r="HP330" s="204" t="str">
        <f t="shared" si="248"/>
        <v>не выгружено 00</v>
      </c>
      <c r="HQ330" s="182" t="str">
        <f t="shared" si="249"/>
        <v>выгружено A1</v>
      </c>
      <c r="HR330" s="182" t="str">
        <f t="shared" si="250"/>
        <v>ожидание A1</v>
      </c>
      <c r="HS330" s="182" t="b">
        <f t="shared" si="251"/>
        <v>0</v>
      </c>
      <c r="HT330" s="182" t="str">
        <f t="shared" si="252"/>
        <v>ожидание замечаний</v>
      </c>
      <c r="HU330" s="182" t="str">
        <f t="shared" si="253"/>
        <v>0055-P2-GA1-CPC-TRM-00667</v>
      </c>
      <c r="HV330" s="191">
        <f t="shared" si="254"/>
        <v>44251</v>
      </c>
      <c r="HW330" s="184" t="str">
        <f t="shared" si="255"/>
        <v>ожидание A1</v>
      </c>
      <c r="HX330" s="191" t="str">
        <f t="shared" si="256"/>
        <v>ожидание A1</v>
      </c>
      <c r="HY330" s="183"/>
      <c r="HZ330" s="182" t="str">
        <f t="shared" si="257"/>
        <v>выгружено</v>
      </c>
      <c r="IA330" s="182" t="str">
        <f t="shared" si="258"/>
        <v>A1</v>
      </c>
      <c r="IB330" s="182" t="str">
        <f t="shared" si="259"/>
        <v>ожидание замечаний к ревизии</v>
      </c>
      <c r="IC330" s="182" t="str">
        <f t="shared" si="260"/>
        <v>A1</v>
      </c>
      <c r="ID330" s="182" t="str">
        <f t="shared" si="261"/>
        <v>A1</v>
      </c>
      <c r="IE330" s="185" t="str">
        <f t="shared" si="262"/>
        <v>1</v>
      </c>
      <c r="IF330" s="135" t="s">
        <v>705</v>
      </c>
      <c r="IG330" s="181">
        <v>1</v>
      </c>
      <c r="IH330" s="85"/>
      <c r="II330" s="85"/>
      <c r="IJ330" s="85"/>
      <c r="IK330" s="85"/>
      <c r="IL330" s="85"/>
      <c r="IM330" s="85"/>
      <c r="IN330" s="85"/>
      <c r="IO330" s="85"/>
      <c r="IP330" s="85"/>
      <c r="IQ330" s="85"/>
      <c r="IR330" s="85"/>
      <c r="IS330" s="85"/>
      <c r="IT330" s="85"/>
      <c r="IU330" s="85"/>
      <c r="IV330" s="85"/>
      <c r="IW330" s="85"/>
      <c r="IX330" s="85"/>
      <c r="IY330" s="85"/>
      <c r="IZ330" s="85"/>
      <c r="JA330" s="85"/>
      <c r="JB330" s="85"/>
      <c r="JC330" s="85"/>
      <c r="JD330" s="85"/>
      <c r="JE330" s="85"/>
      <c r="JF330" s="85"/>
      <c r="JG330" s="85"/>
      <c r="JH330" s="85"/>
      <c r="JI330" s="85"/>
      <c r="JJ330" s="85"/>
      <c r="JK330" s="85"/>
      <c r="JL330" s="85"/>
      <c r="JM330" s="85"/>
      <c r="JN330" s="85"/>
      <c r="JO330" s="85"/>
      <c r="JP330" s="85"/>
      <c r="JQ330" s="85"/>
      <c r="JR330" s="85"/>
      <c r="JS330" s="85"/>
      <c r="JT330" s="85"/>
      <c r="JU330" s="85"/>
      <c r="JV330" s="85"/>
      <c r="JW330" s="85"/>
      <c r="JX330" s="85"/>
      <c r="JY330" s="85"/>
      <c r="JZ330" s="85"/>
      <c r="KA330" s="85"/>
      <c r="KB330" s="85"/>
      <c r="KC330" s="85"/>
    </row>
    <row r="331" spans="1:289" s="57" customFormat="1" ht="42.75" hidden="1" customHeight="1">
      <c r="A331" s="6"/>
      <c r="B331" s="19" t="s">
        <v>156</v>
      </c>
      <c r="C331" s="19" t="s">
        <v>157</v>
      </c>
      <c r="D331" s="5"/>
      <c r="E331" s="5"/>
      <c r="F331" s="5"/>
      <c r="G331" s="5"/>
      <c r="H331" s="5" t="s">
        <v>727</v>
      </c>
      <c r="I331" s="5" t="s">
        <v>736</v>
      </c>
      <c r="J331" s="5"/>
      <c r="K331" s="5"/>
      <c r="L331" s="5"/>
      <c r="M331" s="5"/>
      <c r="N331" s="5"/>
      <c r="O331" s="5"/>
      <c r="P331" s="5" t="s">
        <v>749</v>
      </c>
      <c r="Q331" s="5" t="s">
        <v>750</v>
      </c>
      <c r="R331" s="5" t="s">
        <v>205</v>
      </c>
      <c r="S331" s="5" t="s">
        <v>365</v>
      </c>
      <c r="T331" s="5" t="s">
        <v>368</v>
      </c>
      <c r="U331" s="5" t="s">
        <v>158</v>
      </c>
      <c r="V331" s="5"/>
      <c r="W331" s="167" t="str">
        <f t="shared" si="312"/>
        <v>3-60-JRCC-0001</v>
      </c>
      <c r="X331" s="19" t="s">
        <v>180</v>
      </c>
      <c r="Y331" s="19">
        <v>60</v>
      </c>
      <c r="Z331" s="19" t="s">
        <v>311</v>
      </c>
      <c r="AA331" s="19" t="s">
        <v>303</v>
      </c>
      <c r="AB331" s="19"/>
      <c r="AC331" s="19" t="s">
        <v>188</v>
      </c>
      <c r="AD331" s="5"/>
      <c r="AE331" s="19">
        <v>4</v>
      </c>
      <c r="AF331" s="19" t="s">
        <v>181</v>
      </c>
      <c r="AG331" s="19" t="s">
        <v>182</v>
      </c>
      <c r="AH331" s="19">
        <v>335</v>
      </c>
      <c r="AI331" s="19" t="s">
        <v>188</v>
      </c>
      <c r="AJ331" s="5"/>
      <c r="AK331" s="5"/>
      <c r="AL331" s="5" t="s">
        <v>124</v>
      </c>
      <c r="AM331" s="5"/>
      <c r="AN331" s="5" t="s">
        <v>546</v>
      </c>
      <c r="AO331" s="5" t="str">
        <f>CONCATENATE("0055-",B331,"-",C331,"-","4",".",AE331,".",AF331,".",AG331,".",AH331,"-",AL331,".",AN331,"-",AI331)</f>
        <v>0055-CPC-GA1-4.4.4.60.335-ASK2.JH-0001</v>
      </c>
      <c r="AP331" s="5" t="str">
        <f>CONCATENATE("0055-",B331,"-",C331,"-","4",".",AE331,".",AF331,".",AG331,".",AH331,"-",AL331,"-",AN331,"-",AI331,"_",BD331,"_",U331)</f>
        <v>0055-CPC-GA1-4.4.4.60.335-ASK2-JH-0001_-_ER</v>
      </c>
      <c r="AQ331" s="13" t="s">
        <v>326</v>
      </c>
      <c r="AR331" s="13" t="s">
        <v>331</v>
      </c>
      <c r="AS331" s="13"/>
      <c r="AT331" s="13"/>
      <c r="AU331" s="13" t="s">
        <v>286</v>
      </c>
      <c r="AV331" s="13" t="s">
        <v>287</v>
      </c>
      <c r="AW331" s="13" t="str">
        <f>CONCATENATE(AQ331," ",AS331,CHAR(10),W331,CHAR(10),AU331)</f>
        <v>Cabinet of Data Acquisition and Transmission Device  
3-60-JRCC-0001
Passport</v>
      </c>
      <c r="AX331" s="13" t="str">
        <f>CONCATENATE(AR331," ",AT331,CHAR(10),W331,CHAR(10),AV331)</f>
        <v>Шкаф УСПД 
3-60-JRCC-0001
Паспорт</v>
      </c>
      <c r="AY331" s="5"/>
      <c r="AZ331" s="5" t="s">
        <v>490</v>
      </c>
      <c r="BA331" s="5" t="s">
        <v>489</v>
      </c>
      <c r="BB331" s="5" t="str">
        <f>IF(FW331&gt;0,"02",IF(FN331&gt;0,"01",IF(FE331&gt;0,"00",IF(EM331&gt;0,"G1",IF(ED331&gt;0,"F1",IF(DU331&gt;0,"E1",IF(DL331&gt;0,"D1",IF(DC331&gt;0,"C1",IF(CT331&gt;0,"B1",IF(BM331&gt;0,"A1","-"))))))))))</f>
        <v>-</v>
      </c>
      <c r="BC331" s="167" t="str">
        <f t="shared" si="313"/>
        <v>-</v>
      </c>
      <c r="BD331" s="5" t="str">
        <f t="shared" si="314"/>
        <v>-</v>
      </c>
      <c r="BE331" s="5"/>
      <c r="BF331" s="5"/>
      <c r="BG331" s="12"/>
      <c r="BH331" s="5"/>
      <c r="BI331" s="5"/>
      <c r="BJ331" s="54">
        <f>FB331-(28+15)</f>
        <v>44227</v>
      </c>
      <c r="BK331" s="54">
        <f ca="1">IF(BM331&gt;0,BL331,IF(BJ331&lt;TODAY(),WORKDAY(TODAY(),10),BJ331))</f>
        <v>44294</v>
      </c>
      <c r="BL331" s="54"/>
      <c r="BM331" s="5"/>
      <c r="BN331" s="167"/>
      <c r="BO331" s="167"/>
      <c r="BP331" s="167"/>
      <c r="BQ331" s="167"/>
      <c r="BR331" s="157"/>
      <c r="BS331" s="157"/>
      <c r="BT331" s="157"/>
      <c r="BU331" s="157"/>
      <c r="BV331" s="157"/>
      <c r="BW331" s="147"/>
      <c r="BX331" s="147"/>
      <c r="BY331" s="147"/>
      <c r="BZ331" s="147"/>
      <c r="CA331" s="147"/>
      <c r="CB331" s="125"/>
      <c r="CC331" s="125"/>
      <c r="CD331" s="125"/>
      <c r="CE331" s="125"/>
      <c r="CF331" s="125"/>
      <c r="CG331" s="125"/>
      <c r="CH331" s="125"/>
      <c r="CI331" s="125"/>
      <c r="CJ331" s="125"/>
      <c r="CK331" s="125"/>
      <c r="CL331" s="24">
        <f>WORKDAY(BJ331,20)</f>
        <v>44253</v>
      </c>
      <c r="CM331" s="24" t="str">
        <f>IF(BM331&gt;0,WORKDAY(BK331,10),"-")</f>
        <v>-</v>
      </c>
      <c r="CN331" s="54"/>
      <c r="CO331" s="117"/>
      <c r="CP331" s="34">
        <v>3</v>
      </c>
      <c r="CQ331" s="24">
        <f>WORKDAY(CL331,10)</f>
        <v>44267</v>
      </c>
      <c r="CR331" s="24" t="str">
        <f>IF(CO331&gt;0,WORKDAY(CM331,10),"-")</f>
        <v>-</v>
      </c>
      <c r="CS331" s="54"/>
      <c r="CT331" s="5"/>
      <c r="CU331" s="24" t="str">
        <f>IF(CT331&gt;0,WORKDAY(CQ331,10),"-")</f>
        <v>-</v>
      </c>
      <c r="CV331" s="24" t="str">
        <f>IF(CT331&gt;0,WORKDAY(CR331,10),"-")</f>
        <v>-</v>
      </c>
      <c r="CW331" s="54"/>
      <c r="CX331" s="5"/>
      <c r="CY331" s="34"/>
      <c r="CZ331" s="24" t="str">
        <f>IF(CX331&gt;0,WORKDAY(CU331,10),"-")</f>
        <v>-</v>
      </c>
      <c r="DA331" s="24" t="str">
        <f>IF(CX331&gt;0,WORKDAY(CV331,10),"-")</f>
        <v>-</v>
      </c>
      <c r="DB331" s="24"/>
      <c r="DC331" s="5"/>
      <c r="DD331" s="24" t="str">
        <f>IF(DC331&gt;0,WORKDAY(CZ331,10),"-")</f>
        <v>-</v>
      </c>
      <c r="DE331" s="24" t="str">
        <f>IF(DC331&gt;0,WORKDAY(DA331,10),"-")</f>
        <v>-</v>
      </c>
      <c r="DF331" s="5"/>
      <c r="DG331" s="5"/>
      <c r="DH331" s="54"/>
      <c r="DI331" s="24" t="str">
        <f>IF(DG331&gt;0,WORKDAY(DD331,10),"-")</f>
        <v>-</v>
      </c>
      <c r="DJ331" s="24" t="str">
        <f>IF(DG331&gt;0,WORKDAY(DE331,10),"-")</f>
        <v>-</v>
      </c>
      <c r="DK331" s="5"/>
      <c r="DL331" s="5"/>
      <c r="DM331" s="24" t="str">
        <f>IF(DL331&gt;0,WORKDAY(DI331,10),"-")</f>
        <v>-</v>
      </c>
      <c r="DN331" s="24" t="str">
        <f>IF(DL331&gt;0,WORKDAY(DJ331,10),"-")</f>
        <v>-</v>
      </c>
      <c r="DO331" s="5"/>
      <c r="DP331" s="5"/>
      <c r="DQ331" s="54"/>
      <c r="DR331" s="24" t="str">
        <f>IF(DP331&gt;0,WORKDAY(DM331,10),"-")</f>
        <v>-</v>
      </c>
      <c r="DS331" s="24" t="str">
        <f>IF(DP331&gt;0,WORKDAY(DN331,10),"-")</f>
        <v>-</v>
      </c>
      <c r="DT331" s="5"/>
      <c r="DU331" s="5"/>
      <c r="DV331" s="24" t="str">
        <f>IF(DU331&gt;0,WORKDAY(DR331,10),"-")</f>
        <v>-</v>
      </c>
      <c r="DW331" s="24" t="str">
        <f>IF(DU331&gt;0,WORKDAY(DS331,10),"-")</f>
        <v>-</v>
      </c>
      <c r="DX331" s="5"/>
      <c r="DY331" s="5"/>
      <c r="DZ331" s="54"/>
      <c r="EA331" s="24" t="str">
        <f>IF(DY331&gt;0,WORKDAY(DV331,10),"-")</f>
        <v>-</v>
      </c>
      <c r="EB331" s="24" t="str">
        <f>IF(DY331&gt;0,WORKDAY(DW331,10),"-")</f>
        <v>-</v>
      </c>
      <c r="EC331" s="5"/>
      <c r="ED331" s="5"/>
      <c r="EE331" s="24" t="str">
        <f>IF(ED331&gt;0,WORKDAY(EA331,10),"-")</f>
        <v>-</v>
      </c>
      <c r="EF331" s="24" t="str">
        <f>IF(ED331&gt;0,WORKDAY(EB331,10),"-")</f>
        <v>-</v>
      </c>
      <c r="EG331" s="5"/>
      <c r="EH331" s="5"/>
      <c r="EI331" s="54"/>
      <c r="EJ331" s="24" t="str">
        <f>IF(EH331&gt;0,WORKDAY(EE331,10),"-")</f>
        <v>-</v>
      </c>
      <c r="EK331" s="24" t="str">
        <f>IF(EH331&gt;0,WORKDAY(EF331,10),"-")</f>
        <v>-</v>
      </c>
      <c r="EL331" s="5"/>
      <c r="EM331" s="5"/>
      <c r="EN331" s="24" t="str">
        <f>IF(EM331&gt;0,WORKDAY(EJ331,10),"-")</f>
        <v>-</v>
      </c>
      <c r="EO331" s="24" t="str">
        <f>IF(EM331&gt;0,WORKDAY(EK331,10),"-")</f>
        <v>-</v>
      </c>
      <c r="EP331" s="5"/>
      <c r="EQ331" s="5"/>
      <c r="ER331" s="54"/>
      <c r="ES331" s="54"/>
      <c r="ET331" s="54"/>
      <c r="EU331" s="54"/>
      <c r="EV331" s="54"/>
      <c r="EW331" s="24"/>
      <c r="EX331" s="24"/>
      <c r="EY331" s="167"/>
      <c r="EZ331" s="167"/>
      <c r="FA331" s="193"/>
      <c r="FB331" s="214">
        <v>44270</v>
      </c>
      <c r="FC331" s="214">
        <f t="shared" ca="1" si="310"/>
        <v>44270</v>
      </c>
      <c r="FD331" s="167"/>
      <c r="FE331" s="167"/>
      <c r="FF331" s="24" t="str">
        <f>IF(FE331&gt;0,WORKDAY(FB331,10),"-")</f>
        <v>-</v>
      </c>
      <c r="FG331" s="24" t="str">
        <f>IF(FE331&gt;0,WORKDAY(FC331,10),"-")</f>
        <v>-</v>
      </c>
      <c r="FH331" s="167"/>
      <c r="FI331" s="167"/>
      <c r="FJ331" s="196">
        <v>1</v>
      </c>
      <c r="FK331" s="24">
        <f t="shared" si="315"/>
        <v>44298</v>
      </c>
      <c r="FL331" s="24">
        <f>FK331</f>
        <v>44298</v>
      </c>
      <c r="FM331" s="5"/>
      <c r="FN331" s="5"/>
      <c r="FO331" s="24" t="str">
        <f>IF(FN331&gt;0,WORKDAY(FK331,10),"-")</f>
        <v>-</v>
      </c>
      <c r="FP331" s="24" t="str">
        <f>IF(FN331&gt;0,WORKDAY(FL331,10),"-")</f>
        <v>-</v>
      </c>
      <c r="FQ331" s="5"/>
      <c r="FR331" s="5"/>
      <c r="FS331" s="54"/>
      <c r="FT331" s="24">
        <f t="shared" si="316"/>
        <v>44326</v>
      </c>
      <c r="FU331" s="24">
        <f>FT331</f>
        <v>44326</v>
      </c>
      <c r="FV331" s="5"/>
      <c r="FW331" s="5"/>
      <c r="FX331" s="24" t="str">
        <f>IF(FW331&gt;0,WORKDAY(FT331,10),"-")</f>
        <v>-</v>
      </c>
      <c r="FY331" s="24" t="str">
        <f>IF(FW331&gt;0,WORKDAY(FU331,10),"-")</f>
        <v>-</v>
      </c>
      <c r="FZ331" s="5"/>
      <c r="GA331" s="5"/>
      <c r="GB331" s="54"/>
      <c r="GC331" s="54"/>
      <c r="GD331" s="54"/>
      <c r="GE331" s="54"/>
      <c r="GF331" s="54"/>
      <c r="GG331" s="54"/>
      <c r="GH331" s="54"/>
      <c r="GI331" s="54"/>
      <c r="GJ331" s="54"/>
      <c r="GK331" s="54"/>
      <c r="GL331" s="54"/>
      <c r="GM331" s="54"/>
      <c r="GN331" s="54"/>
      <c r="GO331" s="54"/>
      <c r="GP331" s="54"/>
      <c r="GQ331" s="54"/>
      <c r="GR331" s="54"/>
      <c r="GS331" s="54"/>
      <c r="GT331" s="54"/>
      <c r="GU331" s="54"/>
      <c r="GV331" s="54"/>
      <c r="GW331" s="54"/>
      <c r="GX331" s="54"/>
      <c r="GY331" s="54"/>
      <c r="GZ331" s="193"/>
      <c r="HA331" s="54"/>
      <c r="HB331" s="54"/>
      <c r="HC331" s="54"/>
      <c r="HD331" s="34">
        <f t="shared" ca="1" si="246"/>
        <v>1</v>
      </c>
      <c r="HE331" s="25">
        <f t="shared" si="271"/>
        <v>0</v>
      </c>
      <c r="HF331" s="25">
        <f t="shared" ca="1" si="272"/>
        <v>1.5197568389057751E-3</v>
      </c>
      <c r="HG331" s="25">
        <f t="shared" si="273"/>
        <v>0</v>
      </c>
      <c r="HH331" s="25">
        <f t="shared" ca="1" si="274"/>
        <v>2.012072434607646E-3</v>
      </c>
      <c r="HI331" s="25"/>
      <c r="HJ331" s="25"/>
      <c r="HK331" s="5"/>
      <c r="HL331" s="24" t="str">
        <f t="shared" ca="1" si="311"/>
        <v>-</v>
      </c>
      <c r="HM331" s="107"/>
      <c r="HN331" s="85"/>
      <c r="HO331" s="204" t="str">
        <f t="shared" si="247"/>
        <v>не выгружено A1</v>
      </c>
      <c r="HP331" s="204" t="str">
        <f t="shared" si="248"/>
        <v>не выгружено 00</v>
      </c>
      <c r="HQ331" s="182" t="str">
        <f t="shared" si="249"/>
        <v>не выгружено A1</v>
      </c>
      <c r="HR331" s="182" t="str">
        <f t="shared" si="250"/>
        <v>не выгружено A1</v>
      </c>
      <c r="HS331" s="182" t="b">
        <f t="shared" si="251"/>
        <v>0</v>
      </c>
      <c r="HT331" s="182" t="str">
        <f t="shared" si="252"/>
        <v>не выгружено A1</v>
      </c>
      <c r="HU331" s="182" t="str">
        <f t="shared" si="253"/>
        <v>не выгружено A1</v>
      </c>
      <c r="HV331" s="191" t="str">
        <f t="shared" si="254"/>
        <v>не выгружено A1</v>
      </c>
      <c r="HW331" s="184" t="str">
        <f t="shared" si="255"/>
        <v>не выгружено A1</v>
      </c>
      <c r="HX331" s="191" t="str">
        <f t="shared" si="256"/>
        <v>не выгружено A1</v>
      </c>
      <c r="HY331" s="183"/>
      <c r="HZ331" s="182" t="str">
        <f t="shared" si="257"/>
        <v>не выгружено</v>
      </c>
      <c r="IA331" s="182" t="str">
        <f t="shared" si="258"/>
        <v>A1</v>
      </c>
      <c r="IB331" s="182" t="str">
        <f t="shared" si="259"/>
        <v>не выгружено</v>
      </c>
      <c r="IC331" s="182" t="str">
        <f t="shared" si="260"/>
        <v>A1</v>
      </c>
      <c r="ID331" s="182" t="str">
        <f t="shared" si="261"/>
        <v>A1</v>
      </c>
      <c r="IE331" s="185" t="str">
        <f t="shared" si="262"/>
        <v>выгрузить A1</v>
      </c>
      <c r="IF331" s="135" t="s">
        <v>705</v>
      </c>
      <c r="IG331" s="181">
        <v>1</v>
      </c>
      <c r="IH331" s="85"/>
      <c r="II331" s="85"/>
      <c r="IJ331" s="85"/>
      <c r="IK331" s="85"/>
      <c r="IL331" s="85"/>
      <c r="IM331" s="85"/>
      <c r="IN331" s="85"/>
      <c r="IO331" s="85"/>
      <c r="IP331" s="85"/>
      <c r="IQ331" s="85"/>
      <c r="IR331" s="85"/>
      <c r="IS331" s="85"/>
      <c r="IT331" s="85"/>
      <c r="IU331" s="85"/>
      <c r="IV331" s="85"/>
      <c r="IW331" s="85"/>
      <c r="IX331" s="85"/>
      <c r="IY331" s="85"/>
      <c r="IZ331" s="85"/>
      <c r="JA331" s="85"/>
      <c r="JB331" s="85"/>
      <c r="JC331" s="85"/>
      <c r="JD331" s="85"/>
      <c r="JE331" s="85"/>
      <c r="JF331" s="85"/>
      <c r="JG331" s="85"/>
      <c r="JH331" s="85"/>
      <c r="JI331" s="85"/>
      <c r="JJ331" s="85"/>
      <c r="JK331" s="85"/>
      <c r="JL331" s="85"/>
      <c r="JM331" s="85"/>
      <c r="JN331" s="85"/>
      <c r="JO331" s="85"/>
      <c r="JP331" s="85"/>
      <c r="JQ331" s="85"/>
      <c r="JR331" s="85"/>
      <c r="JS331" s="85"/>
      <c r="JT331" s="85"/>
      <c r="JU331" s="85"/>
      <c r="JV331" s="85"/>
      <c r="JW331" s="85"/>
      <c r="JX331" s="85"/>
      <c r="JY331" s="85"/>
      <c r="JZ331" s="85"/>
      <c r="KA331" s="85"/>
      <c r="KB331" s="85"/>
      <c r="KC331" s="85"/>
    </row>
    <row r="332" spans="1:289" s="87" customFormat="1" ht="15" hidden="1" customHeight="1">
      <c r="A332" s="17"/>
      <c r="B332" s="20"/>
      <c r="C332" s="20"/>
      <c r="D332" s="18"/>
      <c r="E332" s="18"/>
      <c r="F332" s="18"/>
      <c r="G332" s="18"/>
      <c r="H332" s="18"/>
      <c r="I332" s="18"/>
      <c r="J332" s="18"/>
      <c r="K332" s="18"/>
      <c r="L332" s="18"/>
      <c r="M332" s="18"/>
      <c r="N332" s="18"/>
      <c r="O332" s="18"/>
      <c r="P332" s="18"/>
      <c r="Q332" s="18"/>
      <c r="R332" s="18"/>
      <c r="S332" s="18"/>
      <c r="T332" s="18"/>
      <c r="U332" s="18"/>
      <c r="V332" s="18"/>
      <c r="W332" s="20"/>
      <c r="X332" s="20"/>
      <c r="Y332" s="20"/>
      <c r="Z332" s="20"/>
      <c r="AA332" s="20"/>
      <c r="AB332" s="20"/>
      <c r="AC332" s="20"/>
      <c r="AD332" s="18"/>
      <c r="AE332" s="20"/>
      <c r="AF332" s="20"/>
      <c r="AG332" s="20"/>
      <c r="AH332" s="20"/>
      <c r="AI332" s="20"/>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71"/>
      <c r="BO332" s="171"/>
      <c r="BP332" s="171"/>
      <c r="BQ332" s="171"/>
      <c r="BR332" s="161"/>
      <c r="BS332" s="161"/>
      <c r="BT332" s="161"/>
      <c r="BU332" s="161"/>
      <c r="BV332" s="161"/>
      <c r="BW332" s="151"/>
      <c r="BX332" s="151"/>
      <c r="BY332" s="151"/>
      <c r="BZ332" s="151"/>
      <c r="CA332" s="151"/>
      <c r="CB332" s="129"/>
      <c r="CC332" s="129"/>
      <c r="CD332" s="129"/>
      <c r="CE332" s="129"/>
      <c r="CF332" s="129"/>
      <c r="CG332" s="129"/>
      <c r="CH332" s="129"/>
      <c r="CI332" s="129"/>
      <c r="CJ332" s="129"/>
      <c r="CK332" s="129"/>
      <c r="CL332" s="18"/>
      <c r="CM332" s="18"/>
      <c r="CN332" s="18"/>
      <c r="CO332" s="118"/>
      <c r="CP332" s="48"/>
      <c r="CQ332" s="18"/>
      <c r="CR332" s="18"/>
      <c r="CS332" s="18"/>
      <c r="CT332" s="18"/>
      <c r="CU332" s="18"/>
      <c r="CV332" s="18"/>
      <c r="CW332" s="18"/>
      <c r="CX332" s="18"/>
      <c r="CY332" s="34"/>
      <c r="CZ332" s="18"/>
      <c r="DA332" s="18"/>
      <c r="DB332" s="18"/>
      <c r="DC332" s="18"/>
      <c r="DD332" s="18"/>
      <c r="DE332" s="18"/>
      <c r="DF332" s="18"/>
      <c r="DG332" s="18"/>
      <c r="DH332" s="45"/>
      <c r="DI332" s="18"/>
      <c r="DJ332" s="18"/>
      <c r="DK332" s="18"/>
      <c r="DL332" s="18"/>
      <c r="DM332" s="18"/>
      <c r="DN332" s="18"/>
      <c r="DO332" s="18"/>
      <c r="DP332" s="18"/>
      <c r="DQ332" s="45"/>
      <c r="DR332" s="18"/>
      <c r="DS332" s="18"/>
      <c r="DT332" s="18"/>
      <c r="DU332" s="18"/>
      <c r="DV332" s="18"/>
      <c r="DW332" s="18"/>
      <c r="DX332" s="18"/>
      <c r="DY332" s="18"/>
      <c r="DZ332" s="45"/>
      <c r="EA332" s="18"/>
      <c r="EB332" s="18"/>
      <c r="EC332" s="18"/>
      <c r="ED332" s="18"/>
      <c r="EE332" s="18"/>
      <c r="EF332" s="18"/>
      <c r="EG332" s="18"/>
      <c r="EH332" s="18"/>
      <c r="EI332" s="45"/>
      <c r="EJ332" s="18"/>
      <c r="EK332" s="18"/>
      <c r="EL332" s="18"/>
      <c r="EM332" s="18"/>
      <c r="EN332" s="18"/>
      <c r="EO332" s="18"/>
      <c r="EP332" s="18"/>
      <c r="EQ332" s="18"/>
      <c r="ER332" s="45"/>
      <c r="ES332" s="110"/>
      <c r="ET332" s="110"/>
      <c r="EU332" s="110"/>
      <c r="EV332" s="110"/>
      <c r="EW332" s="192"/>
      <c r="EX332" s="192"/>
      <c r="EY332" s="192"/>
      <c r="EZ332" s="192"/>
      <c r="FA332" s="199"/>
      <c r="FB332" s="214"/>
      <c r="FC332" s="214"/>
      <c r="FD332" s="18"/>
      <c r="FE332" s="18"/>
      <c r="FF332" s="18"/>
      <c r="FG332" s="18"/>
      <c r="FH332" s="18"/>
      <c r="FI332" s="18"/>
      <c r="FJ332" s="34"/>
      <c r="FK332" s="18"/>
      <c r="FL332" s="18"/>
      <c r="FM332" s="18"/>
      <c r="FN332" s="18"/>
      <c r="FO332" s="18"/>
      <c r="FP332" s="18"/>
      <c r="FQ332" s="18"/>
      <c r="FR332" s="18"/>
      <c r="FS332" s="45"/>
      <c r="FT332" s="18"/>
      <c r="FU332" s="18"/>
      <c r="FV332" s="18"/>
      <c r="FW332" s="18"/>
      <c r="FX332" s="18"/>
      <c r="FY332" s="18"/>
      <c r="FZ332" s="18"/>
      <c r="GA332" s="18"/>
      <c r="GB332" s="45"/>
      <c r="GC332" s="110"/>
      <c r="GD332" s="110"/>
      <c r="GE332" s="110"/>
      <c r="GF332" s="110"/>
      <c r="GG332" s="110"/>
      <c r="GH332" s="110"/>
      <c r="GI332" s="110"/>
      <c r="GJ332" s="110"/>
      <c r="GK332" s="110"/>
      <c r="GL332" s="110"/>
      <c r="GM332" s="110"/>
      <c r="GN332" s="110"/>
      <c r="GO332" s="110"/>
      <c r="GP332" s="110"/>
      <c r="GQ332" s="110"/>
      <c r="GR332" s="110"/>
      <c r="GS332" s="110"/>
      <c r="GT332" s="110"/>
      <c r="GU332" s="110"/>
      <c r="GV332" s="110"/>
      <c r="GW332" s="110"/>
      <c r="GX332" s="110"/>
      <c r="GY332" s="45"/>
      <c r="GZ332" s="199"/>
      <c r="HA332" s="110"/>
      <c r="HB332" s="110"/>
      <c r="HC332" s="110"/>
      <c r="HD332" s="34">
        <f t="shared" ref="HD332:HD391" si="317">IF(AZ332="аннулирован / VOID",0,IF(BK332&gt;0,1,0))</f>
        <v>0</v>
      </c>
      <c r="HE332" s="25">
        <f t="shared" si="271"/>
        <v>0</v>
      </c>
      <c r="HF332" s="25">
        <f t="shared" si="272"/>
        <v>0</v>
      </c>
      <c r="HG332" s="25">
        <f t="shared" si="273"/>
        <v>0</v>
      </c>
      <c r="HH332" s="25">
        <f t="shared" si="274"/>
        <v>0</v>
      </c>
      <c r="HI332" s="25"/>
      <c r="HJ332" s="18"/>
      <c r="HK332" s="18"/>
      <c r="HL332" s="24" t="str">
        <f t="shared" si="311"/>
        <v>-</v>
      </c>
      <c r="HM332" s="107"/>
      <c r="HN332" s="85"/>
      <c r="HO332" s="204" t="str">
        <f t="shared" si="247"/>
        <v>---/---</v>
      </c>
      <c r="HP332" s="204" t="str">
        <f t="shared" si="248"/>
        <v>---/---</v>
      </c>
      <c r="HQ332" s="182" t="str">
        <f t="shared" si="249"/>
        <v>---/---</v>
      </c>
      <c r="HR332" s="182" t="str">
        <f t="shared" si="250"/>
        <v>---/---</v>
      </c>
      <c r="HS332" s="182" t="b">
        <f t="shared" si="251"/>
        <v>0</v>
      </c>
      <c r="HT332" s="182" t="str">
        <f t="shared" si="252"/>
        <v>---/---</v>
      </c>
      <c r="HU332" s="182" t="str">
        <f t="shared" si="253"/>
        <v>---/---</v>
      </c>
      <c r="HV332" s="191" t="str">
        <f t="shared" si="254"/>
        <v>---/---</v>
      </c>
      <c r="HW332" s="184" t="str">
        <f t="shared" si="255"/>
        <v>---/---</v>
      </c>
      <c r="HX332" s="191" t="str">
        <f t="shared" si="256"/>
        <v>---/---</v>
      </c>
      <c r="HY332" s="183"/>
      <c r="HZ332" s="182" t="str">
        <f t="shared" si="257"/>
        <v>---/---</v>
      </c>
      <c r="IA332" s="182" t="str">
        <f t="shared" si="258"/>
        <v>---/---</v>
      </c>
      <c r="IB332" s="182" t="str">
        <f t="shared" si="259"/>
        <v>---/---</v>
      </c>
      <c r="IC332" s="182" t="str">
        <f t="shared" si="260"/>
        <v>---/---</v>
      </c>
      <c r="ID332" s="182" t="str">
        <f t="shared" si="261"/>
        <v>---/---</v>
      </c>
      <c r="IE332" s="185" t="str">
        <f t="shared" si="262"/>
        <v>---/---</v>
      </c>
      <c r="IF332" s="135" t="s">
        <v>717</v>
      </c>
      <c r="IG332" s="181">
        <v>1</v>
      </c>
      <c r="IH332" s="85"/>
      <c r="II332" s="85"/>
      <c r="IJ332" s="85"/>
      <c r="IK332" s="85"/>
      <c r="IL332" s="85"/>
      <c r="IM332" s="85"/>
      <c r="IN332" s="85"/>
      <c r="IO332" s="85"/>
      <c r="IP332" s="85"/>
      <c r="IQ332" s="85"/>
      <c r="IR332" s="85"/>
      <c r="IS332" s="85"/>
      <c r="IT332" s="85"/>
      <c r="IU332" s="85"/>
      <c r="IV332" s="85"/>
      <c r="IW332" s="85"/>
      <c r="IX332" s="85"/>
      <c r="IY332" s="85"/>
      <c r="IZ332" s="85"/>
      <c r="JA332" s="85"/>
      <c r="JB332" s="85"/>
      <c r="JC332" s="85"/>
      <c r="JD332" s="85"/>
      <c r="JE332" s="85"/>
      <c r="JF332" s="85"/>
      <c r="JG332" s="85"/>
      <c r="JH332" s="85"/>
      <c r="JI332" s="85"/>
      <c r="JJ332" s="85"/>
      <c r="JK332" s="85"/>
      <c r="JL332" s="85"/>
      <c r="JM332" s="85"/>
      <c r="JN332" s="85"/>
      <c r="JO332" s="85"/>
      <c r="JP332" s="85"/>
      <c r="JQ332" s="85"/>
      <c r="JR332" s="85"/>
      <c r="JS332" s="85"/>
      <c r="JT332" s="85"/>
      <c r="JU332" s="85"/>
      <c r="JV332" s="85"/>
      <c r="JW332" s="85"/>
      <c r="JX332" s="85"/>
      <c r="JY332" s="85"/>
      <c r="JZ332" s="85"/>
      <c r="KA332" s="85"/>
      <c r="KB332" s="85"/>
      <c r="KC332" s="85"/>
    </row>
    <row r="333" spans="1:289" s="57" customFormat="1" ht="45" hidden="1" customHeight="1">
      <c r="A333" s="17"/>
      <c r="B333" s="20"/>
      <c r="C333" s="20"/>
      <c r="D333" s="18"/>
      <c r="E333" s="18"/>
      <c r="F333" s="18"/>
      <c r="G333" s="18"/>
      <c r="H333" s="18"/>
      <c r="I333" s="18"/>
      <c r="J333" s="18"/>
      <c r="K333" s="18"/>
      <c r="L333" s="18"/>
      <c r="M333" s="18"/>
      <c r="N333" s="18"/>
      <c r="O333" s="18"/>
      <c r="P333" s="18"/>
      <c r="Q333" s="18"/>
      <c r="R333" s="18"/>
      <c r="S333" s="18"/>
      <c r="T333" s="18"/>
      <c r="U333" s="18"/>
      <c r="V333" s="18"/>
      <c r="W333" s="20"/>
      <c r="X333" s="20"/>
      <c r="Y333" s="20"/>
      <c r="Z333" s="20"/>
      <c r="AA333" s="20"/>
      <c r="AB333" s="20"/>
      <c r="AC333" s="20"/>
      <c r="AD333" s="18"/>
      <c r="AE333" s="20"/>
      <c r="AF333" s="20"/>
      <c r="AG333" s="20"/>
      <c r="AH333" s="20"/>
      <c r="AI333" s="20"/>
      <c r="AJ333" s="18"/>
      <c r="AK333" s="18"/>
      <c r="AL333" s="18"/>
      <c r="AM333" s="18"/>
      <c r="AN333" s="18"/>
      <c r="AO333" s="18"/>
      <c r="AP333" s="18"/>
      <c r="AQ333" s="39" t="s">
        <v>582</v>
      </c>
      <c r="AR333" s="39" t="s">
        <v>583</v>
      </c>
      <c r="AS333" s="39"/>
      <c r="AT333" s="39"/>
      <c r="AU333" s="39" t="s">
        <v>584</v>
      </c>
      <c r="AV333" s="39" t="s">
        <v>585</v>
      </c>
      <c r="AW333" s="39" t="s">
        <v>584</v>
      </c>
      <c r="AX333" s="39" t="s">
        <v>585</v>
      </c>
      <c r="AY333" s="18"/>
      <c r="AZ333" s="18"/>
      <c r="BA333" s="18"/>
      <c r="BB333" s="18" t="str">
        <f>IF(FE333&gt;0,"00",IF(DL333&gt;0,"D1",IF(DC333&gt;0,"C1",IF(CT333&gt;0,"B1",IF(BM333&gt;0,"A1","-")))))</f>
        <v>-</v>
      </c>
      <c r="BC333" s="18"/>
      <c r="BD333" s="18"/>
      <c r="BE333" s="18"/>
      <c r="BF333" s="18"/>
      <c r="BG333" s="18"/>
      <c r="BH333" s="18"/>
      <c r="BI333" s="18"/>
      <c r="BJ333" s="18"/>
      <c r="BK333" s="18"/>
      <c r="BL333" s="18"/>
      <c r="BM333" s="18"/>
      <c r="BN333" s="171"/>
      <c r="BO333" s="171"/>
      <c r="BP333" s="171"/>
      <c r="BQ333" s="171"/>
      <c r="BR333" s="161"/>
      <c r="BS333" s="161"/>
      <c r="BT333" s="161"/>
      <c r="BU333" s="161"/>
      <c r="BV333" s="161"/>
      <c r="BW333" s="151"/>
      <c r="BX333" s="151"/>
      <c r="BY333" s="151"/>
      <c r="BZ333" s="151"/>
      <c r="CA333" s="151"/>
      <c r="CB333" s="129"/>
      <c r="CC333" s="129"/>
      <c r="CD333" s="129"/>
      <c r="CE333" s="129"/>
      <c r="CF333" s="129"/>
      <c r="CG333" s="129"/>
      <c r="CH333" s="129"/>
      <c r="CI333" s="129"/>
      <c r="CJ333" s="129"/>
      <c r="CK333" s="129"/>
      <c r="CL333" s="18"/>
      <c r="CM333" s="18"/>
      <c r="CN333" s="18"/>
      <c r="CO333" s="118"/>
      <c r="CP333" s="48"/>
      <c r="CQ333" s="18"/>
      <c r="CR333" s="18"/>
      <c r="CS333" s="18"/>
      <c r="CT333" s="18"/>
      <c r="CU333" s="18"/>
      <c r="CV333" s="18"/>
      <c r="CW333" s="18"/>
      <c r="CX333" s="18"/>
      <c r="CY333" s="34"/>
      <c r="CZ333" s="18"/>
      <c r="DA333" s="18"/>
      <c r="DB333" s="18"/>
      <c r="DC333" s="18"/>
      <c r="DD333" s="18"/>
      <c r="DE333" s="18"/>
      <c r="DF333" s="18"/>
      <c r="DG333" s="18"/>
      <c r="DH333" s="45"/>
      <c r="DI333" s="18"/>
      <c r="DJ333" s="18"/>
      <c r="DK333" s="18"/>
      <c r="DL333" s="18"/>
      <c r="DM333" s="18"/>
      <c r="DN333" s="18"/>
      <c r="DO333" s="18"/>
      <c r="DP333" s="18"/>
      <c r="DQ333" s="45"/>
      <c r="DR333" s="18"/>
      <c r="DS333" s="18"/>
      <c r="DT333" s="18"/>
      <c r="DU333" s="18"/>
      <c r="DV333" s="18"/>
      <c r="DW333" s="18"/>
      <c r="DX333" s="18"/>
      <c r="DY333" s="18"/>
      <c r="DZ333" s="45"/>
      <c r="EA333" s="18"/>
      <c r="EB333" s="18"/>
      <c r="EC333" s="18"/>
      <c r="ED333" s="18"/>
      <c r="EE333" s="18"/>
      <c r="EF333" s="18"/>
      <c r="EG333" s="18"/>
      <c r="EH333" s="18"/>
      <c r="EI333" s="45"/>
      <c r="EJ333" s="18"/>
      <c r="EK333" s="18"/>
      <c r="EL333" s="18"/>
      <c r="EM333" s="18"/>
      <c r="EN333" s="18"/>
      <c r="EO333" s="18"/>
      <c r="EP333" s="18"/>
      <c r="EQ333" s="18"/>
      <c r="ER333" s="45"/>
      <c r="ES333" s="110"/>
      <c r="ET333" s="110"/>
      <c r="EU333" s="110"/>
      <c r="EV333" s="110"/>
      <c r="EW333" s="192"/>
      <c r="EX333" s="192"/>
      <c r="EY333" s="192"/>
      <c r="EZ333" s="192"/>
      <c r="FA333" s="199"/>
      <c r="FB333" s="214" t="s">
        <v>351</v>
      </c>
      <c r="FC333" s="214" t="str">
        <f t="shared" ref="FC333:FC338" si="318">IF(BK333&gt;0,IF(DC333&gt;0,WORKDAY(DB333,20),IF(CT333&gt;0,WORKDAY(CS333,30),IF(CO333&gt;0,WORKDAY(CN333,40),FB333))),"-")</f>
        <v>-</v>
      </c>
      <c r="FD333" s="18"/>
      <c r="FE333" s="18"/>
      <c r="FF333" s="18"/>
      <c r="FG333" s="18"/>
      <c r="FH333" s="18"/>
      <c r="FI333" s="18"/>
      <c r="FJ333" s="34"/>
      <c r="FK333" s="40"/>
      <c r="FL333" s="40" t="e">
        <f>IF(#REF!&gt;0,IF(DL333&gt;0,WORKDAY(DK333,20),IF(DC333&gt;0,WORKDAY(DB333,30),IF(CX333&gt;0,WORKDAY(CW333,40),FK333))),"-")</f>
        <v>#REF!</v>
      </c>
      <c r="FM333" s="18"/>
      <c r="FN333" s="18"/>
      <c r="FO333" s="18"/>
      <c r="FP333" s="18"/>
      <c r="FQ333" s="18"/>
      <c r="FR333" s="18"/>
      <c r="FS333" s="45"/>
      <c r="FT333" s="40"/>
      <c r="FU333" s="40" t="e">
        <f>IF(#REF!&gt;0,IF(DU333&gt;0,WORKDAY(DT333,20),IF(DL333&gt;0,WORKDAY(DK333,30),IF(DG333&gt;0,WORKDAY(DF333,40),FT333))),"-")</f>
        <v>#REF!</v>
      </c>
      <c r="FV333" s="18"/>
      <c r="FW333" s="18"/>
      <c r="FX333" s="18"/>
      <c r="FY333" s="18"/>
      <c r="FZ333" s="18"/>
      <c r="GA333" s="18"/>
      <c r="GB333" s="45"/>
      <c r="GC333" s="110"/>
      <c r="GD333" s="110"/>
      <c r="GE333" s="110"/>
      <c r="GF333" s="110"/>
      <c r="GG333" s="110"/>
      <c r="GH333" s="110"/>
      <c r="GI333" s="110"/>
      <c r="GJ333" s="110"/>
      <c r="GK333" s="110"/>
      <c r="GL333" s="110"/>
      <c r="GM333" s="110"/>
      <c r="GN333" s="110"/>
      <c r="GO333" s="110"/>
      <c r="GP333" s="110"/>
      <c r="GQ333" s="110"/>
      <c r="GR333" s="110"/>
      <c r="GS333" s="110"/>
      <c r="GT333" s="110"/>
      <c r="GU333" s="110"/>
      <c r="GV333" s="110"/>
      <c r="GW333" s="110"/>
      <c r="GX333" s="110"/>
      <c r="GY333" s="45"/>
      <c r="GZ333" s="199"/>
      <c r="HA333" s="110"/>
      <c r="HB333" s="110"/>
      <c r="HC333" s="110"/>
      <c r="HD333" s="34">
        <f t="shared" si="317"/>
        <v>0</v>
      </c>
      <c r="HE333" s="25">
        <f t="shared" si="271"/>
        <v>0</v>
      </c>
      <c r="HF333" s="41">
        <f t="shared" si="272"/>
        <v>0</v>
      </c>
      <c r="HG333" s="25">
        <f t="shared" si="273"/>
        <v>0</v>
      </c>
      <c r="HH333" s="25">
        <f t="shared" si="274"/>
        <v>0</v>
      </c>
      <c r="HI333" s="41"/>
      <c r="HJ333" s="18"/>
      <c r="HK333" s="18"/>
      <c r="HL333" s="40" t="str">
        <f t="shared" si="311"/>
        <v>-</v>
      </c>
      <c r="HM333" s="107"/>
      <c r="HN333" s="85"/>
      <c r="HO333" s="204" t="str">
        <f t="shared" ref="HO333:HO392" si="319">IF(AO333="","---/---",(IF(AZ333="аннулирован / VOID","аннулирован / VOID",(IF(EV333&gt;0,(IF(EZ333&gt;0,FA333,"ожидание H1")),(IF(EM333&gt;0,(IF(EQ333&gt;0,ER333,"ожидание G1")),(IF(ED333&gt;0,(IF(EH333&gt;0,EI333,"ожидание F1")),(IF(DU333&gt;0,(IF(DY333&gt;0,DZ333,"ожидание E1")),(IF(DL333&gt;0,(IF(DP333&gt;0,DQ333,"ожидание D1")),(IF(DC333&gt;0,(IF(DG333&gt;0,DH333,"ожидание C1")),(IF(CT333&gt;0,(IF(CX333&gt;0,CY333,"ожидание B1")),(IF(BM333&gt;0,(IF(CO333&gt;0,CP333,"ожидание A1")),"не выгружено A1")))))))))))))))))))</f>
        <v>---/---</v>
      </c>
      <c r="HP333" s="204" t="str">
        <f t="shared" ref="HP333:HP392" si="320">IF(AO333="","---/---",(IF(AZ333="аннулирован / VOID","аннулирован / VOID",(IF(GX333&gt;0,(IF(HB333&gt;0,HC333,"ожидание 05")),(IF(GO333&gt;0,(IF(GS333&gt;0,GT333,"ожидание 04")),(IF(GF333&gt;0,(IF(GJ333&gt;0,GK333,"ожидание 03")),(IF(FW333&gt;0,(IF(GA333&gt;0,GB333,"ожидание 02")),(IF(FN333&gt;0,(IF(FR333&gt;0,FS333,"ожидание 01")),(IF(FE333&gt;0,(IF(FI333&gt;0,FJ333,"ожидание 00")),"не выгружено 00")))))))))))))))</f>
        <v>---/---</v>
      </c>
      <c r="HQ333" s="182" t="str">
        <f t="shared" ref="HQ333:HQ392" si="321">IF(AO333="","---/---",(IF(AZ333="аннулирован / VOID","аннулирован / VOID",(IF(GX333&gt;0,("выгружено 05"),(IF(GO333&gt;0,("выгружено 04"),(IF(GF333&gt;0,("выгружено 03"),(IF(FW333&gt;0,("выгружено 02"),(IF(FN333&gt;0,("выгружено 01"),(IF(FE333&gt;0,("выгружено 00"),((IF(EV333&gt;0,("выгружено H1"),(IF(EM333&gt;0,("выгружено G1"),(IF(ED333&gt;0,("выгружено F1"),(IF(DU333&gt;0,("выгружено E1"),(IF(DL333&gt;0,("выгружено D1"),(IF(DC333&gt;0,("выгружено C1"),(IF(CT333&gt;0,("выгружено B1"),(IF(BM333&gt;0,("выгружено A1"),"не выгружено A1"))))))))))))))))))))))))))))))))</f>
        <v>---/---</v>
      </c>
      <c r="HR333" s="182" t="str">
        <f t="shared" ref="HR333:HR392" si="322">IF(AO333="","---/---",(IF(AZ333="аннулирован / VOID","аннулирован / VOID",(IF(GX333&gt;0,(IF(HB333&gt;0,HC333,"ожидание 05")),(IF(GO333&gt;0,(IF(GS333&gt;0,GT333,"ожидание 04")),(IF(GF333&gt;0,(IF(GJ333&gt;0,GK333,"ожидание 03")),(IF(FW333&gt;0,(IF(GA333&gt;0,GB333,"ожидание 02")),(IF(FN333&gt;0,(IF(FR333&gt;0,FS333,"ожидание 01")),(IF(FE333&gt;0,(IF(FI333&gt;0,FJ333,"ожидание 00")),((IF(EV333&gt;0,(IF(EZ333&gt;0,FA333,"ожидание H1")),(IF(EM333&gt;0,(IF(EQ333&gt;0,ER333,"ожидание G1")),(IF(ED333&gt;0,(IF(EH333&gt;0,EI333,"ожидание F1")),(IF(DU333&gt;0,(IF(DY333&gt;0,DZ333,"ожидание E1")),(IF(DL333&gt;0,(IF(DP333&gt;0,DQ333,"ожидание D1")),(IF(DC333&gt;0,(IF(DG333&gt;0,DH333,"ожидание C1")),(IF(CT333&gt;0,(IF(CX333&gt;0,CY333,"ожидание B1")),(IF(BM333&gt;0,(IF(CO333&gt;0,CP333,"ожидание A1")),"не выгружено A1"))))))))))))))))))))))))))))))))</f>
        <v>---/---</v>
      </c>
      <c r="HS333" s="182" t="b">
        <f t="shared" ref="HS333:HS392" si="323">IF((AND((OR((HQ333="выгружено 05"),(HQ333="выгружено 04"),(HQ333="выгружено 03"),(HQ333="выгружено 02"),(HQ333="выгружено 01"),(HQ333="выгружено 00"))),(OR(HR333=1,HR333=5)))),"Согласовано",IF((AND((OR((HQ333="выгружено 04"),(HQ333="выгружено 03"),(HQ333="выгружено 02"),(HQ333="выгружено 01"),(HQ333="выгружено 00"),(HQ333="выгружено H1"),(HQ333="выгружено G1"),(HQ333="выгружено F1"),(HQ333="выгружено E1"),(HQ333="выгружено D1"),(HQ333="выгружено C1"),(HQ333="выгружено B1"),(HQ333="выгружено A1"))),(OR(HR333=2,HR333=3)))),"Устранить замечания"))</f>
        <v>0</v>
      </c>
      <c r="HT333" s="182" t="str">
        <f t="shared" ref="HT333:HT392" si="324">IF(AO333="","---/---",(IF(AZ333="аннулирован / VOID","аннулирован / VOID",(IF((AND((OR((HQ333="выгружено 05"),(HQ333="выгружено 04"),(HQ333="выгружено 03"),(HQ333="выгружено 02"),(HQ333="выгружено 01"),(HQ333="выгружено 00"))),(OR(HR333=1,HR333=5)))),"Согласовано",IF((AND((OR((HQ333="выгружено 05"),(HQ333="выгружено 04"),(HQ333="выгружено 03"),(HQ333="выгружено 02"),(HQ333="выгружено 01"),(HQ333="выгружено 00"),(HQ333="выгружено H1"),(HQ333="выгружено G1"),(HQ333="выгружено F1"),(HQ333="выгружено E1"),(HQ333="выгружено D1"),(HQ333="выгружено C1"),(HQ333="выгружено B1"),(HQ333="выгружено A1"))),(OR(HR333=2,HR333=3)))),"Устранить замечания",IF((OR((HR333="ожидание 05"),(HR333="ожидание 04"),(HR333="ожидание 03"),(HR333="ожидание 02"),(HR333="ожидание 01"),(HR333="ожидание 00"),(HR333="ожидание H1"),(HR333="ожидание G1"),(HR333="ожидание F1"),(HR333="ожидание E1"),(HR333="ожидание D1"),(HR333="ожидание C1"),(HR333="ожидание B1"),(HR333="ожидание A1"))),"ожидание замечаний",IF((AND((OR((HQ333="выгружено 05"),(HQ333="выгружено 04"),(HQ333="выгружено 03"),(HQ333="выгружено 02"),(HQ333="выгружено 01"),(HQ333="выгружено 00"),(HQ333="выгружено H1"),(HQ333="выгружено G1"),(HQ333="выгружено F1"),(HQ333="выгружено E1"),(HQ333="выгружено D1"),(HQ333="выгружено C1"),(HQ333="выгружено B1"),(HQ333="выгружено A1"))),(OR(HR333=1,HR333=5)))),"Выпустить в 00",(IF(HQ333="не выгружено A1","не выгружено A1"))))))))))</f>
        <v>---/---</v>
      </c>
      <c r="HU333" s="182" t="str">
        <f t="shared" ref="HU333:HU392" si="325">IF(AO333="","---/---",(IF(AZ333="аннулирован / VOID","аннулирован / VOID",(IF(GX333&gt;0,GX333,(IF(GO333&gt;0,GO333,(IF(GF333&gt;0,GF333,(IF(FW333&gt;0,FW333,(IF(FN333&gt;0,FN333,(IF(FE333&gt;0,FE333,((IF(EV333&gt;0,EV333,(IF(EM333&gt;0,EM333,(IF(ED333&gt;0,ED333,(IF(DU333&gt;0,DU333,(IF(DL333&gt;0,DL333,(IF(DC333&gt;0,DC333,(IF(CT333&gt;0,CT333,(IF(BM333&gt;0,BM333,"не выгружено A1"))))))))))))))))))))))))))))))))</f>
        <v>---/---</v>
      </c>
      <c r="HV333" s="191" t="str">
        <f t="shared" ref="HV333:HV392" si="326">IF(AO333="","---/---",(IF(AZ333="аннулирован / VOID","аннулирован / VOID",(IF(GX333&gt;0,GW333,(IF(GO333&gt;0,GN333,(IF(GF333&gt;0,GE333,(IF(FW333&gt;0,FV333,(IF(FN333&gt;0,FM333,(IF(FE333&gt;0,FD333,((IF(EV333&gt;0,EU333,(IF(EM333&gt;0,EL333,(IF(ED333&gt;0,EC333,(IF(DU333&gt;0,DT333,(IF(DL333&gt;0,DK333,(IF(DC333&gt;0,DB333,(IF(CT333&gt;0,CS333,(IF(BM333&gt;0,BL333,"не выгружено A1"))))))))))))))))))))))))))))))))</f>
        <v>---/---</v>
      </c>
      <c r="HW333" s="184" t="str">
        <f t="shared" ref="HW333:HW392" si="327">IF(AO333="","---/---",(IF(AZ333="аннулирован / VOID","аннулирован / VOID",(IF(GX333&gt;0,(IF(HB333&gt;0,HB333,"ожидание 05")),(IF(GO333&gt;0,(IF(GS333&gt;0,GS333,"ожидание 04")),(IF(GF333&gt;0,(IF(GJ333&gt;0,GJ333,"ожидание 03")),(IF(FW333&gt;0,(IF(GA333&gt;0,GA333,"ожидание 02")),(IF(FN333&gt;0,(IF(FR333&gt;0,FR333,"ожидание 01")),(IF(FE333&gt;0,(IF(FI333&gt;0,FI333,"ожидание 00")),((IF(EV333&gt;0,(IF(EZ333&gt;0,EZ333,"ожидание H1")),(IF(EM333&gt;0,(IF(EQ333&gt;0,EQ333,"ожидание G1")),(IF(ED333&gt;0,(IF(EH333&gt;0,EH333,"ожидание F1")),(IF(DU333&gt;0,(IF(DY333&gt;0,DY333,"ожидание E1")),(IF(DL333&gt;0,(IF(DP333&gt;0,DP333,"ожидание D1")),(IF(DC333&gt;0,(IF(DG333&gt;0,DG333,"ожидание C1")),(IF(CT333&gt;0,(IF(CX333&gt;0,CX333,"ожидание B1")),(IF(BM333&gt;0,(IF(CO333&gt;0,CO333,"ожидание A1")),"не выгружено A1"))))))))))))))))))))))))))))))))</f>
        <v>---/---</v>
      </c>
      <c r="HX333" s="191" t="str">
        <f t="shared" ref="HX333:HX392" si="328">IF(AO333="","---/---",(IF(AZ333="аннулирован / VOID","аннулирован / VOID",(IF(GX333&gt;0,(IF(HB333&gt;0,HA333,"ожидание 05")),(IF(GO333&gt;0,(IF(GS333&gt;0,GR333,"ожидание 04")),(IF(GF333&gt;0,(IF(GJ333&gt;0,GI333,"ожидание 03")),(IF(FW333&gt;0,(IF(GA333&gt;0,FZ333,"ожидание 02")),(IF(FN333&gt;0,(IF(FR333&gt;0,FQ333,"ожидание 01")),(IF(FE333&gt;0,(IF(FI333&gt;0,FH333,"ожидание 00")),((IF(EV333&gt;0,(IF(EZ333&gt;0,EY333,"ожидание H1")),(IF(EM333&gt;0,(IF(EQ333&gt;0,EP333,"ожидание G1")),(IF(ED333&gt;0,(IF(EH333&gt;0,EG333,"ожидание F1")),(IF(DU333&gt;0,(IF(DY333&gt;0,DX333,"ожидание E1")),(IF(DL333&gt;0,(IF(DP333&gt;0,DO333,"ожидание D1")),(IF(DC333&gt;0,(IF(DG333&gt;0,DF333,"ожидание C1")),(IF(CT333&gt;0,(IF(CX333&gt;0,CW333,"ожидание B1")),(IF(BM333&gt;0,(IF(CO333&gt;0,CN333,"ожидание A1")),"не выгружено A1"))))))))))))))))))))))))))))))))</f>
        <v>---/---</v>
      </c>
      <c r="HY333" s="183"/>
      <c r="HZ333" s="182" t="str">
        <f t="shared" ref="HZ333:HZ392" si="329">IF(AO333="","---/---",(IF(AZ333="аннулирован / VOID","аннулирован / VOID",(IF(GX333&gt;0,("выгружено"),(IF(GO333&gt;0,("выгружено"),(IF(GF333&gt;0,("выгружено"),(IF(FW333&gt;0,("выгружено"),(IF(FN333&gt;0,("выгружено"),(IF(FE333&gt;0,("выгружено"),((IF(EV333&gt;0,("выгружено"),(IF(EM333&gt;0,("выгружено"),(IF(ED333&gt;0,("выгружено"),(IF(DU333&gt;0,("выгружено"),(IF(DL333&gt;0,("выгружено"),(IF(DC333&gt;0,("выгружено"),(IF(CT333&gt;0,("выгружено"),(IF(BM333&gt;0,("выгружено"),"не выгружено"))))))))))))))))))))))))))))))))</f>
        <v>---/---</v>
      </c>
      <c r="IA333" s="182" t="str">
        <f t="shared" ref="IA333:IA392" si="330">IF(AO333="","---/---",(IF(AZ333="аннулирован / VOID","аннулирован / VOID",(IF(GX333&gt;0,("05"),(IF(GO333&gt;0,("04"),(IF(GF333&gt;0,("03"),(IF(FW333&gt;0,("02"),(IF(FN333&gt;0,("01"),(IF(FE333&gt;0,("00"),((IF(EV333&gt;0,("H1"),(IF(EM333&gt;0,("G1"),(IF(ED333&gt;0,("F1"),(IF(DU333&gt;0,("E1"),(IF(DL333&gt;0,("D1"),(IF(DC333&gt;0,("C1"),(IF(CT333&gt;0,("B1"),(IF(BM333&gt;0,("A1"),"A1"))))))))))))))))))))))))))))))))</f>
        <v>---/---</v>
      </c>
      <c r="IB333" s="182" t="str">
        <f t="shared" ref="IB333:IB392" si="331">IF(AO333="","---/---",(IF(AZ333="аннулирован / VOID","аннулирован / VOID",(IF(GX333&gt;0,(IF(HB333&gt;0,HC333,"ожидание замечаний к ревизии")),(IF(GO333&gt;0,(IF(GS333&gt;0,GT333,"ожидание замечаний к ревизии")),(IF(GF333&gt;0,(IF(GJ333&gt;0,GK333,"ожидание замечаний к ревизии")),(IF(FW333&gt;0,(IF(GA333&gt;0,GB333,"ожидание замечаний к ревизии")),(IF(FN333&gt;0,(IF(FR333&gt;0,FS333,"ожидание замечаний к ревизии")),(IF(FE333&gt;0,(IF(FI333&gt;0,FJ333,"ожидание замечаний к ревизии")),((IF(EV333&gt;0,(IF(EZ333&gt;0,FA333,"ожидание замечаний к ревизии")),(IF(EM333&gt;0,(IF(EQ333&gt;0,ER333,"ожидание замечаний к ревизии")),(IF(ED333&gt;0,(IF(EH333&gt;0,EI333,"ожидание замечаний к ревизии")),(IF(DU333&gt;0,(IF(DY333&gt;0,DZ333,"ожидание замечаний к ревизии")),(IF(DL333&gt;0,(IF(DP333&gt;0,DQ333,"ожидание замечаний к ревизии")),(IF(DC333&gt;0,(IF(DG333&gt;0,DH333,"ожидание замечаний к ревизии")),(IF(CT333&gt;0,(IF(CX333&gt;0,CY333,"ожидание замечаний к ревизии")),(IF(BM333&gt;0,(IF(CO333&gt;0,CP333,"ожидание замечаний к ревизии")),"не выгружено"))))))))))))))))))))))))))))))))</f>
        <v>---/---</v>
      </c>
      <c r="IC333" s="182" t="str">
        <f t="shared" ref="IC333:IC392" si="332">IF(AO333="","---/---",(IF(AZ333="аннулирован / VOID","аннулирован / VOID",(IF(GX333&gt;0,(IF(HB333&gt;0,HC333,"05")),(IF(GO333&gt;0,(IF(GS333&gt;0,GT333,"04")),(IF(GF333&gt;0,(IF(GJ333&gt;0,GK333,"03")),(IF(FW333&gt;0,(IF(GA333&gt;0,GB333,"02")),(IF(FN333&gt;0,(IF(FR333&gt;0,FS333,"01")),(IF(FE333&gt;0,(IF(FI333&gt;0,FJ333,"00")),((IF(EV333&gt;0,(IF(EZ333&gt;0,FA333,"H1")),(IF(EM333&gt;0,(IF(EQ333&gt;0,ER333,"G1")),(IF(ED333&gt;0,(IF(EH333&gt;0,EI333,"F1")),(IF(DU333&gt;0,(IF(DY333&gt;0,DZ333,"E1")),(IF(DL333&gt;0,(IF(DP333&gt;0,DQ333,"D1")),(IF(DC333&gt;0,(IF(DG333&gt;0,DH333,"C1")),(IF(CT333&gt;0,(IF(CX333&gt;0,CY333,"B1")),(IF(BM333&gt;0,(IF(CO333&gt;0,CP333,"A1")),"A1"))))))))))))))))))))))))))))))))</f>
        <v>---/---</v>
      </c>
      <c r="ID333" s="182" t="str">
        <f t="shared" ref="ID333:ID392" si="333">IF(AO333="","---/---",(IF(AZ333="аннулирован / VOID","аннулирован / VOID",(IF(GX333&gt;0,(IF(HB333&gt;0,HC333,"05")),(IF(GO333&gt;0,(IF(GS333&gt;0,GT333,"04")),(IF(GF333&gt;0,(IF(GJ333&gt;0,GK333,"03")),(IF(FW333&gt;0,(IF(GA333&gt;0,GB333,"02")),(IF(FN333&gt;0,(IF(FR333&gt;0,FS333,"01")),(IF(FE333&gt;0,(IF(FI333&gt;0,FJ333,"00")),((IF(EV333&gt;0,(IF(EZ333&gt;0,FA333,"H1")),(IF(EM333&gt;0,(IF(EQ333&gt;0,ER333,"G1")),(IF(ED333&gt;0,(IF(EH333&gt;0,EI333,"F1")),(IF(DU333&gt;0,(IF(DY333&gt;0,DZ333,"E1")),(IF(DL333&gt;0,(IF(DP333&gt;0,DQ333,"D1")),(IF(DC333&gt;0,(IF(DG333&gt;0,DH333,"C1")),(IF(CT333&gt;0,(IF(CX333&gt;0,CY333,"B1")),(IF(BM333&gt;0,(IF(CO333&gt;0,CP333,"A1")),"A1"))))))))))))))))))))))))))))))))</f>
        <v>---/---</v>
      </c>
      <c r="IE333" s="185" t="str">
        <f t="shared" ref="IE333:IE392" si="334">IF(AO333="","---/---",(IF(AZ333="аннулирован / VOID","аннулирован / VOID",(IF(BM333&gt;0,"1","выгрузить A1")))))</f>
        <v>---/---</v>
      </c>
      <c r="IF333" s="135" t="s">
        <v>717</v>
      </c>
      <c r="IG333" s="181">
        <v>1</v>
      </c>
      <c r="IH333" s="85"/>
      <c r="II333" s="85"/>
      <c r="IJ333" s="85"/>
      <c r="IK333" s="85"/>
      <c r="IL333" s="85"/>
      <c r="IM333" s="85"/>
      <c r="IN333" s="85"/>
      <c r="IO333" s="85"/>
      <c r="IP333" s="85"/>
      <c r="IQ333" s="85"/>
      <c r="IR333" s="85"/>
      <c r="IS333" s="85"/>
      <c r="IT333" s="85"/>
      <c r="IU333" s="85"/>
      <c r="IV333" s="85"/>
      <c r="IW333" s="85"/>
      <c r="IX333" s="85"/>
      <c r="IY333" s="85"/>
      <c r="IZ333" s="85"/>
      <c r="JA333" s="85"/>
      <c r="JB333" s="85"/>
      <c r="JC333" s="85"/>
      <c r="JD333" s="85"/>
      <c r="JE333" s="85"/>
      <c r="JF333" s="85"/>
      <c r="JG333" s="85"/>
      <c r="JH333" s="85"/>
      <c r="JI333" s="85"/>
      <c r="JJ333" s="85"/>
      <c r="JK333" s="85"/>
      <c r="JL333" s="85"/>
      <c r="JM333" s="85"/>
      <c r="JN333" s="85"/>
      <c r="JO333" s="85"/>
      <c r="JP333" s="85"/>
      <c r="JQ333" s="85"/>
      <c r="JR333" s="85"/>
      <c r="JS333" s="85"/>
      <c r="JT333" s="85"/>
      <c r="JU333" s="85"/>
      <c r="JV333" s="85"/>
      <c r="JW333" s="85"/>
      <c r="JX333" s="85"/>
      <c r="JY333" s="85"/>
      <c r="JZ333" s="85"/>
      <c r="KA333" s="85"/>
      <c r="KB333" s="85"/>
      <c r="KC333" s="85"/>
    </row>
    <row r="334" spans="1:289" s="57" customFormat="1" ht="42.75" hidden="1" customHeight="1">
      <c r="A334" s="6"/>
      <c r="B334" s="19" t="s">
        <v>156</v>
      </c>
      <c r="C334" s="19" t="s">
        <v>157</v>
      </c>
      <c r="D334" s="5"/>
      <c r="E334" s="5"/>
      <c r="F334" s="5"/>
      <c r="G334" s="5"/>
      <c r="H334" s="5" t="s">
        <v>727</v>
      </c>
      <c r="I334" s="5" t="s">
        <v>736</v>
      </c>
      <c r="J334" s="5"/>
      <c r="K334" s="5"/>
      <c r="L334" s="5"/>
      <c r="M334" s="5"/>
      <c r="N334" s="5"/>
      <c r="O334" s="5"/>
      <c r="P334" s="5" t="s">
        <v>749</v>
      </c>
      <c r="Q334" s="5" t="s">
        <v>750</v>
      </c>
      <c r="R334" s="5" t="s">
        <v>208</v>
      </c>
      <c r="S334" s="5" t="s">
        <v>366</v>
      </c>
      <c r="T334" s="5" t="s">
        <v>367</v>
      </c>
      <c r="U334" s="5" t="s">
        <v>158</v>
      </c>
      <c r="V334" s="5"/>
      <c r="W334" s="167" t="str">
        <f>CONCATENATE(X334,"-",Y334,"-",Z334,AA334,,AB334,"-",AC334)</f>
        <v>3-60-JMCC-0001</v>
      </c>
      <c r="X334" s="19" t="s">
        <v>180</v>
      </c>
      <c r="Y334" s="19" t="s">
        <v>182</v>
      </c>
      <c r="Z334" s="19" t="s">
        <v>312</v>
      </c>
      <c r="AA334" s="19" t="s">
        <v>303</v>
      </c>
      <c r="AB334" s="19"/>
      <c r="AC334" s="19" t="s">
        <v>188</v>
      </c>
      <c r="AD334" s="5"/>
      <c r="AE334" s="19">
        <v>4</v>
      </c>
      <c r="AF334" s="19" t="s">
        <v>181</v>
      </c>
      <c r="AG334" s="19" t="s">
        <v>182</v>
      </c>
      <c r="AH334" s="19">
        <v>335</v>
      </c>
      <c r="AI334" s="19" t="s">
        <v>188</v>
      </c>
      <c r="AJ334" s="5"/>
      <c r="AK334" s="5"/>
      <c r="AL334" s="5" t="s">
        <v>125</v>
      </c>
      <c r="AM334" s="5"/>
      <c r="AN334" s="5" t="s">
        <v>167</v>
      </c>
      <c r="AO334" s="5" t="str">
        <f>CONCATENATE("0055-",B334,"-",C334,"-","4",".",AE334,".",AF334,".",AG334,".",AH334,"-",AL334,".",AN334,"-",AI334)</f>
        <v>0055-CPC-GA1-4.4.4.60.335-ATH4.RD-0001</v>
      </c>
      <c r="AP334" s="5" t="str">
        <f>CONCATENATE("0055-",B334,"-",C334,"-","4",".",AE334,".",AF334,".",AG334,".",AH334,"-",AL334,"-",AN334,"-",AI334,"_",BD334,"_",U334)</f>
        <v>0055-CPC-GA1-4.4.4.60.335-ATH4-RD-0001_-_ER</v>
      </c>
      <c r="AQ334" s="13" t="s">
        <v>512</v>
      </c>
      <c r="AR334" s="13" t="s">
        <v>411</v>
      </c>
      <c r="AS334" s="13"/>
      <c r="AT334" s="13"/>
      <c r="AU334" s="13" t="s">
        <v>318</v>
      </c>
      <c r="AV334" s="13" t="s">
        <v>333</v>
      </c>
      <c r="AW334" s="13" t="str">
        <f>CONCATENATE(AQ334," ",AS334,CHAR(10),W334,CHAR(10),AU334)</f>
        <v>MPCMS Control Cabinet 
3-60-JMCC-0001
List of drawings</v>
      </c>
      <c r="AX334" s="13" t="str">
        <f>CONCATENATE(AR334," ",AT334,CHAR(10),W334,CHAR(10),AV334)</f>
        <v>Шкаф системный МСОиВО 
3-60-JMCC-0001
Ведомость документов</v>
      </c>
      <c r="AY334" s="5"/>
      <c r="AZ334" s="5" t="s">
        <v>490</v>
      </c>
      <c r="BA334" s="5" t="s">
        <v>489</v>
      </c>
      <c r="BB334" s="5" t="str">
        <f>IF(FW334&gt;0,"02",IF(FN334&gt;0,"01",IF(FE334&gt;0,"00",IF(EM334&gt;0,"G1",IF(ED334&gt;0,"F1",IF(DU334&gt;0,"E1",IF(DL334&gt;0,"D1",IF(DC334&gt;0,"C1",IF(CT334&gt;0,"B1",IF(BM334&gt;0,"A1","-"))))))))))</f>
        <v>-</v>
      </c>
      <c r="BC334" s="167" t="str">
        <f t="shared" ref="BC334:BC338" si="335">IF(OR(BB334="A1",BB334="B1",BB334="C1",BB334="D1",BB334="E1",BB334="F1",BB334="G1",BB334="H1"),"IFR",IF(OR(BB334="00",BB334="01",BB334="02",BB334="03",BB334="04",BB334="05"),"IFU","-"))</f>
        <v>-</v>
      </c>
      <c r="BD334" s="5" t="str">
        <f t="shared" ref="BD334:BD338" si="336">BB334</f>
        <v>-</v>
      </c>
      <c r="BE334" s="5"/>
      <c r="BF334" s="5"/>
      <c r="BG334" s="12"/>
      <c r="BH334" s="5"/>
      <c r="BI334" s="5"/>
      <c r="BJ334" s="54">
        <f>FB334-(28+15)</f>
        <v>44208</v>
      </c>
      <c r="BK334" s="54">
        <f ca="1">IF(BM334&gt;0,BL334,IF(BJ334&lt;TODAY(),WORKDAY(TODAY(),10),BJ334))</f>
        <v>44294</v>
      </c>
      <c r="BL334" s="54"/>
      <c r="BM334" s="5"/>
      <c r="BN334" s="167"/>
      <c r="BO334" s="167"/>
      <c r="BP334" s="167"/>
      <c r="BQ334" s="167"/>
      <c r="BR334" s="157"/>
      <c r="BS334" s="157"/>
      <c r="BT334" s="157"/>
      <c r="BU334" s="157"/>
      <c r="BV334" s="157"/>
      <c r="BW334" s="147"/>
      <c r="BX334" s="147"/>
      <c r="BY334" s="147"/>
      <c r="BZ334" s="147"/>
      <c r="CA334" s="147"/>
      <c r="CB334" s="125"/>
      <c r="CC334" s="125"/>
      <c r="CD334" s="125"/>
      <c r="CE334" s="125"/>
      <c r="CF334" s="125"/>
      <c r="CG334" s="125"/>
      <c r="CH334" s="125"/>
      <c r="CI334" s="125"/>
      <c r="CJ334" s="125"/>
      <c r="CK334" s="125"/>
      <c r="CL334" s="24">
        <f>WORKDAY(BJ334,20)</f>
        <v>44236</v>
      </c>
      <c r="CM334" s="24" t="str">
        <f>IF(BM334&gt;0,WORKDAY(BK334,10),"-")</f>
        <v>-</v>
      </c>
      <c r="CN334" s="54"/>
      <c r="CO334" s="117"/>
      <c r="CP334" s="34">
        <v>2</v>
      </c>
      <c r="CQ334" s="24">
        <f>WORKDAY(CL334,10)</f>
        <v>44250</v>
      </c>
      <c r="CR334" s="24" t="str">
        <f>IF(CO334&gt;0,WORKDAY(CM334,10),"-")</f>
        <v>-</v>
      </c>
      <c r="CS334" s="54"/>
      <c r="CT334" s="5"/>
      <c r="CU334" s="24" t="str">
        <f>IF(CT334&gt;0,WORKDAY(CQ334,10),"-")</f>
        <v>-</v>
      </c>
      <c r="CV334" s="24" t="str">
        <f>IF(CT334&gt;0,WORKDAY(CR334,10),"-")</f>
        <v>-</v>
      </c>
      <c r="CW334" s="54"/>
      <c r="CX334" s="5"/>
      <c r="CY334" s="34"/>
      <c r="CZ334" s="24" t="str">
        <f>IF(CX334&gt;0,WORKDAY(CU334,10),"-")</f>
        <v>-</v>
      </c>
      <c r="DA334" s="24" t="str">
        <f>IF(CX334&gt;0,WORKDAY(CV334,10),"-")</f>
        <v>-</v>
      </c>
      <c r="DB334" s="24"/>
      <c r="DC334" s="5"/>
      <c r="DD334" s="24" t="str">
        <f>IF(DC334&gt;0,WORKDAY(CZ334,10),"-")</f>
        <v>-</v>
      </c>
      <c r="DE334" s="24" t="str">
        <f>IF(DC334&gt;0,WORKDAY(DA334,10),"-")</f>
        <v>-</v>
      </c>
      <c r="DF334" s="5"/>
      <c r="DG334" s="5"/>
      <c r="DH334" s="54"/>
      <c r="DI334" s="24" t="str">
        <f>IF(DG334&gt;0,WORKDAY(DD334,10),"-")</f>
        <v>-</v>
      </c>
      <c r="DJ334" s="24" t="str">
        <f>IF(DG334&gt;0,WORKDAY(DE334,10),"-")</f>
        <v>-</v>
      </c>
      <c r="DK334" s="5"/>
      <c r="DL334" s="5"/>
      <c r="DM334" s="24" t="str">
        <f>IF(DL334&gt;0,WORKDAY(DI334,10),"-")</f>
        <v>-</v>
      </c>
      <c r="DN334" s="24" t="str">
        <f>IF(DL334&gt;0,WORKDAY(DJ334,10),"-")</f>
        <v>-</v>
      </c>
      <c r="DO334" s="5"/>
      <c r="DP334" s="5"/>
      <c r="DQ334" s="54"/>
      <c r="DR334" s="24" t="str">
        <f>IF(DP334&gt;0,WORKDAY(DM334,10),"-")</f>
        <v>-</v>
      </c>
      <c r="DS334" s="24" t="str">
        <f>IF(DP334&gt;0,WORKDAY(DN334,10),"-")</f>
        <v>-</v>
      </c>
      <c r="DT334" s="5"/>
      <c r="DU334" s="5"/>
      <c r="DV334" s="24" t="str">
        <f>IF(DU334&gt;0,WORKDAY(DR334,10),"-")</f>
        <v>-</v>
      </c>
      <c r="DW334" s="24" t="str">
        <f>IF(DU334&gt;0,WORKDAY(DS334,10),"-")</f>
        <v>-</v>
      </c>
      <c r="DX334" s="5"/>
      <c r="DY334" s="5"/>
      <c r="DZ334" s="54"/>
      <c r="EA334" s="24" t="str">
        <f>IF(DY334&gt;0,WORKDAY(DV334,10),"-")</f>
        <v>-</v>
      </c>
      <c r="EB334" s="24" t="str">
        <f>IF(DY334&gt;0,WORKDAY(DW334,10),"-")</f>
        <v>-</v>
      </c>
      <c r="EC334" s="5"/>
      <c r="ED334" s="5"/>
      <c r="EE334" s="24" t="str">
        <f>IF(ED334&gt;0,WORKDAY(EA334,10),"-")</f>
        <v>-</v>
      </c>
      <c r="EF334" s="24" t="str">
        <f>IF(ED334&gt;0,WORKDAY(EB334,10),"-")</f>
        <v>-</v>
      </c>
      <c r="EG334" s="5"/>
      <c r="EH334" s="5"/>
      <c r="EI334" s="54"/>
      <c r="EJ334" s="24" t="str">
        <f>IF(EH334&gt;0,WORKDAY(EE334,10),"-")</f>
        <v>-</v>
      </c>
      <c r="EK334" s="24" t="str">
        <f>IF(EH334&gt;0,WORKDAY(EF334,10),"-")</f>
        <v>-</v>
      </c>
      <c r="EL334" s="5"/>
      <c r="EM334" s="5"/>
      <c r="EN334" s="24" t="str">
        <f>IF(EM334&gt;0,WORKDAY(EJ334,10),"-")</f>
        <v>-</v>
      </c>
      <c r="EO334" s="24" t="str">
        <f>IF(EM334&gt;0,WORKDAY(EK334,10),"-")</f>
        <v>-</v>
      </c>
      <c r="EP334" s="5"/>
      <c r="EQ334" s="5"/>
      <c r="ER334" s="54"/>
      <c r="ES334" s="54"/>
      <c r="ET334" s="54"/>
      <c r="EU334" s="54"/>
      <c r="EV334" s="54"/>
      <c r="EW334" s="24"/>
      <c r="EX334" s="24"/>
      <c r="EY334" s="167"/>
      <c r="EZ334" s="167"/>
      <c r="FA334" s="193"/>
      <c r="FB334" s="214">
        <v>44251</v>
      </c>
      <c r="FC334" s="214">
        <f t="shared" ca="1" si="318"/>
        <v>44251</v>
      </c>
      <c r="FD334" s="5"/>
      <c r="FE334" s="5"/>
      <c r="FF334" s="24" t="str">
        <f>IF(FE334&gt;0,WORKDAY(FB334,10),"-")</f>
        <v>-</v>
      </c>
      <c r="FG334" s="24" t="str">
        <f>IF(FE334&gt;0,WORKDAY(FC334,10),"-")</f>
        <v>-</v>
      </c>
      <c r="FH334" s="5"/>
      <c r="FI334" s="5"/>
      <c r="FJ334" s="34"/>
      <c r="FK334" s="24">
        <f t="shared" ref="FK334:FK338" si="337">WORKDAY(FB334,20)</f>
        <v>44279</v>
      </c>
      <c r="FL334" s="24">
        <f>FK334</f>
        <v>44279</v>
      </c>
      <c r="FM334" s="5"/>
      <c r="FN334" s="5"/>
      <c r="FO334" s="24" t="str">
        <f>IF(FN334&gt;0,WORKDAY(FK334,10),"-")</f>
        <v>-</v>
      </c>
      <c r="FP334" s="24" t="str">
        <f>IF(FN334&gt;0,WORKDAY(FL334,10),"-")</f>
        <v>-</v>
      </c>
      <c r="FQ334" s="5"/>
      <c r="FR334" s="5"/>
      <c r="FS334" s="54"/>
      <c r="FT334" s="24">
        <f t="shared" ref="FT334:FT338" si="338">WORKDAY(FK334,20)</f>
        <v>44307</v>
      </c>
      <c r="FU334" s="24">
        <f>FT334</f>
        <v>44307</v>
      </c>
      <c r="FV334" s="5"/>
      <c r="FW334" s="5"/>
      <c r="FX334" s="24" t="str">
        <f>IF(FW334&gt;0,WORKDAY(FT334,10),"-")</f>
        <v>-</v>
      </c>
      <c r="FY334" s="24" t="str">
        <f>IF(FW334&gt;0,WORKDAY(FU334,10),"-")</f>
        <v>-</v>
      </c>
      <c r="FZ334" s="5"/>
      <c r="GA334" s="5"/>
      <c r="GB334" s="54"/>
      <c r="GC334" s="54"/>
      <c r="GD334" s="54"/>
      <c r="GE334" s="54"/>
      <c r="GF334" s="54"/>
      <c r="GG334" s="54"/>
      <c r="GH334" s="54"/>
      <c r="GI334" s="54"/>
      <c r="GJ334" s="54"/>
      <c r="GK334" s="54"/>
      <c r="GL334" s="54"/>
      <c r="GM334" s="54"/>
      <c r="GN334" s="54"/>
      <c r="GO334" s="54"/>
      <c r="GP334" s="54"/>
      <c r="GQ334" s="54"/>
      <c r="GR334" s="54"/>
      <c r="GS334" s="54"/>
      <c r="GT334" s="54"/>
      <c r="GU334" s="54"/>
      <c r="GV334" s="54"/>
      <c r="GW334" s="54"/>
      <c r="GX334" s="54"/>
      <c r="GY334" s="54"/>
      <c r="GZ334" s="193"/>
      <c r="HA334" s="54"/>
      <c r="HB334" s="54"/>
      <c r="HC334" s="54"/>
      <c r="HD334" s="34">
        <f t="shared" ca="1" si="317"/>
        <v>1</v>
      </c>
      <c r="HE334" s="25">
        <f t="shared" si="271"/>
        <v>0</v>
      </c>
      <c r="HF334" s="25">
        <f t="shared" ca="1" si="272"/>
        <v>1.5197568389057751E-3</v>
      </c>
      <c r="HG334" s="25">
        <f t="shared" si="273"/>
        <v>0</v>
      </c>
      <c r="HH334" s="25">
        <f t="shared" ca="1" si="274"/>
        <v>2.012072434607646E-3</v>
      </c>
      <c r="HI334" s="25"/>
      <c r="HJ334" s="25"/>
      <c r="HK334" s="5"/>
      <c r="HL334" s="24" t="str">
        <f t="shared" ca="1" si="311"/>
        <v>-</v>
      </c>
      <c r="HM334" s="107"/>
      <c r="HN334" s="85"/>
      <c r="HO334" s="204" t="str">
        <f t="shared" si="319"/>
        <v>не выгружено A1</v>
      </c>
      <c r="HP334" s="204" t="str">
        <f t="shared" si="320"/>
        <v>не выгружено 00</v>
      </c>
      <c r="HQ334" s="182" t="str">
        <f t="shared" si="321"/>
        <v>не выгружено A1</v>
      </c>
      <c r="HR334" s="182" t="str">
        <f t="shared" si="322"/>
        <v>не выгружено A1</v>
      </c>
      <c r="HS334" s="182" t="b">
        <f t="shared" si="323"/>
        <v>0</v>
      </c>
      <c r="HT334" s="182" t="str">
        <f t="shared" si="324"/>
        <v>не выгружено A1</v>
      </c>
      <c r="HU334" s="182" t="str">
        <f t="shared" si="325"/>
        <v>не выгружено A1</v>
      </c>
      <c r="HV334" s="191" t="str">
        <f t="shared" si="326"/>
        <v>не выгружено A1</v>
      </c>
      <c r="HW334" s="184" t="str">
        <f t="shared" si="327"/>
        <v>не выгружено A1</v>
      </c>
      <c r="HX334" s="191" t="str">
        <f t="shared" si="328"/>
        <v>не выгружено A1</v>
      </c>
      <c r="HY334" s="183"/>
      <c r="HZ334" s="182" t="str">
        <f t="shared" si="329"/>
        <v>не выгружено</v>
      </c>
      <c r="IA334" s="182" t="str">
        <f t="shared" si="330"/>
        <v>A1</v>
      </c>
      <c r="IB334" s="182" t="str">
        <f t="shared" si="331"/>
        <v>не выгружено</v>
      </c>
      <c r="IC334" s="182" t="str">
        <f t="shared" si="332"/>
        <v>A1</v>
      </c>
      <c r="ID334" s="182" t="str">
        <f t="shared" si="333"/>
        <v>A1</v>
      </c>
      <c r="IE334" s="185" t="str">
        <f t="shared" si="334"/>
        <v>выгрузить A1</v>
      </c>
      <c r="IF334" s="135" t="s">
        <v>705</v>
      </c>
      <c r="IG334" s="181">
        <v>1</v>
      </c>
      <c r="IH334" s="85"/>
      <c r="II334" s="85"/>
      <c r="IJ334" s="85"/>
      <c r="IK334" s="85"/>
      <c r="IL334" s="85"/>
      <c r="IM334" s="85"/>
      <c r="IN334" s="85"/>
      <c r="IO334" s="85"/>
      <c r="IP334" s="85"/>
      <c r="IQ334" s="85"/>
      <c r="IR334" s="85"/>
      <c r="IS334" s="85"/>
      <c r="IT334" s="85"/>
      <c r="IU334" s="85"/>
      <c r="IV334" s="85"/>
      <c r="IW334" s="85"/>
      <c r="IX334" s="85"/>
      <c r="IY334" s="85"/>
      <c r="IZ334" s="85"/>
      <c r="JA334" s="85"/>
      <c r="JB334" s="85"/>
      <c r="JC334" s="85"/>
      <c r="JD334" s="85"/>
      <c r="JE334" s="85"/>
      <c r="JF334" s="85"/>
      <c r="JG334" s="85"/>
      <c r="JH334" s="85"/>
      <c r="JI334" s="85"/>
      <c r="JJ334" s="85"/>
      <c r="JK334" s="85"/>
      <c r="JL334" s="85"/>
      <c r="JM334" s="85"/>
      <c r="JN334" s="85"/>
      <c r="JO334" s="85"/>
      <c r="JP334" s="85"/>
      <c r="JQ334" s="85"/>
      <c r="JR334" s="85"/>
      <c r="JS334" s="85"/>
      <c r="JT334" s="85"/>
      <c r="JU334" s="85"/>
      <c r="JV334" s="85"/>
      <c r="JW334" s="85"/>
      <c r="JX334" s="85"/>
      <c r="JY334" s="85"/>
      <c r="JZ334" s="85"/>
      <c r="KA334" s="85"/>
      <c r="KB334" s="85"/>
      <c r="KC334" s="85"/>
    </row>
    <row r="335" spans="1:289" s="57" customFormat="1" ht="42.75" hidden="1" customHeight="1">
      <c r="A335" s="6"/>
      <c r="B335" s="19" t="s">
        <v>156</v>
      </c>
      <c r="C335" s="19" t="s">
        <v>157</v>
      </c>
      <c r="D335" s="5"/>
      <c r="E335" s="5"/>
      <c r="F335" s="5"/>
      <c r="G335" s="5"/>
      <c r="H335" s="5" t="s">
        <v>727</v>
      </c>
      <c r="I335" s="5" t="s">
        <v>736</v>
      </c>
      <c r="J335" s="5"/>
      <c r="K335" s="5"/>
      <c r="L335" s="5"/>
      <c r="M335" s="5"/>
      <c r="N335" s="5"/>
      <c r="O335" s="5"/>
      <c r="P335" s="5" t="s">
        <v>749</v>
      </c>
      <c r="Q335" s="5" t="s">
        <v>750</v>
      </c>
      <c r="R335" s="5" t="s">
        <v>208</v>
      </c>
      <c r="S335" s="5" t="s">
        <v>366</v>
      </c>
      <c r="T335" s="5" t="s">
        <v>367</v>
      </c>
      <c r="U335" s="5" t="s">
        <v>158</v>
      </c>
      <c r="V335" s="5"/>
      <c r="W335" s="19" t="str">
        <f>CONCATENATE(X335,"-",Y335,"-",Z335,AA335,,AB335,"-",AC335)</f>
        <v>3-60-JMCC-0001</v>
      </c>
      <c r="X335" s="19" t="s">
        <v>180</v>
      </c>
      <c r="Y335" s="19" t="s">
        <v>182</v>
      </c>
      <c r="Z335" s="19" t="s">
        <v>312</v>
      </c>
      <c r="AA335" s="19" t="s">
        <v>303</v>
      </c>
      <c r="AB335" s="19"/>
      <c r="AC335" s="19" t="s">
        <v>188</v>
      </c>
      <c r="AD335" s="5"/>
      <c r="AE335" s="19">
        <v>4</v>
      </c>
      <c r="AF335" s="19" t="s">
        <v>181</v>
      </c>
      <c r="AG335" s="19" t="s">
        <v>182</v>
      </c>
      <c r="AH335" s="19">
        <v>335</v>
      </c>
      <c r="AI335" s="19" t="s">
        <v>188</v>
      </c>
      <c r="AJ335" s="5"/>
      <c r="AK335" s="5"/>
      <c r="AL335" s="5" t="s">
        <v>125</v>
      </c>
      <c r="AM335" s="5"/>
      <c r="AN335" s="5" t="s">
        <v>168</v>
      </c>
      <c r="AO335" s="5" t="str">
        <f>CONCATENATE("0055-",B335,"-",C335,"-","4",".",AE335,".",AF335,".",AG335,".",AH335,"-",AL335,".",AN335,"-",AI335)</f>
        <v>0055-CPC-GA1-4.4.4.60.335-ATH4.SP-0001</v>
      </c>
      <c r="AP335" s="5" t="str">
        <f>CONCATENATE("0055-",B335,"-",C335,"-","4",".",AE335,".",AF335,".",AG335,".",AH335,"-",AL335,"-",AN335,"-",AI335,"_",BD335,"_",U335)</f>
        <v>0055-CPC-GA1-4.4.4.60.335-ATH4-SP-0001_-_ER</v>
      </c>
      <c r="AQ335" s="13" t="s">
        <v>512</v>
      </c>
      <c r="AR335" s="13" t="s">
        <v>411</v>
      </c>
      <c r="AS335" s="13"/>
      <c r="AT335" s="13"/>
      <c r="AU335" s="13" t="s">
        <v>319</v>
      </c>
      <c r="AV335" s="13" t="s">
        <v>334</v>
      </c>
      <c r="AW335" s="13" t="str">
        <f>CONCATENATE(AQ335," ",AS335,CHAR(10),W335,CHAR(10),AU335)</f>
        <v>MPCMS Control Cabinet 
3-60-JMCC-0001
List of elements</v>
      </c>
      <c r="AX335" s="13" t="str">
        <f>CONCATENATE(AR335," ",AT335,CHAR(10),W335,CHAR(10),AV335)</f>
        <v>Шкаф системный МСОиВО 
3-60-JMCC-0001
Перечень элементов</v>
      </c>
      <c r="AY335" s="5"/>
      <c r="AZ335" s="5" t="s">
        <v>490</v>
      </c>
      <c r="BA335" s="5" t="s">
        <v>489</v>
      </c>
      <c r="BB335" s="5" t="str">
        <f>IF(FW335&gt;0,"02",IF(FN335&gt;0,"01",IF(FE335&gt;0,"00",IF(EM335&gt;0,"G1",IF(ED335&gt;0,"F1",IF(DU335&gt;0,"E1",IF(DL335&gt;0,"D1",IF(DC335&gt;0,"C1",IF(CT335&gt;0,"B1",IF(BM335&gt;0,"A1","-"))))))))))</f>
        <v>-</v>
      </c>
      <c r="BC335" s="167" t="str">
        <f t="shared" si="335"/>
        <v>-</v>
      </c>
      <c r="BD335" s="5" t="str">
        <f t="shared" si="336"/>
        <v>-</v>
      </c>
      <c r="BE335" s="5"/>
      <c r="BF335" s="5"/>
      <c r="BG335" s="12"/>
      <c r="BH335" s="5"/>
      <c r="BI335" s="5"/>
      <c r="BJ335" s="54">
        <f>FB335-(28+15)</f>
        <v>44208</v>
      </c>
      <c r="BK335" s="54">
        <f ca="1">IF(BM335&gt;0,BL335,IF(BJ335&lt;TODAY(),WORKDAY(TODAY(),10),BJ335))</f>
        <v>44294</v>
      </c>
      <c r="BL335" s="54"/>
      <c r="BM335" s="5"/>
      <c r="BN335" s="167"/>
      <c r="BO335" s="167"/>
      <c r="BP335" s="167"/>
      <c r="BQ335" s="167"/>
      <c r="BR335" s="157"/>
      <c r="BS335" s="157"/>
      <c r="BT335" s="157"/>
      <c r="BU335" s="157"/>
      <c r="BV335" s="157"/>
      <c r="BW335" s="147"/>
      <c r="BX335" s="147"/>
      <c r="BY335" s="147"/>
      <c r="BZ335" s="147"/>
      <c r="CA335" s="147"/>
      <c r="CB335" s="125"/>
      <c r="CC335" s="125"/>
      <c r="CD335" s="125"/>
      <c r="CE335" s="125"/>
      <c r="CF335" s="125"/>
      <c r="CG335" s="125"/>
      <c r="CH335" s="125"/>
      <c r="CI335" s="125"/>
      <c r="CJ335" s="125"/>
      <c r="CK335" s="125"/>
      <c r="CL335" s="24">
        <f>WORKDAY(BJ335,20)</f>
        <v>44236</v>
      </c>
      <c r="CM335" s="24" t="str">
        <f>IF(BM335&gt;0,WORKDAY(BK335,10),"-")</f>
        <v>-</v>
      </c>
      <c r="CN335" s="54"/>
      <c r="CO335" s="117"/>
      <c r="CP335" s="34">
        <v>2</v>
      </c>
      <c r="CQ335" s="24">
        <f>WORKDAY(CL335,10)</f>
        <v>44250</v>
      </c>
      <c r="CR335" s="24" t="str">
        <f>IF(CO335&gt;0,WORKDAY(CM335,10),"-")</f>
        <v>-</v>
      </c>
      <c r="CS335" s="54"/>
      <c r="CT335" s="5"/>
      <c r="CU335" s="24" t="str">
        <f>IF(CT335&gt;0,WORKDAY(CQ335,10),"-")</f>
        <v>-</v>
      </c>
      <c r="CV335" s="24" t="str">
        <f>IF(CT335&gt;0,WORKDAY(CR335,10),"-")</f>
        <v>-</v>
      </c>
      <c r="CW335" s="54"/>
      <c r="CX335" s="5"/>
      <c r="CY335" s="34"/>
      <c r="CZ335" s="24" t="str">
        <f>IF(CX335&gt;0,WORKDAY(CU335,10),"-")</f>
        <v>-</v>
      </c>
      <c r="DA335" s="24" t="str">
        <f>IF(CX335&gt;0,WORKDAY(CV335,10),"-")</f>
        <v>-</v>
      </c>
      <c r="DB335" s="24"/>
      <c r="DC335" s="5"/>
      <c r="DD335" s="24" t="str">
        <f>IF(DC335&gt;0,WORKDAY(CZ335,10),"-")</f>
        <v>-</v>
      </c>
      <c r="DE335" s="24" t="str">
        <f>IF(DC335&gt;0,WORKDAY(DA335,10),"-")</f>
        <v>-</v>
      </c>
      <c r="DF335" s="5"/>
      <c r="DG335" s="5"/>
      <c r="DH335" s="54"/>
      <c r="DI335" s="24" t="str">
        <f>IF(DG335&gt;0,WORKDAY(DD335,10),"-")</f>
        <v>-</v>
      </c>
      <c r="DJ335" s="24" t="str">
        <f>IF(DG335&gt;0,WORKDAY(DE335,10),"-")</f>
        <v>-</v>
      </c>
      <c r="DK335" s="5"/>
      <c r="DL335" s="5"/>
      <c r="DM335" s="24" t="str">
        <f>IF(DL335&gt;0,WORKDAY(DI335,10),"-")</f>
        <v>-</v>
      </c>
      <c r="DN335" s="24" t="str">
        <f>IF(DL335&gt;0,WORKDAY(DJ335,10),"-")</f>
        <v>-</v>
      </c>
      <c r="DO335" s="5"/>
      <c r="DP335" s="5"/>
      <c r="DQ335" s="54"/>
      <c r="DR335" s="24" t="str">
        <f>IF(DP335&gt;0,WORKDAY(DM335,10),"-")</f>
        <v>-</v>
      </c>
      <c r="DS335" s="24" t="str">
        <f>IF(DP335&gt;0,WORKDAY(DN335,10),"-")</f>
        <v>-</v>
      </c>
      <c r="DT335" s="5"/>
      <c r="DU335" s="5"/>
      <c r="DV335" s="24" t="str">
        <f>IF(DU335&gt;0,WORKDAY(DR335,10),"-")</f>
        <v>-</v>
      </c>
      <c r="DW335" s="24" t="str">
        <f>IF(DU335&gt;0,WORKDAY(DS335,10),"-")</f>
        <v>-</v>
      </c>
      <c r="DX335" s="5"/>
      <c r="DY335" s="5"/>
      <c r="DZ335" s="54"/>
      <c r="EA335" s="24" t="str">
        <f>IF(DY335&gt;0,WORKDAY(DV335,10),"-")</f>
        <v>-</v>
      </c>
      <c r="EB335" s="24" t="str">
        <f>IF(DY335&gt;0,WORKDAY(DW335,10),"-")</f>
        <v>-</v>
      </c>
      <c r="EC335" s="5"/>
      <c r="ED335" s="5"/>
      <c r="EE335" s="24" t="str">
        <f>IF(ED335&gt;0,WORKDAY(EA335,10),"-")</f>
        <v>-</v>
      </c>
      <c r="EF335" s="24" t="str">
        <f>IF(ED335&gt;0,WORKDAY(EB335,10),"-")</f>
        <v>-</v>
      </c>
      <c r="EG335" s="5"/>
      <c r="EH335" s="5"/>
      <c r="EI335" s="54"/>
      <c r="EJ335" s="24" t="str">
        <f>IF(EH335&gt;0,WORKDAY(EE335,10),"-")</f>
        <v>-</v>
      </c>
      <c r="EK335" s="24" t="str">
        <f>IF(EH335&gt;0,WORKDAY(EF335,10),"-")</f>
        <v>-</v>
      </c>
      <c r="EL335" s="5"/>
      <c r="EM335" s="5"/>
      <c r="EN335" s="24" t="str">
        <f>IF(EM335&gt;0,WORKDAY(EJ335,10),"-")</f>
        <v>-</v>
      </c>
      <c r="EO335" s="24" t="str">
        <f>IF(EM335&gt;0,WORKDAY(EK335,10),"-")</f>
        <v>-</v>
      </c>
      <c r="EP335" s="5"/>
      <c r="EQ335" s="5"/>
      <c r="ER335" s="54"/>
      <c r="ES335" s="54"/>
      <c r="ET335" s="54"/>
      <c r="EU335" s="54"/>
      <c r="EV335" s="54"/>
      <c r="EW335" s="24"/>
      <c r="EX335" s="24"/>
      <c r="EY335" s="167"/>
      <c r="EZ335" s="167"/>
      <c r="FA335" s="193"/>
      <c r="FB335" s="214">
        <v>44251</v>
      </c>
      <c r="FC335" s="214">
        <f t="shared" ca="1" si="318"/>
        <v>44251</v>
      </c>
      <c r="FD335" s="5"/>
      <c r="FE335" s="5"/>
      <c r="FF335" s="24" t="str">
        <f>IF(FE335&gt;0,WORKDAY(FB335,10),"-")</f>
        <v>-</v>
      </c>
      <c r="FG335" s="24" t="str">
        <f>IF(FE335&gt;0,WORKDAY(FC335,10),"-")</f>
        <v>-</v>
      </c>
      <c r="FH335" s="5"/>
      <c r="FI335" s="5"/>
      <c r="FJ335" s="34"/>
      <c r="FK335" s="24">
        <f t="shared" si="337"/>
        <v>44279</v>
      </c>
      <c r="FL335" s="24">
        <f>FK335</f>
        <v>44279</v>
      </c>
      <c r="FM335" s="5"/>
      <c r="FN335" s="5"/>
      <c r="FO335" s="24" t="str">
        <f>IF(FN335&gt;0,WORKDAY(FK335,10),"-")</f>
        <v>-</v>
      </c>
      <c r="FP335" s="24" t="str">
        <f>IF(FN335&gt;0,WORKDAY(FL335,10),"-")</f>
        <v>-</v>
      </c>
      <c r="FQ335" s="5"/>
      <c r="FR335" s="5"/>
      <c r="FS335" s="54"/>
      <c r="FT335" s="24">
        <f t="shared" si="338"/>
        <v>44307</v>
      </c>
      <c r="FU335" s="24">
        <f>FT335</f>
        <v>44307</v>
      </c>
      <c r="FV335" s="5"/>
      <c r="FW335" s="5"/>
      <c r="FX335" s="24" t="str">
        <f>IF(FW335&gt;0,WORKDAY(FT335,10),"-")</f>
        <v>-</v>
      </c>
      <c r="FY335" s="24" t="str">
        <f>IF(FW335&gt;0,WORKDAY(FU335,10),"-")</f>
        <v>-</v>
      </c>
      <c r="FZ335" s="5"/>
      <c r="GA335" s="5"/>
      <c r="GB335" s="54"/>
      <c r="GC335" s="54"/>
      <c r="GD335" s="54"/>
      <c r="GE335" s="54"/>
      <c r="GF335" s="54"/>
      <c r="GG335" s="54"/>
      <c r="GH335" s="54"/>
      <c r="GI335" s="54"/>
      <c r="GJ335" s="54"/>
      <c r="GK335" s="54"/>
      <c r="GL335" s="54"/>
      <c r="GM335" s="54"/>
      <c r="GN335" s="54"/>
      <c r="GO335" s="54"/>
      <c r="GP335" s="54"/>
      <c r="GQ335" s="54"/>
      <c r="GR335" s="54"/>
      <c r="GS335" s="54"/>
      <c r="GT335" s="54"/>
      <c r="GU335" s="54"/>
      <c r="GV335" s="54"/>
      <c r="GW335" s="54"/>
      <c r="GX335" s="54"/>
      <c r="GY335" s="54"/>
      <c r="GZ335" s="193"/>
      <c r="HA335" s="54"/>
      <c r="HB335" s="54"/>
      <c r="HC335" s="54"/>
      <c r="HD335" s="34">
        <f t="shared" ca="1" si="317"/>
        <v>1</v>
      </c>
      <c r="HE335" s="25">
        <f t="shared" si="271"/>
        <v>0</v>
      </c>
      <c r="HF335" s="25">
        <f t="shared" ca="1" si="272"/>
        <v>1.5197568389057751E-3</v>
      </c>
      <c r="HG335" s="25">
        <f t="shared" si="273"/>
        <v>0</v>
      </c>
      <c r="HH335" s="25">
        <f t="shared" ca="1" si="274"/>
        <v>2.012072434607646E-3</v>
      </c>
      <c r="HI335" s="25"/>
      <c r="HJ335" s="25"/>
      <c r="HK335" s="5"/>
      <c r="HL335" s="24" t="str">
        <f t="shared" ca="1" si="311"/>
        <v>-</v>
      </c>
      <c r="HM335" s="107"/>
      <c r="HN335" s="85"/>
      <c r="HO335" s="204" t="str">
        <f t="shared" si="319"/>
        <v>не выгружено A1</v>
      </c>
      <c r="HP335" s="204" t="str">
        <f t="shared" si="320"/>
        <v>не выгружено 00</v>
      </c>
      <c r="HQ335" s="182" t="str">
        <f t="shared" si="321"/>
        <v>не выгружено A1</v>
      </c>
      <c r="HR335" s="182" t="str">
        <f t="shared" si="322"/>
        <v>не выгружено A1</v>
      </c>
      <c r="HS335" s="182" t="b">
        <f t="shared" si="323"/>
        <v>0</v>
      </c>
      <c r="HT335" s="182" t="str">
        <f t="shared" si="324"/>
        <v>не выгружено A1</v>
      </c>
      <c r="HU335" s="182" t="str">
        <f t="shared" si="325"/>
        <v>не выгружено A1</v>
      </c>
      <c r="HV335" s="191" t="str">
        <f t="shared" si="326"/>
        <v>не выгружено A1</v>
      </c>
      <c r="HW335" s="184" t="str">
        <f t="shared" si="327"/>
        <v>не выгружено A1</v>
      </c>
      <c r="HX335" s="191" t="str">
        <f t="shared" si="328"/>
        <v>не выгружено A1</v>
      </c>
      <c r="HY335" s="183"/>
      <c r="HZ335" s="182" t="str">
        <f t="shared" si="329"/>
        <v>не выгружено</v>
      </c>
      <c r="IA335" s="182" t="str">
        <f t="shared" si="330"/>
        <v>A1</v>
      </c>
      <c r="IB335" s="182" t="str">
        <f t="shared" si="331"/>
        <v>не выгружено</v>
      </c>
      <c r="IC335" s="182" t="str">
        <f t="shared" si="332"/>
        <v>A1</v>
      </c>
      <c r="ID335" s="182" t="str">
        <f t="shared" si="333"/>
        <v>A1</v>
      </c>
      <c r="IE335" s="185" t="str">
        <f t="shared" si="334"/>
        <v>выгрузить A1</v>
      </c>
      <c r="IF335" s="135" t="s">
        <v>705</v>
      </c>
      <c r="IG335" s="181">
        <v>1</v>
      </c>
      <c r="IH335" s="85"/>
      <c r="II335" s="85"/>
      <c r="IJ335" s="85"/>
      <c r="IK335" s="85"/>
      <c r="IL335" s="85"/>
      <c r="IM335" s="85"/>
      <c r="IN335" s="85"/>
      <c r="IO335" s="85"/>
      <c r="IP335" s="85"/>
      <c r="IQ335" s="85"/>
      <c r="IR335" s="85"/>
      <c r="IS335" s="85"/>
      <c r="IT335" s="85"/>
      <c r="IU335" s="85"/>
      <c r="IV335" s="85"/>
      <c r="IW335" s="85"/>
      <c r="IX335" s="85"/>
      <c r="IY335" s="85"/>
      <c r="IZ335" s="85"/>
      <c r="JA335" s="85"/>
      <c r="JB335" s="85"/>
      <c r="JC335" s="85"/>
      <c r="JD335" s="85"/>
      <c r="JE335" s="85"/>
      <c r="JF335" s="85"/>
      <c r="JG335" s="85"/>
      <c r="JH335" s="85"/>
      <c r="JI335" s="85"/>
      <c r="JJ335" s="85"/>
      <c r="JK335" s="85"/>
      <c r="JL335" s="85"/>
      <c r="JM335" s="85"/>
      <c r="JN335" s="85"/>
      <c r="JO335" s="85"/>
      <c r="JP335" s="85"/>
      <c r="JQ335" s="85"/>
      <c r="JR335" s="85"/>
      <c r="JS335" s="85"/>
      <c r="JT335" s="85"/>
      <c r="JU335" s="85"/>
      <c r="JV335" s="85"/>
      <c r="JW335" s="85"/>
      <c r="JX335" s="85"/>
      <c r="JY335" s="85"/>
      <c r="JZ335" s="85"/>
      <c r="KA335" s="85"/>
      <c r="KB335" s="85"/>
      <c r="KC335" s="85"/>
    </row>
    <row r="336" spans="1:289" s="57" customFormat="1" ht="42.75" hidden="1" customHeight="1">
      <c r="A336" s="6"/>
      <c r="B336" s="19" t="s">
        <v>156</v>
      </c>
      <c r="C336" s="19" t="s">
        <v>157</v>
      </c>
      <c r="D336" s="5"/>
      <c r="E336" s="5"/>
      <c r="F336" s="5"/>
      <c r="G336" s="5"/>
      <c r="H336" s="5" t="s">
        <v>727</v>
      </c>
      <c r="I336" s="5" t="s">
        <v>736</v>
      </c>
      <c r="J336" s="5"/>
      <c r="K336" s="5"/>
      <c r="L336" s="5"/>
      <c r="M336" s="5"/>
      <c r="N336" s="5"/>
      <c r="O336" s="5"/>
      <c r="P336" s="5" t="s">
        <v>749</v>
      </c>
      <c r="Q336" s="5" t="s">
        <v>750</v>
      </c>
      <c r="R336" s="5" t="s">
        <v>208</v>
      </c>
      <c r="S336" s="5" t="s">
        <v>366</v>
      </c>
      <c r="T336" s="5" t="s">
        <v>367</v>
      </c>
      <c r="U336" s="5" t="s">
        <v>158</v>
      </c>
      <c r="V336" s="5"/>
      <c r="W336" s="19" t="str">
        <f>CONCATENATE(X336,"-",Y336,"-",Z336,AA336,,AB336,"-",AC336)</f>
        <v>3-60-JMCC-0001</v>
      </c>
      <c r="X336" s="19" t="s">
        <v>180</v>
      </c>
      <c r="Y336" s="19" t="s">
        <v>182</v>
      </c>
      <c r="Z336" s="19" t="s">
        <v>312</v>
      </c>
      <c r="AA336" s="19" t="s">
        <v>303</v>
      </c>
      <c r="AB336" s="19"/>
      <c r="AC336" s="19" t="s">
        <v>188</v>
      </c>
      <c r="AD336" s="5"/>
      <c r="AE336" s="19">
        <v>4</v>
      </c>
      <c r="AF336" s="19" t="s">
        <v>181</v>
      </c>
      <c r="AG336" s="19" t="s">
        <v>182</v>
      </c>
      <c r="AH336" s="19">
        <v>335</v>
      </c>
      <c r="AI336" s="19" t="s">
        <v>188</v>
      </c>
      <c r="AJ336" s="5"/>
      <c r="AK336" s="5"/>
      <c r="AL336" s="5" t="s">
        <v>125</v>
      </c>
      <c r="AM336" s="5"/>
      <c r="AN336" s="5" t="s">
        <v>169</v>
      </c>
      <c r="AO336" s="5" t="str">
        <f>CONCATENATE("0055-",B336,"-",C336,"-","4",".",AE336,".",AF336,".",AG336,".",AH336,"-",AL336,".",AN336,"-",AI336)</f>
        <v>0055-CPC-GA1-4.4.4.60.335-ATH4.V0-0001</v>
      </c>
      <c r="AP336" s="5" t="str">
        <f>CONCATENATE("0055-",B336,"-",C336,"-","4",".",AE336,".",AF336,".",AG336,".",AH336,"-",AL336,"-",AN336,"-",AI336,"_",BD336,"_",U336)</f>
        <v>0055-CPC-GA1-4.4.4.60.335-ATH4-V0-0001_-_ER</v>
      </c>
      <c r="AQ336" s="13" t="s">
        <v>512</v>
      </c>
      <c r="AR336" s="13" t="s">
        <v>411</v>
      </c>
      <c r="AS336" s="13"/>
      <c r="AT336" s="13"/>
      <c r="AU336" s="13" t="s">
        <v>320</v>
      </c>
      <c r="AV336" s="13" t="s">
        <v>335</v>
      </c>
      <c r="AW336" s="13" t="str">
        <f>CONCATENATE(AQ336," ",AS336,CHAR(10),W336,CHAR(10),AU336)</f>
        <v>MPCMS Control Cabinet 
3-60-JMCC-0001
General view drawings</v>
      </c>
      <c r="AX336" s="13" t="str">
        <f>CONCATENATE(AR336," ",AT336,CHAR(10),W336,CHAR(10),AV336)</f>
        <v>Шкаф системный МСОиВО 
3-60-JMCC-0001
Чертеж общего вида</v>
      </c>
      <c r="AY336" s="5"/>
      <c r="AZ336" s="5" t="s">
        <v>490</v>
      </c>
      <c r="BA336" s="5" t="s">
        <v>489</v>
      </c>
      <c r="BB336" s="5" t="str">
        <f>IF(FW336&gt;0,"02",IF(FN336&gt;0,"01",IF(FE336&gt;0,"00",IF(EM336&gt;0,"G1",IF(ED336&gt;0,"F1",IF(DU336&gt;0,"E1",IF(DL336&gt;0,"D1",IF(DC336&gt;0,"C1",IF(CT336&gt;0,"B1",IF(BM336&gt;0,"A1","-"))))))))))</f>
        <v>-</v>
      </c>
      <c r="BC336" s="167" t="str">
        <f t="shared" si="335"/>
        <v>-</v>
      </c>
      <c r="BD336" s="5" t="str">
        <f t="shared" si="336"/>
        <v>-</v>
      </c>
      <c r="BE336" s="5"/>
      <c r="BF336" s="5"/>
      <c r="BG336" s="12"/>
      <c r="BH336" s="5"/>
      <c r="BI336" s="5"/>
      <c r="BJ336" s="54">
        <f>FB336-(28+15)</f>
        <v>44208</v>
      </c>
      <c r="BK336" s="54">
        <f ca="1">IF(BM336&gt;0,BL336,IF(BJ336&lt;TODAY(),WORKDAY(TODAY(),10),BJ336))</f>
        <v>44294</v>
      </c>
      <c r="BL336" s="54"/>
      <c r="BM336" s="5"/>
      <c r="BN336" s="167"/>
      <c r="BO336" s="167"/>
      <c r="BP336" s="167"/>
      <c r="BQ336" s="167"/>
      <c r="BR336" s="157"/>
      <c r="BS336" s="157"/>
      <c r="BT336" s="157"/>
      <c r="BU336" s="157"/>
      <c r="BV336" s="157"/>
      <c r="BW336" s="147"/>
      <c r="BX336" s="147"/>
      <c r="BY336" s="147"/>
      <c r="BZ336" s="147"/>
      <c r="CA336" s="147"/>
      <c r="CB336" s="125"/>
      <c r="CC336" s="125"/>
      <c r="CD336" s="125"/>
      <c r="CE336" s="125"/>
      <c r="CF336" s="125"/>
      <c r="CG336" s="125"/>
      <c r="CH336" s="125"/>
      <c r="CI336" s="125"/>
      <c r="CJ336" s="125"/>
      <c r="CK336" s="125"/>
      <c r="CL336" s="24">
        <f>WORKDAY(BJ336,20)</f>
        <v>44236</v>
      </c>
      <c r="CM336" s="24" t="str">
        <f>IF(BM336&gt;0,WORKDAY(BK336,10),"-")</f>
        <v>-</v>
      </c>
      <c r="CN336" s="54"/>
      <c r="CO336" s="117"/>
      <c r="CP336" s="34">
        <v>2</v>
      </c>
      <c r="CQ336" s="24">
        <f>WORKDAY(CL336,10)</f>
        <v>44250</v>
      </c>
      <c r="CR336" s="24" t="str">
        <f>IF(CO336&gt;0,WORKDAY(CM336,10),"-")</f>
        <v>-</v>
      </c>
      <c r="CS336" s="54"/>
      <c r="CT336" s="5"/>
      <c r="CU336" s="24" t="str">
        <f>IF(CT336&gt;0,WORKDAY(CQ336,10),"-")</f>
        <v>-</v>
      </c>
      <c r="CV336" s="24" t="str">
        <f>IF(CT336&gt;0,WORKDAY(CR336,10),"-")</f>
        <v>-</v>
      </c>
      <c r="CW336" s="54"/>
      <c r="CX336" s="5"/>
      <c r="CY336" s="34"/>
      <c r="CZ336" s="24" t="str">
        <f>IF(CX336&gt;0,WORKDAY(CU336,10),"-")</f>
        <v>-</v>
      </c>
      <c r="DA336" s="24" t="str">
        <f>IF(CX336&gt;0,WORKDAY(CV336,10),"-")</f>
        <v>-</v>
      </c>
      <c r="DB336" s="24"/>
      <c r="DC336" s="5"/>
      <c r="DD336" s="24" t="str">
        <f>IF(DC336&gt;0,WORKDAY(CZ336,10),"-")</f>
        <v>-</v>
      </c>
      <c r="DE336" s="24" t="str">
        <f>IF(DC336&gt;0,WORKDAY(DA336,10),"-")</f>
        <v>-</v>
      </c>
      <c r="DF336" s="5"/>
      <c r="DG336" s="5"/>
      <c r="DH336" s="54"/>
      <c r="DI336" s="24" t="str">
        <f>IF(DG336&gt;0,WORKDAY(DD336,10),"-")</f>
        <v>-</v>
      </c>
      <c r="DJ336" s="24" t="str">
        <f>IF(DG336&gt;0,WORKDAY(DE336,10),"-")</f>
        <v>-</v>
      </c>
      <c r="DK336" s="5"/>
      <c r="DL336" s="5"/>
      <c r="DM336" s="24" t="str">
        <f>IF(DL336&gt;0,WORKDAY(DI336,10),"-")</f>
        <v>-</v>
      </c>
      <c r="DN336" s="24" t="str">
        <f>IF(DL336&gt;0,WORKDAY(DJ336,10),"-")</f>
        <v>-</v>
      </c>
      <c r="DO336" s="5"/>
      <c r="DP336" s="5"/>
      <c r="DQ336" s="54"/>
      <c r="DR336" s="24" t="str">
        <f>IF(DP336&gt;0,WORKDAY(DM336,10),"-")</f>
        <v>-</v>
      </c>
      <c r="DS336" s="24" t="str">
        <f>IF(DP336&gt;0,WORKDAY(DN336,10),"-")</f>
        <v>-</v>
      </c>
      <c r="DT336" s="5"/>
      <c r="DU336" s="5"/>
      <c r="DV336" s="24" t="str">
        <f>IF(DU336&gt;0,WORKDAY(DR336,10),"-")</f>
        <v>-</v>
      </c>
      <c r="DW336" s="24" t="str">
        <f>IF(DU336&gt;0,WORKDAY(DS336,10),"-")</f>
        <v>-</v>
      </c>
      <c r="DX336" s="5"/>
      <c r="DY336" s="5"/>
      <c r="DZ336" s="54"/>
      <c r="EA336" s="24" t="str">
        <f>IF(DY336&gt;0,WORKDAY(DV336,10),"-")</f>
        <v>-</v>
      </c>
      <c r="EB336" s="24" t="str">
        <f>IF(DY336&gt;0,WORKDAY(DW336,10),"-")</f>
        <v>-</v>
      </c>
      <c r="EC336" s="5"/>
      <c r="ED336" s="5"/>
      <c r="EE336" s="24" t="str">
        <f>IF(ED336&gt;0,WORKDAY(EA336,10),"-")</f>
        <v>-</v>
      </c>
      <c r="EF336" s="24" t="str">
        <f>IF(ED336&gt;0,WORKDAY(EB336,10),"-")</f>
        <v>-</v>
      </c>
      <c r="EG336" s="5"/>
      <c r="EH336" s="5"/>
      <c r="EI336" s="54"/>
      <c r="EJ336" s="24" t="str">
        <f>IF(EH336&gt;0,WORKDAY(EE336,10),"-")</f>
        <v>-</v>
      </c>
      <c r="EK336" s="24" t="str">
        <f>IF(EH336&gt;0,WORKDAY(EF336,10),"-")</f>
        <v>-</v>
      </c>
      <c r="EL336" s="5"/>
      <c r="EM336" s="5"/>
      <c r="EN336" s="24" t="str">
        <f>IF(EM336&gt;0,WORKDAY(EJ336,10),"-")</f>
        <v>-</v>
      </c>
      <c r="EO336" s="24" t="str">
        <f>IF(EM336&gt;0,WORKDAY(EK336,10),"-")</f>
        <v>-</v>
      </c>
      <c r="EP336" s="5"/>
      <c r="EQ336" s="5"/>
      <c r="ER336" s="54"/>
      <c r="ES336" s="54"/>
      <c r="ET336" s="54"/>
      <c r="EU336" s="54"/>
      <c r="EV336" s="54"/>
      <c r="EW336" s="24"/>
      <c r="EX336" s="24"/>
      <c r="EY336" s="167"/>
      <c r="EZ336" s="167"/>
      <c r="FA336" s="193"/>
      <c r="FB336" s="214">
        <v>44251</v>
      </c>
      <c r="FC336" s="214">
        <f t="shared" ca="1" si="318"/>
        <v>44251</v>
      </c>
      <c r="FD336" s="5"/>
      <c r="FE336" s="5"/>
      <c r="FF336" s="24" t="str">
        <f>IF(FE336&gt;0,WORKDAY(FB336,10),"-")</f>
        <v>-</v>
      </c>
      <c r="FG336" s="24" t="str">
        <f>IF(FE336&gt;0,WORKDAY(FC336,10),"-")</f>
        <v>-</v>
      </c>
      <c r="FH336" s="5"/>
      <c r="FI336" s="5"/>
      <c r="FJ336" s="34"/>
      <c r="FK336" s="24">
        <f t="shared" si="337"/>
        <v>44279</v>
      </c>
      <c r="FL336" s="24">
        <f>FK336</f>
        <v>44279</v>
      </c>
      <c r="FM336" s="5"/>
      <c r="FN336" s="5"/>
      <c r="FO336" s="24" t="str">
        <f>IF(FN336&gt;0,WORKDAY(FK336,10),"-")</f>
        <v>-</v>
      </c>
      <c r="FP336" s="24" t="str">
        <f>IF(FN336&gt;0,WORKDAY(FL336,10),"-")</f>
        <v>-</v>
      </c>
      <c r="FQ336" s="5"/>
      <c r="FR336" s="5"/>
      <c r="FS336" s="54"/>
      <c r="FT336" s="24">
        <f t="shared" si="338"/>
        <v>44307</v>
      </c>
      <c r="FU336" s="24">
        <f>FT336</f>
        <v>44307</v>
      </c>
      <c r="FV336" s="5"/>
      <c r="FW336" s="5"/>
      <c r="FX336" s="24" t="str">
        <f>IF(FW336&gt;0,WORKDAY(FT336,10),"-")</f>
        <v>-</v>
      </c>
      <c r="FY336" s="24" t="str">
        <f>IF(FW336&gt;0,WORKDAY(FU336,10),"-")</f>
        <v>-</v>
      </c>
      <c r="FZ336" s="5"/>
      <c r="GA336" s="5"/>
      <c r="GB336" s="54"/>
      <c r="GC336" s="54"/>
      <c r="GD336" s="54"/>
      <c r="GE336" s="54"/>
      <c r="GF336" s="54"/>
      <c r="GG336" s="54"/>
      <c r="GH336" s="54"/>
      <c r="GI336" s="54"/>
      <c r="GJ336" s="54"/>
      <c r="GK336" s="54"/>
      <c r="GL336" s="54"/>
      <c r="GM336" s="54"/>
      <c r="GN336" s="54"/>
      <c r="GO336" s="54"/>
      <c r="GP336" s="54"/>
      <c r="GQ336" s="54"/>
      <c r="GR336" s="54"/>
      <c r="GS336" s="54"/>
      <c r="GT336" s="54"/>
      <c r="GU336" s="54"/>
      <c r="GV336" s="54"/>
      <c r="GW336" s="54"/>
      <c r="GX336" s="54"/>
      <c r="GY336" s="54"/>
      <c r="GZ336" s="193"/>
      <c r="HA336" s="54"/>
      <c r="HB336" s="54"/>
      <c r="HC336" s="54"/>
      <c r="HD336" s="34">
        <f t="shared" ca="1" si="317"/>
        <v>1</v>
      </c>
      <c r="HE336" s="25">
        <f t="shared" si="271"/>
        <v>0</v>
      </c>
      <c r="HF336" s="25">
        <f t="shared" ca="1" si="272"/>
        <v>1.5197568389057751E-3</v>
      </c>
      <c r="HG336" s="25">
        <f t="shared" si="273"/>
        <v>0</v>
      </c>
      <c r="HH336" s="25">
        <f t="shared" ca="1" si="274"/>
        <v>2.012072434607646E-3</v>
      </c>
      <c r="HI336" s="25"/>
      <c r="HJ336" s="25"/>
      <c r="HK336" s="5"/>
      <c r="HL336" s="24" t="str">
        <f t="shared" ca="1" si="311"/>
        <v>-</v>
      </c>
      <c r="HM336" s="107"/>
      <c r="HN336" s="85"/>
      <c r="HO336" s="204" t="str">
        <f t="shared" si="319"/>
        <v>не выгружено A1</v>
      </c>
      <c r="HP336" s="204" t="str">
        <f t="shared" si="320"/>
        <v>не выгружено 00</v>
      </c>
      <c r="HQ336" s="182" t="str">
        <f t="shared" si="321"/>
        <v>не выгружено A1</v>
      </c>
      <c r="HR336" s="182" t="str">
        <f t="shared" si="322"/>
        <v>не выгружено A1</v>
      </c>
      <c r="HS336" s="182" t="b">
        <f t="shared" si="323"/>
        <v>0</v>
      </c>
      <c r="HT336" s="182" t="str">
        <f t="shared" si="324"/>
        <v>не выгружено A1</v>
      </c>
      <c r="HU336" s="182" t="str">
        <f t="shared" si="325"/>
        <v>не выгружено A1</v>
      </c>
      <c r="HV336" s="191" t="str">
        <f t="shared" si="326"/>
        <v>не выгружено A1</v>
      </c>
      <c r="HW336" s="184" t="str">
        <f t="shared" si="327"/>
        <v>не выгружено A1</v>
      </c>
      <c r="HX336" s="191" t="str">
        <f t="shared" si="328"/>
        <v>не выгружено A1</v>
      </c>
      <c r="HY336" s="183"/>
      <c r="HZ336" s="182" t="str">
        <f t="shared" si="329"/>
        <v>не выгружено</v>
      </c>
      <c r="IA336" s="182" t="str">
        <f t="shared" si="330"/>
        <v>A1</v>
      </c>
      <c r="IB336" s="182" t="str">
        <f t="shared" si="331"/>
        <v>не выгружено</v>
      </c>
      <c r="IC336" s="182" t="str">
        <f t="shared" si="332"/>
        <v>A1</v>
      </c>
      <c r="ID336" s="182" t="str">
        <f t="shared" si="333"/>
        <v>A1</v>
      </c>
      <c r="IE336" s="185" t="str">
        <f t="shared" si="334"/>
        <v>выгрузить A1</v>
      </c>
      <c r="IF336" s="135" t="s">
        <v>705</v>
      </c>
      <c r="IG336" s="181">
        <v>1</v>
      </c>
      <c r="IH336" s="85"/>
      <c r="II336" s="85"/>
      <c r="IJ336" s="85"/>
      <c r="IK336" s="85"/>
      <c r="IL336" s="85"/>
      <c r="IM336" s="85"/>
      <c r="IN336" s="85"/>
      <c r="IO336" s="85"/>
      <c r="IP336" s="85"/>
      <c r="IQ336" s="85"/>
      <c r="IR336" s="85"/>
      <c r="IS336" s="85"/>
      <c r="IT336" s="85"/>
      <c r="IU336" s="85"/>
      <c r="IV336" s="85"/>
      <c r="IW336" s="85"/>
      <c r="IX336" s="85"/>
      <c r="IY336" s="85"/>
      <c r="IZ336" s="85"/>
      <c r="JA336" s="85"/>
      <c r="JB336" s="85"/>
      <c r="JC336" s="85"/>
      <c r="JD336" s="85"/>
      <c r="JE336" s="85"/>
      <c r="JF336" s="85"/>
      <c r="JG336" s="85"/>
      <c r="JH336" s="85"/>
      <c r="JI336" s="85"/>
      <c r="JJ336" s="85"/>
      <c r="JK336" s="85"/>
      <c r="JL336" s="85"/>
      <c r="JM336" s="85"/>
      <c r="JN336" s="85"/>
      <c r="JO336" s="85"/>
      <c r="JP336" s="85"/>
      <c r="JQ336" s="85"/>
      <c r="JR336" s="85"/>
      <c r="JS336" s="85"/>
      <c r="JT336" s="85"/>
      <c r="JU336" s="85"/>
      <c r="JV336" s="85"/>
      <c r="JW336" s="85"/>
      <c r="JX336" s="85"/>
      <c r="JY336" s="85"/>
      <c r="JZ336" s="85"/>
      <c r="KA336" s="85"/>
      <c r="KB336" s="85"/>
      <c r="KC336" s="85"/>
    </row>
    <row r="337" spans="1:289" s="57" customFormat="1" ht="42.75" hidden="1" customHeight="1">
      <c r="A337" s="6"/>
      <c r="B337" s="19" t="s">
        <v>156</v>
      </c>
      <c r="C337" s="19" t="s">
        <v>157</v>
      </c>
      <c r="D337" s="5"/>
      <c r="E337" s="5"/>
      <c r="F337" s="5"/>
      <c r="G337" s="5"/>
      <c r="H337" s="5" t="s">
        <v>727</v>
      </c>
      <c r="I337" s="5" t="s">
        <v>736</v>
      </c>
      <c r="J337" s="5"/>
      <c r="K337" s="5"/>
      <c r="L337" s="5"/>
      <c r="M337" s="5"/>
      <c r="N337" s="5"/>
      <c r="O337" s="5"/>
      <c r="P337" s="5" t="s">
        <v>749</v>
      </c>
      <c r="Q337" s="5" t="s">
        <v>750</v>
      </c>
      <c r="R337" s="5" t="s">
        <v>208</v>
      </c>
      <c r="S337" s="5" t="s">
        <v>366</v>
      </c>
      <c r="T337" s="5" t="s">
        <v>367</v>
      </c>
      <c r="U337" s="5" t="s">
        <v>158</v>
      </c>
      <c r="V337" s="5"/>
      <c r="W337" s="19" t="str">
        <f>CONCATENATE(X337,"-",Y337,"-",Z337,AA337,,AB337,"-",AC337)</f>
        <v>3-60-JMCC-0001</v>
      </c>
      <c r="X337" s="19" t="s">
        <v>180</v>
      </c>
      <c r="Y337" s="19" t="s">
        <v>182</v>
      </c>
      <c r="Z337" s="19" t="s">
        <v>312</v>
      </c>
      <c r="AA337" s="19" t="s">
        <v>303</v>
      </c>
      <c r="AB337" s="19"/>
      <c r="AC337" s="19" t="s">
        <v>188</v>
      </c>
      <c r="AD337" s="5"/>
      <c r="AE337" s="19">
        <v>4</v>
      </c>
      <c r="AF337" s="19" t="s">
        <v>181</v>
      </c>
      <c r="AG337" s="19" t="s">
        <v>182</v>
      </c>
      <c r="AH337" s="19">
        <v>335</v>
      </c>
      <c r="AI337" s="19" t="s">
        <v>188</v>
      </c>
      <c r="AJ337" s="5"/>
      <c r="AK337" s="5"/>
      <c r="AL337" s="5" t="s">
        <v>125</v>
      </c>
      <c r="AM337" s="5"/>
      <c r="AN337" s="5" t="s">
        <v>170</v>
      </c>
      <c r="AO337" s="5" t="str">
        <f>CONCATENATE("0055-",B337,"-",C337,"-","4",".",AE337,".",AF337,".",AG337,".",AH337,"-",AL337,".",AN337,"-",AI337)</f>
        <v>0055-CPC-GA1-4.4.4.60.335-ATH4.SB-0001</v>
      </c>
      <c r="AP337" s="5" t="str">
        <f>CONCATENATE("0055-",B337,"-",C337,"-","4",".",AE337,".",AF337,".",AG337,".",AH337,"-",AL337,"-",AN337,"-",AI337,"_",BD337,"_",U337)</f>
        <v>0055-CPC-GA1-4.4.4.60.335-ATH4-SB-0001_-_ER</v>
      </c>
      <c r="AQ337" s="13" t="s">
        <v>512</v>
      </c>
      <c r="AR337" s="13" t="s">
        <v>411</v>
      </c>
      <c r="AS337" s="13"/>
      <c r="AT337" s="13"/>
      <c r="AU337" s="13" t="s">
        <v>321</v>
      </c>
      <c r="AV337" s="13" t="s">
        <v>336</v>
      </c>
      <c r="AW337" s="13" t="str">
        <f>CONCATENATE(AQ337," ",AS337,CHAR(10),W337,CHAR(10),AU337)</f>
        <v>MPCMS Control Cabinet 
3-60-JMCC-0001
Electrical circuits</v>
      </c>
      <c r="AX337" s="13" t="str">
        <f>CONCATENATE(AR337," ",AT337,CHAR(10),W337,CHAR(10),AV337)</f>
        <v>Шкаф системный МСОиВО 
3-60-JMCC-0001
Схема электрическая принципиальная</v>
      </c>
      <c r="AY337" s="5"/>
      <c r="AZ337" s="5" t="s">
        <v>490</v>
      </c>
      <c r="BA337" s="5" t="s">
        <v>489</v>
      </c>
      <c r="BB337" s="5" t="str">
        <f>IF(FW337&gt;0,"02",IF(FN337&gt;0,"01",IF(FE337&gt;0,"00",IF(EM337&gt;0,"G1",IF(ED337&gt;0,"F1",IF(DU337&gt;0,"E1",IF(DL337&gt;0,"D1",IF(DC337&gt;0,"C1",IF(CT337&gt;0,"B1",IF(BM337&gt;0,"A1","-"))))))))))</f>
        <v>-</v>
      </c>
      <c r="BC337" s="167" t="str">
        <f t="shared" si="335"/>
        <v>-</v>
      </c>
      <c r="BD337" s="5" t="str">
        <f t="shared" si="336"/>
        <v>-</v>
      </c>
      <c r="BE337" s="5"/>
      <c r="BF337" s="5"/>
      <c r="BG337" s="12"/>
      <c r="BH337" s="5"/>
      <c r="BI337" s="5"/>
      <c r="BJ337" s="54">
        <f>FB337-(28+15)</f>
        <v>44208</v>
      </c>
      <c r="BK337" s="54">
        <f ca="1">IF(BM337&gt;0,BL337,IF(BJ337&lt;TODAY(),WORKDAY(TODAY(),10),BJ337))</f>
        <v>44294</v>
      </c>
      <c r="BL337" s="54"/>
      <c r="BM337" s="5"/>
      <c r="BN337" s="167"/>
      <c r="BO337" s="167"/>
      <c r="BP337" s="167"/>
      <c r="BQ337" s="167"/>
      <c r="BR337" s="157"/>
      <c r="BS337" s="157"/>
      <c r="BT337" s="157"/>
      <c r="BU337" s="157"/>
      <c r="BV337" s="157"/>
      <c r="BW337" s="147"/>
      <c r="BX337" s="147"/>
      <c r="BY337" s="147"/>
      <c r="BZ337" s="147"/>
      <c r="CA337" s="147"/>
      <c r="CB337" s="125"/>
      <c r="CC337" s="125"/>
      <c r="CD337" s="125"/>
      <c r="CE337" s="125"/>
      <c r="CF337" s="125"/>
      <c r="CG337" s="125"/>
      <c r="CH337" s="125"/>
      <c r="CI337" s="125"/>
      <c r="CJ337" s="125"/>
      <c r="CK337" s="125"/>
      <c r="CL337" s="24">
        <f>WORKDAY(BJ337,20)</f>
        <v>44236</v>
      </c>
      <c r="CM337" s="24" t="str">
        <f>IF(BM337&gt;0,WORKDAY(BK337,10),"-")</f>
        <v>-</v>
      </c>
      <c r="CN337" s="54"/>
      <c r="CO337" s="117"/>
      <c r="CP337" s="34">
        <v>2</v>
      </c>
      <c r="CQ337" s="24">
        <f>WORKDAY(CL337,10)</f>
        <v>44250</v>
      </c>
      <c r="CR337" s="24" t="str">
        <f>IF(CO337&gt;0,WORKDAY(CM337,10),"-")</f>
        <v>-</v>
      </c>
      <c r="CS337" s="54"/>
      <c r="CT337" s="5"/>
      <c r="CU337" s="24" t="str">
        <f>IF(CT337&gt;0,WORKDAY(CQ337,10),"-")</f>
        <v>-</v>
      </c>
      <c r="CV337" s="24" t="str">
        <f>IF(CT337&gt;0,WORKDAY(CR337,10),"-")</f>
        <v>-</v>
      </c>
      <c r="CW337" s="54"/>
      <c r="CX337" s="5"/>
      <c r="CY337" s="34"/>
      <c r="CZ337" s="24" t="str">
        <f>IF(CX337&gt;0,WORKDAY(CU337,10),"-")</f>
        <v>-</v>
      </c>
      <c r="DA337" s="24" t="str">
        <f>IF(CX337&gt;0,WORKDAY(CV337,10),"-")</f>
        <v>-</v>
      </c>
      <c r="DB337" s="24"/>
      <c r="DC337" s="5"/>
      <c r="DD337" s="24" t="str">
        <f>IF(DC337&gt;0,WORKDAY(CZ337,10),"-")</f>
        <v>-</v>
      </c>
      <c r="DE337" s="24" t="str">
        <f>IF(DC337&gt;0,WORKDAY(DA337,10),"-")</f>
        <v>-</v>
      </c>
      <c r="DF337" s="5"/>
      <c r="DG337" s="5"/>
      <c r="DH337" s="54"/>
      <c r="DI337" s="24" t="str">
        <f>IF(DG337&gt;0,WORKDAY(DD337,10),"-")</f>
        <v>-</v>
      </c>
      <c r="DJ337" s="24" t="str">
        <f>IF(DG337&gt;0,WORKDAY(DE337,10),"-")</f>
        <v>-</v>
      </c>
      <c r="DK337" s="5"/>
      <c r="DL337" s="5"/>
      <c r="DM337" s="24" t="str">
        <f>IF(DL337&gt;0,WORKDAY(DI337,10),"-")</f>
        <v>-</v>
      </c>
      <c r="DN337" s="24" t="str">
        <f>IF(DL337&gt;0,WORKDAY(DJ337,10),"-")</f>
        <v>-</v>
      </c>
      <c r="DO337" s="5"/>
      <c r="DP337" s="5"/>
      <c r="DQ337" s="54"/>
      <c r="DR337" s="24" t="str">
        <f>IF(DP337&gt;0,WORKDAY(DM337,10),"-")</f>
        <v>-</v>
      </c>
      <c r="DS337" s="24" t="str">
        <f>IF(DP337&gt;0,WORKDAY(DN337,10),"-")</f>
        <v>-</v>
      </c>
      <c r="DT337" s="5"/>
      <c r="DU337" s="5"/>
      <c r="DV337" s="24" t="str">
        <f>IF(DU337&gt;0,WORKDAY(DR337,10),"-")</f>
        <v>-</v>
      </c>
      <c r="DW337" s="24" t="str">
        <f>IF(DU337&gt;0,WORKDAY(DS337,10),"-")</f>
        <v>-</v>
      </c>
      <c r="DX337" s="5"/>
      <c r="DY337" s="5"/>
      <c r="DZ337" s="54"/>
      <c r="EA337" s="24" t="str">
        <f>IF(DY337&gt;0,WORKDAY(DV337,10),"-")</f>
        <v>-</v>
      </c>
      <c r="EB337" s="24" t="str">
        <f>IF(DY337&gt;0,WORKDAY(DW337,10),"-")</f>
        <v>-</v>
      </c>
      <c r="EC337" s="5"/>
      <c r="ED337" s="5"/>
      <c r="EE337" s="24" t="str">
        <f>IF(ED337&gt;0,WORKDAY(EA337,10),"-")</f>
        <v>-</v>
      </c>
      <c r="EF337" s="24" t="str">
        <f>IF(ED337&gt;0,WORKDAY(EB337,10),"-")</f>
        <v>-</v>
      </c>
      <c r="EG337" s="5"/>
      <c r="EH337" s="5"/>
      <c r="EI337" s="54"/>
      <c r="EJ337" s="24" t="str">
        <f>IF(EH337&gt;0,WORKDAY(EE337,10),"-")</f>
        <v>-</v>
      </c>
      <c r="EK337" s="24" t="str">
        <f>IF(EH337&gt;0,WORKDAY(EF337,10),"-")</f>
        <v>-</v>
      </c>
      <c r="EL337" s="5"/>
      <c r="EM337" s="5"/>
      <c r="EN337" s="24" t="str">
        <f>IF(EM337&gt;0,WORKDAY(EJ337,10),"-")</f>
        <v>-</v>
      </c>
      <c r="EO337" s="24" t="str">
        <f>IF(EM337&gt;0,WORKDAY(EK337,10),"-")</f>
        <v>-</v>
      </c>
      <c r="EP337" s="5"/>
      <c r="EQ337" s="5"/>
      <c r="ER337" s="54"/>
      <c r="ES337" s="54"/>
      <c r="ET337" s="54"/>
      <c r="EU337" s="54"/>
      <c r="EV337" s="54"/>
      <c r="EW337" s="24"/>
      <c r="EX337" s="24"/>
      <c r="EY337" s="167"/>
      <c r="EZ337" s="167"/>
      <c r="FA337" s="193"/>
      <c r="FB337" s="214">
        <v>44251</v>
      </c>
      <c r="FC337" s="214">
        <f t="shared" ca="1" si="318"/>
        <v>44251</v>
      </c>
      <c r="FD337" s="5"/>
      <c r="FE337" s="5"/>
      <c r="FF337" s="24" t="str">
        <f>IF(FE337&gt;0,WORKDAY(FB337,10),"-")</f>
        <v>-</v>
      </c>
      <c r="FG337" s="24" t="str">
        <f>IF(FE337&gt;0,WORKDAY(FC337,10),"-")</f>
        <v>-</v>
      </c>
      <c r="FH337" s="5"/>
      <c r="FI337" s="5"/>
      <c r="FJ337" s="34"/>
      <c r="FK337" s="24">
        <f t="shared" si="337"/>
        <v>44279</v>
      </c>
      <c r="FL337" s="24">
        <f>FK337</f>
        <v>44279</v>
      </c>
      <c r="FM337" s="5"/>
      <c r="FN337" s="5"/>
      <c r="FO337" s="24" t="str">
        <f>IF(FN337&gt;0,WORKDAY(FK337,10),"-")</f>
        <v>-</v>
      </c>
      <c r="FP337" s="24" t="str">
        <f>IF(FN337&gt;0,WORKDAY(FL337,10),"-")</f>
        <v>-</v>
      </c>
      <c r="FQ337" s="5"/>
      <c r="FR337" s="5"/>
      <c r="FS337" s="54"/>
      <c r="FT337" s="24">
        <f t="shared" si="338"/>
        <v>44307</v>
      </c>
      <c r="FU337" s="24">
        <f>FT337</f>
        <v>44307</v>
      </c>
      <c r="FV337" s="5"/>
      <c r="FW337" s="5"/>
      <c r="FX337" s="24" t="str">
        <f>IF(FW337&gt;0,WORKDAY(FT337,10),"-")</f>
        <v>-</v>
      </c>
      <c r="FY337" s="24" t="str">
        <f>IF(FW337&gt;0,WORKDAY(FU337,10),"-")</f>
        <v>-</v>
      </c>
      <c r="FZ337" s="5"/>
      <c r="GA337" s="5"/>
      <c r="GB337" s="54"/>
      <c r="GC337" s="54"/>
      <c r="GD337" s="54"/>
      <c r="GE337" s="54"/>
      <c r="GF337" s="54"/>
      <c r="GG337" s="54"/>
      <c r="GH337" s="54"/>
      <c r="GI337" s="54"/>
      <c r="GJ337" s="54"/>
      <c r="GK337" s="54"/>
      <c r="GL337" s="54"/>
      <c r="GM337" s="54"/>
      <c r="GN337" s="54"/>
      <c r="GO337" s="54"/>
      <c r="GP337" s="54"/>
      <c r="GQ337" s="54"/>
      <c r="GR337" s="54"/>
      <c r="GS337" s="54"/>
      <c r="GT337" s="54"/>
      <c r="GU337" s="54"/>
      <c r="GV337" s="54"/>
      <c r="GW337" s="54"/>
      <c r="GX337" s="54"/>
      <c r="GY337" s="54"/>
      <c r="GZ337" s="193"/>
      <c r="HA337" s="54"/>
      <c r="HB337" s="54"/>
      <c r="HC337" s="54"/>
      <c r="HD337" s="34">
        <f t="shared" ca="1" si="317"/>
        <v>1</v>
      </c>
      <c r="HE337" s="25">
        <f t="shared" si="271"/>
        <v>0</v>
      </c>
      <c r="HF337" s="25">
        <f t="shared" ca="1" si="272"/>
        <v>1.5197568389057751E-3</v>
      </c>
      <c r="HG337" s="25">
        <f t="shared" si="273"/>
        <v>0</v>
      </c>
      <c r="HH337" s="25">
        <f t="shared" ca="1" si="274"/>
        <v>2.012072434607646E-3</v>
      </c>
      <c r="HI337" s="25"/>
      <c r="HJ337" s="25"/>
      <c r="HK337" s="5"/>
      <c r="HL337" s="24" t="str">
        <f t="shared" ca="1" si="311"/>
        <v>-</v>
      </c>
      <c r="HM337" s="107"/>
      <c r="HN337" s="85"/>
      <c r="HO337" s="204" t="str">
        <f t="shared" si="319"/>
        <v>не выгружено A1</v>
      </c>
      <c r="HP337" s="204" t="str">
        <f t="shared" si="320"/>
        <v>не выгружено 00</v>
      </c>
      <c r="HQ337" s="182" t="str">
        <f t="shared" si="321"/>
        <v>не выгружено A1</v>
      </c>
      <c r="HR337" s="182" t="str">
        <f t="shared" si="322"/>
        <v>не выгружено A1</v>
      </c>
      <c r="HS337" s="182" t="b">
        <f t="shared" si="323"/>
        <v>0</v>
      </c>
      <c r="HT337" s="182" t="str">
        <f t="shared" si="324"/>
        <v>не выгружено A1</v>
      </c>
      <c r="HU337" s="182" t="str">
        <f t="shared" si="325"/>
        <v>не выгружено A1</v>
      </c>
      <c r="HV337" s="191" t="str">
        <f t="shared" si="326"/>
        <v>не выгружено A1</v>
      </c>
      <c r="HW337" s="184" t="str">
        <f t="shared" si="327"/>
        <v>не выгружено A1</v>
      </c>
      <c r="HX337" s="191" t="str">
        <f t="shared" si="328"/>
        <v>не выгружено A1</v>
      </c>
      <c r="HY337" s="183"/>
      <c r="HZ337" s="182" t="str">
        <f t="shared" si="329"/>
        <v>не выгружено</v>
      </c>
      <c r="IA337" s="182" t="str">
        <f t="shared" si="330"/>
        <v>A1</v>
      </c>
      <c r="IB337" s="182" t="str">
        <f t="shared" si="331"/>
        <v>не выгружено</v>
      </c>
      <c r="IC337" s="182" t="str">
        <f t="shared" si="332"/>
        <v>A1</v>
      </c>
      <c r="ID337" s="182" t="str">
        <f t="shared" si="333"/>
        <v>A1</v>
      </c>
      <c r="IE337" s="185" t="str">
        <f t="shared" si="334"/>
        <v>выгрузить A1</v>
      </c>
      <c r="IF337" s="135" t="s">
        <v>705</v>
      </c>
      <c r="IG337" s="181">
        <v>1</v>
      </c>
      <c r="IH337" s="85"/>
      <c r="II337" s="85"/>
      <c r="IJ337" s="85"/>
      <c r="IK337" s="85"/>
      <c r="IL337" s="85"/>
      <c r="IM337" s="85"/>
      <c r="IN337" s="85"/>
      <c r="IO337" s="85"/>
      <c r="IP337" s="85"/>
      <c r="IQ337" s="85"/>
      <c r="IR337" s="85"/>
      <c r="IS337" s="85"/>
      <c r="IT337" s="85"/>
      <c r="IU337" s="85"/>
      <c r="IV337" s="85"/>
      <c r="IW337" s="85"/>
      <c r="IX337" s="85"/>
      <c r="IY337" s="85"/>
      <c r="IZ337" s="85"/>
      <c r="JA337" s="85"/>
      <c r="JB337" s="85"/>
      <c r="JC337" s="85"/>
      <c r="JD337" s="85"/>
      <c r="JE337" s="85"/>
      <c r="JF337" s="85"/>
      <c r="JG337" s="85"/>
      <c r="JH337" s="85"/>
      <c r="JI337" s="85"/>
      <c r="JJ337" s="85"/>
      <c r="JK337" s="85"/>
      <c r="JL337" s="85"/>
      <c r="JM337" s="85"/>
      <c r="JN337" s="85"/>
      <c r="JO337" s="85"/>
      <c r="JP337" s="85"/>
      <c r="JQ337" s="85"/>
      <c r="JR337" s="85"/>
      <c r="JS337" s="85"/>
      <c r="JT337" s="85"/>
      <c r="JU337" s="85"/>
      <c r="JV337" s="85"/>
      <c r="JW337" s="85"/>
      <c r="JX337" s="85"/>
      <c r="JY337" s="85"/>
      <c r="JZ337" s="85"/>
      <c r="KA337" s="85"/>
      <c r="KB337" s="85"/>
      <c r="KC337" s="85"/>
    </row>
    <row r="338" spans="1:289" s="57" customFormat="1" ht="42.75" hidden="1" customHeight="1">
      <c r="A338" s="6"/>
      <c r="B338" s="19" t="s">
        <v>156</v>
      </c>
      <c r="C338" s="19" t="s">
        <v>157</v>
      </c>
      <c r="D338" s="5"/>
      <c r="E338" s="5"/>
      <c r="F338" s="5"/>
      <c r="G338" s="5"/>
      <c r="H338" s="5" t="s">
        <v>727</v>
      </c>
      <c r="I338" s="5" t="s">
        <v>736</v>
      </c>
      <c r="J338" s="5"/>
      <c r="K338" s="5"/>
      <c r="L338" s="5"/>
      <c r="M338" s="5"/>
      <c r="N338" s="5"/>
      <c r="O338" s="5"/>
      <c r="P338" s="5" t="s">
        <v>749</v>
      </c>
      <c r="Q338" s="5" t="s">
        <v>750</v>
      </c>
      <c r="R338" s="5" t="s">
        <v>208</v>
      </c>
      <c r="S338" s="5" t="s">
        <v>366</v>
      </c>
      <c r="T338" s="5" t="s">
        <v>367</v>
      </c>
      <c r="U338" s="5" t="s">
        <v>158</v>
      </c>
      <c r="V338" s="5"/>
      <c r="W338" s="19" t="str">
        <f>CONCATENATE(X338,"-",Y338,"-",Z338,AA338,,AB338,"-",AC338)</f>
        <v>3-60-JMCC-0001</v>
      </c>
      <c r="X338" s="19" t="s">
        <v>180</v>
      </c>
      <c r="Y338" s="19" t="s">
        <v>182</v>
      </c>
      <c r="Z338" s="19" t="s">
        <v>312</v>
      </c>
      <c r="AA338" s="19" t="s">
        <v>303</v>
      </c>
      <c r="AB338" s="19"/>
      <c r="AC338" s="19" t="s">
        <v>188</v>
      </c>
      <c r="AD338" s="5"/>
      <c r="AE338" s="19">
        <v>4</v>
      </c>
      <c r="AF338" s="19" t="s">
        <v>181</v>
      </c>
      <c r="AG338" s="19" t="s">
        <v>182</v>
      </c>
      <c r="AH338" s="19">
        <v>335</v>
      </c>
      <c r="AI338" s="19" t="s">
        <v>188</v>
      </c>
      <c r="AJ338" s="5"/>
      <c r="AK338" s="5"/>
      <c r="AL338" s="5" t="s">
        <v>125</v>
      </c>
      <c r="AM338" s="5"/>
      <c r="AN338" s="5" t="s">
        <v>546</v>
      </c>
      <c r="AO338" s="5" t="str">
        <f>CONCATENATE("0055-",B338,"-",C338,"-","4",".",AE338,".",AF338,".",AG338,".",AH338,"-",AL338,".",AN338,"-",AI338)</f>
        <v>0055-CPC-GA1-4.4.4.60.335-ATH4.JH-0001</v>
      </c>
      <c r="AP338" s="5" t="str">
        <f>CONCATENATE("0055-",B338,"-",C338,"-","4",".",AE338,".",AF338,".",AG338,".",AH338,"-",AL338,"-",AN338,"-",AI338,"_",BD338,"_",U338)</f>
        <v>0055-CPC-GA1-4.4.4.60.335-ATH4-JH-0001_-_ER</v>
      </c>
      <c r="AQ338" s="13" t="s">
        <v>512</v>
      </c>
      <c r="AR338" s="13" t="s">
        <v>411</v>
      </c>
      <c r="AS338" s="13"/>
      <c r="AT338" s="13"/>
      <c r="AU338" s="13" t="s">
        <v>286</v>
      </c>
      <c r="AV338" s="13" t="s">
        <v>287</v>
      </c>
      <c r="AW338" s="13" t="str">
        <f>CONCATENATE(AQ338," ",AS338,CHAR(10),W338,CHAR(10),AU338)</f>
        <v>MPCMS Control Cabinet 
3-60-JMCC-0001
Passport</v>
      </c>
      <c r="AX338" s="13" t="str">
        <f>CONCATENATE(AR338," ",AT338,CHAR(10),W338,CHAR(10),AV338)</f>
        <v>Шкаф системный МСОиВО 
3-60-JMCC-0001
Паспорт</v>
      </c>
      <c r="AY338" s="5"/>
      <c r="AZ338" s="5" t="s">
        <v>490</v>
      </c>
      <c r="BA338" s="5" t="s">
        <v>489</v>
      </c>
      <c r="BB338" s="5" t="str">
        <f>IF(FW338&gt;0,"02",IF(FN338&gt;0,"01",IF(FE338&gt;0,"00",IF(EM338&gt;0,"G1",IF(ED338&gt;0,"F1",IF(DU338&gt;0,"E1",IF(DL338&gt;0,"D1",IF(DC338&gt;0,"C1",IF(CT338&gt;0,"B1",IF(BM338&gt;0,"A1","-"))))))))))</f>
        <v>-</v>
      </c>
      <c r="BC338" s="167" t="str">
        <f t="shared" si="335"/>
        <v>-</v>
      </c>
      <c r="BD338" s="5" t="str">
        <f t="shared" si="336"/>
        <v>-</v>
      </c>
      <c r="BE338" s="5"/>
      <c r="BF338" s="5"/>
      <c r="BG338" s="12"/>
      <c r="BH338" s="5"/>
      <c r="BI338" s="5"/>
      <c r="BJ338" s="54">
        <f>FB338-(28+15)</f>
        <v>44227</v>
      </c>
      <c r="BK338" s="54">
        <f ca="1">IF(BM338&gt;0,BL338,IF(BJ338&lt;TODAY(),WORKDAY(TODAY(),10),BJ338))</f>
        <v>44294</v>
      </c>
      <c r="BL338" s="54"/>
      <c r="BM338" s="5"/>
      <c r="BN338" s="167"/>
      <c r="BO338" s="167"/>
      <c r="BP338" s="167"/>
      <c r="BQ338" s="167"/>
      <c r="BR338" s="157"/>
      <c r="BS338" s="157"/>
      <c r="BT338" s="157"/>
      <c r="BU338" s="157"/>
      <c r="BV338" s="157"/>
      <c r="BW338" s="147"/>
      <c r="BX338" s="147"/>
      <c r="BY338" s="147"/>
      <c r="BZ338" s="147"/>
      <c r="CA338" s="147"/>
      <c r="CB338" s="125"/>
      <c r="CC338" s="125"/>
      <c r="CD338" s="125"/>
      <c r="CE338" s="125"/>
      <c r="CF338" s="125"/>
      <c r="CG338" s="125"/>
      <c r="CH338" s="125"/>
      <c r="CI338" s="125"/>
      <c r="CJ338" s="125"/>
      <c r="CK338" s="125"/>
      <c r="CL338" s="24">
        <f>WORKDAY(BJ338,20)</f>
        <v>44253</v>
      </c>
      <c r="CM338" s="24" t="str">
        <f>IF(BM338&gt;0,WORKDAY(BK338,10),"-")</f>
        <v>-</v>
      </c>
      <c r="CN338" s="54"/>
      <c r="CO338" s="117"/>
      <c r="CP338" s="34">
        <v>3</v>
      </c>
      <c r="CQ338" s="24">
        <f>WORKDAY(CL338,10)</f>
        <v>44267</v>
      </c>
      <c r="CR338" s="24" t="str">
        <f>IF(CO338&gt;0,WORKDAY(CM338,10),"-")</f>
        <v>-</v>
      </c>
      <c r="CS338" s="54"/>
      <c r="CT338" s="5"/>
      <c r="CU338" s="24" t="str">
        <f>IF(CT338&gt;0,WORKDAY(CQ338,10),"-")</f>
        <v>-</v>
      </c>
      <c r="CV338" s="24" t="str">
        <f>IF(CT338&gt;0,WORKDAY(CR338,10),"-")</f>
        <v>-</v>
      </c>
      <c r="CW338" s="54"/>
      <c r="CX338" s="5"/>
      <c r="CY338" s="34"/>
      <c r="CZ338" s="24" t="str">
        <f>IF(CX338&gt;0,WORKDAY(CU338,10),"-")</f>
        <v>-</v>
      </c>
      <c r="DA338" s="24" t="str">
        <f>IF(CX338&gt;0,WORKDAY(CV338,10),"-")</f>
        <v>-</v>
      </c>
      <c r="DB338" s="24"/>
      <c r="DC338" s="5"/>
      <c r="DD338" s="24" t="str">
        <f>IF(DC338&gt;0,WORKDAY(CZ338,10),"-")</f>
        <v>-</v>
      </c>
      <c r="DE338" s="24" t="str">
        <f>IF(DC338&gt;0,WORKDAY(DA338,10),"-")</f>
        <v>-</v>
      </c>
      <c r="DF338" s="5"/>
      <c r="DG338" s="5"/>
      <c r="DH338" s="54"/>
      <c r="DI338" s="24" t="str">
        <f>IF(DG338&gt;0,WORKDAY(DD338,10),"-")</f>
        <v>-</v>
      </c>
      <c r="DJ338" s="24" t="str">
        <f>IF(DG338&gt;0,WORKDAY(DE338,10),"-")</f>
        <v>-</v>
      </c>
      <c r="DK338" s="5"/>
      <c r="DL338" s="5"/>
      <c r="DM338" s="24" t="str">
        <f>IF(DL338&gt;0,WORKDAY(DI338,10),"-")</f>
        <v>-</v>
      </c>
      <c r="DN338" s="24" t="str">
        <f>IF(DL338&gt;0,WORKDAY(DJ338,10),"-")</f>
        <v>-</v>
      </c>
      <c r="DO338" s="5"/>
      <c r="DP338" s="5"/>
      <c r="DQ338" s="54"/>
      <c r="DR338" s="24" t="str">
        <f>IF(DP338&gt;0,WORKDAY(DM338,10),"-")</f>
        <v>-</v>
      </c>
      <c r="DS338" s="24" t="str">
        <f>IF(DP338&gt;0,WORKDAY(DN338,10),"-")</f>
        <v>-</v>
      </c>
      <c r="DT338" s="5"/>
      <c r="DU338" s="5"/>
      <c r="DV338" s="24" t="str">
        <f>IF(DU338&gt;0,WORKDAY(DR338,10),"-")</f>
        <v>-</v>
      </c>
      <c r="DW338" s="24" t="str">
        <f>IF(DU338&gt;0,WORKDAY(DS338,10),"-")</f>
        <v>-</v>
      </c>
      <c r="DX338" s="5"/>
      <c r="DY338" s="5"/>
      <c r="DZ338" s="54"/>
      <c r="EA338" s="24" t="str">
        <f>IF(DY338&gt;0,WORKDAY(DV338,10),"-")</f>
        <v>-</v>
      </c>
      <c r="EB338" s="24" t="str">
        <f>IF(DY338&gt;0,WORKDAY(DW338,10),"-")</f>
        <v>-</v>
      </c>
      <c r="EC338" s="5"/>
      <c r="ED338" s="5"/>
      <c r="EE338" s="24" t="str">
        <f>IF(ED338&gt;0,WORKDAY(EA338,10),"-")</f>
        <v>-</v>
      </c>
      <c r="EF338" s="24" t="str">
        <f>IF(ED338&gt;0,WORKDAY(EB338,10),"-")</f>
        <v>-</v>
      </c>
      <c r="EG338" s="5"/>
      <c r="EH338" s="5"/>
      <c r="EI338" s="54"/>
      <c r="EJ338" s="24" t="str">
        <f>IF(EH338&gt;0,WORKDAY(EE338,10),"-")</f>
        <v>-</v>
      </c>
      <c r="EK338" s="24" t="str">
        <f>IF(EH338&gt;0,WORKDAY(EF338,10),"-")</f>
        <v>-</v>
      </c>
      <c r="EL338" s="5"/>
      <c r="EM338" s="5"/>
      <c r="EN338" s="24" t="str">
        <f>IF(EM338&gt;0,WORKDAY(EJ338,10),"-")</f>
        <v>-</v>
      </c>
      <c r="EO338" s="24" t="str">
        <f>IF(EM338&gt;0,WORKDAY(EK338,10),"-")</f>
        <v>-</v>
      </c>
      <c r="EP338" s="5"/>
      <c r="EQ338" s="5"/>
      <c r="ER338" s="54"/>
      <c r="ES338" s="54"/>
      <c r="ET338" s="54"/>
      <c r="EU338" s="54"/>
      <c r="EV338" s="54"/>
      <c r="EW338" s="24"/>
      <c r="EX338" s="24"/>
      <c r="EY338" s="167"/>
      <c r="EZ338" s="167"/>
      <c r="FA338" s="193"/>
      <c r="FB338" s="214">
        <v>44270</v>
      </c>
      <c r="FC338" s="214">
        <f t="shared" ca="1" si="318"/>
        <v>44270</v>
      </c>
      <c r="FD338" s="167"/>
      <c r="FE338" s="167"/>
      <c r="FF338" s="24" t="str">
        <f>IF(FE338&gt;0,WORKDAY(FB338,10),"-")</f>
        <v>-</v>
      </c>
      <c r="FG338" s="24" t="str">
        <f>IF(FE338&gt;0,WORKDAY(FC338,10),"-")</f>
        <v>-</v>
      </c>
      <c r="FH338" s="167"/>
      <c r="FI338" s="167"/>
      <c r="FJ338" s="196">
        <v>1</v>
      </c>
      <c r="FK338" s="24">
        <f t="shared" si="337"/>
        <v>44298</v>
      </c>
      <c r="FL338" s="24">
        <f>FK338</f>
        <v>44298</v>
      </c>
      <c r="FM338" s="5"/>
      <c r="FN338" s="5"/>
      <c r="FO338" s="24" t="str">
        <f>IF(FN338&gt;0,WORKDAY(FK338,10),"-")</f>
        <v>-</v>
      </c>
      <c r="FP338" s="24" t="str">
        <f>IF(FN338&gt;0,WORKDAY(FL338,10),"-")</f>
        <v>-</v>
      </c>
      <c r="FQ338" s="5"/>
      <c r="FR338" s="5"/>
      <c r="FS338" s="54"/>
      <c r="FT338" s="24">
        <f t="shared" si="338"/>
        <v>44326</v>
      </c>
      <c r="FU338" s="24">
        <f>FT338</f>
        <v>44326</v>
      </c>
      <c r="FV338" s="5"/>
      <c r="FW338" s="5"/>
      <c r="FX338" s="24" t="str">
        <f>IF(FW338&gt;0,WORKDAY(FT338,10),"-")</f>
        <v>-</v>
      </c>
      <c r="FY338" s="24" t="str">
        <f>IF(FW338&gt;0,WORKDAY(FU338,10),"-")</f>
        <v>-</v>
      </c>
      <c r="FZ338" s="5"/>
      <c r="GA338" s="5"/>
      <c r="GB338" s="54"/>
      <c r="GC338" s="54"/>
      <c r="GD338" s="54"/>
      <c r="GE338" s="54"/>
      <c r="GF338" s="54"/>
      <c r="GG338" s="54"/>
      <c r="GH338" s="54"/>
      <c r="GI338" s="54"/>
      <c r="GJ338" s="54"/>
      <c r="GK338" s="54"/>
      <c r="GL338" s="54"/>
      <c r="GM338" s="54"/>
      <c r="GN338" s="54"/>
      <c r="GO338" s="54"/>
      <c r="GP338" s="54"/>
      <c r="GQ338" s="54"/>
      <c r="GR338" s="54"/>
      <c r="GS338" s="54"/>
      <c r="GT338" s="54"/>
      <c r="GU338" s="54"/>
      <c r="GV338" s="54"/>
      <c r="GW338" s="54"/>
      <c r="GX338" s="54"/>
      <c r="GY338" s="54"/>
      <c r="GZ338" s="193"/>
      <c r="HA338" s="54"/>
      <c r="HB338" s="54"/>
      <c r="HC338" s="54"/>
      <c r="HD338" s="34">
        <f t="shared" ca="1" si="317"/>
        <v>1</v>
      </c>
      <c r="HE338" s="25">
        <f t="shared" si="271"/>
        <v>0</v>
      </c>
      <c r="HF338" s="25">
        <f t="shared" ca="1" si="272"/>
        <v>1.5197568389057751E-3</v>
      </c>
      <c r="HG338" s="25">
        <f t="shared" si="273"/>
        <v>0</v>
      </c>
      <c r="HH338" s="25">
        <f t="shared" ca="1" si="274"/>
        <v>2.012072434607646E-3</v>
      </c>
      <c r="HI338" s="25"/>
      <c r="HJ338" s="25"/>
      <c r="HK338" s="5"/>
      <c r="HL338" s="24" t="str">
        <f t="shared" ca="1" si="311"/>
        <v>-</v>
      </c>
      <c r="HM338" s="107"/>
      <c r="HN338" s="85"/>
      <c r="HO338" s="204" t="str">
        <f t="shared" si="319"/>
        <v>не выгружено A1</v>
      </c>
      <c r="HP338" s="204" t="str">
        <f t="shared" si="320"/>
        <v>не выгружено 00</v>
      </c>
      <c r="HQ338" s="182" t="str">
        <f t="shared" si="321"/>
        <v>не выгружено A1</v>
      </c>
      <c r="HR338" s="182" t="str">
        <f t="shared" si="322"/>
        <v>не выгружено A1</v>
      </c>
      <c r="HS338" s="182" t="b">
        <f t="shared" si="323"/>
        <v>0</v>
      </c>
      <c r="HT338" s="182" t="str">
        <f t="shared" si="324"/>
        <v>не выгружено A1</v>
      </c>
      <c r="HU338" s="182" t="str">
        <f t="shared" si="325"/>
        <v>не выгружено A1</v>
      </c>
      <c r="HV338" s="191" t="str">
        <f t="shared" si="326"/>
        <v>не выгружено A1</v>
      </c>
      <c r="HW338" s="184" t="str">
        <f t="shared" si="327"/>
        <v>не выгружено A1</v>
      </c>
      <c r="HX338" s="191" t="str">
        <f t="shared" si="328"/>
        <v>не выгружено A1</v>
      </c>
      <c r="HY338" s="183"/>
      <c r="HZ338" s="182" t="str">
        <f t="shared" si="329"/>
        <v>не выгружено</v>
      </c>
      <c r="IA338" s="182" t="str">
        <f t="shared" si="330"/>
        <v>A1</v>
      </c>
      <c r="IB338" s="182" t="str">
        <f t="shared" si="331"/>
        <v>не выгружено</v>
      </c>
      <c r="IC338" s="182" t="str">
        <f t="shared" si="332"/>
        <v>A1</v>
      </c>
      <c r="ID338" s="182" t="str">
        <f t="shared" si="333"/>
        <v>A1</v>
      </c>
      <c r="IE338" s="185" t="str">
        <f t="shared" si="334"/>
        <v>выгрузить A1</v>
      </c>
      <c r="IF338" s="135" t="s">
        <v>705</v>
      </c>
      <c r="IG338" s="181">
        <v>1</v>
      </c>
      <c r="IH338" s="85"/>
      <c r="II338" s="85"/>
      <c r="IJ338" s="85"/>
      <c r="IK338" s="85"/>
      <c r="IL338" s="85"/>
      <c r="IM338" s="85"/>
      <c r="IN338" s="85"/>
      <c r="IO338" s="85"/>
      <c r="IP338" s="85"/>
      <c r="IQ338" s="85"/>
      <c r="IR338" s="85"/>
      <c r="IS338" s="85"/>
      <c r="IT338" s="85"/>
      <c r="IU338" s="85"/>
      <c r="IV338" s="85"/>
      <c r="IW338" s="85"/>
      <c r="IX338" s="85"/>
      <c r="IY338" s="85"/>
      <c r="IZ338" s="85"/>
      <c r="JA338" s="85"/>
      <c r="JB338" s="85"/>
      <c r="JC338" s="85"/>
      <c r="JD338" s="85"/>
      <c r="JE338" s="85"/>
      <c r="JF338" s="85"/>
      <c r="JG338" s="85"/>
      <c r="JH338" s="85"/>
      <c r="JI338" s="85"/>
      <c r="JJ338" s="85"/>
      <c r="JK338" s="85"/>
      <c r="JL338" s="85"/>
      <c r="JM338" s="85"/>
      <c r="JN338" s="85"/>
      <c r="JO338" s="85"/>
      <c r="JP338" s="85"/>
      <c r="JQ338" s="85"/>
      <c r="JR338" s="85"/>
      <c r="JS338" s="85"/>
      <c r="JT338" s="85"/>
      <c r="JU338" s="85"/>
      <c r="JV338" s="85"/>
      <c r="JW338" s="85"/>
      <c r="JX338" s="85"/>
      <c r="JY338" s="85"/>
      <c r="JZ338" s="85"/>
      <c r="KA338" s="85"/>
      <c r="KB338" s="85"/>
      <c r="KC338" s="85"/>
    </row>
    <row r="339" spans="1:289" s="87" customFormat="1" ht="15" hidden="1" customHeight="1">
      <c r="A339" s="17"/>
      <c r="B339" s="20"/>
      <c r="C339" s="20"/>
      <c r="D339" s="18"/>
      <c r="E339" s="18"/>
      <c r="F339" s="18"/>
      <c r="G339" s="18"/>
      <c r="H339" s="18"/>
      <c r="I339" s="18"/>
      <c r="J339" s="18"/>
      <c r="K339" s="18"/>
      <c r="L339" s="18"/>
      <c r="M339" s="18"/>
      <c r="N339" s="18"/>
      <c r="O339" s="18"/>
      <c r="P339" s="18"/>
      <c r="Q339" s="18"/>
      <c r="R339" s="18"/>
      <c r="S339" s="18"/>
      <c r="T339" s="18"/>
      <c r="U339" s="18"/>
      <c r="V339" s="18"/>
      <c r="W339" s="20"/>
      <c r="X339" s="20"/>
      <c r="Y339" s="20"/>
      <c r="Z339" s="20"/>
      <c r="AA339" s="20"/>
      <c r="AB339" s="20"/>
      <c r="AC339" s="20"/>
      <c r="AD339" s="18"/>
      <c r="AE339" s="20"/>
      <c r="AF339" s="20"/>
      <c r="AG339" s="20"/>
      <c r="AH339" s="20"/>
      <c r="AI339" s="20"/>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71"/>
      <c r="BO339" s="171"/>
      <c r="BP339" s="171"/>
      <c r="BQ339" s="171"/>
      <c r="BR339" s="161"/>
      <c r="BS339" s="161"/>
      <c r="BT339" s="161"/>
      <c r="BU339" s="161"/>
      <c r="BV339" s="161"/>
      <c r="BW339" s="151"/>
      <c r="BX339" s="151"/>
      <c r="BY339" s="151"/>
      <c r="BZ339" s="151"/>
      <c r="CA339" s="151"/>
      <c r="CB339" s="129"/>
      <c r="CC339" s="129"/>
      <c r="CD339" s="129"/>
      <c r="CE339" s="129"/>
      <c r="CF339" s="129"/>
      <c r="CG339" s="129"/>
      <c r="CH339" s="129"/>
      <c r="CI339" s="129"/>
      <c r="CJ339" s="129"/>
      <c r="CK339" s="129"/>
      <c r="CL339" s="18"/>
      <c r="CM339" s="18"/>
      <c r="CN339" s="18"/>
      <c r="CO339" s="118"/>
      <c r="CP339" s="48"/>
      <c r="CQ339" s="18"/>
      <c r="CR339" s="18"/>
      <c r="CS339" s="18"/>
      <c r="CT339" s="18"/>
      <c r="CU339" s="18"/>
      <c r="CV339" s="18"/>
      <c r="CW339" s="18"/>
      <c r="CX339" s="18"/>
      <c r="CY339" s="34"/>
      <c r="CZ339" s="18"/>
      <c r="DA339" s="18"/>
      <c r="DB339" s="18"/>
      <c r="DC339" s="18"/>
      <c r="DD339" s="18"/>
      <c r="DE339" s="18"/>
      <c r="DF339" s="18"/>
      <c r="DG339" s="18"/>
      <c r="DH339" s="45"/>
      <c r="DI339" s="18"/>
      <c r="DJ339" s="18"/>
      <c r="DK339" s="18"/>
      <c r="DL339" s="18"/>
      <c r="DM339" s="18"/>
      <c r="DN339" s="18"/>
      <c r="DO339" s="18"/>
      <c r="DP339" s="18"/>
      <c r="DQ339" s="45"/>
      <c r="DR339" s="18"/>
      <c r="DS339" s="18"/>
      <c r="DT339" s="18"/>
      <c r="DU339" s="18"/>
      <c r="DV339" s="18"/>
      <c r="DW339" s="18"/>
      <c r="DX339" s="18"/>
      <c r="DY339" s="18"/>
      <c r="DZ339" s="45"/>
      <c r="EA339" s="18"/>
      <c r="EB339" s="18"/>
      <c r="EC339" s="18"/>
      <c r="ED339" s="18"/>
      <c r="EE339" s="18"/>
      <c r="EF339" s="18"/>
      <c r="EG339" s="18"/>
      <c r="EH339" s="18"/>
      <c r="EI339" s="45"/>
      <c r="EJ339" s="18"/>
      <c r="EK339" s="18"/>
      <c r="EL339" s="18"/>
      <c r="EM339" s="18"/>
      <c r="EN339" s="18"/>
      <c r="EO339" s="18"/>
      <c r="EP339" s="18"/>
      <c r="EQ339" s="18"/>
      <c r="ER339" s="45"/>
      <c r="ES339" s="110"/>
      <c r="ET339" s="110"/>
      <c r="EU339" s="110"/>
      <c r="EV339" s="110"/>
      <c r="EW339" s="192"/>
      <c r="EX339" s="192"/>
      <c r="EY339" s="192"/>
      <c r="EZ339" s="192"/>
      <c r="FA339" s="199"/>
      <c r="FB339" s="214"/>
      <c r="FC339" s="214"/>
      <c r="FD339" s="18"/>
      <c r="FE339" s="18"/>
      <c r="FF339" s="18"/>
      <c r="FG339" s="18"/>
      <c r="FH339" s="18"/>
      <c r="FI339" s="18"/>
      <c r="FJ339" s="34"/>
      <c r="FK339" s="18"/>
      <c r="FL339" s="18"/>
      <c r="FM339" s="18"/>
      <c r="FN339" s="18"/>
      <c r="FO339" s="18"/>
      <c r="FP339" s="18"/>
      <c r="FQ339" s="18"/>
      <c r="FR339" s="18"/>
      <c r="FS339" s="45"/>
      <c r="FT339" s="18"/>
      <c r="FU339" s="18"/>
      <c r="FV339" s="18"/>
      <c r="FW339" s="18"/>
      <c r="FX339" s="18"/>
      <c r="FY339" s="18"/>
      <c r="FZ339" s="18"/>
      <c r="GA339" s="18"/>
      <c r="GB339" s="45"/>
      <c r="GC339" s="110"/>
      <c r="GD339" s="110"/>
      <c r="GE339" s="110"/>
      <c r="GF339" s="110"/>
      <c r="GG339" s="110"/>
      <c r="GH339" s="110"/>
      <c r="GI339" s="110"/>
      <c r="GJ339" s="110"/>
      <c r="GK339" s="110"/>
      <c r="GL339" s="110"/>
      <c r="GM339" s="110"/>
      <c r="GN339" s="110"/>
      <c r="GO339" s="110"/>
      <c r="GP339" s="110"/>
      <c r="GQ339" s="110"/>
      <c r="GR339" s="110"/>
      <c r="GS339" s="110"/>
      <c r="GT339" s="110"/>
      <c r="GU339" s="110"/>
      <c r="GV339" s="110"/>
      <c r="GW339" s="110"/>
      <c r="GX339" s="110"/>
      <c r="GY339" s="45"/>
      <c r="GZ339" s="199"/>
      <c r="HA339" s="110"/>
      <c r="HB339" s="110"/>
      <c r="HC339" s="110"/>
      <c r="HD339" s="34">
        <f t="shared" si="317"/>
        <v>0</v>
      </c>
      <c r="HE339" s="25">
        <f t="shared" si="271"/>
        <v>0</v>
      </c>
      <c r="HF339" s="25">
        <f t="shared" si="272"/>
        <v>0</v>
      </c>
      <c r="HG339" s="25">
        <f t="shared" si="273"/>
        <v>0</v>
      </c>
      <c r="HH339" s="25">
        <f t="shared" si="274"/>
        <v>0</v>
      </c>
      <c r="HI339" s="25"/>
      <c r="HJ339" s="18"/>
      <c r="HK339" s="18"/>
      <c r="HL339" s="24" t="str">
        <f t="shared" si="311"/>
        <v>-</v>
      </c>
      <c r="HM339" s="107"/>
      <c r="HN339" s="85"/>
      <c r="HO339" s="204" t="str">
        <f t="shared" si="319"/>
        <v>---/---</v>
      </c>
      <c r="HP339" s="204" t="str">
        <f t="shared" si="320"/>
        <v>---/---</v>
      </c>
      <c r="HQ339" s="182" t="str">
        <f t="shared" si="321"/>
        <v>---/---</v>
      </c>
      <c r="HR339" s="182" t="str">
        <f t="shared" si="322"/>
        <v>---/---</v>
      </c>
      <c r="HS339" s="182" t="b">
        <f t="shared" si="323"/>
        <v>0</v>
      </c>
      <c r="HT339" s="182" t="str">
        <f t="shared" si="324"/>
        <v>---/---</v>
      </c>
      <c r="HU339" s="182" t="str">
        <f t="shared" si="325"/>
        <v>---/---</v>
      </c>
      <c r="HV339" s="191" t="str">
        <f t="shared" si="326"/>
        <v>---/---</v>
      </c>
      <c r="HW339" s="184" t="str">
        <f t="shared" si="327"/>
        <v>---/---</v>
      </c>
      <c r="HX339" s="191" t="str">
        <f t="shared" si="328"/>
        <v>---/---</v>
      </c>
      <c r="HY339" s="183"/>
      <c r="HZ339" s="182" t="str">
        <f t="shared" si="329"/>
        <v>---/---</v>
      </c>
      <c r="IA339" s="182" t="str">
        <f t="shared" si="330"/>
        <v>---/---</v>
      </c>
      <c r="IB339" s="182" t="str">
        <f t="shared" si="331"/>
        <v>---/---</v>
      </c>
      <c r="IC339" s="182" t="str">
        <f t="shared" si="332"/>
        <v>---/---</v>
      </c>
      <c r="ID339" s="182" t="str">
        <f t="shared" si="333"/>
        <v>---/---</v>
      </c>
      <c r="IE339" s="185" t="str">
        <f t="shared" si="334"/>
        <v>---/---</v>
      </c>
      <c r="IF339" s="135" t="s">
        <v>717</v>
      </c>
      <c r="IG339" s="181">
        <v>1</v>
      </c>
      <c r="IH339" s="85"/>
      <c r="II339" s="85"/>
      <c r="IJ339" s="85"/>
      <c r="IK339" s="85"/>
      <c r="IL339" s="85"/>
      <c r="IM339" s="85"/>
      <c r="IN339" s="85"/>
      <c r="IO339" s="85"/>
      <c r="IP339" s="85"/>
      <c r="IQ339" s="85"/>
      <c r="IR339" s="85"/>
      <c r="IS339" s="85"/>
      <c r="IT339" s="85"/>
      <c r="IU339" s="85"/>
      <c r="IV339" s="85"/>
      <c r="IW339" s="85"/>
      <c r="IX339" s="85"/>
      <c r="IY339" s="85"/>
      <c r="IZ339" s="85"/>
      <c r="JA339" s="85"/>
      <c r="JB339" s="85"/>
      <c r="JC339" s="85"/>
      <c r="JD339" s="85"/>
      <c r="JE339" s="85"/>
      <c r="JF339" s="85"/>
      <c r="JG339" s="85"/>
      <c r="JH339" s="85"/>
      <c r="JI339" s="85"/>
      <c r="JJ339" s="85"/>
      <c r="JK339" s="85"/>
      <c r="JL339" s="85"/>
      <c r="JM339" s="85"/>
      <c r="JN339" s="85"/>
      <c r="JO339" s="85"/>
      <c r="JP339" s="85"/>
      <c r="JQ339" s="85"/>
      <c r="JR339" s="85"/>
      <c r="JS339" s="85"/>
      <c r="JT339" s="85"/>
      <c r="JU339" s="85"/>
      <c r="JV339" s="85"/>
      <c r="JW339" s="85"/>
      <c r="JX339" s="85"/>
      <c r="JY339" s="85"/>
      <c r="JZ339" s="85"/>
      <c r="KA339" s="85"/>
      <c r="KB339" s="85"/>
      <c r="KC339" s="85"/>
    </row>
    <row r="340" spans="1:289" s="57" customFormat="1" ht="42.75" hidden="1" customHeight="1">
      <c r="A340" s="6"/>
      <c r="B340" s="19" t="s">
        <v>156</v>
      </c>
      <c r="C340" s="19" t="s">
        <v>157</v>
      </c>
      <c r="D340" s="5"/>
      <c r="E340" s="5"/>
      <c r="F340" s="5"/>
      <c r="G340" s="5"/>
      <c r="H340" s="5" t="s">
        <v>727</v>
      </c>
      <c r="I340" s="5" t="s">
        <v>736</v>
      </c>
      <c r="J340" s="5"/>
      <c r="K340" s="5"/>
      <c r="L340" s="5"/>
      <c r="M340" s="5"/>
      <c r="N340" s="5"/>
      <c r="O340" s="5"/>
      <c r="P340" s="5" t="s">
        <v>749</v>
      </c>
      <c r="Q340" s="5" t="s">
        <v>750</v>
      </c>
      <c r="R340" s="5" t="s">
        <v>208</v>
      </c>
      <c r="S340" s="5" t="s">
        <v>366</v>
      </c>
      <c r="T340" s="5" t="s">
        <v>367</v>
      </c>
      <c r="U340" s="5" t="s">
        <v>158</v>
      </c>
      <c r="V340" s="5"/>
      <c r="W340" s="19" t="str">
        <f>CONCATENATE(X340,"-",Y340,"-",Z340,AA340,,AB340,"-",AC340)</f>
        <v>3-60-JMCC-0002</v>
      </c>
      <c r="X340" s="19" t="s">
        <v>180</v>
      </c>
      <c r="Y340" s="19" t="s">
        <v>182</v>
      </c>
      <c r="Z340" s="19" t="s">
        <v>312</v>
      </c>
      <c r="AA340" s="19" t="s">
        <v>303</v>
      </c>
      <c r="AB340" s="19"/>
      <c r="AC340" s="19" t="s">
        <v>192</v>
      </c>
      <c r="AD340" s="5"/>
      <c r="AE340" s="19">
        <v>4</v>
      </c>
      <c r="AF340" s="19" t="s">
        <v>181</v>
      </c>
      <c r="AG340" s="19" t="s">
        <v>182</v>
      </c>
      <c r="AH340" s="19">
        <v>335</v>
      </c>
      <c r="AI340" s="19" t="s">
        <v>192</v>
      </c>
      <c r="AJ340" s="5"/>
      <c r="AK340" s="5"/>
      <c r="AL340" s="5" t="s">
        <v>125</v>
      </c>
      <c r="AM340" s="5"/>
      <c r="AN340" s="5" t="s">
        <v>167</v>
      </c>
      <c r="AO340" s="5" t="str">
        <f>CONCATENATE("0055-",B340,"-",C340,"-","4",".",AE340,".",AF340,".",AG340,".",AH340,"-",AL340,".",AN340,"-",AI340)</f>
        <v>0055-CPC-GA1-4.4.4.60.335-ATH4.RD-0002</v>
      </c>
      <c r="AP340" s="5" t="str">
        <f>CONCATENATE("0055-",B340,"-",C340,"-","4",".",AE340,".",AF340,".",AG340,".",AH340,"-",AL340,"-",AN340,"-",AI340,"_",BD340,"_",U340)</f>
        <v>0055-CPC-GA1-4.4.4.60.335-ATH4-RD-0002_-_ER</v>
      </c>
      <c r="AQ340" s="13" t="s">
        <v>512</v>
      </c>
      <c r="AR340" s="13" t="s">
        <v>411</v>
      </c>
      <c r="AS340" s="13"/>
      <c r="AT340" s="13"/>
      <c r="AU340" s="13" t="s">
        <v>318</v>
      </c>
      <c r="AV340" s="13" t="s">
        <v>333</v>
      </c>
      <c r="AW340" s="13" t="str">
        <f>CONCATENATE(AQ340," ",AS340,CHAR(10),W340,CHAR(10),AU340)</f>
        <v>MPCMS Control Cabinet 
3-60-JMCC-0002
List of drawings</v>
      </c>
      <c r="AX340" s="13" t="str">
        <f>CONCATENATE(AR340," ",AT340,CHAR(10),W340,CHAR(10),AV340)</f>
        <v>Шкаф системный МСОиВО 
3-60-JMCC-0002
Ведомость документов</v>
      </c>
      <c r="AY340" s="5"/>
      <c r="AZ340" s="5" t="s">
        <v>490</v>
      </c>
      <c r="BA340" s="5" t="s">
        <v>489</v>
      </c>
      <c r="BB340" s="5" t="str">
        <f>IF(FW340&gt;0,"02",IF(FN340&gt;0,"01",IF(FE340&gt;0,"00",IF(EM340&gt;0,"G1",IF(ED340&gt;0,"F1",IF(DU340&gt;0,"E1",IF(DL340&gt;0,"D1",IF(DC340&gt;0,"C1",IF(CT340&gt;0,"B1",IF(BM340&gt;0,"A1","-"))))))))))</f>
        <v>-</v>
      </c>
      <c r="BC340" s="167" t="str">
        <f t="shared" ref="BC340:BC344" si="339">IF(OR(BB340="A1",BB340="B1",BB340="C1",BB340="D1",BB340="E1",BB340="F1",BB340="G1",BB340="H1"),"IFR",IF(OR(BB340="00",BB340="01",BB340="02",BB340="03",BB340="04",BB340="05"),"IFU","-"))</f>
        <v>-</v>
      </c>
      <c r="BD340" s="5" t="str">
        <f t="shared" ref="BD340:BD344" si="340">BB340</f>
        <v>-</v>
      </c>
      <c r="BE340" s="5"/>
      <c r="BF340" s="5"/>
      <c r="BG340" s="12"/>
      <c r="BH340" s="5"/>
      <c r="BI340" s="5"/>
      <c r="BJ340" s="54">
        <f>FB340-(28+15)</f>
        <v>44208</v>
      </c>
      <c r="BK340" s="54">
        <f ca="1">IF(BM340&gt;0,BL340,IF(BJ340&lt;TODAY(),WORKDAY(TODAY(),10),BJ340))</f>
        <v>44294</v>
      </c>
      <c r="BL340" s="54"/>
      <c r="BM340" s="5"/>
      <c r="BN340" s="167"/>
      <c r="BO340" s="167"/>
      <c r="BP340" s="167"/>
      <c r="BQ340" s="167"/>
      <c r="BR340" s="157"/>
      <c r="BS340" s="157"/>
      <c r="BT340" s="157"/>
      <c r="BU340" s="157"/>
      <c r="BV340" s="157"/>
      <c r="BW340" s="147"/>
      <c r="BX340" s="147"/>
      <c r="BY340" s="147"/>
      <c r="BZ340" s="147"/>
      <c r="CA340" s="147"/>
      <c r="CB340" s="125"/>
      <c r="CC340" s="125"/>
      <c r="CD340" s="125"/>
      <c r="CE340" s="125"/>
      <c r="CF340" s="125"/>
      <c r="CG340" s="125"/>
      <c r="CH340" s="125"/>
      <c r="CI340" s="125"/>
      <c r="CJ340" s="125"/>
      <c r="CK340" s="125"/>
      <c r="CL340" s="24">
        <f>WORKDAY(BJ340,20)</f>
        <v>44236</v>
      </c>
      <c r="CM340" s="24" t="str">
        <f>IF(BM340&gt;0,WORKDAY(BK340,10),"-")</f>
        <v>-</v>
      </c>
      <c r="CN340" s="54"/>
      <c r="CO340" s="117"/>
      <c r="CP340" s="34">
        <v>2</v>
      </c>
      <c r="CQ340" s="24">
        <f>WORKDAY(CL340,10)</f>
        <v>44250</v>
      </c>
      <c r="CR340" s="24" t="str">
        <f>IF(CO340&gt;0,WORKDAY(CM340,10),"-")</f>
        <v>-</v>
      </c>
      <c r="CS340" s="54"/>
      <c r="CT340" s="5"/>
      <c r="CU340" s="24" t="str">
        <f>IF(CT340&gt;0,WORKDAY(CQ340,10),"-")</f>
        <v>-</v>
      </c>
      <c r="CV340" s="24" t="str">
        <f>IF(CT340&gt;0,WORKDAY(CR340,10),"-")</f>
        <v>-</v>
      </c>
      <c r="CW340" s="54"/>
      <c r="CX340" s="5"/>
      <c r="CY340" s="34"/>
      <c r="CZ340" s="24" t="str">
        <f>IF(CX340&gt;0,WORKDAY(CU340,10),"-")</f>
        <v>-</v>
      </c>
      <c r="DA340" s="24" t="str">
        <f>IF(CX340&gt;0,WORKDAY(CV340,10),"-")</f>
        <v>-</v>
      </c>
      <c r="DB340" s="24"/>
      <c r="DC340" s="5"/>
      <c r="DD340" s="24" t="str">
        <f>IF(DC340&gt;0,WORKDAY(CZ340,10),"-")</f>
        <v>-</v>
      </c>
      <c r="DE340" s="24" t="str">
        <f>IF(DC340&gt;0,WORKDAY(DA340,10),"-")</f>
        <v>-</v>
      </c>
      <c r="DF340" s="5"/>
      <c r="DG340" s="5"/>
      <c r="DH340" s="54"/>
      <c r="DI340" s="24" t="str">
        <f>IF(DG340&gt;0,WORKDAY(DD340,10),"-")</f>
        <v>-</v>
      </c>
      <c r="DJ340" s="24" t="str">
        <f>IF(DG340&gt;0,WORKDAY(DE340,10),"-")</f>
        <v>-</v>
      </c>
      <c r="DK340" s="5"/>
      <c r="DL340" s="5"/>
      <c r="DM340" s="24" t="str">
        <f>IF(DL340&gt;0,WORKDAY(DI340,10),"-")</f>
        <v>-</v>
      </c>
      <c r="DN340" s="24" t="str">
        <f>IF(DL340&gt;0,WORKDAY(DJ340,10),"-")</f>
        <v>-</v>
      </c>
      <c r="DO340" s="5"/>
      <c r="DP340" s="5"/>
      <c r="DQ340" s="54"/>
      <c r="DR340" s="24" t="str">
        <f>IF(DP340&gt;0,WORKDAY(DM340,10),"-")</f>
        <v>-</v>
      </c>
      <c r="DS340" s="24" t="str">
        <f>IF(DP340&gt;0,WORKDAY(DN340,10),"-")</f>
        <v>-</v>
      </c>
      <c r="DT340" s="5"/>
      <c r="DU340" s="5"/>
      <c r="DV340" s="24" t="str">
        <f>IF(DU340&gt;0,WORKDAY(DR340,10),"-")</f>
        <v>-</v>
      </c>
      <c r="DW340" s="24" t="str">
        <f>IF(DU340&gt;0,WORKDAY(DS340,10),"-")</f>
        <v>-</v>
      </c>
      <c r="DX340" s="5"/>
      <c r="DY340" s="5"/>
      <c r="DZ340" s="54"/>
      <c r="EA340" s="24" t="str">
        <f>IF(DY340&gt;0,WORKDAY(DV340,10),"-")</f>
        <v>-</v>
      </c>
      <c r="EB340" s="24" t="str">
        <f>IF(DY340&gt;0,WORKDAY(DW340,10),"-")</f>
        <v>-</v>
      </c>
      <c r="EC340" s="5"/>
      <c r="ED340" s="5"/>
      <c r="EE340" s="24" t="str">
        <f>IF(ED340&gt;0,WORKDAY(EA340,10),"-")</f>
        <v>-</v>
      </c>
      <c r="EF340" s="24" t="str">
        <f>IF(ED340&gt;0,WORKDAY(EB340,10),"-")</f>
        <v>-</v>
      </c>
      <c r="EG340" s="5"/>
      <c r="EH340" s="5"/>
      <c r="EI340" s="54"/>
      <c r="EJ340" s="24" t="str">
        <f>IF(EH340&gt;0,WORKDAY(EE340,10),"-")</f>
        <v>-</v>
      </c>
      <c r="EK340" s="24" t="str">
        <f>IF(EH340&gt;0,WORKDAY(EF340,10),"-")</f>
        <v>-</v>
      </c>
      <c r="EL340" s="5"/>
      <c r="EM340" s="5"/>
      <c r="EN340" s="24" t="str">
        <f>IF(EM340&gt;0,WORKDAY(EJ340,10),"-")</f>
        <v>-</v>
      </c>
      <c r="EO340" s="24" t="str">
        <f>IF(EM340&gt;0,WORKDAY(EK340,10),"-")</f>
        <v>-</v>
      </c>
      <c r="EP340" s="5"/>
      <c r="EQ340" s="5"/>
      <c r="ER340" s="54"/>
      <c r="ES340" s="54"/>
      <c r="ET340" s="54"/>
      <c r="EU340" s="54"/>
      <c r="EV340" s="54"/>
      <c r="EW340" s="24"/>
      <c r="EX340" s="24"/>
      <c r="EY340" s="167"/>
      <c r="EZ340" s="167"/>
      <c r="FA340" s="193"/>
      <c r="FB340" s="214">
        <v>44251</v>
      </c>
      <c r="FC340" s="214">
        <f ca="1">IF(BK340&gt;0,IF(DC340&gt;0,WORKDAY(DB340,20),IF(CT340&gt;0,WORKDAY(CS340,30),IF(CO340&gt;0,WORKDAY(CN340,40),FB340))),"-")</f>
        <v>44251</v>
      </c>
      <c r="FD340" s="5"/>
      <c r="FE340" s="5"/>
      <c r="FF340" s="24" t="str">
        <f>IF(FE340&gt;0,WORKDAY(FB340,10),"-")</f>
        <v>-</v>
      </c>
      <c r="FG340" s="24" t="str">
        <f>IF(FE340&gt;0,WORKDAY(FC340,10),"-")</f>
        <v>-</v>
      </c>
      <c r="FH340" s="5"/>
      <c r="FI340" s="5"/>
      <c r="FJ340" s="34"/>
      <c r="FK340" s="24"/>
      <c r="FL340" s="24">
        <f>FK340</f>
        <v>0</v>
      </c>
      <c r="FM340" s="5"/>
      <c r="FN340" s="5"/>
      <c r="FO340" s="24" t="str">
        <f>IF(FN340&gt;0,WORKDAY(FK340,10),"-")</f>
        <v>-</v>
      </c>
      <c r="FP340" s="24" t="str">
        <f>IF(FN340&gt;0,WORKDAY(FL340,10),"-")</f>
        <v>-</v>
      </c>
      <c r="FQ340" s="5"/>
      <c r="FR340" s="5"/>
      <c r="FS340" s="54"/>
      <c r="FT340" s="24"/>
      <c r="FU340" s="24">
        <f>FT340</f>
        <v>0</v>
      </c>
      <c r="FV340" s="5"/>
      <c r="FW340" s="5"/>
      <c r="FX340" s="24" t="str">
        <f>IF(FW340&gt;0,WORKDAY(FT340,10),"-")</f>
        <v>-</v>
      </c>
      <c r="FY340" s="24" t="str">
        <f>IF(FW340&gt;0,WORKDAY(FU340,10),"-")</f>
        <v>-</v>
      </c>
      <c r="FZ340" s="5"/>
      <c r="GA340" s="5"/>
      <c r="GB340" s="54"/>
      <c r="GC340" s="54"/>
      <c r="GD340" s="54"/>
      <c r="GE340" s="54"/>
      <c r="GF340" s="54"/>
      <c r="GG340" s="54"/>
      <c r="GH340" s="54"/>
      <c r="GI340" s="54"/>
      <c r="GJ340" s="54"/>
      <c r="GK340" s="54"/>
      <c r="GL340" s="54"/>
      <c r="GM340" s="54"/>
      <c r="GN340" s="54"/>
      <c r="GO340" s="54"/>
      <c r="GP340" s="54"/>
      <c r="GQ340" s="54"/>
      <c r="GR340" s="54"/>
      <c r="GS340" s="54"/>
      <c r="GT340" s="54"/>
      <c r="GU340" s="54"/>
      <c r="GV340" s="54"/>
      <c r="GW340" s="54"/>
      <c r="GX340" s="54"/>
      <c r="GY340" s="54"/>
      <c r="GZ340" s="193"/>
      <c r="HA340" s="54"/>
      <c r="HB340" s="54"/>
      <c r="HC340" s="54"/>
      <c r="HD340" s="34">
        <f t="shared" ca="1" si="317"/>
        <v>1</v>
      </c>
      <c r="HE340" s="25">
        <f t="shared" ref="HE340:HE403" si="341">IF(FQ340&gt;43101,(HD340/$HD$877)*$FQ$13,IF(FM340&gt;43101,(HD340/$HD$877)*$FM$13,IF(FH340&gt;43101,(HD340/$HD$877)*$FH$13,IF(FD340&gt;43101,(HD340/$HD$877)*$FD$13,IF(EP340&gt;43101,(HD340/$HD$877)*$EP$13,IF(EL340&gt;43101,(HD340/$HD$877)*$EL$13,IF(FM340&gt;43101,(EG340/$HD$877)*$EG$13,IF(EC340&gt;43101,(HD340/$HD$877)*$EC$13,IF(DX340&gt;43101,(HD340/$HD$877)*$DX$13,IF(DT340&gt;43101,(HD340/$HD$877)*$DT$13,IF(DO340&gt;43101,(HD340/$HD$877)*$DO$13,IF(DK340&gt;43101,(HD340/$HD$877)*$DK$13,IF(DF340&gt;43101,(HD340/$HD$877)*$DF$13,IF(DB340&gt;43101,(HD340/$HD$877)*$DB$13,IF(CW340&gt;43101,(HD340/$HD$877)*$CW$13,IF(CS340&gt;43101,(HD340/$HD$877)*$CS$13,IF(CN340&gt;43101,(HD340/$HD$877)*$CN$13,IF(BL340&gt;43101,(HD340/$HD$877)*$BL$13,0))))))))))))))))))</f>
        <v>0</v>
      </c>
      <c r="HF340" s="25">
        <f t="shared" ref="HF340:HF403" ca="1" si="342">IF(BK340&gt;43101,HD340/$HD$877,0)</f>
        <v>1.5197568389057751E-3</v>
      </c>
      <c r="HG340" s="25">
        <f t="shared" ref="HG340:HG403" si="343">IF(FQ340&gt;43101,(HD340/$HD$878)*$FQ$13,IF(FM340&gt;43101,(HD340/$HD$878)*$FM$13,IF(FH340&gt;43101,(HD340/$HD$878)*$FH$13,IF(FD340&gt;43101,(HD340/$HD$878)*$FD$13,IF(EP340&gt;43101,(HD340/$HD$878)*$EP$13,IF(EL340&gt;43101,(HD340/$HD$878)*$EL$13,IF(EG340&gt;43101,(HD340/$HD$878)*$EG$13,IF(EC340&gt;43101,(HD340/$HD$878)*$EC$13,IF(DX340&gt;43101,(HD340/$HD$878)*$DX$13,IF(DT340&gt;43101,(HD340/$HD$878)*$DT$13,IF(DO340&gt;43101,(HD340/$HD$878)*$DO$13,IF(DK340&gt;43101,(HD340/$HD$878)*$DK$13,IF(DF340&gt;43101,(HD340/$HD$878)*$DF$13,IF(DB340&gt;43101,(HD340/$HD$878)*$DB$13,IF(CW340&gt;43101,(HD340/$HD$878)*$CW$13,IF(CS340&gt;43101,(HD340/$HD$878)*$CS$13,IF(CN340&gt;43101,(HD340/$HD$878)*$CN$13,IF(BL340&gt;43101,(HD340/$HD$878)*$BL$13,0))))))))))))))))))</f>
        <v>0</v>
      </c>
      <c r="HH340" s="25">
        <f t="shared" ref="HH340:HH403" ca="1" si="344">IF(BK340&gt;43101,HD340/$HD$878,0)</f>
        <v>2.012072434607646E-3</v>
      </c>
      <c r="HI340" s="25"/>
      <c r="HJ340" s="25"/>
      <c r="HK340" s="5"/>
      <c r="HL340" s="24" t="str">
        <f t="shared" ca="1" si="311"/>
        <v>-</v>
      </c>
      <c r="HM340" s="107"/>
      <c r="HN340" s="85"/>
      <c r="HO340" s="204" t="str">
        <f t="shared" si="319"/>
        <v>не выгружено A1</v>
      </c>
      <c r="HP340" s="204" t="str">
        <f t="shared" si="320"/>
        <v>не выгружено 00</v>
      </c>
      <c r="HQ340" s="182" t="str">
        <f t="shared" si="321"/>
        <v>не выгружено A1</v>
      </c>
      <c r="HR340" s="182" t="str">
        <f t="shared" si="322"/>
        <v>не выгружено A1</v>
      </c>
      <c r="HS340" s="182" t="b">
        <f t="shared" si="323"/>
        <v>0</v>
      </c>
      <c r="HT340" s="182" t="str">
        <f t="shared" si="324"/>
        <v>не выгружено A1</v>
      </c>
      <c r="HU340" s="182" t="str">
        <f t="shared" si="325"/>
        <v>не выгружено A1</v>
      </c>
      <c r="HV340" s="191" t="str">
        <f t="shared" si="326"/>
        <v>не выгружено A1</v>
      </c>
      <c r="HW340" s="184" t="str">
        <f t="shared" si="327"/>
        <v>не выгружено A1</v>
      </c>
      <c r="HX340" s="191" t="str">
        <f t="shared" si="328"/>
        <v>не выгружено A1</v>
      </c>
      <c r="HY340" s="183"/>
      <c r="HZ340" s="182" t="str">
        <f t="shared" si="329"/>
        <v>не выгружено</v>
      </c>
      <c r="IA340" s="182" t="str">
        <f t="shared" si="330"/>
        <v>A1</v>
      </c>
      <c r="IB340" s="182" t="str">
        <f t="shared" si="331"/>
        <v>не выгружено</v>
      </c>
      <c r="IC340" s="182" t="str">
        <f t="shared" si="332"/>
        <v>A1</v>
      </c>
      <c r="ID340" s="182" t="str">
        <f t="shared" si="333"/>
        <v>A1</v>
      </c>
      <c r="IE340" s="185" t="str">
        <f t="shared" si="334"/>
        <v>выгрузить A1</v>
      </c>
      <c r="IF340" s="135" t="s">
        <v>705</v>
      </c>
      <c r="IG340" s="181">
        <v>1</v>
      </c>
      <c r="IH340" s="85"/>
      <c r="II340" s="85"/>
      <c r="IJ340" s="85"/>
      <c r="IK340" s="85"/>
      <c r="IL340" s="85"/>
      <c r="IM340" s="85"/>
      <c r="IN340" s="85"/>
      <c r="IO340" s="85"/>
      <c r="IP340" s="85"/>
      <c r="IQ340" s="85"/>
      <c r="IR340" s="85"/>
      <c r="IS340" s="85"/>
      <c r="IT340" s="85"/>
      <c r="IU340" s="85"/>
      <c r="IV340" s="85"/>
      <c r="IW340" s="85"/>
      <c r="IX340" s="85"/>
      <c r="IY340" s="85"/>
      <c r="IZ340" s="85"/>
      <c r="JA340" s="85"/>
      <c r="JB340" s="85"/>
      <c r="JC340" s="85"/>
      <c r="JD340" s="85"/>
      <c r="JE340" s="85"/>
      <c r="JF340" s="85"/>
      <c r="JG340" s="85"/>
      <c r="JH340" s="85"/>
      <c r="JI340" s="85"/>
      <c r="JJ340" s="85"/>
      <c r="JK340" s="85"/>
      <c r="JL340" s="85"/>
      <c r="JM340" s="85"/>
      <c r="JN340" s="85"/>
      <c r="JO340" s="85"/>
      <c r="JP340" s="85"/>
      <c r="JQ340" s="85"/>
      <c r="JR340" s="85"/>
      <c r="JS340" s="85"/>
      <c r="JT340" s="85"/>
      <c r="JU340" s="85"/>
      <c r="JV340" s="85"/>
      <c r="JW340" s="85"/>
      <c r="JX340" s="85"/>
      <c r="JY340" s="85"/>
      <c r="JZ340" s="85"/>
      <c r="KA340" s="85"/>
      <c r="KB340" s="85"/>
      <c r="KC340" s="85"/>
    </row>
    <row r="341" spans="1:289" s="57" customFormat="1" ht="42.75" hidden="1" customHeight="1">
      <c r="A341" s="6"/>
      <c r="B341" s="19" t="s">
        <v>156</v>
      </c>
      <c r="C341" s="19" t="s">
        <v>157</v>
      </c>
      <c r="D341" s="5"/>
      <c r="E341" s="5"/>
      <c r="F341" s="5"/>
      <c r="G341" s="5"/>
      <c r="H341" s="5" t="s">
        <v>727</v>
      </c>
      <c r="I341" s="5" t="s">
        <v>736</v>
      </c>
      <c r="J341" s="5"/>
      <c r="K341" s="5"/>
      <c r="L341" s="5"/>
      <c r="M341" s="5"/>
      <c r="N341" s="5"/>
      <c r="O341" s="5"/>
      <c r="P341" s="5" t="s">
        <v>749</v>
      </c>
      <c r="Q341" s="5" t="s">
        <v>750</v>
      </c>
      <c r="R341" s="5" t="s">
        <v>208</v>
      </c>
      <c r="S341" s="5" t="s">
        <v>366</v>
      </c>
      <c r="T341" s="5" t="s">
        <v>367</v>
      </c>
      <c r="U341" s="5" t="s">
        <v>158</v>
      </c>
      <c r="V341" s="5"/>
      <c r="W341" s="19" t="str">
        <f>CONCATENATE(X341,"-",Y341,"-",Z341,AA341,,AB341,"-",AC341)</f>
        <v>3-60-JMCC-0002</v>
      </c>
      <c r="X341" s="19" t="s">
        <v>180</v>
      </c>
      <c r="Y341" s="19" t="s">
        <v>182</v>
      </c>
      <c r="Z341" s="19" t="s">
        <v>312</v>
      </c>
      <c r="AA341" s="19" t="s">
        <v>303</v>
      </c>
      <c r="AB341" s="19"/>
      <c r="AC341" s="19" t="s">
        <v>192</v>
      </c>
      <c r="AD341" s="5"/>
      <c r="AE341" s="19">
        <v>4</v>
      </c>
      <c r="AF341" s="19" t="s">
        <v>181</v>
      </c>
      <c r="AG341" s="19" t="s">
        <v>182</v>
      </c>
      <c r="AH341" s="19">
        <v>335</v>
      </c>
      <c r="AI341" s="19" t="s">
        <v>192</v>
      </c>
      <c r="AJ341" s="5"/>
      <c r="AK341" s="5"/>
      <c r="AL341" s="5" t="s">
        <v>125</v>
      </c>
      <c r="AM341" s="5"/>
      <c r="AN341" s="5" t="s">
        <v>168</v>
      </c>
      <c r="AO341" s="5" t="str">
        <f>CONCATENATE("0055-",B341,"-",C341,"-","4",".",AE341,".",AF341,".",AG341,".",AH341,"-",AL341,".",AN341,"-",AI341)</f>
        <v>0055-CPC-GA1-4.4.4.60.335-ATH4.SP-0002</v>
      </c>
      <c r="AP341" s="5" t="str">
        <f>CONCATENATE("0055-",B341,"-",C341,"-","4",".",AE341,".",AF341,".",AG341,".",AH341,"-",AL341,"-",AN341,"-",AI341,"_",BD341,"_",U341)</f>
        <v>0055-CPC-GA1-4.4.4.60.335-ATH4-SP-0002_-_ER</v>
      </c>
      <c r="AQ341" s="13" t="s">
        <v>512</v>
      </c>
      <c r="AR341" s="13" t="s">
        <v>411</v>
      </c>
      <c r="AS341" s="13"/>
      <c r="AT341" s="13"/>
      <c r="AU341" s="13" t="s">
        <v>319</v>
      </c>
      <c r="AV341" s="13" t="s">
        <v>334</v>
      </c>
      <c r="AW341" s="13" t="str">
        <f>CONCATENATE(AQ341," ",AS341,CHAR(10),W341,CHAR(10),AU341)</f>
        <v>MPCMS Control Cabinet 
3-60-JMCC-0002
List of elements</v>
      </c>
      <c r="AX341" s="13" t="str">
        <f>CONCATENATE(AR341," ",AT341,CHAR(10),W341,CHAR(10),AV341)</f>
        <v>Шкаф системный МСОиВО 
3-60-JMCC-0002
Перечень элементов</v>
      </c>
      <c r="AY341" s="5"/>
      <c r="AZ341" s="5" t="s">
        <v>490</v>
      </c>
      <c r="BA341" s="5" t="s">
        <v>489</v>
      </c>
      <c r="BB341" s="5" t="str">
        <f>IF(FW341&gt;0,"02",IF(FN341&gt;0,"01",IF(FE341&gt;0,"00",IF(EM341&gt;0,"G1",IF(ED341&gt;0,"F1",IF(DU341&gt;0,"E1",IF(DL341&gt;0,"D1",IF(DC341&gt;0,"C1",IF(CT341&gt;0,"B1",IF(BM341&gt;0,"A1","-"))))))))))</f>
        <v>-</v>
      </c>
      <c r="BC341" s="167" t="str">
        <f t="shared" si="339"/>
        <v>-</v>
      </c>
      <c r="BD341" s="5" t="str">
        <f t="shared" si="340"/>
        <v>-</v>
      </c>
      <c r="BE341" s="5"/>
      <c r="BF341" s="5"/>
      <c r="BG341" s="12"/>
      <c r="BH341" s="5"/>
      <c r="BI341" s="5"/>
      <c r="BJ341" s="54">
        <f>FB341-(28+15)</f>
        <v>44208</v>
      </c>
      <c r="BK341" s="54">
        <f ca="1">IF(BM341&gt;0,BL341,IF(BJ341&lt;TODAY(),WORKDAY(TODAY(),10),BJ341))</f>
        <v>44294</v>
      </c>
      <c r="BL341" s="54"/>
      <c r="BM341" s="5"/>
      <c r="BN341" s="167"/>
      <c r="BO341" s="167"/>
      <c r="BP341" s="167"/>
      <c r="BQ341" s="167"/>
      <c r="BR341" s="157"/>
      <c r="BS341" s="157"/>
      <c r="BT341" s="157"/>
      <c r="BU341" s="157"/>
      <c r="BV341" s="157"/>
      <c r="BW341" s="147"/>
      <c r="BX341" s="147"/>
      <c r="BY341" s="147"/>
      <c r="BZ341" s="147"/>
      <c r="CA341" s="147"/>
      <c r="CB341" s="125"/>
      <c r="CC341" s="125"/>
      <c r="CD341" s="125"/>
      <c r="CE341" s="125"/>
      <c r="CF341" s="125"/>
      <c r="CG341" s="125"/>
      <c r="CH341" s="125"/>
      <c r="CI341" s="125"/>
      <c r="CJ341" s="125"/>
      <c r="CK341" s="125"/>
      <c r="CL341" s="24">
        <f>WORKDAY(BJ341,20)</f>
        <v>44236</v>
      </c>
      <c r="CM341" s="24" t="str">
        <f>IF(BM341&gt;0,WORKDAY(BK341,10),"-")</f>
        <v>-</v>
      </c>
      <c r="CN341" s="54"/>
      <c r="CO341" s="117"/>
      <c r="CP341" s="34">
        <v>2</v>
      </c>
      <c r="CQ341" s="24">
        <f>WORKDAY(CL341,10)</f>
        <v>44250</v>
      </c>
      <c r="CR341" s="24" t="str">
        <f>IF(CO341&gt;0,WORKDAY(CM341,10),"-")</f>
        <v>-</v>
      </c>
      <c r="CS341" s="54"/>
      <c r="CT341" s="5"/>
      <c r="CU341" s="24" t="str">
        <f>IF(CT341&gt;0,WORKDAY(CQ341,10),"-")</f>
        <v>-</v>
      </c>
      <c r="CV341" s="24" t="str">
        <f>IF(CT341&gt;0,WORKDAY(CR341,10),"-")</f>
        <v>-</v>
      </c>
      <c r="CW341" s="54"/>
      <c r="CX341" s="5"/>
      <c r="CY341" s="34"/>
      <c r="CZ341" s="24" t="str">
        <f>IF(CX341&gt;0,WORKDAY(CU341,10),"-")</f>
        <v>-</v>
      </c>
      <c r="DA341" s="24" t="str">
        <f>IF(CX341&gt;0,WORKDAY(CV341,10),"-")</f>
        <v>-</v>
      </c>
      <c r="DB341" s="24"/>
      <c r="DC341" s="5"/>
      <c r="DD341" s="24" t="str">
        <f>IF(DC341&gt;0,WORKDAY(CZ341,10),"-")</f>
        <v>-</v>
      </c>
      <c r="DE341" s="24" t="str">
        <f>IF(DC341&gt;0,WORKDAY(DA341,10),"-")</f>
        <v>-</v>
      </c>
      <c r="DF341" s="5"/>
      <c r="DG341" s="5"/>
      <c r="DH341" s="54"/>
      <c r="DI341" s="24" t="str">
        <f>IF(DG341&gt;0,WORKDAY(DD341,10),"-")</f>
        <v>-</v>
      </c>
      <c r="DJ341" s="24" t="str">
        <f>IF(DG341&gt;0,WORKDAY(DE341,10),"-")</f>
        <v>-</v>
      </c>
      <c r="DK341" s="5"/>
      <c r="DL341" s="5"/>
      <c r="DM341" s="24" t="str">
        <f>IF(DL341&gt;0,WORKDAY(DI341,10),"-")</f>
        <v>-</v>
      </c>
      <c r="DN341" s="24" t="str">
        <f>IF(DL341&gt;0,WORKDAY(DJ341,10),"-")</f>
        <v>-</v>
      </c>
      <c r="DO341" s="5"/>
      <c r="DP341" s="5"/>
      <c r="DQ341" s="54"/>
      <c r="DR341" s="24" t="str">
        <f>IF(DP341&gt;0,WORKDAY(DM341,10),"-")</f>
        <v>-</v>
      </c>
      <c r="DS341" s="24" t="str">
        <f>IF(DP341&gt;0,WORKDAY(DN341,10),"-")</f>
        <v>-</v>
      </c>
      <c r="DT341" s="5"/>
      <c r="DU341" s="5"/>
      <c r="DV341" s="24" t="str">
        <f>IF(DU341&gt;0,WORKDAY(DR341,10),"-")</f>
        <v>-</v>
      </c>
      <c r="DW341" s="24" t="str">
        <f>IF(DU341&gt;0,WORKDAY(DS341,10),"-")</f>
        <v>-</v>
      </c>
      <c r="DX341" s="5"/>
      <c r="DY341" s="5"/>
      <c r="DZ341" s="54"/>
      <c r="EA341" s="24" t="str">
        <f>IF(DY341&gt;0,WORKDAY(DV341,10),"-")</f>
        <v>-</v>
      </c>
      <c r="EB341" s="24" t="str">
        <f>IF(DY341&gt;0,WORKDAY(DW341,10),"-")</f>
        <v>-</v>
      </c>
      <c r="EC341" s="5"/>
      <c r="ED341" s="5"/>
      <c r="EE341" s="24" t="str">
        <f>IF(ED341&gt;0,WORKDAY(EA341,10),"-")</f>
        <v>-</v>
      </c>
      <c r="EF341" s="24" t="str">
        <f>IF(ED341&gt;0,WORKDAY(EB341,10),"-")</f>
        <v>-</v>
      </c>
      <c r="EG341" s="5"/>
      <c r="EH341" s="5"/>
      <c r="EI341" s="54"/>
      <c r="EJ341" s="24" t="str">
        <f>IF(EH341&gt;0,WORKDAY(EE341,10),"-")</f>
        <v>-</v>
      </c>
      <c r="EK341" s="24" t="str">
        <f>IF(EH341&gt;0,WORKDAY(EF341,10),"-")</f>
        <v>-</v>
      </c>
      <c r="EL341" s="5"/>
      <c r="EM341" s="5"/>
      <c r="EN341" s="24" t="str">
        <f>IF(EM341&gt;0,WORKDAY(EJ341,10),"-")</f>
        <v>-</v>
      </c>
      <c r="EO341" s="24" t="str">
        <f>IF(EM341&gt;0,WORKDAY(EK341,10),"-")</f>
        <v>-</v>
      </c>
      <c r="EP341" s="5"/>
      <c r="EQ341" s="5"/>
      <c r="ER341" s="54"/>
      <c r="ES341" s="54"/>
      <c r="ET341" s="54"/>
      <c r="EU341" s="54"/>
      <c r="EV341" s="54"/>
      <c r="EW341" s="24"/>
      <c r="EX341" s="24"/>
      <c r="EY341" s="167"/>
      <c r="EZ341" s="167"/>
      <c r="FA341" s="193"/>
      <c r="FB341" s="214">
        <v>44251</v>
      </c>
      <c r="FC341" s="214">
        <f ca="1">IF(BK341&gt;0,IF(DC341&gt;0,WORKDAY(DB341,20),IF(CT341&gt;0,WORKDAY(CS341,30),IF(CO341&gt;0,WORKDAY(CN341,40),FB341))),"-")</f>
        <v>44251</v>
      </c>
      <c r="FD341" s="5"/>
      <c r="FE341" s="5"/>
      <c r="FF341" s="24" t="str">
        <f>IF(FE341&gt;0,WORKDAY(FB341,10),"-")</f>
        <v>-</v>
      </c>
      <c r="FG341" s="24" t="str">
        <f>IF(FE341&gt;0,WORKDAY(FC341,10),"-")</f>
        <v>-</v>
      </c>
      <c r="FH341" s="5"/>
      <c r="FI341" s="5"/>
      <c r="FJ341" s="34"/>
      <c r="FK341" s="24"/>
      <c r="FL341" s="24">
        <f>FK341</f>
        <v>0</v>
      </c>
      <c r="FM341" s="5"/>
      <c r="FN341" s="5"/>
      <c r="FO341" s="24" t="str">
        <f>IF(FN341&gt;0,WORKDAY(FK341,10),"-")</f>
        <v>-</v>
      </c>
      <c r="FP341" s="24" t="str">
        <f>IF(FN341&gt;0,WORKDAY(FL341,10),"-")</f>
        <v>-</v>
      </c>
      <c r="FQ341" s="5"/>
      <c r="FR341" s="5"/>
      <c r="FS341" s="54"/>
      <c r="FT341" s="24"/>
      <c r="FU341" s="24">
        <f>FT341</f>
        <v>0</v>
      </c>
      <c r="FV341" s="5"/>
      <c r="FW341" s="5"/>
      <c r="FX341" s="24" t="str">
        <f>IF(FW341&gt;0,WORKDAY(FT341,10),"-")</f>
        <v>-</v>
      </c>
      <c r="FY341" s="24" t="str">
        <f>IF(FW341&gt;0,WORKDAY(FU341,10),"-")</f>
        <v>-</v>
      </c>
      <c r="FZ341" s="5"/>
      <c r="GA341" s="5"/>
      <c r="GB341" s="54"/>
      <c r="GC341" s="54"/>
      <c r="GD341" s="54"/>
      <c r="GE341" s="54"/>
      <c r="GF341" s="54"/>
      <c r="GG341" s="54"/>
      <c r="GH341" s="54"/>
      <c r="GI341" s="54"/>
      <c r="GJ341" s="54"/>
      <c r="GK341" s="54"/>
      <c r="GL341" s="54"/>
      <c r="GM341" s="54"/>
      <c r="GN341" s="54"/>
      <c r="GO341" s="54"/>
      <c r="GP341" s="54"/>
      <c r="GQ341" s="54"/>
      <c r="GR341" s="54"/>
      <c r="GS341" s="54"/>
      <c r="GT341" s="54"/>
      <c r="GU341" s="54"/>
      <c r="GV341" s="54"/>
      <c r="GW341" s="54"/>
      <c r="GX341" s="54"/>
      <c r="GY341" s="54"/>
      <c r="GZ341" s="193"/>
      <c r="HA341" s="54"/>
      <c r="HB341" s="54"/>
      <c r="HC341" s="54"/>
      <c r="HD341" s="34">
        <f t="shared" ca="1" si="317"/>
        <v>1</v>
      </c>
      <c r="HE341" s="25">
        <f t="shared" si="341"/>
        <v>0</v>
      </c>
      <c r="HF341" s="25">
        <f t="shared" ca="1" si="342"/>
        <v>1.5197568389057751E-3</v>
      </c>
      <c r="HG341" s="25">
        <f t="shared" si="343"/>
        <v>0</v>
      </c>
      <c r="HH341" s="25">
        <f t="shared" ca="1" si="344"/>
        <v>2.012072434607646E-3</v>
      </c>
      <c r="HI341" s="25"/>
      <c r="HJ341" s="25"/>
      <c r="HK341" s="5"/>
      <c r="HL341" s="24" t="str">
        <f t="shared" ca="1" si="311"/>
        <v>-</v>
      </c>
      <c r="HM341" s="107"/>
      <c r="HN341" s="85"/>
      <c r="HO341" s="204" t="str">
        <f t="shared" si="319"/>
        <v>не выгружено A1</v>
      </c>
      <c r="HP341" s="204" t="str">
        <f t="shared" si="320"/>
        <v>не выгружено 00</v>
      </c>
      <c r="HQ341" s="182" t="str">
        <f t="shared" si="321"/>
        <v>не выгружено A1</v>
      </c>
      <c r="HR341" s="182" t="str">
        <f t="shared" si="322"/>
        <v>не выгружено A1</v>
      </c>
      <c r="HS341" s="182" t="b">
        <f t="shared" si="323"/>
        <v>0</v>
      </c>
      <c r="HT341" s="182" t="str">
        <f t="shared" si="324"/>
        <v>не выгружено A1</v>
      </c>
      <c r="HU341" s="182" t="str">
        <f t="shared" si="325"/>
        <v>не выгружено A1</v>
      </c>
      <c r="HV341" s="191" t="str">
        <f t="shared" si="326"/>
        <v>не выгружено A1</v>
      </c>
      <c r="HW341" s="184" t="str">
        <f t="shared" si="327"/>
        <v>не выгружено A1</v>
      </c>
      <c r="HX341" s="191" t="str">
        <f t="shared" si="328"/>
        <v>не выгружено A1</v>
      </c>
      <c r="HY341" s="183"/>
      <c r="HZ341" s="182" t="str">
        <f t="shared" si="329"/>
        <v>не выгружено</v>
      </c>
      <c r="IA341" s="182" t="str">
        <f t="shared" si="330"/>
        <v>A1</v>
      </c>
      <c r="IB341" s="182" t="str">
        <f t="shared" si="331"/>
        <v>не выгружено</v>
      </c>
      <c r="IC341" s="182" t="str">
        <f t="shared" si="332"/>
        <v>A1</v>
      </c>
      <c r="ID341" s="182" t="str">
        <f t="shared" si="333"/>
        <v>A1</v>
      </c>
      <c r="IE341" s="185" t="str">
        <f t="shared" si="334"/>
        <v>выгрузить A1</v>
      </c>
      <c r="IF341" s="135" t="s">
        <v>705</v>
      </c>
      <c r="IG341" s="181">
        <v>1</v>
      </c>
      <c r="IH341" s="85"/>
      <c r="II341" s="85"/>
      <c r="IJ341" s="85"/>
      <c r="IK341" s="85"/>
      <c r="IL341" s="85"/>
      <c r="IM341" s="85"/>
      <c r="IN341" s="85"/>
      <c r="IO341" s="85"/>
      <c r="IP341" s="85"/>
      <c r="IQ341" s="85"/>
      <c r="IR341" s="85"/>
      <c r="IS341" s="85"/>
      <c r="IT341" s="85"/>
      <c r="IU341" s="85"/>
      <c r="IV341" s="85"/>
      <c r="IW341" s="85"/>
      <c r="IX341" s="85"/>
      <c r="IY341" s="85"/>
      <c r="IZ341" s="85"/>
      <c r="JA341" s="85"/>
      <c r="JB341" s="85"/>
      <c r="JC341" s="85"/>
      <c r="JD341" s="85"/>
      <c r="JE341" s="85"/>
      <c r="JF341" s="85"/>
      <c r="JG341" s="85"/>
      <c r="JH341" s="85"/>
      <c r="JI341" s="85"/>
      <c r="JJ341" s="85"/>
      <c r="JK341" s="85"/>
      <c r="JL341" s="85"/>
      <c r="JM341" s="85"/>
      <c r="JN341" s="85"/>
      <c r="JO341" s="85"/>
      <c r="JP341" s="85"/>
      <c r="JQ341" s="85"/>
      <c r="JR341" s="85"/>
      <c r="JS341" s="85"/>
      <c r="JT341" s="85"/>
      <c r="JU341" s="85"/>
      <c r="JV341" s="85"/>
      <c r="JW341" s="85"/>
      <c r="JX341" s="85"/>
      <c r="JY341" s="85"/>
      <c r="JZ341" s="85"/>
      <c r="KA341" s="85"/>
      <c r="KB341" s="85"/>
      <c r="KC341" s="85"/>
    </row>
    <row r="342" spans="1:289" s="57" customFormat="1" ht="42.75" hidden="1" customHeight="1">
      <c r="A342" s="6"/>
      <c r="B342" s="19" t="s">
        <v>156</v>
      </c>
      <c r="C342" s="19" t="s">
        <v>157</v>
      </c>
      <c r="D342" s="5"/>
      <c r="E342" s="5"/>
      <c r="F342" s="5"/>
      <c r="G342" s="5"/>
      <c r="H342" s="5" t="s">
        <v>727</v>
      </c>
      <c r="I342" s="5" t="s">
        <v>736</v>
      </c>
      <c r="J342" s="5"/>
      <c r="K342" s="5"/>
      <c r="L342" s="5"/>
      <c r="M342" s="5"/>
      <c r="N342" s="5"/>
      <c r="O342" s="5"/>
      <c r="P342" s="5" t="s">
        <v>749</v>
      </c>
      <c r="Q342" s="5" t="s">
        <v>750</v>
      </c>
      <c r="R342" s="5" t="s">
        <v>208</v>
      </c>
      <c r="S342" s="5" t="s">
        <v>366</v>
      </c>
      <c r="T342" s="5" t="s">
        <v>367</v>
      </c>
      <c r="U342" s="5" t="s">
        <v>158</v>
      </c>
      <c r="V342" s="5"/>
      <c r="W342" s="19" t="str">
        <f>CONCATENATE(X342,"-",Y342,"-",Z342,AA342,,AB342,"-",AC342)</f>
        <v>3-60-JMCC-0002</v>
      </c>
      <c r="X342" s="19" t="s">
        <v>180</v>
      </c>
      <c r="Y342" s="19" t="s">
        <v>182</v>
      </c>
      <c r="Z342" s="19" t="s">
        <v>312</v>
      </c>
      <c r="AA342" s="19" t="s">
        <v>303</v>
      </c>
      <c r="AB342" s="19"/>
      <c r="AC342" s="19" t="s">
        <v>192</v>
      </c>
      <c r="AD342" s="5"/>
      <c r="AE342" s="19">
        <v>4</v>
      </c>
      <c r="AF342" s="19" t="s">
        <v>181</v>
      </c>
      <c r="AG342" s="19" t="s">
        <v>182</v>
      </c>
      <c r="AH342" s="19">
        <v>335</v>
      </c>
      <c r="AI342" s="19" t="s">
        <v>192</v>
      </c>
      <c r="AJ342" s="5"/>
      <c r="AK342" s="5"/>
      <c r="AL342" s="5" t="s">
        <v>125</v>
      </c>
      <c r="AM342" s="5"/>
      <c r="AN342" s="5" t="s">
        <v>169</v>
      </c>
      <c r="AO342" s="5" t="str">
        <f>CONCATENATE("0055-",B342,"-",C342,"-","4",".",AE342,".",AF342,".",AG342,".",AH342,"-",AL342,".",AN342,"-",AI342)</f>
        <v>0055-CPC-GA1-4.4.4.60.335-ATH4.V0-0002</v>
      </c>
      <c r="AP342" s="5" t="str">
        <f>CONCATENATE("0055-",B342,"-",C342,"-","4",".",AE342,".",AF342,".",AG342,".",AH342,"-",AL342,"-",AN342,"-",AI342,"_",BD342,"_",U342)</f>
        <v>0055-CPC-GA1-4.4.4.60.335-ATH4-V0-0002_-_ER</v>
      </c>
      <c r="AQ342" s="13" t="s">
        <v>512</v>
      </c>
      <c r="AR342" s="13" t="s">
        <v>411</v>
      </c>
      <c r="AS342" s="13"/>
      <c r="AT342" s="13"/>
      <c r="AU342" s="13" t="s">
        <v>320</v>
      </c>
      <c r="AV342" s="13" t="s">
        <v>335</v>
      </c>
      <c r="AW342" s="13" t="str">
        <f>CONCATENATE(AQ342," ",AS342,CHAR(10),W342,CHAR(10),AU342)</f>
        <v>MPCMS Control Cabinet 
3-60-JMCC-0002
General view drawings</v>
      </c>
      <c r="AX342" s="13" t="str">
        <f>CONCATENATE(AR342," ",AT342,CHAR(10),W342,CHAR(10),AV342)</f>
        <v>Шкаф системный МСОиВО 
3-60-JMCC-0002
Чертеж общего вида</v>
      </c>
      <c r="AY342" s="5"/>
      <c r="AZ342" s="5" t="s">
        <v>490</v>
      </c>
      <c r="BA342" s="5" t="s">
        <v>489</v>
      </c>
      <c r="BB342" s="5" t="str">
        <f>IF(FW342&gt;0,"02",IF(FN342&gt;0,"01",IF(FE342&gt;0,"00",IF(EM342&gt;0,"G1",IF(ED342&gt;0,"F1",IF(DU342&gt;0,"E1",IF(DL342&gt;0,"D1",IF(DC342&gt;0,"C1",IF(CT342&gt;0,"B1",IF(BM342&gt;0,"A1","-"))))))))))</f>
        <v>-</v>
      </c>
      <c r="BC342" s="167" t="str">
        <f t="shared" si="339"/>
        <v>-</v>
      </c>
      <c r="BD342" s="5" t="str">
        <f t="shared" si="340"/>
        <v>-</v>
      </c>
      <c r="BE342" s="5"/>
      <c r="BF342" s="5"/>
      <c r="BG342" s="12"/>
      <c r="BH342" s="5"/>
      <c r="BI342" s="5"/>
      <c r="BJ342" s="54">
        <f>FB342-(28+15)</f>
        <v>44208</v>
      </c>
      <c r="BK342" s="54">
        <f ca="1">IF(BM342&gt;0,BL342,IF(BJ342&lt;TODAY(),WORKDAY(TODAY(),10),BJ342))</f>
        <v>44294</v>
      </c>
      <c r="BL342" s="54"/>
      <c r="BM342" s="5"/>
      <c r="BN342" s="167"/>
      <c r="BO342" s="167"/>
      <c r="BP342" s="167"/>
      <c r="BQ342" s="167"/>
      <c r="BR342" s="157"/>
      <c r="BS342" s="157"/>
      <c r="BT342" s="157"/>
      <c r="BU342" s="157"/>
      <c r="BV342" s="157"/>
      <c r="BW342" s="147"/>
      <c r="BX342" s="147"/>
      <c r="BY342" s="147"/>
      <c r="BZ342" s="147"/>
      <c r="CA342" s="147"/>
      <c r="CB342" s="125"/>
      <c r="CC342" s="125"/>
      <c r="CD342" s="125"/>
      <c r="CE342" s="125"/>
      <c r="CF342" s="125"/>
      <c r="CG342" s="125"/>
      <c r="CH342" s="125"/>
      <c r="CI342" s="125"/>
      <c r="CJ342" s="125"/>
      <c r="CK342" s="125"/>
      <c r="CL342" s="24">
        <f>WORKDAY(BJ342,20)</f>
        <v>44236</v>
      </c>
      <c r="CM342" s="24" t="str">
        <f>IF(BM342&gt;0,WORKDAY(BK342,10),"-")</f>
        <v>-</v>
      </c>
      <c r="CN342" s="54"/>
      <c r="CO342" s="117"/>
      <c r="CP342" s="34">
        <v>2</v>
      </c>
      <c r="CQ342" s="24">
        <f>WORKDAY(CL342,10)</f>
        <v>44250</v>
      </c>
      <c r="CR342" s="24" t="str">
        <f>IF(CO342&gt;0,WORKDAY(CM342,10),"-")</f>
        <v>-</v>
      </c>
      <c r="CS342" s="54"/>
      <c r="CT342" s="5"/>
      <c r="CU342" s="24" t="str">
        <f>IF(CT342&gt;0,WORKDAY(CQ342,10),"-")</f>
        <v>-</v>
      </c>
      <c r="CV342" s="24" t="str">
        <f>IF(CT342&gt;0,WORKDAY(CR342,10),"-")</f>
        <v>-</v>
      </c>
      <c r="CW342" s="54"/>
      <c r="CX342" s="5"/>
      <c r="CY342" s="34"/>
      <c r="CZ342" s="24" t="str">
        <f>IF(CX342&gt;0,WORKDAY(CU342,10),"-")</f>
        <v>-</v>
      </c>
      <c r="DA342" s="24" t="str">
        <f>IF(CX342&gt;0,WORKDAY(CV342,10),"-")</f>
        <v>-</v>
      </c>
      <c r="DB342" s="24"/>
      <c r="DC342" s="5"/>
      <c r="DD342" s="24" t="str">
        <f>IF(DC342&gt;0,WORKDAY(CZ342,10),"-")</f>
        <v>-</v>
      </c>
      <c r="DE342" s="24" t="str">
        <f>IF(DC342&gt;0,WORKDAY(DA342,10),"-")</f>
        <v>-</v>
      </c>
      <c r="DF342" s="5"/>
      <c r="DG342" s="5"/>
      <c r="DH342" s="54"/>
      <c r="DI342" s="24" t="str">
        <f>IF(DG342&gt;0,WORKDAY(DD342,10),"-")</f>
        <v>-</v>
      </c>
      <c r="DJ342" s="24" t="str">
        <f>IF(DG342&gt;0,WORKDAY(DE342,10),"-")</f>
        <v>-</v>
      </c>
      <c r="DK342" s="5"/>
      <c r="DL342" s="5"/>
      <c r="DM342" s="24" t="str">
        <f>IF(DL342&gt;0,WORKDAY(DI342,10),"-")</f>
        <v>-</v>
      </c>
      <c r="DN342" s="24" t="str">
        <f>IF(DL342&gt;0,WORKDAY(DJ342,10),"-")</f>
        <v>-</v>
      </c>
      <c r="DO342" s="5"/>
      <c r="DP342" s="5"/>
      <c r="DQ342" s="54"/>
      <c r="DR342" s="24" t="str">
        <f>IF(DP342&gt;0,WORKDAY(DM342,10),"-")</f>
        <v>-</v>
      </c>
      <c r="DS342" s="24" t="str">
        <f>IF(DP342&gt;0,WORKDAY(DN342,10),"-")</f>
        <v>-</v>
      </c>
      <c r="DT342" s="5"/>
      <c r="DU342" s="5"/>
      <c r="DV342" s="24" t="str">
        <f>IF(DU342&gt;0,WORKDAY(DR342,10),"-")</f>
        <v>-</v>
      </c>
      <c r="DW342" s="24" t="str">
        <f>IF(DU342&gt;0,WORKDAY(DS342,10),"-")</f>
        <v>-</v>
      </c>
      <c r="DX342" s="5"/>
      <c r="DY342" s="5"/>
      <c r="DZ342" s="54"/>
      <c r="EA342" s="24" t="str">
        <f>IF(DY342&gt;0,WORKDAY(DV342,10),"-")</f>
        <v>-</v>
      </c>
      <c r="EB342" s="24" t="str">
        <f>IF(DY342&gt;0,WORKDAY(DW342,10),"-")</f>
        <v>-</v>
      </c>
      <c r="EC342" s="5"/>
      <c r="ED342" s="5"/>
      <c r="EE342" s="24" t="str">
        <f>IF(ED342&gt;0,WORKDAY(EA342,10),"-")</f>
        <v>-</v>
      </c>
      <c r="EF342" s="24" t="str">
        <f>IF(ED342&gt;0,WORKDAY(EB342,10),"-")</f>
        <v>-</v>
      </c>
      <c r="EG342" s="5"/>
      <c r="EH342" s="5"/>
      <c r="EI342" s="54"/>
      <c r="EJ342" s="24" t="str">
        <f>IF(EH342&gt;0,WORKDAY(EE342,10),"-")</f>
        <v>-</v>
      </c>
      <c r="EK342" s="24" t="str">
        <f>IF(EH342&gt;0,WORKDAY(EF342,10),"-")</f>
        <v>-</v>
      </c>
      <c r="EL342" s="5"/>
      <c r="EM342" s="5"/>
      <c r="EN342" s="24" t="str">
        <f>IF(EM342&gt;0,WORKDAY(EJ342,10),"-")</f>
        <v>-</v>
      </c>
      <c r="EO342" s="24" t="str">
        <f>IF(EM342&gt;0,WORKDAY(EK342,10),"-")</f>
        <v>-</v>
      </c>
      <c r="EP342" s="5"/>
      <c r="EQ342" s="5"/>
      <c r="ER342" s="54"/>
      <c r="ES342" s="54"/>
      <c r="ET342" s="54"/>
      <c r="EU342" s="54"/>
      <c r="EV342" s="54"/>
      <c r="EW342" s="24"/>
      <c r="EX342" s="24"/>
      <c r="EY342" s="167"/>
      <c r="EZ342" s="167"/>
      <c r="FA342" s="193"/>
      <c r="FB342" s="214">
        <v>44251</v>
      </c>
      <c r="FC342" s="214">
        <f ca="1">IF(BK342&gt;0,IF(DC342&gt;0,WORKDAY(DB342,20),IF(CT342&gt;0,WORKDAY(CS342,30),IF(CO342&gt;0,WORKDAY(CN342,40),FB342))),"-")</f>
        <v>44251</v>
      </c>
      <c r="FD342" s="5"/>
      <c r="FE342" s="5"/>
      <c r="FF342" s="24" t="str">
        <f>IF(FE342&gt;0,WORKDAY(FB342,10),"-")</f>
        <v>-</v>
      </c>
      <c r="FG342" s="24" t="str">
        <f>IF(FE342&gt;0,WORKDAY(FC342,10),"-")</f>
        <v>-</v>
      </c>
      <c r="FH342" s="5"/>
      <c r="FI342" s="5"/>
      <c r="FJ342" s="34"/>
      <c r="FK342" s="24"/>
      <c r="FL342" s="24">
        <f>FK342</f>
        <v>0</v>
      </c>
      <c r="FM342" s="5"/>
      <c r="FN342" s="5"/>
      <c r="FO342" s="24" t="str">
        <f>IF(FN342&gt;0,WORKDAY(FK342,10),"-")</f>
        <v>-</v>
      </c>
      <c r="FP342" s="24" t="str">
        <f>IF(FN342&gt;0,WORKDAY(FL342,10),"-")</f>
        <v>-</v>
      </c>
      <c r="FQ342" s="5"/>
      <c r="FR342" s="5"/>
      <c r="FS342" s="54"/>
      <c r="FT342" s="24"/>
      <c r="FU342" s="24">
        <f>FT342</f>
        <v>0</v>
      </c>
      <c r="FV342" s="5"/>
      <c r="FW342" s="5"/>
      <c r="FX342" s="24" t="str">
        <f>IF(FW342&gt;0,WORKDAY(FT342,10),"-")</f>
        <v>-</v>
      </c>
      <c r="FY342" s="24" t="str">
        <f>IF(FW342&gt;0,WORKDAY(FU342,10),"-")</f>
        <v>-</v>
      </c>
      <c r="FZ342" s="5"/>
      <c r="GA342" s="5"/>
      <c r="GB342" s="54"/>
      <c r="GC342" s="54"/>
      <c r="GD342" s="54"/>
      <c r="GE342" s="54"/>
      <c r="GF342" s="54"/>
      <c r="GG342" s="54"/>
      <c r="GH342" s="54"/>
      <c r="GI342" s="54"/>
      <c r="GJ342" s="54"/>
      <c r="GK342" s="54"/>
      <c r="GL342" s="54"/>
      <c r="GM342" s="54"/>
      <c r="GN342" s="54"/>
      <c r="GO342" s="54"/>
      <c r="GP342" s="54"/>
      <c r="GQ342" s="54"/>
      <c r="GR342" s="54"/>
      <c r="GS342" s="54"/>
      <c r="GT342" s="54"/>
      <c r="GU342" s="54"/>
      <c r="GV342" s="54"/>
      <c r="GW342" s="54"/>
      <c r="GX342" s="54"/>
      <c r="GY342" s="54"/>
      <c r="GZ342" s="193"/>
      <c r="HA342" s="54"/>
      <c r="HB342" s="54"/>
      <c r="HC342" s="54"/>
      <c r="HD342" s="34">
        <f t="shared" ca="1" si="317"/>
        <v>1</v>
      </c>
      <c r="HE342" s="25">
        <f t="shared" si="341"/>
        <v>0</v>
      </c>
      <c r="HF342" s="25">
        <f t="shared" ca="1" si="342"/>
        <v>1.5197568389057751E-3</v>
      </c>
      <c r="HG342" s="25">
        <f t="shared" si="343"/>
        <v>0</v>
      </c>
      <c r="HH342" s="25">
        <f t="shared" ca="1" si="344"/>
        <v>2.012072434607646E-3</v>
      </c>
      <c r="HI342" s="25"/>
      <c r="HJ342" s="25"/>
      <c r="HK342" s="5"/>
      <c r="HL342" s="24" t="str">
        <f t="shared" ca="1" si="311"/>
        <v>-</v>
      </c>
      <c r="HM342" s="107"/>
      <c r="HN342" s="85"/>
      <c r="HO342" s="204" t="str">
        <f t="shared" si="319"/>
        <v>не выгружено A1</v>
      </c>
      <c r="HP342" s="204" t="str">
        <f t="shared" si="320"/>
        <v>не выгружено 00</v>
      </c>
      <c r="HQ342" s="182" t="str">
        <f t="shared" si="321"/>
        <v>не выгружено A1</v>
      </c>
      <c r="HR342" s="182" t="str">
        <f t="shared" si="322"/>
        <v>не выгружено A1</v>
      </c>
      <c r="HS342" s="182" t="b">
        <f t="shared" si="323"/>
        <v>0</v>
      </c>
      <c r="HT342" s="182" t="str">
        <f t="shared" si="324"/>
        <v>не выгружено A1</v>
      </c>
      <c r="HU342" s="182" t="str">
        <f t="shared" si="325"/>
        <v>не выгружено A1</v>
      </c>
      <c r="HV342" s="191" t="str">
        <f t="shared" si="326"/>
        <v>не выгружено A1</v>
      </c>
      <c r="HW342" s="184" t="str">
        <f t="shared" si="327"/>
        <v>не выгружено A1</v>
      </c>
      <c r="HX342" s="191" t="str">
        <f t="shared" si="328"/>
        <v>не выгружено A1</v>
      </c>
      <c r="HY342" s="183"/>
      <c r="HZ342" s="182" t="str">
        <f t="shared" si="329"/>
        <v>не выгружено</v>
      </c>
      <c r="IA342" s="182" t="str">
        <f t="shared" si="330"/>
        <v>A1</v>
      </c>
      <c r="IB342" s="182" t="str">
        <f t="shared" si="331"/>
        <v>не выгружено</v>
      </c>
      <c r="IC342" s="182" t="str">
        <f t="shared" si="332"/>
        <v>A1</v>
      </c>
      <c r="ID342" s="182" t="str">
        <f t="shared" si="333"/>
        <v>A1</v>
      </c>
      <c r="IE342" s="185" t="str">
        <f t="shared" si="334"/>
        <v>выгрузить A1</v>
      </c>
      <c r="IF342" s="135" t="s">
        <v>705</v>
      </c>
      <c r="IG342" s="181">
        <v>1</v>
      </c>
      <c r="IH342" s="85"/>
      <c r="II342" s="85"/>
      <c r="IJ342" s="85"/>
      <c r="IK342" s="85"/>
      <c r="IL342" s="85"/>
      <c r="IM342" s="85"/>
      <c r="IN342" s="85"/>
      <c r="IO342" s="85"/>
      <c r="IP342" s="85"/>
      <c r="IQ342" s="85"/>
      <c r="IR342" s="85"/>
      <c r="IS342" s="85"/>
      <c r="IT342" s="85"/>
      <c r="IU342" s="85"/>
      <c r="IV342" s="85"/>
      <c r="IW342" s="85"/>
      <c r="IX342" s="85"/>
      <c r="IY342" s="85"/>
      <c r="IZ342" s="85"/>
      <c r="JA342" s="85"/>
      <c r="JB342" s="85"/>
      <c r="JC342" s="85"/>
      <c r="JD342" s="85"/>
      <c r="JE342" s="85"/>
      <c r="JF342" s="85"/>
      <c r="JG342" s="85"/>
      <c r="JH342" s="85"/>
      <c r="JI342" s="85"/>
      <c r="JJ342" s="85"/>
      <c r="JK342" s="85"/>
      <c r="JL342" s="85"/>
      <c r="JM342" s="85"/>
      <c r="JN342" s="85"/>
      <c r="JO342" s="85"/>
      <c r="JP342" s="85"/>
      <c r="JQ342" s="85"/>
      <c r="JR342" s="85"/>
      <c r="JS342" s="85"/>
      <c r="JT342" s="85"/>
      <c r="JU342" s="85"/>
      <c r="JV342" s="85"/>
      <c r="JW342" s="85"/>
      <c r="JX342" s="85"/>
      <c r="JY342" s="85"/>
      <c r="JZ342" s="85"/>
      <c r="KA342" s="85"/>
      <c r="KB342" s="85"/>
      <c r="KC342" s="85"/>
    </row>
    <row r="343" spans="1:289" s="57" customFormat="1" ht="42.75" hidden="1" customHeight="1">
      <c r="A343" s="6"/>
      <c r="B343" s="19" t="s">
        <v>156</v>
      </c>
      <c r="C343" s="19" t="s">
        <v>157</v>
      </c>
      <c r="D343" s="5"/>
      <c r="E343" s="5"/>
      <c r="F343" s="5"/>
      <c r="G343" s="5"/>
      <c r="H343" s="5" t="s">
        <v>727</v>
      </c>
      <c r="I343" s="5" t="s">
        <v>736</v>
      </c>
      <c r="J343" s="5"/>
      <c r="K343" s="5"/>
      <c r="L343" s="5"/>
      <c r="M343" s="5"/>
      <c r="N343" s="5"/>
      <c r="O343" s="5"/>
      <c r="P343" s="5" t="s">
        <v>749</v>
      </c>
      <c r="Q343" s="5" t="s">
        <v>750</v>
      </c>
      <c r="R343" s="5" t="s">
        <v>208</v>
      </c>
      <c r="S343" s="5" t="s">
        <v>366</v>
      </c>
      <c r="T343" s="5" t="s">
        <v>367</v>
      </c>
      <c r="U343" s="5" t="s">
        <v>158</v>
      </c>
      <c r="V343" s="5"/>
      <c r="W343" s="19" t="str">
        <f>CONCATENATE(X343,"-",Y343,"-",Z343,AA343,,AB343,"-",AC343)</f>
        <v>3-60-JMCC-0002</v>
      </c>
      <c r="X343" s="19" t="s">
        <v>180</v>
      </c>
      <c r="Y343" s="19" t="s">
        <v>182</v>
      </c>
      <c r="Z343" s="19" t="s">
        <v>312</v>
      </c>
      <c r="AA343" s="19" t="s">
        <v>303</v>
      </c>
      <c r="AB343" s="19"/>
      <c r="AC343" s="19" t="s">
        <v>192</v>
      </c>
      <c r="AD343" s="5"/>
      <c r="AE343" s="19">
        <v>4</v>
      </c>
      <c r="AF343" s="19" t="s">
        <v>181</v>
      </c>
      <c r="AG343" s="19" t="s">
        <v>182</v>
      </c>
      <c r="AH343" s="19">
        <v>335</v>
      </c>
      <c r="AI343" s="19" t="s">
        <v>192</v>
      </c>
      <c r="AJ343" s="5"/>
      <c r="AK343" s="5"/>
      <c r="AL343" s="5" t="s">
        <v>125</v>
      </c>
      <c r="AM343" s="5"/>
      <c r="AN343" s="5" t="s">
        <v>170</v>
      </c>
      <c r="AO343" s="5" t="str">
        <f>CONCATENATE("0055-",B343,"-",C343,"-","4",".",AE343,".",AF343,".",AG343,".",AH343,"-",AL343,".",AN343,"-",AI343)</f>
        <v>0055-CPC-GA1-4.4.4.60.335-ATH4.SB-0002</v>
      </c>
      <c r="AP343" s="5" t="str">
        <f>CONCATENATE("0055-",B343,"-",C343,"-","4",".",AE343,".",AF343,".",AG343,".",AH343,"-",AL343,"-",AN343,"-",AI343,"_",BD343,"_",U343)</f>
        <v>0055-CPC-GA1-4.4.4.60.335-ATH4-SB-0002_-_ER</v>
      </c>
      <c r="AQ343" s="13" t="s">
        <v>512</v>
      </c>
      <c r="AR343" s="13" t="s">
        <v>411</v>
      </c>
      <c r="AS343" s="13"/>
      <c r="AT343" s="13"/>
      <c r="AU343" s="13" t="s">
        <v>321</v>
      </c>
      <c r="AV343" s="13" t="s">
        <v>336</v>
      </c>
      <c r="AW343" s="13" t="str">
        <f>CONCATENATE(AQ343," ",AS343,CHAR(10),W343,CHAR(10),AU343)</f>
        <v>MPCMS Control Cabinet 
3-60-JMCC-0002
Electrical circuits</v>
      </c>
      <c r="AX343" s="13" t="str">
        <f>CONCATENATE(AR343," ",AT343,CHAR(10),W343,CHAR(10),AV343)</f>
        <v>Шкаф системный МСОиВО 
3-60-JMCC-0002
Схема электрическая принципиальная</v>
      </c>
      <c r="AY343" s="5"/>
      <c r="AZ343" s="5" t="s">
        <v>490</v>
      </c>
      <c r="BA343" s="5" t="s">
        <v>489</v>
      </c>
      <c r="BB343" s="5" t="str">
        <f>IF(FW343&gt;0,"02",IF(FN343&gt;0,"01",IF(FE343&gt;0,"00",IF(EM343&gt;0,"G1",IF(ED343&gt;0,"F1",IF(DU343&gt;0,"E1",IF(DL343&gt;0,"D1",IF(DC343&gt;0,"C1",IF(CT343&gt;0,"B1",IF(BM343&gt;0,"A1","-"))))))))))</f>
        <v>-</v>
      </c>
      <c r="BC343" s="167" t="str">
        <f t="shared" si="339"/>
        <v>-</v>
      </c>
      <c r="BD343" s="5" t="str">
        <f t="shared" si="340"/>
        <v>-</v>
      </c>
      <c r="BE343" s="5"/>
      <c r="BF343" s="5"/>
      <c r="BG343" s="12"/>
      <c r="BH343" s="5"/>
      <c r="BI343" s="5"/>
      <c r="BJ343" s="54">
        <f>FB343-(28+15)</f>
        <v>44208</v>
      </c>
      <c r="BK343" s="54">
        <f ca="1">IF(BM343&gt;0,BL343,IF(BJ343&lt;TODAY(),WORKDAY(TODAY(),10),BJ343))</f>
        <v>44294</v>
      </c>
      <c r="BL343" s="54"/>
      <c r="BM343" s="5"/>
      <c r="BN343" s="167"/>
      <c r="BO343" s="167"/>
      <c r="BP343" s="167"/>
      <c r="BQ343" s="167"/>
      <c r="BR343" s="157"/>
      <c r="BS343" s="157"/>
      <c r="BT343" s="157"/>
      <c r="BU343" s="157"/>
      <c r="BV343" s="157"/>
      <c r="BW343" s="147"/>
      <c r="BX343" s="147"/>
      <c r="BY343" s="147"/>
      <c r="BZ343" s="147"/>
      <c r="CA343" s="147"/>
      <c r="CB343" s="125"/>
      <c r="CC343" s="125"/>
      <c r="CD343" s="125"/>
      <c r="CE343" s="125"/>
      <c r="CF343" s="125"/>
      <c r="CG343" s="125"/>
      <c r="CH343" s="125"/>
      <c r="CI343" s="125"/>
      <c r="CJ343" s="125"/>
      <c r="CK343" s="125"/>
      <c r="CL343" s="24">
        <f>WORKDAY(BJ343,20)</f>
        <v>44236</v>
      </c>
      <c r="CM343" s="24" t="str">
        <f>IF(BM343&gt;0,WORKDAY(BK343,10),"-")</f>
        <v>-</v>
      </c>
      <c r="CN343" s="54"/>
      <c r="CO343" s="117"/>
      <c r="CP343" s="34">
        <v>2</v>
      </c>
      <c r="CQ343" s="24">
        <f>WORKDAY(CL343,10)</f>
        <v>44250</v>
      </c>
      <c r="CR343" s="24" t="str">
        <f>IF(CO343&gt;0,WORKDAY(CM343,10),"-")</f>
        <v>-</v>
      </c>
      <c r="CS343" s="54"/>
      <c r="CT343" s="5"/>
      <c r="CU343" s="24" t="str">
        <f>IF(CT343&gt;0,WORKDAY(CQ343,10),"-")</f>
        <v>-</v>
      </c>
      <c r="CV343" s="24" t="str">
        <f>IF(CT343&gt;0,WORKDAY(CR343,10),"-")</f>
        <v>-</v>
      </c>
      <c r="CW343" s="54"/>
      <c r="CX343" s="5"/>
      <c r="CY343" s="34"/>
      <c r="CZ343" s="24" t="str">
        <f>IF(CX343&gt;0,WORKDAY(CU343,10),"-")</f>
        <v>-</v>
      </c>
      <c r="DA343" s="24" t="str">
        <f>IF(CX343&gt;0,WORKDAY(CV343,10),"-")</f>
        <v>-</v>
      </c>
      <c r="DB343" s="24"/>
      <c r="DC343" s="5"/>
      <c r="DD343" s="24" t="str">
        <f>IF(DC343&gt;0,WORKDAY(CZ343,10),"-")</f>
        <v>-</v>
      </c>
      <c r="DE343" s="24" t="str">
        <f>IF(DC343&gt;0,WORKDAY(DA343,10),"-")</f>
        <v>-</v>
      </c>
      <c r="DF343" s="5"/>
      <c r="DG343" s="5"/>
      <c r="DH343" s="54"/>
      <c r="DI343" s="24" t="str">
        <f>IF(DG343&gt;0,WORKDAY(DD343,10),"-")</f>
        <v>-</v>
      </c>
      <c r="DJ343" s="24" t="str">
        <f>IF(DG343&gt;0,WORKDAY(DE343,10),"-")</f>
        <v>-</v>
      </c>
      <c r="DK343" s="5"/>
      <c r="DL343" s="5"/>
      <c r="DM343" s="24" t="str">
        <f>IF(DL343&gt;0,WORKDAY(DI343,10),"-")</f>
        <v>-</v>
      </c>
      <c r="DN343" s="24" t="str">
        <f>IF(DL343&gt;0,WORKDAY(DJ343,10),"-")</f>
        <v>-</v>
      </c>
      <c r="DO343" s="5"/>
      <c r="DP343" s="5"/>
      <c r="DQ343" s="54"/>
      <c r="DR343" s="24" t="str">
        <f>IF(DP343&gt;0,WORKDAY(DM343,10),"-")</f>
        <v>-</v>
      </c>
      <c r="DS343" s="24" t="str">
        <f>IF(DP343&gt;0,WORKDAY(DN343,10),"-")</f>
        <v>-</v>
      </c>
      <c r="DT343" s="5"/>
      <c r="DU343" s="5"/>
      <c r="DV343" s="24" t="str">
        <f>IF(DU343&gt;0,WORKDAY(DR343,10),"-")</f>
        <v>-</v>
      </c>
      <c r="DW343" s="24" t="str">
        <f>IF(DU343&gt;0,WORKDAY(DS343,10),"-")</f>
        <v>-</v>
      </c>
      <c r="DX343" s="5"/>
      <c r="DY343" s="5"/>
      <c r="DZ343" s="54"/>
      <c r="EA343" s="24" t="str">
        <f>IF(DY343&gt;0,WORKDAY(DV343,10),"-")</f>
        <v>-</v>
      </c>
      <c r="EB343" s="24" t="str">
        <f>IF(DY343&gt;0,WORKDAY(DW343,10),"-")</f>
        <v>-</v>
      </c>
      <c r="EC343" s="5"/>
      <c r="ED343" s="5"/>
      <c r="EE343" s="24" t="str">
        <f>IF(ED343&gt;0,WORKDAY(EA343,10),"-")</f>
        <v>-</v>
      </c>
      <c r="EF343" s="24" t="str">
        <f>IF(ED343&gt;0,WORKDAY(EB343,10),"-")</f>
        <v>-</v>
      </c>
      <c r="EG343" s="5"/>
      <c r="EH343" s="5"/>
      <c r="EI343" s="54"/>
      <c r="EJ343" s="24" t="str">
        <f>IF(EH343&gt;0,WORKDAY(EE343,10),"-")</f>
        <v>-</v>
      </c>
      <c r="EK343" s="24" t="str">
        <f>IF(EH343&gt;0,WORKDAY(EF343,10),"-")</f>
        <v>-</v>
      </c>
      <c r="EL343" s="5"/>
      <c r="EM343" s="5"/>
      <c r="EN343" s="24" t="str">
        <f>IF(EM343&gt;0,WORKDAY(EJ343,10),"-")</f>
        <v>-</v>
      </c>
      <c r="EO343" s="24" t="str">
        <f>IF(EM343&gt;0,WORKDAY(EK343,10),"-")</f>
        <v>-</v>
      </c>
      <c r="EP343" s="5"/>
      <c r="EQ343" s="5"/>
      <c r="ER343" s="54"/>
      <c r="ES343" s="54"/>
      <c r="ET343" s="54"/>
      <c r="EU343" s="54"/>
      <c r="EV343" s="54"/>
      <c r="EW343" s="24"/>
      <c r="EX343" s="24"/>
      <c r="EY343" s="167"/>
      <c r="EZ343" s="167"/>
      <c r="FA343" s="193"/>
      <c r="FB343" s="214">
        <v>44251</v>
      </c>
      <c r="FC343" s="214">
        <f ca="1">IF(BK343&gt;0,IF(DC343&gt;0,WORKDAY(DB343,20),IF(CT343&gt;0,WORKDAY(CS343,30),IF(CO343&gt;0,WORKDAY(CN343,40),FB343))),"-")</f>
        <v>44251</v>
      </c>
      <c r="FD343" s="5"/>
      <c r="FE343" s="5"/>
      <c r="FF343" s="24" t="str">
        <f>IF(FE343&gt;0,WORKDAY(FB343,10),"-")</f>
        <v>-</v>
      </c>
      <c r="FG343" s="24" t="str">
        <f>IF(FE343&gt;0,WORKDAY(FC343,10),"-")</f>
        <v>-</v>
      </c>
      <c r="FH343" s="5"/>
      <c r="FI343" s="5"/>
      <c r="FJ343" s="34"/>
      <c r="FK343" s="24"/>
      <c r="FL343" s="24">
        <f>FK343</f>
        <v>0</v>
      </c>
      <c r="FM343" s="5"/>
      <c r="FN343" s="5"/>
      <c r="FO343" s="24" t="str">
        <f>IF(FN343&gt;0,WORKDAY(FK343,10),"-")</f>
        <v>-</v>
      </c>
      <c r="FP343" s="24" t="str">
        <f>IF(FN343&gt;0,WORKDAY(FL343,10),"-")</f>
        <v>-</v>
      </c>
      <c r="FQ343" s="5"/>
      <c r="FR343" s="5"/>
      <c r="FS343" s="54"/>
      <c r="FT343" s="24"/>
      <c r="FU343" s="24">
        <f>FT343</f>
        <v>0</v>
      </c>
      <c r="FV343" s="5"/>
      <c r="FW343" s="5"/>
      <c r="FX343" s="24" t="str">
        <f>IF(FW343&gt;0,WORKDAY(FT343,10),"-")</f>
        <v>-</v>
      </c>
      <c r="FY343" s="24" t="str">
        <f>IF(FW343&gt;0,WORKDAY(FU343,10),"-")</f>
        <v>-</v>
      </c>
      <c r="FZ343" s="5"/>
      <c r="GA343" s="5"/>
      <c r="GB343" s="54"/>
      <c r="GC343" s="54"/>
      <c r="GD343" s="54"/>
      <c r="GE343" s="54"/>
      <c r="GF343" s="54"/>
      <c r="GG343" s="54"/>
      <c r="GH343" s="54"/>
      <c r="GI343" s="54"/>
      <c r="GJ343" s="54"/>
      <c r="GK343" s="54"/>
      <c r="GL343" s="54"/>
      <c r="GM343" s="54"/>
      <c r="GN343" s="54"/>
      <c r="GO343" s="54"/>
      <c r="GP343" s="54"/>
      <c r="GQ343" s="54"/>
      <c r="GR343" s="54"/>
      <c r="GS343" s="54"/>
      <c r="GT343" s="54"/>
      <c r="GU343" s="54"/>
      <c r="GV343" s="54"/>
      <c r="GW343" s="54"/>
      <c r="GX343" s="54"/>
      <c r="GY343" s="54"/>
      <c r="GZ343" s="193"/>
      <c r="HA343" s="54"/>
      <c r="HB343" s="54"/>
      <c r="HC343" s="54"/>
      <c r="HD343" s="34">
        <f t="shared" ca="1" si="317"/>
        <v>1</v>
      </c>
      <c r="HE343" s="25">
        <f t="shared" si="341"/>
        <v>0</v>
      </c>
      <c r="HF343" s="25">
        <f t="shared" ca="1" si="342"/>
        <v>1.5197568389057751E-3</v>
      </c>
      <c r="HG343" s="25">
        <f t="shared" si="343"/>
        <v>0</v>
      </c>
      <c r="HH343" s="25">
        <f t="shared" ca="1" si="344"/>
        <v>2.012072434607646E-3</v>
      </c>
      <c r="HI343" s="25"/>
      <c r="HJ343" s="25"/>
      <c r="HK343" s="5"/>
      <c r="HL343" s="24" t="str">
        <f t="shared" ca="1" si="311"/>
        <v>-</v>
      </c>
      <c r="HM343" s="107"/>
      <c r="HN343" s="85"/>
      <c r="HO343" s="204" t="str">
        <f t="shared" si="319"/>
        <v>не выгружено A1</v>
      </c>
      <c r="HP343" s="204" t="str">
        <f t="shared" si="320"/>
        <v>не выгружено 00</v>
      </c>
      <c r="HQ343" s="182" t="str">
        <f t="shared" si="321"/>
        <v>не выгружено A1</v>
      </c>
      <c r="HR343" s="182" t="str">
        <f t="shared" si="322"/>
        <v>не выгружено A1</v>
      </c>
      <c r="HS343" s="182" t="b">
        <f t="shared" si="323"/>
        <v>0</v>
      </c>
      <c r="HT343" s="182" t="str">
        <f t="shared" si="324"/>
        <v>не выгружено A1</v>
      </c>
      <c r="HU343" s="182" t="str">
        <f t="shared" si="325"/>
        <v>не выгружено A1</v>
      </c>
      <c r="HV343" s="191" t="str">
        <f t="shared" si="326"/>
        <v>не выгружено A1</v>
      </c>
      <c r="HW343" s="184" t="str">
        <f t="shared" si="327"/>
        <v>не выгружено A1</v>
      </c>
      <c r="HX343" s="191" t="str">
        <f t="shared" si="328"/>
        <v>не выгружено A1</v>
      </c>
      <c r="HY343" s="183"/>
      <c r="HZ343" s="182" t="str">
        <f t="shared" si="329"/>
        <v>не выгружено</v>
      </c>
      <c r="IA343" s="182" t="str">
        <f t="shared" si="330"/>
        <v>A1</v>
      </c>
      <c r="IB343" s="182" t="str">
        <f t="shared" si="331"/>
        <v>не выгружено</v>
      </c>
      <c r="IC343" s="182" t="str">
        <f t="shared" si="332"/>
        <v>A1</v>
      </c>
      <c r="ID343" s="182" t="str">
        <f t="shared" si="333"/>
        <v>A1</v>
      </c>
      <c r="IE343" s="185" t="str">
        <f t="shared" si="334"/>
        <v>выгрузить A1</v>
      </c>
      <c r="IF343" s="135" t="s">
        <v>705</v>
      </c>
      <c r="IG343" s="181">
        <v>1</v>
      </c>
      <c r="IH343" s="85"/>
      <c r="II343" s="85"/>
      <c r="IJ343" s="85"/>
      <c r="IK343" s="85"/>
      <c r="IL343" s="85"/>
      <c r="IM343" s="85"/>
      <c r="IN343" s="85"/>
      <c r="IO343" s="85"/>
      <c r="IP343" s="85"/>
      <c r="IQ343" s="85"/>
      <c r="IR343" s="85"/>
      <c r="IS343" s="85"/>
      <c r="IT343" s="85"/>
      <c r="IU343" s="85"/>
      <c r="IV343" s="85"/>
      <c r="IW343" s="85"/>
      <c r="IX343" s="85"/>
      <c r="IY343" s="85"/>
      <c r="IZ343" s="85"/>
      <c r="JA343" s="85"/>
      <c r="JB343" s="85"/>
      <c r="JC343" s="85"/>
      <c r="JD343" s="85"/>
      <c r="JE343" s="85"/>
      <c r="JF343" s="85"/>
      <c r="JG343" s="85"/>
      <c r="JH343" s="85"/>
      <c r="JI343" s="85"/>
      <c r="JJ343" s="85"/>
      <c r="JK343" s="85"/>
      <c r="JL343" s="85"/>
      <c r="JM343" s="85"/>
      <c r="JN343" s="85"/>
      <c r="JO343" s="85"/>
      <c r="JP343" s="85"/>
      <c r="JQ343" s="85"/>
      <c r="JR343" s="85"/>
      <c r="JS343" s="85"/>
      <c r="JT343" s="85"/>
      <c r="JU343" s="85"/>
      <c r="JV343" s="85"/>
      <c r="JW343" s="85"/>
      <c r="JX343" s="85"/>
      <c r="JY343" s="85"/>
      <c r="JZ343" s="85"/>
      <c r="KA343" s="85"/>
      <c r="KB343" s="85"/>
      <c r="KC343" s="85"/>
    </row>
    <row r="344" spans="1:289" s="57" customFormat="1" ht="42.75" hidden="1" customHeight="1">
      <c r="A344" s="6"/>
      <c r="B344" s="19" t="s">
        <v>156</v>
      </c>
      <c r="C344" s="19" t="s">
        <v>157</v>
      </c>
      <c r="D344" s="5"/>
      <c r="E344" s="5"/>
      <c r="F344" s="5"/>
      <c r="G344" s="5"/>
      <c r="H344" s="5" t="s">
        <v>727</v>
      </c>
      <c r="I344" s="5" t="s">
        <v>736</v>
      </c>
      <c r="J344" s="5"/>
      <c r="K344" s="5"/>
      <c r="L344" s="5"/>
      <c r="M344" s="5"/>
      <c r="N344" s="5"/>
      <c r="O344" s="5"/>
      <c r="P344" s="5" t="s">
        <v>749</v>
      </c>
      <c r="Q344" s="5" t="s">
        <v>750</v>
      </c>
      <c r="R344" s="5" t="s">
        <v>208</v>
      </c>
      <c r="S344" s="5" t="s">
        <v>366</v>
      </c>
      <c r="T344" s="5" t="s">
        <v>367</v>
      </c>
      <c r="U344" s="5" t="s">
        <v>158</v>
      </c>
      <c r="V344" s="5"/>
      <c r="W344" s="19" t="str">
        <f>CONCATENATE(X344,"-",Y344,"-",Z344,AA344,,AB344,"-",AC344)</f>
        <v>3-60-JMCC-0002</v>
      </c>
      <c r="X344" s="19" t="s">
        <v>180</v>
      </c>
      <c r="Y344" s="19" t="s">
        <v>182</v>
      </c>
      <c r="Z344" s="19" t="s">
        <v>312</v>
      </c>
      <c r="AA344" s="19" t="s">
        <v>303</v>
      </c>
      <c r="AB344" s="19"/>
      <c r="AC344" s="19" t="s">
        <v>192</v>
      </c>
      <c r="AD344" s="5"/>
      <c r="AE344" s="19">
        <v>4</v>
      </c>
      <c r="AF344" s="19" t="s">
        <v>181</v>
      </c>
      <c r="AG344" s="19" t="s">
        <v>182</v>
      </c>
      <c r="AH344" s="19">
        <v>335</v>
      </c>
      <c r="AI344" s="19" t="s">
        <v>192</v>
      </c>
      <c r="AJ344" s="5"/>
      <c r="AK344" s="5"/>
      <c r="AL344" s="5" t="s">
        <v>125</v>
      </c>
      <c r="AM344" s="5"/>
      <c r="AN344" s="5" t="s">
        <v>546</v>
      </c>
      <c r="AO344" s="5" t="str">
        <f>CONCATENATE("0055-",B344,"-",C344,"-","4",".",AE344,".",AF344,".",AG344,".",AH344,"-",AL344,".",AN344,"-",AI344)</f>
        <v>0055-CPC-GA1-4.4.4.60.335-ATH4.JH-0002</v>
      </c>
      <c r="AP344" s="5" t="str">
        <f>CONCATENATE("0055-",B344,"-",C344,"-","4",".",AE344,".",AF344,".",AG344,".",AH344,"-",AL344,"-",AN344,"-",AI344,"_",BD344,"_",U344)</f>
        <v>0055-CPC-GA1-4.4.4.60.335-ATH4-JH-0002_-_ER</v>
      </c>
      <c r="AQ344" s="13" t="s">
        <v>512</v>
      </c>
      <c r="AR344" s="13" t="s">
        <v>411</v>
      </c>
      <c r="AS344" s="13"/>
      <c r="AT344" s="13"/>
      <c r="AU344" s="13" t="s">
        <v>286</v>
      </c>
      <c r="AV344" s="13" t="s">
        <v>287</v>
      </c>
      <c r="AW344" s="13" t="str">
        <f>CONCATENATE(AQ344," ",AS344,CHAR(10),W344,CHAR(10),AU344)</f>
        <v>MPCMS Control Cabinet 
3-60-JMCC-0002
Passport</v>
      </c>
      <c r="AX344" s="13" t="str">
        <f>CONCATENATE(AR344," ",AT344,CHAR(10),W344,CHAR(10),AV344)</f>
        <v>Шкаф системный МСОиВО 
3-60-JMCC-0002
Паспорт</v>
      </c>
      <c r="AY344" s="5"/>
      <c r="AZ344" s="5" t="s">
        <v>490</v>
      </c>
      <c r="BA344" s="5" t="s">
        <v>489</v>
      </c>
      <c r="BB344" s="5" t="str">
        <f>IF(FW344&gt;0,"02",IF(FN344&gt;0,"01",IF(FE344&gt;0,"00",IF(EM344&gt;0,"G1",IF(ED344&gt;0,"F1",IF(DU344&gt;0,"E1",IF(DL344&gt;0,"D1",IF(DC344&gt;0,"C1",IF(CT344&gt;0,"B1",IF(BM344&gt;0,"A1","-"))))))))))</f>
        <v>-</v>
      </c>
      <c r="BC344" s="167" t="str">
        <f t="shared" si="339"/>
        <v>-</v>
      </c>
      <c r="BD344" s="5" t="str">
        <f t="shared" si="340"/>
        <v>-</v>
      </c>
      <c r="BE344" s="5"/>
      <c r="BF344" s="5"/>
      <c r="BG344" s="12"/>
      <c r="BH344" s="5"/>
      <c r="BI344" s="5"/>
      <c r="BJ344" s="54">
        <f>FB344-(28+15)</f>
        <v>44227</v>
      </c>
      <c r="BK344" s="54">
        <f ca="1">IF(BM344&gt;0,BL344,IF(BJ344&lt;TODAY(),WORKDAY(TODAY(),10),BJ344))</f>
        <v>44294</v>
      </c>
      <c r="BL344" s="54"/>
      <c r="BM344" s="5"/>
      <c r="BN344" s="167"/>
      <c r="BO344" s="167"/>
      <c r="BP344" s="167"/>
      <c r="BQ344" s="167"/>
      <c r="BR344" s="157"/>
      <c r="BS344" s="157"/>
      <c r="BT344" s="157"/>
      <c r="BU344" s="157"/>
      <c r="BV344" s="157"/>
      <c r="BW344" s="147"/>
      <c r="BX344" s="147"/>
      <c r="BY344" s="147"/>
      <c r="BZ344" s="147"/>
      <c r="CA344" s="147"/>
      <c r="CB344" s="125"/>
      <c r="CC344" s="125"/>
      <c r="CD344" s="125"/>
      <c r="CE344" s="125"/>
      <c r="CF344" s="125"/>
      <c r="CG344" s="125"/>
      <c r="CH344" s="125"/>
      <c r="CI344" s="125"/>
      <c r="CJ344" s="125"/>
      <c r="CK344" s="125"/>
      <c r="CL344" s="24">
        <f>WORKDAY(BJ344,20)</f>
        <v>44253</v>
      </c>
      <c r="CM344" s="24" t="str">
        <f>IF(BM344&gt;0,WORKDAY(BK344,10),"-")</f>
        <v>-</v>
      </c>
      <c r="CN344" s="54"/>
      <c r="CO344" s="117"/>
      <c r="CP344" s="34">
        <v>3</v>
      </c>
      <c r="CQ344" s="24">
        <f>WORKDAY(CL344,10)</f>
        <v>44267</v>
      </c>
      <c r="CR344" s="24" t="str">
        <f>IF(CO344&gt;0,WORKDAY(CM344,10),"-")</f>
        <v>-</v>
      </c>
      <c r="CS344" s="54"/>
      <c r="CT344" s="5"/>
      <c r="CU344" s="24" t="str">
        <f>IF(CT344&gt;0,WORKDAY(CQ344,10),"-")</f>
        <v>-</v>
      </c>
      <c r="CV344" s="24" t="str">
        <f>IF(CT344&gt;0,WORKDAY(CR344,10),"-")</f>
        <v>-</v>
      </c>
      <c r="CW344" s="54"/>
      <c r="CX344" s="5"/>
      <c r="CY344" s="34"/>
      <c r="CZ344" s="24" t="str">
        <f>IF(CX344&gt;0,WORKDAY(CU344,10),"-")</f>
        <v>-</v>
      </c>
      <c r="DA344" s="24" t="str">
        <f>IF(CX344&gt;0,WORKDAY(CV344,10),"-")</f>
        <v>-</v>
      </c>
      <c r="DB344" s="24"/>
      <c r="DC344" s="5"/>
      <c r="DD344" s="24" t="str">
        <f>IF(DC344&gt;0,WORKDAY(CZ344,10),"-")</f>
        <v>-</v>
      </c>
      <c r="DE344" s="24" t="str">
        <f>IF(DC344&gt;0,WORKDAY(DA344,10),"-")</f>
        <v>-</v>
      </c>
      <c r="DF344" s="5"/>
      <c r="DG344" s="5"/>
      <c r="DH344" s="54"/>
      <c r="DI344" s="24" t="str">
        <f>IF(DG344&gt;0,WORKDAY(DD344,10),"-")</f>
        <v>-</v>
      </c>
      <c r="DJ344" s="24" t="str">
        <f>IF(DG344&gt;0,WORKDAY(DE344,10),"-")</f>
        <v>-</v>
      </c>
      <c r="DK344" s="5"/>
      <c r="DL344" s="5"/>
      <c r="DM344" s="24" t="str">
        <f>IF(DL344&gt;0,WORKDAY(DI344,10),"-")</f>
        <v>-</v>
      </c>
      <c r="DN344" s="24" t="str">
        <f>IF(DL344&gt;0,WORKDAY(DJ344,10),"-")</f>
        <v>-</v>
      </c>
      <c r="DO344" s="5"/>
      <c r="DP344" s="5"/>
      <c r="DQ344" s="54"/>
      <c r="DR344" s="24" t="str">
        <f>IF(DP344&gt;0,WORKDAY(DM344,10),"-")</f>
        <v>-</v>
      </c>
      <c r="DS344" s="24" t="str">
        <f>IF(DP344&gt;0,WORKDAY(DN344,10),"-")</f>
        <v>-</v>
      </c>
      <c r="DT344" s="5"/>
      <c r="DU344" s="5"/>
      <c r="DV344" s="24" t="str">
        <f>IF(DU344&gt;0,WORKDAY(DR344,10),"-")</f>
        <v>-</v>
      </c>
      <c r="DW344" s="24" t="str">
        <f>IF(DU344&gt;0,WORKDAY(DS344,10),"-")</f>
        <v>-</v>
      </c>
      <c r="DX344" s="5"/>
      <c r="DY344" s="5"/>
      <c r="DZ344" s="54"/>
      <c r="EA344" s="24" t="str">
        <f>IF(DY344&gt;0,WORKDAY(DV344,10),"-")</f>
        <v>-</v>
      </c>
      <c r="EB344" s="24" t="str">
        <f>IF(DY344&gt;0,WORKDAY(DW344,10),"-")</f>
        <v>-</v>
      </c>
      <c r="EC344" s="5"/>
      <c r="ED344" s="5"/>
      <c r="EE344" s="24" t="str">
        <f>IF(ED344&gt;0,WORKDAY(EA344,10),"-")</f>
        <v>-</v>
      </c>
      <c r="EF344" s="24" t="str">
        <f>IF(ED344&gt;0,WORKDAY(EB344,10),"-")</f>
        <v>-</v>
      </c>
      <c r="EG344" s="5"/>
      <c r="EH344" s="5"/>
      <c r="EI344" s="54"/>
      <c r="EJ344" s="24" t="str">
        <f>IF(EH344&gt;0,WORKDAY(EE344,10),"-")</f>
        <v>-</v>
      </c>
      <c r="EK344" s="24" t="str">
        <f>IF(EH344&gt;0,WORKDAY(EF344,10),"-")</f>
        <v>-</v>
      </c>
      <c r="EL344" s="5"/>
      <c r="EM344" s="5"/>
      <c r="EN344" s="24" t="str">
        <f>IF(EM344&gt;0,WORKDAY(EJ344,10),"-")</f>
        <v>-</v>
      </c>
      <c r="EO344" s="24" t="str">
        <f>IF(EM344&gt;0,WORKDAY(EK344,10),"-")</f>
        <v>-</v>
      </c>
      <c r="EP344" s="5"/>
      <c r="EQ344" s="5"/>
      <c r="ER344" s="54"/>
      <c r="ES344" s="54"/>
      <c r="ET344" s="54"/>
      <c r="EU344" s="54"/>
      <c r="EV344" s="54"/>
      <c r="EW344" s="24"/>
      <c r="EX344" s="24"/>
      <c r="EY344" s="167"/>
      <c r="EZ344" s="167"/>
      <c r="FA344" s="193"/>
      <c r="FB344" s="214">
        <v>44270</v>
      </c>
      <c r="FC344" s="214">
        <f ca="1">IF(BK344&gt;0,IF(DC344&gt;0,WORKDAY(DB344,20),IF(CT344&gt;0,WORKDAY(CS344,30),IF(CO344&gt;0,WORKDAY(CN344,40),FB344))),"-")</f>
        <v>44270</v>
      </c>
      <c r="FD344" s="167"/>
      <c r="FE344" s="167"/>
      <c r="FF344" s="24" t="str">
        <f>IF(FE344&gt;0,WORKDAY(FB344,10),"-")</f>
        <v>-</v>
      </c>
      <c r="FG344" s="24" t="str">
        <f>IF(FE344&gt;0,WORKDAY(FC344,10),"-")</f>
        <v>-</v>
      </c>
      <c r="FH344" s="167"/>
      <c r="FI344" s="167"/>
      <c r="FJ344" s="196">
        <v>1</v>
      </c>
      <c r="FK344" s="24"/>
      <c r="FL344" s="24">
        <f>FK344</f>
        <v>0</v>
      </c>
      <c r="FM344" s="5"/>
      <c r="FN344" s="5"/>
      <c r="FO344" s="24" t="str">
        <f>IF(FN344&gt;0,WORKDAY(FK344,10),"-")</f>
        <v>-</v>
      </c>
      <c r="FP344" s="24" t="str">
        <f>IF(FN344&gt;0,WORKDAY(FL344,10),"-")</f>
        <v>-</v>
      </c>
      <c r="FQ344" s="5"/>
      <c r="FR344" s="5"/>
      <c r="FS344" s="54"/>
      <c r="FT344" s="24"/>
      <c r="FU344" s="24">
        <f>FT344</f>
        <v>0</v>
      </c>
      <c r="FV344" s="5"/>
      <c r="FW344" s="5"/>
      <c r="FX344" s="24" t="str">
        <f>IF(FW344&gt;0,WORKDAY(FT344,10),"-")</f>
        <v>-</v>
      </c>
      <c r="FY344" s="24" t="str">
        <f>IF(FW344&gt;0,WORKDAY(FU344,10),"-")</f>
        <v>-</v>
      </c>
      <c r="FZ344" s="5"/>
      <c r="GA344" s="5"/>
      <c r="GB344" s="54"/>
      <c r="GC344" s="54"/>
      <c r="GD344" s="54"/>
      <c r="GE344" s="54"/>
      <c r="GF344" s="54"/>
      <c r="GG344" s="54"/>
      <c r="GH344" s="54"/>
      <c r="GI344" s="54"/>
      <c r="GJ344" s="54"/>
      <c r="GK344" s="54"/>
      <c r="GL344" s="54"/>
      <c r="GM344" s="54"/>
      <c r="GN344" s="54"/>
      <c r="GO344" s="54"/>
      <c r="GP344" s="54"/>
      <c r="GQ344" s="54"/>
      <c r="GR344" s="54"/>
      <c r="GS344" s="54"/>
      <c r="GT344" s="54"/>
      <c r="GU344" s="54"/>
      <c r="GV344" s="54"/>
      <c r="GW344" s="54"/>
      <c r="GX344" s="54"/>
      <c r="GY344" s="54"/>
      <c r="GZ344" s="193"/>
      <c r="HA344" s="54"/>
      <c r="HB344" s="54"/>
      <c r="HC344" s="54"/>
      <c r="HD344" s="34">
        <f t="shared" ca="1" si="317"/>
        <v>1</v>
      </c>
      <c r="HE344" s="25">
        <f t="shared" si="341"/>
        <v>0</v>
      </c>
      <c r="HF344" s="25">
        <f t="shared" ca="1" si="342"/>
        <v>1.5197568389057751E-3</v>
      </c>
      <c r="HG344" s="25">
        <f t="shared" si="343"/>
        <v>0</v>
      </c>
      <c r="HH344" s="25">
        <f t="shared" ca="1" si="344"/>
        <v>2.012072434607646E-3</v>
      </c>
      <c r="HI344" s="25"/>
      <c r="HJ344" s="25"/>
      <c r="HK344" s="5"/>
      <c r="HL344" s="24" t="str">
        <f t="shared" ca="1" si="311"/>
        <v>-</v>
      </c>
      <c r="HM344" s="107"/>
      <c r="HN344" s="85"/>
      <c r="HO344" s="204" t="str">
        <f t="shared" si="319"/>
        <v>не выгружено A1</v>
      </c>
      <c r="HP344" s="204" t="str">
        <f t="shared" si="320"/>
        <v>не выгружено 00</v>
      </c>
      <c r="HQ344" s="182" t="str">
        <f t="shared" si="321"/>
        <v>не выгружено A1</v>
      </c>
      <c r="HR344" s="182" t="str">
        <f t="shared" si="322"/>
        <v>не выгружено A1</v>
      </c>
      <c r="HS344" s="182" t="b">
        <f t="shared" si="323"/>
        <v>0</v>
      </c>
      <c r="HT344" s="182" t="str">
        <f t="shared" si="324"/>
        <v>не выгружено A1</v>
      </c>
      <c r="HU344" s="182" t="str">
        <f t="shared" si="325"/>
        <v>не выгружено A1</v>
      </c>
      <c r="HV344" s="191" t="str">
        <f t="shared" si="326"/>
        <v>не выгружено A1</v>
      </c>
      <c r="HW344" s="184" t="str">
        <f t="shared" si="327"/>
        <v>не выгружено A1</v>
      </c>
      <c r="HX344" s="191" t="str">
        <f t="shared" si="328"/>
        <v>не выгружено A1</v>
      </c>
      <c r="HY344" s="183"/>
      <c r="HZ344" s="182" t="str">
        <f t="shared" si="329"/>
        <v>не выгружено</v>
      </c>
      <c r="IA344" s="182" t="str">
        <f t="shared" si="330"/>
        <v>A1</v>
      </c>
      <c r="IB344" s="182" t="str">
        <f t="shared" si="331"/>
        <v>не выгружено</v>
      </c>
      <c r="IC344" s="182" t="str">
        <f t="shared" si="332"/>
        <v>A1</v>
      </c>
      <c r="ID344" s="182" t="str">
        <f t="shared" si="333"/>
        <v>A1</v>
      </c>
      <c r="IE344" s="185" t="str">
        <f t="shared" si="334"/>
        <v>выгрузить A1</v>
      </c>
      <c r="IF344" s="135" t="s">
        <v>705</v>
      </c>
      <c r="IG344" s="181">
        <v>1</v>
      </c>
      <c r="IH344" s="85"/>
      <c r="II344" s="85"/>
      <c r="IJ344" s="85"/>
      <c r="IK344" s="85"/>
      <c r="IL344" s="85"/>
      <c r="IM344" s="85"/>
      <c r="IN344" s="85"/>
      <c r="IO344" s="85"/>
      <c r="IP344" s="85"/>
      <c r="IQ344" s="85"/>
      <c r="IR344" s="85"/>
      <c r="IS344" s="85"/>
      <c r="IT344" s="85"/>
      <c r="IU344" s="85"/>
      <c r="IV344" s="85"/>
      <c r="IW344" s="85"/>
      <c r="IX344" s="85"/>
      <c r="IY344" s="85"/>
      <c r="IZ344" s="85"/>
      <c r="JA344" s="85"/>
      <c r="JB344" s="85"/>
      <c r="JC344" s="85"/>
      <c r="JD344" s="85"/>
      <c r="JE344" s="85"/>
      <c r="JF344" s="85"/>
      <c r="JG344" s="85"/>
      <c r="JH344" s="85"/>
      <c r="JI344" s="85"/>
      <c r="JJ344" s="85"/>
      <c r="JK344" s="85"/>
      <c r="JL344" s="85"/>
      <c r="JM344" s="85"/>
      <c r="JN344" s="85"/>
      <c r="JO344" s="85"/>
      <c r="JP344" s="85"/>
      <c r="JQ344" s="85"/>
      <c r="JR344" s="85"/>
      <c r="JS344" s="85"/>
      <c r="JT344" s="85"/>
      <c r="JU344" s="85"/>
      <c r="JV344" s="85"/>
      <c r="JW344" s="85"/>
      <c r="JX344" s="85"/>
      <c r="JY344" s="85"/>
      <c r="JZ344" s="85"/>
      <c r="KA344" s="85"/>
      <c r="KB344" s="85"/>
      <c r="KC344" s="85"/>
    </row>
    <row r="345" spans="1:289" s="87" customFormat="1" ht="15" hidden="1" customHeight="1">
      <c r="A345" s="17"/>
      <c r="B345" s="20"/>
      <c r="C345" s="20"/>
      <c r="D345" s="18"/>
      <c r="E345" s="18"/>
      <c r="F345" s="18"/>
      <c r="G345" s="18"/>
      <c r="H345" s="18"/>
      <c r="I345" s="18"/>
      <c r="J345" s="18"/>
      <c r="K345" s="18"/>
      <c r="L345" s="18"/>
      <c r="M345" s="18"/>
      <c r="N345" s="18"/>
      <c r="O345" s="18"/>
      <c r="P345" s="18"/>
      <c r="Q345" s="18"/>
      <c r="R345" s="18"/>
      <c r="S345" s="18"/>
      <c r="T345" s="18"/>
      <c r="U345" s="18"/>
      <c r="V345" s="18"/>
      <c r="W345" s="20"/>
      <c r="X345" s="20"/>
      <c r="Y345" s="20"/>
      <c r="Z345" s="20"/>
      <c r="AA345" s="20"/>
      <c r="AB345" s="20"/>
      <c r="AC345" s="20"/>
      <c r="AD345" s="18"/>
      <c r="AE345" s="20"/>
      <c r="AF345" s="20"/>
      <c r="AG345" s="20"/>
      <c r="AH345" s="20"/>
      <c r="AI345" s="20"/>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71"/>
      <c r="BO345" s="171"/>
      <c r="BP345" s="171"/>
      <c r="BQ345" s="171"/>
      <c r="BR345" s="161"/>
      <c r="BS345" s="161"/>
      <c r="BT345" s="161"/>
      <c r="BU345" s="161"/>
      <c r="BV345" s="161"/>
      <c r="BW345" s="151"/>
      <c r="BX345" s="151"/>
      <c r="BY345" s="151"/>
      <c r="BZ345" s="151"/>
      <c r="CA345" s="151"/>
      <c r="CB345" s="129"/>
      <c r="CC345" s="129"/>
      <c r="CD345" s="129"/>
      <c r="CE345" s="129"/>
      <c r="CF345" s="129"/>
      <c r="CG345" s="129"/>
      <c r="CH345" s="129"/>
      <c r="CI345" s="129"/>
      <c r="CJ345" s="129"/>
      <c r="CK345" s="129"/>
      <c r="CL345" s="18"/>
      <c r="CM345" s="18"/>
      <c r="CN345" s="18"/>
      <c r="CO345" s="118"/>
      <c r="CP345" s="48"/>
      <c r="CQ345" s="18"/>
      <c r="CR345" s="18"/>
      <c r="CS345" s="18"/>
      <c r="CT345" s="18"/>
      <c r="CU345" s="18"/>
      <c r="CV345" s="18"/>
      <c r="CW345" s="18"/>
      <c r="CX345" s="18"/>
      <c r="CY345" s="34"/>
      <c r="CZ345" s="18"/>
      <c r="DA345" s="18"/>
      <c r="DB345" s="18"/>
      <c r="DC345" s="18"/>
      <c r="DD345" s="18"/>
      <c r="DE345" s="18"/>
      <c r="DF345" s="18"/>
      <c r="DG345" s="18"/>
      <c r="DH345" s="45"/>
      <c r="DI345" s="18"/>
      <c r="DJ345" s="18"/>
      <c r="DK345" s="18"/>
      <c r="DL345" s="18"/>
      <c r="DM345" s="18"/>
      <c r="DN345" s="18"/>
      <c r="DO345" s="18"/>
      <c r="DP345" s="18"/>
      <c r="DQ345" s="45"/>
      <c r="DR345" s="18"/>
      <c r="DS345" s="18"/>
      <c r="DT345" s="18"/>
      <c r="DU345" s="18"/>
      <c r="DV345" s="18"/>
      <c r="DW345" s="18"/>
      <c r="DX345" s="18"/>
      <c r="DY345" s="18"/>
      <c r="DZ345" s="45"/>
      <c r="EA345" s="18"/>
      <c r="EB345" s="18"/>
      <c r="EC345" s="18"/>
      <c r="ED345" s="18"/>
      <c r="EE345" s="18"/>
      <c r="EF345" s="18"/>
      <c r="EG345" s="18"/>
      <c r="EH345" s="18"/>
      <c r="EI345" s="45"/>
      <c r="EJ345" s="18"/>
      <c r="EK345" s="18"/>
      <c r="EL345" s="18"/>
      <c r="EM345" s="18"/>
      <c r="EN345" s="18"/>
      <c r="EO345" s="18"/>
      <c r="EP345" s="18"/>
      <c r="EQ345" s="18"/>
      <c r="ER345" s="45"/>
      <c r="ES345" s="110"/>
      <c r="ET345" s="110"/>
      <c r="EU345" s="110"/>
      <c r="EV345" s="110"/>
      <c r="EW345" s="192"/>
      <c r="EX345" s="192"/>
      <c r="EY345" s="192"/>
      <c r="EZ345" s="192"/>
      <c r="FA345" s="199"/>
      <c r="FB345" s="214"/>
      <c r="FC345" s="214"/>
      <c r="FD345" s="18"/>
      <c r="FE345" s="18"/>
      <c r="FF345" s="18"/>
      <c r="FG345" s="18"/>
      <c r="FH345" s="18"/>
      <c r="FI345" s="18"/>
      <c r="FJ345" s="34"/>
      <c r="FK345" s="18"/>
      <c r="FL345" s="18"/>
      <c r="FM345" s="18"/>
      <c r="FN345" s="18"/>
      <c r="FO345" s="18"/>
      <c r="FP345" s="18"/>
      <c r="FQ345" s="18"/>
      <c r="FR345" s="18"/>
      <c r="FS345" s="45"/>
      <c r="FT345" s="18"/>
      <c r="FU345" s="18"/>
      <c r="FV345" s="18"/>
      <c r="FW345" s="18"/>
      <c r="FX345" s="18"/>
      <c r="FY345" s="18"/>
      <c r="FZ345" s="18"/>
      <c r="GA345" s="18"/>
      <c r="GB345" s="45"/>
      <c r="GC345" s="110"/>
      <c r="GD345" s="110"/>
      <c r="GE345" s="110"/>
      <c r="GF345" s="110"/>
      <c r="GG345" s="110"/>
      <c r="GH345" s="110"/>
      <c r="GI345" s="110"/>
      <c r="GJ345" s="110"/>
      <c r="GK345" s="110"/>
      <c r="GL345" s="110"/>
      <c r="GM345" s="110"/>
      <c r="GN345" s="110"/>
      <c r="GO345" s="110"/>
      <c r="GP345" s="110"/>
      <c r="GQ345" s="110"/>
      <c r="GR345" s="110"/>
      <c r="GS345" s="110"/>
      <c r="GT345" s="110"/>
      <c r="GU345" s="110"/>
      <c r="GV345" s="110"/>
      <c r="GW345" s="110"/>
      <c r="GX345" s="110"/>
      <c r="GY345" s="45"/>
      <c r="GZ345" s="199"/>
      <c r="HA345" s="110"/>
      <c r="HB345" s="110"/>
      <c r="HC345" s="110"/>
      <c r="HD345" s="34">
        <f t="shared" si="317"/>
        <v>0</v>
      </c>
      <c r="HE345" s="25">
        <f t="shared" si="341"/>
        <v>0</v>
      </c>
      <c r="HF345" s="25">
        <f t="shared" si="342"/>
        <v>0</v>
      </c>
      <c r="HG345" s="25">
        <f t="shared" si="343"/>
        <v>0</v>
      </c>
      <c r="HH345" s="25">
        <f t="shared" si="344"/>
        <v>0</v>
      </c>
      <c r="HI345" s="25"/>
      <c r="HJ345" s="18"/>
      <c r="HK345" s="18"/>
      <c r="HL345" s="24" t="str">
        <f t="shared" si="311"/>
        <v>-</v>
      </c>
      <c r="HM345" s="107"/>
      <c r="HN345" s="85"/>
      <c r="HO345" s="204" t="str">
        <f t="shared" si="319"/>
        <v>---/---</v>
      </c>
      <c r="HP345" s="204" t="str">
        <f t="shared" si="320"/>
        <v>---/---</v>
      </c>
      <c r="HQ345" s="182" t="str">
        <f t="shared" si="321"/>
        <v>---/---</v>
      </c>
      <c r="HR345" s="182" t="str">
        <f t="shared" si="322"/>
        <v>---/---</v>
      </c>
      <c r="HS345" s="182" t="b">
        <f t="shared" si="323"/>
        <v>0</v>
      </c>
      <c r="HT345" s="182" t="str">
        <f t="shared" si="324"/>
        <v>---/---</v>
      </c>
      <c r="HU345" s="182" t="str">
        <f t="shared" si="325"/>
        <v>---/---</v>
      </c>
      <c r="HV345" s="191" t="str">
        <f t="shared" si="326"/>
        <v>---/---</v>
      </c>
      <c r="HW345" s="184" t="str">
        <f t="shared" si="327"/>
        <v>---/---</v>
      </c>
      <c r="HX345" s="191" t="str">
        <f t="shared" si="328"/>
        <v>---/---</v>
      </c>
      <c r="HY345" s="183"/>
      <c r="HZ345" s="182" t="str">
        <f t="shared" si="329"/>
        <v>---/---</v>
      </c>
      <c r="IA345" s="182" t="str">
        <f t="shared" si="330"/>
        <v>---/---</v>
      </c>
      <c r="IB345" s="182" t="str">
        <f t="shared" si="331"/>
        <v>---/---</v>
      </c>
      <c r="IC345" s="182" t="str">
        <f t="shared" si="332"/>
        <v>---/---</v>
      </c>
      <c r="ID345" s="182" t="str">
        <f t="shared" si="333"/>
        <v>---/---</v>
      </c>
      <c r="IE345" s="185" t="str">
        <f t="shared" si="334"/>
        <v>---/---</v>
      </c>
      <c r="IF345" s="135" t="s">
        <v>717</v>
      </c>
      <c r="IG345" s="181">
        <v>1</v>
      </c>
      <c r="IH345" s="85"/>
      <c r="II345" s="85"/>
      <c r="IJ345" s="85"/>
      <c r="IK345" s="85"/>
      <c r="IL345" s="85"/>
      <c r="IM345" s="85"/>
      <c r="IN345" s="85"/>
      <c r="IO345" s="85"/>
      <c r="IP345" s="85"/>
      <c r="IQ345" s="85"/>
      <c r="IR345" s="85"/>
      <c r="IS345" s="85"/>
      <c r="IT345" s="85"/>
      <c r="IU345" s="85"/>
      <c r="IV345" s="85"/>
      <c r="IW345" s="85"/>
      <c r="IX345" s="85"/>
      <c r="IY345" s="85"/>
      <c r="IZ345" s="85"/>
      <c r="JA345" s="85"/>
      <c r="JB345" s="85"/>
      <c r="JC345" s="85"/>
      <c r="JD345" s="85"/>
      <c r="JE345" s="85"/>
      <c r="JF345" s="85"/>
      <c r="JG345" s="85"/>
      <c r="JH345" s="85"/>
      <c r="JI345" s="85"/>
      <c r="JJ345" s="85"/>
      <c r="JK345" s="85"/>
      <c r="JL345" s="85"/>
      <c r="JM345" s="85"/>
      <c r="JN345" s="85"/>
      <c r="JO345" s="85"/>
      <c r="JP345" s="85"/>
      <c r="JQ345" s="85"/>
      <c r="JR345" s="85"/>
      <c r="JS345" s="85"/>
      <c r="JT345" s="85"/>
      <c r="JU345" s="85"/>
      <c r="JV345" s="85"/>
      <c r="JW345" s="85"/>
      <c r="JX345" s="85"/>
      <c r="JY345" s="85"/>
      <c r="JZ345" s="85"/>
      <c r="KA345" s="85"/>
      <c r="KB345" s="85"/>
      <c r="KC345" s="85"/>
    </row>
    <row r="346" spans="1:289" s="57" customFormat="1" ht="42.75" hidden="1" customHeight="1">
      <c r="A346" s="6"/>
      <c r="B346" s="19" t="s">
        <v>156</v>
      </c>
      <c r="C346" s="19" t="s">
        <v>157</v>
      </c>
      <c r="D346" s="5"/>
      <c r="E346" s="5"/>
      <c r="F346" s="5"/>
      <c r="G346" s="5"/>
      <c r="H346" s="5" t="s">
        <v>727</v>
      </c>
      <c r="I346" s="5" t="s">
        <v>736</v>
      </c>
      <c r="J346" s="5"/>
      <c r="K346" s="5"/>
      <c r="L346" s="5"/>
      <c r="M346" s="5"/>
      <c r="N346" s="5"/>
      <c r="O346" s="5"/>
      <c r="P346" s="5" t="s">
        <v>749</v>
      </c>
      <c r="Q346" s="5" t="s">
        <v>750</v>
      </c>
      <c r="R346" s="5" t="s">
        <v>208</v>
      </c>
      <c r="S346" s="5" t="s">
        <v>366</v>
      </c>
      <c r="T346" s="5" t="s">
        <v>367</v>
      </c>
      <c r="U346" s="5" t="s">
        <v>158</v>
      </c>
      <c r="V346" s="5"/>
      <c r="W346" s="19" t="str">
        <f>CONCATENATE(X346,"-",Y346,"-",Z346,AA346,,AB346,"-",AC346)</f>
        <v>3-60-JMCC-0003</v>
      </c>
      <c r="X346" s="19" t="s">
        <v>180</v>
      </c>
      <c r="Y346" s="19" t="s">
        <v>182</v>
      </c>
      <c r="Z346" s="19" t="s">
        <v>312</v>
      </c>
      <c r="AA346" s="19" t="s">
        <v>303</v>
      </c>
      <c r="AB346" s="19"/>
      <c r="AC346" s="19" t="s">
        <v>193</v>
      </c>
      <c r="AD346" s="5"/>
      <c r="AE346" s="19">
        <v>4</v>
      </c>
      <c r="AF346" s="19" t="s">
        <v>181</v>
      </c>
      <c r="AG346" s="19" t="s">
        <v>182</v>
      </c>
      <c r="AH346" s="19">
        <v>335</v>
      </c>
      <c r="AI346" s="19" t="s">
        <v>193</v>
      </c>
      <c r="AJ346" s="5"/>
      <c r="AK346" s="5"/>
      <c r="AL346" s="5" t="s">
        <v>125</v>
      </c>
      <c r="AM346" s="5"/>
      <c r="AN346" s="5" t="s">
        <v>167</v>
      </c>
      <c r="AO346" s="5" t="str">
        <f>CONCATENATE("0055-",B346,"-",C346,"-","4",".",AE346,".",AF346,".",AG346,".",AH346,"-",AL346,".",AN346,"-",AI346)</f>
        <v>0055-CPC-GA1-4.4.4.60.335-ATH4.RD-0003</v>
      </c>
      <c r="AP346" s="5" t="str">
        <f>CONCATENATE("0055-",B346,"-",C346,"-","4",".",AE346,".",AF346,".",AG346,".",AH346,"-",AL346,"-",AN346,"-",AI346,"_",BD346,"_",U346)</f>
        <v>0055-CPC-GA1-4.4.4.60.335-ATH4-RD-0003_-_ER</v>
      </c>
      <c r="AQ346" s="13" t="s">
        <v>512</v>
      </c>
      <c r="AR346" s="13" t="s">
        <v>411</v>
      </c>
      <c r="AS346" s="13"/>
      <c r="AT346" s="13"/>
      <c r="AU346" s="13" t="s">
        <v>318</v>
      </c>
      <c r="AV346" s="13" t="s">
        <v>333</v>
      </c>
      <c r="AW346" s="13" t="str">
        <f>CONCATENATE(AQ346," ",AS346,CHAR(10),W346,CHAR(10),AU346)</f>
        <v>MPCMS Control Cabinet 
3-60-JMCC-0003
List of drawings</v>
      </c>
      <c r="AX346" s="13" t="str">
        <f>CONCATENATE(AR346," ",AT346,CHAR(10),W346,CHAR(10),AV346)</f>
        <v>Шкаф системный МСОиВО 
3-60-JMCC-0003
Ведомость документов</v>
      </c>
      <c r="AY346" s="5"/>
      <c r="AZ346" s="5" t="s">
        <v>490</v>
      </c>
      <c r="BA346" s="5" t="s">
        <v>489</v>
      </c>
      <c r="BB346" s="5" t="str">
        <f>IF(FW346&gt;0,"02",IF(FN346&gt;0,"01",IF(FE346&gt;0,"00",IF(EM346&gt;0,"G1",IF(ED346&gt;0,"F1",IF(DU346&gt;0,"E1",IF(DL346&gt;0,"D1",IF(DC346&gt;0,"C1",IF(CT346&gt;0,"B1",IF(BM346&gt;0,"A1","-"))))))))))</f>
        <v>-</v>
      </c>
      <c r="BC346" s="167" t="str">
        <f t="shared" ref="BC346:BC350" si="345">IF(OR(BB346="A1",BB346="B1",BB346="C1",BB346="D1",BB346="E1",BB346="F1",BB346="G1",BB346="H1"),"IFR",IF(OR(BB346="00",BB346="01",BB346="02",BB346="03",BB346="04",BB346="05"),"IFU","-"))</f>
        <v>-</v>
      </c>
      <c r="BD346" s="5" t="str">
        <f t="shared" ref="BD346:BD350" si="346">BB346</f>
        <v>-</v>
      </c>
      <c r="BE346" s="5"/>
      <c r="BF346" s="5"/>
      <c r="BG346" s="12"/>
      <c r="BH346" s="5"/>
      <c r="BI346" s="5"/>
      <c r="BJ346" s="54">
        <f>FB346-(28+15)</f>
        <v>44208</v>
      </c>
      <c r="BK346" s="54">
        <f ca="1">IF(BM346&gt;0,BL346,IF(BJ346&lt;TODAY(),WORKDAY(TODAY(),10),BJ346))</f>
        <v>44294</v>
      </c>
      <c r="BL346" s="54"/>
      <c r="BM346" s="5"/>
      <c r="BN346" s="167"/>
      <c r="BO346" s="167"/>
      <c r="BP346" s="167"/>
      <c r="BQ346" s="167"/>
      <c r="BR346" s="157"/>
      <c r="BS346" s="157"/>
      <c r="BT346" s="157"/>
      <c r="BU346" s="157"/>
      <c r="BV346" s="157"/>
      <c r="BW346" s="147"/>
      <c r="BX346" s="147"/>
      <c r="BY346" s="147"/>
      <c r="BZ346" s="147"/>
      <c r="CA346" s="147"/>
      <c r="CB346" s="125"/>
      <c r="CC346" s="125"/>
      <c r="CD346" s="125"/>
      <c r="CE346" s="125"/>
      <c r="CF346" s="125"/>
      <c r="CG346" s="125"/>
      <c r="CH346" s="125"/>
      <c r="CI346" s="125"/>
      <c r="CJ346" s="125"/>
      <c r="CK346" s="125"/>
      <c r="CL346" s="24">
        <f>WORKDAY(BJ346,20)</f>
        <v>44236</v>
      </c>
      <c r="CM346" s="24" t="str">
        <f>IF(BM346&gt;0,WORKDAY(BK346,10),"-")</f>
        <v>-</v>
      </c>
      <c r="CN346" s="54"/>
      <c r="CO346" s="117"/>
      <c r="CP346" s="34">
        <v>2</v>
      </c>
      <c r="CQ346" s="24">
        <f>WORKDAY(CL346,10)</f>
        <v>44250</v>
      </c>
      <c r="CR346" s="24" t="str">
        <f>IF(CO346&gt;0,WORKDAY(CM346,10),"-")</f>
        <v>-</v>
      </c>
      <c r="CS346" s="54"/>
      <c r="CT346" s="5"/>
      <c r="CU346" s="24" t="str">
        <f>IF(CT346&gt;0,WORKDAY(CQ346,10),"-")</f>
        <v>-</v>
      </c>
      <c r="CV346" s="24" t="str">
        <f>IF(CT346&gt;0,WORKDAY(CR346,10),"-")</f>
        <v>-</v>
      </c>
      <c r="CW346" s="54"/>
      <c r="CX346" s="5"/>
      <c r="CY346" s="34"/>
      <c r="CZ346" s="24" t="str">
        <f>IF(CX346&gt;0,WORKDAY(CU346,10),"-")</f>
        <v>-</v>
      </c>
      <c r="DA346" s="24" t="str">
        <f>IF(CX346&gt;0,WORKDAY(CV346,10),"-")</f>
        <v>-</v>
      </c>
      <c r="DB346" s="24"/>
      <c r="DC346" s="5"/>
      <c r="DD346" s="24" t="str">
        <f>IF(DC346&gt;0,WORKDAY(CZ346,10),"-")</f>
        <v>-</v>
      </c>
      <c r="DE346" s="24" t="str">
        <f>IF(DC346&gt;0,WORKDAY(DA346,10),"-")</f>
        <v>-</v>
      </c>
      <c r="DF346" s="5"/>
      <c r="DG346" s="5"/>
      <c r="DH346" s="54"/>
      <c r="DI346" s="24" t="str">
        <f>IF(DG346&gt;0,WORKDAY(DD346,10),"-")</f>
        <v>-</v>
      </c>
      <c r="DJ346" s="24" t="str">
        <f>IF(DG346&gt;0,WORKDAY(DE346,10),"-")</f>
        <v>-</v>
      </c>
      <c r="DK346" s="5"/>
      <c r="DL346" s="5"/>
      <c r="DM346" s="24" t="str">
        <f>IF(DL346&gt;0,WORKDAY(DI346,10),"-")</f>
        <v>-</v>
      </c>
      <c r="DN346" s="24" t="str">
        <f>IF(DL346&gt;0,WORKDAY(DJ346,10),"-")</f>
        <v>-</v>
      </c>
      <c r="DO346" s="5"/>
      <c r="DP346" s="5"/>
      <c r="DQ346" s="54"/>
      <c r="DR346" s="24" t="str">
        <f>IF(DP346&gt;0,WORKDAY(DM346,10),"-")</f>
        <v>-</v>
      </c>
      <c r="DS346" s="24" t="str">
        <f>IF(DP346&gt;0,WORKDAY(DN346,10),"-")</f>
        <v>-</v>
      </c>
      <c r="DT346" s="5"/>
      <c r="DU346" s="5"/>
      <c r="DV346" s="24" t="str">
        <f>IF(DU346&gt;0,WORKDAY(DR346,10),"-")</f>
        <v>-</v>
      </c>
      <c r="DW346" s="24" t="str">
        <f>IF(DU346&gt;0,WORKDAY(DS346,10),"-")</f>
        <v>-</v>
      </c>
      <c r="DX346" s="5"/>
      <c r="DY346" s="5"/>
      <c r="DZ346" s="54"/>
      <c r="EA346" s="24" t="str">
        <f>IF(DY346&gt;0,WORKDAY(DV346,10),"-")</f>
        <v>-</v>
      </c>
      <c r="EB346" s="24" t="str">
        <f>IF(DY346&gt;0,WORKDAY(DW346,10),"-")</f>
        <v>-</v>
      </c>
      <c r="EC346" s="5"/>
      <c r="ED346" s="5"/>
      <c r="EE346" s="24" t="str">
        <f>IF(ED346&gt;0,WORKDAY(EA346,10),"-")</f>
        <v>-</v>
      </c>
      <c r="EF346" s="24" t="str">
        <f>IF(ED346&gt;0,WORKDAY(EB346,10),"-")</f>
        <v>-</v>
      </c>
      <c r="EG346" s="5"/>
      <c r="EH346" s="5"/>
      <c r="EI346" s="54"/>
      <c r="EJ346" s="24" t="str">
        <f>IF(EH346&gt;0,WORKDAY(EE346,10),"-")</f>
        <v>-</v>
      </c>
      <c r="EK346" s="24" t="str">
        <f>IF(EH346&gt;0,WORKDAY(EF346,10),"-")</f>
        <v>-</v>
      </c>
      <c r="EL346" s="5"/>
      <c r="EM346" s="5"/>
      <c r="EN346" s="24" t="str">
        <f>IF(EM346&gt;0,WORKDAY(EJ346,10),"-")</f>
        <v>-</v>
      </c>
      <c r="EO346" s="24" t="str">
        <f>IF(EM346&gt;0,WORKDAY(EK346,10),"-")</f>
        <v>-</v>
      </c>
      <c r="EP346" s="5"/>
      <c r="EQ346" s="5"/>
      <c r="ER346" s="54"/>
      <c r="ES346" s="54"/>
      <c r="ET346" s="54"/>
      <c r="EU346" s="54"/>
      <c r="EV346" s="54"/>
      <c r="EW346" s="24"/>
      <c r="EX346" s="24"/>
      <c r="EY346" s="167"/>
      <c r="EZ346" s="167"/>
      <c r="FA346" s="193"/>
      <c r="FB346" s="214">
        <v>44251</v>
      </c>
      <c r="FC346" s="214">
        <f ca="1">IF(BK346&gt;0,IF(DC346&gt;0,WORKDAY(DB346,20),IF(CT346&gt;0,WORKDAY(CS346,30),IF(CO346&gt;0,WORKDAY(CN346,40),FB346))),"-")</f>
        <v>44251</v>
      </c>
      <c r="FD346" s="5"/>
      <c r="FE346" s="5"/>
      <c r="FF346" s="24" t="str">
        <f>IF(FE346&gt;0,WORKDAY(FB346,10),"-")</f>
        <v>-</v>
      </c>
      <c r="FG346" s="24" t="str">
        <f>IF(FE346&gt;0,WORKDAY(FC346,10),"-")</f>
        <v>-</v>
      </c>
      <c r="FH346" s="5"/>
      <c r="FI346" s="5"/>
      <c r="FJ346" s="34"/>
      <c r="FK346" s="24"/>
      <c r="FL346" s="24">
        <f>FK346</f>
        <v>0</v>
      </c>
      <c r="FM346" s="5"/>
      <c r="FN346" s="5"/>
      <c r="FO346" s="24" t="str">
        <f>IF(FN346&gt;0,WORKDAY(FK346,10),"-")</f>
        <v>-</v>
      </c>
      <c r="FP346" s="24" t="str">
        <f>IF(FN346&gt;0,WORKDAY(FL346,10),"-")</f>
        <v>-</v>
      </c>
      <c r="FQ346" s="5"/>
      <c r="FR346" s="5"/>
      <c r="FS346" s="54"/>
      <c r="FT346" s="24"/>
      <c r="FU346" s="24">
        <f>FT346</f>
        <v>0</v>
      </c>
      <c r="FV346" s="5"/>
      <c r="FW346" s="5"/>
      <c r="FX346" s="24" t="str">
        <f>IF(FW346&gt;0,WORKDAY(FT346,10),"-")</f>
        <v>-</v>
      </c>
      <c r="FY346" s="24" t="str">
        <f>IF(FW346&gt;0,WORKDAY(FU346,10),"-")</f>
        <v>-</v>
      </c>
      <c r="FZ346" s="5"/>
      <c r="GA346" s="5"/>
      <c r="GB346" s="54"/>
      <c r="GC346" s="54"/>
      <c r="GD346" s="54"/>
      <c r="GE346" s="54"/>
      <c r="GF346" s="54"/>
      <c r="GG346" s="54"/>
      <c r="GH346" s="54"/>
      <c r="GI346" s="54"/>
      <c r="GJ346" s="54"/>
      <c r="GK346" s="54"/>
      <c r="GL346" s="54"/>
      <c r="GM346" s="54"/>
      <c r="GN346" s="54"/>
      <c r="GO346" s="54"/>
      <c r="GP346" s="54"/>
      <c r="GQ346" s="54"/>
      <c r="GR346" s="54"/>
      <c r="GS346" s="54"/>
      <c r="GT346" s="54"/>
      <c r="GU346" s="54"/>
      <c r="GV346" s="54"/>
      <c r="GW346" s="54"/>
      <c r="GX346" s="54"/>
      <c r="GY346" s="54"/>
      <c r="GZ346" s="193"/>
      <c r="HA346" s="54"/>
      <c r="HB346" s="54"/>
      <c r="HC346" s="54"/>
      <c r="HD346" s="34">
        <f t="shared" ca="1" si="317"/>
        <v>1</v>
      </c>
      <c r="HE346" s="25">
        <f t="shared" si="341"/>
        <v>0</v>
      </c>
      <c r="HF346" s="25">
        <f t="shared" ca="1" si="342"/>
        <v>1.5197568389057751E-3</v>
      </c>
      <c r="HG346" s="25">
        <f t="shared" si="343"/>
        <v>0</v>
      </c>
      <c r="HH346" s="25">
        <f t="shared" ca="1" si="344"/>
        <v>2.012072434607646E-3</v>
      </c>
      <c r="HI346" s="25"/>
      <c r="HJ346" s="25"/>
      <c r="HK346" s="5"/>
      <c r="HL346" s="24" t="str">
        <f t="shared" ca="1" si="311"/>
        <v>-</v>
      </c>
      <c r="HM346" s="107"/>
      <c r="HN346" s="85"/>
      <c r="HO346" s="204" t="str">
        <f t="shared" si="319"/>
        <v>не выгружено A1</v>
      </c>
      <c r="HP346" s="204" t="str">
        <f t="shared" si="320"/>
        <v>не выгружено 00</v>
      </c>
      <c r="HQ346" s="182" t="str">
        <f t="shared" si="321"/>
        <v>не выгружено A1</v>
      </c>
      <c r="HR346" s="182" t="str">
        <f t="shared" si="322"/>
        <v>не выгружено A1</v>
      </c>
      <c r="HS346" s="182" t="b">
        <f t="shared" si="323"/>
        <v>0</v>
      </c>
      <c r="HT346" s="182" t="str">
        <f t="shared" si="324"/>
        <v>не выгружено A1</v>
      </c>
      <c r="HU346" s="182" t="str">
        <f t="shared" si="325"/>
        <v>не выгружено A1</v>
      </c>
      <c r="HV346" s="191" t="str">
        <f t="shared" si="326"/>
        <v>не выгружено A1</v>
      </c>
      <c r="HW346" s="184" t="str">
        <f t="shared" si="327"/>
        <v>не выгружено A1</v>
      </c>
      <c r="HX346" s="191" t="str">
        <f t="shared" si="328"/>
        <v>не выгружено A1</v>
      </c>
      <c r="HY346" s="183"/>
      <c r="HZ346" s="182" t="str">
        <f t="shared" si="329"/>
        <v>не выгружено</v>
      </c>
      <c r="IA346" s="182" t="str">
        <f t="shared" si="330"/>
        <v>A1</v>
      </c>
      <c r="IB346" s="182" t="str">
        <f t="shared" si="331"/>
        <v>не выгружено</v>
      </c>
      <c r="IC346" s="182" t="str">
        <f t="shared" si="332"/>
        <v>A1</v>
      </c>
      <c r="ID346" s="182" t="str">
        <f t="shared" si="333"/>
        <v>A1</v>
      </c>
      <c r="IE346" s="185" t="str">
        <f t="shared" si="334"/>
        <v>выгрузить A1</v>
      </c>
      <c r="IF346" s="135" t="s">
        <v>705</v>
      </c>
      <c r="IG346" s="181">
        <v>1</v>
      </c>
      <c r="IH346" s="85"/>
      <c r="II346" s="85"/>
      <c r="IJ346" s="85"/>
      <c r="IK346" s="85"/>
      <c r="IL346" s="85"/>
      <c r="IM346" s="85"/>
      <c r="IN346" s="85"/>
      <c r="IO346" s="85"/>
      <c r="IP346" s="85"/>
      <c r="IQ346" s="85"/>
      <c r="IR346" s="85"/>
      <c r="IS346" s="85"/>
      <c r="IT346" s="85"/>
      <c r="IU346" s="85"/>
      <c r="IV346" s="85"/>
      <c r="IW346" s="85"/>
      <c r="IX346" s="85"/>
      <c r="IY346" s="85"/>
      <c r="IZ346" s="85"/>
      <c r="JA346" s="85"/>
      <c r="JB346" s="85"/>
      <c r="JC346" s="85"/>
      <c r="JD346" s="85"/>
      <c r="JE346" s="85"/>
      <c r="JF346" s="85"/>
      <c r="JG346" s="85"/>
      <c r="JH346" s="85"/>
      <c r="JI346" s="85"/>
      <c r="JJ346" s="85"/>
      <c r="JK346" s="85"/>
      <c r="JL346" s="85"/>
      <c r="JM346" s="85"/>
      <c r="JN346" s="85"/>
      <c r="JO346" s="85"/>
      <c r="JP346" s="85"/>
      <c r="JQ346" s="85"/>
      <c r="JR346" s="85"/>
      <c r="JS346" s="85"/>
      <c r="JT346" s="85"/>
      <c r="JU346" s="85"/>
      <c r="JV346" s="85"/>
      <c r="JW346" s="85"/>
      <c r="JX346" s="85"/>
      <c r="JY346" s="85"/>
      <c r="JZ346" s="85"/>
      <c r="KA346" s="85"/>
      <c r="KB346" s="85"/>
      <c r="KC346" s="85"/>
    </row>
    <row r="347" spans="1:289" s="57" customFormat="1" ht="42.75" hidden="1" customHeight="1">
      <c r="A347" s="6"/>
      <c r="B347" s="19" t="s">
        <v>156</v>
      </c>
      <c r="C347" s="19" t="s">
        <v>157</v>
      </c>
      <c r="D347" s="5"/>
      <c r="E347" s="5"/>
      <c r="F347" s="5"/>
      <c r="G347" s="5"/>
      <c r="H347" s="5" t="s">
        <v>727</v>
      </c>
      <c r="I347" s="5" t="s">
        <v>736</v>
      </c>
      <c r="J347" s="5"/>
      <c r="K347" s="5"/>
      <c r="L347" s="5"/>
      <c r="M347" s="5"/>
      <c r="N347" s="5"/>
      <c r="O347" s="5"/>
      <c r="P347" s="5" t="s">
        <v>749</v>
      </c>
      <c r="Q347" s="5" t="s">
        <v>750</v>
      </c>
      <c r="R347" s="5" t="s">
        <v>208</v>
      </c>
      <c r="S347" s="5" t="s">
        <v>366</v>
      </c>
      <c r="T347" s="5" t="s">
        <v>367</v>
      </c>
      <c r="U347" s="5" t="s">
        <v>158</v>
      </c>
      <c r="V347" s="5"/>
      <c r="W347" s="19" t="str">
        <f>CONCATENATE(X347,"-",Y347,"-",Z347,AA347,,AB347,"-",AC347)</f>
        <v>3-60-JMCC-0003</v>
      </c>
      <c r="X347" s="19" t="s">
        <v>180</v>
      </c>
      <c r="Y347" s="19" t="s">
        <v>182</v>
      </c>
      <c r="Z347" s="19" t="s">
        <v>312</v>
      </c>
      <c r="AA347" s="19" t="s">
        <v>303</v>
      </c>
      <c r="AB347" s="19"/>
      <c r="AC347" s="19" t="s">
        <v>193</v>
      </c>
      <c r="AD347" s="5"/>
      <c r="AE347" s="19">
        <v>4</v>
      </c>
      <c r="AF347" s="19" t="s">
        <v>181</v>
      </c>
      <c r="AG347" s="19" t="s">
        <v>182</v>
      </c>
      <c r="AH347" s="19">
        <v>335</v>
      </c>
      <c r="AI347" s="19" t="s">
        <v>193</v>
      </c>
      <c r="AJ347" s="5"/>
      <c r="AK347" s="5"/>
      <c r="AL347" s="5" t="s">
        <v>125</v>
      </c>
      <c r="AM347" s="5"/>
      <c r="AN347" s="5" t="s">
        <v>168</v>
      </c>
      <c r="AO347" s="5" t="str">
        <f>CONCATENATE("0055-",B347,"-",C347,"-","4",".",AE347,".",AF347,".",AG347,".",AH347,"-",AL347,".",AN347,"-",AI347)</f>
        <v>0055-CPC-GA1-4.4.4.60.335-ATH4.SP-0003</v>
      </c>
      <c r="AP347" s="5" t="str">
        <f>CONCATENATE("0055-",B347,"-",C347,"-","4",".",AE347,".",AF347,".",AG347,".",AH347,"-",AL347,"-",AN347,"-",AI347,"_",BD347,"_",U347)</f>
        <v>0055-CPC-GA1-4.4.4.60.335-ATH4-SP-0003_-_ER</v>
      </c>
      <c r="AQ347" s="13" t="s">
        <v>512</v>
      </c>
      <c r="AR347" s="13" t="s">
        <v>411</v>
      </c>
      <c r="AS347" s="13"/>
      <c r="AT347" s="13"/>
      <c r="AU347" s="13" t="s">
        <v>319</v>
      </c>
      <c r="AV347" s="13" t="s">
        <v>334</v>
      </c>
      <c r="AW347" s="13" t="str">
        <f>CONCATENATE(AQ347," ",AS347,CHAR(10),W347,CHAR(10),AU347)</f>
        <v>MPCMS Control Cabinet 
3-60-JMCC-0003
List of elements</v>
      </c>
      <c r="AX347" s="13" t="str">
        <f>CONCATENATE(AR347," ",AT347,CHAR(10),W347,CHAR(10),AV347)</f>
        <v>Шкаф системный МСОиВО 
3-60-JMCC-0003
Перечень элементов</v>
      </c>
      <c r="AY347" s="5"/>
      <c r="AZ347" s="5" t="s">
        <v>490</v>
      </c>
      <c r="BA347" s="5" t="s">
        <v>489</v>
      </c>
      <c r="BB347" s="5" t="str">
        <f>IF(FW347&gt;0,"02",IF(FN347&gt;0,"01",IF(FE347&gt;0,"00",IF(EM347&gt;0,"G1",IF(ED347&gt;0,"F1",IF(DU347&gt;0,"E1",IF(DL347&gt;0,"D1",IF(DC347&gt;0,"C1",IF(CT347&gt;0,"B1",IF(BM347&gt;0,"A1","-"))))))))))</f>
        <v>-</v>
      </c>
      <c r="BC347" s="167" t="str">
        <f t="shared" si="345"/>
        <v>-</v>
      </c>
      <c r="BD347" s="5" t="str">
        <f t="shared" si="346"/>
        <v>-</v>
      </c>
      <c r="BE347" s="5"/>
      <c r="BF347" s="5"/>
      <c r="BG347" s="12"/>
      <c r="BH347" s="5"/>
      <c r="BI347" s="5"/>
      <c r="BJ347" s="54">
        <f>FB347-(28+15)</f>
        <v>44208</v>
      </c>
      <c r="BK347" s="54">
        <f ca="1">IF(BM347&gt;0,BL347,IF(BJ347&lt;TODAY(),WORKDAY(TODAY(),10),BJ347))</f>
        <v>44294</v>
      </c>
      <c r="BL347" s="54"/>
      <c r="BM347" s="5"/>
      <c r="BN347" s="167"/>
      <c r="BO347" s="167"/>
      <c r="BP347" s="167"/>
      <c r="BQ347" s="167"/>
      <c r="BR347" s="157"/>
      <c r="BS347" s="157"/>
      <c r="BT347" s="157"/>
      <c r="BU347" s="157"/>
      <c r="BV347" s="157"/>
      <c r="BW347" s="147"/>
      <c r="BX347" s="147"/>
      <c r="BY347" s="147"/>
      <c r="BZ347" s="147"/>
      <c r="CA347" s="147"/>
      <c r="CB347" s="125"/>
      <c r="CC347" s="125"/>
      <c r="CD347" s="125"/>
      <c r="CE347" s="125"/>
      <c r="CF347" s="125"/>
      <c r="CG347" s="125"/>
      <c r="CH347" s="125"/>
      <c r="CI347" s="125"/>
      <c r="CJ347" s="125"/>
      <c r="CK347" s="125"/>
      <c r="CL347" s="24">
        <f>WORKDAY(BJ347,20)</f>
        <v>44236</v>
      </c>
      <c r="CM347" s="24" t="str">
        <f>IF(BM347&gt;0,WORKDAY(BK347,10),"-")</f>
        <v>-</v>
      </c>
      <c r="CN347" s="54"/>
      <c r="CO347" s="117"/>
      <c r="CP347" s="34">
        <v>2</v>
      </c>
      <c r="CQ347" s="24">
        <f>WORKDAY(CL347,10)</f>
        <v>44250</v>
      </c>
      <c r="CR347" s="24" t="str">
        <f>IF(CO347&gt;0,WORKDAY(CM347,10),"-")</f>
        <v>-</v>
      </c>
      <c r="CS347" s="54"/>
      <c r="CT347" s="5"/>
      <c r="CU347" s="24" t="str">
        <f>IF(CT347&gt;0,WORKDAY(CQ347,10),"-")</f>
        <v>-</v>
      </c>
      <c r="CV347" s="24" t="str">
        <f>IF(CT347&gt;0,WORKDAY(CR347,10),"-")</f>
        <v>-</v>
      </c>
      <c r="CW347" s="54"/>
      <c r="CX347" s="5"/>
      <c r="CY347" s="34"/>
      <c r="CZ347" s="24" t="str">
        <f>IF(CX347&gt;0,WORKDAY(CU347,10),"-")</f>
        <v>-</v>
      </c>
      <c r="DA347" s="24" t="str">
        <f>IF(CX347&gt;0,WORKDAY(CV347,10),"-")</f>
        <v>-</v>
      </c>
      <c r="DB347" s="24"/>
      <c r="DC347" s="5"/>
      <c r="DD347" s="24" t="str">
        <f>IF(DC347&gt;0,WORKDAY(CZ347,10),"-")</f>
        <v>-</v>
      </c>
      <c r="DE347" s="24" t="str">
        <f>IF(DC347&gt;0,WORKDAY(DA347,10),"-")</f>
        <v>-</v>
      </c>
      <c r="DF347" s="5"/>
      <c r="DG347" s="5"/>
      <c r="DH347" s="54"/>
      <c r="DI347" s="24" t="str">
        <f>IF(DG347&gt;0,WORKDAY(DD347,10),"-")</f>
        <v>-</v>
      </c>
      <c r="DJ347" s="24" t="str">
        <f>IF(DG347&gt;0,WORKDAY(DE347,10),"-")</f>
        <v>-</v>
      </c>
      <c r="DK347" s="5"/>
      <c r="DL347" s="5"/>
      <c r="DM347" s="24" t="str">
        <f>IF(DL347&gt;0,WORKDAY(DI347,10),"-")</f>
        <v>-</v>
      </c>
      <c r="DN347" s="24" t="str">
        <f>IF(DL347&gt;0,WORKDAY(DJ347,10),"-")</f>
        <v>-</v>
      </c>
      <c r="DO347" s="5"/>
      <c r="DP347" s="5"/>
      <c r="DQ347" s="54"/>
      <c r="DR347" s="24" t="str">
        <f>IF(DP347&gt;0,WORKDAY(DM347,10),"-")</f>
        <v>-</v>
      </c>
      <c r="DS347" s="24" t="str">
        <f>IF(DP347&gt;0,WORKDAY(DN347,10),"-")</f>
        <v>-</v>
      </c>
      <c r="DT347" s="5"/>
      <c r="DU347" s="5"/>
      <c r="DV347" s="24" t="str">
        <f>IF(DU347&gt;0,WORKDAY(DR347,10),"-")</f>
        <v>-</v>
      </c>
      <c r="DW347" s="24" t="str">
        <f>IF(DU347&gt;0,WORKDAY(DS347,10),"-")</f>
        <v>-</v>
      </c>
      <c r="DX347" s="5"/>
      <c r="DY347" s="5"/>
      <c r="DZ347" s="54"/>
      <c r="EA347" s="24" t="str">
        <f>IF(DY347&gt;0,WORKDAY(DV347,10),"-")</f>
        <v>-</v>
      </c>
      <c r="EB347" s="24" t="str">
        <f>IF(DY347&gt;0,WORKDAY(DW347,10),"-")</f>
        <v>-</v>
      </c>
      <c r="EC347" s="5"/>
      <c r="ED347" s="5"/>
      <c r="EE347" s="24" t="str">
        <f>IF(ED347&gt;0,WORKDAY(EA347,10),"-")</f>
        <v>-</v>
      </c>
      <c r="EF347" s="24" t="str">
        <f>IF(ED347&gt;0,WORKDAY(EB347,10),"-")</f>
        <v>-</v>
      </c>
      <c r="EG347" s="5"/>
      <c r="EH347" s="5"/>
      <c r="EI347" s="54"/>
      <c r="EJ347" s="24" t="str">
        <f>IF(EH347&gt;0,WORKDAY(EE347,10),"-")</f>
        <v>-</v>
      </c>
      <c r="EK347" s="24" t="str">
        <f>IF(EH347&gt;0,WORKDAY(EF347,10),"-")</f>
        <v>-</v>
      </c>
      <c r="EL347" s="5"/>
      <c r="EM347" s="5"/>
      <c r="EN347" s="24" t="str">
        <f>IF(EM347&gt;0,WORKDAY(EJ347,10),"-")</f>
        <v>-</v>
      </c>
      <c r="EO347" s="24" t="str">
        <f>IF(EM347&gt;0,WORKDAY(EK347,10),"-")</f>
        <v>-</v>
      </c>
      <c r="EP347" s="5"/>
      <c r="EQ347" s="5"/>
      <c r="ER347" s="54"/>
      <c r="ES347" s="54"/>
      <c r="ET347" s="54"/>
      <c r="EU347" s="54"/>
      <c r="EV347" s="54"/>
      <c r="EW347" s="24"/>
      <c r="EX347" s="24"/>
      <c r="EY347" s="167"/>
      <c r="EZ347" s="167"/>
      <c r="FA347" s="193"/>
      <c r="FB347" s="214">
        <v>44251</v>
      </c>
      <c r="FC347" s="214">
        <f ca="1">IF(BK347&gt;0,IF(DC347&gt;0,WORKDAY(DB347,20),IF(CT347&gt;0,WORKDAY(CS347,30),IF(CO347&gt;0,WORKDAY(CN347,40),FB347))),"-")</f>
        <v>44251</v>
      </c>
      <c r="FD347" s="5"/>
      <c r="FE347" s="5"/>
      <c r="FF347" s="24" t="str">
        <f>IF(FE347&gt;0,WORKDAY(FB347,10),"-")</f>
        <v>-</v>
      </c>
      <c r="FG347" s="24" t="str">
        <f>IF(FE347&gt;0,WORKDAY(FC347,10),"-")</f>
        <v>-</v>
      </c>
      <c r="FH347" s="5"/>
      <c r="FI347" s="5"/>
      <c r="FJ347" s="34"/>
      <c r="FK347" s="24"/>
      <c r="FL347" s="24">
        <f>FK347</f>
        <v>0</v>
      </c>
      <c r="FM347" s="5"/>
      <c r="FN347" s="5"/>
      <c r="FO347" s="24" t="str">
        <f>IF(FN347&gt;0,WORKDAY(FK347,10),"-")</f>
        <v>-</v>
      </c>
      <c r="FP347" s="24" t="str">
        <f>IF(FN347&gt;0,WORKDAY(FL347,10),"-")</f>
        <v>-</v>
      </c>
      <c r="FQ347" s="5"/>
      <c r="FR347" s="5"/>
      <c r="FS347" s="54"/>
      <c r="FT347" s="24"/>
      <c r="FU347" s="24">
        <f>FT347</f>
        <v>0</v>
      </c>
      <c r="FV347" s="5"/>
      <c r="FW347" s="5"/>
      <c r="FX347" s="24" t="str">
        <f>IF(FW347&gt;0,WORKDAY(FT347,10),"-")</f>
        <v>-</v>
      </c>
      <c r="FY347" s="24" t="str">
        <f>IF(FW347&gt;0,WORKDAY(FU347,10),"-")</f>
        <v>-</v>
      </c>
      <c r="FZ347" s="5"/>
      <c r="GA347" s="5"/>
      <c r="GB347" s="54"/>
      <c r="GC347" s="54"/>
      <c r="GD347" s="54"/>
      <c r="GE347" s="54"/>
      <c r="GF347" s="54"/>
      <c r="GG347" s="54"/>
      <c r="GH347" s="54"/>
      <c r="GI347" s="54"/>
      <c r="GJ347" s="54"/>
      <c r="GK347" s="54"/>
      <c r="GL347" s="54"/>
      <c r="GM347" s="54"/>
      <c r="GN347" s="54"/>
      <c r="GO347" s="54"/>
      <c r="GP347" s="54"/>
      <c r="GQ347" s="54"/>
      <c r="GR347" s="54"/>
      <c r="GS347" s="54"/>
      <c r="GT347" s="54"/>
      <c r="GU347" s="54"/>
      <c r="GV347" s="54"/>
      <c r="GW347" s="54"/>
      <c r="GX347" s="54"/>
      <c r="GY347" s="54"/>
      <c r="GZ347" s="193"/>
      <c r="HA347" s="54"/>
      <c r="HB347" s="54"/>
      <c r="HC347" s="54"/>
      <c r="HD347" s="34">
        <f t="shared" ca="1" si="317"/>
        <v>1</v>
      </c>
      <c r="HE347" s="25">
        <f t="shared" si="341"/>
        <v>0</v>
      </c>
      <c r="HF347" s="25">
        <f t="shared" ca="1" si="342"/>
        <v>1.5197568389057751E-3</v>
      </c>
      <c r="HG347" s="25">
        <f t="shared" si="343"/>
        <v>0</v>
      </c>
      <c r="HH347" s="25">
        <f t="shared" ca="1" si="344"/>
        <v>2.012072434607646E-3</v>
      </c>
      <c r="HI347" s="25"/>
      <c r="HJ347" s="25"/>
      <c r="HK347" s="5"/>
      <c r="HL347" s="24" t="str">
        <f t="shared" ca="1" si="311"/>
        <v>-</v>
      </c>
      <c r="HM347" s="107"/>
      <c r="HN347" s="85"/>
      <c r="HO347" s="204" t="str">
        <f t="shared" si="319"/>
        <v>не выгружено A1</v>
      </c>
      <c r="HP347" s="204" t="str">
        <f t="shared" si="320"/>
        <v>не выгружено 00</v>
      </c>
      <c r="HQ347" s="182" t="str">
        <f t="shared" si="321"/>
        <v>не выгружено A1</v>
      </c>
      <c r="HR347" s="182" t="str">
        <f t="shared" si="322"/>
        <v>не выгружено A1</v>
      </c>
      <c r="HS347" s="182" t="b">
        <f t="shared" si="323"/>
        <v>0</v>
      </c>
      <c r="HT347" s="182" t="str">
        <f t="shared" si="324"/>
        <v>не выгружено A1</v>
      </c>
      <c r="HU347" s="182" t="str">
        <f t="shared" si="325"/>
        <v>не выгружено A1</v>
      </c>
      <c r="HV347" s="191" t="str">
        <f t="shared" si="326"/>
        <v>не выгружено A1</v>
      </c>
      <c r="HW347" s="184" t="str">
        <f t="shared" si="327"/>
        <v>не выгружено A1</v>
      </c>
      <c r="HX347" s="191" t="str">
        <f t="shared" si="328"/>
        <v>не выгружено A1</v>
      </c>
      <c r="HY347" s="183"/>
      <c r="HZ347" s="182" t="str">
        <f t="shared" si="329"/>
        <v>не выгружено</v>
      </c>
      <c r="IA347" s="182" t="str">
        <f t="shared" si="330"/>
        <v>A1</v>
      </c>
      <c r="IB347" s="182" t="str">
        <f t="shared" si="331"/>
        <v>не выгружено</v>
      </c>
      <c r="IC347" s="182" t="str">
        <f t="shared" si="332"/>
        <v>A1</v>
      </c>
      <c r="ID347" s="182" t="str">
        <f t="shared" si="333"/>
        <v>A1</v>
      </c>
      <c r="IE347" s="185" t="str">
        <f t="shared" si="334"/>
        <v>выгрузить A1</v>
      </c>
      <c r="IF347" s="135" t="s">
        <v>705</v>
      </c>
      <c r="IG347" s="181">
        <v>1</v>
      </c>
      <c r="IH347" s="85"/>
      <c r="II347" s="85"/>
      <c r="IJ347" s="85"/>
      <c r="IK347" s="85"/>
      <c r="IL347" s="85"/>
      <c r="IM347" s="85"/>
      <c r="IN347" s="85"/>
      <c r="IO347" s="85"/>
      <c r="IP347" s="85"/>
      <c r="IQ347" s="85"/>
      <c r="IR347" s="85"/>
      <c r="IS347" s="85"/>
      <c r="IT347" s="85"/>
      <c r="IU347" s="85"/>
      <c r="IV347" s="85"/>
      <c r="IW347" s="85"/>
      <c r="IX347" s="85"/>
      <c r="IY347" s="85"/>
      <c r="IZ347" s="85"/>
      <c r="JA347" s="85"/>
      <c r="JB347" s="85"/>
      <c r="JC347" s="85"/>
      <c r="JD347" s="85"/>
      <c r="JE347" s="85"/>
      <c r="JF347" s="85"/>
      <c r="JG347" s="85"/>
      <c r="JH347" s="85"/>
      <c r="JI347" s="85"/>
      <c r="JJ347" s="85"/>
      <c r="JK347" s="85"/>
      <c r="JL347" s="85"/>
      <c r="JM347" s="85"/>
      <c r="JN347" s="85"/>
      <c r="JO347" s="85"/>
      <c r="JP347" s="85"/>
      <c r="JQ347" s="85"/>
      <c r="JR347" s="85"/>
      <c r="JS347" s="85"/>
      <c r="JT347" s="85"/>
      <c r="JU347" s="85"/>
      <c r="JV347" s="85"/>
      <c r="JW347" s="85"/>
      <c r="JX347" s="85"/>
      <c r="JY347" s="85"/>
      <c r="JZ347" s="85"/>
      <c r="KA347" s="85"/>
      <c r="KB347" s="85"/>
      <c r="KC347" s="85"/>
    </row>
    <row r="348" spans="1:289" s="57" customFormat="1" ht="42.75" hidden="1" customHeight="1">
      <c r="A348" s="6"/>
      <c r="B348" s="19" t="s">
        <v>156</v>
      </c>
      <c r="C348" s="19" t="s">
        <v>157</v>
      </c>
      <c r="D348" s="5"/>
      <c r="E348" s="5"/>
      <c r="F348" s="5"/>
      <c r="G348" s="5"/>
      <c r="H348" s="5" t="s">
        <v>727</v>
      </c>
      <c r="I348" s="5" t="s">
        <v>736</v>
      </c>
      <c r="J348" s="5"/>
      <c r="K348" s="5"/>
      <c r="L348" s="5"/>
      <c r="M348" s="5"/>
      <c r="N348" s="5"/>
      <c r="O348" s="5"/>
      <c r="P348" s="5" t="s">
        <v>749</v>
      </c>
      <c r="Q348" s="5" t="s">
        <v>750</v>
      </c>
      <c r="R348" s="5" t="s">
        <v>208</v>
      </c>
      <c r="S348" s="5" t="s">
        <v>366</v>
      </c>
      <c r="T348" s="5" t="s">
        <v>367</v>
      </c>
      <c r="U348" s="5" t="s">
        <v>158</v>
      </c>
      <c r="V348" s="5"/>
      <c r="W348" s="19" t="str">
        <f>CONCATENATE(X348,"-",Y348,"-",Z348,AA348,,AB348,"-",AC348)</f>
        <v>3-60-JMCC-0003</v>
      </c>
      <c r="X348" s="19" t="s">
        <v>180</v>
      </c>
      <c r="Y348" s="19" t="s">
        <v>182</v>
      </c>
      <c r="Z348" s="19" t="s">
        <v>312</v>
      </c>
      <c r="AA348" s="19" t="s">
        <v>303</v>
      </c>
      <c r="AB348" s="19"/>
      <c r="AC348" s="19" t="s">
        <v>193</v>
      </c>
      <c r="AD348" s="5"/>
      <c r="AE348" s="19">
        <v>4</v>
      </c>
      <c r="AF348" s="19" t="s">
        <v>181</v>
      </c>
      <c r="AG348" s="19" t="s">
        <v>182</v>
      </c>
      <c r="AH348" s="19">
        <v>335</v>
      </c>
      <c r="AI348" s="19" t="s">
        <v>193</v>
      </c>
      <c r="AJ348" s="5"/>
      <c r="AK348" s="5"/>
      <c r="AL348" s="5" t="s">
        <v>125</v>
      </c>
      <c r="AM348" s="5"/>
      <c r="AN348" s="5" t="s">
        <v>169</v>
      </c>
      <c r="AO348" s="5" t="str">
        <f>CONCATENATE("0055-",B348,"-",C348,"-","4",".",AE348,".",AF348,".",AG348,".",AH348,"-",AL348,".",AN348,"-",AI348)</f>
        <v>0055-CPC-GA1-4.4.4.60.335-ATH4.V0-0003</v>
      </c>
      <c r="AP348" s="5" t="str">
        <f>CONCATENATE("0055-",B348,"-",C348,"-","4",".",AE348,".",AF348,".",AG348,".",AH348,"-",AL348,"-",AN348,"-",AI348,"_",BD348,"_",U348)</f>
        <v>0055-CPC-GA1-4.4.4.60.335-ATH4-V0-0003_-_ER</v>
      </c>
      <c r="AQ348" s="13" t="s">
        <v>512</v>
      </c>
      <c r="AR348" s="13" t="s">
        <v>411</v>
      </c>
      <c r="AS348" s="13"/>
      <c r="AT348" s="13"/>
      <c r="AU348" s="13" t="s">
        <v>320</v>
      </c>
      <c r="AV348" s="13" t="s">
        <v>335</v>
      </c>
      <c r="AW348" s="13" t="str">
        <f>CONCATENATE(AQ348," ",AS348,CHAR(10),W348,CHAR(10),AU348)</f>
        <v>MPCMS Control Cabinet 
3-60-JMCC-0003
General view drawings</v>
      </c>
      <c r="AX348" s="13" t="str">
        <f>CONCATENATE(AR348," ",AT348,CHAR(10),W348,CHAR(10),AV348)</f>
        <v>Шкаф системный МСОиВО 
3-60-JMCC-0003
Чертеж общего вида</v>
      </c>
      <c r="AY348" s="5"/>
      <c r="AZ348" s="5" t="s">
        <v>490</v>
      </c>
      <c r="BA348" s="5" t="s">
        <v>489</v>
      </c>
      <c r="BB348" s="5" t="str">
        <f>IF(FW348&gt;0,"02",IF(FN348&gt;0,"01",IF(FE348&gt;0,"00",IF(EM348&gt;0,"G1",IF(ED348&gt;0,"F1",IF(DU348&gt;0,"E1",IF(DL348&gt;0,"D1",IF(DC348&gt;0,"C1",IF(CT348&gt;0,"B1",IF(BM348&gt;0,"A1","-"))))))))))</f>
        <v>-</v>
      </c>
      <c r="BC348" s="167" t="str">
        <f t="shared" si="345"/>
        <v>-</v>
      </c>
      <c r="BD348" s="5" t="str">
        <f t="shared" si="346"/>
        <v>-</v>
      </c>
      <c r="BE348" s="5"/>
      <c r="BF348" s="5"/>
      <c r="BG348" s="12"/>
      <c r="BH348" s="5"/>
      <c r="BI348" s="5"/>
      <c r="BJ348" s="54">
        <f>FB348-(28+15)</f>
        <v>44208</v>
      </c>
      <c r="BK348" s="54">
        <f ca="1">IF(BM348&gt;0,BL348,IF(BJ348&lt;TODAY(),WORKDAY(TODAY(),10),BJ348))</f>
        <v>44294</v>
      </c>
      <c r="BL348" s="54"/>
      <c r="BM348" s="5"/>
      <c r="BN348" s="167"/>
      <c r="BO348" s="167"/>
      <c r="BP348" s="167"/>
      <c r="BQ348" s="167"/>
      <c r="BR348" s="157"/>
      <c r="BS348" s="157"/>
      <c r="BT348" s="157"/>
      <c r="BU348" s="157"/>
      <c r="BV348" s="157"/>
      <c r="BW348" s="147"/>
      <c r="BX348" s="147"/>
      <c r="BY348" s="147"/>
      <c r="BZ348" s="147"/>
      <c r="CA348" s="147"/>
      <c r="CB348" s="125"/>
      <c r="CC348" s="125"/>
      <c r="CD348" s="125"/>
      <c r="CE348" s="125"/>
      <c r="CF348" s="125"/>
      <c r="CG348" s="125"/>
      <c r="CH348" s="125"/>
      <c r="CI348" s="125"/>
      <c r="CJ348" s="125"/>
      <c r="CK348" s="125"/>
      <c r="CL348" s="24">
        <f>WORKDAY(BJ348,20)</f>
        <v>44236</v>
      </c>
      <c r="CM348" s="24" t="str">
        <f>IF(BM348&gt;0,WORKDAY(BK348,10),"-")</f>
        <v>-</v>
      </c>
      <c r="CN348" s="54"/>
      <c r="CO348" s="117"/>
      <c r="CP348" s="34">
        <v>2</v>
      </c>
      <c r="CQ348" s="24">
        <f>WORKDAY(CL348,10)</f>
        <v>44250</v>
      </c>
      <c r="CR348" s="24" t="str">
        <f>IF(CO348&gt;0,WORKDAY(CM348,10),"-")</f>
        <v>-</v>
      </c>
      <c r="CS348" s="54"/>
      <c r="CT348" s="5"/>
      <c r="CU348" s="24" t="str">
        <f>IF(CT348&gt;0,WORKDAY(CQ348,10),"-")</f>
        <v>-</v>
      </c>
      <c r="CV348" s="24" t="str">
        <f>IF(CT348&gt;0,WORKDAY(CR348,10),"-")</f>
        <v>-</v>
      </c>
      <c r="CW348" s="54"/>
      <c r="CX348" s="5"/>
      <c r="CY348" s="34"/>
      <c r="CZ348" s="24" t="str">
        <f>IF(CX348&gt;0,WORKDAY(CU348,10),"-")</f>
        <v>-</v>
      </c>
      <c r="DA348" s="24" t="str">
        <f>IF(CX348&gt;0,WORKDAY(CV348,10),"-")</f>
        <v>-</v>
      </c>
      <c r="DB348" s="24"/>
      <c r="DC348" s="5"/>
      <c r="DD348" s="24" t="str">
        <f>IF(DC348&gt;0,WORKDAY(CZ348,10),"-")</f>
        <v>-</v>
      </c>
      <c r="DE348" s="24" t="str">
        <f>IF(DC348&gt;0,WORKDAY(DA348,10),"-")</f>
        <v>-</v>
      </c>
      <c r="DF348" s="5"/>
      <c r="DG348" s="5"/>
      <c r="DH348" s="54"/>
      <c r="DI348" s="24" t="str">
        <f>IF(DG348&gt;0,WORKDAY(DD348,10),"-")</f>
        <v>-</v>
      </c>
      <c r="DJ348" s="24" t="str">
        <f>IF(DG348&gt;0,WORKDAY(DE348,10),"-")</f>
        <v>-</v>
      </c>
      <c r="DK348" s="5"/>
      <c r="DL348" s="5"/>
      <c r="DM348" s="24" t="str">
        <f>IF(DL348&gt;0,WORKDAY(DI348,10),"-")</f>
        <v>-</v>
      </c>
      <c r="DN348" s="24" t="str">
        <f>IF(DL348&gt;0,WORKDAY(DJ348,10),"-")</f>
        <v>-</v>
      </c>
      <c r="DO348" s="5"/>
      <c r="DP348" s="5"/>
      <c r="DQ348" s="54"/>
      <c r="DR348" s="24" t="str">
        <f>IF(DP348&gt;0,WORKDAY(DM348,10),"-")</f>
        <v>-</v>
      </c>
      <c r="DS348" s="24" t="str">
        <f>IF(DP348&gt;0,WORKDAY(DN348,10),"-")</f>
        <v>-</v>
      </c>
      <c r="DT348" s="5"/>
      <c r="DU348" s="5"/>
      <c r="DV348" s="24" t="str">
        <f>IF(DU348&gt;0,WORKDAY(DR348,10),"-")</f>
        <v>-</v>
      </c>
      <c r="DW348" s="24" t="str">
        <f>IF(DU348&gt;0,WORKDAY(DS348,10),"-")</f>
        <v>-</v>
      </c>
      <c r="DX348" s="5"/>
      <c r="DY348" s="5"/>
      <c r="DZ348" s="54"/>
      <c r="EA348" s="24" t="str">
        <f>IF(DY348&gt;0,WORKDAY(DV348,10),"-")</f>
        <v>-</v>
      </c>
      <c r="EB348" s="24" t="str">
        <f>IF(DY348&gt;0,WORKDAY(DW348,10),"-")</f>
        <v>-</v>
      </c>
      <c r="EC348" s="5"/>
      <c r="ED348" s="5"/>
      <c r="EE348" s="24" t="str">
        <f>IF(ED348&gt;0,WORKDAY(EA348,10),"-")</f>
        <v>-</v>
      </c>
      <c r="EF348" s="24" t="str">
        <f>IF(ED348&gt;0,WORKDAY(EB348,10),"-")</f>
        <v>-</v>
      </c>
      <c r="EG348" s="5"/>
      <c r="EH348" s="5"/>
      <c r="EI348" s="54"/>
      <c r="EJ348" s="24" t="str">
        <f>IF(EH348&gt;0,WORKDAY(EE348,10),"-")</f>
        <v>-</v>
      </c>
      <c r="EK348" s="24" t="str">
        <f>IF(EH348&gt;0,WORKDAY(EF348,10),"-")</f>
        <v>-</v>
      </c>
      <c r="EL348" s="5"/>
      <c r="EM348" s="5"/>
      <c r="EN348" s="24" t="str">
        <f>IF(EM348&gt;0,WORKDAY(EJ348,10),"-")</f>
        <v>-</v>
      </c>
      <c r="EO348" s="24" t="str">
        <f>IF(EM348&gt;0,WORKDAY(EK348,10),"-")</f>
        <v>-</v>
      </c>
      <c r="EP348" s="5"/>
      <c r="EQ348" s="5"/>
      <c r="ER348" s="54"/>
      <c r="ES348" s="54"/>
      <c r="ET348" s="54"/>
      <c r="EU348" s="54"/>
      <c r="EV348" s="54"/>
      <c r="EW348" s="24"/>
      <c r="EX348" s="24"/>
      <c r="EY348" s="167"/>
      <c r="EZ348" s="167"/>
      <c r="FA348" s="193"/>
      <c r="FB348" s="214">
        <v>44251</v>
      </c>
      <c r="FC348" s="214">
        <f ca="1">IF(BK348&gt;0,IF(DC348&gt;0,WORKDAY(DB348,20),IF(CT348&gt;0,WORKDAY(CS348,30),IF(CO348&gt;0,WORKDAY(CN348,40),FB348))),"-")</f>
        <v>44251</v>
      </c>
      <c r="FD348" s="5"/>
      <c r="FE348" s="5"/>
      <c r="FF348" s="24" t="str">
        <f>IF(FE348&gt;0,WORKDAY(FB348,10),"-")</f>
        <v>-</v>
      </c>
      <c r="FG348" s="24" t="str">
        <f>IF(FE348&gt;0,WORKDAY(FC348,10),"-")</f>
        <v>-</v>
      </c>
      <c r="FH348" s="5"/>
      <c r="FI348" s="5"/>
      <c r="FJ348" s="34"/>
      <c r="FK348" s="24"/>
      <c r="FL348" s="24">
        <f>FK348</f>
        <v>0</v>
      </c>
      <c r="FM348" s="5"/>
      <c r="FN348" s="5"/>
      <c r="FO348" s="24" t="str">
        <f>IF(FN348&gt;0,WORKDAY(FK348,10),"-")</f>
        <v>-</v>
      </c>
      <c r="FP348" s="24" t="str">
        <f>IF(FN348&gt;0,WORKDAY(FL348,10),"-")</f>
        <v>-</v>
      </c>
      <c r="FQ348" s="5"/>
      <c r="FR348" s="5"/>
      <c r="FS348" s="54"/>
      <c r="FT348" s="24"/>
      <c r="FU348" s="24">
        <f>FT348</f>
        <v>0</v>
      </c>
      <c r="FV348" s="5"/>
      <c r="FW348" s="5"/>
      <c r="FX348" s="24" t="str">
        <f>IF(FW348&gt;0,WORKDAY(FT348,10),"-")</f>
        <v>-</v>
      </c>
      <c r="FY348" s="24" t="str">
        <f>IF(FW348&gt;0,WORKDAY(FU348,10),"-")</f>
        <v>-</v>
      </c>
      <c r="FZ348" s="5"/>
      <c r="GA348" s="5"/>
      <c r="GB348" s="54"/>
      <c r="GC348" s="54"/>
      <c r="GD348" s="54"/>
      <c r="GE348" s="54"/>
      <c r="GF348" s="54"/>
      <c r="GG348" s="54"/>
      <c r="GH348" s="54"/>
      <c r="GI348" s="54"/>
      <c r="GJ348" s="54"/>
      <c r="GK348" s="54"/>
      <c r="GL348" s="54"/>
      <c r="GM348" s="54"/>
      <c r="GN348" s="54"/>
      <c r="GO348" s="54"/>
      <c r="GP348" s="54"/>
      <c r="GQ348" s="54"/>
      <c r="GR348" s="54"/>
      <c r="GS348" s="54"/>
      <c r="GT348" s="54"/>
      <c r="GU348" s="54"/>
      <c r="GV348" s="54"/>
      <c r="GW348" s="54"/>
      <c r="GX348" s="54"/>
      <c r="GY348" s="54"/>
      <c r="GZ348" s="193"/>
      <c r="HA348" s="54"/>
      <c r="HB348" s="54"/>
      <c r="HC348" s="54"/>
      <c r="HD348" s="34">
        <f t="shared" ca="1" si="317"/>
        <v>1</v>
      </c>
      <c r="HE348" s="25">
        <f t="shared" si="341"/>
        <v>0</v>
      </c>
      <c r="HF348" s="25">
        <f t="shared" ca="1" si="342"/>
        <v>1.5197568389057751E-3</v>
      </c>
      <c r="HG348" s="25">
        <f t="shared" si="343"/>
        <v>0</v>
      </c>
      <c r="HH348" s="25">
        <f t="shared" ca="1" si="344"/>
        <v>2.012072434607646E-3</v>
      </c>
      <c r="HI348" s="25"/>
      <c r="HJ348" s="25"/>
      <c r="HK348" s="5"/>
      <c r="HL348" s="24" t="str">
        <f t="shared" ca="1" si="311"/>
        <v>-</v>
      </c>
      <c r="HM348" s="107"/>
      <c r="HN348" s="85"/>
      <c r="HO348" s="204" t="str">
        <f t="shared" si="319"/>
        <v>не выгружено A1</v>
      </c>
      <c r="HP348" s="204" t="str">
        <f t="shared" si="320"/>
        <v>не выгружено 00</v>
      </c>
      <c r="HQ348" s="182" t="str">
        <f t="shared" si="321"/>
        <v>не выгружено A1</v>
      </c>
      <c r="HR348" s="182" t="str">
        <f t="shared" si="322"/>
        <v>не выгружено A1</v>
      </c>
      <c r="HS348" s="182" t="b">
        <f t="shared" si="323"/>
        <v>0</v>
      </c>
      <c r="HT348" s="182" t="str">
        <f t="shared" si="324"/>
        <v>не выгружено A1</v>
      </c>
      <c r="HU348" s="182" t="str">
        <f t="shared" si="325"/>
        <v>не выгружено A1</v>
      </c>
      <c r="HV348" s="191" t="str">
        <f t="shared" si="326"/>
        <v>не выгружено A1</v>
      </c>
      <c r="HW348" s="184" t="str">
        <f t="shared" si="327"/>
        <v>не выгружено A1</v>
      </c>
      <c r="HX348" s="191" t="str">
        <f t="shared" si="328"/>
        <v>не выгружено A1</v>
      </c>
      <c r="HY348" s="183"/>
      <c r="HZ348" s="182" t="str">
        <f t="shared" si="329"/>
        <v>не выгружено</v>
      </c>
      <c r="IA348" s="182" t="str">
        <f t="shared" si="330"/>
        <v>A1</v>
      </c>
      <c r="IB348" s="182" t="str">
        <f t="shared" si="331"/>
        <v>не выгружено</v>
      </c>
      <c r="IC348" s="182" t="str">
        <f t="shared" si="332"/>
        <v>A1</v>
      </c>
      <c r="ID348" s="182" t="str">
        <f t="shared" si="333"/>
        <v>A1</v>
      </c>
      <c r="IE348" s="185" t="str">
        <f t="shared" si="334"/>
        <v>выгрузить A1</v>
      </c>
      <c r="IF348" s="135" t="s">
        <v>705</v>
      </c>
      <c r="IG348" s="181">
        <v>1</v>
      </c>
      <c r="IH348" s="85"/>
      <c r="II348" s="85"/>
      <c r="IJ348" s="85"/>
      <c r="IK348" s="85"/>
      <c r="IL348" s="85"/>
      <c r="IM348" s="85"/>
      <c r="IN348" s="85"/>
      <c r="IO348" s="85"/>
      <c r="IP348" s="85"/>
      <c r="IQ348" s="85"/>
      <c r="IR348" s="85"/>
      <c r="IS348" s="85"/>
      <c r="IT348" s="85"/>
      <c r="IU348" s="85"/>
      <c r="IV348" s="85"/>
      <c r="IW348" s="85"/>
      <c r="IX348" s="85"/>
      <c r="IY348" s="85"/>
      <c r="IZ348" s="85"/>
      <c r="JA348" s="85"/>
      <c r="JB348" s="85"/>
      <c r="JC348" s="85"/>
      <c r="JD348" s="85"/>
      <c r="JE348" s="85"/>
      <c r="JF348" s="85"/>
      <c r="JG348" s="85"/>
      <c r="JH348" s="85"/>
      <c r="JI348" s="85"/>
      <c r="JJ348" s="85"/>
      <c r="JK348" s="85"/>
      <c r="JL348" s="85"/>
      <c r="JM348" s="85"/>
      <c r="JN348" s="85"/>
      <c r="JO348" s="85"/>
      <c r="JP348" s="85"/>
      <c r="JQ348" s="85"/>
      <c r="JR348" s="85"/>
      <c r="JS348" s="85"/>
      <c r="JT348" s="85"/>
      <c r="JU348" s="85"/>
      <c r="JV348" s="85"/>
      <c r="JW348" s="85"/>
      <c r="JX348" s="85"/>
      <c r="JY348" s="85"/>
      <c r="JZ348" s="85"/>
      <c r="KA348" s="85"/>
      <c r="KB348" s="85"/>
      <c r="KC348" s="85"/>
    </row>
    <row r="349" spans="1:289" s="57" customFormat="1" ht="42.75" hidden="1" customHeight="1">
      <c r="A349" s="6"/>
      <c r="B349" s="19" t="s">
        <v>156</v>
      </c>
      <c r="C349" s="19" t="s">
        <v>157</v>
      </c>
      <c r="D349" s="5"/>
      <c r="E349" s="5"/>
      <c r="F349" s="5"/>
      <c r="G349" s="5"/>
      <c r="H349" s="5" t="s">
        <v>727</v>
      </c>
      <c r="I349" s="5" t="s">
        <v>736</v>
      </c>
      <c r="J349" s="5"/>
      <c r="K349" s="5"/>
      <c r="L349" s="5"/>
      <c r="M349" s="5"/>
      <c r="N349" s="5"/>
      <c r="O349" s="5"/>
      <c r="P349" s="5" t="s">
        <v>749</v>
      </c>
      <c r="Q349" s="5" t="s">
        <v>750</v>
      </c>
      <c r="R349" s="5" t="s">
        <v>208</v>
      </c>
      <c r="S349" s="5" t="s">
        <v>366</v>
      </c>
      <c r="T349" s="5" t="s">
        <v>367</v>
      </c>
      <c r="U349" s="5" t="s">
        <v>158</v>
      </c>
      <c r="V349" s="5"/>
      <c r="W349" s="19" t="str">
        <f>CONCATENATE(X349,"-",Y349,"-",Z349,AA349,,AB349,"-",AC349)</f>
        <v>3-60-JMCC-0003</v>
      </c>
      <c r="X349" s="19" t="s">
        <v>180</v>
      </c>
      <c r="Y349" s="19" t="s">
        <v>182</v>
      </c>
      <c r="Z349" s="19" t="s">
        <v>312</v>
      </c>
      <c r="AA349" s="19" t="s">
        <v>303</v>
      </c>
      <c r="AB349" s="19"/>
      <c r="AC349" s="19" t="s">
        <v>193</v>
      </c>
      <c r="AD349" s="5"/>
      <c r="AE349" s="19">
        <v>4</v>
      </c>
      <c r="AF349" s="19" t="s">
        <v>181</v>
      </c>
      <c r="AG349" s="19" t="s">
        <v>182</v>
      </c>
      <c r="AH349" s="19">
        <v>335</v>
      </c>
      <c r="AI349" s="19" t="s">
        <v>193</v>
      </c>
      <c r="AJ349" s="5"/>
      <c r="AK349" s="5"/>
      <c r="AL349" s="5" t="s">
        <v>125</v>
      </c>
      <c r="AM349" s="5"/>
      <c r="AN349" s="5" t="s">
        <v>170</v>
      </c>
      <c r="AO349" s="5" t="str">
        <f>CONCATENATE("0055-",B349,"-",C349,"-","4",".",AE349,".",AF349,".",AG349,".",AH349,"-",AL349,".",AN349,"-",AI349)</f>
        <v>0055-CPC-GA1-4.4.4.60.335-ATH4.SB-0003</v>
      </c>
      <c r="AP349" s="5" t="str">
        <f>CONCATENATE("0055-",B349,"-",C349,"-","4",".",AE349,".",AF349,".",AG349,".",AH349,"-",AL349,"-",AN349,"-",AI349,"_",BD349,"_",U349)</f>
        <v>0055-CPC-GA1-4.4.4.60.335-ATH4-SB-0003_-_ER</v>
      </c>
      <c r="AQ349" s="13" t="s">
        <v>512</v>
      </c>
      <c r="AR349" s="13" t="s">
        <v>411</v>
      </c>
      <c r="AS349" s="13"/>
      <c r="AT349" s="13"/>
      <c r="AU349" s="13" t="s">
        <v>321</v>
      </c>
      <c r="AV349" s="13" t="s">
        <v>336</v>
      </c>
      <c r="AW349" s="13" t="str">
        <f>CONCATENATE(AQ349," ",AS349,CHAR(10),W349,CHAR(10),AU349)</f>
        <v>MPCMS Control Cabinet 
3-60-JMCC-0003
Electrical circuits</v>
      </c>
      <c r="AX349" s="13" t="str">
        <f>CONCATENATE(AR349," ",AT349,CHAR(10),W349,CHAR(10),AV349)</f>
        <v>Шкаф системный МСОиВО 
3-60-JMCC-0003
Схема электрическая принципиальная</v>
      </c>
      <c r="AY349" s="5"/>
      <c r="AZ349" s="5" t="s">
        <v>490</v>
      </c>
      <c r="BA349" s="5" t="s">
        <v>489</v>
      </c>
      <c r="BB349" s="5" t="str">
        <f>IF(FW349&gt;0,"02",IF(FN349&gt;0,"01",IF(FE349&gt;0,"00",IF(EM349&gt;0,"G1",IF(ED349&gt;0,"F1",IF(DU349&gt;0,"E1",IF(DL349&gt;0,"D1",IF(DC349&gt;0,"C1",IF(CT349&gt;0,"B1",IF(BM349&gt;0,"A1","-"))))))))))</f>
        <v>-</v>
      </c>
      <c r="BC349" s="167" t="str">
        <f t="shared" si="345"/>
        <v>-</v>
      </c>
      <c r="BD349" s="5" t="str">
        <f t="shared" si="346"/>
        <v>-</v>
      </c>
      <c r="BE349" s="5"/>
      <c r="BF349" s="5"/>
      <c r="BG349" s="12"/>
      <c r="BH349" s="5"/>
      <c r="BI349" s="5"/>
      <c r="BJ349" s="54">
        <f>FB349-(28+15)</f>
        <v>44208</v>
      </c>
      <c r="BK349" s="54">
        <f ca="1">IF(BM349&gt;0,BL349,IF(BJ349&lt;TODAY(),WORKDAY(TODAY(),10),BJ349))</f>
        <v>44294</v>
      </c>
      <c r="BL349" s="54"/>
      <c r="BM349" s="5"/>
      <c r="BN349" s="167"/>
      <c r="BO349" s="167"/>
      <c r="BP349" s="167"/>
      <c r="BQ349" s="167"/>
      <c r="BR349" s="157"/>
      <c r="BS349" s="157"/>
      <c r="BT349" s="157"/>
      <c r="BU349" s="157"/>
      <c r="BV349" s="157"/>
      <c r="BW349" s="147"/>
      <c r="BX349" s="147"/>
      <c r="BY349" s="147"/>
      <c r="BZ349" s="147"/>
      <c r="CA349" s="147"/>
      <c r="CB349" s="125"/>
      <c r="CC349" s="125"/>
      <c r="CD349" s="125"/>
      <c r="CE349" s="125"/>
      <c r="CF349" s="125"/>
      <c r="CG349" s="125"/>
      <c r="CH349" s="125"/>
      <c r="CI349" s="125"/>
      <c r="CJ349" s="125"/>
      <c r="CK349" s="125"/>
      <c r="CL349" s="24">
        <f>WORKDAY(BJ349,20)</f>
        <v>44236</v>
      </c>
      <c r="CM349" s="24" t="str">
        <f>IF(BM349&gt;0,WORKDAY(BK349,10),"-")</f>
        <v>-</v>
      </c>
      <c r="CN349" s="54"/>
      <c r="CO349" s="117"/>
      <c r="CP349" s="34">
        <v>2</v>
      </c>
      <c r="CQ349" s="24">
        <f>WORKDAY(CL349,10)</f>
        <v>44250</v>
      </c>
      <c r="CR349" s="24" t="str">
        <f>IF(CO349&gt;0,WORKDAY(CM349,10),"-")</f>
        <v>-</v>
      </c>
      <c r="CS349" s="54"/>
      <c r="CT349" s="5"/>
      <c r="CU349" s="24" t="str">
        <f>IF(CT349&gt;0,WORKDAY(CQ349,10),"-")</f>
        <v>-</v>
      </c>
      <c r="CV349" s="24" t="str">
        <f>IF(CT349&gt;0,WORKDAY(CR349,10),"-")</f>
        <v>-</v>
      </c>
      <c r="CW349" s="54"/>
      <c r="CX349" s="5"/>
      <c r="CY349" s="34"/>
      <c r="CZ349" s="24" t="str">
        <f>IF(CX349&gt;0,WORKDAY(CU349,10),"-")</f>
        <v>-</v>
      </c>
      <c r="DA349" s="24" t="str">
        <f>IF(CX349&gt;0,WORKDAY(CV349,10),"-")</f>
        <v>-</v>
      </c>
      <c r="DB349" s="24"/>
      <c r="DC349" s="5"/>
      <c r="DD349" s="24" t="str">
        <f>IF(DC349&gt;0,WORKDAY(CZ349,10),"-")</f>
        <v>-</v>
      </c>
      <c r="DE349" s="24" t="str">
        <f>IF(DC349&gt;0,WORKDAY(DA349,10),"-")</f>
        <v>-</v>
      </c>
      <c r="DF349" s="5"/>
      <c r="DG349" s="5"/>
      <c r="DH349" s="54"/>
      <c r="DI349" s="24" t="str">
        <f>IF(DG349&gt;0,WORKDAY(DD349,10),"-")</f>
        <v>-</v>
      </c>
      <c r="DJ349" s="24" t="str">
        <f>IF(DG349&gt;0,WORKDAY(DE349,10),"-")</f>
        <v>-</v>
      </c>
      <c r="DK349" s="5"/>
      <c r="DL349" s="5"/>
      <c r="DM349" s="24" t="str">
        <f>IF(DL349&gt;0,WORKDAY(DI349,10),"-")</f>
        <v>-</v>
      </c>
      <c r="DN349" s="24" t="str">
        <f>IF(DL349&gt;0,WORKDAY(DJ349,10),"-")</f>
        <v>-</v>
      </c>
      <c r="DO349" s="5"/>
      <c r="DP349" s="5"/>
      <c r="DQ349" s="54"/>
      <c r="DR349" s="24" t="str">
        <f>IF(DP349&gt;0,WORKDAY(DM349,10),"-")</f>
        <v>-</v>
      </c>
      <c r="DS349" s="24" t="str">
        <f>IF(DP349&gt;0,WORKDAY(DN349,10),"-")</f>
        <v>-</v>
      </c>
      <c r="DT349" s="5"/>
      <c r="DU349" s="5"/>
      <c r="DV349" s="24" t="str">
        <f>IF(DU349&gt;0,WORKDAY(DR349,10),"-")</f>
        <v>-</v>
      </c>
      <c r="DW349" s="24" t="str">
        <f>IF(DU349&gt;0,WORKDAY(DS349,10),"-")</f>
        <v>-</v>
      </c>
      <c r="DX349" s="5"/>
      <c r="DY349" s="5"/>
      <c r="DZ349" s="54"/>
      <c r="EA349" s="24" t="str">
        <f>IF(DY349&gt;0,WORKDAY(DV349,10),"-")</f>
        <v>-</v>
      </c>
      <c r="EB349" s="24" t="str">
        <f>IF(DY349&gt;0,WORKDAY(DW349,10),"-")</f>
        <v>-</v>
      </c>
      <c r="EC349" s="5"/>
      <c r="ED349" s="5"/>
      <c r="EE349" s="24" t="str">
        <f>IF(ED349&gt;0,WORKDAY(EA349,10),"-")</f>
        <v>-</v>
      </c>
      <c r="EF349" s="24" t="str">
        <f>IF(ED349&gt;0,WORKDAY(EB349,10),"-")</f>
        <v>-</v>
      </c>
      <c r="EG349" s="5"/>
      <c r="EH349" s="5"/>
      <c r="EI349" s="54"/>
      <c r="EJ349" s="24" t="str">
        <f>IF(EH349&gt;0,WORKDAY(EE349,10),"-")</f>
        <v>-</v>
      </c>
      <c r="EK349" s="24" t="str">
        <f>IF(EH349&gt;0,WORKDAY(EF349,10),"-")</f>
        <v>-</v>
      </c>
      <c r="EL349" s="5"/>
      <c r="EM349" s="5"/>
      <c r="EN349" s="24" t="str">
        <f>IF(EM349&gt;0,WORKDAY(EJ349,10),"-")</f>
        <v>-</v>
      </c>
      <c r="EO349" s="24" t="str">
        <f>IF(EM349&gt;0,WORKDAY(EK349,10),"-")</f>
        <v>-</v>
      </c>
      <c r="EP349" s="5"/>
      <c r="EQ349" s="5"/>
      <c r="ER349" s="54"/>
      <c r="ES349" s="54"/>
      <c r="ET349" s="54"/>
      <c r="EU349" s="54"/>
      <c r="EV349" s="54"/>
      <c r="EW349" s="24"/>
      <c r="EX349" s="24"/>
      <c r="EY349" s="167"/>
      <c r="EZ349" s="167"/>
      <c r="FA349" s="193"/>
      <c r="FB349" s="214">
        <v>44251</v>
      </c>
      <c r="FC349" s="214">
        <f ca="1">IF(BK349&gt;0,IF(DC349&gt;0,WORKDAY(DB349,20),IF(CT349&gt;0,WORKDAY(CS349,30),IF(CO349&gt;0,WORKDAY(CN349,40),FB349))),"-")</f>
        <v>44251</v>
      </c>
      <c r="FD349" s="5"/>
      <c r="FE349" s="5"/>
      <c r="FF349" s="24" t="str">
        <f>IF(FE349&gt;0,WORKDAY(FB349,10),"-")</f>
        <v>-</v>
      </c>
      <c r="FG349" s="24" t="str">
        <f>IF(FE349&gt;0,WORKDAY(FC349,10),"-")</f>
        <v>-</v>
      </c>
      <c r="FH349" s="5"/>
      <c r="FI349" s="5"/>
      <c r="FJ349" s="34"/>
      <c r="FK349" s="24"/>
      <c r="FL349" s="24">
        <f>FK349</f>
        <v>0</v>
      </c>
      <c r="FM349" s="5"/>
      <c r="FN349" s="5"/>
      <c r="FO349" s="24" t="str">
        <f>IF(FN349&gt;0,WORKDAY(FK349,10),"-")</f>
        <v>-</v>
      </c>
      <c r="FP349" s="24" t="str">
        <f>IF(FN349&gt;0,WORKDAY(FL349,10),"-")</f>
        <v>-</v>
      </c>
      <c r="FQ349" s="5"/>
      <c r="FR349" s="5"/>
      <c r="FS349" s="54"/>
      <c r="FT349" s="24"/>
      <c r="FU349" s="24">
        <f>FT349</f>
        <v>0</v>
      </c>
      <c r="FV349" s="5"/>
      <c r="FW349" s="5"/>
      <c r="FX349" s="24" t="str">
        <f>IF(FW349&gt;0,WORKDAY(FT349,10),"-")</f>
        <v>-</v>
      </c>
      <c r="FY349" s="24" t="str">
        <f>IF(FW349&gt;0,WORKDAY(FU349,10),"-")</f>
        <v>-</v>
      </c>
      <c r="FZ349" s="5"/>
      <c r="GA349" s="5"/>
      <c r="GB349" s="54"/>
      <c r="GC349" s="54"/>
      <c r="GD349" s="54"/>
      <c r="GE349" s="54"/>
      <c r="GF349" s="54"/>
      <c r="GG349" s="54"/>
      <c r="GH349" s="54"/>
      <c r="GI349" s="54"/>
      <c r="GJ349" s="54"/>
      <c r="GK349" s="54"/>
      <c r="GL349" s="54"/>
      <c r="GM349" s="54"/>
      <c r="GN349" s="54"/>
      <c r="GO349" s="54"/>
      <c r="GP349" s="54"/>
      <c r="GQ349" s="54"/>
      <c r="GR349" s="54"/>
      <c r="GS349" s="54"/>
      <c r="GT349" s="54"/>
      <c r="GU349" s="54"/>
      <c r="GV349" s="54"/>
      <c r="GW349" s="54"/>
      <c r="GX349" s="54"/>
      <c r="GY349" s="54"/>
      <c r="GZ349" s="193"/>
      <c r="HA349" s="54"/>
      <c r="HB349" s="54"/>
      <c r="HC349" s="54"/>
      <c r="HD349" s="34">
        <f t="shared" ca="1" si="317"/>
        <v>1</v>
      </c>
      <c r="HE349" s="25">
        <f t="shared" si="341"/>
        <v>0</v>
      </c>
      <c r="HF349" s="25">
        <f t="shared" ca="1" si="342"/>
        <v>1.5197568389057751E-3</v>
      </c>
      <c r="HG349" s="25">
        <f t="shared" si="343"/>
        <v>0</v>
      </c>
      <c r="HH349" s="25">
        <f t="shared" ca="1" si="344"/>
        <v>2.012072434607646E-3</v>
      </c>
      <c r="HI349" s="25"/>
      <c r="HJ349" s="25"/>
      <c r="HK349" s="5"/>
      <c r="HL349" s="24" t="str">
        <f t="shared" ca="1" si="311"/>
        <v>-</v>
      </c>
      <c r="HM349" s="107"/>
      <c r="HN349" s="85"/>
      <c r="HO349" s="204" t="str">
        <f t="shared" si="319"/>
        <v>не выгружено A1</v>
      </c>
      <c r="HP349" s="204" t="str">
        <f t="shared" si="320"/>
        <v>не выгружено 00</v>
      </c>
      <c r="HQ349" s="182" t="str">
        <f t="shared" si="321"/>
        <v>не выгружено A1</v>
      </c>
      <c r="HR349" s="182" t="str">
        <f t="shared" si="322"/>
        <v>не выгружено A1</v>
      </c>
      <c r="HS349" s="182" t="b">
        <f t="shared" si="323"/>
        <v>0</v>
      </c>
      <c r="HT349" s="182" t="str">
        <f t="shared" si="324"/>
        <v>не выгружено A1</v>
      </c>
      <c r="HU349" s="182" t="str">
        <f t="shared" si="325"/>
        <v>не выгружено A1</v>
      </c>
      <c r="HV349" s="191" t="str">
        <f t="shared" si="326"/>
        <v>не выгружено A1</v>
      </c>
      <c r="HW349" s="184" t="str">
        <f t="shared" si="327"/>
        <v>не выгружено A1</v>
      </c>
      <c r="HX349" s="191" t="str">
        <f t="shared" si="328"/>
        <v>не выгружено A1</v>
      </c>
      <c r="HY349" s="183"/>
      <c r="HZ349" s="182" t="str">
        <f t="shared" si="329"/>
        <v>не выгружено</v>
      </c>
      <c r="IA349" s="182" t="str">
        <f t="shared" si="330"/>
        <v>A1</v>
      </c>
      <c r="IB349" s="182" t="str">
        <f t="shared" si="331"/>
        <v>не выгружено</v>
      </c>
      <c r="IC349" s="182" t="str">
        <f t="shared" si="332"/>
        <v>A1</v>
      </c>
      <c r="ID349" s="182" t="str">
        <f t="shared" si="333"/>
        <v>A1</v>
      </c>
      <c r="IE349" s="185" t="str">
        <f t="shared" si="334"/>
        <v>выгрузить A1</v>
      </c>
      <c r="IF349" s="135" t="s">
        <v>705</v>
      </c>
      <c r="IG349" s="181">
        <v>1</v>
      </c>
      <c r="IH349" s="85"/>
      <c r="II349" s="85"/>
      <c r="IJ349" s="85"/>
      <c r="IK349" s="85"/>
      <c r="IL349" s="85"/>
      <c r="IM349" s="85"/>
      <c r="IN349" s="85"/>
      <c r="IO349" s="85"/>
      <c r="IP349" s="85"/>
      <c r="IQ349" s="85"/>
      <c r="IR349" s="85"/>
      <c r="IS349" s="85"/>
      <c r="IT349" s="85"/>
      <c r="IU349" s="85"/>
      <c r="IV349" s="85"/>
      <c r="IW349" s="85"/>
      <c r="IX349" s="85"/>
      <c r="IY349" s="85"/>
      <c r="IZ349" s="85"/>
      <c r="JA349" s="85"/>
      <c r="JB349" s="85"/>
      <c r="JC349" s="85"/>
      <c r="JD349" s="85"/>
      <c r="JE349" s="85"/>
      <c r="JF349" s="85"/>
      <c r="JG349" s="85"/>
      <c r="JH349" s="85"/>
      <c r="JI349" s="85"/>
      <c r="JJ349" s="85"/>
      <c r="JK349" s="85"/>
      <c r="JL349" s="85"/>
      <c r="JM349" s="85"/>
      <c r="JN349" s="85"/>
      <c r="JO349" s="85"/>
      <c r="JP349" s="85"/>
      <c r="JQ349" s="85"/>
      <c r="JR349" s="85"/>
      <c r="JS349" s="85"/>
      <c r="JT349" s="85"/>
      <c r="JU349" s="85"/>
      <c r="JV349" s="85"/>
      <c r="JW349" s="85"/>
      <c r="JX349" s="85"/>
      <c r="JY349" s="85"/>
      <c r="JZ349" s="85"/>
      <c r="KA349" s="85"/>
      <c r="KB349" s="85"/>
      <c r="KC349" s="85"/>
    </row>
    <row r="350" spans="1:289" s="57" customFormat="1" ht="42.75" hidden="1" customHeight="1">
      <c r="A350" s="6"/>
      <c r="B350" s="19" t="s">
        <v>156</v>
      </c>
      <c r="C350" s="19" t="s">
        <v>157</v>
      </c>
      <c r="D350" s="5"/>
      <c r="E350" s="5"/>
      <c r="F350" s="5"/>
      <c r="G350" s="5"/>
      <c r="H350" s="5" t="s">
        <v>727</v>
      </c>
      <c r="I350" s="5" t="s">
        <v>736</v>
      </c>
      <c r="J350" s="5"/>
      <c r="K350" s="5"/>
      <c r="L350" s="5"/>
      <c r="M350" s="5"/>
      <c r="N350" s="5"/>
      <c r="O350" s="5"/>
      <c r="P350" s="5" t="s">
        <v>749</v>
      </c>
      <c r="Q350" s="5" t="s">
        <v>750</v>
      </c>
      <c r="R350" s="5" t="s">
        <v>208</v>
      </c>
      <c r="S350" s="5" t="s">
        <v>366</v>
      </c>
      <c r="T350" s="5" t="s">
        <v>367</v>
      </c>
      <c r="U350" s="5" t="s">
        <v>158</v>
      </c>
      <c r="V350" s="5"/>
      <c r="W350" s="19" t="str">
        <f>CONCATENATE(X350,"-",Y350,"-",Z350,AA350,,AB350,"-",AC350)</f>
        <v>3-60-JMCC-0003</v>
      </c>
      <c r="X350" s="19" t="s">
        <v>180</v>
      </c>
      <c r="Y350" s="19" t="s">
        <v>182</v>
      </c>
      <c r="Z350" s="19" t="s">
        <v>312</v>
      </c>
      <c r="AA350" s="19" t="s">
        <v>303</v>
      </c>
      <c r="AB350" s="19"/>
      <c r="AC350" s="19" t="s">
        <v>193</v>
      </c>
      <c r="AD350" s="5"/>
      <c r="AE350" s="19">
        <v>4</v>
      </c>
      <c r="AF350" s="19" t="s">
        <v>181</v>
      </c>
      <c r="AG350" s="19" t="s">
        <v>182</v>
      </c>
      <c r="AH350" s="19">
        <v>335</v>
      </c>
      <c r="AI350" s="19" t="s">
        <v>193</v>
      </c>
      <c r="AJ350" s="5"/>
      <c r="AK350" s="5"/>
      <c r="AL350" s="5" t="s">
        <v>125</v>
      </c>
      <c r="AM350" s="5"/>
      <c r="AN350" s="5" t="s">
        <v>546</v>
      </c>
      <c r="AO350" s="5" t="str">
        <f>CONCATENATE("0055-",B350,"-",C350,"-","4",".",AE350,".",AF350,".",AG350,".",AH350,"-",AL350,".",AN350,"-",AI350)</f>
        <v>0055-CPC-GA1-4.4.4.60.335-ATH4.JH-0003</v>
      </c>
      <c r="AP350" s="5" t="str">
        <f>CONCATENATE("0055-",B350,"-",C350,"-","4",".",AE350,".",AF350,".",AG350,".",AH350,"-",AL350,"-",AN350,"-",AI350,"_",BD350,"_",U350)</f>
        <v>0055-CPC-GA1-4.4.4.60.335-ATH4-JH-0003_-_ER</v>
      </c>
      <c r="AQ350" s="13" t="s">
        <v>512</v>
      </c>
      <c r="AR350" s="13" t="s">
        <v>411</v>
      </c>
      <c r="AS350" s="13"/>
      <c r="AT350" s="13"/>
      <c r="AU350" s="13" t="s">
        <v>286</v>
      </c>
      <c r="AV350" s="13" t="s">
        <v>287</v>
      </c>
      <c r="AW350" s="13" t="str">
        <f>CONCATENATE(AQ350," ",AS350,CHAR(10),W350,CHAR(10),AU350)</f>
        <v>MPCMS Control Cabinet 
3-60-JMCC-0003
Passport</v>
      </c>
      <c r="AX350" s="13" t="str">
        <f>CONCATENATE(AR350," ",AT350,CHAR(10),W350,CHAR(10),AV350)</f>
        <v>Шкаф системный МСОиВО 
3-60-JMCC-0003
Паспорт</v>
      </c>
      <c r="AY350" s="5"/>
      <c r="AZ350" s="5" t="s">
        <v>490</v>
      </c>
      <c r="BA350" s="5" t="s">
        <v>489</v>
      </c>
      <c r="BB350" s="5" t="str">
        <f>IF(FW350&gt;0,"02",IF(FN350&gt;0,"01",IF(FE350&gt;0,"00",IF(EM350&gt;0,"G1",IF(ED350&gt;0,"F1",IF(DU350&gt;0,"E1",IF(DL350&gt;0,"D1",IF(DC350&gt;0,"C1",IF(CT350&gt;0,"B1",IF(BM350&gt;0,"A1","-"))))))))))</f>
        <v>-</v>
      </c>
      <c r="BC350" s="167" t="str">
        <f t="shared" si="345"/>
        <v>-</v>
      </c>
      <c r="BD350" s="5" t="str">
        <f t="shared" si="346"/>
        <v>-</v>
      </c>
      <c r="BE350" s="5"/>
      <c r="BF350" s="5"/>
      <c r="BG350" s="12"/>
      <c r="BH350" s="5"/>
      <c r="BI350" s="5"/>
      <c r="BJ350" s="54">
        <f>FB350-(28+15)</f>
        <v>44227</v>
      </c>
      <c r="BK350" s="54">
        <f ca="1">IF(BM350&gt;0,BL350,IF(BJ350&lt;TODAY(),WORKDAY(TODAY(),10),BJ350))</f>
        <v>44294</v>
      </c>
      <c r="BL350" s="54"/>
      <c r="BM350" s="5"/>
      <c r="BN350" s="167"/>
      <c r="BO350" s="167"/>
      <c r="BP350" s="167"/>
      <c r="BQ350" s="167"/>
      <c r="BR350" s="157"/>
      <c r="BS350" s="157"/>
      <c r="BT350" s="157"/>
      <c r="BU350" s="157"/>
      <c r="BV350" s="157"/>
      <c r="BW350" s="147"/>
      <c r="BX350" s="147"/>
      <c r="BY350" s="147"/>
      <c r="BZ350" s="147"/>
      <c r="CA350" s="147"/>
      <c r="CB350" s="125"/>
      <c r="CC350" s="125"/>
      <c r="CD350" s="125"/>
      <c r="CE350" s="125"/>
      <c r="CF350" s="125"/>
      <c r="CG350" s="125"/>
      <c r="CH350" s="125"/>
      <c r="CI350" s="125"/>
      <c r="CJ350" s="125"/>
      <c r="CK350" s="125"/>
      <c r="CL350" s="24">
        <f>WORKDAY(BJ350,20)</f>
        <v>44253</v>
      </c>
      <c r="CM350" s="24" t="str">
        <f>IF(BM350&gt;0,WORKDAY(BK350,10),"-")</f>
        <v>-</v>
      </c>
      <c r="CN350" s="54"/>
      <c r="CO350" s="117"/>
      <c r="CP350" s="34">
        <v>3</v>
      </c>
      <c r="CQ350" s="24">
        <f>WORKDAY(CL350,10)</f>
        <v>44267</v>
      </c>
      <c r="CR350" s="24" t="str">
        <f>IF(CO350&gt;0,WORKDAY(CM350,10),"-")</f>
        <v>-</v>
      </c>
      <c r="CS350" s="54"/>
      <c r="CT350" s="5"/>
      <c r="CU350" s="24" t="str">
        <f>IF(CT350&gt;0,WORKDAY(CQ350,10),"-")</f>
        <v>-</v>
      </c>
      <c r="CV350" s="24" t="str">
        <f>IF(CT350&gt;0,WORKDAY(CR350,10),"-")</f>
        <v>-</v>
      </c>
      <c r="CW350" s="54"/>
      <c r="CX350" s="5"/>
      <c r="CY350" s="34"/>
      <c r="CZ350" s="24" t="str">
        <f>IF(CX350&gt;0,WORKDAY(CU350,10),"-")</f>
        <v>-</v>
      </c>
      <c r="DA350" s="24" t="str">
        <f>IF(CX350&gt;0,WORKDAY(CV350,10),"-")</f>
        <v>-</v>
      </c>
      <c r="DB350" s="24"/>
      <c r="DC350" s="5"/>
      <c r="DD350" s="24" t="str">
        <f>IF(DC350&gt;0,WORKDAY(CZ350,10),"-")</f>
        <v>-</v>
      </c>
      <c r="DE350" s="24" t="str">
        <f>IF(DC350&gt;0,WORKDAY(DA350,10),"-")</f>
        <v>-</v>
      </c>
      <c r="DF350" s="5"/>
      <c r="DG350" s="5"/>
      <c r="DH350" s="54"/>
      <c r="DI350" s="24" t="str">
        <f>IF(DG350&gt;0,WORKDAY(DD350,10),"-")</f>
        <v>-</v>
      </c>
      <c r="DJ350" s="24" t="str">
        <f>IF(DG350&gt;0,WORKDAY(DE350,10),"-")</f>
        <v>-</v>
      </c>
      <c r="DK350" s="5"/>
      <c r="DL350" s="5"/>
      <c r="DM350" s="24" t="str">
        <f>IF(DL350&gt;0,WORKDAY(DI350,10),"-")</f>
        <v>-</v>
      </c>
      <c r="DN350" s="24" t="str">
        <f>IF(DL350&gt;0,WORKDAY(DJ350,10),"-")</f>
        <v>-</v>
      </c>
      <c r="DO350" s="5"/>
      <c r="DP350" s="5"/>
      <c r="DQ350" s="54"/>
      <c r="DR350" s="24" t="str">
        <f>IF(DP350&gt;0,WORKDAY(DM350,10),"-")</f>
        <v>-</v>
      </c>
      <c r="DS350" s="24" t="str">
        <f>IF(DP350&gt;0,WORKDAY(DN350,10),"-")</f>
        <v>-</v>
      </c>
      <c r="DT350" s="5"/>
      <c r="DU350" s="5"/>
      <c r="DV350" s="24" t="str">
        <f>IF(DU350&gt;0,WORKDAY(DR350,10),"-")</f>
        <v>-</v>
      </c>
      <c r="DW350" s="24" t="str">
        <f>IF(DU350&gt;0,WORKDAY(DS350,10),"-")</f>
        <v>-</v>
      </c>
      <c r="DX350" s="5"/>
      <c r="DY350" s="5"/>
      <c r="DZ350" s="54"/>
      <c r="EA350" s="24" t="str">
        <f>IF(DY350&gt;0,WORKDAY(DV350,10),"-")</f>
        <v>-</v>
      </c>
      <c r="EB350" s="24" t="str">
        <f>IF(DY350&gt;0,WORKDAY(DW350,10),"-")</f>
        <v>-</v>
      </c>
      <c r="EC350" s="5"/>
      <c r="ED350" s="5"/>
      <c r="EE350" s="24" t="str">
        <f>IF(ED350&gt;0,WORKDAY(EA350,10),"-")</f>
        <v>-</v>
      </c>
      <c r="EF350" s="24" t="str">
        <f>IF(ED350&gt;0,WORKDAY(EB350,10),"-")</f>
        <v>-</v>
      </c>
      <c r="EG350" s="5"/>
      <c r="EH350" s="5"/>
      <c r="EI350" s="54"/>
      <c r="EJ350" s="24" t="str">
        <f>IF(EH350&gt;0,WORKDAY(EE350,10),"-")</f>
        <v>-</v>
      </c>
      <c r="EK350" s="24" t="str">
        <f>IF(EH350&gt;0,WORKDAY(EF350,10),"-")</f>
        <v>-</v>
      </c>
      <c r="EL350" s="5"/>
      <c r="EM350" s="5"/>
      <c r="EN350" s="24" t="str">
        <f>IF(EM350&gt;0,WORKDAY(EJ350,10),"-")</f>
        <v>-</v>
      </c>
      <c r="EO350" s="24" t="str">
        <f>IF(EM350&gt;0,WORKDAY(EK350,10),"-")</f>
        <v>-</v>
      </c>
      <c r="EP350" s="5"/>
      <c r="EQ350" s="5"/>
      <c r="ER350" s="54"/>
      <c r="ES350" s="54"/>
      <c r="ET350" s="54"/>
      <c r="EU350" s="54"/>
      <c r="EV350" s="54"/>
      <c r="EW350" s="24"/>
      <c r="EX350" s="24"/>
      <c r="EY350" s="167"/>
      <c r="EZ350" s="167"/>
      <c r="FA350" s="193"/>
      <c r="FB350" s="214">
        <v>44270</v>
      </c>
      <c r="FC350" s="214">
        <f ca="1">IF(BK350&gt;0,IF(DC350&gt;0,WORKDAY(DB350,20),IF(CT350&gt;0,WORKDAY(CS350,30),IF(CO350&gt;0,WORKDAY(CN350,40),FB350))),"-")</f>
        <v>44270</v>
      </c>
      <c r="FD350" s="167"/>
      <c r="FE350" s="167"/>
      <c r="FF350" s="24" t="str">
        <f>IF(FE350&gt;0,WORKDAY(FB350,10),"-")</f>
        <v>-</v>
      </c>
      <c r="FG350" s="24" t="str">
        <f>IF(FE350&gt;0,WORKDAY(FC350,10),"-")</f>
        <v>-</v>
      </c>
      <c r="FH350" s="167"/>
      <c r="FI350" s="167"/>
      <c r="FJ350" s="196">
        <v>1</v>
      </c>
      <c r="FK350" s="24"/>
      <c r="FL350" s="24">
        <f>FK350</f>
        <v>0</v>
      </c>
      <c r="FM350" s="5"/>
      <c r="FN350" s="5"/>
      <c r="FO350" s="24" t="str">
        <f>IF(FN350&gt;0,WORKDAY(FK350,10),"-")</f>
        <v>-</v>
      </c>
      <c r="FP350" s="24" t="str">
        <f>IF(FN350&gt;0,WORKDAY(FL350,10),"-")</f>
        <v>-</v>
      </c>
      <c r="FQ350" s="5"/>
      <c r="FR350" s="5"/>
      <c r="FS350" s="54"/>
      <c r="FT350" s="24"/>
      <c r="FU350" s="24">
        <f>FT350</f>
        <v>0</v>
      </c>
      <c r="FV350" s="5"/>
      <c r="FW350" s="5"/>
      <c r="FX350" s="24" t="str">
        <f>IF(FW350&gt;0,WORKDAY(FT350,10),"-")</f>
        <v>-</v>
      </c>
      <c r="FY350" s="24" t="str">
        <f>IF(FW350&gt;0,WORKDAY(FU350,10),"-")</f>
        <v>-</v>
      </c>
      <c r="FZ350" s="5"/>
      <c r="GA350" s="5"/>
      <c r="GB350" s="54"/>
      <c r="GC350" s="54"/>
      <c r="GD350" s="54"/>
      <c r="GE350" s="54"/>
      <c r="GF350" s="54"/>
      <c r="GG350" s="54"/>
      <c r="GH350" s="54"/>
      <c r="GI350" s="54"/>
      <c r="GJ350" s="54"/>
      <c r="GK350" s="54"/>
      <c r="GL350" s="54"/>
      <c r="GM350" s="54"/>
      <c r="GN350" s="54"/>
      <c r="GO350" s="54"/>
      <c r="GP350" s="54"/>
      <c r="GQ350" s="54"/>
      <c r="GR350" s="54"/>
      <c r="GS350" s="54"/>
      <c r="GT350" s="54"/>
      <c r="GU350" s="54"/>
      <c r="GV350" s="54"/>
      <c r="GW350" s="54"/>
      <c r="GX350" s="54"/>
      <c r="GY350" s="54"/>
      <c r="GZ350" s="193"/>
      <c r="HA350" s="54"/>
      <c r="HB350" s="54"/>
      <c r="HC350" s="54"/>
      <c r="HD350" s="34">
        <f t="shared" ca="1" si="317"/>
        <v>1</v>
      </c>
      <c r="HE350" s="25">
        <f t="shared" si="341"/>
        <v>0</v>
      </c>
      <c r="HF350" s="25">
        <f t="shared" ca="1" si="342"/>
        <v>1.5197568389057751E-3</v>
      </c>
      <c r="HG350" s="25">
        <f t="shared" si="343"/>
        <v>0</v>
      </c>
      <c r="HH350" s="25">
        <f t="shared" ca="1" si="344"/>
        <v>2.012072434607646E-3</v>
      </c>
      <c r="HI350" s="25"/>
      <c r="HJ350" s="25"/>
      <c r="HK350" s="5"/>
      <c r="HL350" s="24" t="str">
        <f t="shared" ca="1" si="311"/>
        <v>-</v>
      </c>
      <c r="HM350" s="107"/>
      <c r="HN350" s="85"/>
      <c r="HO350" s="204" t="str">
        <f t="shared" si="319"/>
        <v>не выгружено A1</v>
      </c>
      <c r="HP350" s="204" t="str">
        <f t="shared" si="320"/>
        <v>не выгружено 00</v>
      </c>
      <c r="HQ350" s="182" t="str">
        <f t="shared" si="321"/>
        <v>не выгружено A1</v>
      </c>
      <c r="HR350" s="182" t="str">
        <f t="shared" si="322"/>
        <v>не выгружено A1</v>
      </c>
      <c r="HS350" s="182" t="b">
        <f t="shared" si="323"/>
        <v>0</v>
      </c>
      <c r="HT350" s="182" t="str">
        <f t="shared" si="324"/>
        <v>не выгружено A1</v>
      </c>
      <c r="HU350" s="182" t="str">
        <f t="shared" si="325"/>
        <v>не выгружено A1</v>
      </c>
      <c r="HV350" s="191" t="str">
        <f t="shared" si="326"/>
        <v>не выгружено A1</v>
      </c>
      <c r="HW350" s="184" t="str">
        <f t="shared" si="327"/>
        <v>не выгружено A1</v>
      </c>
      <c r="HX350" s="191" t="str">
        <f t="shared" si="328"/>
        <v>не выгружено A1</v>
      </c>
      <c r="HY350" s="183"/>
      <c r="HZ350" s="182" t="str">
        <f t="shared" si="329"/>
        <v>не выгружено</v>
      </c>
      <c r="IA350" s="182" t="str">
        <f t="shared" si="330"/>
        <v>A1</v>
      </c>
      <c r="IB350" s="182" t="str">
        <f t="shared" si="331"/>
        <v>не выгружено</v>
      </c>
      <c r="IC350" s="182" t="str">
        <f t="shared" si="332"/>
        <v>A1</v>
      </c>
      <c r="ID350" s="182" t="str">
        <f t="shared" si="333"/>
        <v>A1</v>
      </c>
      <c r="IE350" s="185" t="str">
        <f t="shared" si="334"/>
        <v>выгрузить A1</v>
      </c>
      <c r="IF350" s="135" t="s">
        <v>705</v>
      </c>
      <c r="IG350" s="181">
        <v>1</v>
      </c>
      <c r="IH350" s="85"/>
      <c r="II350" s="85"/>
      <c r="IJ350" s="85"/>
      <c r="IK350" s="85"/>
      <c r="IL350" s="85"/>
      <c r="IM350" s="85"/>
      <c r="IN350" s="85"/>
      <c r="IO350" s="85"/>
      <c r="IP350" s="85"/>
      <c r="IQ350" s="85"/>
      <c r="IR350" s="85"/>
      <c r="IS350" s="85"/>
      <c r="IT350" s="85"/>
      <c r="IU350" s="85"/>
      <c r="IV350" s="85"/>
      <c r="IW350" s="85"/>
      <c r="IX350" s="85"/>
      <c r="IY350" s="85"/>
      <c r="IZ350" s="85"/>
      <c r="JA350" s="85"/>
      <c r="JB350" s="85"/>
      <c r="JC350" s="85"/>
      <c r="JD350" s="85"/>
      <c r="JE350" s="85"/>
      <c r="JF350" s="85"/>
      <c r="JG350" s="85"/>
      <c r="JH350" s="85"/>
      <c r="JI350" s="85"/>
      <c r="JJ350" s="85"/>
      <c r="JK350" s="85"/>
      <c r="JL350" s="85"/>
      <c r="JM350" s="85"/>
      <c r="JN350" s="85"/>
      <c r="JO350" s="85"/>
      <c r="JP350" s="85"/>
      <c r="JQ350" s="85"/>
      <c r="JR350" s="85"/>
      <c r="JS350" s="85"/>
      <c r="JT350" s="85"/>
      <c r="JU350" s="85"/>
      <c r="JV350" s="85"/>
      <c r="JW350" s="85"/>
      <c r="JX350" s="85"/>
      <c r="JY350" s="85"/>
      <c r="JZ350" s="85"/>
      <c r="KA350" s="85"/>
      <c r="KB350" s="85"/>
      <c r="KC350" s="85"/>
    </row>
    <row r="351" spans="1:289" s="87" customFormat="1" ht="15" hidden="1" customHeight="1">
      <c r="A351" s="17"/>
      <c r="B351" s="20"/>
      <c r="C351" s="20"/>
      <c r="D351" s="18"/>
      <c r="E351" s="18"/>
      <c r="F351" s="18"/>
      <c r="G351" s="18"/>
      <c r="H351" s="18"/>
      <c r="I351" s="18"/>
      <c r="J351" s="18"/>
      <c r="K351" s="18"/>
      <c r="L351" s="18"/>
      <c r="M351" s="18"/>
      <c r="N351" s="18"/>
      <c r="O351" s="18"/>
      <c r="P351" s="18"/>
      <c r="Q351" s="18"/>
      <c r="R351" s="18"/>
      <c r="S351" s="18"/>
      <c r="T351" s="18"/>
      <c r="U351" s="18"/>
      <c r="V351" s="18"/>
      <c r="W351" s="20"/>
      <c r="X351" s="20"/>
      <c r="Y351" s="20"/>
      <c r="Z351" s="20"/>
      <c r="AA351" s="20"/>
      <c r="AB351" s="20"/>
      <c r="AC351" s="20"/>
      <c r="AD351" s="18"/>
      <c r="AE351" s="20"/>
      <c r="AF351" s="20"/>
      <c r="AG351" s="20"/>
      <c r="AH351" s="20"/>
      <c r="AI351" s="20"/>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71"/>
      <c r="BO351" s="171"/>
      <c r="BP351" s="171"/>
      <c r="BQ351" s="171"/>
      <c r="BR351" s="161"/>
      <c r="BS351" s="161"/>
      <c r="BT351" s="161"/>
      <c r="BU351" s="161"/>
      <c r="BV351" s="161"/>
      <c r="BW351" s="151"/>
      <c r="BX351" s="151"/>
      <c r="BY351" s="151"/>
      <c r="BZ351" s="151"/>
      <c r="CA351" s="151"/>
      <c r="CB351" s="129"/>
      <c r="CC351" s="129"/>
      <c r="CD351" s="129"/>
      <c r="CE351" s="129"/>
      <c r="CF351" s="129"/>
      <c r="CG351" s="129"/>
      <c r="CH351" s="129"/>
      <c r="CI351" s="129"/>
      <c r="CJ351" s="129"/>
      <c r="CK351" s="129"/>
      <c r="CL351" s="18"/>
      <c r="CM351" s="18"/>
      <c r="CN351" s="18"/>
      <c r="CO351" s="118"/>
      <c r="CP351" s="48"/>
      <c r="CQ351" s="18"/>
      <c r="CR351" s="18"/>
      <c r="CS351" s="18"/>
      <c r="CT351" s="18"/>
      <c r="CU351" s="18"/>
      <c r="CV351" s="18"/>
      <c r="CW351" s="18"/>
      <c r="CX351" s="18"/>
      <c r="CY351" s="34"/>
      <c r="CZ351" s="18"/>
      <c r="DA351" s="18"/>
      <c r="DB351" s="18"/>
      <c r="DC351" s="18"/>
      <c r="DD351" s="18"/>
      <c r="DE351" s="18"/>
      <c r="DF351" s="18"/>
      <c r="DG351" s="18"/>
      <c r="DH351" s="45"/>
      <c r="DI351" s="18"/>
      <c r="DJ351" s="18"/>
      <c r="DK351" s="18"/>
      <c r="DL351" s="18"/>
      <c r="DM351" s="18"/>
      <c r="DN351" s="18"/>
      <c r="DO351" s="18"/>
      <c r="DP351" s="18"/>
      <c r="DQ351" s="45"/>
      <c r="DR351" s="18"/>
      <c r="DS351" s="18"/>
      <c r="DT351" s="18"/>
      <c r="DU351" s="18"/>
      <c r="DV351" s="18"/>
      <c r="DW351" s="18"/>
      <c r="DX351" s="18"/>
      <c r="DY351" s="18"/>
      <c r="DZ351" s="45"/>
      <c r="EA351" s="18"/>
      <c r="EB351" s="18"/>
      <c r="EC351" s="18"/>
      <c r="ED351" s="18"/>
      <c r="EE351" s="18"/>
      <c r="EF351" s="18"/>
      <c r="EG351" s="18"/>
      <c r="EH351" s="18"/>
      <c r="EI351" s="45"/>
      <c r="EJ351" s="18"/>
      <c r="EK351" s="18"/>
      <c r="EL351" s="18"/>
      <c r="EM351" s="18"/>
      <c r="EN351" s="18"/>
      <c r="EO351" s="18"/>
      <c r="EP351" s="18"/>
      <c r="EQ351" s="18"/>
      <c r="ER351" s="45"/>
      <c r="ES351" s="110"/>
      <c r="ET351" s="110"/>
      <c r="EU351" s="110"/>
      <c r="EV351" s="110"/>
      <c r="EW351" s="192"/>
      <c r="EX351" s="192"/>
      <c r="EY351" s="192"/>
      <c r="EZ351" s="192"/>
      <c r="FA351" s="199"/>
      <c r="FB351" s="214"/>
      <c r="FC351" s="214"/>
      <c r="FD351" s="18"/>
      <c r="FE351" s="18"/>
      <c r="FF351" s="18"/>
      <c r="FG351" s="18"/>
      <c r="FH351" s="18"/>
      <c r="FI351" s="18"/>
      <c r="FJ351" s="34"/>
      <c r="FK351" s="18"/>
      <c r="FL351" s="18"/>
      <c r="FM351" s="18"/>
      <c r="FN351" s="18"/>
      <c r="FO351" s="18"/>
      <c r="FP351" s="18"/>
      <c r="FQ351" s="18"/>
      <c r="FR351" s="18"/>
      <c r="FS351" s="45"/>
      <c r="FT351" s="18"/>
      <c r="FU351" s="18"/>
      <c r="FV351" s="18"/>
      <c r="FW351" s="18"/>
      <c r="FX351" s="18"/>
      <c r="FY351" s="18"/>
      <c r="FZ351" s="18"/>
      <c r="GA351" s="18"/>
      <c r="GB351" s="45"/>
      <c r="GC351" s="110"/>
      <c r="GD351" s="110"/>
      <c r="GE351" s="110"/>
      <c r="GF351" s="110"/>
      <c r="GG351" s="110"/>
      <c r="GH351" s="110"/>
      <c r="GI351" s="110"/>
      <c r="GJ351" s="110"/>
      <c r="GK351" s="110"/>
      <c r="GL351" s="110"/>
      <c r="GM351" s="110"/>
      <c r="GN351" s="110"/>
      <c r="GO351" s="110"/>
      <c r="GP351" s="110"/>
      <c r="GQ351" s="110"/>
      <c r="GR351" s="110"/>
      <c r="GS351" s="110"/>
      <c r="GT351" s="110"/>
      <c r="GU351" s="110"/>
      <c r="GV351" s="110"/>
      <c r="GW351" s="110"/>
      <c r="GX351" s="110"/>
      <c r="GY351" s="45"/>
      <c r="GZ351" s="199"/>
      <c r="HA351" s="110"/>
      <c r="HB351" s="110"/>
      <c r="HC351" s="110"/>
      <c r="HD351" s="34">
        <f t="shared" si="317"/>
        <v>0</v>
      </c>
      <c r="HE351" s="25">
        <f t="shared" si="341"/>
        <v>0</v>
      </c>
      <c r="HF351" s="25">
        <f t="shared" si="342"/>
        <v>0</v>
      </c>
      <c r="HG351" s="25">
        <f t="shared" si="343"/>
        <v>0</v>
      </c>
      <c r="HH351" s="25">
        <f t="shared" si="344"/>
        <v>0</v>
      </c>
      <c r="HI351" s="25"/>
      <c r="HJ351" s="18"/>
      <c r="HK351" s="18"/>
      <c r="HL351" s="24" t="str">
        <f t="shared" si="311"/>
        <v>-</v>
      </c>
      <c r="HM351" s="107"/>
      <c r="HN351" s="85"/>
      <c r="HO351" s="204" t="str">
        <f t="shared" si="319"/>
        <v>---/---</v>
      </c>
      <c r="HP351" s="204" t="str">
        <f t="shared" si="320"/>
        <v>---/---</v>
      </c>
      <c r="HQ351" s="182" t="str">
        <f t="shared" si="321"/>
        <v>---/---</v>
      </c>
      <c r="HR351" s="182" t="str">
        <f t="shared" si="322"/>
        <v>---/---</v>
      </c>
      <c r="HS351" s="182" t="b">
        <f t="shared" si="323"/>
        <v>0</v>
      </c>
      <c r="HT351" s="182" t="str">
        <f t="shared" si="324"/>
        <v>---/---</v>
      </c>
      <c r="HU351" s="182" t="str">
        <f t="shared" si="325"/>
        <v>---/---</v>
      </c>
      <c r="HV351" s="191" t="str">
        <f t="shared" si="326"/>
        <v>---/---</v>
      </c>
      <c r="HW351" s="184" t="str">
        <f t="shared" si="327"/>
        <v>---/---</v>
      </c>
      <c r="HX351" s="191" t="str">
        <f t="shared" si="328"/>
        <v>---/---</v>
      </c>
      <c r="HY351" s="183"/>
      <c r="HZ351" s="182" t="str">
        <f t="shared" si="329"/>
        <v>---/---</v>
      </c>
      <c r="IA351" s="182" t="str">
        <f t="shared" si="330"/>
        <v>---/---</v>
      </c>
      <c r="IB351" s="182" t="str">
        <f t="shared" si="331"/>
        <v>---/---</v>
      </c>
      <c r="IC351" s="182" t="str">
        <f t="shared" si="332"/>
        <v>---/---</v>
      </c>
      <c r="ID351" s="182" t="str">
        <f t="shared" si="333"/>
        <v>---/---</v>
      </c>
      <c r="IE351" s="185" t="str">
        <f t="shared" si="334"/>
        <v>---/---</v>
      </c>
      <c r="IF351" s="135" t="s">
        <v>717</v>
      </c>
      <c r="IG351" s="181">
        <v>1</v>
      </c>
      <c r="IH351" s="85"/>
      <c r="II351" s="85"/>
      <c r="IJ351" s="85"/>
      <c r="IK351" s="85"/>
      <c r="IL351" s="85"/>
      <c r="IM351" s="85"/>
      <c r="IN351" s="85"/>
      <c r="IO351" s="85"/>
      <c r="IP351" s="85"/>
      <c r="IQ351" s="85"/>
      <c r="IR351" s="85"/>
      <c r="IS351" s="85"/>
      <c r="IT351" s="85"/>
      <c r="IU351" s="85"/>
      <c r="IV351" s="85"/>
      <c r="IW351" s="85"/>
      <c r="IX351" s="85"/>
      <c r="IY351" s="85"/>
      <c r="IZ351" s="85"/>
      <c r="JA351" s="85"/>
      <c r="JB351" s="85"/>
      <c r="JC351" s="85"/>
      <c r="JD351" s="85"/>
      <c r="JE351" s="85"/>
      <c r="JF351" s="85"/>
      <c r="JG351" s="85"/>
      <c r="JH351" s="85"/>
      <c r="JI351" s="85"/>
      <c r="JJ351" s="85"/>
      <c r="JK351" s="85"/>
      <c r="JL351" s="85"/>
      <c r="JM351" s="85"/>
      <c r="JN351" s="85"/>
      <c r="JO351" s="85"/>
      <c r="JP351" s="85"/>
      <c r="JQ351" s="85"/>
      <c r="JR351" s="85"/>
      <c r="JS351" s="85"/>
      <c r="JT351" s="85"/>
      <c r="JU351" s="85"/>
      <c r="JV351" s="85"/>
      <c r="JW351" s="85"/>
      <c r="JX351" s="85"/>
      <c r="JY351" s="85"/>
      <c r="JZ351" s="85"/>
      <c r="KA351" s="85"/>
      <c r="KB351" s="85"/>
      <c r="KC351" s="85"/>
    </row>
    <row r="352" spans="1:289" s="57" customFormat="1" ht="45" hidden="1" customHeight="1">
      <c r="A352" s="17"/>
      <c r="B352" s="20"/>
      <c r="C352" s="20"/>
      <c r="D352" s="18"/>
      <c r="E352" s="18"/>
      <c r="F352" s="18"/>
      <c r="G352" s="18"/>
      <c r="H352" s="18"/>
      <c r="I352" s="18"/>
      <c r="J352" s="18"/>
      <c r="K352" s="18"/>
      <c r="L352" s="18"/>
      <c r="M352" s="18"/>
      <c r="N352" s="18"/>
      <c r="O352" s="18"/>
      <c r="P352" s="18"/>
      <c r="Q352" s="18"/>
      <c r="R352" s="18"/>
      <c r="S352" s="18"/>
      <c r="T352" s="18"/>
      <c r="U352" s="18"/>
      <c r="V352" s="18"/>
      <c r="W352" s="20"/>
      <c r="X352" s="20"/>
      <c r="Y352" s="20"/>
      <c r="Z352" s="20"/>
      <c r="AA352" s="20"/>
      <c r="AB352" s="20"/>
      <c r="AC352" s="20"/>
      <c r="AD352" s="18"/>
      <c r="AE352" s="20"/>
      <c r="AF352" s="20"/>
      <c r="AG352" s="20"/>
      <c r="AH352" s="20"/>
      <c r="AI352" s="20"/>
      <c r="AJ352" s="18"/>
      <c r="AK352" s="18"/>
      <c r="AL352" s="18"/>
      <c r="AM352" s="18"/>
      <c r="AN352" s="18"/>
      <c r="AO352" s="18"/>
      <c r="AP352" s="18"/>
      <c r="AQ352" s="39" t="s">
        <v>586</v>
      </c>
      <c r="AR352" s="39" t="s">
        <v>587</v>
      </c>
      <c r="AS352" s="39"/>
      <c r="AT352" s="39"/>
      <c r="AU352" s="39" t="s">
        <v>588</v>
      </c>
      <c r="AV352" s="39" t="s">
        <v>589</v>
      </c>
      <c r="AW352" s="39" t="s">
        <v>588</v>
      </c>
      <c r="AX352" s="39" t="s">
        <v>589</v>
      </c>
      <c r="AY352" s="18"/>
      <c r="AZ352" s="18"/>
      <c r="BA352" s="18"/>
      <c r="BB352" s="18"/>
      <c r="BC352" s="18"/>
      <c r="BD352" s="18"/>
      <c r="BE352" s="18"/>
      <c r="BF352" s="18"/>
      <c r="BG352" s="18"/>
      <c r="BH352" s="18"/>
      <c r="BI352" s="18"/>
      <c r="BJ352" s="18"/>
      <c r="BK352" s="18"/>
      <c r="BL352" s="18"/>
      <c r="BM352" s="18"/>
      <c r="BN352" s="171"/>
      <c r="BO352" s="171"/>
      <c r="BP352" s="171"/>
      <c r="BQ352" s="171"/>
      <c r="BR352" s="161"/>
      <c r="BS352" s="161"/>
      <c r="BT352" s="161"/>
      <c r="BU352" s="161"/>
      <c r="BV352" s="161"/>
      <c r="BW352" s="151"/>
      <c r="BX352" s="151"/>
      <c r="BY352" s="151"/>
      <c r="BZ352" s="151"/>
      <c r="CA352" s="151"/>
      <c r="CB352" s="129"/>
      <c r="CC352" s="129"/>
      <c r="CD352" s="129"/>
      <c r="CE352" s="129"/>
      <c r="CF352" s="129"/>
      <c r="CG352" s="129"/>
      <c r="CH352" s="129"/>
      <c r="CI352" s="129"/>
      <c r="CJ352" s="129"/>
      <c r="CK352" s="129"/>
      <c r="CL352" s="18"/>
      <c r="CM352" s="18"/>
      <c r="CN352" s="18"/>
      <c r="CO352" s="118"/>
      <c r="CP352" s="48"/>
      <c r="CQ352" s="18"/>
      <c r="CR352" s="18"/>
      <c r="CS352" s="18"/>
      <c r="CT352" s="18"/>
      <c r="CU352" s="18"/>
      <c r="CV352" s="18"/>
      <c r="CW352" s="18"/>
      <c r="CX352" s="18"/>
      <c r="CY352" s="34"/>
      <c r="CZ352" s="18"/>
      <c r="DA352" s="18"/>
      <c r="DB352" s="18"/>
      <c r="DC352" s="18"/>
      <c r="DD352" s="18"/>
      <c r="DE352" s="18"/>
      <c r="DF352" s="18"/>
      <c r="DG352" s="18"/>
      <c r="DH352" s="45"/>
      <c r="DI352" s="18"/>
      <c r="DJ352" s="18"/>
      <c r="DK352" s="18"/>
      <c r="DL352" s="18"/>
      <c r="DM352" s="18"/>
      <c r="DN352" s="18"/>
      <c r="DO352" s="18"/>
      <c r="DP352" s="18"/>
      <c r="DQ352" s="45"/>
      <c r="DR352" s="18"/>
      <c r="DS352" s="18"/>
      <c r="DT352" s="18"/>
      <c r="DU352" s="18"/>
      <c r="DV352" s="18"/>
      <c r="DW352" s="18"/>
      <c r="DX352" s="18"/>
      <c r="DY352" s="18"/>
      <c r="DZ352" s="45"/>
      <c r="EA352" s="18"/>
      <c r="EB352" s="18"/>
      <c r="EC352" s="18"/>
      <c r="ED352" s="18"/>
      <c r="EE352" s="18"/>
      <c r="EF352" s="18"/>
      <c r="EG352" s="18"/>
      <c r="EH352" s="18"/>
      <c r="EI352" s="45"/>
      <c r="EJ352" s="18"/>
      <c r="EK352" s="18"/>
      <c r="EL352" s="18"/>
      <c r="EM352" s="18"/>
      <c r="EN352" s="18"/>
      <c r="EO352" s="18"/>
      <c r="EP352" s="18"/>
      <c r="EQ352" s="18"/>
      <c r="ER352" s="45"/>
      <c r="ES352" s="110"/>
      <c r="ET352" s="110"/>
      <c r="EU352" s="110"/>
      <c r="EV352" s="110"/>
      <c r="EW352" s="192"/>
      <c r="EX352" s="192"/>
      <c r="EY352" s="192"/>
      <c r="EZ352" s="192"/>
      <c r="FA352" s="199"/>
      <c r="FB352" s="214" t="s">
        <v>351</v>
      </c>
      <c r="FC352" s="214" t="str">
        <f>IF(BK352&gt;0,IF(DC352&gt;0,WORKDAY(DB352,20),IF(CT352&gt;0,WORKDAY(CS352,30),IF(CO352&gt;0,WORKDAY(CN352,40),FB352))),"-")</f>
        <v>-</v>
      </c>
      <c r="FD352" s="18"/>
      <c r="FE352" s="18"/>
      <c r="FF352" s="18"/>
      <c r="FG352" s="18"/>
      <c r="FH352" s="18"/>
      <c r="FI352" s="18"/>
      <c r="FJ352" s="34"/>
      <c r="FK352" s="40"/>
      <c r="FL352" s="40" t="e">
        <f>IF(#REF!&gt;0,IF(DL352&gt;0,WORKDAY(DK352,20),IF(DC352&gt;0,WORKDAY(DB352,30),IF(CX352&gt;0,WORKDAY(CW352,40),FK352))),"-")</f>
        <v>#REF!</v>
      </c>
      <c r="FM352" s="18"/>
      <c r="FN352" s="18"/>
      <c r="FO352" s="18"/>
      <c r="FP352" s="18"/>
      <c r="FQ352" s="18"/>
      <c r="FR352" s="18"/>
      <c r="FS352" s="45"/>
      <c r="FT352" s="40"/>
      <c r="FU352" s="40" t="e">
        <f>IF(#REF!&gt;0,IF(DU352&gt;0,WORKDAY(DT352,20),IF(DL352&gt;0,WORKDAY(DK352,30),IF(DG352&gt;0,WORKDAY(DF352,40),FT352))),"-")</f>
        <v>#REF!</v>
      </c>
      <c r="FV352" s="18"/>
      <c r="FW352" s="18"/>
      <c r="FX352" s="18"/>
      <c r="FY352" s="18"/>
      <c r="FZ352" s="18"/>
      <c r="GA352" s="18"/>
      <c r="GB352" s="45"/>
      <c r="GC352" s="110"/>
      <c r="GD352" s="110"/>
      <c r="GE352" s="110"/>
      <c r="GF352" s="110"/>
      <c r="GG352" s="110"/>
      <c r="GH352" s="110"/>
      <c r="GI352" s="110"/>
      <c r="GJ352" s="110"/>
      <c r="GK352" s="110"/>
      <c r="GL352" s="110"/>
      <c r="GM352" s="110"/>
      <c r="GN352" s="110"/>
      <c r="GO352" s="110"/>
      <c r="GP352" s="110"/>
      <c r="GQ352" s="110"/>
      <c r="GR352" s="110"/>
      <c r="GS352" s="110"/>
      <c r="GT352" s="110"/>
      <c r="GU352" s="110"/>
      <c r="GV352" s="110"/>
      <c r="GW352" s="110"/>
      <c r="GX352" s="110"/>
      <c r="GY352" s="45"/>
      <c r="GZ352" s="199"/>
      <c r="HA352" s="110"/>
      <c r="HB352" s="110"/>
      <c r="HC352" s="110"/>
      <c r="HD352" s="34">
        <f t="shared" si="317"/>
        <v>0</v>
      </c>
      <c r="HE352" s="25">
        <f t="shared" si="341"/>
        <v>0</v>
      </c>
      <c r="HF352" s="41">
        <f t="shared" si="342"/>
        <v>0</v>
      </c>
      <c r="HG352" s="25">
        <f t="shared" si="343"/>
        <v>0</v>
      </c>
      <c r="HH352" s="25">
        <f t="shared" si="344"/>
        <v>0</v>
      </c>
      <c r="HI352" s="41"/>
      <c r="HJ352" s="18"/>
      <c r="HK352" s="18"/>
      <c r="HL352" s="40" t="str">
        <f t="shared" si="311"/>
        <v>-</v>
      </c>
      <c r="HM352" s="107"/>
      <c r="HN352" s="85"/>
      <c r="HO352" s="204" t="str">
        <f t="shared" si="319"/>
        <v>---/---</v>
      </c>
      <c r="HP352" s="204" t="str">
        <f t="shared" si="320"/>
        <v>---/---</v>
      </c>
      <c r="HQ352" s="182" t="str">
        <f t="shared" si="321"/>
        <v>---/---</v>
      </c>
      <c r="HR352" s="182" t="str">
        <f t="shared" si="322"/>
        <v>---/---</v>
      </c>
      <c r="HS352" s="182" t="b">
        <f t="shared" si="323"/>
        <v>0</v>
      </c>
      <c r="HT352" s="182" t="str">
        <f t="shared" si="324"/>
        <v>---/---</v>
      </c>
      <c r="HU352" s="182" t="str">
        <f t="shared" si="325"/>
        <v>---/---</v>
      </c>
      <c r="HV352" s="191" t="str">
        <f t="shared" si="326"/>
        <v>---/---</v>
      </c>
      <c r="HW352" s="184" t="str">
        <f t="shared" si="327"/>
        <v>---/---</v>
      </c>
      <c r="HX352" s="191" t="str">
        <f t="shared" si="328"/>
        <v>---/---</v>
      </c>
      <c r="HY352" s="183"/>
      <c r="HZ352" s="182" t="str">
        <f t="shared" si="329"/>
        <v>---/---</v>
      </c>
      <c r="IA352" s="182" t="str">
        <f t="shared" si="330"/>
        <v>---/---</v>
      </c>
      <c r="IB352" s="182" t="str">
        <f t="shared" si="331"/>
        <v>---/---</v>
      </c>
      <c r="IC352" s="182" t="str">
        <f t="shared" si="332"/>
        <v>---/---</v>
      </c>
      <c r="ID352" s="182" t="str">
        <f t="shared" si="333"/>
        <v>---/---</v>
      </c>
      <c r="IE352" s="185" t="str">
        <f t="shared" si="334"/>
        <v>---/---</v>
      </c>
      <c r="IF352" s="135" t="s">
        <v>717</v>
      </c>
      <c r="IG352" s="181">
        <v>1</v>
      </c>
      <c r="IH352" s="85"/>
      <c r="II352" s="85"/>
      <c r="IJ352" s="85"/>
      <c r="IK352" s="85"/>
      <c r="IL352" s="85"/>
      <c r="IM352" s="85"/>
      <c r="IN352" s="85"/>
      <c r="IO352" s="85"/>
      <c r="IP352" s="85"/>
      <c r="IQ352" s="85"/>
      <c r="IR352" s="85"/>
      <c r="IS352" s="85"/>
      <c r="IT352" s="85"/>
      <c r="IU352" s="85"/>
      <c r="IV352" s="85"/>
      <c r="IW352" s="85"/>
      <c r="IX352" s="85"/>
      <c r="IY352" s="85"/>
      <c r="IZ352" s="85"/>
      <c r="JA352" s="85"/>
      <c r="JB352" s="85"/>
      <c r="JC352" s="85"/>
      <c r="JD352" s="85"/>
      <c r="JE352" s="85"/>
      <c r="JF352" s="85"/>
      <c r="JG352" s="85"/>
      <c r="JH352" s="85"/>
      <c r="JI352" s="85"/>
      <c r="JJ352" s="85"/>
      <c r="JK352" s="85"/>
      <c r="JL352" s="85"/>
      <c r="JM352" s="85"/>
      <c r="JN352" s="85"/>
      <c r="JO352" s="85"/>
      <c r="JP352" s="85"/>
      <c r="JQ352" s="85"/>
      <c r="JR352" s="85"/>
      <c r="JS352" s="85"/>
      <c r="JT352" s="85"/>
      <c r="JU352" s="85"/>
      <c r="JV352" s="85"/>
      <c r="JW352" s="85"/>
      <c r="JX352" s="85"/>
      <c r="JY352" s="85"/>
      <c r="JZ352" s="85"/>
      <c r="KA352" s="85"/>
      <c r="KB352" s="85"/>
      <c r="KC352" s="85"/>
    </row>
    <row r="353" spans="1:289" s="57" customFormat="1" ht="42.75" hidden="1" customHeight="1">
      <c r="A353" s="6"/>
      <c r="B353" s="19" t="s">
        <v>156</v>
      </c>
      <c r="C353" s="19" t="s">
        <v>157</v>
      </c>
      <c r="D353" s="5"/>
      <c r="E353" s="5"/>
      <c r="F353" s="5"/>
      <c r="G353" s="5"/>
      <c r="H353" s="5" t="s">
        <v>727</v>
      </c>
      <c r="I353" s="5" t="s">
        <v>736</v>
      </c>
      <c r="J353" s="5"/>
      <c r="K353" s="5"/>
      <c r="L353" s="5"/>
      <c r="M353" s="5"/>
      <c r="N353" s="5"/>
      <c r="O353" s="5"/>
      <c r="P353" s="5" t="s">
        <v>751</v>
      </c>
      <c r="Q353" s="5" t="s">
        <v>752</v>
      </c>
      <c r="R353" s="5" t="s">
        <v>206</v>
      </c>
      <c r="S353" s="5" t="s">
        <v>360</v>
      </c>
      <c r="T353" s="5" t="s">
        <v>361</v>
      </c>
      <c r="U353" s="5" t="s">
        <v>158</v>
      </c>
      <c r="V353" s="5"/>
      <c r="W353" s="5" t="str">
        <f>CONCATENATE(X353,"-",Y353,"-",Z353,AA353,,AB353,"-",AC353)</f>
        <v>3-70-JDCC-0001</v>
      </c>
      <c r="X353" s="19" t="s">
        <v>180</v>
      </c>
      <c r="Y353" s="19">
        <v>70</v>
      </c>
      <c r="Z353" s="19" t="s">
        <v>302</v>
      </c>
      <c r="AA353" s="19" t="s">
        <v>303</v>
      </c>
      <c r="AB353" s="19"/>
      <c r="AC353" s="19" t="s">
        <v>188</v>
      </c>
      <c r="AD353" s="5"/>
      <c r="AE353" s="19">
        <v>4</v>
      </c>
      <c r="AF353" s="19" t="s">
        <v>181</v>
      </c>
      <c r="AG353" s="19" t="s">
        <v>183</v>
      </c>
      <c r="AH353" s="19">
        <v>320</v>
      </c>
      <c r="AI353" s="19" t="s">
        <v>188</v>
      </c>
      <c r="AJ353" s="5"/>
      <c r="AK353" s="5"/>
      <c r="AL353" s="5" t="s">
        <v>120</v>
      </c>
      <c r="AM353" s="5"/>
      <c r="AN353" s="5" t="s">
        <v>167</v>
      </c>
      <c r="AO353" s="5" t="str">
        <f>CONCATENATE("0055-",B353,"-",C353,"-","4",".",AE353,".",AF353,".",AG353,".",AH353,"-",AL353,".",AN353,"-",AI353)</f>
        <v>0055-CPC-GA1-4.4.4.70.320-ATH1.RD-0001</v>
      </c>
      <c r="AP353" s="5" t="str">
        <f>CONCATENATE("0055-",B353,"-",C353,"-","4",".",AE353,".",AF353,".",AG353,".",AH353,"-",AL353,"-",AN353,"-",AI353,"_",BD353,"_",U353)</f>
        <v>0055-CPC-GA1-4.4.4.70.320-ATH1-RD-0001_A1_ER</v>
      </c>
      <c r="AQ353" s="13" t="s">
        <v>322</v>
      </c>
      <c r="AR353" s="13" t="s">
        <v>393</v>
      </c>
      <c r="AS353" s="13"/>
      <c r="AT353" s="13"/>
      <c r="AU353" s="13" t="s">
        <v>318</v>
      </c>
      <c r="AV353" s="13" t="s">
        <v>333</v>
      </c>
      <c r="AW353" s="13" t="str">
        <f>CONCATENATE(AQ353," ",AS353,CHAR(10),W353,CHAR(10),AU353)</f>
        <v>DCS Control Cabinet 
3-70-JDCC-0001
List of drawings</v>
      </c>
      <c r="AX353" s="13" t="str">
        <f>CONCATENATE(AR353," ",AT353,CHAR(10),W353,CHAR(10),AV353)</f>
        <v>Шкаф системный РСУ 
3-70-JDCC-0001
Ведомость документов</v>
      </c>
      <c r="AY353" s="5"/>
      <c r="AZ353" s="5" t="s">
        <v>490</v>
      </c>
      <c r="BA353" s="5" t="s">
        <v>489</v>
      </c>
      <c r="BB353" s="5" t="str">
        <f>IF(FW353&gt;0,"02",IF(FN353&gt;0,"01",IF(FE353&gt;0,"00",IF(EM353&gt;0,"G1",IF(ED353&gt;0,"F1",IF(DU353&gt;0,"E1",IF(DL353&gt;0,"D1",IF(DC353&gt;0,"C1",IF(CT353&gt;0,"B1",IF(BM353&gt;0,"A1","-"))))))))))</f>
        <v>A1</v>
      </c>
      <c r="BC353" s="167" t="str">
        <f t="shared" ref="BC353:BC357" si="347">IF(OR(BB353="A1",BB353="B1",BB353="C1",BB353="D1",BB353="E1",BB353="F1",BB353="G1",BB353="H1"),"IFR",IF(OR(BB353="00",BB353="01",BB353="02",BB353="03",BB353="04",BB353="05"),"IFU","-"))</f>
        <v>IFR</v>
      </c>
      <c r="BD353" s="5" t="str">
        <f t="shared" ref="BD353:BD357" si="348">BB353</f>
        <v>A1</v>
      </c>
      <c r="BE353" s="5"/>
      <c r="BF353" s="5"/>
      <c r="BG353" s="12"/>
      <c r="BH353" s="5"/>
      <c r="BI353" s="5"/>
      <c r="BJ353" s="54">
        <f>FB353-(28+15)</f>
        <v>44166</v>
      </c>
      <c r="BK353" s="54">
        <f ca="1">IF(BM353&gt;0,BL353,IF(BJ353&lt;TODAY(),WORKDAY(TODAY(),10),BJ353))</f>
        <v>44243</v>
      </c>
      <c r="BL353" s="54">
        <v>44243</v>
      </c>
      <c r="BM353" s="5" t="s">
        <v>777</v>
      </c>
      <c r="BN353" s="167"/>
      <c r="BO353" s="167"/>
      <c r="BP353" s="167"/>
      <c r="BQ353" s="167"/>
      <c r="BR353" s="157"/>
      <c r="BS353" s="157"/>
      <c r="BT353" s="157"/>
      <c r="BU353" s="157"/>
      <c r="BV353" s="157"/>
      <c r="BW353" s="147"/>
      <c r="BX353" s="147"/>
      <c r="BY353" s="147"/>
      <c r="BZ353" s="147"/>
      <c r="CA353" s="147"/>
      <c r="CB353" s="125"/>
      <c r="CC353" s="125"/>
      <c r="CD353" s="125"/>
      <c r="CE353" s="125"/>
      <c r="CF353" s="125"/>
      <c r="CG353" s="125"/>
      <c r="CH353" s="125"/>
      <c r="CI353" s="125"/>
      <c r="CJ353" s="125"/>
      <c r="CK353" s="125"/>
      <c r="CL353" s="24">
        <f>WORKDAY(BJ353,20)</f>
        <v>44194</v>
      </c>
      <c r="CM353" s="24">
        <f ca="1">IF(BM353&gt;0,WORKDAY(BK353,10),"-")</f>
        <v>44257</v>
      </c>
      <c r="CN353" s="54"/>
      <c r="CO353" s="117"/>
      <c r="CP353" s="34"/>
      <c r="CQ353" s="24">
        <f>WORKDAY(CL353,10)</f>
        <v>44208</v>
      </c>
      <c r="CR353" s="24" t="str">
        <f>IF(CO353&gt;0,WORKDAY(CM353,10),"-")</f>
        <v>-</v>
      </c>
      <c r="CS353" s="54"/>
      <c r="CT353" s="5"/>
      <c r="CU353" s="24" t="str">
        <f>IF(CT353&gt;0,WORKDAY(CQ353,10),"-")</f>
        <v>-</v>
      </c>
      <c r="CV353" s="24" t="str">
        <f>IF(CT353&gt;0,WORKDAY(CR353,10),"-")</f>
        <v>-</v>
      </c>
      <c r="CW353" s="54"/>
      <c r="CX353" s="5"/>
      <c r="CY353" s="34"/>
      <c r="CZ353" s="24" t="str">
        <f>IF(CX353&gt;0,WORKDAY(CU353,10),"-")</f>
        <v>-</v>
      </c>
      <c r="DA353" s="24" t="str">
        <f>IF(CX353&gt;0,WORKDAY(CV353,10),"-")</f>
        <v>-</v>
      </c>
      <c r="DB353" s="24"/>
      <c r="DC353" s="5"/>
      <c r="DD353" s="24" t="str">
        <f>IF(DC353&gt;0,WORKDAY(CZ353,10),"-")</f>
        <v>-</v>
      </c>
      <c r="DE353" s="24" t="str">
        <f>IF(DC353&gt;0,WORKDAY(DA353,10),"-")</f>
        <v>-</v>
      </c>
      <c r="DF353" s="5"/>
      <c r="DG353" s="5"/>
      <c r="DH353" s="54"/>
      <c r="DI353" s="24" t="str">
        <f>IF(DG353&gt;0,WORKDAY(DD353,10),"-")</f>
        <v>-</v>
      </c>
      <c r="DJ353" s="24" t="str">
        <f>IF(DG353&gt;0,WORKDAY(DE353,10),"-")</f>
        <v>-</v>
      </c>
      <c r="DK353" s="5"/>
      <c r="DL353" s="5"/>
      <c r="DM353" s="24" t="str">
        <f>IF(DL353&gt;0,WORKDAY(DI353,10),"-")</f>
        <v>-</v>
      </c>
      <c r="DN353" s="24" t="str">
        <f>IF(DL353&gt;0,WORKDAY(DJ353,10),"-")</f>
        <v>-</v>
      </c>
      <c r="DO353" s="5"/>
      <c r="DP353" s="5"/>
      <c r="DQ353" s="54"/>
      <c r="DR353" s="24" t="str">
        <f>IF(DP353&gt;0,WORKDAY(DM353,10),"-")</f>
        <v>-</v>
      </c>
      <c r="DS353" s="24" t="str">
        <f>IF(DP353&gt;0,WORKDAY(DN353,10),"-")</f>
        <v>-</v>
      </c>
      <c r="DT353" s="5"/>
      <c r="DU353" s="5"/>
      <c r="DV353" s="24" t="str">
        <f>IF(DU353&gt;0,WORKDAY(DR353,10),"-")</f>
        <v>-</v>
      </c>
      <c r="DW353" s="24" t="str">
        <f>IF(DU353&gt;0,WORKDAY(DS353,10),"-")</f>
        <v>-</v>
      </c>
      <c r="DX353" s="5"/>
      <c r="DY353" s="5"/>
      <c r="DZ353" s="54"/>
      <c r="EA353" s="24" t="str">
        <f>IF(DY353&gt;0,WORKDAY(DV353,10),"-")</f>
        <v>-</v>
      </c>
      <c r="EB353" s="24" t="str">
        <f>IF(DY353&gt;0,WORKDAY(DW353,10),"-")</f>
        <v>-</v>
      </c>
      <c r="EC353" s="5"/>
      <c r="ED353" s="5"/>
      <c r="EE353" s="24" t="str">
        <f>IF(ED353&gt;0,WORKDAY(EA353,10),"-")</f>
        <v>-</v>
      </c>
      <c r="EF353" s="24" t="str">
        <f>IF(ED353&gt;0,WORKDAY(EB353,10),"-")</f>
        <v>-</v>
      </c>
      <c r="EG353" s="5"/>
      <c r="EH353" s="5"/>
      <c r="EI353" s="54"/>
      <c r="EJ353" s="24" t="str">
        <f>IF(EH353&gt;0,WORKDAY(EE353,10),"-")</f>
        <v>-</v>
      </c>
      <c r="EK353" s="24" t="str">
        <f>IF(EH353&gt;0,WORKDAY(EF353,10),"-")</f>
        <v>-</v>
      </c>
      <c r="EL353" s="5"/>
      <c r="EM353" s="5"/>
      <c r="EN353" s="24" t="str">
        <f>IF(EM353&gt;0,WORKDAY(EJ353,10),"-")</f>
        <v>-</v>
      </c>
      <c r="EO353" s="24" t="str">
        <f>IF(EM353&gt;0,WORKDAY(EK353,10),"-")</f>
        <v>-</v>
      </c>
      <c r="EP353" s="5"/>
      <c r="EQ353" s="5"/>
      <c r="ER353" s="54"/>
      <c r="ES353" s="54"/>
      <c r="ET353" s="54"/>
      <c r="EU353" s="54"/>
      <c r="EV353" s="54"/>
      <c r="EW353" s="24"/>
      <c r="EX353" s="24"/>
      <c r="EY353" s="167"/>
      <c r="EZ353" s="167"/>
      <c r="FA353" s="193"/>
      <c r="FB353" s="214">
        <v>44209</v>
      </c>
      <c r="FC353" s="214">
        <f>FB353</f>
        <v>44209</v>
      </c>
      <c r="FD353" s="5"/>
      <c r="FE353" s="5"/>
      <c r="FF353" s="24" t="str">
        <f>IF(FE353&gt;0,WORKDAY(FB353,10),"-")</f>
        <v>-</v>
      </c>
      <c r="FG353" s="24" t="str">
        <f>IF(FE353&gt;0,WORKDAY(FC353,10),"-")</f>
        <v>-</v>
      </c>
      <c r="FH353" s="5"/>
      <c r="FI353" s="5"/>
      <c r="FJ353" s="34"/>
      <c r="FK353" s="24">
        <f t="shared" ref="FK353:FK356" si="349">WORKDAY(FB353,20)</f>
        <v>44237</v>
      </c>
      <c r="FL353" s="24">
        <f>FK353</f>
        <v>44237</v>
      </c>
      <c r="FM353" s="5"/>
      <c r="FN353" s="5"/>
      <c r="FO353" s="24" t="str">
        <f>IF(FN353&gt;0,WORKDAY(FK353,10),"-")</f>
        <v>-</v>
      </c>
      <c r="FP353" s="24" t="str">
        <f>IF(FN353&gt;0,WORKDAY(FL353,10),"-")</f>
        <v>-</v>
      </c>
      <c r="FQ353" s="5"/>
      <c r="FR353" s="5"/>
      <c r="FS353" s="54"/>
      <c r="FT353" s="24">
        <f t="shared" ref="FT353:FT356" si="350">WORKDAY(FK353,20)</f>
        <v>44265</v>
      </c>
      <c r="FU353" s="24">
        <f>FT353</f>
        <v>44265</v>
      </c>
      <c r="FV353" s="5"/>
      <c r="FW353" s="5"/>
      <c r="FX353" s="24" t="str">
        <f>IF(FW353&gt;0,WORKDAY(FT353,10),"-")</f>
        <v>-</v>
      </c>
      <c r="FY353" s="24" t="str">
        <f>IF(FW353&gt;0,WORKDAY(FU353,10),"-")</f>
        <v>-</v>
      </c>
      <c r="FZ353" s="5"/>
      <c r="GA353" s="5"/>
      <c r="GB353" s="54"/>
      <c r="GC353" s="54"/>
      <c r="GD353" s="54"/>
      <c r="GE353" s="54"/>
      <c r="GF353" s="54"/>
      <c r="GG353" s="54"/>
      <c r="GH353" s="54"/>
      <c r="GI353" s="54"/>
      <c r="GJ353" s="54"/>
      <c r="GK353" s="54"/>
      <c r="GL353" s="54"/>
      <c r="GM353" s="54"/>
      <c r="GN353" s="54"/>
      <c r="GO353" s="54"/>
      <c r="GP353" s="54"/>
      <c r="GQ353" s="54"/>
      <c r="GR353" s="54"/>
      <c r="GS353" s="54"/>
      <c r="GT353" s="54"/>
      <c r="GU353" s="54"/>
      <c r="GV353" s="54"/>
      <c r="GW353" s="54"/>
      <c r="GX353" s="54"/>
      <c r="GY353" s="54"/>
      <c r="GZ353" s="193"/>
      <c r="HA353" s="54"/>
      <c r="HB353" s="54"/>
      <c r="HC353" s="54"/>
      <c r="HD353" s="34">
        <f t="shared" ca="1" si="317"/>
        <v>1</v>
      </c>
      <c r="HE353" s="25">
        <f t="shared" ca="1" si="341"/>
        <v>6.8389057750759875E-4</v>
      </c>
      <c r="HF353" s="25">
        <f t="shared" ca="1" si="342"/>
        <v>1.5197568389057751E-3</v>
      </c>
      <c r="HG353" s="25">
        <f t="shared" ca="1" si="343"/>
        <v>9.0543259557344079E-4</v>
      </c>
      <c r="HH353" s="25">
        <f t="shared" ca="1" si="344"/>
        <v>2.012072434607646E-3</v>
      </c>
      <c r="HI353" s="25"/>
      <c r="HJ353" s="25"/>
      <c r="HK353" s="5"/>
      <c r="HL353" s="24">
        <f t="shared" ca="1" si="311"/>
        <v>44243</v>
      </c>
      <c r="HM353" s="107"/>
      <c r="HN353" s="85"/>
      <c r="HO353" s="204" t="str">
        <f t="shared" si="319"/>
        <v>ожидание A1</v>
      </c>
      <c r="HP353" s="204" t="str">
        <f t="shared" si="320"/>
        <v>не выгружено 00</v>
      </c>
      <c r="HQ353" s="182" t="str">
        <f t="shared" si="321"/>
        <v>выгружено A1</v>
      </c>
      <c r="HR353" s="182" t="str">
        <f t="shared" si="322"/>
        <v>ожидание A1</v>
      </c>
      <c r="HS353" s="182" t="b">
        <f t="shared" si="323"/>
        <v>0</v>
      </c>
      <c r="HT353" s="182" t="str">
        <f t="shared" si="324"/>
        <v>ожидание замечаний</v>
      </c>
      <c r="HU353" s="182" t="str">
        <f t="shared" si="325"/>
        <v>0055-P2-GA1-CPC-TRM-00652</v>
      </c>
      <c r="HV353" s="191">
        <f t="shared" si="326"/>
        <v>44243</v>
      </c>
      <c r="HW353" s="184" t="str">
        <f t="shared" si="327"/>
        <v>ожидание A1</v>
      </c>
      <c r="HX353" s="191" t="str">
        <f t="shared" si="328"/>
        <v>ожидание A1</v>
      </c>
      <c r="HY353" s="183"/>
      <c r="HZ353" s="182" t="str">
        <f t="shared" si="329"/>
        <v>выгружено</v>
      </c>
      <c r="IA353" s="182" t="str">
        <f t="shared" si="330"/>
        <v>A1</v>
      </c>
      <c r="IB353" s="182" t="str">
        <f t="shared" si="331"/>
        <v>ожидание замечаний к ревизии</v>
      </c>
      <c r="IC353" s="182" t="str">
        <f t="shared" si="332"/>
        <v>A1</v>
      </c>
      <c r="ID353" s="182" t="str">
        <f t="shared" si="333"/>
        <v>A1</v>
      </c>
      <c r="IE353" s="185" t="str">
        <f t="shared" si="334"/>
        <v>1</v>
      </c>
      <c r="IF353" s="135" t="s">
        <v>705</v>
      </c>
      <c r="IG353" s="181">
        <v>1</v>
      </c>
      <c r="IH353" s="85"/>
      <c r="II353" s="85"/>
      <c r="IJ353" s="85"/>
      <c r="IK353" s="85"/>
      <c r="IL353" s="85"/>
      <c r="IM353" s="85"/>
      <c r="IN353" s="85"/>
      <c r="IO353" s="85"/>
      <c r="IP353" s="85"/>
      <c r="IQ353" s="85"/>
      <c r="IR353" s="85"/>
      <c r="IS353" s="85"/>
      <c r="IT353" s="85"/>
      <c r="IU353" s="85"/>
      <c r="IV353" s="85"/>
      <c r="IW353" s="85"/>
      <c r="IX353" s="85"/>
      <c r="IY353" s="85"/>
      <c r="IZ353" s="85"/>
      <c r="JA353" s="85"/>
      <c r="JB353" s="85"/>
      <c r="JC353" s="85"/>
      <c r="JD353" s="85"/>
      <c r="JE353" s="85"/>
      <c r="JF353" s="85"/>
      <c r="JG353" s="85"/>
      <c r="JH353" s="85"/>
      <c r="JI353" s="85"/>
      <c r="JJ353" s="85"/>
      <c r="JK353" s="85"/>
      <c r="JL353" s="85"/>
      <c r="JM353" s="85"/>
      <c r="JN353" s="85"/>
      <c r="JO353" s="85"/>
      <c r="JP353" s="85"/>
      <c r="JQ353" s="85"/>
      <c r="JR353" s="85"/>
      <c r="JS353" s="85"/>
      <c r="JT353" s="85"/>
      <c r="JU353" s="85"/>
      <c r="JV353" s="85"/>
      <c r="JW353" s="85"/>
      <c r="JX353" s="85"/>
      <c r="JY353" s="85"/>
      <c r="JZ353" s="85"/>
      <c r="KA353" s="85"/>
      <c r="KB353" s="85"/>
      <c r="KC353" s="85"/>
    </row>
    <row r="354" spans="1:289" s="57" customFormat="1" ht="42.75" hidden="1" customHeight="1">
      <c r="A354" s="6"/>
      <c r="B354" s="19" t="s">
        <v>156</v>
      </c>
      <c r="C354" s="19" t="s">
        <v>157</v>
      </c>
      <c r="D354" s="5"/>
      <c r="E354" s="5"/>
      <c r="F354" s="5"/>
      <c r="G354" s="5"/>
      <c r="H354" s="5" t="s">
        <v>727</v>
      </c>
      <c r="I354" s="5" t="s">
        <v>736</v>
      </c>
      <c r="J354" s="5"/>
      <c r="K354" s="5"/>
      <c r="L354" s="5"/>
      <c r="M354" s="5"/>
      <c r="N354" s="5"/>
      <c r="O354" s="5"/>
      <c r="P354" s="5" t="s">
        <v>751</v>
      </c>
      <c r="Q354" s="5" t="s">
        <v>752</v>
      </c>
      <c r="R354" s="5" t="s">
        <v>206</v>
      </c>
      <c r="S354" s="5" t="s">
        <v>360</v>
      </c>
      <c r="T354" s="5" t="s">
        <v>361</v>
      </c>
      <c r="U354" s="5" t="s">
        <v>158</v>
      </c>
      <c r="V354" s="5"/>
      <c r="W354" s="5" t="str">
        <f>CONCATENATE(X354,"-",Y354,"-",Z354,AA354,,AB354,"-",AC354)</f>
        <v>3-70-JDCC-0001</v>
      </c>
      <c r="X354" s="19" t="s">
        <v>180</v>
      </c>
      <c r="Y354" s="19">
        <v>70</v>
      </c>
      <c r="Z354" s="19" t="s">
        <v>302</v>
      </c>
      <c r="AA354" s="19" t="s">
        <v>303</v>
      </c>
      <c r="AB354" s="19"/>
      <c r="AC354" s="19" t="s">
        <v>188</v>
      </c>
      <c r="AD354" s="5"/>
      <c r="AE354" s="19">
        <v>4</v>
      </c>
      <c r="AF354" s="19" t="s">
        <v>181</v>
      </c>
      <c r="AG354" s="19" t="s">
        <v>183</v>
      </c>
      <c r="AH354" s="19">
        <v>320</v>
      </c>
      <c r="AI354" s="19" t="s">
        <v>188</v>
      </c>
      <c r="AJ354" s="5"/>
      <c r="AK354" s="5"/>
      <c r="AL354" s="5" t="s">
        <v>120</v>
      </c>
      <c r="AM354" s="5"/>
      <c r="AN354" s="5" t="s">
        <v>168</v>
      </c>
      <c r="AO354" s="5" t="str">
        <f>CONCATENATE("0055-",B354,"-",C354,"-","4",".",AE354,".",AF354,".",AG354,".",AH354,"-",AL354,".",AN354,"-",AI354)</f>
        <v>0055-CPC-GA1-4.4.4.70.320-ATH1.SP-0001</v>
      </c>
      <c r="AP354" s="5" t="str">
        <f>CONCATENATE("0055-",B354,"-",C354,"-","4",".",AE354,".",AF354,".",AG354,".",AH354,"-",AL354,"-",AN354,"-",AI354,"_",BD354,"_",U354)</f>
        <v>0055-CPC-GA1-4.4.4.70.320-ATH1-SP-0001_A1_ER</v>
      </c>
      <c r="AQ354" s="13" t="s">
        <v>322</v>
      </c>
      <c r="AR354" s="13" t="s">
        <v>393</v>
      </c>
      <c r="AS354" s="13"/>
      <c r="AT354" s="13"/>
      <c r="AU354" s="13" t="s">
        <v>319</v>
      </c>
      <c r="AV354" s="13" t="s">
        <v>334</v>
      </c>
      <c r="AW354" s="13" t="str">
        <f>CONCATENATE(AQ354," ",AS354,CHAR(10),W354,CHAR(10),AU354)</f>
        <v>DCS Control Cabinet 
3-70-JDCC-0001
List of elements</v>
      </c>
      <c r="AX354" s="13" t="str">
        <f>CONCATENATE(AR354," ",AT354,CHAR(10),W354,CHAR(10),AV354)</f>
        <v>Шкаф системный РСУ 
3-70-JDCC-0001
Перечень элементов</v>
      </c>
      <c r="AY354" s="5"/>
      <c r="AZ354" s="5" t="s">
        <v>490</v>
      </c>
      <c r="BA354" s="5" t="s">
        <v>489</v>
      </c>
      <c r="BB354" s="5" t="str">
        <f>IF(FW354&gt;0,"02",IF(FN354&gt;0,"01",IF(FE354&gt;0,"00",IF(EM354&gt;0,"G1",IF(ED354&gt;0,"F1",IF(DU354&gt;0,"E1",IF(DL354&gt;0,"D1",IF(DC354&gt;0,"C1",IF(CT354&gt;0,"B1",IF(BM354&gt;0,"A1","-"))))))))))</f>
        <v>A1</v>
      </c>
      <c r="BC354" s="167" t="str">
        <f t="shared" si="347"/>
        <v>IFR</v>
      </c>
      <c r="BD354" s="5" t="str">
        <f t="shared" si="348"/>
        <v>A1</v>
      </c>
      <c r="BE354" s="5"/>
      <c r="BF354" s="5"/>
      <c r="BG354" s="12"/>
      <c r="BH354" s="5"/>
      <c r="BI354" s="5"/>
      <c r="BJ354" s="54">
        <f>FB354-(28+15)</f>
        <v>44166</v>
      </c>
      <c r="BK354" s="54">
        <f ca="1">IF(BM354&gt;0,BL354,IF(BJ354&lt;TODAY(),WORKDAY(TODAY(),10),BJ354))</f>
        <v>44243</v>
      </c>
      <c r="BL354" s="193">
        <v>44243</v>
      </c>
      <c r="BM354" s="167" t="s">
        <v>777</v>
      </c>
      <c r="BN354" s="167"/>
      <c r="BO354" s="167"/>
      <c r="BP354" s="167"/>
      <c r="BQ354" s="167"/>
      <c r="BR354" s="157"/>
      <c r="BS354" s="157"/>
      <c r="BT354" s="157"/>
      <c r="BU354" s="157"/>
      <c r="BV354" s="157"/>
      <c r="BW354" s="147"/>
      <c r="BX354" s="147"/>
      <c r="BY354" s="147"/>
      <c r="BZ354" s="147"/>
      <c r="CA354" s="147"/>
      <c r="CB354" s="125"/>
      <c r="CC354" s="125"/>
      <c r="CD354" s="125"/>
      <c r="CE354" s="125"/>
      <c r="CF354" s="125"/>
      <c r="CG354" s="125"/>
      <c r="CH354" s="125"/>
      <c r="CI354" s="125"/>
      <c r="CJ354" s="125"/>
      <c r="CK354" s="125"/>
      <c r="CL354" s="24">
        <f>WORKDAY(BJ354,20)</f>
        <v>44194</v>
      </c>
      <c r="CM354" s="24">
        <f ca="1">IF(BM354&gt;0,WORKDAY(BK354,10),"-")</f>
        <v>44257</v>
      </c>
      <c r="CN354" s="54"/>
      <c r="CO354" s="117"/>
      <c r="CP354" s="34"/>
      <c r="CQ354" s="24">
        <f>WORKDAY(CL354,10)</f>
        <v>44208</v>
      </c>
      <c r="CR354" s="24" t="str">
        <f>IF(CO354&gt;0,WORKDAY(CM354,10),"-")</f>
        <v>-</v>
      </c>
      <c r="CS354" s="54"/>
      <c r="CT354" s="5"/>
      <c r="CU354" s="24" t="str">
        <f>IF(CT354&gt;0,WORKDAY(CQ354,10),"-")</f>
        <v>-</v>
      </c>
      <c r="CV354" s="24" t="str">
        <f>IF(CT354&gt;0,WORKDAY(CR354,10),"-")</f>
        <v>-</v>
      </c>
      <c r="CW354" s="54"/>
      <c r="CX354" s="5"/>
      <c r="CY354" s="34"/>
      <c r="CZ354" s="24" t="str">
        <f>IF(CX354&gt;0,WORKDAY(CU354,10),"-")</f>
        <v>-</v>
      </c>
      <c r="DA354" s="24" t="str">
        <f>IF(CX354&gt;0,WORKDAY(CV354,10),"-")</f>
        <v>-</v>
      </c>
      <c r="DB354" s="24"/>
      <c r="DC354" s="5"/>
      <c r="DD354" s="24" t="str">
        <f>IF(DC354&gt;0,WORKDAY(CZ354,10),"-")</f>
        <v>-</v>
      </c>
      <c r="DE354" s="24" t="str">
        <f>IF(DC354&gt;0,WORKDAY(DA354,10),"-")</f>
        <v>-</v>
      </c>
      <c r="DF354" s="5"/>
      <c r="DG354" s="5"/>
      <c r="DH354" s="54"/>
      <c r="DI354" s="24" t="str">
        <f>IF(DG354&gt;0,WORKDAY(DD354,10),"-")</f>
        <v>-</v>
      </c>
      <c r="DJ354" s="24" t="str">
        <f>IF(DG354&gt;0,WORKDAY(DE354,10),"-")</f>
        <v>-</v>
      </c>
      <c r="DK354" s="5"/>
      <c r="DL354" s="5"/>
      <c r="DM354" s="24" t="str">
        <f>IF(DL354&gt;0,WORKDAY(DI354,10),"-")</f>
        <v>-</v>
      </c>
      <c r="DN354" s="24" t="str">
        <f>IF(DL354&gt;0,WORKDAY(DJ354,10),"-")</f>
        <v>-</v>
      </c>
      <c r="DO354" s="5"/>
      <c r="DP354" s="5"/>
      <c r="DQ354" s="54"/>
      <c r="DR354" s="24" t="str">
        <f>IF(DP354&gt;0,WORKDAY(DM354,10),"-")</f>
        <v>-</v>
      </c>
      <c r="DS354" s="24" t="str">
        <f>IF(DP354&gt;0,WORKDAY(DN354,10),"-")</f>
        <v>-</v>
      </c>
      <c r="DT354" s="5"/>
      <c r="DU354" s="5"/>
      <c r="DV354" s="24" t="str">
        <f>IF(DU354&gt;0,WORKDAY(DR354,10),"-")</f>
        <v>-</v>
      </c>
      <c r="DW354" s="24" t="str">
        <f>IF(DU354&gt;0,WORKDAY(DS354,10),"-")</f>
        <v>-</v>
      </c>
      <c r="DX354" s="5"/>
      <c r="DY354" s="5"/>
      <c r="DZ354" s="54"/>
      <c r="EA354" s="24" t="str">
        <f>IF(DY354&gt;0,WORKDAY(DV354,10),"-")</f>
        <v>-</v>
      </c>
      <c r="EB354" s="24" t="str">
        <f>IF(DY354&gt;0,WORKDAY(DW354,10),"-")</f>
        <v>-</v>
      </c>
      <c r="EC354" s="5"/>
      <c r="ED354" s="5"/>
      <c r="EE354" s="24" t="str">
        <f>IF(ED354&gt;0,WORKDAY(EA354,10),"-")</f>
        <v>-</v>
      </c>
      <c r="EF354" s="24" t="str">
        <f>IF(ED354&gt;0,WORKDAY(EB354,10),"-")</f>
        <v>-</v>
      </c>
      <c r="EG354" s="5"/>
      <c r="EH354" s="5"/>
      <c r="EI354" s="54"/>
      <c r="EJ354" s="24" t="str">
        <f>IF(EH354&gt;0,WORKDAY(EE354,10),"-")</f>
        <v>-</v>
      </c>
      <c r="EK354" s="24" t="str">
        <f>IF(EH354&gt;0,WORKDAY(EF354,10),"-")</f>
        <v>-</v>
      </c>
      <c r="EL354" s="5"/>
      <c r="EM354" s="5"/>
      <c r="EN354" s="24" t="str">
        <f>IF(EM354&gt;0,WORKDAY(EJ354,10),"-")</f>
        <v>-</v>
      </c>
      <c r="EO354" s="24" t="str">
        <f>IF(EM354&gt;0,WORKDAY(EK354,10),"-")</f>
        <v>-</v>
      </c>
      <c r="EP354" s="5"/>
      <c r="EQ354" s="5"/>
      <c r="ER354" s="54"/>
      <c r="ES354" s="54"/>
      <c r="ET354" s="54"/>
      <c r="EU354" s="54"/>
      <c r="EV354" s="54"/>
      <c r="EW354" s="24"/>
      <c r="EX354" s="24"/>
      <c r="EY354" s="167"/>
      <c r="EZ354" s="167"/>
      <c r="FA354" s="193"/>
      <c r="FB354" s="214">
        <v>44209</v>
      </c>
      <c r="FC354" s="214">
        <f>FB354</f>
        <v>44209</v>
      </c>
      <c r="FD354" s="5"/>
      <c r="FE354" s="5"/>
      <c r="FF354" s="24" t="str">
        <f>IF(FE354&gt;0,WORKDAY(FB354,10),"-")</f>
        <v>-</v>
      </c>
      <c r="FG354" s="24" t="str">
        <f>IF(FE354&gt;0,WORKDAY(FC354,10),"-")</f>
        <v>-</v>
      </c>
      <c r="FH354" s="5"/>
      <c r="FI354" s="5"/>
      <c r="FJ354" s="34"/>
      <c r="FK354" s="24">
        <f t="shared" si="349"/>
        <v>44237</v>
      </c>
      <c r="FL354" s="24">
        <f>FK354</f>
        <v>44237</v>
      </c>
      <c r="FM354" s="5"/>
      <c r="FN354" s="5"/>
      <c r="FO354" s="24" t="str">
        <f>IF(FN354&gt;0,WORKDAY(FK354,10),"-")</f>
        <v>-</v>
      </c>
      <c r="FP354" s="24" t="str">
        <f>IF(FN354&gt;0,WORKDAY(FL354,10),"-")</f>
        <v>-</v>
      </c>
      <c r="FQ354" s="5"/>
      <c r="FR354" s="5"/>
      <c r="FS354" s="54"/>
      <c r="FT354" s="24">
        <f t="shared" si="350"/>
        <v>44265</v>
      </c>
      <c r="FU354" s="24">
        <f>FT354</f>
        <v>44265</v>
      </c>
      <c r="FV354" s="5"/>
      <c r="FW354" s="5"/>
      <c r="FX354" s="24" t="str">
        <f>IF(FW354&gt;0,WORKDAY(FT354,10),"-")</f>
        <v>-</v>
      </c>
      <c r="FY354" s="24" t="str">
        <f>IF(FW354&gt;0,WORKDAY(FU354,10),"-")</f>
        <v>-</v>
      </c>
      <c r="FZ354" s="5"/>
      <c r="GA354" s="5"/>
      <c r="GB354" s="54"/>
      <c r="GC354" s="54"/>
      <c r="GD354" s="54"/>
      <c r="GE354" s="54"/>
      <c r="GF354" s="54"/>
      <c r="GG354" s="54"/>
      <c r="GH354" s="54"/>
      <c r="GI354" s="54"/>
      <c r="GJ354" s="54"/>
      <c r="GK354" s="54"/>
      <c r="GL354" s="54"/>
      <c r="GM354" s="54"/>
      <c r="GN354" s="54"/>
      <c r="GO354" s="54"/>
      <c r="GP354" s="54"/>
      <c r="GQ354" s="54"/>
      <c r="GR354" s="54"/>
      <c r="GS354" s="54"/>
      <c r="GT354" s="54"/>
      <c r="GU354" s="54"/>
      <c r="GV354" s="54"/>
      <c r="GW354" s="54"/>
      <c r="GX354" s="54"/>
      <c r="GY354" s="54"/>
      <c r="GZ354" s="193"/>
      <c r="HA354" s="54"/>
      <c r="HB354" s="54"/>
      <c r="HC354" s="54"/>
      <c r="HD354" s="34">
        <f t="shared" ca="1" si="317"/>
        <v>1</v>
      </c>
      <c r="HE354" s="25">
        <f t="shared" ca="1" si="341"/>
        <v>6.8389057750759875E-4</v>
      </c>
      <c r="HF354" s="25">
        <f t="shared" ca="1" si="342"/>
        <v>1.5197568389057751E-3</v>
      </c>
      <c r="HG354" s="25">
        <f t="shared" ca="1" si="343"/>
        <v>9.0543259557344079E-4</v>
      </c>
      <c r="HH354" s="25">
        <f t="shared" ca="1" si="344"/>
        <v>2.012072434607646E-3</v>
      </c>
      <c r="HI354" s="25"/>
      <c r="HJ354" s="25"/>
      <c r="HK354" s="5"/>
      <c r="HL354" s="24">
        <f t="shared" ca="1" si="311"/>
        <v>44243</v>
      </c>
      <c r="HM354" s="107"/>
      <c r="HN354" s="85"/>
      <c r="HO354" s="204" t="str">
        <f t="shared" si="319"/>
        <v>ожидание A1</v>
      </c>
      <c r="HP354" s="204" t="str">
        <f t="shared" si="320"/>
        <v>не выгружено 00</v>
      </c>
      <c r="HQ354" s="182" t="str">
        <f t="shared" si="321"/>
        <v>выгружено A1</v>
      </c>
      <c r="HR354" s="182" t="str">
        <f t="shared" si="322"/>
        <v>ожидание A1</v>
      </c>
      <c r="HS354" s="182" t="b">
        <f t="shared" si="323"/>
        <v>0</v>
      </c>
      <c r="HT354" s="182" t="str">
        <f t="shared" si="324"/>
        <v>ожидание замечаний</v>
      </c>
      <c r="HU354" s="182" t="str">
        <f t="shared" si="325"/>
        <v>0055-P2-GA1-CPC-TRM-00652</v>
      </c>
      <c r="HV354" s="191">
        <f t="shared" si="326"/>
        <v>44243</v>
      </c>
      <c r="HW354" s="184" t="str">
        <f t="shared" si="327"/>
        <v>ожидание A1</v>
      </c>
      <c r="HX354" s="191" t="str">
        <f t="shared" si="328"/>
        <v>ожидание A1</v>
      </c>
      <c r="HY354" s="183"/>
      <c r="HZ354" s="182" t="str">
        <f t="shared" si="329"/>
        <v>выгружено</v>
      </c>
      <c r="IA354" s="182" t="str">
        <f t="shared" si="330"/>
        <v>A1</v>
      </c>
      <c r="IB354" s="182" t="str">
        <f t="shared" si="331"/>
        <v>ожидание замечаний к ревизии</v>
      </c>
      <c r="IC354" s="182" t="str">
        <f t="shared" si="332"/>
        <v>A1</v>
      </c>
      <c r="ID354" s="182" t="str">
        <f t="shared" si="333"/>
        <v>A1</v>
      </c>
      <c r="IE354" s="185" t="str">
        <f t="shared" si="334"/>
        <v>1</v>
      </c>
      <c r="IF354" s="135" t="s">
        <v>705</v>
      </c>
      <c r="IG354" s="181">
        <v>1</v>
      </c>
      <c r="IH354" s="85"/>
      <c r="II354" s="85"/>
      <c r="IJ354" s="85"/>
      <c r="IK354" s="85"/>
      <c r="IL354" s="85"/>
      <c r="IM354" s="85"/>
      <c r="IN354" s="85"/>
      <c r="IO354" s="85"/>
      <c r="IP354" s="85"/>
      <c r="IQ354" s="85"/>
      <c r="IR354" s="85"/>
      <c r="IS354" s="85"/>
      <c r="IT354" s="85"/>
      <c r="IU354" s="85"/>
      <c r="IV354" s="85"/>
      <c r="IW354" s="85"/>
      <c r="IX354" s="85"/>
      <c r="IY354" s="85"/>
      <c r="IZ354" s="85"/>
      <c r="JA354" s="85"/>
      <c r="JB354" s="85"/>
      <c r="JC354" s="85"/>
      <c r="JD354" s="85"/>
      <c r="JE354" s="85"/>
      <c r="JF354" s="85"/>
      <c r="JG354" s="85"/>
      <c r="JH354" s="85"/>
      <c r="JI354" s="85"/>
      <c r="JJ354" s="85"/>
      <c r="JK354" s="85"/>
      <c r="JL354" s="85"/>
      <c r="JM354" s="85"/>
      <c r="JN354" s="85"/>
      <c r="JO354" s="85"/>
      <c r="JP354" s="85"/>
      <c r="JQ354" s="85"/>
      <c r="JR354" s="85"/>
      <c r="JS354" s="85"/>
      <c r="JT354" s="85"/>
      <c r="JU354" s="85"/>
      <c r="JV354" s="85"/>
      <c r="JW354" s="85"/>
      <c r="JX354" s="85"/>
      <c r="JY354" s="85"/>
      <c r="JZ354" s="85"/>
      <c r="KA354" s="85"/>
      <c r="KB354" s="85"/>
      <c r="KC354" s="85"/>
    </row>
    <row r="355" spans="1:289" s="57" customFormat="1" ht="42.75" hidden="1" customHeight="1">
      <c r="A355" s="6"/>
      <c r="B355" s="19" t="s">
        <v>156</v>
      </c>
      <c r="C355" s="19" t="s">
        <v>157</v>
      </c>
      <c r="D355" s="5"/>
      <c r="E355" s="5"/>
      <c r="F355" s="5"/>
      <c r="G355" s="5"/>
      <c r="H355" s="5" t="s">
        <v>727</v>
      </c>
      <c r="I355" s="5" t="s">
        <v>736</v>
      </c>
      <c r="J355" s="5"/>
      <c r="K355" s="5"/>
      <c r="L355" s="5"/>
      <c r="M355" s="5"/>
      <c r="N355" s="5"/>
      <c r="O355" s="5"/>
      <c r="P355" s="5" t="s">
        <v>751</v>
      </c>
      <c r="Q355" s="5" t="s">
        <v>752</v>
      </c>
      <c r="R355" s="5" t="s">
        <v>206</v>
      </c>
      <c r="S355" s="5" t="s">
        <v>360</v>
      </c>
      <c r="T355" s="5" t="s">
        <v>361</v>
      </c>
      <c r="U355" s="5" t="s">
        <v>158</v>
      </c>
      <c r="V355" s="5"/>
      <c r="W355" s="5" t="str">
        <f>CONCATENATE(X355,"-",Y355,"-",Z355,AA355,,AB355,"-",AC355)</f>
        <v>3-70-JDCC-0001</v>
      </c>
      <c r="X355" s="19" t="s">
        <v>180</v>
      </c>
      <c r="Y355" s="19">
        <v>70</v>
      </c>
      <c r="Z355" s="19" t="s">
        <v>302</v>
      </c>
      <c r="AA355" s="19" t="s">
        <v>303</v>
      </c>
      <c r="AB355" s="19"/>
      <c r="AC355" s="19" t="s">
        <v>188</v>
      </c>
      <c r="AD355" s="5"/>
      <c r="AE355" s="19">
        <v>4</v>
      </c>
      <c r="AF355" s="19" t="s">
        <v>181</v>
      </c>
      <c r="AG355" s="19" t="s">
        <v>183</v>
      </c>
      <c r="AH355" s="19">
        <v>320</v>
      </c>
      <c r="AI355" s="19" t="s">
        <v>188</v>
      </c>
      <c r="AJ355" s="5"/>
      <c r="AK355" s="5"/>
      <c r="AL355" s="5" t="s">
        <v>120</v>
      </c>
      <c r="AM355" s="5"/>
      <c r="AN355" s="5" t="s">
        <v>169</v>
      </c>
      <c r="AO355" s="5" t="str">
        <f>CONCATENATE("0055-",B355,"-",C355,"-","4",".",AE355,".",AF355,".",AG355,".",AH355,"-",AL355,".",AN355,"-",AI355)</f>
        <v>0055-CPC-GA1-4.4.4.70.320-ATH1.V0-0001</v>
      </c>
      <c r="AP355" s="5" t="str">
        <f>CONCATENATE("0055-",B355,"-",C355,"-","4",".",AE355,".",AF355,".",AG355,".",AH355,"-",AL355,"-",AN355,"-",AI355,"_",BD355,"_",U355)</f>
        <v>0055-CPC-GA1-4.4.4.70.320-ATH1-V0-0001_A1_ER</v>
      </c>
      <c r="AQ355" s="13" t="s">
        <v>322</v>
      </c>
      <c r="AR355" s="13" t="s">
        <v>393</v>
      </c>
      <c r="AS355" s="13"/>
      <c r="AT355" s="13"/>
      <c r="AU355" s="13" t="s">
        <v>320</v>
      </c>
      <c r="AV355" s="13" t="s">
        <v>335</v>
      </c>
      <c r="AW355" s="13" t="str">
        <f>CONCATENATE(AQ355," ",AS355,CHAR(10),W355,CHAR(10),AU355)</f>
        <v>DCS Control Cabinet 
3-70-JDCC-0001
General view drawings</v>
      </c>
      <c r="AX355" s="13" t="str">
        <f>CONCATENATE(AR355," ",AT355,CHAR(10),W355,CHAR(10),AV355)</f>
        <v>Шкаф системный РСУ 
3-70-JDCC-0001
Чертеж общего вида</v>
      </c>
      <c r="AY355" s="5"/>
      <c r="AZ355" s="5" t="s">
        <v>490</v>
      </c>
      <c r="BA355" s="5" t="s">
        <v>489</v>
      </c>
      <c r="BB355" s="5" t="str">
        <f>IF(FW355&gt;0,"02",IF(FN355&gt;0,"01",IF(FE355&gt;0,"00",IF(EM355&gt;0,"G1",IF(ED355&gt;0,"F1",IF(DU355&gt;0,"E1",IF(DL355&gt;0,"D1",IF(DC355&gt;0,"C1",IF(CT355&gt;0,"B1",IF(BM355&gt;0,"A1","-"))))))))))</f>
        <v>A1</v>
      </c>
      <c r="BC355" s="167" t="str">
        <f t="shared" si="347"/>
        <v>IFR</v>
      </c>
      <c r="BD355" s="5" t="str">
        <f t="shared" si="348"/>
        <v>A1</v>
      </c>
      <c r="BE355" s="5"/>
      <c r="BF355" s="5"/>
      <c r="BG355" s="12"/>
      <c r="BH355" s="5"/>
      <c r="BI355" s="5"/>
      <c r="BJ355" s="54">
        <f>FB355-(28+15)</f>
        <v>44166</v>
      </c>
      <c r="BK355" s="54">
        <f ca="1">IF(BM355&gt;0,BL355,IF(BJ355&lt;TODAY(),WORKDAY(TODAY(),10),BJ355))</f>
        <v>44243</v>
      </c>
      <c r="BL355" s="193">
        <v>44243</v>
      </c>
      <c r="BM355" s="167" t="s">
        <v>777</v>
      </c>
      <c r="BN355" s="167"/>
      <c r="BO355" s="167"/>
      <c r="BP355" s="167"/>
      <c r="BQ355" s="167"/>
      <c r="BR355" s="157"/>
      <c r="BS355" s="157"/>
      <c r="BT355" s="157"/>
      <c r="BU355" s="157"/>
      <c r="BV355" s="157"/>
      <c r="BW355" s="147"/>
      <c r="BX355" s="147"/>
      <c r="BY355" s="147"/>
      <c r="BZ355" s="147"/>
      <c r="CA355" s="147"/>
      <c r="CB355" s="125"/>
      <c r="CC355" s="125"/>
      <c r="CD355" s="125"/>
      <c r="CE355" s="125"/>
      <c r="CF355" s="125"/>
      <c r="CG355" s="125"/>
      <c r="CH355" s="125"/>
      <c r="CI355" s="125"/>
      <c r="CJ355" s="125"/>
      <c r="CK355" s="125"/>
      <c r="CL355" s="24">
        <f>WORKDAY(BJ355,20)</f>
        <v>44194</v>
      </c>
      <c r="CM355" s="24">
        <f ca="1">IF(BM355&gt;0,WORKDAY(BK355,10),"-")</f>
        <v>44257</v>
      </c>
      <c r="CN355" s="54"/>
      <c r="CO355" s="117"/>
      <c r="CP355" s="34"/>
      <c r="CQ355" s="24">
        <f>WORKDAY(CL355,10)</f>
        <v>44208</v>
      </c>
      <c r="CR355" s="24" t="str">
        <f>IF(CO355&gt;0,WORKDAY(CM355,10),"-")</f>
        <v>-</v>
      </c>
      <c r="CS355" s="54"/>
      <c r="CT355" s="5"/>
      <c r="CU355" s="24" t="str">
        <f>IF(CT355&gt;0,WORKDAY(CQ355,10),"-")</f>
        <v>-</v>
      </c>
      <c r="CV355" s="24" t="str">
        <f>IF(CT355&gt;0,WORKDAY(CR355,10),"-")</f>
        <v>-</v>
      </c>
      <c r="CW355" s="54"/>
      <c r="CX355" s="5"/>
      <c r="CY355" s="34"/>
      <c r="CZ355" s="24" t="str">
        <f>IF(CX355&gt;0,WORKDAY(CU355,10),"-")</f>
        <v>-</v>
      </c>
      <c r="DA355" s="24" t="str">
        <f>IF(CX355&gt;0,WORKDAY(CV355,10),"-")</f>
        <v>-</v>
      </c>
      <c r="DB355" s="24"/>
      <c r="DC355" s="5"/>
      <c r="DD355" s="24" t="str">
        <f>IF(DC355&gt;0,WORKDAY(CZ355,10),"-")</f>
        <v>-</v>
      </c>
      <c r="DE355" s="24" t="str">
        <f>IF(DC355&gt;0,WORKDAY(DA355,10),"-")</f>
        <v>-</v>
      </c>
      <c r="DF355" s="5"/>
      <c r="DG355" s="5"/>
      <c r="DH355" s="54"/>
      <c r="DI355" s="24" t="str">
        <f>IF(DG355&gt;0,WORKDAY(DD355,10),"-")</f>
        <v>-</v>
      </c>
      <c r="DJ355" s="24" t="str">
        <f>IF(DG355&gt;0,WORKDAY(DE355,10),"-")</f>
        <v>-</v>
      </c>
      <c r="DK355" s="5"/>
      <c r="DL355" s="5"/>
      <c r="DM355" s="24" t="str">
        <f>IF(DL355&gt;0,WORKDAY(DI355,10),"-")</f>
        <v>-</v>
      </c>
      <c r="DN355" s="24" t="str">
        <f>IF(DL355&gt;0,WORKDAY(DJ355,10),"-")</f>
        <v>-</v>
      </c>
      <c r="DO355" s="5"/>
      <c r="DP355" s="5"/>
      <c r="DQ355" s="54"/>
      <c r="DR355" s="24" t="str">
        <f>IF(DP355&gt;0,WORKDAY(DM355,10),"-")</f>
        <v>-</v>
      </c>
      <c r="DS355" s="24" t="str">
        <f>IF(DP355&gt;0,WORKDAY(DN355,10),"-")</f>
        <v>-</v>
      </c>
      <c r="DT355" s="5"/>
      <c r="DU355" s="5"/>
      <c r="DV355" s="24" t="str">
        <f>IF(DU355&gt;0,WORKDAY(DR355,10),"-")</f>
        <v>-</v>
      </c>
      <c r="DW355" s="24" t="str">
        <f>IF(DU355&gt;0,WORKDAY(DS355,10),"-")</f>
        <v>-</v>
      </c>
      <c r="DX355" s="5"/>
      <c r="DY355" s="5"/>
      <c r="DZ355" s="54"/>
      <c r="EA355" s="24" t="str">
        <f>IF(DY355&gt;0,WORKDAY(DV355,10),"-")</f>
        <v>-</v>
      </c>
      <c r="EB355" s="24" t="str">
        <f>IF(DY355&gt;0,WORKDAY(DW355,10),"-")</f>
        <v>-</v>
      </c>
      <c r="EC355" s="5"/>
      <c r="ED355" s="5"/>
      <c r="EE355" s="24" t="str">
        <f>IF(ED355&gt;0,WORKDAY(EA355,10),"-")</f>
        <v>-</v>
      </c>
      <c r="EF355" s="24" t="str">
        <f>IF(ED355&gt;0,WORKDAY(EB355,10),"-")</f>
        <v>-</v>
      </c>
      <c r="EG355" s="5"/>
      <c r="EH355" s="5"/>
      <c r="EI355" s="54"/>
      <c r="EJ355" s="24" t="str">
        <f>IF(EH355&gt;0,WORKDAY(EE355,10),"-")</f>
        <v>-</v>
      </c>
      <c r="EK355" s="24" t="str">
        <f>IF(EH355&gt;0,WORKDAY(EF355,10),"-")</f>
        <v>-</v>
      </c>
      <c r="EL355" s="5"/>
      <c r="EM355" s="5"/>
      <c r="EN355" s="24" t="str">
        <f>IF(EM355&gt;0,WORKDAY(EJ355,10),"-")</f>
        <v>-</v>
      </c>
      <c r="EO355" s="24" t="str">
        <f>IF(EM355&gt;0,WORKDAY(EK355,10),"-")</f>
        <v>-</v>
      </c>
      <c r="EP355" s="5"/>
      <c r="EQ355" s="5"/>
      <c r="ER355" s="54"/>
      <c r="ES355" s="54"/>
      <c r="ET355" s="54"/>
      <c r="EU355" s="54"/>
      <c r="EV355" s="54"/>
      <c r="EW355" s="24"/>
      <c r="EX355" s="24"/>
      <c r="EY355" s="167"/>
      <c r="EZ355" s="167"/>
      <c r="FA355" s="193"/>
      <c r="FB355" s="214">
        <v>44209</v>
      </c>
      <c r="FC355" s="214">
        <f>FB355</f>
        <v>44209</v>
      </c>
      <c r="FD355" s="5"/>
      <c r="FE355" s="5"/>
      <c r="FF355" s="24" t="str">
        <f>IF(FE355&gt;0,WORKDAY(FB355,10),"-")</f>
        <v>-</v>
      </c>
      <c r="FG355" s="24" t="str">
        <f>IF(FE355&gt;0,WORKDAY(FC355,10),"-")</f>
        <v>-</v>
      </c>
      <c r="FH355" s="5"/>
      <c r="FI355" s="5"/>
      <c r="FJ355" s="34"/>
      <c r="FK355" s="24">
        <f t="shared" si="349"/>
        <v>44237</v>
      </c>
      <c r="FL355" s="24">
        <f>FK355</f>
        <v>44237</v>
      </c>
      <c r="FM355" s="5"/>
      <c r="FN355" s="5"/>
      <c r="FO355" s="24" t="str">
        <f>IF(FN355&gt;0,WORKDAY(FK355,10),"-")</f>
        <v>-</v>
      </c>
      <c r="FP355" s="24" t="str">
        <f>IF(FN355&gt;0,WORKDAY(FL355,10),"-")</f>
        <v>-</v>
      </c>
      <c r="FQ355" s="5"/>
      <c r="FR355" s="5"/>
      <c r="FS355" s="54"/>
      <c r="FT355" s="24">
        <f t="shared" si="350"/>
        <v>44265</v>
      </c>
      <c r="FU355" s="24">
        <f>FT355</f>
        <v>44265</v>
      </c>
      <c r="FV355" s="5"/>
      <c r="FW355" s="5"/>
      <c r="FX355" s="24" t="str">
        <f>IF(FW355&gt;0,WORKDAY(FT355,10),"-")</f>
        <v>-</v>
      </c>
      <c r="FY355" s="24" t="str">
        <f>IF(FW355&gt;0,WORKDAY(FU355,10),"-")</f>
        <v>-</v>
      </c>
      <c r="FZ355" s="5"/>
      <c r="GA355" s="5"/>
      <c r="GB355" s="54"/>
      <c r="GC355" s="54"/>
      <c r="GD355" s="54"/>
      <c r="GE355" s="54"/>
      <c r="GF355" s="54"/>
      <c r="GG355" s="54"/>
      <c r="GH355" s="54"/>
      <c r="GI355" s="54"/>
      <c r="GJ355" s="54"/>
      <c r="GK355" s="54"/>
      <c r="GL355" s="54"/>
      <c r="GM355" s="54"/>
      <c r="GN355" s="54"/>
      <c r="GO355" s="54"/>
      <c r="GP355" s="54"/>
      <c r="GQ355" s="54"/>
      <c r="GR355" s="54"/>
      <c r="GS355" s="54"/>
      <c r="GT355" s="54"/>
      <c r="GU355" s="54"/>
      <c r="GV355" s="54"/>
      <c r="GW355" s="54"/>
      <c r="GX355" s="54"/>
      <c r="GY355" s="54"/>
      <c r="GZ355" s="193"/>
      <c r="HA355" s="54"/>
      <c r="HB355" s="54"/>
      <c r="HC355" s="54"/>
      <c r="HD355" s="34">
        <f t="shared" ca="1" si="317"/>
        <v>1</v>
      </c>
      <c r="HE355" s="25">
        <f t="shared" ca="1" si="341"/>
        <v>6.8389057750759875E-4</v>
      </c>
      <c r="HF355" s="25">
        <f t="shared" ca="1" si="342"/>
        <v>1.5197568389057751E-3</v>
      </c>
      <c r="HG355" s="25">
        <f t="shared" ca="1" si="343"/>
        <v>9.0543259557344079E-4</v>
      </c>
      <c r="HH355" s="25">
        <f t="shared" ca="1" si="344"/>
        <v>2.012072434607646E-3</v>
      </c>
      <c r="HI355" s="25"/>
      <c r="HJ355" s="25"/>
      <c r="HK355" s="5"/>
      <c r="HL355" s="24">
        <f t="shared" ca="1" si="311"/>
        <v>44243</v>
      </c>
      <c r="HM355" s="107"/>
      <c r="HN355" s="85"/>
      <c r="HO355" s="204" t="str">
        <f t="shared" si="319"/>
        <v>ожидание A1</v>
      </c>
      <c r="HP355" s="204" t="str">
        <f t="shared" si="320"/>
        <v>не выгружено 00</v>
      </c>
      <c r="HQ355" s="182" t="str">
        <f t="shared" si="321"/>
        <v>выгружено A1</v>
      </c>
      <c r="HR355" s="182" t="str">
        <f t="shared" si="322"/>
        <v>ожидание A1</v>
      </c>
      <c r="HS355" s="182" t="b">
        <f t="shared" si="323"/>
        <v>0</v>
      </c>
      <c r="HT355" s="182" t="str">
        <f t="shared" si="324"/>
        <v>ожидание замечаний</v>
      </c>
      <c r="HU355" s="182" t="str">
        <f t="shared" si="325"/>
        <v>0055-P2-GA1-CPC-TRM-00652</v>
      </c>
      <c r="HV355" s="191">
        <f t="shared" si="326"/>
        <v>44243</v>
      </c>
      <c r="HW355" s="184" t="str">
        <f t="shared" si="327"/>
        <v>ожидание A1</v>
      </c>
      <c r="HX355" s="191" t="str">
        <f t="shared" si="328"/>
        <v>ожидание A1</v>
      </c>
      <c r="HY355" s="183"/>
      <c r="HZ355" s="182" t="str">
        <f t="shared" si="329"/>
        <v>выгружено</v>
      </c>
      <c r="IA355" s="182" t="str">
        <f t="shared" si="330"/>
        <v>A1</v>
      </c>
      <c r="IB355" s="182" t="str">
        <f t="shared" si="331"/>
        <v>ожидание замечаний к ревизии</v>
      </c>
      <c r="IC355" s="182" t="str">
        <f t="shared" si="332"/>
        <v>A1</v>
      </c>
      <c r="ID355" s="182" t="str">
        <f t="shared" si="333"/>
        <v>A1</v>
      </c>
      <c r="IE355" s="185" t="str">
        <f t="shared" si="334"/>
        <v>1</v>
      </c>
      <c r="IF355" s="135" t="s">
        <v>705</v>
      </c>
      <c r="IG355" s="181">
        <v>1</v>
      </c>
      <c r="IH355" s="85"/>
      <c r="II355" s="85"/>
      <c r="IJ355" s="85"/>
      <c r="IK355" s="85"/>
      <c r="IL355" s="85"/>
      <c r="IM355" s="85"/>
      <c r="IN355" s="85"/>
      <c r="IO355" s="85"/>
      <c r="IP355" s="85"/>
      <c r="IQ355" s="85"/>
      <c r="IR355" s="85"/>
      <c r="IS355" s="85"/>
      <c r="IT355" s="85"/>
      <c r="IU355" s="85"/>
      <c r="IV355" s="85"/>
      <c r="IW355" s="85"/>
      <c r="IX355" s="85"/>
      <c r="IY355" s="85"/>
      <c r="IZ355" s="85"/>
      <c r="JA355" s="85"/>
      <c r="JB355" s="85"/>
      <c r="JC355" s="85"/>
      <c r="JD355" s="85"/>
      <c r="JE355" s="85"/>
      <c r="JF355" s="85"/>
      <c r="JG355" s="85"/>
      <c r="JH355" s="85"/>
      <c r="JI355" s="85"/>
      <c r="JJ355" s="85"/>
      <c r="JK355" s="85"/>
      <c r="JL355" s="85"/>
      <c r="JM355" s="85"/>
      <c r="JN355" s="85"/>
      <c r="JO355" s="85"/>
      <c r="JP355" s="85"/>
      <c r="JQ355" s="85"/>
      <c r="JR355" s="85"/>
      <c r="JS355" s="85"/>
      <c r="JT355" s="85"/>
      <c r="JU355" s="85"/>
      <c r="JV355" s="85"/>
      <c r="JW355" s="85"/>
      <c r="JX355" s="85"/>
      <c r="JY355" s="85"/>
      <c r="JZ355" s="85"/>
      <c r="KA355" s="85"/>
      <c r="KB355" s="85"/>
      <c r="KC355" s="85"/>
    </row>
    <row r="356" spans="1:289" s="57" customFormat="1" ht="42.75" hidden="1" customHeight="1">
      <c r="A356" s="6"/>
      <c r="B356" s="19" t="s">
        <v>156</v>
      </c>
      <c r="C356" s="19" t="s">
        <v>157</v>
      </c>
      <c r="D356" s="5"/>
      <c r="E356" s="5"/>
      <c r="F356" s="5"/>
      <c r="G356" s="5"/>
      <c r="H356" s="5" t="s">
        <v>727</v>
      </c>
      <c r="I356" s="5" t="s">
        <v>736</v>
      </c>
      <c r="J356" s="5"/>
      <c r="K356" s="5"/>
      <c r="L356" s="5"/>
      <c r="M356" s="5"/>
      <c r="N356" s="5"/>
      <c r="O356" s="5"/>
      <c r="P356" s="5" t="s">
        <v>751</v>
      </c>
      <c r="Q356" s="5" t="s">
        <v>752</v>
      </c>
      <c r="R356" s="5" t="s">
        <v>206</v>
      </c>
      <c r="S356" s="5" t="s">
        <v>360</v>
      </c>
      <c r="T356" s="5" t="s">
        <v>361</v>
      </c>
      <c r="U356" s="5" t="s">
        <v>158</v>
      </c>
      <c r="V356" s="5"/>
      <c r="W356" s="5" t="str">
        <f>CONCATENATE(X356,"-",Y356,"-",Z356,AA356,,AB356,"-",AC356)</f>
        <v>3-70-JDCC-0001</v>
      </c>
      <c r="X356" s="19" t="s">
        <v>180</v>
      </c>
      <c r="Y356" s="19">
        <v>70</v>
      </c>
      <c r="Z356" s="19" t="s">
        <v>302</v>
      </c>
      <c r="AA356" s="19" t="s">
        <v>303</v>
      </c>
      <c r="AB356" s="19"/>
      <c r="AC356" s="19" t="s">
        <v>188</v>
      </c>
      <c r="AD356" s="5"/>
      <c r="AE356" s="19">
        <v>4</v>
      </c>
      <c r="AF356" s="19" t="s">
        <v>181</v>
      </c>
      <c r="AG356" s="19" t="s">
        <v>183</v>
      </c>
      <c r="AH356" s="19">
        <v>320</v>
      </c>
      <c r="AI356" s="19" t="s">
        <v>188</v>
      </c>
      <c r="AJ356" s="5"/>
      <c r="AK356" s="5"/>
      <c r="AL356" s="5" t="s">
        <v>120</v>
      </c>
      <c r="AM356" s="5"/>
      <c r="AN356" s="5" t="s">
        <v>170</v>
      </c>
      <c r="AO356" s="5" t="str">
        <f>CONCATENATE("0055-",B356,"-",C356,"-","4",".",AE356,".",AF356,".",AG356,".",AH356,"-",AL356,".",AN356,"-",AI356)</f>
        <v>0055-CPC-GA1-4.4.4.70.320-ATH1.SB-0001</v>
      </c>
      <c r="AP356" s="5" t="str">
        <f>CONCATENATE("0055-",B356,"-",C356,"-","4",".",AE356,".",AF356,".",AG356,".",AH356,"-",AL356,"-",AN356,"-",AI356,"_",BD356,"_",U356)</f>
        <v>0055-CPC-GA1-4.4.4.70.320-ATH1-SB-0001_A1_ER</v>
      </c>
      <c r="AQ356" s="13" t="s">
        <v>322</v>
      </c>
      <c r="AR356" s="13" t="s">
        <v>393</v>
      </c>
      <c r="AS356" s="13"/>
      <c r="AT356" s="13"/>
      <c r="AU356" s="13" t="s">
        <v>321</v>
      </c>
      <c r="AV356" s="13" t="s">
        <v>336</v>
      </c>
      <c r="AW356" s="13" t="str">
        <f>CONCATENATE(AQ356," ",AS356,CHAR(10),W356,CHAR(10),AU356)</f>
        <v>DCS Control Cabinet 
3-70-JDCC-0001
Electrical circuits</v>
      </c>
      <c r="AX356" s="13" t="str">
        <f>CONCATENATE(AR356," ",AT356,CHAR(10),W356,CHAR(10),AV356)</f>
        <v>Шкаф системный РСУ 
3-70-JDCC-0001
Схема электрическая принципиальная</v>
      </c>
      <c r="AY356" s="5"/>
      <c r="AZ356" s="5" t="s">
        <v>490</v>
      </c>
      <c r="BA356" s="5" t="s">
        <v>489</v>
      </c>
      <c r="BB356" s="5" t="str">
        <f>IF(FW356&gt;0,"02",IF(FN356&gt;0,"01",IF(FE356&gt;0,"00",IF(EM356&gt;0,"G1",IF(ED356&gt;0,"F1",IF(DU356&gt;0,"E1",IF(DL356&gt;0,"D1",IF(DC356&gt;0,"C1",IF(CT356&gt;0,"B1",IF(BM356&gt;0,"A1","-"))))))))))</f>
        <v>A1</v>
      </c>
      <c r="BC356" s="167" t="str">
        <f t="shared" si="347"/>
        <v>IFR</v>
      </c>
      <c r="BD356" s="5" t="str">
        <f t="shared" si="348"/>
        <v>A1</v>
      </c>
      <c r="BE356" s="5"/>
      <c r="BF356" s="5"/>
      <c r="BG356" s="12"/>
      <c r="BH356" s="5"/>
      <c r="BI356" s="5"/>
      <c r="BJ356" s="54">
        <f>FB356-(28+15)</f>
        <v>44166</v>
      </c>
      <c r="BK356" s="54">
        <f ca="1">IF(BM356&gt;0,BL356,IF(BJ356&lt;TODAY(),WORKDAY(TODAY(),10),BJ356))</f>
        <v>44243</v>
      </c>
      <c r="BL356" s="193">
        <v>44243</v>
      </c>
      <c r="BM356" s="167" t="s">
        <v>777</v>
      </c>
      <c r="BN356" s="167"/>
      <c r="BO356" s="167"/>
      <c r="BP356" s="167"/>
      <c r="BQ356" s="167"/>
      <c r="BR356" s="157"/>
      <c r="BS356" s="157"/>
      <c r="BT356" s="157"/>
      <c r="BU356" s="157"/>
      <c r="BV356" s="157"/>
      <c r="BW356" s="147"/>
      <c r="BX356" s="147"/>
      <c r="BY356" s="147"/>
      <c r="BZ356" s="147"/>
      <c r="CA356" s="147"/>
      <c r="CB356" s="125"/>
      <c r="CC356" s="125"/>
      <c r="CD356" s="125"/>
      <c r="CE356" s="125"/>
      <c r="CF356" s="125"/>
      <c r="CG356" s="125"/>
      <c r="CH356" s="125"/>
      <c r="CI356" s="125"/>
      <c r="CJ356" s="125"/>
      <c r="CK356" s="125"/>
      <c r="CL356" s="24">
        <f>WORKDAY(BJ356,20)</f>
        <v>44194</v>
      </c>
      <c r="CM356" s="24">
        <f ca="1">IF(BM356&gt;0,WORKDAY(BK356,10),"-")</f>
        <v>44257</v>
      </c>
      <c r="CN356" s="54"/>
      <c r="CO356" s="117"/>
      <c r="CP356" s="34"/>
      <c r="CQ356" s="24">
        <f>WORKDAY(CL356,10)</f>
        <v>44208</v>
      </c>
      <c r="CR356" s="24" t="str">
        <f>IF(CO356&gt;0,WORKDAY(CM356,10),"-")</f>
        <v>-</v>
      </c>
      <c r="CS356" s="54"/>
      <c r="CT356" s="5"/>
      <c r="CU356" s="24" t="str">
        <f>IF(CT356&gt;0,WORKDAY(CQ356,10),"-")</f>
        <v>-</v>
      </c>
      <c r="CV356" s="24" t="str">
        <f>IF(CT356&gt;0,WORKDAY(CR356,10),"-")</f>
        <v>-</v>
      </c>
      <c r="CW356" s="54"/>
      <c r="CX356" s="5"/>
      <c r="CY356" s="34"/>
      <c r="CZ356" s="24" t="str">
        <f>IF(CX356&gt;0,WORKDAY(CU356,10),"-")</f>
        <v>-</v>
      </c>
      <c r="DA356" s="24" t="str">
        <f>IF(CX356&gt;0,WORKDAY(CV356,10),"-")</f>
        <v>-</v>
      </c>
      <c r="DB356" s="24"/>
      <c r="DC356" s="5"/>
      <c r="DD356" s="24" t="str">
        <f>IF(DC356&gt;0,WORKDAY(CZ356,10),"-")</f>
        <v>-</v>
      </c>
      <c r="DE356" s="24" t="str">
        <f>IF(DC356&gt;0,WORKDAY(DA356,10),"-")</f>
        <v>-</v>
      </c>
      <c r="DF356" s="5"/>
      <c r="DG356" s="5"/>
      <c r="DH356" s="54"/>
      <c r="DI356" s="24" t="str">
        <f>IF(DG356&gt;0,WORKDAY(DD356,10),"-")</f>
        <v>-</v>
      </c>
      <c r="DJ356" s="24" t="str">
        <f>IF(DG356&gt;0,WORKDAY(DE356,10),"-")</f>
        <v>-</v>
      </c>
      <c r="DK356" s="5"/>
      <c r="DL356" s="5"/>
      <c r="DM356" s="24" t="str">
        <f>IF(DL356&gt;0,WORKDAY(DI356,10),"-")</f>
        <v>-</v>
      </c>
      <c r="DN356" s="24" t="str">
        <f>IF(DL356&gt;0,WORKDAY(DJ356,10),"-")</f>
        <v>-</v>
      </c>
      <c r="DO356" s="5"/>
      <c r="DP356" s="5"/>
      <c r="DQ356" s="54"/>
      <c r="DR356" s="24" t="str">
        <f>IF(DP356&gt;0,WORKDAY(DM356,10),"-")</f>
        <v>-</v>
      </c>
      <c r="DS356" s="24" t="str">
        <f>IF(DP356&gt;0,WORKDAY(DN356,10),"-")</f>
        <v>-</v>
      </c>
      <c r="DT356" s="5"/>
      <c r="DU356" s="5"/>
      <c r="DV356" s="24" t="str">
        <f>IF(DU356&gt;0,WORKDAY(DR356,10),"-")</f>
        <v>-</v>
      </c>
      <c r="DW356" s="24" t="str">
        <f>IF(DU356&gt;0,WORKDAY(DS356,10),"-")</f>
        <v>-</v>
      </c>
      <c r="DX356" s="5"/>
      <c r="DY356" s="5"/>
      <c r="DZ356" s="54"/>
      <c r="EA356" s="24" t="str">
        <f>IF(DY356&gt;0,WORKDAY(DV356,10),"-")</f>
        <v>-</v>
      </c>
      <c r="EB356" s="24" t="str">
        <f>IF(DY356&gt;0,WORKDAY(DW356,10),"-")</f>
        <v>-</v>
      </c>
      <c r="EC356" s="5"/>
      <c r="ED356" s="5"/>
      <c r="EE356" s="24" t="str">
        <f>IF(ED356&gt;0,WORKDAY(EA356,10),"-")</f>
        <v>-</v>
      </c>
      <c r="EF356" s="24" t="str">
        <f>IF(ED356&gt;0,WORKDAY(EB356,10),"-")</f>
        <v>-</v>
      </c>
      <c r="EG356" s="5"/>
      <c r="EH356" s="5"/>
      <c r="EI356" s="54"/>
      <c r="EJ356" s="24" t="str">
        <f>IF(EH356&gt;0,WORKDAY(EE356,10),"-")</f>
        <v>-</v>
      </c>
      <c r="EK356" s="24" t="str">
        <f>IF(EH356&gt;0,WORKDAY(EF356,10),"-")</f>
        <v>-</v>
      </c>
      <c r="EL356" s="5"/>
      <c r="EM356" s="5"/>
      <c r="EN356" s="24" t="str">
        <f>IF(EM356&gt;0,WORKDAY(EJ356,10),"-")</f>
        <v>-</v>
      </c>
      <c r="EO356" s="24" t="str">
        <f>IF(EM356&gt;0,WORKDAY(EK356,10),"-")</f>
        <v>-</v>
      </c>
      <c r="EP356" s="5"/>
      <c r="EQ356" s="5"/>
      <c r="ER356" s="54"/>
      <c r="ES356" s="54"/>
      <c r="ET356" s="54"/>
      <c r="EU356" s="54"/>
      <c r="EV356" s="54"/>
      <c r="EW356" s="24"/>
      <c r="EX356" s="24"/>
      <c r="EY356" s="167"/>
      <c r="EZ356" s="167"/>
      <c r="FA356" s="193"/>
      <c r="FB356" s="214">
        <v>44209</v>
      </c>
      <c r="FC356" s="214">
        <f>FB356</f>
        <v>44209</v>
      </c>
      <c r="FD356" s="5"/>
      <c r="FE356" s="5"/>
      <c r="FF356" s="24" t="str">
        <f>IF(FE356&gt;0,WORKDAY(FB356,10),"-")</f>
        <v>-</v>
      </c>
      <c r="FG356" s="24" t="str">
        <f>IF(FE356&gt;0,WORKDAY(FC356,10),"-")</f>
        <v>-</v>
      </c>
      <c r="FH356" s="5"/>
      <c r="FI356" s="5"/>
      <c r="FJ356" s="34"/>
      <c r="FK356" s="24">
        <f t="shared" si="349"/>
        <v>44237</v>
      </c>
      <c r="FL356" s="24">
        <f>FK356</f>
        <v>44237</v>
      </c>
      <c r="FM356" s="5"/>
      <c r="FN356" s="5"/>
      <c r="FO356" s="24" t="str">
        <f>IF(FN356&gt;0,WORKDAY(FK356,10),"-")</f>
        <v>-</v>
      </c>
      <c r="FP356" s="24" t="str">
        <f>IF(FN356&gt;0,WORKDAY(FL356,10),"-")</f>
        <v>-</v>
      </c>
      <c r="FQ356" s="5"/>
      <c r="FR356" s="5"/>
      <c r="FS356" s="54"/>
      <c r="FT356" s="24">
        <f t="shared" si="350"/>
        <v>44265</v>
      </c>
      <c r="FU356" s="24">
        <f>FT356</f>
        <v>44265</v>
      </c>
      <c r="FV356" s="5"/>
      <c r="FW356" s="5"/>
      <c r="FX356" s="24" t="str">
        <f>IF(FW356&gt;0,WORKDAY(FT356,10),"-")</f>
        <v>-</v>
      </c>
      <c r="FY356" s="24" t="str">
        <f>IF(FW356&gt;0,WORKDAY(FU356,10),"-")</f>
        <v>-</v>
      </c>
      <c r="FZ356" s="5"/>
      <c r="GA356" s="5"/>
      <c r="GB356" s="54"/>
      <c r="GC356" s="54"/>
      <c r="GD356" s="54"/>
      <c r="GE356" s="54"/>
      <c r="GF356" s="54"/>
      <c r="GG356" s="54"/>
      <c r="GH356" s="54"/>
      <c r="GI356" s="54"/>
      <c r="GJ356" s="54"/>
      <c r="GK356" s="54"/>
      <c r="GL356" s="54"/>
      <c r="GM356" s="54"/>
      <c r="GN356" s="54"/>
      <c r="GO356" s="54"/>
      <c r="GP356" s="54"/>
      <c r="GQ356" s="54"/>
      <c r="GR356" s="54"/>
      <c r="GS356" s="54"/>
      <c r="GT356" s="54"/>
      <c r="GU356" s="54"/>
      <c r="GV356" s="54"/>
      <c r="GW356" s="54"/>
      <c r="GX356" s="54"/>
      <c r="GY356" s="54"/>
      <c r="GZ356" s="193"/>
      <c r="HA356" s="54"/>
      <c r="HB356" s="54"/>
      <c r="HC356" s="54"/>
      <c r="HD356" s="34">
        <f t="shared" ca="1" si="317"/>
        <v>1</v>
      </c>
      <c r="HE356" s="25">
        <f t="shared" ca="1" si="341"/>
        <v>6.8389057750759875E-4</v>
      </c>
      <c r="HF356" s="25">
        <f t="shared" ca="1" si="342"/>
        <v>1.5197568389057751E-3</v>
      </c>
      <c r="HG356" s="25">
        <f t="shared" ca="1" si="343"/>
        <v>9.0543259557344079E-4</v>
      </c>
      <c r="HH356" s="25">
        <f t="shared" ca="1" si="344"/>
        <v>2.012072434607646E-3</v>
      </c>
      <c r="HI356" s="25"/>
      <c r="HJ356" s="25"/>
      <c r="HK356" s="5"/>
      <c r="HL356" s="24">
        <f t="shared" ca="1" si="311"/>
        <v>44243</v>
      </c>
      <c r="HM356" s="107"/>
      <c r="HN356" s="85"/>
      <c r="HO356" s="204" t="str">
        <f t="shared" si="319"/>
        <v>ожидание A1</v>
      </c>
      <c r="HP356" s="204" t="str">
        <f t="shared" si="320"/>
        <v>не выгружено 00</v>
      </c>
      <c r="HQ356" s="182" t="str">
        <f t="shared" si="321"/>
        <v>выгружено A1</v>
      </c>
      <c r="HR356" s="182" t="str">
        <f t="shared" si="322"/>
        <v>ожидание A1</v>
      </c>
      <c r="HS356" s="182" t="b">
        <f t="shared" si="323"/>
        <v>0</v>
      </c>
      <c r="HT356" s="182" t="str">
        <f t="shared" si="324"/>
        <v>ожидание замечаний</v>
      </c>
      <c r="HU356" s="182" t="str">
        <f t="shared" si="325"/>
        <v>0055-P2-GA1-CPC-TRM-00652</v>
      </c>
      <c r="HV356" s="191">
        <f t="shared" si="326"/>
        <v>44243</v>
      </c>
      <c r="HW356" s="184" t="str">
        <f t="shared" si="327"/>
        <v>ожидание A1</v>
      </c>
      <c r="HX356" s="191" t="str">
        <f t="shared" si="328"/>
        <v>ожидание A1</v>
      </c>
      <c r="HY356" s="183"/>
      <c r="HZ356" s="182" t="str">
        <f t="shared" si="329"/>
        <v>выгружено</v>
      </c>
      <c r="IA356" s="182" t="str">
        <f t="shared" si="330"/>
        <v>A1</v>
      </c>
      <c r="IB356" s="182" t="str">
        <f t="shared" si="331"/>
        <v>ожидание замечаний к ревизии</v>
      </c>
      <c r="IC356" s="182" t="str">
        <f t="shared" si="332"/>
        <v>A1</v>
      </c>
      <c r="ID356" s="182" t="str">
        <f t="shared" si="333"/>
        <v>A1</v>
      </c>
      <c r="IE356" s="185" t="str">
        <f t="shared" si="334"/>
        <v>1</v>
      </c>
      <c r="IF356" s="135" t="s">
        <v>705</v>
      </c>
      <c r="IG356" s="181">
        <v>1</v>
      </c>
      <c r="IH356" s="85"/>
      <c r="II356" s="85"/>
      <c r="IJ356" s="85"/>
      <c r="IK356" s="85"/>
      <c r="IL356" s="85"/>
      <c r="IM356" s="85"/>
      <c r="IN356" s="85"/>
      <c r="IO356" s="85"/>
      <c r="IP356" s="85"/>
      <c r="IQ356" s="85"/>
      <c r="IR356" s="85"/>
      <c r="IS356" s="85"/>
      <c r="IT356" s="85"/>
      <c r="IU356" s="85"/>
      <c r="IV356" s="85"/>
      <c r="IW356" s="85"/>
      <c r="IX356" s="85"/>
      <c r="IY356" s="85"/>
      <c r="IZ356" s="85"/>
      <c r="JA356" s="85"/>
      <c r="JB356" s="85"/>
      <c r="JC356" s="85"/>
      <c r="JD356" s="85"/>
      <c r="JE356" s="85"/>
      <c r="JF356" s="85"/>
      <c r="JG356" s="85"/>
      <c r="JH356" s="85"/>
      <c r="JI356" s="85"/>
      <c r="JJ356" s="85"/>
      <c r="JK356" s="85"/>
      <c r="JL356" s="85"/>
      <c r="JM356" s="85"/>
      <c r="JN356" s="85"/>
      <c r="JO356" s="85"/>
      <c r="JP356" s="85"/>
      <c r="JQ356" s="85"/>
      <c r="JR356" s="85"/>
      <c r="JS356" s="85"/>
      <c r="JT356" s="85"/>
      <c r="JU356" s="85"/>
      <c r="JV356" s="85"/>
      <c r="JW356" s="85"/>
      <c r="JX356" s="85"/>
      <c r="JY356" s="85"/>
      <c r="JZ356" s="85"/>
      <c r="KA356" s="85"/>
      <c r="KB356" s="85"/>
      <c r="KC356" s="85"/>
    </row>
    <row r="357" spans="1:289" s="57" customFormat="1" ht="42.75" hidden="1" customHeight="1">
      <c r="A357" s="6"/>
      <c r="B357" s="19" t="s">
        <v>156</v>
      </c>
      <c r="C357" s="19" t="s">
        <v>157</v>
      </c>
      <c r="D357" s="5"/>
      <c r="E357" s="5"/>
      <c r="F357" s="5"/>
      <c r="G357" s="5"/>
      <c r="H357" s="5" t="s">
        <v>727</v>
      </c>
      <c r="I357" s="5" t="s">
        <v>736</v>
      </c>
      <c r="J357" s="5"/>
      <c r="K357" s="5"/>
      <c r="L357" s="5"/>
      <c r="M357" s="5"/>
      <c r="N357" s="5"/>
      <c r="O357" s="5"/>
      <c r="P357" s="5" t="s">
        <v>751</v>
      </c>
      <c r="Q357" s="5" t="s">
        <v>752</v>
      </c>
      <c r="R357" s="5" t="s">
        <v>206</v>
      </c>
      <c r="S357" s="5" t="s">
        <v>360</v>
      </c>
      <c r="T357" s="5" t="s">
        <v>361</v>
      </c>
      <c r="U357" s="5" t="s">
        <v>158</v>
      </c>
      <c r="V357" s="5"/>
      <c r="W357" s="5" t="str">
        <f>CONCATENATE(X357,"-",Y357,"-",Z357,AA357,,AB357,"-",AC357)</f>
        <v>3-70-JDCC-0001</v>
      </c>
      <c r="X357" s="19" t="s">
        <v>180</v>
      </c>
      <c r="Y357" s="19">
        <v>70</v>
      </c>
      <c r="Z357" s="19" t="s">
        <v>302</v>
      </c>
      <c r="AA357" s="19" t="s">
        <v>303</v>
      </c>
      <c r="AB357" s="19"/>
      <c r="AC357" s="19" t="s">
        <v>188</v>
      </c>
      <c r="AD357" s="5"/>
      <c r="AE357" s="19">
        <v>4</v>
      </c>
      <c r="AF357" s="19" t="s">
        <v>181</v>
      </c>
      <c r="AG357" s="19" t="s">
        <v>183</v>
      </c>
      <c r="AH357" s="19">
        <v>320</v>
      </c>
      <c r="AI357" s="19" t="s">
        <v>188</v>
      </c>
      <c r="AJ357" s="5"/>
      <c r="AK357" s="5"/>
      <c r="AL357" s="5" t="s">
        <v>120</v>
      </c>
      <c r="AM357" s="5"/>
      <c r="AN357" s="5" t="s">
        <v>546</v>
      </c>
      <c r="AO357" s="5" t="str">
        <f>CONCATENATE("0055-",B357,"-",C357,"-","4",".",AE357,".",AF357,".",AG357,".",AH357,"-",AL357,".",AN357,"-",AI357)</f>
        <v>0055-CPC-GA1-4.4.4.70.320-ATH1.JH-0001</v>
      </c>
      <c r="AP357" s="5" t="str">
        <f>CONCATENATE("0055-",B357,"-",C357,"-","4",".",AE357,".",AF357,".",AG357,".",AH357,"-",AL357,"-",AN357,"-",AI357,"_",BD357,"_",U357)</f>
        <v>0055-CPC-GA1-4.4.4.70.320-ATH1-JH-0001_-_ER</v>
      </c>
      <c r="AQ357" s="13" t="s">
        <v>322</v>
      </c>
      <c r="AR357" s="13" t="s">
        <v>393</v>
      </c>
      <c r="AS357" s="13"/>
      <c r="AT357" s="13"/>
      <c r="AU357" s="13" t="s">
        <v>286</v>
      </c>
      <c r="AV357" s="13" t="s">
        <v>287</v>
      </c>
      <c r="AW357" s="13" t="str">
        <f>CONCATENATE(AQ357," ",AS357,CHAR(10),W357,CHAR(10),AU357)</f>
        <v>DCS Control Cabinet 
3-70-JDCC-0001
Passport</v>
      </c>
      <c r="AX357" s="13" t="str">
        <f>CONCATENATE(AR357," ",AT357,CHAR(10),W357,CHAR(10),AV357)</f>
        <v>Шкаф системный РСУ 
3-70-JDCC-0001
Паспорт</v>
      </c>
      <c r="AY357" s="5"/>
      <c r="AZ357" s="5" t="s">
        <v>490</v>
      </c>
      <c r="BA357" s="5" t="s">
        <v>489</v>
      </c>
      <c r="BB357" s="5" t="str">
        <f>IF(FW357&gt;0,"02",IF(FN357&gt;0,"01",IF(FE357&gt;0,"00",IF(EM357&gt;0,"G1",IF(ED357&gt;0,"F1",IF(DU357&gt;0,"E1",IF(DL357&gt;0,"D1",IF(DC357&gt;0,"C1",IF(CT357&gt;0,"B1",IF(BM357&gt;0,"A1","-"))))))))))</f>
        <v>-</v>
      </c>
      <c r="BC357" s="167" t="str">
        <f t="shared" si="347"/>
        <v>-</v>
      </c>
      <c r="BD357" s="5" t="str">
        <f t="shared" si="348"/>
        <v>-</v>
      </c>
      <c r="BE357" s="5"/>
      <c r="BF357" s="5"/>
      <c r="BG357" s="12"/>
      <c r="BH357" s="5"/>
      <c r="BI357" s="5"/>
      <c r="BJ357" s="54">
        <f>FB357-(28+15)</f>
        <v>44227</v>
      </c>
      <c r="BK357" s="54">
        <f ca="1">IF(BM357&gt;0,BL357,IF(BJ357&lt;TODAY(),WORKDAY(TODAY(),10),BJ357))</f>
        <v>44294</v>
      </c>
      <c r="BL357" s="54"/>
      <c r="BM357" s="5"/>
      <c r="BN357" s="167"/>
      <c r="BO357" s="167"/>
      <c r="BP357" s="167"/>
      <c r="BQ357" s="167"/>
      <c r="BR357" s="157"/>
      <c r="BS357" s="157"/>
      <c r="BT357" s="157"/>
      <c r="BU357" s="157"/>
      <c r="BV357" s="157"/>
      <c r="BW357" s="147"/>
      <c r="BX357" s="147"/>
      <c r="BY357" s="147"/>
      <c r="BZ357" s="147"/>
      <c r="CA357" s="147"/>
      <c r="CB357" s="125"/>
      <c r="CC357" s="125"/>
      <c r="CD357" s="125"/>
      <c r="CE357" s="125"/>
      <c r="CF357" s="125"/>
      <c r="CG357" s="125"/>
      <c r="CH357" s="125"/>
      <c r="CI357" s="125"/>
      <c r="CJ357" s="125"/>
      <c r="CK357" s="125"/>
      <c r="CL357" s="24">
        <f>WORKDAY(BJ357,20)</f>
        <v>44253</v>
      </c>
      <c r="CM357" s="24" t="str">
        <f>IF(BM357&gt;0,WORKDAY(BK357,10),"-")</f>
        <v>-</v>
      </c>
      <c r="CN357" s="54"/>
      <c r="CO357" s="117"/>
      <c r="CP357" s="34">
        <v>3</v>
      </c>
      <c r="CQ357" s="24">
        <f>WORKDAY(CL357,10)</f>
        <v>44267</v>
      </c>
      <c r="CR357" s="24" t="str">
        <f>IF(CO357&gt;0,WORKDAY(CM357,10),"-")</f>
        <v>-</v>
      </c>
      <c r="CS357" s="54"/>
      <c r="CT357" s="5"/>
      <c r="CU357" s="24" t="str">
        <f>IF(CT357&gt;0,WORKDAY(CQ357,10),"-")</f>
        <v>-</v>
      </c>
      <c r="CV357" s="24" t="str">
        <f>IF(CT357&gt;0,WORKDAY(CR357,10),"-")</f>
        <v>-</v>
      </c>
      <c r="CW357" s="54"/>
      <c r="CX357" s="5"/>
      <c r="CY357" s="34"/>
      <c r="CZ357" s="24" t="str">
        <f>IF(CX357&gt;0,WORKDAY(CU357,10),"-")</f>
        <v>-</v>
      </c>
      <c r="DA357" s="24" t="str">
        <f>IF(CX357&gt;0,WORKDAY(CV357,10),"-")</f>
        <v>-</v>
      </c>
      <c r="DB357" s="24"/>
      <c r="DC357" s="5"/>
      <c r="DD357" s="24" t="str">
        <f>IF(DC357&gt;0,WORKDAY(CZ357,10),"-")</f>
        <v>-</v>
      </c>
      <c r="DE357" s="24" t="str">
        <f>IF(DC357&gt;0,WORKDAY(DA357,10),"-")</f>
        <v>-</v>
      </c>
      <c r="DF357" s="5"/>
      <c r="DG357" s="5"/>
      <c r="DH357" s="54"/>
      <c r="DI357" s="24" t="str">
        <f>IF(DG357&gt;0,WORKDAY(DD357,10),"-")</f>
        <v>-</v>
      </c>
      <c r="DJ357" s="24" t="str">
        <f>IF(DG357&gt;0,WORKDAY(DE357,10),"-")</f>
        <v>-</v>
      </c>
      <c r="DK357" s="5"/>
      <c r="DL357" s="5"/>
      <c r="DM357" s="24" t="str">
        <f>IF(DL357&gt;0,WORKDAY(DI357,10),"-")</f>
        <v>-</v>
      </c>
      <c r="DN357" s="24" t="str">
        <f>IF(DL357&gt;0,WORKDAY(DJ357,10),"-")</f>
        <v>-</v>
      </c>
      <c r="DO357" s="5"/>
      <c r="DP357" s="5"/>
      <c r="DQ357" s="54"/>
      <c r="DR357" s="24" t="str">
        <f>IF(DP357&gt;0,WORKDAY(DM357,10),"-")</f>
        <v>-</v>
      </c>
      <c r="DS357" s="24" t="str">
        <f>IF(DP357&gt;0,WORKDAY(DN357,10),"-")</f>
        <v>-</v>
      </c>
      <c r="DT357" s="5"/>
      <c r="DU357" s="5"/>
      <c r="DV357" s="24" t="str">
        <f>IF(DU357&gt;0,WORKDAY(DR357,10),"-")</f>
        <v>-</v>
      </c>
      <c r="DW357" s="24" t="str">
        <f>IF(DU357&gt;0,WORKDAY(DS357,10),"-")</f>
        <v>-</v>
      </c>
      <c r="DX357" s="5"/>
      <c r="DY357" s="5"/>
      <c r="DZ357" s="54"/>
      <c r="EA357" s="24" t="str">
        <f>IF(DY357&gt;0,WORKDAY(DV357,10),"-")</f>
        <v>-</v>
      </c>
      <c r="EB357" s="24" t="str">
        <f>IF(DY357&gt;0,WORKDAY(DW357,10),"-")</f>
        <v>-</v>
      </c>
      <c r="EC357" s="5"/>
      <c r="ED357" s="5"/>
      <c r="EE357" s="24" t="str">
        <f>IF(ED357&gt;0,WORKDAY(EA357,10),"-")</f>
        <v>-</v>
      </c>
      <c r="EF357" s="24" t="str">
        <f>IF(ED357&gt;0,WORKDAY(EB357,10),"-")</f>
        <v>-</v>
      </c>
      <c r="EG357" s="5"/>
      <c r="EH357" s="5"/>
      <c r="EI357" s="54"/>
      <c r="EJ357" s="24" t="str">
        <f>IF(EH357&gt;0,WORKDAY(EE357,10),"-")</f>
        <v>-</v>
      </c>
      <c r="EK357" s="24" t="str">
        <f>IF(EH357&gt;0,WORKDAY(EF357,10),"-")</f>
        <v>-</v>
      </c>
      <c r="EL357" s="5"/>
      <c r="EM357" s="5"/>
      <c r="EN357" s="24" t="str">
        <f>IF(EM357&gt;0,WORKDAY(EJ357,10),"-")</f>
        <v>-</v>
      </c>
      <c r="EO357" s="24" t="str">
        <f>IF(EM357&gt;0,WORKDAY(EK357,10),"-")</f>
        <v>-</v>
      </c>
      <c r="EP357" s="5"/>
      <c r="EQ357" s="5"/>
      <c r="ER357" s="54"/>
      <c r="ES357" s="54"/>
      <c r="ET357" s="54"/>
      <c r="EU357" s="54"/>
      <c r="EV357" s="54"/>
      <c r="EW357" s="24"/>
      <c r="EX357" s="24"/>
      <c r="EY357" s="167"/>
      <c r="EZ357" s="167"/>
      <c r="FA357" s="193"/>
      <c r="FB357" s="214">
        <v>44270</v>
      </c>
      <c r="FC357" s="214">
        <f>FB357</f>
        <v>44270</v>
      </c>
      <c r="FD357" s="167"/>
      <c r="FE357" s="5"/>
      <c r="FF357" s="24" t="str">
        <f>IF(FE357&gt;0,WORKDAY(FB357,10),"-")</f>
        <v>-</v>
      </c>
      <c r="FG357" s="24" t="str">
        <f>IF(FE357&gt;0,WORKDAY(FC357,10),"-")</f>
        <v>-</v>
      </c>
      <c r="FH357" s="5"/>
      <c r="FI357" s="5"/>
      <c r="FJ357" s="34"/>
      <c r="FK357" s="24"/>
      <c r="FL357" s="24">
        <f>FK357</f>
        <v>0</v>
      </c>
      <c r="FM357" s="5"/>
      <c r="FN357" s="5"/>
      <c r="FO357" s="24" t="str">
        <f>IF(FN357&gt;0,WORKDAY(FK357,10),"-")</f>
        <v>-</v>
      </c>
      <c r="FP357" s="24" t="str">
        <f>IF(FN357&gt;0,WORKDAY(FL357,10),"-")</f>
        <v>-</v>
      </c>
      <c r="FQ357" s="5"/>
      <c r="FR357" s="5"/>
      <c r="FS357" s="54"/>
      <c r="FT357" s="24"/>
      <c r="FU357" s="24">
        <f>FT357</f>
        <v>0</v>
      </c>
      <c r="FV357" s="5"/>
      <c r="FW357" s="5"/>
      <c r="FX357" s="24" t="str">
        <f>IF(FW357&gt;0,WORKDAY(FT357,10),"-")</f>
        <v>-</v>
      </c>
      <c r="FY357" s="24" t="str">
        <f>IF(FW357&gt;0,WORKDAY(FU357,10),"-")</f>
        <v>-</v>
      </c>
      <c r="FZ357" s="5"/>
      <c r="GA357" s="5"/>
      <c r="GB357" s="54"/>
      <c r="GC357" s="54"/>
      <c r="GD357" s="54"/>
      <c r="GE357" s="54"/>
      <c r="GF357" s="54"/>
      <c r="GG357" s="54"/>
      <c r="GH357" s="54"/>
      <c r="GI357" s="54"/>
      <c r="GJ357" s="54"/>
      <c r="GK357" s="54"/>
      <c r="GL357" s="54"/>
      <c r="GM357" s="54"/>
      <c r="GN357" s="54"/>
      <c r="GO357" s="54"/>
      <c r="GP357" s="54"/>
      <c r="GQ357" s="54"/>
      <c r="GR357" s="54"/>
      <c r="GS357" s="54"/>
      <c r="GT357" s="54"/>
      <c r="GU357" s="54"/>
      <c r="GV357" s="54"/>
      <c r="GW357" s="54"/>
      <c r="GX357" s="54"/>
      <c r="GY357" s="54"/>
      <c r="GZ357" s="193"/>
      <c r="HA357" s="54"/>
      <c r="HB357" s="54"/>
      <c r="HC357" s="54"/>
      <c r="HD357" s="34">
        <f t="shared" ca="1" si="317"/>
        <v>1</v>
      </c>
      <c r="HE357" s="25">
        <f t="shared" si="341"/>
        <v>0</v>
      </c>
      <c r="HF357" s="25">
        <f t="shared" ca="1" si="342"/>
        <v>1.5197568389057751E-3</v>
      </c>
      <c r="HG357" s="25">
        <f t="shared" si="343"/>
        <v>0</v>
      </c>
      <c r="HH357" s="25">
        <f t="shared" ca="1" si="344"/>
        <v>2.012072434607646E-3</v>
      </c>
      <c r="HI357" s="25"/>
      <c r="HJ357" s="25"/>
      <c r="HK357" s="5"/>
      <c r="HL357" s="24" t="str">
        <f t="shared" ca="1" si="311"/>
        <v>-</v>
      </c>
      <c r="HM357" s="107"/>
      <c r="HN357" s="85"/>
      <c r="HO357" s="204" t="str">
        <f t="shared" si="319"/>
        <v>не выгружено A1</v>
      </c>
      <c r="HP357" s="204" t="str">
        <f t="shared" si="320"/>
        <v>не выгружено 00</v>
      </c>
      <c r="HQ357" s="182" t="str">
        <f t="shared" si="321"/>
        <v>не выгружено A1</v>
      </c>
      <c r="HR357" s="182" t="str">
        <f t="shared" si="322"/>
        <v>не выгружено A1</v>
      </c>
      <c r="HS357" s="182" t="b">
        <f t="shared" si="323"/>
        <v>0</v>
      </c>
      <c r="HT357" s="182" t="str">
        <f t="shared" si="324"/>
        <v>не выгружено A1</v>
      </c>
      <c r="HU357" s="182" t="str">
        <f t="shared" si="325"/>
        <v>не выгружено A1</v>
      </c>
      <c r="HV357" s="191" t="str">
        <f t="shared" si="326"/>
        <v>не выгружено A1</v>
      </c>
      <c r="HW357" s="184" t="str">
        <f t="shared" si="327"/>
        <v>не выгружено A1</v>
      </c>
      <c r="HX357" s="191" t="str">
        <f t="shared" si="328"/>
        <v>не выгружено A1</v>
      </c>
      <c r="HY357" s="183"/>
      <c r="HZ357" s="182" t="str">
        <f t="shared" si="329"/>
        <v>не выгружено</v>
      </c>
      <c r="IA357" s="182" t="str">
        <f t="shared" si="330"/>
        <v>A1</v>
      </c>
      <c r="IB357" s="182" t="str">
        <f t="shared" si="331"/>
        <v>не выгружено</v>
      </c>
      <c r="IC357" s="182" t="str">
        <f t="shared" si="332"/>
        <v>A1</v>
      </c>
      <c r="ID357" s="182" t="str">
        <f t="shared" si="333"/>
        <v>A1</v>
      </c>
      <c r="IE357" s="185" t="str">
        <f t="shared" si="334"/>
        <v>выгрузить A1</v>
      </c>
      <c r="IF357" s="135" t="s">
        <v>705</v>
      </c>
      <c r="IG357" s="181">
        <v>1</v>
      </c>
      <c r="IH357" s="85"/>
      <c r="II357" s="85"/>
      <c r="IJ357" s="85"/>
      <c r="IK357" s="85"/>
      <c r="IL357" s="85"/>
      <c r="IM357" s="85"/>
      <c r="IN357" s="85"/>
      <c r="IO357" s="85"/>
      <c r="IP357" s="85"/>
      <c r="IQ357" s="85"/>
      <c r="IR357" s="85"/>
      <c r="IS357" s="85"/>
      <c r="IT357" s="85"/>
      <c r="IU357" s="85"/>
      <c r="IV357" s="85"/>
      <c r="IW357" s="85"/>
      <c r="IX357" s="85"/>
      <c r="IY357" s="85"/>
      <c r="IZ357" s="85"/>
      <c r="JA357" s="85"/>
      <c r="JB357" s="85"/>
      <c r="JC357" s="85"/>
      <c r="JD357" s="85"/>
      <c r="JE357" s="85"/>
      <c r="JF357" s="85"/>
      <c r="JG357" s="85"/>
      <c r="JH357" s="85"/>
      <c r="JI357" s="85"/>
      <c r="JJ357" s="85"/>
      <c r="JK357" s="85"/>
      <c r="JL357" s="85"/>
      <c r="JM357" s="85"/>
      <c r="JN357" s="85"/>
      <c r="JO357" s="85"/>
      <c r="JP357" s="85"/>
      <c r="JQ357" s="85"/>
      <c r="JR357" s="85"/>
      <c r="JS357" s="85"/>
      <c r="JT357" s="85"/>
      <c r="JU357" s="85"/>
      <c r="JV357" s="85"/>
      <c r="JW357" s="85"/>
      <c r="JX357" s="85"/>
      <c r="JY357" s="85"/>
      <c r="JZ357" s="85"/>
      <c r="KA357" s="85"/>
      <c r="KB357" s="85"/>
      <c r="KC357" s="85"/>
    </row>
    <row r="358" spans="1:289" s="87" customFormat="1" ht="15" hidden="1" customHeight="1">
      <c r="A358" s="17"/>
      <c r="B358" s="20"/>
      <c r="C358" s="20"/>
      <c r="D358" s="18"/>
      <c r="E358" s="18"/>
      <c r="F358" s="18"/>
      <c r="G358" s="18"/>
      <c r="H358" s="18"/>
      <c r="I358" s="18"/>
      <c r="J358" s="18"/>
      <c r="K358" s="18"/>
      <c r="L358" s="18"/>
      <c r="M358" s="18"/>
      <c r="N358" s="18"/>
      <c r="O358" s="18"/>
      <c r="P358" s="18"/>
      <c r="Q358" s="18"/>
      <c r="R358" s="18"/>
      <c r="S358" s="18"/>
      <c r="T358" s="18"/>
      <c r="U358" s="18"/>
      <c r="V358" s="18"/>
      <c r="W358" s="20"/>
      <c r="X358" s="20"/>
      <c r="Y358" s="20"/>
      <c r="Z358" s="20"/>
      <c r="AA358" s="20"/>
      <c r="AB358" s="20"/>
      <c r="AC358" s="20"/>
      <c r="AD358" s="18"/>
      <c r="AE358" s="20"/>
      <c r="AF358" s="20"/>
      <c r="AG358" s="20"/>
      <c r="AH358" s="20"/>
      <c r="AI358" s="20"/>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71"/>
      <c r="BO358" s="171"/>
      <c r="BP358" s="171"/>
      <c r="BQ358" s="171"/>
      <c r="BR358" s="161"/>
      <c r="BS358" s="161"/>
      <c r="BT358" s="161"/>
      <c r="BU358" s="161"/>
      <c r="BV358" s="161"/>
      <c r="BW358" s="151"/>
      <c r="BX358" s="151"/>
      <c r="BY358" s="151"/>
      <c r="BZ358" s="151"/>
      <c r="CA358" s="151"/>
      <c r="CB358" s="129"/>
      <c r="CC358" s="129"/>
      <c r="CD358" s="129"/>
      <c r="CE358" s="129"/>
      <c r="CF358" s="129"/>
      <c r="CG358" s="129"/>
      <c r="CH358" s="129"/>
      <c r="CI358" s="129"/>
      <c r="CJ358" s="129"/>
      <c r="CK358" s="129"/>
      <c r="CL358" s="18"/>
      <c r="CM358" s="18"/>
      <c r="CN358" s="18"/>
      <c r="CO358" s="118"/>
      <c r="CP358" s="48"/>
      <c r="CQ358" s="18"/>
      <c r="CR358" s="18"/>
      <c r="CS358" s="18"/>
      <c r="CT358" s="18"/>
      <c r="CU358" s="18"/>
      <c r="CV358" s="18"/>
      <c r="CW358" s="18"/>
      <c r="CX358" s="18"/>
      <c r="CY358" s="34"/>
      <c r="CZ358" s="18"/>
      <c r="DA358" s="18"/>
      <c r="DB358" s="18"/>
      <c r="DC358" s="18"/>
      <c r="DD358" s="18"/>
      <c r="DE358" s="18"/>
      <c r="DF358" s="18"/>
      <c r="DG358" s="18"/>
      <c r="DH358" s="45"/>
      <c r="DI358" s="18"/>
      <c r="DJ358" s="18"/>
      <c r="DK358" s="18"/>
      <c r="DL358" s="18"/>
      <c r="DM358" s="18"/>
      <c r="DN358" s="18"/>
      <c r="DO358" s="18"/>
      <c r="DP358" s="18"/>
      <c r="DQ358" s="45"/>
      <c r="DR358" s="18"/>
      <c r="DS358" s="18"/>
      <c r="DT358" s="18"/>
      <c r="DU358" s="18"/>
      <c r="DV358" s="18"/>
      <c r="DW358" s="18"/>
      <c r="DX358" s="18"/>
      <c r="DY358" s="18"/>
      <c r="DZ358" s="45"/>
      <c r="EA358" s="18"/>
      <c r="EB358" s="18"/>
      <c r="EC358" s="18"/>
      <c r="ED358" s="18"/>
      <c r="EE358" s="18"/>
      <c r="EF358" s="18"/>
      <c r="EG358" s="18"/>
      <c r="EH358" s="18"/>
      <c r="EI358" s="45"/>
      <c r="EJ358" s="18"/>
      <c r="EK358" s="18"/>
      <c r="EL358" s="18"/>
      <c r="EM358" s="18"/>
      <c r="EN358" s="18"/>
      <c r="EO358" s="18"/>
      <c r="EP358" s="18"/>
      <c r="EQ358" s="18"/>
      <c r="ER358" s="45"/>
      <c r="ES358" s="110"/>
      <c r="ET358" s="110"/>
      <c r="EU358" s="110"/>
      <c r="EV358" s="110"/>
      <c r="EW358" s="192"/>
      <c r="EX358" s="192"/>
      <c r="EY358" s="192"/>
      <c r="EZ358" s="192"/>
      <c r="FA358" s="199"/>
      <c r="FB358" s="214"/>
      <c r="FC358" s="214"/>
      <c r="FD358" s="18"/>
      <c r="FE358" s="18"/>
      <c r="FF358" s="18"/>
      <c r="FG358" s="18"/>
      <c r="FH358" s="18"/>
      <c r="FI358" s="18"/>
      <c r="FJ358" s="34"/>
      <c r="FK358" s="18"/>
      <c r="FL358" s="18"/>
      <c r="FM358" s="18"/>
      <c r="FN358" s="18"/>
      <c r="FO358" s="18"/>
      <c r="FP358" s="18"/>
      <c r="FQ358" s="18"/>
      <c r="FR358" s="18"/>
      <c r="FS358" s="45"/>
      <c r="FT358" s="18"/>
      <c r="FU358" s="18"/>
      <c r="FV358" s="18"/>
      <c r="FW358" s="18"/>
      <c r="FX358" s="18"/>
      <c r="FY358" s="18"/>
      <c r="FZ358" s="18"/>
      <c r="GA358" s="18"/>
      <c r="GB358" s="45"/>
      <c r="GC358" s="110"/>
      <c r="GD358" s="110"/>
      <c r="GE358" s="110"/>
      <c r="GF358" s="110"/>
      <c r="GG358" s="110"/>
      <c r="GH358" s="110"/>
      <c r="GI358" s="110"/>
      <c r="GJ358" s="110"/>
      <c r="GK358" s="110"/>
      <c r="GL358" s="110"/>
      <c r="GM358" s="110"/>
      <c r="GN358" s="110"/>
      <c r="GO358" s="110"/>
      <c r="GP358" s="110"/>
      <c r="GQ358" s="110"/>
      <c r="GR358" s="110"/>
      <c r="GS358" s="110"/>
      <c r="GT358" s="110"/>
      <c r="GU358" s="110"/>
      <c r="GV358" s="110"/>
      <c r="GW358" s="110"/>
      <c r="GX358" s="110"/>
      <c r="GY358" s="45"/>
      <c r="GZ358" s="199"/>
      <c r="HA358" s="110"/>
      <c r="HB358" s="110"/>
      <c r="HC358" s="110"/>
      <c r="HD358" s="34">
        <f t="shared" si="317"/>
        <v>0</v>
      </c>
      <c r="HE358" s="25">
        <f t="shared" si="341"/>
        <v>0</v>
      </c>
      <c r="HF358" s="25">
        <f t="shared" si="342"/>
        <v>0</v>
      </c>
      <c r="HG358" s="25">
        <f t="shared" si="343"/>
        <v>0</v>
      </c>
      <c r="HH358" s="25">
        <f t="shared" si="344"/>
        <v>0</v>
      </c>
      <c r="HI358" s="25"/>
      <c r="HJ358" s="18"/>
      <c r="HK358" s="18"/>
      <c r="HL358" s="24" t="str">
        <f t="shared" si="311"/>
        <v>-</v>
      </c>
      <c r="HM358" s="107"/>
      <c r="HN358" s="85"/>
      <c r="HO358" s="204" t="str">
        <f t="shared" si="319"/>
        <v>---/---</v>
      </c>
      <c r="HP358" s="204" t="str">
        <f t="shared" si="320"/>
        <v>---/---</v>
      </c>
      <c r="HQ358" s="182" t="str">
        <f t="shared" si="321"/>
        <v>---/---</v>
      </c>
      <c r="HR358" s="182" t="str">
        <f t="shared" si="322"/>
        <v>---/---</v>
      </c>
      <c r="HS358" s="182" t="b">
        <f t="shared" si="323"/>
        <v>0</v>
      </c>
      <c r="HT358" s="182" t="str">
        <f t="shared" si="324"/>
        <v>---/---</v>
      </c>
      <c r="HU358" s="182" t="str">
        <f t="shared" si="325"/>
        <v>---/---</v>
      </c>
      <c r="HV358" s="191" t="str">
        <f t="shared" si="326"/>
        <v>---/---</v>
      </c>
      <c r="HW358" s="184" t="str">
        <f t="shared" si="327"/>
        <v>---/---</v>
      </c>
      <c r="HX358" s="191" t="str">
        <f t="shared" si="328"/>
        <v>---/---</v>
      </c>
      <c r="HY358" s="183"/>
      <c r="HZ358" s="182" t="str">
        <f t="shared" si="329"/>
        <v>---/---</v>
      </c>
      <c r="IA358" s="182" t="str">
        <f t="shared" si="330"/>
        <v>---/---</v>
      </c>
      <c r="IB358" s="182" t="str">
        <f t="shared" si="331"/>
        <v>---/---</v>
      </c>
      <c r="IC358" s="182" t="str">
        <f t="shared" si="332"/>
        <v>---/---</v>
      </c>
      <c r="ID358" s="182" t="str">
        <f t="shared" si="333"/>
        <v>---/---</v>
      </c>
      <c r="IE358" s="185" t="str">
        <f t="shared" si="334"/>
        <v>---/---</v>
      </c>
      <c r="IF358" s="135" t="s">
        <v>717</v>
      </c>
      <c r="IG358" s="181">
        <v>1</v>
      </c>
      <c r="IH358" s="85"/>
      <c r="II358" s="85"/>
      <c r="IJ358" s="85"/>
      <c r="IK358" s="85"/>
      <c r="IL358" s="85"/>
      <c r="IM358" s="85"/>
      <c r="IN358" s="85"/>
      <c r="IO358" s="85"/>
      <c r="IP358" s="85"/>
      <c r="IQ358" s="85"/>
      <c r="IR358" s="85"/>
      <c r="IS358" s="85"/>
      <c r="IT358" s="85"/>
      <c r="IU358" s="85"/>
      <c r="IV358" s="85"/>
      <c r="IW358" s="85"/>
      <c r="IX358" s="85"/>
      <c r="IY358" s="85"/>
      <c r="IZ358" s="85"/>
      <c r="JA358" s="85"/>
      <c r="JB358" s="85"/>
      <c r="JC358" s="85"/>
      <c r="JD358" s="85"/>
      <c r="JE358" s="85"/>
      <c r="JF358" s="85"/>
      <c r="JG358" s="85"/>
      <c r="JH358" s="85"/>
      <c r="JI358" s="85"/>
      <c r="JJ358" s="85"/>
      <c r="JK358" s="85"/>
      <c r="JL358" s="85"/>
      <c r="JM358" s="85"/>
      <c r="JN358" s="85"/>
      <c r="JO358" s="85"/>
      <c r="JP358" s="85"/>
      <c r="JQ358" s="85"/>
      <c r="JR358" s="85"/>
      <c r="JS358" s="85"/>
      <c r="JT358" s="85"/>
      <c r="JU358" s="85"/>
      <c r="JV358" s="85"/>
      <c r="JW358" s="85"/>
      <c r="JX358" s="85"/>
      <c r="JY358" s="85"/>
      <c r="JZ358" s="85"/>
      <c r="KA358" s="85"/>
      <c r="KB358" s="85"/>
      <c r="KC358" s="85"/>
    </row>
    <row r="359" spans="1:289" s="57" customFormat="1" ht="57" hidden="1" customHeight="1">
      <c r="A359" s="6"/>
      <c r="B359" s="19" t="s">
        <v>156</v>
      </c>
      <c r="C359" s="19" t="s">
        <v>157</v>
      </c>
      <c r="D359" s="5"/>
      <c r="E359" s="5"/>
      <c r="F359" s="5"/>
      <c r="G359" s="5"/>
      <c r="H359" s="5" t="s">
        <v>727</v>
      </c>
      <c r="I359" s="5" t="s">
        <v>736</v>
      </c>
      <c r="J359" s="5"/>
      <c r="K359" s="5"/>
      <c r="L359" s="5"/>
      <c r="M359" s="5"/>
      <c r="N359" s="5"/>
      <c r="O359" s="5"/>
      <c r="P359" s="5" t="s">
        <v>751</v>
      </c>
      <c r="Q359" s="5" t="s">
        <v>752</v>
      </c>
      <c r="R359" s="5" t="s">
        <v>206</v>
      </c>
      <c r="S359" s="5" t="s">
        <v>360</v>
      </c>
      <c r="T359" s="5" t="s">
        <v>361</v>
      </c>
      <c r="U359" s="5" t="s">
        <v>158</v>
      </c>
      <c r="V359" s="5"/>
      <c r="W359" s="5" t="str">
        <f>CONCATENATE(X359,"-",Y359,"-",Z359,AA359,,AB359,"-",AC359)</f>
        <v>3-70-JDMCU-0001</v>
      </c>
      <c r="X359" s="19" t="s">
        <v>180</v>
      </c>
      <c r="Y359" s="19">
        <v>70</v>
      </c>
      <c r="Z359" s="19" t="s">
        <v>302</v>
      </c>
      <c r="AA359" s="19" t="s">
        <v>305</v>
      </c>
      <c r="AB359" s="19" t="s">
        <v>355</v>
      </c>
      <c r="AC359" s="19" t="s">
        <v>188</v>
      </c>
      <c r="AD359" s="5"/>
      <c r="AE359" s="19">
        <v>4</v>
      </c>
      <c r="AF359" s="19" t="s">
        <v>181</v>
      </c>
      <c r="AG359" s="19" t="s">
        <v>183</v>
      </c>
      <c r="AH359" s="19">
        <v>320</v>
      </c>
      <c r="AI359" s="19" t="s">
        <v>192</v>
      </c>
      <c r="AJ359" s="5"/>
      <c r="AK359" s="5"/>
      <c r="AL359" s="5" t="s">
        <v>120</v>
      </c>
      <c r="AM359" s="5"/>
      <c r="AN359" s="5" t="s">
        <v>167</v>
      </c>
      <c r="AO359" s="5" t="str">
        <f>CONCATENATE("0055-",B359,"-",C359,"-","4",".",AE359,".",AF359,".",AG359,".",AH359,"-",AL359,".",AN359,"-",AI359)</f>
        <v>0055-CPC-GA1-4.4.4.70.320-ATH1.RD-0002</v>
      </c>
      <c r="AP359" s="5" t="str">
        <f>CONCATENATE("0055-",B359,"-",C359,"-","4",".",AE359,".",AF359,".",AG359,".",AH359,"-",AL359,"-",AN359,"-",AI359,"_",BD359,"_",U359)</f>
        <v>0055-CPC-GA1-4.4.4.70.320-ATH1-RD-0002_A1_ER</v>
      </c>
      <c r="AQ359" s="13" t="s">
        <v>323</v>
      </c>
      <c r="AR359" s="13" t="s">
        <v>395</v>
      </c>
      <c r="AS359" s="13" t="s">
        <v>500</v>
      </c>
      <c r="AT359" s="13" t="s">
        <v>499</v>
      </c>
      <c r="AU359" s="13" t="s">
        <v>318</v>
      </c>
      <c r="AV359" s="13" t="s">
        <v>333</v>
      </c>
      <c r="AW359" s="13" t="str">
        <f>CONCATENATE(AQ359," ",AS359,CHAR(10),W359,CHAR(10),AU359)</f>
        <v>DCS Marshalling Cabinet for IS and NON-IS channels
3-70-JDMCU-0001
List of drawings</v>
      </c>
      <c r="AX359" s="13" t="str">
        <f>CONCATENATE(AR359," ",AT359,CHAR(10),W359,CHAR(10),AV359)</f>
        <v>Шкаф кроссовый РСУ, аналоговые и дискретные сигналы, искробезопасный и неискробезопасный
3-70-JDMCU-0001
Ведомость документов</v>
      </c>
      <c r="AY359" s="5"/>
      <c r="AZ359" s="5" t="s">
        <v>490</v>
      </c>
      <c r="BA359" s="5" t="s">
        <v>489</v>
      </c>
      <c r="BB359" s="5" t="str">
        <f>IF(FW359&gt;0,"02",IF(FN359&gt;0,"01",IF(FE359&gt;0,"00",IF(EM359&gt;0,"G1",IF(ED359&gt;0,"F1",IF(DU359&gt;0,"E1",IF(DL359&gt;0,"D1",IF(DC359&gt;0,"C1",IF(CT359&gt;0,"B1",IF(BM359&gt;0,"A1","-"))))))))))</f>
        <v>A1</v>
      </c>
      <c r="BC359" s="167" t="str">
        <f t="shared" ref="BC359:BC363" si="351">IF(OR(BB359="A1",BB359="B1",BB359="C1",BB359="D1",BB359="E1",BB359="F1",BB359="G1",BB359="H1"),"IFR",IF(OR(BB359="00",BB359="01",BB359="02",BB359="03",BB359="04",BB359="05"),"IFU","-"))</f>
        <v>IFR</v>
      </c>
      <c r="BD359" s="5" t="str">
        <f t="shared" ref="BD359:BD363" si="352">BB359</f>
        <v>A1</v>
      </c>
      <c r="BE359" s="5"/>
      <c r="BF359" s="5"/>
      <c r="BG359" s="12"/>
      <c r="BH359" s="5"/>
      <c r="BI359" s="5"/>
      <c r="BJ359" s="54">
        <f>FB359-(28+15)</f>
        <v>44166</v>
      </c>
      <c r="BK359" s="54">
        <f ca="1">IF(BM359&gt;0,BL359,IF(BJ359&lt;TODAY(),WORKDAY(TODAY(),10),BJ359))</f>
        <v>44243</v>
      </c>
      <c r="BL359" s="193">
        <v>44243</v>
      </c>
      <c r="BM359" s="167" t="s">
        <v>777</v>
      </c>
      <c r="BN359" s="167"/>
      <c r="BO359" s="167"/>
      <c r="BP359" s="167"/>
      <c r="BQ359" s="167"/>
      <c r="BR359" s="157"/>
      <c r="BS359" s="157"/>
      <c r="BT359" s="157"/>
      <c r="BU359" s="157"/>
      <c r="BV359" s="157"/>
      <c r="BW359" s="147"/>
      <c r="BX359" s="147"/>
      <c r="BY359" s="147"/>
      <c r="BZ359" s="147"/>
      <c r="CA359" s="147"/>
      <c r="CB359" s="125"/>
      <c r="CC359" s="125"/>
      <c r="CD359" s="125"/>
      <c r="CE359" s="125"/>
      <c r="CF359" s="125"/>
      <c r="CG359" s="125"/>
      <c r="CH359" s="125"/>
      <c r="CI359" s="125"/>
      <c r="CJ359" s="125"/>
      <c r="CK359" s="125"/>
      <c r="CL359" s="24">
        <f>WORKDAY(BJ359,20)</f>
        <v>44194</v>
      </c>
      <c r="CM359" s="24">
        <f ca="1">IF(BM359&gt;0,WORKDAY(BK359,10),"-")</f>
        <v>44257</v>
      </c>
      <c r="CN359" s="54"/>
      <c r="CO359" s="117"/>
      <c r="CP359" s="34"/>
      <c r="CQ359" s="24">
        <f>WORKDAY(CL359,10)</f>
        <v>44208</v>
      </c>
      <c r="CR359" s="24" t="str">
        <f>IF(CO359&gt;0,WORKDAY(CM359,10),"-")</f>
        <v>-</v>
      </c>
      <c r="CS359" s="54"/>
      <c r="CT359" s="5"/>
      <c r="CU359" s="24" t="str">
        <f>IF(CT359&gt;0,WORKDAY(CQ359,10),"-")</f>
        <v>-</v>
      </c>
      <c r="CV359" s="24" t="str">
        <f>IF(CT359&gt;0,WORKDAY(CR359,10),"-")</f>
        <v>-</v>
      </c>
      <c r="CW359" s="54"/>
      <c r="CX359" s="5"/>
      <c r="CY359" s="34"/>
      <c r="CZ359" s="24" t="str">
        <f>IF(CX359&gt;0,WORKDAY(CU359,10),"-")</f>
        <v>-</v>
      </c>
      <c r="DA359" s="24" t="str">
        <f>IF(CX359&gt;0,WORKDAY(CV359,10),"-")</f>
        <v>-</v>
      </c>
      <c r="DB359" s="24"/>
      <c r="DC359" s="5"/>
      <c r="DD359" s="24" t="str">
        <f>IF(DC359&gt;0,WORKDAY(CZ359,10),"-")</f>
        <v>-</v>
      </c>
      <c r="DE359" s="24" t="str">
        <f>IF(DC359&gt;0,WORKDAY(DA359,10),"-")</f>
        <v>-</v>
      </c>
      <c r="DF359" s="5"/>
      <c r="DG359" s="5"/>
      <c r="DH359" s="54"/>
      <c r="DI359" s="24" t="str">
        <f>IF(DG359&gt;0,WORKDAY(DD359,10),"-")</f>
        <v>-</v>
      </c>
      <c r="DJ359" s="24" t="str">
        <f>IF(DG359&gt;0,WORKDAY(DE359,10),"-")</f>
        <v>-</v>
      </c>
      <c r="DK359" s="5"/>
      <c r="DL359" s="5"/>
      <c r="DM359" s="24" t="str">
        <f>IF(DL359&gt;0,WORKDAY(DI359,10),"-")</f>
        <v>-</v>
      </c>
      <c r="DN359" s="24" t="str">
        <f>IF(DL359&gt;0,WORKDAY(DJ359,10),"-")</f>
        <v>-</v>
      </c>
      <c r="DO359" s="5"/>
      <c r="DP359" s="5"/>
      <c r="DQ359" s="54"/>
      <c r="DR359" s="24" t="str">
        <f>IF(DP359&gt;0,WORKDAY(DM359,10),"-")</f>
        <v>-</v>
      </c>
      <c r="DS359" s="24" t="str">
        <f>IF(DP359&gt;0,WORKDAY(DN359,10),"-")</f>
        <v>-</v>
      </c>
      <c r="DT359" s="5"/>
      <c r="DU359" s="5"/>
      <c r="DV359" s="24" t="str">
        <f>IF(DU359&gt;0,WORKDAY(DR359,10),"-")</f>
        <v>-</v>
      </c>
      <c r="DW359" s="24" t="str">
        <f>IF(DU359&gt;0,WORKDAY(DS359,10),"-")</f>
        <v>-</v>
      </c>
      <c r="DX359" s="5"/>
      <c r="DY359" s="5"/>
      <c r="DZ359" s="54"/>
      <c r="EA359" s="24" t="str">
        <f>IF(DY359&gt;0,WORKDAY(DV359,10),"-")</f>
        <v>-</v>
      </c>
      <c r="EB359" s="24" t="str">
        <f>IF(DY359&gt;0,WORKDAY(DW359,10),"-")</f>
        <v>-</v>
      </c>
      <c r="EC359" s="5"/>
      <c r="ED359" s="5"/>
      <c r="EE359" s="24" t="str">
        <f>IF(ED359&gt;0,WORKDAY(EA359,10),"-")</f>
        <v>-</v>
      </c>
      <c r="EF359" s="24" t="str">
        <f>IF(ED359&gt;0,WORKDAY(EB359,10),"-")</f>
        <v>-</v>
      </c>
      <c r="EG359" s="5"/>
      <c r="EH359" s="5"/>
      <c r="EI359" s="54"/>
      <c r="EJ359" s="24" t="str">
        <f>IF(EH359&gt;0,WORKDAY(EE359,10),"-")</f>
        <v>-</v>
      </c>
      <c r="EK359" s="24" t="str">
        <f>IF(EH359&gt;0,WORKDAY(EF359,10),"-")</f>
        <v>-</v>
      </c>
      <c r="EL359" s="5"/>
      <c r="EM359" s="5"/>
      <c r="EN359" s="24" t="str">
        <f>IF(EM359&gt;0,WORKDAY(EJ359,10),"-")</f>
        <v>-</v>
      </c>
      <c r="EO359" s="24" t="str">
        <f>IF(EM359&gt;0,WORKDAY(EK359,10),"-")</f>
        <v>-</v>
      </c>
      <c r="EP359" s="5"/>
      <c r="EQ359" s="5"/>
      <c r="ER359" s="54"/>
      <c r="ES359" s="54"/>
      <c r="ET359" s="54"/>
      <c r="EU359" s="54"/>
      <c r="EV359" s="54"/>
      <c r="EW359" s="24"/>
      <c r="EX359" s="24"/>
      <c r="EY359" s="167"/>
      <c r="EZ359" s="167"/>
      <c r="FA359" s="193"/>
      <c r="FB359" s="214">
        <v>44209</v>
      </c>
      <c r="FC359" s="214">
        <f>FB359</f>
        <v>44209</v>
      </c>
      <c r="FD359" s="5"/>
      <c r="FE359" s="5"/>
      <c r="FF359" s="24" t="str">
        <f>IF(FE359&gt;0,WORKDAY(FB359,10),"-")</f>
        <v>-</v>
      </c>
      <c r="FG359" s="24" t="str">
        <f>IF(FE359&gt;0,WORKDAY(FC359,10),"-")</f>
        <v>-</v>
      </c>
      <c r="FH359" s="5"/>
      <c r="FI359" s="5"/>
      <c r="FJ359" s="34"/>
      <c r="FK359" s="24">
        <f t="shared" ref="FK359:FK362" si="353">WORKDAY(FB359,20)</f>
        <v>44237</v>
      </c>
      <c r="FL359" s="24">
        <f>FK359</f>
        <v>44237</v>
      </c>
      <c r="FM359" s="167"/>
      <c r="FN359" s="167"/>
      <c r="FO359" s="24" t="str">
        <f>IF(FN359&gt;0,WORKDAY(FK359,10),"-")</f>
        <v>-</v>
      </c>
      <c r="FP359" s="24" t="str">
        <f>IF(FN359&gt;0,WORKDAY(FL359,10),"-")</f>
        <v>-</v>
      </c>
      <c r="FQ359" s="5"/>
      <c r="FR359" s="5"/>
      <c r="FS359" s="54"/>
      <c r="FT359" s="24">
        <f t="shared" ref="FT359:FT362" si="354">WORKDAY(FK359,20)</f>
        <v>44265</v>
      </c>
      <c r="FU359" s="24">
        <f>FT359</f>
        <v>44265</v>
      </c>
      <c r="FV359" s="5"/>
      <c r="FW359" s="5"/>
      <c r="FX359" s="24" t="str">
        <f>IF(FW359&gt;0,WORKDAY(FT359,10),"-")</f>
        <v>-</v>
      </c>
      <c r="FY359" s="24" t="str">
        <f>IF(FW359&gt;0,WORKDAY(FU359,10),"-")</f>
        <v>-</v>
      </c>
      <c r="FZ359" s="5"/>
      <c r="GA359" s="5"/>
      <c r="GB359" s="54"/>
      <c r="GC359" s="54"/>
      <c r="GD359" s="54"/>
      <c r="GE359" s="54"/>
      <c r="GF359" s="54"/>
      <c r="GG359" s="54"/>
      <c r="GH359" s="54"/>
      <c r="GI359" s="54"/>
      <c r="GJ359" s="54"/>
      <c r="GK359" s="54"/>
      <c r="GL359" s="54"/>
      <c r="GM359" s="54"/>
      <c r="GN359" s="54"/>
      <c r="GO359" s="54"/>
      <c r="GP359" s="54"/>
      <c r="GQ359" s="54"/>
      <c r="GR359" s="54"/>
      <c r="GS359" s="54"/>
      <c r="GT359" s="54"/>
      <c r="GU359" s="54"/>
      <c r="GV359" s="54"/>
      <c r="GW359" s="54"/>
      <c r="GX359" s="54"/>
      <c r="GY359" s="54"/>
      <c r="GZ359" s="193"/>
      <c r="HA359" s="54"/>
      <c r="HB359" s="54"/>
      <c r="HC359" s="54"/>
      <c r="HD359" s="34">
        <f t="shared" ca="1" si="317"/>
        <v>1</v>
      </c>
      <c r="HE359" s="25">
        <f t="shared" ca="1" si="341"/>
        <v>6.8389057750759875E-4</v>
      </c>
      <c r="HF359" s="25">
        <f t="shared" ca="1" si="342"/>
        <v>1.5197568389057751E-3</v>
      </c>
      <c r="HG359" s="25">
        <f t="shared" ca="1" si="343"/>
        <v>9.0543259557344079E-4</v>
      </c>
      <c r="HH359" s="25">
        <f t="shared" ca="1" si="344"/>
        <v>2.012072434607646E-3</v>
      </c>
      <c r="HI359" s="25"/>
      <c r="HJ359" s="25"/>
      <c r="HK359" s="5"/>
      <c r="HL359" s="24">
        <f t="shared" ca="1" si="311"/>
        <v>44243</v>
      </c>
      <c r="HM359" s="107"/>
      <c r="HO359" s="204" t="str">
        <f t="shared" si="319"/>
        <v>ожидание A1</v>
      </c>
      <c r="HP359" s="204" t="str">
        <f t="shared" si="320"/>
        <v>не выгружено 00</v>
      </c>
      <c r="HQ359" s="182" t="str">
        <f t="shared" si="321"/>
        <v>выгружено A1</v>
      </c>
      <c r="HR359" s="182" t="str">
        <f t="shared" si="322"/>
        <v>ожидание A1</v>
      </c>
      <c r="HS359" s="182" t="b">
        <f t="shared" si="323"/>
        <v>0</v>
      </c>
      <c r="HT359" s="182" t="str">
        <f t="shared" si="324"/>
        <v>ожидание замечаний</v>
      </c>
      <c r="HU359" s="182" t="str">
        <f t="shared" si="325"/>
        <v>0055-P2-GA1-CPC-TRM-00652</v>
      </c>
      <c r="HV359" s="191">
        <f t="shared" si="326"/>
        <v>44243</v>
      </c>
      <c r="HW359" s="184" t="str">
        <f t="shared" si="327"/>
        <v>ожидание A1</v>
      </c>
      <c r="HX359" s="191" t="str">
        <f t="shared" si="328"/>
        <v>ожидание A1</v>
      </c>
      <c r="HY359" s="183"/>
      <c r="HZ359" s="182" t="str">
        <f t="shared" si="329"/>
        <v>выгружено</v>
      </c>
      <c r="IA359" s="182" t="str">
        <f t="shared" si="330"/>
        <v>A1</v>
      </c>
      <c r="IB359" s="182" t="str">
        <f t="shared" si="331"/>
        <v>ожидание замечаний к ревизии</v>
      </c>
      <c r="IC359" s="182" t="str">
        <f t="shared" si="332"/>
        <v>A1</v>
      </c>
      <c r="ID359" s="182" t="str">
        <f t="shared" si="333"/>
        <v>A1</v>
      </c>
      <c r="IE359" s="185" t="str">
        <f t="shared" si="334"/>
        <v>1</v>
      </c>
      <c r="IF359" s="135" t="s">
        <v>705</v>
      </c>
      <c r="IG359" s="181">
        <v>1</v>
      </c>
    </row>
    <row r="360" spans="1:289" s="57" customFormat="1" ht="57" hidden="1" customHeight="1">
      <c r="A360" s="6"/>
      <c r="B360" s="19" t="s">
        <v>156</v>
      </c>
      <c r="C360" s="19" t="s">
        <v>157</v>
      </c>
      <c r="D360" s="5"/>
      <c r="E360" s="5"/>
      <c r="F360" s="5"/>
      <c r="G360" s="5"/>
      <c r="H360" s="5" t="s">
        <v>727</v>
      </c>
      <c r="I360" s="5" t="s">
        <v>736</v>
      </c>
      <c r="J360" s="5"/>
      <c r="K360" s="5"/>
      <c r="L360" s="5"/>
      <c r="M360" s="5"/>
      <c r="N360" s="5"/>
      <c r="O360" s="5"/>
      <c r="P360" s="5" t="s">
        <v>751</v>
      </c>
      <c r="Q360" s="5" t="s">
        <v>752</v>
      </c>
      <c r="R360" s="5" t="s">
        <v>206</v>
      </c>
      <c r="S360" s="5" t="s">
        <v>360</v>
      </c>
      <c r="T360" s="5" t="s">
        <v>361</v>
      </c>
      <c r="U360" s="5" t="s">
        <v>158</v>
      </c>
      <c r="V360" s="5"/>
      <c r="W360" s="5" t="str">
        <f>CONCATENATE(X360,"-",Y360,"-",Z360,AA360,,AB360,"-",AC360)</f>
        <v>3-70-JDMCU-0001</v>
      </c>
      <c r="X360" s="19" t="s">
        <v>180</v>
      </c>
      <c r="Y360" s="19">
        <v>70</v>
      </c>
      <c r="Z360" s="19" t="s">
        <v>302</v>
      </c>
      <c r="AA360" s="19" t="s">
        <v>305</v>
      </c>
      <c r="AB360" s="19" t="s">
        <v>355</v>
      </c>
      <c r="AC360" s="19" t="s">
        <v>188</v>
      </c>
      <c r="AD360" s="5"/>
      <c r="AE360" s="19">
        <v>4</v>
      </c>
      <c r="AF360" s="19" t="s">
        <v>181</v>
      </c>
      <c r="AG360" s="19" t="s">
        <v>183</v>
      </c>
      <c r="AH360" s="19">
        <v>320</v>
      </c>
      <c r="AI360" s="19" t="s">
        <v>192</v>
      </c>
      <c r="AJ360" s="5"/>
      <c r="AK360" s="5"/>
      <c r="AL360" s="5" t="s">
        <v>120</v>
      </c>
      <c r="AM360" s="5"/>
      <c r="AN360" s="5" t="s">
        <v>168</v>
      </c>
      <c r="AO360" s="5" t="str">
        <f>CONCATENATE("0055-",B360,"-",C360,"-","4",".",AE360,".",AF360,".",AG360,".",AH360,"-",AL360,".",AN360,"-",AI360)</f>
        <v>0055-CPC-GA1-4.4.4.70.320-ATH1.SP-0002</v>
      </c>
      <c r="AP360" s="5" t="str">
        <f>CONCATENATE("0055-",B360,"-",C360,"-","4",".",AE360,".",AF360,".",AG360,".",AH360,"-",AL360,"-",AN360,"-",AI360,"_",BD360,"_",U360)</f>
        <v>0055-CPC-GA1-4.4.4.70.320-ATH1-SP-0002_A1_ER</v>
      </c>
      <c r="AQ360" s="13" t="s">
        <v>323</v>
      </c>
      <c r="AR360" s="13" t="s">
        <v>395</v>
      </c>
      <c r="AS360" s="13" t="s">
        <v>500</v>
      </c>
      <c r="AT360" s="13" t="s">
        <v>499</v>
      </c>
      <c r="AU360" s="13" t="s">
        <v>319</v>
      </c>
      <c r="AV360" s="13" t="s">
        <v>334</v>
      </c>
      <c r="AW360" s="13" t="str">
        <f>CONCATENATE(AQ360," ",AS360,CHAR(10),W360,CHAR(10),AU360)</f>
        <v>DCS Marshalling Cabinet for IS and NON-IS channels
3-70-JDMCU-0001
List of elements</v>
      </c>
      <c r="AX360" s="13" t="str">
        <f>CONCATENATE(AR360," ",AT360,CHAR(10),W360,CHAR(10),AV360)</f>
        <v>Шкаф кроссовый РСУ, аналоговые и дискретные сигналы, искробезопасный и неискробезопасный
3-70-JDMCU-0001
Перечень элементов</v>
      </c>
      <c r="AY360" s="5"/>
      <c r="AZ360" s="5" t="s">
        <v>490</v>
      </c>
      <c r="BA360" s="5" t="s">
        <v>489</v>
      </c>
      <c r="BB360" s="5" t="str">
        <f>IF(FW360&gt;0,"02",IF(FN360&gt;0,"01",IF(FE360&gt;0,"00",IF(EM360&gt;0,"G1",IF(ED360&gt;0,"F1",IF(DU360&gt;0,"E1",IF(DL360&gt;0,"D1",IF(DC360&gt;0,"C1",IF(CT360&gt;0,"B1",IF(BM360&gt;0,"A1","-"))))))))))</f>
        <v>A1</v>
      </c>
      <c r="BC360" s="167" t="str">
        <f t="shared" si="351"/>
        <v>IFR</v>
      </c>
      <c r="BD360" s="5" t="str">
        <f t="shared" si="352"/>
        <v>A1</v>
      </c>
      <c r="BE360" s="5"/>
      <c r="BF360" s="5"/>
      <c r="BG360" s="12"/>
      <c r="BH360" s="5"/>
      <c r="BI360" s="5"/>
      <c r="BJ360" s="54">
        <f>FB360-(28+15)</f>
        <v>44166</v>
      </c>
      <c r="BK360" s="54">
        <f ca="1">IF(BM360&gt;0,BL360,IF(BJ360&lt;TODAY(),WORKDAY(TODAY(),10),BJ360))</f>
        <v>44243</v>
      </c>
      <c r="BL360" s="193">
        <v>44243</v>
      </c>
      <c r="BM360" s="167" t="s">
        <v>777</v>
      </c>
      <c r="BN360" s="167"/>
      <c r="BO360" s="167"/>
      <c r="BP360" s="167"/>
      <c r="BQ360" s="167"/>
      <c r="BR360" s="157"/>
      <c r="BS360" s="157"/>
      <c r="BT360" s="157"/>
      <c r="BU360" s="157"/>
      <c r="BV360" s="157"/>
      <c r="BW360" s="147"/>
      <c r="BX360" s="147"/>
      <c r="BY360" s="147"/>
      <c r="BZ360" s="147"/>
      <c r="CA360" s="147"/>
      <c r="CB360" s="125"/>
      <c r="CC360" s="125"/>
      <c r="CD360" s="125"/>
      <c r="CE360" s="125"/>
      <c r="CF360" s="125"/>
      <c r="CG360" s="125"/>
      <c r="CH360" s="125"/>
      <c r="CI360" s="125"/>
      <c r="CJ360" s="125"/>
      <c r="CK360" s="125"/>
      <c r="CL360" s="24">
        <f>WORKDAY(BJ360,20)</f>
        <v>44194</v>
      </c>
      <c r="CM360" s="24">
        <f ca="1">IF(BM360&gt;0,WORKDAY(BK360,10),"-")</f>
        <v>44257</v>
      </c>
      <c r="CN360" s="54"/>
      <c r="CO360" s="117"/>
      <c r="CP360" s="34"/>
      <c r="CQ360" s="24">
        <f>WORKDAY(CL360,10)</f>
        <v>44208</v>
      </c>
      <c r="CR360" s="24" t="str">
        <f>IF(CO360&gt;0,WORKDAY(CM360,10),"-")</f>
        <v>-</v>
      </c>
      <c r="CS360" s="54"/>
      <c r="CT360" s="5"/>
      <c r="CU360" s="24" t="str">
        <f>IF(CT360&gt;0,WORKDAY(CQ360,10),"-")</f>
        <v>-</v>
      </c>
      <c r="CV360" s="24" t="str">
        <f>IF(CT360&gt;0,WORKDAY(CR360,10),"-")</f>
        <v>-</v>
      </c>
      <c r="CW360" s="54"/>
      <c r="CX360" s="5"/>
      <c r="CY360" s="34"/>
      <c r="CZ360" s="24" t="str">
        <f>IF(CX360&gt;0,WORKDAY(CU360,10),"-")</f>
        <v>-</v>
      </c>
      <c r="DA360" s="24" t="str">
        <f>IF(CX360&gt;0,WORKDAY(CV360,10),"-")</f>
        <v>-</v>
      </c>
      <c r="DB360" s="24"/>
      <c r="DC360" s="5"/>
      <c r="DD360" s="24" t="str">
        <f>IF(DC360&gt;0,WORKDAY(CZ360,10),"-")</f>
        <v>-</v>
      </c>
      <c r="DE360" s="24" t="str">
        <f>IF(DC360&gt;0,WORKDAY(DA360,10),"-")</f>
        <v>-</v>
      </c>
      <c r="DF360" s="5"/>
      <c r="DG360" s="5"/>
      <c r="DH360" s="54"/>
      <c r="DI360" s="24" t="str">
        <f>IF(DG360&gt;0,WORKDAY(DD360,10),"-")</f>
        <v>-</v>
      </c>
      <c r="DJ360" s="24" t="str">
        <f>IF(DG360&gt;0,WORKDAY(DE360,10),"-")</f>
        <v>-</v>
      </c>
      <c r="DK360" s="5"/>
      <c r="DL360" s="5"/>
      <c r="DM360" s="24" t="str">
        <f>IF(DL360&gt;0,WORKDAY(DI360,10),"-")</f>
        <v>-</v>
      </c>
      <c r="DN360" s="24" t="str">
        <f>IF(DL360&gt;0,WORKDAY(DJ360,10),"-")</f>
        <v>-</v>
      </c>
      <c r="DO360" s="5"/>
      <c r="DP360" s="5"/>
      <c r="DQ360" s="54"/>
      <c r="DR360" s="24" t="str">
        <f>IF(DP360&gt;0,WORKDAY(DM360,10),"-")</f>
        <v>-</v>
      </c>
      <c r="DS360" s="24" t="str">
        <f>IF(DP360&gt;0,WORKDAY(DN360,10),"-")</f>
        <v>-</v>
      </c>
      <c r="DT360" s="5"/>
      <c r="DU360" s="5"/>
      <c r="DV360" s="24" t="str">
        <f>IF(DU360&gt;0,WORKDAY(DR360,10),"-")</f>
        <v>-</v>
      </c>
      <c r="DW360" s="24" t="str">
        <f>IF(DU360&gt;0,WORKDAY(DS360,10),"-")</f>
        <v>-</v>
      </c>
      <c r="DX360" s="5"/>
      <c r="DY360" s="5"/>
      <c r="DZ360" s="54"/>
      <c r="EA360" s="24" t="str">
        <f>IF(DY360&gt;0,WORKDAY(DV360,10),"-")</f>
        <v>-</v>
      </c>
      <c r="EB360" s="24" t="str">
        <f>IF(DY360&gt;0,WORKDAY(DW360,10),"-")</f>
        <v>-</v>
      </c>
      <c r="EC360" s="5"/>
      <c r="ED360" s="5"/>
      <c r="EE360" s="24" t="str">
        <f>IF(ED360&gt;0,WORKDAY(EA360,10),"-")</f>
        <v>-</v>
      </c>
      <c r="EF360" s="24" t="str">
        <f>IF(ED360&gt;0,WORKDAY(EB360,10),"-")</f>
        <v>-</v>
      </c>
      <c r="EG360" s="5"/>
      <c r="EH360" s="5"/>
      <c r="EI360" s="54"/>
      <c r="EJ360" s="24" t="str">
        <f>IF(EH360&gt;0,WORKDAY(EE360,10),"-")</f>
        <v>-</v>
      </c>
      <c r="EK360" s="24" t="str">
        <f>IF(EH360&gt;0,WORKDAY(EF360,10),"-")</f>
        <v>-</v>
      </c>
      <c r="EL360" s="5"/>
      <c r="EM360" s="5"/>
      <c r="EN360" s="24" t="str">
        <f>IF(EM360&gt;0,WORKDAY(EJ360,10),"-")</f>
        <v>-</v>
      </c>
      <c r="EO360" s="24" t="str">
        <f>IF(EM360&gt;0,WORKDAY(EK360,10),"-")</f>
        <v>-</v>
      </c>
      <c r="EP360" s="5"/>
      <c r="EQ360" s="5"/>
      <c r="ER360" s="54"/>
      <c r="ES360" s="54"/>
      <c r="ET360" s="54"/>
      <c r="EU360" s="54"/>
      <c r="EV360" s="54"/>
      <c r="EW360" s="24"/>
      <c r="EX360" s="24"/>
      <c r="EY360" s="167"/>
      <c r="EZ360" s="167"/>
      <c r="FA360" s="193"/>
      <c r="FB360" s="214">
        <v>44209</v>
      </c>
      <c r="FC360" s="214">
        <f>FB360</f>
        <v>44209</v>
      </c>
      <c r="FD360" s="5"/>
      <c r="FE360" s="5"/>
      <c r="FF360" s="24" t="str">
        <f>IF(FE360&gt;0,WORKDAY(FB360,10),"-")</f>
        <v>-</v>
      </c>
      <c r="FG360" s="24" t="str">
        <f>IF(FE360&gt;0,WORKDAY(FC360,10),"-")</f>
        <v>-</v>
      </c>
      <c r="FH360" s="5"/>
      <c r="FI360" s="5"/>
      <c r="FJ360" s="34"/>
      <c r="FK360" s="24">
        <f t="shared" si="353"/>
        <v>44237</v>
      </c>
      <c r="FL360" s="24">
        <f>FK360</f>
        <v>44237</v>
      </c>
      <c r="FM360" s="167"/>
      <c r="FN360" s="167"/>
      <c r="FO360" s="24" t="str">
        <f>IF(FN360&gt;0,WORKDAY(FK360,10),"-")</f>
        <v>-</v>
      </c>
      <c r="FP360" s="24" t="str">
        <f>IF(FN360&gt;0,WORKDAY(FL360,10),"-")</f>
        <v>-</v>
      </c>
      <c r="FQ360" s="5"/>
      <c r="FR360" s="5"/>
      <c r="FS360" s="54"/>
      <c r="FT360" s="24">
        <f t="shared" si="354"/>
        <v>44265</v>
      </c>
      <c r="FU360" s="24">
        <f>FT360</f>
        <v>44265</v>
      </c>
      <c r="FV360" s="5"/>
      <c r="FW360" s="5"/>
      <c r="FX360" s="24" t="str">
        <f>IF(FW360&gt;0,WORKDAY(FT360,10),"-")</f>
        <v>-</v>
      </c>
      <c r="FY360" s="24" t="str">
        <f>IF(FW360&gt;0,WORKDAY(FU360,10),"-")</f>
        <v>-</v>
      </c>
      <c r="FZ360" s="5"/>
      <c r="GA360" s="5"/>
      <c r="GB360" s="54"/>
      <c r="GC360" s="54"/>
      <c r="GD360" s="54"/>
      <c r="GE360" s="54"/>
      <c r="GF360" s="54"/>
      <c r="GG360" s="54"/>
      <c r="GH360" s="54"/>
      <c r="GI360" s="54"/>
      <c r="GJ360" s="54"/>
      <c r="GK360" s="54"/>
      <c r="GL360" s="54"/>
      <c r="GM360" s="54"/>
      <c r="GN360" s="54"/>
      <c r="GO360" s="54"/>
      <c r="GP360" s="54"/>
      <c r="GQ360" s="54"/>
      <c r="GR360" s="54"/>
      <c r="GS360" s="54"/>
      <c r="GT360" s="54"/>
      <c r="GU360" s="54"/>
      <c r="GV360" s="54"/>
      <c r="GW360" s="54"/>
      <c r="GX360" s="54"/>
      <c r="GY360" s="54"/>
      <c r="GZ360" s="193"/>
      <c r="HA360" s="54"/>
      <c r="HB360" s="54"/>
      <c r="HC360" s="54"/>
      <c r="HD360" s="34">
        <f t="shared" ca="1" si="317"/>
        <v>1</v>
      </c>
      <c r="HE360" s="25">
        <f t="shared" ca="1" si="341"/>
        <v>6.8389057750759875E-4</v>
      </c>
      <c r="HF360" s="25">
        <f t="shared" ca="1" si="342"/>
        <v>1.5197568389057751E-3</v>
      </c>
      <c r="HG360" s="25">
        <f t="shared" ca="1" si="343"/>
        <v>9.0543259557344079E-4</v>
      </c>
      <c r="HH360" s="25">
        <f t="shared" ca="1" si="344"/>
        <v>2.012072434607646E-3</v>
      </c>
      <c r="HI360" s="25"/>
      <c r="HJ360" s="25"/>
      <c r="HK360" s="5"/>
      <c r="HL360" s="24">
        <f t="shared" ca="1" si="311"/>
        <v>44243</v>
      </c>
      <c r="HM360" s="107"/>
      <c r="HO360" s="204" t="str">
        <f t="shared" si="319"/>
        <v>ожидание A1</v>
      </c>
      <c r="HP360" s="204" t="str">
        <f t="shared" si="320"/>
        <v>не выгружено 00</v>
      </c>
      <c r="HQ360" s="182" t="str">
        <f t="shared" si="321"/>
        <v>выгружено A1</v>
      </c>
      <c r="HR360" s="182" t="str">
        <f t="shared" si="322"/>
        <v>ожидание A1</v>
      </c>
      <c r="HS360" s="182" t="b">
        <f t="shared" si="323"/>
        <v>0</v>
      </c>
      <c r="HT360" s="182" t="str">
        <f t="shared" si="324"/>
        <v>ожидание замечаний</v>
      </c>
      <c r="HU360" s="182" t="str">
        <f t="shared" si="325"/>
        <v>0055-P2-GA1-CPC-TRM-00652</v>
      </c>
      <c r="HV360" s="191">
        <f t="shared" si="326"/>
        <v>44243</v>
      </c>
      <c r="HW360" s="184" t="str">
        <f t="shared" si="327"/>
        <v>ожидание A1</v>
      </c>
      <c r="HX360" s="191" t="str">
        <f t="shared" si="328"/>
        <v>ожидание A1</v>
      </c>
      <c r="HY360" s="183"/>
      <c r="HZ360" s="182" t="str">
        <f t="shared" si="329"/>
        <v>выгружено</v>
      </c>
      <c r="IA360" s="182" t="str">
        <f t="shared" si="330"/>
        <v>A1</v>
      </c>
      <c r="IB360" s="182" t="str">
        <f t="shared" si="331"/>
        <v>ожидание замечаний к ревизии</v>
      </c>
      <c r="IC360" s="182" t="str">
        <f t="shared" si="332"/>
        <v>A1</v>
      </c>
      <c r="ID360" s="182" t="str">
        <f t="shared" si="333"/>
        <v>A1</v>
      </c>
      <c r="IE360" s="185" t="str">
        <f t="shared" si="334"/>
        <v>1</v>
      </c>
      <c r="IF360" s="135" t="s">
        <v>705</v>
      </c>
      <c r="IG360" s="181">
        <v>1</v>
      </c>
    </row>
    <row r="361" spans="1:289" s="57" customFormat="1" ht="57" hidden="1" customHeight="1">
      <c r="A361" s="6"/>
      <c r="B361" s="19" t="s">
        <v>156</v>
      </c>
      <c r="C361" s="19" t="s">
        <v>157</v>
      </c>
      <c r="D361" s="5"/>
      <c r="E361" s="5"/>
      <c r="F361" s="5"/>
      <c r="G361" s="5"/>
      <c r="H361" s="5" t="s">
        <v>727</v>
      </c>
      <c r="I361" s="5" t="s">
        <v>736</v>
      </c>
      <c r="J361" s="5"/>
      <c r="K361" s="5"/>
      <c r="L361" s="5"/>
      <c r="M361" s="5"/>
      <c r="N361" s="5"/>
      <c r="O361" s="5"/>
      <c r="P361" s="5" t="s">
        <v>751</v>
      </c>
      <c r="Q361" s="5" t="s">
        <v>752</v>
      </c>
      <c r="R361" s="5" t="s">
        <v>206</v>
      </c>
      <c r="S361" s="5" t="s">
        <v>360</v>
      </c>
      <c r="T361" s="5" t="s">
        <v>361</v>
      </c>
      <c r="U361" s="5" t="s">
        <v>158</v>
      </c>
      <c r="V361" s="5"/>
      <c r="W361" s="5" t="str">
        <f>CONCATENATE(X361,"-",Y361,"-",Z361,AA361,,AB361,"-",AC361)</f>
        <v>3-70-JDMCU-0001</v>
      </c>
      <c r="X361" s="19" t="s">
        <v>180</v>
      </c>
      <c r="Y361" s="19">
        <v>70</v>
      </c>
      <c r="Z361" s="19" t="s">
        <v>302</v>
      </c>
      <c r="AA361" s="19" t="s">
        <v>305</v>
      </c>
      <c r="AB361" s="19" t="s">
        <v>355</v>
      </c>
      <c r="AC361" s="19" t="s">
        <v>188</v>
      </c>
      <c r="AD361" s="5"/>
      <c r="AE361" s="19">
        <v>4</v>
      </c>
      <c r="AF361" s="19" t="s">
        <v>181</v>
      </c>
      <c r="AG361" s="19" t="s">
        <v>183</v>
      </c>
      <c r="AH361" s="19">
        <v>320</v>
      </c>
      <c r="AI361" s="19" t="s">
        <v>192</v>
      </c>
      <c r="AJ361" s="5"/>
      <c r="AK361" s="5"/>
      <c r="AL361" s="5" t="s">
        <v>120</v>
      </c>
      <c r="AM361" s="5"/>
      <c r="AN361" s="5" t="s">
        <v>169</v>
      </c>
      <c r="AO361" s="5" t="str">
        <f>CONCATENATE("0055-",B361,"-",C361,"-","4",".",AE361,".",AF361,".",AG361,".",AH361,"-",AL361,".",AN361,"-",AI361)</f>
        <v>0055-CPC-GA1-4.4.4.70.320-ATH1.V0-0002</v>
      </c>
      <c r="AP361" s="5" t="str">
        <f>CONCATENATE("0055-",B361,"-",C361,"-","4",".",AE361,".",AF361,".",AG361,".",AH361,"-",AL361,"-",AN361,"-",AI361,"_",BD361,"_",U361)</f>
        <v>0055-CPC-GA1-4.4.4.70.320-ATH1-V0-0002_A1_ER</v>
      </c>
      <c r="AQ361" s="13" t="s">
        <v>323</v>
      </c>
      <c r="AR361" s="13" t="s">
        <v>395</v>
      </c>
      <c r="AS361" s="13" t="s">
        <v>500</v>
      </c>
      <c r="AT361" s="13" t="s">
        <v>499</v>
      </c>
      <c r="AU361" s="13" t="s">
        <v>320</v>
      </c>
      <c r="AV361" s="13" t="s">
        <v>335</v>
      </c>
      <c r="AW361" s="13" t="str">
        <f>CONCATENATE(AQ361," ",AS361,CHAR(10),W361,CHAR(10),AU361)</f>
        <v>DCS Marshalling Cabinet for IS and NON-IS channels
3-70-JDMCU-0001
General view drawings</v>
      </c>
      <c r="AX361" s="13" t="str">
        <f>CONCATENATE(AR361," ",AT361,CHAR(10),W361,CHAR(10),AV361)</f>
        <v>Шкаф кроссовый РСУ, аналоговые и дискретные сигналы, искробезопасный и неискробезопасный
3-70-JDMCU-0001
Чертеж общего вида</v>
      </c>
      <c r="AY361" s="5"/>
      <c r="AZ361" s="5" t="s">
        <v>490</v>
      </c>
      <c r="BA361" s="5" t="s">
        <v>489</v>
      </c>
      <c r="BB361" s="5" t="str">
        <f>IF(FW361&gt;0,"02",IF(FN361&gt;0,"01",IF(FE361&gt;0,"00",IF(EM361&gt;0,"G1",IF(ED361&gt;0,"F1",IF(DU361&gt;0,"E1",IF(DL361&gt;0,"D1",IF(DC361&gt;0,"C1",IF(CT361&gt;0,"B1",IF(BM361&gt;0,"A1","-"))))))))))</f>
        <v>A1</v>
      </c>
      <c r="BC361" s="167" t="str">
        <f t="shared" si="351"/>
        <v>IFR</v>
      </c>
      <c r="BD361" s="5" t="str">
        <f t="shared" si="352"/>
        <v>A1</v>
      </c>
      <c r="BE361" s="5"/>
      <c r="BF361" s="5"/>
      <c r="BG361" s="12"/>
      <c r="BH361" s="5"/>
      <c r="BI361" s="5"/>
      <c r="BJ361" s="54">
        <f>FB361-(28+15)</f>
        <v>44166</v>
      </c>
      <c r="BK361" s="54">
        <f ca="1">IF(BM361&gt;0,BL361,IF(BJ361&lt;TODAY(),WORKDAY(TODAY(),10),BJ361))</f>
        <v>44243</v>
      </c>
      <c r="BL361" s="193">
        <v>44243</v>
      </c>
      <c r="BM361" s="167" t="s">
        <v>777</v>
      </c>
      <c r="BN361" s="167"/>
      <c r="BO361" s="167"/>
      <c r="BP361" s="167"/>
      <c r="BQ361" s="167"/>
      <c r="BR361" s="157"/>
      <c r="BS361" s="157"/>
      <c r="BT361" s="157"/>
      <c r="BU361" s="157"/>
      <c r="BV361" s="157"/>
      <c r="BW361" s="147"/>
      <c r="BX361" s="147"/>
      <c r="BY361" s="147"/>
      <c r="BZ361" s="147"/>
      <c r="CA361" s="147"/>
      <c r="CB361" s="125"/>
      <c r="CC361" s="125"/>
      <c r="CD361" s="125"/>
      <c r="CE361" s="125"/>
      <c r="CF361" s="125"/>
      <c r="CG361" s="125"/>
      <c r="CH361" s="125"/>
      <c r="CI361" s="125"/>
      <c r="CJ361" s="125"/>
      <c r="CK361" s="125"/>
      <c r="CL361" s="24">
        <f>WORKDAY(BJ361,20)</f>
        <v>44194</v>
      </c>
      <c r="CM361" s="24">
        <f ca="1">IF(BM361&gt;0,WORKDAY(BK361,10),"-")</f>
        <v>44257</v>
      </c>
      <c r="CN361" s="54"/>
      <c r="CO361" s="117"/>
      <c r="CP361" s="34"/>
      <c r="CQ361" s="24">
        <f>WORKDAY(CL361,10)</f>
        <v>44208</v>
      </c>
      <c r="CR361" s="24" t="str">
        <f>IF(CO361&gt;0,WORKDAY(CM361,10),"-")</f>
        <v>-</v>
      </c>
      <c r="CS361" s="54"/>
      <c r="CT361" s="5"/>
      <c r="CU361" s="24" t="str">
        <f>IF(CT361&gt;0,WORKDAY(CQ361,10),"-")</f>
        <v>-</v>
      </c>
      <c r="CV361" s="24" t="str">
        <f>IF(CT361&gt;0,WORKDAY(CR361,10),"-")</f>
        <v>-</v>
      </c>
      <c r="CW361" s="54"/>
      <c r="CX361" s="5"/>
      <c r="CY361" s="34"/>
      <c r="CZ361" s="24" t="str">
        <f>IF(CX361&gt;0,WORKDAY(CU361,10),"-")</f>
        <v>-</v>
      </c>
      <c r="DA361" s="24" t="str">
        <f>IF(CX361&gt;0,WORKDAY(CV361,10),"-")</f>
        <v>-</v>
      </c>
      <c r="DB361" s="24"/>
      <c r="DC361" s="5"/>
      <c r="DD361" s="24" t="str">
        <f>IF(DC361&gt;0,WORKDAY(CZ361,10),"-")</f>
        <v>-</v>
      </c>
      <c r="DE361" s="24" t="str">
        <f>IF(DC361&gt;0,WORKDAY(DA361,10),"-")</f>
        <v>-</v>
      </c>
      <c r="DF361" s="5"/>
      <c r="DG361" s="5"/>
      <c r="DH361" s="54"/>
      <c r="DI361" s="24" t="str">
        <f>IF(DG361&gt;0,WORKDAY(DD361,10),"-")</f>
        <v>-</v>
      </c>
      <c r="DJ361" s="24" t="str">
        <f>IF(DG361&gt;0,WORKDAY(DE361,10),"-")</f>
        <v>-</v>
      </c>
      <c r="DK361" s="5"/>
      <c r="DL361" s="5"/>
      <c r="DM361" s="24" t="str">
        <f>IF(DL361&gt;0,WORKDAY(DI361,10),"-")</f>
        <v>-</v>
      </c>
      <c r="DN361" s="24" t="str">
        <f>IF(DL361&gt;0,WORKDAY(DJ361,10),"-")</f>
        <v>-</v>
      </c>
      <c r="DO361" s="5"/>
      <c r="DP361" s="5"/>
      <c r="DQ361" s="54"/>
      <c r="DR361" s="24" t="str">
        <f>IF(DP361&gt;0,WORKDAY(DM361,10),"-")</f>
        <v>-</v>
      </c>
      <c r="DS361" s="24" t="str">
        <f>IF(DP361&gt;0,WORKDAY(DN361,10),"-")</f>
        <v>-</v>
      </c>
      <c r="DT361" s="5"/>
      <c r="DU361" s="5"/>
      <c r="DV361" s="24" t="str">
        <f>IF(DU361&gt;0,WORKDAY(DR361,10),"-")</f>
        <v>-</v>
      </c>
      <c r="DW361" s="24" t="str">
        <f>IF(DU361&gt;0,WORKDAY(DS361,10),"-")</f>
        <v>-</v>
      </c>
      <c r="DX361" s="5"/>
      <c r="DY361" s="5"/>
      <c r="DZ361" s="54"/>
      <c r="EA361" s="24" t="str">
        <f>IF(DY361&gt;0,WORKDAY(DV361,10),"-")</f>
        <v>-</v>
      </c>
      <c r="EB361" s="24" t="str">
        <f>IF(DY361&gt;0,WORKDAY(DW361,10),"-")</f>
        <v>-</v>
      </c>
      <c r="EC361" s="5"/>
      <c r="ED361" s="5"/>
      <c r="EE361" s="24" t="str">
        <f>IF(ED361&gt;0,WORKDAY(EA361,10),"-")</f>
        <v>-</v>
      </c>
      <c r="EF361" s="24" t="str">
        <f>IF(ED361&gt;0,WORKDAY(EB361,10),"-")</f>
        <v>-</v>
      </c>
      <c r="EG361" s="5"/>
      <c r="EH361" s="5"/>
      <c r="EI361" s="54"/>
      <c r="EJ361" s="24" t="str">
        <f>IF(EH361&gt;0,WORKDAY(EE361,10),"-")</f>
        <v>-</v>
      </c>
      <c r="EK361" s="24" t="str">
        <f>IF(EH361&gt;0,WORKDAY(EF361,10),"-")</f>
        <v>-</v>
      </c>
      <c r="EL361" s="5"/>
      <c r="EM361" s="5"/>
      <c r="EN361" s="24" t="str">
        <f>IF(EM361&gt;0,WORKDAY(EJ361,10),"-")</f>
        <v>-</v>
      </c>
      <c r="EO361" s="24" t="str">
        <f>IF(EM361&gt;0,WORKDAY(EK361,10),"-")</f>
        <v>-</v>
      </c>
      <c r="EP361" s="5"/>
      <c r="EQ361" s="5"/>
      <c r="ER361" s="54"/>
      <c r="ES361" s="54"/>
      <c r="ET361" s="54"/>
      <c r="EU361" s="54"/>
      <c r="EV361" s="54"/>
      <c r="EW361" s="24"/>
      <c r="EX361" s="24"/>
      <c r="EY361" s="167"/>
      <c r="EZ361" s="167"/>
      <c r="FA361" s="193"/>
      <c r="FB361" s="214">
        <v>44209</v>
      </c>
      <c r="FC361" s="214">
        <f>FB361</f>
        <v>44209</v>
      </c>
      <c r="FD361" s="5"/>
      <c r="FE361" s="5"/>
      <c r="FF361" s="24" t="str">
        <f>IF(FE361&gt;0,WORKDAY(FB361,10),"-")</f>
        <v>-</v>
      </c>
      <c r="FG361" s="24" t="str">
        <f>IF(FE361&gt;0,WORKDAY(FC361,10),"-")</f>
        <v>-</v>
      </c>
      <c r="FH361" s="5"/>
      <c r="FI361" s="5"/>
      <c r="FJ361" s="34"/>
      <c r="FK361" s="24">
        <f t="shared" si="353"/>
        <v>44237</v>
      </c>
      <c r="FL361" s="24">
        <f>FK361</f>
        <v>44237</v>
      </c>
      <c r="FM361" s="167"/>
      <c r="FN361" s="167"/>
      <c r="FO361" s="24" t="str">
        <f>IF(FN361&gt;0,WORKDAY(FK361,10),"-")</f>
        <v>-</v>
      </c>
      <c r="FP361" s="24" t="str">
        <f>IF(FN361&gt;0,WORKDAY(FL361,10),"-")</f>
        <v>-</v>
      </c>
      <c r="FQ361" s="5"/>
      <c r="FR361" s="5"/>
      <c r="FS361" s="54"/>
      <c r="FT361" s="24">
        <f t="shared" si="354"/>
        <v>44265</v>
      </c>
      <c r="FU361" s="24">
        <f>FT361</f>
        <v>44265</v>
      </c>
      <c r="FV361" s="5"/>
      <c r="FW361" s="5"/>
      <c r="FX361" s="24" t="str">
        <f>IF(FW361&gt;0,WORKDAY(FT361,10),"-")</f>
        <v>-</v>
      </c>
      <c r="FY361" s="24" t="str">
        <f>IF(FW361&gt;0,WORKDAY(FU361,10),"-")</f>
        <v>-</v>
      </c>
      <c r="FZ361" s="5"/>
      <c r="GA361" s="5"/>
      <c r="GB361" s="54"/>
      <c r="GC361" s="54"/>
      <c r="GD361" s="54"/>
      <c r="GE361" s="54"/>
      <c r="GF361" s="54"/>
      <c r="GG361" s="54"/>
      <c r="GH361" s="54"/>
      <c r="GI361" s="54"/>
      <c r="GJ361" s="54"/>
      <c r="GK361" s="54"/>
      <c r="GL361" s="54"/>
      <c r="GM361" s="54"/>
      <c r="GN361" s="54"/>
      <c r="GO361" s="54"/>
      <c r="GP361" s="54"/>
      <c r="GQ361" s="54"/>
      <c r="GR361" s="54"/>
      <c r="GS361" s="54"/>
      <c r="GT361" s="54"/>
      <c r="GU361" s="54"/>
      <c r="GV361" s="54"/>
      <c r="GW361" s="54"/>
      <c r="GX361" s="54"/>
      <c r="GY361" s="54"/>
      <c r="GZ361" s="193"/>
      <c r="HA361" s="54"/>
      <c r="HB361" s="54"/>
      <c r="HC361" s="54"/>
      <c r="HD361" s="34">
        <f t="shared" ca="1" si="317"/>
        <v>1</v>
      </c>
      <c r="HE361" s="25">
        <f t="shared" ca="1" si="341"/>
        <v>6.8389057750759875E-4</v>
      </c>
      <c r="HF361" s="25">
        <f t="shared" ca="1" si="342"/>
        <v>1.5197568389057751E-3</v>
      </c>
      <c r="HG361" s="25">
        <f t="shared" ca="1" si="343"/>
        <v>9.0543259557344079E-4</v>
      </c>
      <c r="HH361" s="25">
        <f t="shared" ca="1" si="344"/>
        <v>2.012072434607646E-3</v>
      </c>
      <c r="HI361" s="25"/>
      <c r="HJ361" s="25"/>
      <c r="HK361" s="5"/>
      <c r="HL361" s="24">
        <f t="shared" ca="1" si="311"/>
        <v>44243</v>
      </c>
      <c r="HM361" s="107"/>
      <c r="HO361" s="204" t="str">
        <f t="shared" si="319"/>
        <v>ожидание A1</v>
      </c>
      <c r="HP361" s="204" t="str">
        <f t="shared" si="320"/>
        <v>не выгружено 00</v>
      </c>
      <c r="HQ361" s="182" t="str">
        <f t="shared" si="321"/>
        <v>выгружено A1</v>
      </c>
      <c r="HR361" s="182" t="str">
        <f t="shared" si="322"/>
        <v>ожидание A1</v>
      </c>
      <c r="HS361" s="182" t="b">
        <f t="shared" si="323"/>
        <v>0</v>
      </c>
      <c r="HT361" s="182" t="str">
        <f t="shared" si="324"/>
        <v>ожидание замечаний</v>
      </c>
      <c r="HU361" s="182" t="str">
        <f t="shared" si="325"/>
        <v>0055-P2-GA1-CPC-TRM-00652</v>
      </c>
      <c r="HV361" s="191">
        <f t="shared" si="326"/>
        <v>44243</v>
      </c>
      <c r="HW361" s="184" t="str">
        <f t="shared" si="327"/>
        <v>ожидание A1</v>
      </c>
      <c r="HX361" s="191" t="str">
        <f t="shared" si="328"/>
        <v>ожидание A1</v>
      </c>
      <c r="HY361" s="183"/>
      <c r="HZ361" s="182" t="str">
        <f t="shared" si="329"/>
        <v>выгружено</v>
      </c>
      <c r="IA361" s="182" t="str">
        <f t="shared" si="330"/>
        <v>A1</v>
      </c>
      <c r="IB361" s="182" t="str">
        <f t="shared" si="331"/>
        <v>ожидание замечаний к ревизии</v>
      </c>
      <c r="IC361" s="182" t="str">
        <f t="shared" si="332"/>
        <v>A1</v>
      </c>
      <c r="ID361" s="182" t="str">
        <f t="shared" si="333"/>
        <v>A1</v>
      </c>
      <c r="IE361" s="185" t="str">
        <f t="shared" si="334"/>
        <v>1</v>
      </c>
      <c r="IF361" s="135" t="s">
        <v>705</v>
      </c>
      <c r="IG361" s="181">
        <v>1</v>
      </c>
    </row>
    <row r="362" spans="1:289" s="57" customFormat="1" ht="57" hidden="1" customHeight="1">
      <c r="A362" s="6"/>
      <c r="B362" s="19" t="s">
        <v>156</v>
      </c>
      <c r="C362" s="19" t="s">
        <v>157</v>
      </c>
      <c r="D362" s="5"/>
      <c r="E362" s="5"/>
      <c r="F362" s="5"/>
      <c r="G362" s="5"/>
      <c r="H362" s="5" t="s">
        <v>727</v>
      </c>
      <c r="I362" s="5" t="s">
        <v>736</v>
      </c>
      <c r="J362" s="5"/>
      <c r="K362" s="5"/>
      <c r="L362" s="5"/>
      <c r="M362" s="5"/>
      <c r="N362" s="5"/>
      <c r="O362" s="5"/>
      <c r="P362" s="5" t="s">
        <v>751</v>
      </c>
      <c r="Q362" s="5" t="s">
        <v>752</v>
      </c>
      <c r="R362" s="5" t="s">
        <v>206</v>
      </c>
      <c r="S362" s="5" t="s">
        <v>360</v>
      </c>
      <c r="T362" s="5" t="s">
        <v>361</v>
      </c>
      <c r="U362" s="5" t="s">
        <v>158</v>
      </c>
      <c r="V362" s="5"/>
      <c r="W362" s="5" t="str">
        <f>CONCATENATE(X362,"-",Y362,"-",Z362,AA362,,AB362,"-",AC362)</f>
        <v>3-70-JDMCU-0001</v>
      </c>
      <c r="X362" s="19" t="s">
        <v>180</v>
      </c>
      <c r="Y362" s="19">
        <v>70</v>
      </c>
      <c r="Z362" s="19" t="s">
        <v>302</v>
      </c>
      <c r="AA362" s="19" t="s">
        <v>305</v>
      </c>
      <c r="AB362" s="19" t="s">
        <v>355</v>
      </c>
      <c r="AC362" s="19" t="s">
        <v>188</v>
      </c>
      <c r="AD362" s="5"/>
      <c r="AE362" s="19">
        <v>4</v>
      </c>
      <c r="AF362" s="19" t="s">
        <v>181</v>
      </c>
      <c r="AG362" s="19" t="s">
        <v>183</v>
      </c>
      <c r="AH362" s="19">
        <v>320</v>
      </c>
      <c r="AI362" s="19" t="s">
        <v>192</v>
      </c>
      <c r="AJ362" s="5"/>
      <c r="AK362" s="5"/>
      <c r="AL362" s="5" t="s">
        <v>120</v>
      </c>
      <c r="AM362" s="5"/>
      <c r="AN362" s="5" t="s">
        <v>170</v>
      </c>
      <c r="AO362" s="5" t="str">
        <f>CONCATENATE("0055-",B362,"-",C362,"-","4",".",AE362,".",AF362,".",AG362,".",AH362,"-",AL362,".",AN362,"-",AI362)</f>
        <v>0055-CPC-GA1-4.4.4.70.320-ATH1.SB-0002</v>
      </c>
      <c r="AP362" s="5" t="str">
        <f>CONCATENATE("0055-",B362,"-",C362,"-","4",".",AE362,".",AF362,".",AG362,".",AH362,"-",AL362,"-",AN362,"-",AI362,"_",BD362,"_",U362)</f>
        <v>0055-CPC-GA1-4.4.4.70.320-ATH1-SB-0002_A1_ER</v>
      </c>
      <c r="AQ362" s="13" t="s">
        <v>323</v>
      </c>
      <c r="AR362" s="13" t="s">
        <v>395</v>
      </c>
      <c r="AS362" s="13" t="s">
        <v>500</v>
      </c>
      <c r="AT362" s="13" t="s">
        <v>499</v>
      </c>
      <c r="AU362" s="13" t="s">
        <v>321</v>
      </c>
      <c r="AV362" s="13" t="s">
        <v>336</v>
      </c>
      <c r="AW362" s="13" t="str">
        <f>CONCATENATE(AQ362," ",AS362,CHAR(10),W362,CHAR(10),AU362)</f>
        <v>DCS Marshalling Cabinet for IS and NON-IS channels
3-70-JDMCU-0001
Electrical circuits</v>
      </c>
      <c r="AX362" s="13" t="str">
        <f>CONCATENATE(AR362," ",AT362,CHAR(10),W362,CHAR(10),AV362)</f>
        <v>Шкаф кроссовый РСУ, аналоговые и дискретные сигналы, искробезопасный и неискробезопасный
3-70-JDMCU-0001
Схема электрическая принципиальная</v>
      </c>
      <c r="AY362" s="5"/>
      <c r="AZ362" s="5" t="s">
        <v>490</v>
      </c>
      <c r="BA362" s="5" t="s">
        <v>489</v>
      </c>
      <c r="BB362" s="5" t="str">
        <f>IF(FW362&gt;0,"02",IF(FN362&gt;0,"01",IF(FE362&gt;0,"00",IF(EM362&gt;0,"G1",IF(ED362&gt;0,"F1",IF(DU362&gt;0,"E1",IF(DL362&gt;0,"D1",IF(DC362&gt;0,"C1",IF(CT362&gt;0,"B1",IF(BM362&gt;0,"A1","-"))))))))))</f>
        <v>A1</v>
      </c>
      <c r="BC362" s="167" t="str">
        <f t="shared" si="351"/>
        <v>IFR</v>
      </c>
      <c r="BD362" s="5" t="str">
        <f t="shared" si="352"/>
        <v>A1</v>
      </c>
      <c r="BE362" s="5"/>
      <c r="BF362" s="5"/>
      <c r="BG362" s="12"/>
      <c r="BH362" s="5"/>
      <c r="BI362" s="5"/>
      <c r="BJ362" s="54">
        <f>FB362-(28+15)</f>
        <v>44166</v>
      </c>
      <c r="BK362" s="54">
        <f ca="1">IF(BM362&gt;0,BL362,IF(BJ362&lt;TODAY(),WORKDAY(TODAY(),10),BJ362))</f>
        <v>44243</v>
      </c>
      <c r="BL362" s="193">
        <v>44243</v>
      </c>
      <c r="BM362" s="167" t="s">
        <v>777</v>
      </c>
      <c r="BN362" s="167"/>
      <c r="BO362" s="167"/>
      <c r="BP362" s="167"/>
      <c r="BQ362" s="167"/>
      <c r="BR362" s="157"/>
      <c r="BS362" s="157"/>
      <c r="BT362" s="157"/>
      <c r="BU362" s="157"/>
      <c r="BV362" s="157"/>
      <c r="BW362" s="147"/>
      <c r="BX362" s="147"/>
      <c r="BY362" s="147"/>
      <c r="BZ362" s="147"/>
      <c r="CA362" s="147"/>
      <c r="CB362" s="125"/>
      <c r="CC362" s="125"/>
      <c r="CD362" s="125"/>
      <c r="CE362" s="125"/>
      <c r="CF362" s="125"/>
      <c r="CG362" s="125"/>
      <c r="CH362" s="125"/>
      <c r="CI362" s="125"/>
      <c r="CJ362" s="125"/>
      <c r="CK362" s="125"/>
      <c r="CL362" s="24">
        <f>WORKDAY(BJ362,20)</f>
        <v>44194</v>
      </c>
      <c r="CM362" s="24">
        <f ca="1">IF(BM362&gt;0,WORKDAY(BK362,10),"-")</f>
        <v>44257</v>
      </c>
      <c r="CN362" s="54"/>
      <c r="CO362" s="117"/>
      <c r="CP362" s="34"/>
      <c r="CQ362" s="24">
        <f>WORKDAY(CL362,10)</f>
        <v>44208</v>
      </c>
      <c r="CR362" s="24" t="str">
        <f>IF(CO362&gt;0,WORKDAY(CM362,10),"-")</f>
        <v>-</v>
      </c>
      <c r="CS362" s="54"/>
      <c r="CT362" s="5"/>
      <c r="CU362" s="24" t="str">
        <f>IF(CT362&gt;0,WORKDAY(CQ362,10),"-")</f>
        <v>-</v>
      </c>
      <c r="CV362" s="24" t="str">
        <f>IF(CT362&gt;0,WORKDAY(CR362,10),"-")</f>
        <v>-</v>
      </c>
      <c r="CW362" s="54"/>
      <c r="CX362" s="5"/>
      <c r="CY362" s="34"/>
      <c r="CZ362" s="24" t="str">
        <f>IF(CX362&gt;0,WORKDAY(CU362,10),"-")</f>
        <v>-</v>
      </c>
      <c r="DA362" s="24" t="str">
        <f>IF(CX362&gt;0,WORKDAY(CV362,10),"-")</f>
        <v>-</v>
      </c>
      <c r="DB362" s="24"/>
      <c r="DC362" s="5"/>
      <c r="DD362" s="24" t="str">
        <f>IF(DC362&gt;0,WORKDAY(CZ362,10),"-")</f>
        <v>-</v>
      </c>
      <c r="DE362" s="24" t="str">
        <f>IF(DC362&gt;0,WORKDAY(DA362,10),"-")</f>
        <v>-</v>
      </c>
      <c r="DF362" s="5"/>
      <c r="DG362" s="5"/>
      <c r="DH362" s="54"/>
      <c r="DI362" s="24" t="str">
        <f>IF(DG362&gt;0,WORKDAY(DD362,10),"-")</f>
        <v>-</v>
      </c>
      <c r="DJ362" s="24" t="str">
        <f>IF(DG362&gt;0,WORKDAY(DE362,10),"-")</f>
        <v>-</v>
      </c>
      <c r="DK362" s="5"/>
      <c r="DL362" s="5"/>
      <c r="DM362" s="24" t="str">
        <f>IF(DL362&gt;0,WORKDAY(DI362,10),"-")</f>
        <v>-</v>
      </c>
      <c r="DN362" s="24" t="str">
        <f>IF(DL362&gt;0,WORKDAY(DJ362,10),"-")</f>
        <v>-</v>
      </c>
      <c r="DO362" s="5"/>
      <c r="DP362" s="5"/>
      <c r="DQ362" s="54"/>
      <c r="DR362" s="24" t="str">
        <f>IF(DP362&gt;0,WORKDAY(DM362,10),"-")</f>
        <v>-</v>
      </c>
      <c r="DS362" s="24" t="str">
        <f>IF(DP362&gt;0,WORKDAY(DN362,10),"-")</f>
        <v>-</v>
      </c>
      <c r="DT362" s="5"/>
      <c r="DU362" s="5"/>
      <c r="DV362" s="24" t="str">
        <f>IF(DU362&gt;0,WORKDAY(DR362,10),"-")</f>
        <v>-</v>
      </c>
      <c r="DW362" s="24" t="str">
        <f>IF(DU362&gt;0,WORKDAY(DS362,10),"-")</f>
        <v>-</v>
      </c>
      <c r="DX362" s="5"/>
      <c r="DY362" s="5"/>
      <c r="DZ362" s="54"/>
      <c r="EA362" s="24" t="str">
        <f>IF(DY362&gt;0,WORKDAY(DV362,10),"-")</f>
        <v>-</v>
      </c>
      <c r="EB362" s="24" t="str">
        <f>IF(DY362&gt;0,WORKDAY(DW362,10),"-")</f>
        <v>-</v>
      </c>
      <c r="EC362" s="5"/>
      <c r="ED362" s="5"/>
      <c r="EE362" s="24" t="str">
        <f>IF(ED362&gt;0,WORKDAY(EA362,10),"-")</f>
        <v>-</v>
      </c>
      <c r="EF362" s="24" t="str">
        <f>IF(ED362&gt;0,WORKDAY(EB362,10),"-")</f>
        <v>-</v>
      </c>
      <c r="EG362" s="5"/>
      <c r="EH362" s="5"/>
      <c r="EI362" s="54"/>
      <c r="EJ362" s="24" t="str">
        <f>IF(EH362&gt;0,WORKDAY(EE362,10),"-")</f>
        <v>-</v>
      </c>
      <c r="EK362" s="24" t="str">
        <f>IF(EH362&gt;0,WORKDAY(EF362,10),"-")</f>
        <v>-</v>
      </c>
      <c r="EL362" s="5"/>
      <c r="EM362" s="5"/>
      <c r="EN362" s="24" t="str">
        <f>IF(EM362&gt;0,WORKDAY(EJ362,10),"-")</f>
        <v>-</v>
      </c>
      <c r="EO362" s="24" t="str">
        <f>IF(EM362&gt;0,WORKDAY(EK362,10),"-")</f>
        <v>-</v>
      </c>
      <c r="EP362" s="5"/>
      <c r="EQ362" s="5"/>
      <c r="ER362" s="54"/>
      <c r="ES362" s="54"/>
      <c r="ET362" s="54"/>
      <c r="EU362" s="54"/>
      <c r="EV362" s="54"/>
      <c r="EW362" s="24"/>
      <c r="EX362" s="24"/>
      <c r="EY362" s="167"/>
      <c r="EZ362" s="167"/>
      <c r="FA362" s="193"/>
      <c r="FB362" s="214">
        <v>44209</v>
      </c>
      <c r="FC362" s="214">
        <f>FB362</f>
        <v>44209</v>
      </c>
      <c r="FD362" s="5"/>
      <c r="FE362" s="5"/>
      <c r="FF362" s="24" t="str">
        <f>IF(FE362&gt;0,WORKDAY(FB362,10),"-")</f>
        <v>-</v>
      </c>
      <c r="FG362" s="24" t="str">
        <f>IF(FE362&gt;0,WORKDAY(FC362,10),"-")</f>
        <v>-</v>
      </c>
      <c r="FH362" s="5"/>
      <c r="FI362" s="5"/>
      <c r="FJ362" s="34"/>
      <c r="FK362" s="24">
        <f t="shared" si="353"/>
        <v>44237</v>
      </c>
      <c r="FL362" s="24">
        <f>FK362</f>
        <v>44237</v>
      </c>
      <c r="FM362" s="167"/>
      <c r="FN362" s="167"/>
      <c r="FO362" s="24" t="str">
        <f>IF(FN362&gt;0,WORKDAY(FK362,10),"-")</f>
        <v>-</v>
      </c>
      <c r="FP362" s="24" t="str">
        <f>IF(FN362&gt;0,WORKDAY(FL362,10),"-")</f>
        <v>-</v>
      </c>
      <c r="FQ362" s="5"/>
      <c r="FR362" s="5"/>
      <c r="FS362" s="54"/>
      <c r="FT362" s="24">
        <f t="shared" si="354"/>
        <v>44265</v>
      </c>
      <c r="FU362" s="24">
        <f>FT362</f>
        <v>44265</v>
      </c>
      <c r="FV362" s="5"/>
      <c r="FW362" s="5"/>
      <c r="FX362" s="24" t="str">
        <f>IF(FW362&gt;0,WORKDAY(FT362,10),"-")</f>
        <v>-</v>
      </c>
      <c r="FY362" s="24" t="str">
        <f>IF(FW362&gt;0,WORKDAY(FU362,10),"-")</f>
        <v>-</v>
      </c>
      <c r="FZ362" s="5"/>
      <c r="GA362" s="5"/>
      <c r="GB362" s="54"/>
      <c r="GC362" s="54"/>
      <c r="GD362" s="54"/>
      <c r="GE362" s="54"/>
      <c r="GF362" s="54"/>
      <c r="GG362" s="54"/>
      <c r="GH362" s="54"/>
      <c r="GI362" s="54"/>
      <c r="GJ362" s="54"/>
      <c r="GK362" s="54"/>
      <c r="GL362" s="54"/>
      <c r="GM362" s="54"/>
      <c r="GN362" s="54"/>
      <c r="GO362" s="54"/>
      <c r="GP362" s="54"/>
      <c r="GQ362" s="54"/>
      <c r="GR362" s="54"/>
      <c r="GS362" s="54"/>
      <c r="GT362" s="54"/>
      <c r="GU362" s="54"/>
      <c r="GV362" s="54"/>
      <c r="GW362" s="54"/>
      <c r="GX362" s="54"/>
      <c r="GY362" s="54"/>
      <c r="GZ362" s="193"/>
      <c r="HA362" s="54"/>
      <c r="HB362" s="54"/>
      <c r="HC362" s="54"/>
      <c r="HD362" s="34">
        <f t="shared" ca="1" si="317"/>
        <v>1</v>
      </c>
      <c r="HE362" s="25">
        <f t="shared" ca="1" si="341"/>
        <v>6.8389057750759875E-4</v>
      </c>
      <c r="HF362" s="25">
        <f t="shared" ca="1" si="342"/>
        <v>1.5197568389057751E-3</v>
      </c>
      <c r="HG362" s="25">
        <f t="shared" ca="1" si="343"/>
        <v>9.0543259557344079E-4</v>
      </c>
      <c r="HH362" s="25">
        <f t="shared" ca="1" si="344"/>
        <v>2.012072434607646E-3</v>
      </c>
      <c r="HI362" s="25"/>
      <c r="HJ362" s="25"/>
      <c r="HK362" s="5"/>
      <c r="HL362" s="24">
        <f t="shared" ca="1" si="311"/>
        <v>44243</v>
      </c>
      <c r="HM362" s="107"/>
      <c r="HO362" s="204" t="str">
        <f t="shared" si="319"/>
        <v>ожидание A1</v>
      </c>
      <c r="HP362" s="204" t="str">
        <f t="shared" si="320"/>
        <v>не выгружено 00</v>
      </c>
      <c r="HQ362" s="182" t="str">
        <f t="shared" si="321"/>
        <v>выгружено A1</v>
      </c>
      <c r="HR362" s="182" t="str">
        <f t="shared" si="322"/>
        <v>ожидание A1</v>
      </c>
      <c r="HS362" s="182" t="b">
        <f t="shared" si="323"/>
        <v>0</v>
      </c>
      <c r="HT362" s="182" t="str">
        <f t="shared" si="324"/>
        <v>ожидание замечаний</v>
      </c>
      <c r="HU362" s="182" t="str">
        <f t="shared" si="325"/>
        <v>0055-P2-GA1-CPC-TRM-00652</v>
      </c>
      <c r="HV362" s="191">
        <f t="shared" si="326"/>
        <v>44243</v>
      </c>
      <c r="HW362" s="184" t="str">
        <f t="shared" si="327"/>
        <v>ожидание A1</v>
      </c>
      <c r="HX362" s="191" t="str">
        <f t="shared" si="328"/>
        <v>ожидание A1</v>
      </c>
      <c r="HY362" s="183"/>
      <c r="HZ362" s="182" t="str">
        <f t="shared" si="329"/>
        <v>выгружено</v>
      </c>
      <c r="IA362" s="182" t="str">
        <f t="shared" si="330"/>
        <v>A1</v>
      </c>
      <c r="IB362" s="182" t="str">
        <f t="shared" si="331"/>
        <v>ожидание замечаний к ревизии</v>
      </c>
      <c r="IC362" s="182" t="str">
        <f t="shared" si="332"/>
        <v>A1</v>
      </c>
      <c r="ID362" s="182" t="str">
        <f t="shared" si="333"/>
        <v>A1</v>
      </c>
      <c r="IE362" s="185" t="str">
        <f t="shared" si="334"/>
        <v>1</v>
      </c>
      <c r="IF362" s="135" t="s">
        <v>705</v>
      </c>
      <c r="IG362" s="181">
        <v>1</v>
      </c>
    </row>
    <row r="363" spans="1:289" s="57" customFormat="1" ht="57" hidden="1" customHeight="1">
      <c r="A363" s="6"/>
      <c r="B363" s="19" t="s">
        <v>156</v>
      </c>
      <c r="C363" s="19" t="s">
        <v>157</v>
      </c>
      <c r="D363" s="5"/>
      <c r="E363" s="5"/>
      <c r="F363" s="5"/>
      <c r="G363" s="5"/>
      <c r="H363" s="5" t="s">
        <v>727</v>
      </c>
      <c r="I363" s="5" t="s">
        <v>736</v>
      </c>
      <c r="J363" s="5"/>
      <c r="K363" s="5"/>
      <c r="L363" s="5"/>
      <c r="M363" s="5"/>
      <c r="N363" s="5"/>
      <c r="O363" s="5"/>
      <c r="P363" s="5" t="s">
        <v>751</v>
      </c>
      <c r="Q363" s="5" t="s">
        <v>752</v>
      </c>
      <c r="R363" s="5" t="s">
        <v>206</v>
      </c>
      <c r="S363" s="5" t="s">
        <v>360</v>
      </c>
      <c r="T363" s="5" t="s">
        <v>361</v>
      </c>
      <c r="U363" s="5" t="s">
        <v>158</v>
      </c>
      <c r="V363" s="5"/>
      <c r="W363" s="5" t="str">
        <f>CONCATENATE(X363,"-",Y363,"-",Z363,AA363,,AB363,"-",AC363)</f>
        <v>3-70-JDMCU-0001</v>
      </c>
      <c r="X363" s="19" t="s">
        <v>180</v>
      </c>
      <c r="Y363" s="19">
        <v>70</v>
      </c>
      <c r="Z363" s="19" t="s">
        <v>302</v>
      </c>
      <c r="AA363" s="19" t="s">
        <v>305</v>
      </c>
      <c r="AB363" s="19" t="s">
        <v>355</v>
      </c>
      <c r="AC363" s="19" t="s">
        <v>188</v>
      </c>
      <c r="AD363" s="5"/>
      <c r="AE363" s="19">
        <v>4</v>
      </c>
      <c r="AF363" s="19" t="s">
        <v>181</v>
      </c>
      <c r="AG363" s="19" t="s">
        <v>183</v>
      </c>
      <c r="AH363" s="19">
        <v>320</v>
      </c>
      <c r="AI363" s="19" t="s">
        <v>192</v>
      </c>
      <c r="AJ363" s="5"/>
      <c r="AK363" s="5"/>
      <c r="AL363" s="5" t="s">
        <v>120</v>
      </c>
      <c r="AM363" s="5"/>
      <c r="AN363" s="5" t="s">
        <v>546</v>
      </c>
      <c r="AO363" s="5" t="str">
        <f>CONCATENATE("0055-",B363,"-",C363,"-","4",".",AE363,".",AF363,".",AG363,".",AH363,"-",AL363,".",AN363,"-",AI363)</f>
        <v>0055-CPC-GA1-4.4.4.70.320-ATH1.JH-0002</v>
      </c>
      <c r="AP363" s="5" t="str">
        <f>CONCATENATE("0055-",B363,"-",C363,"-","4",".",AE363,".",AF363,".",AG363,".",AH363,"-",AL363,"-",AN363,"-",AI363,"_",BD363,"_",U363)</f>
        <v>0055-CPC-GA1-4.4.4.70.320-ATH1-JH-0002_-_ER</v>
      </c>
      <c r="AQ363" s="13" t="s">
        <v>323</v>
      </c>
      <c r="AR363" s="13" t="s">
        <v>395</v>
      </c>
      <c r="AS363" s="13" t="s">
        <v>500</v>
      </c>
      <c r="AT363" s="13" t="s">
        <v>499</v>
      </c>
      <c r="AU363" s="13" t="s">
        <v>286</v>
      </c>
      <c r="AV363" s="13" t="s">
        <v>287</v>
      </c>
      <c r="AW363" s="13" t="str">
        <f>CONCATENATE(AQ363," ",AS363,CHAR(10),W363,CHAR(10),AU363)</f>
        <v>DCS Marshalling Cabinet for IS and NON-IS channels
3-70-JDMCU-0001
Passport</v>
      </c>
      <c r="AX363" s="13" t="str">
        <f>CONCATENATE(AR363," ",AT363,CHAR(10),W363,CHAR(10),AV363)</f>
        <v>Шкаф кроссовый РСУ, аналоговые и дискретные сигналы, искробезопасный и неискробезопасный
3-70-JDMCU-0001
Паспорт</v>
      </c>
      <c r="AY363" s="5"/>
      <c r="AZ363" s="5" t="s">
        <v>490</v>
      </c>
      <c r="BA363" s="5" t="s">
        <v>489</v>
      </c>
      <c r="BB363" s="5" t="str">
        <f>IF(FW363&gt;0,"02",IF(FN363&gt;0,"01",IF(FE363&gt;0,"00",IF(EM363&gt;0,"G1",IF(ED363&gt;0,"F1",IF(DU363&gt;0,"E1",IF(DL363&gt;0,"D1",IF(DC363&gt;0,"C1",IF(CT363&gt;0,"B1",IF(BM363&gt;0,"A1","-"))))))))))</f>
        <v>-</v>
      </c>
      <c r="BC363" s="167" t="str">
        <f t="shared" si="351"/>
        <v>-</v>
      </c>
      <c r="BD363" s="5" t="str">
        <f t="shared" si="352"/>
        <v>-</v>
      </c>
      <c r="BE363" s="5"/>
      <c r="BF363" s="5"/>
      <c r="BG363" s="12"/>
      <c r="BH363" s="5"/>
      <c r="BI363" s="5"/>
      <c r="BJ363" s="54">
        <f>FB363-(28+15)</f>
        <v>44227</v>
      </c>
      <c r="BK363" s="54">
        <f ca="1">IF(BM363&gt;0,BL363,IF(BJ363&lt;TODAY(),WORKDAY(TODAY(),10),BJ363))</f>
        <v>44294</v>
      </c>
      <c r="BL363" s="54"/>
      <c r="BM363" s="5"/>
      <c r="BN363" s="167"/>
      <c r="BO363" s="167"/>
      <c r="BP363" s="167"/>
      <c r="BQ363" s="167"/>
      <c r="BR363" s="157"/>
      <c r="BS363" s="157"/>
      <c r="BT363" s="157"/>
      <c r="BU363" s="157"/>
      <c r="BV363" s="157"/>
      <c r="BW363" s="147"/>
      <c r="BX363" s="147"/>
      <c r="BY363" s="147"/>
      <c r="BZ363" s="147"/>
      <c r="CA363" s="147"/>
      <c r="CB363" s="125"/>
      <c r="CC363" s="125"/>
      <c r="CD363" s="125"/>
      <c r="CE363" s="125"/>
      <c r="CF363" s="125"/>
      <c r="CG363" s="125"/>
      <c r="CH363" s="125"/>
      <c r="CI363" s="125"/>
      <c r="CJ363" s="125"/>
      <c r="CK363" s="125"/>
      <c r="CL363" s="24">
        <f>WORKDAY(BJ363,20)</f>
        <v>44253</v>
      </c>
      <c r="CM363" s="24" t="str">
        <f>IF(BM363&gt;0,WORKDAY(BK363,10),"-")</f>
        <v>-</v>
      </c>
      <c r="CN363" s="54"/>
      <c r="CO363" s="117"/>
      <c r="CP363" s="34">
        <v>3</v>
      </c>
      <c r="CQ363" s="24">
        <f>WORKDAY(CL363,10)</f>
        <v>44267</v>
      </c>
      <c r="CR363" s="24" t="str">
        <f>IF(CO363&gt;0,WORKDAY(CM363,10),"-")</f>
        <v>-</v>
      </c>
      <c r="CS363" s="54"/>
      <c r="CT363" s="5"/>
      <c r="CU363" s="24" t="str">
        <f>IF(CT363&gt;0,WORKDAY(CQ363,10),"-")</f>
        <v>-</v>
      </c>
      <c r="CV363" s="24" t="str">
        <f>IF(CT363&gt;0,WORKDAY(CR363,10),"-")</f>
        <v>-</v>
      </c>
      <c r="CW363" s="54"/>
      <c r="CX363" s="5"/>
      <c r="CY363" s="34"/>
      <c r="CZ363" s="24" t="str">
        <f>IF(CX363&gt;0,WORKDAY(CU363,10),"-")</f>
        <v>-</v>
      </c>
      <c r="DA363" s="24" t="str">
        <f>IF(CX363&gt;0,WORKDAY(CV363,10),"-")</f>
        <v>-</v>
      </c>
      <c r="DB363" s="24"/>
      <c r="DC363" s="5"/>
      <c r="DD363" s="24" t="str">
        <f>IF(DC363&gt;0,WORKDAY(CZ363,10),"-")</f>
        <v>-</v>
      </c>
      <c r="DE363" s="24" t="str">
        <f>IF(DC363&gt;0,WORKDAY(DA363,10),"-")</f>
        <v>-</v>
      </c>
      <c r="DF363" s="5"/>
      <c r="DG363" s="5"/>
      <c r="DH363" s="54"/>
      <c r="DI363" s="24" t="str">
        <f>IF(DG363&gt;0,WORKDAY(DD363,10),"-")</f>
        <v>-</v>
      </c>
      <c r="DJ363" s="24" t="str">
        <f>IF(DG363&gt;0,WORKDAY(DE363,10),"-")</f>
        <v>-</v>
      </c>
      <c r="DK363" s="5"/>
      <c r="DL363" s="5"/>
      <c r="DM363" s="24" t="str">
        <f>IF(DL363&gt;0,WORKDAY(DI363,10),"-")</f>
        <v>-</v>
      </c>
      <c r="DN363" s="24" t="str">
        <f>IF(DL363&gt;0,WORKDAY(DJ363,10),"-")</f>
        <v>-</v>
      </c>
      <c r="DO363" s="5"/>
      <c r="DP363" s="5"/>
      <c r="DQ363" s="54"/>
      <c r="DR363" s="24" t="str">
        <f>IF(DP363&gt;0,WORKDAY(DM363,10),"-")</f>
        <v>-</v>
      </c>
      <c r="DS363" s="24" t="str">
        <f>IF(DP363&gt;0,WORKDAY(DN363,10),"-")</f>
        <v>-</v>
      </c>
      <c r="DT363" s="5"/>
      <c r="DU363" s="5"/>
      <c r="DV363" s="24" t="str">
        <f>IF(DU363&gt;0,WORKDAY(DR363,10),"-")</f>
        <v>-</v>
      </c>
      <c r="DW363" s="24" t="str">
        <f>IF(DU363&gt;0,WORKDAY(DS363,10),"-")</f>
        <v>-</v>
      </c>
      <c r="DX363" s="5"/>
      <c r="DY363" s="5"/>
      <c r="DZ363" s="54"/>
      <c r="EA363" s="24" t="str">
        <f>IF(DY363&gt;0,WORKDAY(DV363,10),"-")</f>
        <v>-</v>
      </c>
      <c r="EB363" s="24" t="str">
        <f>IF(DY363&gt;0,WORKDAY(DW363,10),"-")</f>
        <v>-</v>
      </c>
      <c r="EC363" s="5"/>
      <c r="ED363" s="5"/>
      <c r="EE363" s="24" t="str">
        <f>IF(ED363&gt;0,WORKDAY(EA363,10),"-")</f>
        <v>-</v>
      </c>
      <c r="EF363" s="24" t="str">
        <f>IF(ED363&gt;0,WORKDAY(EB363,10),"-")</f>
        <v>-</v>
      </c>
      <c r="EG363" s="5"/>
      <c r="EH363" s="5"/>
      <c r="EI363" s="54"/>
      <c r="EJ363" s="24" t="str">
        <f>IF(EH363&gt;0,WORKDAY(EE363,10),"-")</f>
        <v>-</v>
      </c>
      <c r="EK363" s="24" t="str">
        <f>IF(EH363&gt;0,WORKDAY(EF363,10),"-")</f>
        <v>-</v>
      </c>
      <c r="EL363" s="5"/>
      <c r="EM363" s="5"/>
      <c r="EN363" s="24" t="str">
        <f>IF(EM363&gt;0,WORKDAY(EJ363,10),"-")</f>
        <v>-</v>
      </c>
      <c r="EO363" s="24" t="str">
        <f>IF(EM363&gt;0,WORKDAY(EK363,10),"-")</f>
        <v>-</v>
      </c>
      <c r="EP363" s="5"/>
      <c r="EQ363" s="5"/>
      <c r="ER363" s="54"/>
      <c r="ES363" s="54"/>
      <c r="ET363" s="54"/>
      <c r="EU363" s="54"/>
      <c r="EV363" s="54"/>
      <c r="EW363" s="24"/>
      <c r="EX363" s="24"/>
      <c r="EY363" s="167"/>
      <c r="EZ363" s="167"/>
      <c r="FA363" s="193"/>
      <c r="FB363" s="214">
        <v>44270</v>
      </c>
      <c r="FC363" s="214">
        <f>FB363</f>
        <v>44270</v>
      </c>
      <c r="FD363" s="167"/>
      <c r="FE363" s="167"/>
      <c r="FF363" s="24" t="str">
        <f>IF(FE363&gt;0,WORKDAY(FB363,10),"-")</f>
        <v>-</v>
      </c>
      <c r="FG363" s="24" t="str">
        <f>IF(FE363&gt;0,WORKDAY(FC363,10),"-")</f>
        <v>-</v>
      </c>
      <c r="FH363" s="5"/>
      <c r="FI363" s="5"/>
      <c r="FJ363" s="34"/>
      <c r="FK363" s="24"/>
      <c r="FL363" s="24">
        <f>FK363</f>
        <v>0</v>
      </c>
      <c r="FM363" s="5"/>
      <c r="FN363" s="5"/>
      <c r="FO363" s="24" t="str">
        <f>IF(FN363&gt;0,WORKDAY(FK363,10),"-")</f>
        <v>-</v>
      </c>
      <c r="FP363" s="24" t="str">
        <f>IF(FN363&gt;0,WORKDAY(FL363,10),"-")</f>
        <v>-</v>
      </c>
      <c r="FQ363" s="5"/>
      <c r="FR363" s="5"/>
      <c r="FS363" s="54"/>
      <c r="FT363" s="24"/>
      <c r="FU363" s="24">
        <f>FT363</f>
        <v>0</v>
      </c>
      <c r="FV363" s="5"/>
      <c r="FW363" s="5"/>
      <c r="FX363" s="24" t="str">
        <f>IF(FW363&gt;0,WORKDAY(FT363,10),"-")</f>
        <v>-</v>
      </c>
      <c r="FY363" s="24" t="str">
        <f>IF(FW363&gt;0,WORKDAY(FU363,10),"-")</f>
        <v>-</v>
      </c>
      <c r="FZ363" s="5"/>
      <c r="GA363" s="5"/>
      <c r="GB363" s="54"/>
      <c r="GC363" s="54"/>
      <c r="GD363" s="54"/>
      <c r="GE363" s="54"/>
      <c r="GF363" s="54"/>
      <c r="GG363" s="54"/>
      <c r="GH363" s="54"/>
      <c r="GI363" s="54"/>
      <c r="GJ363" s="54"/>
      <c r="GK363" s="54"/>
      <c r="GL363" s="54"/>
      <c r="GM363" s="54"/>
      <c r="GN363" s="54"/>
      <c r="GO363" s="54"/>
      <c r="GP363" s="54"/>
      <c r="GQ363" s="54"/>
      <c r="GR363" s="54"/>
      <c r="GS363" s="54"/>
      <c r="GT363" s="54"/>
      <c r="GU363" s="54"/>
      <c r="GV363" s="54"/>
      <c r="GW363" s="54"/>
      <c r="GX363" s="54"/>
      <c r="GY363" s="54"/>
      <c r="GZ363" s="193"/>
      <c r="HA363" s="54"/>
      <c r="HB363" s="54"/>
      <c r="HC363" s="54"/>
      <c r="HD363" s="34">
        <f t="shared" ca="1" si="317"/>
        <v>1</v>
      </c>
      <c r="HE363" s="25">
        <f t="shared" si="341"/>
        <v>0</v>
      </c>
      <c r="HF363" s="25">
        <f t="shared" ca="1" si="342"/>
        <v>1.5197568389057751E-3</v>
      </c>
      <c r="HG363" s="25">
        <f t="shared" si="343"/>
        <v>0</v>
      </c>
      <c r="HH363" s="25">
        <f t="shared" ca="1" si="344"/>
        <v>2.012072434607646E-3</v>
      </c>
      <c r="HI363" s="25"/>
      <c r="HJ363" s="25"/>
      <c r="HK363" s="5"/>
      <c r="HL363" s="24" t="str">
        <f t="shared" ca="1" si="311"/>
        <v>-</v>
      </c>
      <c r="HM363" s="107"/>
      <c r="HO363" s="204" t="str">
        <f t="shared" si="319"/>
        <v>не выгружено A1</v>
      </c>
      <c r="HP363" s="204" t="str">
        <f t="shared" si="320"/>
        <v>не выгружено 00</v>
      </c>
      <c r="HQ363" s="182" t="str">
        <f t="shared" si="321"/>
        <v>не выгружено A1</v>
      </c>
      <c r="HR363" s="182" t="str">
        <f t="shared" si="322"/>
        <v>не выгружено A1</v>
      </c>
      <c r="HS363" s="182" t="b">
        <f t="shared" si="323"/>
        <v>0</v>
      </c>
      <c r="HT363" s="182" t="str">
        <f t="shared" si="324"/>
        <v>не выгружено A1</v>
      </c>
      <c r="HU363" s="182" t="str">
        <f t="shared" si="325"/>
        <v>не выгружено A1</v>
      </c>
      <c r="HV363" s="191" t="str">
        <f t="shared" si="326"/>
        <v>не выгружено A1</v>
      </c>
      <c r="HW363" s="184" t="str">
        <f t="shared" si="327"/>
        <v>не выгружено A1</v>
      </c>
      <c r="HX363" s="191" t="str">
        <f t="shared" si="328"/>
        <v>не выгружено A1</v>
      </c>
      <c r="HY363" s="183"/>
      <c r="HZ363" s="182" t="str">
        <f t="shared" si="329"/>
        <v>не выгружено</v>
      </c>
      <c r="IA363" s="182" t="str">
        <f t="shared" si="330"/>
        <v>A1</v>
      </c>
      <c r="IB363" s="182" t="str">
        <f t="shared" si="331"/>
        <v>не выгружено</v>
      </c>
      <c r="IC363" s="182" t="str">
        <f t="shared" si="332"/>
        <v>A1</v>
      </c>
      <c r="ID363" s="182" t="str">
        <f t="shared" si="333"/>
        <v>A1</v>
      </c>
      <c r="IE363" s="185" t="str">
        <f t="shared" si="334"/>
        <v>выгрузить A1</v>
      </c>
      <c r="IF363" s="135" t="s">
        <v>705</v>
      </c>
      <c r="IG363" s="181">
        <v>1</v>
      </c>
    </row>
    <row r="364" spans="1:289" s="87" customFormat="1" ht="15" hidden="1" customHeight="1">
      <c r="A364" s="17"/>
      <c r="B364" s="20"/>
      <c r="C364" s="20"/>
      <c r="D364" s="18"/>
      <c r="E364" s="18"/>
      <c r="F364" s="18"/>
      <c r="G364" s="18"/>
      <c r="H364" s="18"/>
      <c r="I364" s="18"/>
      <c r="J364" s="18"/>
      <c r="K364" s="18"/>
      <c r="L364" s="18"/>
      <c r="M364" s="18"/>
      <c r="N364" s="18"/>
      <c r="O364" s="18"/>
      <c r="P364" s="18"/>
      <c r="Q364" s="18"/>
      <c r="R364" s="18"/>
      <c r="S364" s="18"/>
      <c r="T364" s="18"/>
      <c r="U364" s="18"/>
      <c r="V364" s="18"/>
      <c r="W364" s="20"/>
      <c r="X364" s="20"/>
      <c r="Y364" s="20"/>
      <c r="Z364" s="20"/>
      <c r="AA364" s="20"/>
      <c r="AB364" s="20"/>
      <c r="AC364" s="20"/>
      <c r="AD364" s="18"/>
      <c r="AE364" s="20"/>
      <c r="AF364" s="20"/>
      <c r="AG364" s="20"/>
      <c r="AH364" s="20"/>
      <c r="AI364" s="20"/>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71"/>
      <c r="BO364" s="171"/>
      <c r="BP364" s="171"/>
      <c r="BQ364" s="171"/>
      <c r="BR364" s="161"/>
      <c r="BS364" s="161"/>
      <c r="BT364" s="161"/>
      <c r="BU364" s="161"/>
      <c r="BV364" s="161"/>
      <c r="BW364" s="151"/>
      <c r="BX364" s="151"/>
      <c r="BY364" s="151"/>
      <c r="BZ364" s="151"/>
      <c r="CA364" s="151"/>
      <c r="CB364" s="129"/>
      <c r="CC364" s="129"/>
      <c r="CD364" s="129"/>
      <c r="CE364" s="129"/>
      <c r="CF364" s="129"/>
      <c r="CG364" s="129"/>
      <c r="CH364" s="129"/>
      <c r="CI364" s="129"/>
      <c r="CJ364" s="129"/>
      <c r="CK364" s="129"/>
      <c r="CL364" s="18"/>
      <c r="CM364" s="18"/>
      <c r="CN364" s="18"/>
      <c r="CO364" s="118"/>
      <c r="CP364" s="48"/>
      <c r="CQ364" s="18"/>
      <c r="CR364" s="18"/>
      <c r="CS364" s="18"/>
      <c r="CT364" s="18"/>
      <c r="CU364" s="18"/>
      <c r="CV364" s="18"/>
      <c r="CW364" s="18"/>
      <c r="CX364" s="18"/>
      <c r="CY364" s="34"/>
      <c r="CZ364" s="18"/>
      <c r="DA364" s="18"/>
      <c r="DB364" s="18"/>
      <c r="DC364" s="18"/>
      <c r="DD364" s="18"/>
      <c r="DE364" s="18"/>
      <c r="DF364" s="18"/>
      <c r="DG364" s="18"/>
      <c r="DH364" s="45"/>
      <c r="DI364" s="18"/>
      <c r="DJ364" s="18"/>
      <c r="DK364" s="18"/>
      <c r="DL364" s="18"/>
      <c r="DM364" s="18"/>
      <c r="DN364" s="18"/>
      <c r="DO364" s="18"/>
      <c r="DP364" s="18"/>
      <c r="DQ364" s="45"/>
      <c r="DR364" s="18"/>
      <c r="DS364" s="18"/>
      <c r="DT364" s="18"/>
      <c r="DU364" s="18"/>
      <c r="DV364" s="18"/>
      <c r="DW364" s="18"/>
      <c r="DX364" s="18"/>
      <c r="DY364" s="18"/>
      <c r="DZ364" s="45"/>
      <c r="EA364" s="18"/>
      <c r="EB364" s="18"/>
      <c r="EC364" s="18"/>
      <c r="ED364" s="18"/>
      <c r="EE364" s="18"/>
      <c r="EF364" s="18"/>
      <c r="EG364" s="18"/>
      <c r="EH364" s="18"/>
      <c r="EI364" s="45"/>
      <c r="EJ364" s="18"/>
      <c r="EK364" s="18"/>
      <c r="EL364" s="18"/>
      <c r="EM364" s="18"/>
      <c r="EN364" s="18"/>
      <c r="EO364" s="18"/>
      <c r="EP364" s="18"/>
      <c r="EQ364" s="18"/>
      <c r="ER364" s="45"/>
      <c r="ES364" s="110"/>
      <c r="ET364" s="110"/>
      <c r="EU364" s="110"/>
      <c r="EV364" s="110"/>
      <c r="EW364" s="192"/>
      <c r="EX364" s="192"/>
      <c r="EY364" s="192"/>
      <c r="EZ364" s="192"/>
      <c r="FA364" s="199"/>
      <c r="FB364" s="214"/>
      <c r="FC364" s="214"/>
      <c r="FD364" s="18"/>
      <c r="FE364" s="18"/>
      <c r="FF364" s="18"/>
      <c r="FG364" s="18"/>
      <c r="FH364" s="18"/>
      <c r="FI364" s="18"/>
      <c r="FJ364" s="34"/>
      <c r="FK364" s="18"/>
      <c r="FL364" s="18"/>
      <c r="FM364" s="18"/>
      <c r="FN364" s="18"/>
      <c r="FO364" s="18"/>
      <c r="FP364" s="18"/>
      <c r="FQ364" s="18"/>
      <c r="FR364" s="18"/>
      <c r="FS364" s="45"/>
      <c r="FT364" s="18"/>
      <c r="FU364" s="18"/>
      <c r="FV364" s="18"/>
      <c r="FW364" s="18"/>
      <c r="FX364" s="18"/>
      <c r="FY364" s="18"/>
      <c r="FZ364" s="18"/>
      <c r="GA364" s="18"/>
      <c r="GB364" s="45"/>
      <c r="GC364" s="110"/>
      <c r="GD364" s="110"/>
      <c r="GE364" s="110"/>
      <c r="GF364" s="110"/>
      <c r="GG364" s="110"/>
      <c r="GH364" s="110"/>
      <c r="GI364" s="110"/>
      <c r="GJ364" s="110"/>
      <c r="GK364" s="110"/>
      <c r="GL364" s="110"/>
      <c r="GM364" s="110"/>
      <c r="GN364" s="110"/>
      <c r="GO364" s="110"/>
      <c r="GP364" s="110"/>
      <c r="GQ364" s="110"/>
      <c r="GR364" s="110"/>
      <c r="GS364" s="110"/>
      <c r="GT364" s="110"/>
      <c r="GU364" s="110"/>
      <c r="GV364" s="110"/>
      <c r="GW364" s="110"/>
      <c r="GX364" s="110"/>
      <c r="GY364" s="45"/>
      <c r="GZ364" s="199"/>
      <c r="HA364" s="110"/>
      <c r="HB364" s="110"/>
      <c r="HC364" s="110"/>
      <c r="HD364" s="34">
        <f t="shared" si="317"/>
        <v>0</v>
      </c>
      <c r="HE364" s="25">
        <f t="shared" si="341"/>
        <v>0</v>
      </c>
      <c r="HF364" s="25">
        <f t="shared" si="342"/>
        <v>0</v>
      </c>
      <c r="HG364" s="25">
        <f t="shared" si="343"/>
        <v>0</v>
      </c>
      <c r="HH364" s="25">
        <f t="shared" si="344"/>
        <v>0</v>
      </c>
      <c r="HI364" s="25"/>
      <c r="HJ364" s="18"/>
      <c r="HK364" s="18"/>
      <c r="HL364" s="24" t="str">
        <f t="shared" si="311"/>
        <v>-</v>
      </c>
      <c r="HM364" s="107"/>
      <c r="HN364" s="85"/>
      <c r="HO364" s="204" t="str">
        <f t="shared" si="319"/>
        <v>---/---</v>
      </c>
      <c r="HP364" s="204" t="str">
        <f t="shared" si="320"/>
        <v>---/---</v>
      </c>
      <c r="HQ364" s="182" t="str">
        <f t="shared" si="321"/>
        <v>---/---</v>
      </c>
      <c r="HR364" s="182" t="str">
        <f t="shared" si="322"/>
        <v>---/---</v>
      </c>
      <c r="HS364" s="182" t="b">
        <f t="shared" si="323"/>
        <v>0</v>
      </c>
      <c r="HT364" s="182" t="str">
        <f t="shared" si="324"/>
        <v>---/---</v>
      </c>
      <c r="HU364" s="182" t="str">
        <f t="shared" si="325"/>
        <v>---/---</v>
      </c>
      <c r="HV364" s="191" t="str">
        <f t="shared" si="326"/>
        <v>---/---</v>
      </c>
      <c r="HW364" s="184" t="str">
        <f t="shared" si="327"/>
        <v>---/---</v>
      </c>
      <c r="HX364" s="191" t="str">
        <f t="shared" si="328"/>
        <v>---/---</v>
      </c>
      <c r="HY364" s="183"/>
      <c r="HZ364" s="182" t="str">
        <f t="shared" si="329"/>
        <v>---/---</v>
      </c>
      <c r="IA364" s="182" t="str">
        <f t="shared" si="330"/>
        <v>---/---</v>
      </c>
      <c r="IB364" s="182" t="str">
        <f t="shared" si="331"/>
        <v>---/---</v>
      </c>
      <c r="IC364" s="182" t="str">
        <f t="shared" si="332"/>
        <v>---/---</v>
      </c>
      <c r="ID364" s="182" t="str">
        <f t="shared" si="333"/>
        <v>---/---</v>
      </c>
      <c r="IE364" s="185" t="str">
        <f t="shared" si="334"/>
        <v>---/---</v>
      </c>
      <c r="IF364" s="135" t="s">
        <v>717</v>
      </c>
      <c r="IG364" s="181">
        <v>1</v>
      </c>
      <c r="IH364" s="85"/>
      <c r="II364" s="85"/>
      <c r="IJ364" s="85"/>
      <c r="IK364" s="85"/>
      <c r="IL364" s="85"/>
      <c r="IM364" s="85"/>
      <c r="IN364" s="85"/>
      <c r="IO364" s="85"/>
      <c r="IP364" s="85"/>
      <c r="IQ364" s="85"/>
      <c r="IR364" s="85"/>
      <c r="IS364" s="85"/>
      <c r="IT364" s="85"/>
      <c r="IU364" s="85"/>
      <c r="IV364" s="85"/>
      <c r="IW364" s="85"/>
      <c r="IX364" s="85"/>
      <c r="IY364" s="85"/>
      <c r="IZ364" s="85"/>
      <c r="JA364" s="85"/>
      <c r="JB364" s="85"/>
      <c r="JC364" s="85"/>
      <c r="JD364" s="85"/>
      <c r="JE364" s="85"/>
      <c r="JF364" s="85"/>
      <c r="JG364" s="85"/>
      <c r="JH364" s="85"/>
      <c r="JI364" s="85"/>
      <c r="JJ364" s="85"/>
      <c r="JK364" s="85"/>
      <c r="JL364" s="85"/>
      <c r="JM364" s="85"/>
      <c r="JN364" s="85"/>
      <c r="JO364" s="85"/>
      <c r="JP364" s="85"/>
      <c r="JQ364" s="85"/>
      <c r="JR364" s="85"/>
      <c r="JS364" s="85"/>
      <c r="JT364" s="85"/>
      <c r="JU364" s="85"/>
      <c r="JV364" s="85"/>
      <c r="JW364" s="85"/>
      <c r="JX364" s="85"/>
      <c r="JY364" s="85"/>
      <c r="JZ364" s="85"/>
      <c r="KA364" s="85"/>
      <c r="KB364" s="85"/>
      <c r="KC364" s="85"/>
    </row>
    <row r="365" spans="1:289" s="57" customFormat="1" ht="57" hidden="1" customHeight="1">
      <c r="A365" s="6"/>
      <c r="B365" s="19" t="s">
        <v>156</v>
      </c>
      <c r="C365" s="19" t="s">
        <v>157</v>
      </c>
      <c r="D365" s="5"/>
      <c r="E365" s="5"/>
      <c r="F365" s="5"/>
      <c r="G365" s="5"/>
      <c r="H365" s="5" t="s">
        <v>727</v>
      </c>
      <c r="I365" s="5" t="s">
        <v>736</v>
      </c>
      <c r="J365" s="5"/>
      <c r="K365" s="5"/>
      <c r="L365" s="5"/>
      <c r="M365" s="5"/>
      <c r="N365" s="5"/>
      <c r="O365" s="5"/>
      <c r="P365" s="5" t="s">
        <v>751</v>
      </c>
      <c r="Q365" s="5" t="s">
        <v>752</v>
      </c>
      <c r="R365" s="5" t="s">
        <v>206</v>
      </c>
      <c r="S365" s="5" t="s">
        <v>360</v>
      </c>
      <c r="T365" s="5" t="s">
        <v>361</v>
      </c>
      <c r="U365" s="5" t="s">
        <v>158</v>
      </c>
      <c r="V365" s="5"/>
      <c r="W365" s="5" t="str">
        <f>CONCATENATE(X365,"-",Y365,"-",Z365,AA365,,AB365,"-",AC365)</f>
        <v>3-70-JDMCU-0002</v>
      </c>
      <c r="X365" s="19" t="s">
        <v>180</v>
      </c>
      <c r="Y365" s="19">
        <v>70</v>
      </c>
      <c r="Z365" s="19" t="s">
        <v>302</v>
      </c>
      <c r="AA365" s="19" t="s">
        <v>305</v>
      </c>
      <c r="AB365" s="19" t="s">
        <v>355</v>
      </c>
      <c r="AC365" s="19" t="s">
        <v>192</v>
      </c>
      <c r="AD365" s="5"/>
      <c r="AE365" s="19">
        <v>4</v>
      </c>
      <c r="AF365" s="19" t="s">
        <v>181</v>
      </c>
      <c r="AG365" s="19" t="s">
        <v>183</v>
      </c>
      <c r="AH365" s="19">
        <v>320</v>
      </c>
      <c r="AI365" s="19" t="s">
        <v>193</v>
      </c>
      <c r="AJ365" s="5"/>
      <c r="AK365" s="5"/>
      <c r="AL365" s="5" t="s">
        <v>120</v>
      </c>
      <c r="AM365" s="5"/>
      <c r="AN365" s="5" t="s">
        <v>167</v>
      </c>
      <c r="AO365" s="5" t="str">
        <f>CONCATENATE("0055-",B365,"-",C365,"-","4",".",AE365,".",AF365,".",AG365,".",AH365,"-",AL365,".",AN365,"-",AI365)</f>
        <v>0055-CPC-GA1-4.4.4.70.320-ATH1.RD-0003</v>
      </c>
      <c r="AP365" s="5" t="str">
        <f>CONCATENATE("0055-",B365,"-",C365,"-","4",".",AE365,".",AF365,".",AG365,".",AH365,"-",AL365,"-",AN365,"-",AI365,"_",BD365,"_",U365)</f>
        <v>0055-CPC-GA1-4.4.4.70.320-ATH1-RD-0003_A1_ER</v>
      </c>
      <c r="AQ365" s="13" t="s">
        <v>323</v>
      </c>
      <c r="AR365" s="13" t="s">
        <v>395</v>
      </c>
      <c r="AS365" s="13" t="s">
        <v>500</v>
      </c>
      <c r="AT365" s="13" t="s">
        <v>499</v>
      </c>
      <c r="AU365" s="13" t="s">
        <v>318</v>
      </c>
      <c r="AV365" s="13" t="s">
        <v>333</v>
      </c>
      <c r="AW365" s="13" t="str">
        <f>CONCATENATE(AQ365," ",AS365,CHAR(10),W365,CHAR(10),AU365)</f>
        <v>DCS Marshalling Cabinet for IS and NON-IS channels
3-70-JDMCU-0002
List of drawings</v>
      </c>
      <c r="AX365" s="13" t="str">
        <f>CONCATENATE(AR365," ",AT365,CHAR(10),W365,CHAR(10),AV365)</f>
        <v>Шкаф кроссовый РСУ, аналоговые и дискретные сигналы, искробезопасный и неискробезопасный
3-70-JDMCU-0002
Ведомость документов</v>
      </c>
      <c r="AY365" s="5"/>
      <c r="AZ365" s="5" t="s">
        <v>490</v>
      </c>
      <c r="BA365" s="5" t="s">
        <v>489</v>
      </c>
      <c r="BB365" s="5" t="str">
        <f>IF(FW365&gt;0,"02",IF(FN365&gt;0,"01",IF(FE365&gt;0,"00",IF(EM365&gt;0,"G1",IF(ED365&gt;0,"F1",IF(DU365&gt;0,"E1",IF(DL365&gt;0,"D1",IF(DC365&gt;0,"C1",IF(CT365&gt;0,"B1",IF(BM365&gt;0,"A1","-"))))))))))</f>
        <v>A1</v>
      </c>
      <c r="BC365" s="167" t="str">
        <f t="shared" ref="BC365:BC369" si="355">IF(OR(BB365="A1",BB365="B1",BB365="C1",BB365="D1",BB365="E1",BB365="F1",BB365="G1",BB365="H1"),"IFR",IF(OR(BB365="00",BB365="01",BB365="02",BB365="03",BB365="04",BB365="05"),"IFU","-"))</f>
        <v>IFR</v>
      </c>
      <c r="BD365" s="5" t="str">
        <f t="shared" ref="BD365:BD369" si="356">BB365</f>
        <v>A1</v>
      </c>
      <c r="BE365" s="5"/>
      <c r="BF365" s="5"/>
      <c r="BG365" s="12"/>
      <c r="BH365" s="5"/>
      <c r="BI365" s="5"/>
      <c r="BJ365" s="54">
        <f>FB365-(28+15)</f>
        <v>44166</v>
      </c>
      <c r="BK365" s="54">
        <f ca="1">IF(BM365&gt;0,BL365,IF(BJ365&lt;TODAY(),WORKDAY(TODAY(),10),BJ365))</f>
        <v>44243</v>
      </c>
      <c r="BL365" s="193">
        <v>44243</v>
      </c>
      <c r="BM365" s="167" t="s">
        <v>777</v>
      </c>
      <c r="BN365" s="167"/>
      <c r="BO365" s="167"/>
      <c r="BP365" s="167"/>
      <c r="BQ365" s="167"/>
      <c r="BR365" s="157"/>
      <c r="BS365" s="157"/>
      <c r="BT365" s="157"/>
      <c r="BU365" s="157"/>
      <c r="BV365" s="157"/>
      <c r="BW365" s="147"/>
      <c r="BX365" s="147"/>
      <c r="BY365" s="147"/>
      <c r="BZ365" s="147"/>
      <c r="CA365" s="147"/>
      <c r="CB365" s="125"/>
      <c r="CC365" s="125"/>
      <c r="CD365" s="125"/>
      <c r="CE365" s="125"/>
      <c r="CF365" s="125"/>
      <c r="CG365" s="125"/>
      <c r="CH365" s="125"/>
      <c r="CI365" s="125"/>
      <c r="CJ365" s="125"/>
      <c r="CK365" s="125"/>
      <c r="CL365" s="24">
        <f>WORKDAY(BJ365,20)</f>
        <v>44194</v>
      </c>
      <c r="CM365" s="24">
        <f ca="1">IF(BM365&gt;0,WORKDAY(BK365,10),"-")</f>
        <v>44257</v>
      </c>
      <c r="CN365" s="54"/>
      <c r="CO365" s="117"/>
      <c r="CP365" s="34"/>
      <c r="CQ365" s="24">
        <f>WORKDAY(CL365,10)</f>
        <v>44208</v>
      </c>
      <c r="CR365" s="24" t="str">
        <f>IF(CO365&gt;0,WORKDAY(CM365,10),"-")</f>
        <v>-</v>
      </c>
      <c r="CS365" s="54"/>
      <c r="CT365" s="5"/>
      <c r="CU365" s="24" t="str">
        <f>IF(CT365&gt;0,WORKDAY(CQ365,10),"-")</f>
        <v>-</v>
      </c>
      <c r="CV365" s="24" t="str">
        <f>IF(CT365&gt;0,WORKDAY(CR365,10),"-")</f>
        <v>-</v>
      </c>
      <c r="CW365" s="54"/>
      <c r="CX365" s="5"/>
      <c r="CY365" s="34"/>
      <c r="CZ365" s="24" t="str">
        <f>IF(CX365&gt;0,WORKDAY(CU365,10),"-")</f>
        <v>-</v>
      </c>
      <c r="DA365" s="24" t="str">
        <f>IF(CX365&gt;0,WORKDAY(CV365,10),"-")</f>
        <v>-</v>
      </c>
      <c r="DB365" s="24"/>
      <c r="DC365" s="5"/>
      <c r="DD365" s="24" t="str">
        <f>IF(DC365&gt;0,WORKDAY(CZ365,10),"-")</f>
        <v>-</v>
      </c>
      <c r="DE365" s="24" t="str">
        <f>IF(DC365&gt;0,WORKDAY(DA365,10),"-")</f>
        <v>-</v>
      </c>
      <c r="DF365" s="5"/>
      <c r="DG365" s="5"/>
      <c r="DH365" s="54"/>
      <c r="DI365" s="24" t="str">
        <f>IF(DG365&gt;0,WORKDAY(DD365,10),"-")</f>
        <v>-</v>
      </c>
      <c r="DJ365" s="24" t="str">
        <f>IF(DG365&gt;0,WORKDAY(DE365,10),"-")</f>
        <v>-</v>
      </c>
      <c r="DK365" s="5"/>
      <c r="DL365" s="5"/>
      <c r="DM365" s="24" t="str">
        <f>IF(DL365&gt;0,WORKDAY(DI365,10),"-")</f>
        <v>-</v>
      </c>
      <c r="DN365" s="24" t="str">
        <f>IF(DL365&gt;0,WORKDAY(DJ365,10),"-")</f>
        <v>-</v>
      </c>
      <c r="DO365" s="5"/>
      <c r="DP365" s="5"/>
      <c r="DQ365" s="54"/>
      <c r="DR365" s="24" t="str">
        <f>IF(DP365&gt;0,WORKDAY(DM365,10),"-")</f>
        <v>-</v>
      </c>
      <c r="DS365" s="24" t="str">
        <f>IF(DP365&gt;0,WORKDAY(DN365,10),"-")</f>
        <v>-</v>
      </c>
      <c r="DT365" s="5"/>
      <c r="DU365" s="5"/>
      <c r="DV365" s="24" t="str">
        <f>IF(DU365&gt;0,WORKDAY(DR365,10),"-")</f>
        <v>-</v>
      </c>
      <c r="DW365" s="24" t="str">
        <f>IF(DU365&gt;0,WORKDAY(DS365,10),"-")</f>
        <v>-</v>
      </c>
      <c r="DX365" s="5"/>
      <c r="DY365" s="5"/>
      <c r="DZ365" s="54"/>
      <c r="EA365" s="24" t="str">
        <f>IF(DY365&gt;0,WORKDAY(DV365,10),"-")</f>
        <v>-</v>
      </c>
      <c r="EB365" s="24" t="str">
        <f>IF(DY365&gt;0,WORKDAY(DW365,10),"-")</f>
        <v>-</v>
      </c>
      <c r="EC365" s="5"/>
      <c r="ED365" s="5"/>
      <c r="EE365" s="24" t="str">
        <f>IF(ED365&gt;0,WORKDAY(EA365,10),"-")</f>
        <v>-</v>
      </c>
      <c r="EF365" s="24" t="str">
        <f>IF(ED365&gt;0,WORKDAY(EB365,10),"-")</f>
        <v>-</v>
      </c>
      <c r="EG365" s="5"/>
      <c r="EH365" s="5"/>
      <c r="EI365" s="54"/>
      <c r="EJ365" s="24" t="str">
        <f>IF(EH365&gt;0,WORKDAY(EE365,10),"-")</f>
        <v>-</v>
      </c>
      <c r="EK365" s="24" t="str">
        <f>IF(EH365&gt;0,WORKDAY(EF365,10),"-")</f>
        <v>-</v>
      </c>
      <c r="EL365" s="5"/>
      <c r="EM365" s="5"/>
      <c r="EN365" s="24" t="str">
        <f>IF(EM365&gt;0,WORKDAY(EJ365,10),"-")</f>
        <v>-</v>
      </c>
      <c r="EO365" s="24" t="str">
        <f>IF(EM365&gt;0,WORKDAY(EK365,10),"-")</f>
        <v>-</v>
      </c>
      <c r="EP365" s="5"/>
      <c r="EQ365" s="5"/>
      <c r="ER365" s="54"/>
      <c r="ES365" s="54"/>
      <c r="ET365" s="54"/>
      <c r="EU365" s="54"/>
      <c r="EV365" s="54"/>
      <c r="EW365" s="24"/>
      <c r="EX365" s="24"/>
      <c r="EY365" s="167"/>
      <c r="EZ365" s="167"/>
      <c r="FA365" s="193"/>
      <c r="FB365" s="214">
        <v>44209</v>
      </c>
      <c r="FC365" s="214">
        <f>FB365</f>
        <v>44209</v>
      </c>
      <c r="FD365" s="5"/>
      <c r="FE365" s="5"/>
      <c r="FF365" s="24" t="str">
        <f>IF(FE365&gt;0,WORKDAY(FB365,10),"-")</f>
        <v>-</v>
      </c>
      <c r="FG365" s="24" t="str">
        <f>IF(FE365&gt;0,WORKDAY(FC365,10),"-")</f>
        <v>-</v>
      </c>
      <c r="FH365" s="5"/>
      <c r="FI365" s="5"/>
      <c r="FJ365" s="34"/>
      <c r="FK365" s="24">
        <f t="shared" ref="FK365:FK368" si="357">WORKDAY(FB365,20)</f>
        <v>44237</v>
      </c>
      <c r="FL365" s="24">
        <f>FK365</f>
        <v>44237</v>
      </c>
      <c r="FM365" s="167"/>
      <c r="FN365" s="167"/>
      <c r="FO365" s="24" t="str">
        <f>IF(FN365&gt;0,WORKDAY(FK365,10),"-")</f>
        <v>-</v>
      </c>
      <c r="FP365" s="24" t="str">
        <f>IF(FN365&gt;0,WORKDAY(FL365,10),"-")</f>
        <v>-</v>
      </c>
      <c r="FQ365" s="5"/>
      <c r="FR365" s="5"/>
      <c r="FS365" s="54"/>
      <c r="FT365" s="24">
        <f t="shared" ref="FT365:FT368" si="358">WORKDAY(FK365,20)</f>
        <v>44265</v>
      </c>
      <c r="FU365" s="24">
        <f>FT365</f>
        <v>44265</v>
      </c>
      <c r="FV365" s="5"/>
      <c r="FW365" s="5"/>
      <c r="FX365" s="24" t="str">
        <f>IF(FW365&gt;0,WORKDAY(FT365,10),"-")</f>
        <v>-</v>
      </c>
      <c r="FY365" s="24" t="str">
        <f>IF(FW365&gt;0,WORKDAY(FU365,10),"-")</f>
        <v>-</v>
      </c>
      <c r="FZ365" s="5"/>
      <c r="GA365" s="5"/>
      <c r="GB365" s="54"/>
      <c r="GC365" s="54"/>
      <c r="GD365" s="54"/>
      <c r="GE365" s="54"/>
      <c r="GF365" s="54"/>
      <c r="GG365" s="54"/>
      <c r="GH365" s="54"/>
      <c r="GI365" s="54"/>
      <c r="GJ365" s="54"/>
      <c r="GK365" s="54"/>
      <c r="GL365" s="54"/>
      <c r="GM365" s="54"/>
      <c r="GN365" s="54"/>
      <c r="GO365" s="54"/>
      <c r="GP365" s="54"/>
      <c r="GQ365" s="54"/>
      <c r="GR365" s="54"/>
      <c r="GS365" s="54"/>
      <c r="GT365" s="54"/>
      <c r="GU365" s="54"/>
      <c r="GV365" s="54"/>
      <c r="GW365" s="54"/>
      <c r="GX365" s="54"/>
      <c r="GY365" s="54"/>
      <c r="GZ365" s="193"/>
      <c r="HA365" s="54"/>
      <c r="HB365" s="54"/>
      <c r="HC365" s="54"/>
      <c r="HD365" s="34">
        <f t="shared" ca="1" si="317"/>
        <v>1</v>
      </c>
      <c r="HE365" s="25">
        <f t="shared" ca="1" si="341"/>
        <v>6.8389057750759875E-4</v>
      </c>
      <c r="HF365" s="25">
        <f t="shared" ca="1" si="342"/>
        <v>1.5197568389057751E-3</v>
      </c>
      <c r="HG365" s="25">
        <f t="shared" ca="1" si="343"/>
        <v>9.0543259557344079E-4</v>
      </c>
      <c r="HH365" s="25">
        <f t="shared" ca="1" si="344"/>
        <v>2.012072434607646E-3</v>
      </c>
      <c r="HI365" s="25"/>
      <c r="HJ365" s="25"/>
      <c r="HK365" s="5"/>
      <c r="HL365" s="24">
        <f t="shared" ca="1" si="311"/>
        <v>44243</v>
      </c>
      <c r="HM365" s="107"/>
      <c r="HO365" s="204" t="str">
        <f t="shared" si="319"/>
        <v>ожидание A1</v>
      </c>
      <c r="HP365" s="204" t="str">
        <f t="shared" si="320"/>
        <v>не выгружено 00</v>
      </c>
      <c r="HQ365" s="182" t="str">
        <f t="shared" si="321"/>
        <v>выгружено A1</v>
      </c>
      <c r="HR365" s="182" t="str">
        <f t="shared" si="322"/>
        <v>ожидание A1</v>
      </c>
      <c r="HS365" s="182" t="b">
        <f t="shared" si="323"/>
        <v>0</v>
      </c>
      <c r="HT365" s="182" t="str">
        <f t="shared" si="324"/>
        <v>ожидание замечаний</v>
      </c>
      <c r="HU365" s="182" t="str">
        <f t="shared" si="325"/>
        <v>0055-P2-GA1-CPC-TRM-00652</v>
      </c>
      <c r="HV365" s="191">
        <f t="shared" si="326"/>
        <v>44243</v>
      </c>
      <c r="HW365" s="184" t="str">
        <f t="shared" si="327"/>
        <v>ожидание A1</v>
      </c>
      <c r="HX365" s="191" t="str">
        <f t="shared" si="328"/>
        <v>ожидание A1</v>
      </c>
      <c r="HY365" s="183"/>
      <c r="HZ365" s="182" t="str">
        <f t="shared" si="329"/>
        <v>выгружено</v>
      </c>
      <c r="IA365" s="182" t="str">
        <f t="shared" si="330"/>
        <v>A1</v>
      </c>
      <c r="IB365" s="182" t="str">
        <f t="shared" si="331"/>
        <v>ожидание замечаний к ревизии</v>
      </c>
      <c r="IC365" s="182" t="str">
        <f t="shared" si="332"/>
        <v>A1</v>
      </c>
      <c r="ID365" s="182" t="str">
        <f t="shared" si="333"/>
        <v>A1</v>
      </c>
      <c r="IE365" s="185" t="str">
        <f t="shared" si="334"/>
        <v>1</v>
      </c>
      <c r="IF365" s="135" t="s">
        <v>705</v>
      </c>
      <c r="IG365" s="181">
        <v>1</v>
      </c>
    </row>
    <row r="366" spans="1:289" s="57" customFormat="1" ht="57" hidden="1" customHeight="1">
      <c r="A366" s="6"/>
      <c r="B366" s="19" t="s">
        <v>156</v>
      </c>
      <c r="C366" s="19" t="s">
        <v>157</v>
      </c>
      <c r="D366" s="5"/>
      <c r="E366" s="5"/>
      <c r="F366" s="5"/>
      <c r="G366" s="5"/>
      <c r="H366" s="5" t="s">
        <v>727</v>
      </c>
      <c r="I366" s="5" t="s">
        <v>736</v>
      </c>
      <c r="J366" s="5"/>
      <c r="K366" s="5"/>
      <c r="L366" s="5"/>
      <c r="M366" s="5"/>
      <c r="N366" s="5"/>
      <c r="O366" s="5"/>
      <c r="P366" s="5" t="s">
        <v>751</v>
      </c>
      <c r="Q366" s="5" t="s">
        <v>752</v>
      </c>
      <c r="R366" s="5" t="s">
        <v>206</v>
      </c>
      <c r="S366" s="5" t="s">
        <v>360</v>
      </c>
      <c r="T366" s="5" t="s">
        <v>361</v>
      </c>
      <c r="U366" s="5" t="s">
        <v>158</v>
      </c>
      <c r="V366" s="5"/>
      <c r="W366" s="5" t="str">
        <f>CONCATENATE(X366,"-",Y366,"-",Z366,AA366,,AB366,"-",AC366)</f>
        <v>3-70-JDMCU-0002</v>
      </c>
      <c r="X366" s="19" t="s">
        <v>180</v>
      </c>
      <c r="Y366" s="19">
        <v>70</v>
      </c>
      <c r="Z366" s="19" t="s">
        <v>302</v>
      </c>
      <c r="AA366" s="19" t="s">
        <v>305</v>
      </c>
      <c r="AB366" s="19" t="s">
        <v>355</v>
      </c>
      <c r="AC366" s="19" t="s">
        <v>192</v>
      </c>
      <c r="AD366" s="5"/>
      <c r="AE366" s="19">
        <v>4</v>
      </c>
      <c r="AF366" s="19" t="s">
        <v>181</v>
      </c>
      <c r="AG366" s="19" t="s">
        <v>183</v>
      </c>
      <c r="AH366" s="19">
        <v>320</v>
      </c>
      <c r="AI366" s="19" t="s">
        <v>193</v>
      </c>
      <c r="AJ366" s="5"/>
      <c r="AK366" s="5"/>
      <c r="AL366" s="5" t="s">
        <v>120</v>
      </c>
      <c r="AM366" s="5"/>
      <c r="AN366" s="5" t="s">
        <v>168</v>
      </c>
      <c r="AO366" s="5" t="str">
        <f>CONCATENATE("0055-",B366,"-",C366,"-","4",".",AE366,".",AF366,".",AG366,".",AH366,"-",AL366,".",AN366,"-",AI366)</f>
        <v>0055-CPC-GA1-4.4.4.70.320-ATH1.SP-0003</v>
      </c>
      <c r="AP366" s="5" t="str">
        <f>CONCATENATE("0055-",B366,"-",C366,"-","4",".",AE366,".",AF366,".",AG366,".",AH366,"-",AL366,"-",AN366,"-",AI366,"_",BD366,"_",U366)</f>
        <v>0055-CPC-GA1-4.4.4.70.320-ATH1-SP-0003_A1_ER</v>
      </c>
      <c r="AQ366" s="13" t="s">
        <v>323</v>
      </c>
      <c r="AR366" s="13" t="s">
        <v>395</v>
      </c>
      <c r="AS366" s="13" t="s">
        <v>500</v>
      </c>
      <c r="AT366" s="13" t="s">
        <v>499</v>
      </c>
      <c r="AU366" s="13" t="s">
        <v>319</v>
      </c>
      <c r="AV366" s="13" t="s">
        <v>334</v>
      </c>
      <c r="AW366" s="13" t="str">
        <f>CONCATENATE(AQ366," ",AS366,CHAR(10),W366,CHAR(10),AU366)</f>
        <v>DCS Marshalling Cabinet for IS and NON-IS channels
3-70-JDMCU-0002
List of elements</v>
      </c>
      <c r="AX366" s="13" t="str">
        <f>CONCATENATE(AR366," ",AT366,CHAR(10),W366,CHAR(10),AV366)</f>
        <v>Шкаф кроссовый РСУ, аналоговые и дискретные сигналы, искробезопасный и неискробезопасный
3-70-JDMCU-0002
Перечень элементов</v>
      </c>
      <c r="AY366" s="5"/>
      <c r="AZ366" s="5" t="s">
        <v>490</v>
      </c>
      <c r="BA366" s="5" t="s">
        <v>489</v>
      </c>
      <c r="BB366" s="5" t="str">
        <f>IF(FW366&gt;0,"02",IF(FN366&gt;0,"01",IF(FE366&gt;0,"00",IF(EM366&gt;0,"G1",IF(ED366&gt;0,"F1",IF(DU366&gt;0,"E1",IF(DL366&gt;0,"D1",IF(DC366&gt;0,"C1",IF(CT366&gt;0,"B1",IF(BM366&gt;0,"A1","-"))))))))))</f>
        <v>A1</v>
      </c>
      <c r="BC366" s="167" t="str">
        <f t="shared" si="355"/>
        <v>IFR</v>
      </c>
      <c r="BD366" s="5" t="str">
        <f t="shared" si="356"/>
        <v>A1</v>
      </c>
      <c r="BE366" s="5"/>
      <c r="BF366" s="5"/>
      <c r="BG366" s="12"/>
      <c r="BH366" s="5"/>
      <c r="BI366" s="5"/>
      <c r="BJ366" s="54">
        <f>FB366-(28+15)</f>
        <v>44166</v>
      </c>
      <c r="BK366" s="54">
        <f ca="1">IF(BM366&gt;0,BL366,IF(BJ366&lt;TODAY(),WORKDAY(TODAY(),10),BJ366))</f>
        <v>44243</v>
      </c>
      <c r="BL366" s="193">
        <v>44243</v>
      </c>
      <c r="BM366" s="167" t="s">
        <v>777</v>
      </c>
      <c r="BN366" s="167"/>
      <c r="BO366" s="167"/>
      <c r="BP366" s="167"/>
      <c r="BQ366" s="167"/>
      <c r="BR366" s="157"/>
      <c r="BS366" s="157"/>
      <c r="BT366" s="157"/>
      <c r="BU366" s="157"/>
      <c r="BV366" s="157"/>
      <c r="BW366" s="147"/>
      <c r="BX366" s="147"/>
      <c r="BY366" s="147"/>
      <c r="BZ366" s="147"/>
      <c r="CA366" s="147"/>
      <c r="CB366" s="125"/>
      <c r="CC366" s="125"/>
      <c r="CD366" s="125"/>
      <c r="CE366" s="125"/>
      <c r="CF366" s="125"/>
      <c r="CG366" s="125"/>
      <c r="CH366" s="125"/>
      <c r="CI366" s="125"/>
      <c r="CJ366" s="125"/>
      <c r="CK366" s="125"/>
      <c r="CL366" s="24">
        <f>WORKDAY(BJ366,20)</f>
        <v>44194</v>
      </c>
      <c r="CM366" s="24">
        <f ca="1">IF(BM366&gt;0,WORKDAY(BK366,10),"-")</f>
        <v>44257</v>
      </c>
      <c r="CN366" s="54"/>
      <c r="CO366" s="117"/>
      <c r="CP366" s="34"/>
      <c r="CQ366" s="24">
        <f>WORKDAY(CL366,10)</f>
        <v>44208</v>
      </c>
      <c r="CR366" s="24" t="str">
        <f>IF(CO366&gt;0,WORKDAY(CM366,10),"-")</f>
        <v>-</v>
      </c>
      <c r="CS366" s="54"/>
      <c r="CT366" s="5"/>
      <c r="CU366" s="24" t="str">
        <f>IF(CT366&gt;0,WORKDAY(CQ366,10),"-")</f>
        <v>-</v>
      </c>
      <c r="CV366" s="24" t="str">
        <f>IF(CT366&gt;0,WORKDAY(CR366,10),"-")</f>
        <v>-</v>
      </c>
      <c r="CW366" s="54"/>
      <c r="CX366" s="5"/>
      <c r="CY366" s="34"/>
      <c r="CZ366" s="24" t="str">
        <f>IF(CX366&gt;0,WORKDAY(CU366,10),"-")</f>
        <v>-</v>
      </c>
      <c r="DA366" s="24" t="str">
        <f>IF(CX366&gt;0,WORKDAY(CV366,10),"-")</f>
        <v>-</v>
      </c>
      <c r="DB366" s="24"/>
      <c r="DC366" s="5"/>
      <c r="DD366" s="24" t="str">
        <f>IF(DC366&gt;0,WORKDAY(CZ366,10),"-")</f>
        <v>-</v>
      </c>
      <c r="DE366" s="24" t="str">
        <f>IF(DC366&gt;0,WORKDAY(DA366,10),"-")</f>
        <v>-</v>
      </c>
      <c r="DF366" s="5"/>
      <c r="DG366" s="5"/>
      <c r="DH366" s="54"/>
      <c r="DI366" s="24" t="str">
        <f>IF(DG366&gt;0,WORKDAY(DD366,10),"-")</f>
        <v>-</v>
      </c>
      <c r="DJ366" s="24" t="str">
        <f>IF(DG366&gt;0,WORKDAY(DE366,10),"-")</f>
        <v>-</v>
      </c>
      <c r="DK366" s="5"/>
      <c r="DL366" s="5"/>
      <c r="DM366" s="24" t="str">
        <f>IF(DL366&gt;0,WORKDAY(DI366,10),"-")</f>
        <v>-</v>
      </c>
      <c r="DN366" s="24" t="str">
        <f>IF(DL366&gt;0,WORKDAY(DJ366,10),"-")</f>
        <v>-</v>
      </c>
      <c r="DO366" s="5"/>
      <c r="DP366" s="5"/>
      <c r="DQ366" s="54"/>
      <c r="DR366" s="24" t="str">
        <f>IF(DP366&gt;0,WORKDAY(DM366,10),"-")</f>
        <v>-</v>
      </c>
      <c r="DS366" s="24" t="str">
        <f>IF(DP366&gt;0,WORKDAY(DN366,10),"-")</f>
        <v>-</v>
      </c>
      <c r="DT366" s="5"/>
      <c r="DU366" s="5"/>
      <c r="DV366" s="24" t="str">
        <f>IF(DU366&gt;0,WORKDAY(DR366,10),"-")</f>
        <v>-</v>
      </c>
      <c r="DW366" s="24" t="str">
        <f>IF(DU366&gt;0,WORKDAY(DS366,10),"-")</f>
        <v>-</v>
      </c>
      <c r="DX366" s="5"/>
      <c r="DY366" s="5"/>
      <c r="DZ366" s="54"/>
      <c r="EA366" s="24" t="str">
        <f>IF(DY366&gt;0,WORKDAY(DV366,10),"-")</f>
        <v>-</v>
      </c>
      <c r="EB366" s="24" t="str">
        <f>IF(DY366&gt;0,WORKDAY(DW366,10),"-")</f>
        <v>-</v>
      </c>
      <c r="EC366" s="5"/>
      <c r="ED366" s="5"/>
      <c r="EE366" s="24" t="str">
        <f>IF(ED366&gt;0,WORKDAY(EA366,10),"-")</f>
        <v>-</v>
      </c>
      <c r="EF366" s="24" t="str">
        <f>IF(ED366&gt;0,WORKDAY(EB366,10),"-")</f>
        <v>-</v>
      </c>
      <c r="EG366" s="5"/>
      <c r="EH366" s="5"/>
      <c r="EI366" s="54"/>
      <c r="EJ366" s="24" t="str">
        <f>IF(EH366&gt;0,WORKDAY(EE366,10),"-")</f>
        <v>-</v>
      </c>
      <c r="EK366" s="24" t="str">
        <f>IF(EH366&gt;0,WORKDAY(EF366,10),"-")</f>
        <v>-</v>
      </c>
      <c r="EL366" s="5"/>
      <c r="EM366" s="5"/>
      <c r="EN366" s="24" t="str">
        <f>IF(EM366&gt;0,WORKDAY(EJ366,10),"-")</f>
        <v>-</v>
      </c>
      <c r="EO366" s="24" t="str">
        <f>IF(EM366&gt;0,WORKDAY(EK366,10),"-")</f>
        <v>-</v>
      </c>
      <c r="EP366" s="5"/>
      <c r="EQ366" s="5"/>
      <c r="ER366" s="54"/>
      <c r="ES366" s="54"/>
      <c r="ET366" s="54"/>
      <c r="EU366" s="54"/>
      <c r="EV366" s="54"/>
      <c r="EW366" s="24"/>
      <c r="EX366" s="24"/>
      <c r="EY366" s="167"/>
      <c r="EZ366" s="167"/>
      <c r="FA366" s="193"/>
      <c r="FB366" s="214">
        <v>44209</v>
      </c>
      <c r="FC366" s="214">
        <f>FB366</f>
        <v>44209</v>
      </c>
      <c r="FD366" s="5"/>
      <c r="FE366" s="5"/>
      <c r="FF366" s="24" t="str">
        <f>IF(FE366&gt;0,WORKDAY(FB366,10),"-")</f>
        <v>-</v>
      </c>
      <c r="FG366" s="24" t="str">
        <f>IF(FE366&gt;0,WORKDAY(FC366,10),"-")</f>
        <v>-</v>
      </c>
      <c r="FH366" s="5"/>
      <c r="FI366" s="5"/>
      <c r="FJ366" s="34"/>
      <c r="FK366" s="24">
        <f t="shared" si="357"/>
        <v>44237</v>
      </c>
      <c r="FL366" s="24">
        <f>FK366</f>
        <v>44237</v>
      </c>
      <c r="FM366" s="167"/>
      <c r="FN366" s="167"/>
      <c r="FO366" s="24" t="str">
        <f>IF(FN366&gt;0,WORKDAY(FK366,10),"-")</f>
        <v>-</v>
      </c>
      <c r="FP366" s="24" t="str">
        <f>IF(FN366&gt;0,WORKDAY(FL366,10),"-")</f>
        <v>-</v>
      </c>
      <c r="FQ366" s="5"/>
      <c r="FR366" s="5"/>
      <c r="FS366" s="54"/>
      <c r="FT366" s="24">
        <f t="shared" si="358"/>
        <v>44265</v>
      </c>
      <c r="FU366" s="24">
        <f>FT366</f>
        <v>44265</v>
      </c>
      <c r="FV366" s="5"/>
      <c r="FW366" s="5"/>
      <c r="FX366" s="24" t="str">
        <f>IF(FW366&gt;0,WORKDAY(FT366,10),"-")</f>
        <v>-</v>
      </c>
      <c r="FY366" s="24" t="str">
        <f>IF(FW366&gt;0,WORKDAY(FU366,10),"-")</f>
        <v>-</v>
      </c>
      <c r="FZ366" s="5"/>
      <c r="GA366" s="5"/>
      <c r="GB366" s="54"/>
      <c r="GC366" s="54"/>
      <c r="GD366" s="54"/>
      <c r="GE366" s="54"/>
      <c r="GF366" s="54"/>
      <c r="GG366" s="54"/>
      <c r="GH366" s="54"/>
      <c r="GI366" s="54"/>
      <c r="GJ366" s="54"/>
      <c r="GK366" s="54"/>
      <c r="GL366" s="54"/>
      <c r="GM366" s="54"/>
      <c r="GN366" s="54"/>
      <c r="GO366" s="54"/>
      <c r="GP366" s="54"/>
      <c r="GQ366" s="54"/>
      <c r="GR366" s="54"/>
      <c r="GS366" s="54"/>
      <c r="GT366" s="54"/>
      <c r="GU366" s="54"/>
      <c r="GV366" s="54"/>
      <c r="GW366" s="54"/>
      <c r="GX366" s="54"/>
      <c r="GY366" s="54"/>
      <c r="GZ366" s="193"/>
      <c r="HA366" s="54"/>
      <c r="HB366" s="54"/>
      <c r="HC366" s="54"/>
      <c r="HD366" s="34">
        <f t="shared" ca="1" si="317"/>
        <v>1</v>
      </c>
      <c r="HE366" s="25">
        <f t="shared" ca="1" si="341"/>
        <v>6.8389057750759875E-4</v>
      </c>
      <c r="HF366" s="25">
        <f t="shared" ca="1" si="342"/>
        <v>1.5197568389057751E-3</v>
      </c>
      <c r="HG366" s="25">
        <f t="shared" ca="1" si="343"/>
        <v>9.0543259557344079E-4</v>
      </c>
      <c r="HH366" s="25">
        <f t="shared" ca="1" si="344"/>
        <v>2.012072434607646E-3</v>
      </c>
      <c r="HI366" s="25"/>
      <c r="HJ366" s="25"/>
      <c r="HK366" s="5"/>
      <c r="HL366" s="24">
        <f t="shared" ca="1" si="311"/>
        <v>44243</v>
      </c>
      <c r="HM366" s="107"/>
      <c r="HO366" s="204" t="str">
        <f t="shared" si="319"/>
        <v>ожидание A1</v>
      </c>
      <c r="HP366" s="204" t="str">
        <f t="shared" si="320"/>
        <v>не выгружено 00</v>
      </c>
      <c r="HQ366" s="182" t="str">
        <f t="shared" si="321"/>
        <v>выгружено A1</v>
      </c>
      <c r="HR366" s="182" t="str">
        <f t="shared" si="322"/>
        <v>ожидание A1</v>
      </c>
      <c r="HS366" s="182" t="b">
        <f t="shared" si="323"/>
        <v>0</v>
      </c>
      <c r="HT366" s="182" t="str">
        <f t="shared" si="324"/>
        <v>ожидание замечаний</v>
      </c>
      <c r="HU366" s="182" t="str">
        <f t="shared" si="325"/>
        <v>0055-P2-GA1-CPC-TRM-00652</v>
      </c>
      <c r="HV366" s="191">
        <f t="shared" si="326"/>
        <v>44243</v>
      </c>
      <c r="HW366" s="184" t="str">
        <f t="shared" si="327"/>
        <v>ожидание A1</v>
      </c>
      <c r="HX366" s="191" t="str">
        <f t="shared" si="328"/>
        <v>ожидание A1</v>
      </c>
      <c r="HY366" s="183"/>
      <c r="HZ366" s="182" t="str">
        <f t="shared" si="329"/>
        <v>выгружено</v>
      </c>
      <c r="IA366" s="182" t="str">
        <f t="shared" si="330"/>
        <v>A1</v>
      </c>
      <c r="IB366" s="182" t="str">
        <f t="shared" si="331"/>
        <v>ожидание замечаний к ревизии</v>
      </c>
      <c r="IC366" s="182" t="str">
        <f t="shared" si="332"/>
        <v>A1</v>
      </c>
      <c r="ID366" s="182" t="str">
        <f t="shared" si="333"/>
        <v>A1</v>
      </c>
      <c r="IE366" s="185" t="str">
        <f t="shared" si="334"/>
        <v>1</v>
      </c>
      <c r="IF366" s="135" t="s">
        <v>705</v>
      </c>
      <c r="IG366" s="181">
        <v>1</v>
      </c>
    </row>
    <row r="367" spans="1:289" s="57" customFormat="1" ht="57" hidden="1" customHeight="1">
      <c r="A367" s="6"/>
      <c r="B367" s="19" t="s">
        <v>156</v>
      </c>
      <c r="C367" s="19" t="s">
        <v>157</v>
      </c>
      <c r="D367" s="5"/>
      <c r="E367" s="5"/>
      <c r="F367" s="5"/>
      <c r="G367" s="5"/>
      <c r="H367" s="5" t="s">
        <v>727</v>
      </c>
      <c r="I367" s="5" t="s">
        <v>736</v>
      </c>
      <c r="J367" s="5"/>
      <c r="K367" s="5"/>
      <c r="L367" s="5"/>
      <c r="M367" s="5"/>
      <c r="N367" s="5"/>
      <c r="O367" s="5"/>
      <c r="P367" s="5" t="s">
        <v>751</v>
      </c>
      <c r="Q367" s="5" t="s">
        <v>752</v>
      </c>
      <c r="R367" s="5" t="s">
        <v>206</v>
      </c>
      <c r="S367" s="5" t="s">
        <v>360</v>
      </c>
      <c r="T367" s="5" t="s">
        <v>361</v>
      </c>
      <c r="U367" s="5" t="s">
        <v>158</v>
      </c>
      <c r="V367" s="5"/>
      <c r="W367" s="5" t="str">
        <f>CONCATENATE(X367,"-",Y367,"-",Z367,AA367,,AB367,"-",AC367)</f>
        <v>3-70-JDMCU-0002</v>
      </c>
      <c r="X367" s="19" t="s">
        <v>180</v>
      </c>
      <c r="Y367" s="19">
        <v>70</v>
      </c>
      <c r="Z367" s="19" t="s">
        <v>302</v>
      </c>
      <c r="AA367" s="19" t="s">
        <v>305</v>
      </c>
      <c r="AB367" s="19" t="s">
        <v>355</v>
      </c>
      <c r="AC367" s="19" t="s">
        <v>192</v>
      </c>
      <c r="AD367" s="5"/>
      <c r="AE367" s="19">
        <v>4</v>
      </c>
      <c r="AF367" s="19" t="s">
        <v>181</v>
      </c>
      <c r="AG367" s="19" t="s">
        <v>183</v>
      </c>
      <c r="AH367" s="19">
        <v>320</v>
      </c>
      <c r="AI367" s="19" t="s">
        <v>193</v>
      </c>
      <c r="AJ367" s="5"/>
      <c r="AK367" s="5"/>
      <c r="AL367" s="5" t="s">
        <v>120</v>
      </c>
      <c r="AM367" s="5"/>
      <c r="AN367" s="5" t="s">
        <v>169</v>
      </c>
      <c r="AO367" s="5" t="str">
        <f>CONCATENATE("0055-",B367,"-",C367,"-","4",".",AE367,".",AF367,".",AG367,".",AH367,"-",AL367,".",AN367,"-",AI367)</f>
        <v>0055-CPC-GA1-4.4.4.70.320-ATH1.V0-0003</v>
      </c>
      <c r="AP367" s="5" t="str">
        <f>CONCATENATE("0055-",B367,"-",C367,"-","4",".",AE367,".",AF367,".",AG367,".",AH367,"-",AL367,"-",AN367,"-",AI367,"_",BD367,"_",U367)</f>
        <v>0055-CPC-GA1-4.4.4.70.320-ATH1-V0-0003_A1_ER</v>
      </c>
      <c r="AQ367" s="13" t="s">
        <v>323</v>
      </c>
      <c r="AR367" s="13" t="s">
        <v>395</v>
      </c>
      <c r="AS367" s="13" t="s">
        <v>500</v>
      </c>
      <c r="AT367" s="13" t="s">
        <v>499</v>
      </c>
      <c r="AU367" s="13" t="s">
        <v>320</v>
      </c>
      <c r="AV367" s="13" t="s">
        <v>335</v>
      </c>
      <c r="AW367" s="13" t="str">
        <f>CONCATENATE(AQ367," ",AS367,CHAR(10),W367,CHAR(10),AU367)</f>
        <v>DCS Marshalling Cabinet for IS and NON-IS channels
3-70-JDMCU-0002
General view drawings</v>
      </c>
      <c r="AX367" s="13" t="str">
        <f>CONCATENATE(AR367," ",AT367,CHAR(10),W367,CHAR(10),AV367)</f>
        <v>Шкаф кроссовый РСУ, аналоговые и дискретные сигналы, искробезопасный и неискробезопасный
3-70-JDMCU-0002
Чертеж общего вида</v>
      </c>
      <c r="AY367" s="5"/>
      <c r="AZ367" s="5" t="s">
        <v>490</v>
      </c>
      <c r="BA367" s="5" t="s">
        <v>489</v>
      </c>
      <c r="BB367" s="5" t="str">
        <f>IF(FW367&gt;0,"02",IF(FN367&gt;0,"01",IF(FE367&gt;0,"00",IF(EM367&gt;0,"G1",IF(ED367&gt;0,"F1",IF(DU367&gt;0,"E1",IF(DL367&gt;0,"D1",IF(DC367&gt;0,"C1",IF(CT367&gt;0,"B1",IF(BM367&gt;0,"A1","-"))))))))))</f>
        <v>A1</v>
      </c>
      <c r="BC367" s="167" t="str">
        <f t="shared" si="355"/>
        <v>IFR</v>
      </c>
      <c r="BD367" s="5" t="str">
        <f t="shared" si="356"/>
        <v>A1</v>
      </c>
      <c r="BE367" s="5"/>
      <c r="BF367" s="5"/>
      <c r="BG367" s="12"/>
      <c r="BH367" s="5"/>
      <c r="BI367" s="5"/>
      <c r="BJ367" s="54">
        <f>FB367-(28+15)</f>
        <v>44166</v>
      </c>
      <c r="BK367" s="54">
        <f ca="1">IF(BM367&gt;0,BL367,IF(BJ367&lt;TODAY(),WORKDAY(TODAY(),10),BJ367))</f>
        <v>44243</v>
      </c>
      <c r="BL367" s="193">
        <v>44243</v>
      </c>
      <c r="BM367" s="167" t="s">
        <v>777</v>
      </c>
      <c r="BN367" s="167"/>
      <c r="BO367" s="167"/>
      <c r="BP367" s="167"/>
      <c r="BQ367" s="167"/>
      <c r="BR367" s="157"/>
      <c r="BS367" s="157"/>
      <c r="BT367" s="157"/>
      <c r="BU367" s="157"/>
      <c r="BV367" s="157"/>
      <c r="BW367" s="147"/>
      <c r="BX367" s="147"/>
      <c r="BY367" s="147"/>
      <c r="BZ367" s="147"/>
      <c r="CA367" s="147"/>
      <c r="CB367" s="125"/>
      <c r="CC367" s="125"/>
      <c r="CD367" s="125"/>
      <c r="CE367" s="125"/>
      <c r="CF367" s="125"/>
      <c r="CG367" s="125"/>
      <c r="CH367" s="125"/>
      <c r="CI367" s="125"/>
      <c r="CJ367" s="125"/>
      <c r="CK367" s="125"/>
      <c r="CL367" s="24">
        <f>WORKDAY(BJ367,20)</f>
        <v>44194</v>
      </c>
      <c r="CM367" s="24">
        <f ca="1">IF(BM367&gt;0,WORKDAY(BK367,10),"-")</f>
        <v>44257</v>
      </c>
      <c r="CN367" s="54"/>
      <c r="CO367" s="117"/>
      <c r="CP367" s="34"/>
      <c r="CQ367" s="24">
        <f>WORKDAY(CL367,10)</f>
        <v>44208</v>
      </c>
      <c r="CR367" s="24" t="str">
        <f>IF(CO367&gt;0,WORKDAY(CM367,10),"-")</f>
        <v>-</v>
      </c>
      <c r="CS367" s="54"/>
      <c r="CT367" s="5"/>
      <c r="CU367" s="24" t="str">
        <f>IF(CT367&gt;0,WORKDAY(CQ367,10),"-")</f>
        <v>-</v>
      </c>
      <c r="CV367" s="24" t="str">
        <f>IF(CT367&gt;0,WORKDAY(CR367,10),"-")</f>
        <v>-</v>
      </c>
      <c r="CW367" s="54"/>
      <c r="CX367" s="5"/>
      <c r="CY367" s="34"/>
      <c r="CZ367" s="24" t="str">
        <f>IF(CX367&gt;0,WORKDAY(CU367,10),"-")</f>
        <v>-</v>
      </c>
      <c r="DA367" s="24" t="str">
        <f>IF(CX367&gt;0,WORKDAY(CV367,10),"-")</f>
        <v>-</v>
      </c>
      <c r="DB367" s="24"/>
      <c r="DC367" s="5"/>
      <c r="DD367" s="24" t="str">
        <f>IF(DC367&gt;0,WORKDAY(CZ367,10),"-")</f>
        <v>-</v>
      </c>
      <c r="DE367" s="24" t="str">
        <f>IF(DC367&gt;0,WORKDAY(DA367,10),"-")</f>
        <v>-</v>
      </c>
      <c r="DF367" s="5"/>
      <c r="DG367" s="5"/>
      <c r="DH367" s="54"/>
      <c r="DI367" s="24" t="str">
        <f>IF(DG367&gt;0,WORKDAY(DD367,10),"-")</f>
        <v>-</v>
      </c>
      <c r="DJ367" s="24" t="str">
        <f>IF(DG367&gt;0,WORKDAY(DE367,10),"-")</f>
        <v>-</v>
      </c>
      <c r="DK367" s="5"/>
      <c r="DL367" s="5"/>
      <c r="DM367" s="24" t="str">
        <f>IF(DL367&gt;0,WORKDAY(DI367,10),"-")</f>
        <v>-</v>
      </c>
      <c r="DN367" s="24" t="str">
        <f>IF(DL367&gt;0,WORKDAY(DJ367,10),"-")</f>
        <v>-</v>
      </c>
      <c r="DO367" s="5"/>
      <c r="DP367" s="5"/>
      <c r="DQ367" s="54"/>
      <c r="DR367" s="24" t="str">
        <f>IF(DP367&gt;0,WORKDAY(DM367,10),"-")</f>
        <v>-</v>
      </c>
      <c r="DS367" s="24" t="str">
        <f>IF(DP367&gt;0,WORKDAY(DN367,10),"-")</f>
        <v>-</v>
      </c>
      <c r="DT367" s="5"/>
      <c r="DU367" s="5"/>
      <c r="DV367" s="24" t="str">
        <f>IF(DU367&gt;0,WORKDAY(DR367,10),"-")</f>
        <v>-</v>
      </c>
      <c r="DW367" s="24" t="str">
        <f>IF(DU367&gt;0,WORKDAY(DS367,10),"-")</f>
        <v>-</v>
      </c>
      <c r="DX367" s="5"/>
      <c r="DY367" s="5"/>
      <c r="DZ367" s="54"/>
      <c r="EA367" s="24" t="str">
        <f>IF(DY367&gt;0,WORKDAY(DV367,10),"-")</f>
        <v>-</v>
      </c>
      <c r="EB367" s="24" t="str">
        <f>IF(DY367&gt;0,WORKDAY(DW367,10),"-")</f>
        <v>-</v>
      </c>
      <c r="EC367" s="5"/>
      <c r="ED367" s="5"/>
      <c r="EE367" s="24" t="str">
        <f>IF(ED367&gt;0,WORKDAY(EA367,10),"-")</f>
        <v>-</v>
      </c>
      <c r="EF367" s="24" t="str">
        <f>IF(ED367&gt;0,WORKDAY(EB367,10),"-")</f>
        <v>-</v>
      </c>
      <c r="EG367" s="5"/>
      <c r="EH367" s="5"/>
      <c r="EI367" s="54"/>
      <c r="EJ367" s="24" t="str">
        <f>IF(EH367&gt;0,WORKDAY(EE367,10),"-")</f>
        <v>-</v>
      </c>
      <c r="EK367" s="24" t="str">
        <f>IF(EH367&gt;0,WORKDAY(EF367,10),"-")</f>
        <v>-</v>
      </c>
      <c r="EL367" s="5"/>
      <c r="EM367" s="5"/>
      <c r="EN367" s="24" t="str">
        <f>IF(EM367&gt;0,WORKDAY(EJ367,10),"-")</f>
        <v>-</v>
      </c>
      <c r="EO367" s="24" t="str">
        <f>IF(EM367&gt;0,WORKDAY(EK367,10),"-")</f>
        <v>-</v>
      </c>
      <c r="EP367" s="5"/>
      <c r="EQ367" s="5"/>
      <c r="ER367" s="54"/>
      <c r="ES367" s="54"/>
      <c r="ET367" s="54"/>
      <c r="EU367" s="54"/>
      <c r="EV367" s="54"/>
      <c r="EW367" s="24"/>
      <c r="EX367" s="24"/>
      <c r="EY367" s="167"/>
      <c r="EZ367" s="167"/>
      <c r="FA367" s="193"/>
      <c r="FB367" s="214">
        <v>44209</v>
      </c>
      <c r="FC367" s="214">
        <f>FB367</f>
        <v>44209</v>
      </c>
      <c r="FD367" s="5"/>
      <c r="FE367" s="5"/>
      <c r="FF367" s="24" t="str">
        <f>IF(FE367&gt;0,WORKDAY(FB367,10),"-")</f>
        <v>-</v>
      </c>
      <c r="FG367" s="24" t="str">
        <f>IF(FE367&gt;0,WORKDAY(FC367,10),"-")</f>
        <v>-</v>
      </c>
      <c r="FH367" s="5"/>
      <c r="FI367" s="5"/>
      <c r="FJ367" s="34"/>
      <c r="FK367" s="24">
        <f t="shared" si="357"/>
        <v>44237</v>
      </c>
      <c r="FL367" s="24">
        <f>FK367</f>
        <v>44237</v>
      </c>
      <c r="FM367" s="167"/>
      <c r="FN367" s="167"/>
      <c r="FO367" s="24" t="str">
        <f>IF(FN367&gt;0,WORKDAY(FK367,10),"-")</f>
        <v>-</v>
      </c>
      <c r="FP367" s="24" t="str">
        <f>IF(FN367&gt;0,WORKDAY(FL367,10),"-")</f>
        <v>-</v>
      </c>
      <c r="FQ367" s="5"/>
      <c r="FR367" s="5"/>
      <c r="FS367" s="54"/>
      <c r="FT367" s="24">
        <f t="shared" si="358"/>
        <v>44265</v>
      </c>
      <c r="FU367" s="24">
        <f>FT367</f>
        <v>44265</v>
      </c>
      <c r="FV367" s="5"/>
      <c r="FW367" s="5"/>
      <c r="FX367" s="24" t="str">
        <f>IF(FW367&gt;0,WORKDAY(FT367,10),"-")</f>
        <v>-</v>
      </c>
      <c r="FY367" s="24" t="str">
        <f>IF(FW367&gt;0,WORKDAY(FU367,10),"-")</f>
        <v>-</v>
      </c>
      <c r="FZ367" s="5"/>
      <c r="GA367" s="5"/>
      <c r="GB367" s="54"/>
      <c r="GC367" s="54"/>
      <c r="GD367" s="54"/>
      <c r="GE367" s="54"/>
      <c r="GF367" s="54"/>
      <c r="GG367" s="54"/>
      <c r="GH367" s="54"/>
      <c r="GI367" s="54"/>
      <c r="GJ367" s="54"/>
      <c r="GK367" s="54"/>
      <c r="GL367" s="54"/>
      <c r="GM367" s="54"/>
      <c r="GN367" s="54"/>
      <c r="GO367" s="54"/>
      <c r="GP367" s="54"/>
      <c r="GQ367" s="54"/>
      <c r="GR367" s="54"/>
      <c r="GS367" s="54"/>
      <c r="GT367" s="54"/>
      <c r="GU367" s="54"/>
      <c r="GV367" s="54"/>
      <c r="GW367" s="54"/>
      <c r="GX367" s="54"/>
      <c r="GY367" s="54"/>
      <c r="GZ367" s="193"/>
      <c r="HA367" s="54"/>
      <c r="HB367" s="54"/>
      <c r="HC367" s="54"/>
      <c r="HD367" s="34">
        <f t="shared" ca="1" si="317"/>
        <v>1</v>
      </c>
      <c r="HE367" s="25">
        <f t="shared" ca="1" si="341"/>
        <v>6.8389057750759875E-4</v>
      </c>
      <c r="HF367" s="25">
        <f t="shared" ca="1" si="342"/>
        <v>1.5197568389057751E-3</v>
      </c>
      <c r="HG367" s="25">
        <f t="shared" ca="1" si="343"/>
        <v>9.0543259557344079E-4</v>
      </c>
      <c r="HH367" s="25">
        <f t="shared" ca="1" si="344"/>
        <v>2.012072434607646E-3</v>
      </c>
      <c r="HI367" s="25"/>
      <c r="HJ367" s="25"/>
      <c r="HK367" s="5"/>
      <c r="HL367" s="24">
        <f t="shared" ca="1" si="311"/>
        <v>44243</v>
      </c>
      <c r="HM367" s="107"/>
      <c r="HO367" s="204" t="str">
        <f t="shared" si="319"/>
        <v>ожидание A1</v>
      </c>
      <c r="HP367" s="204" t="str">
        <f t="shared" si="320"/>
        <v>не выгружено 00</v>
      </c>
      <c r="HQ367" s="182" t="str">
        <f t="shared" si="321"/>
        <v>выгружено A1</v>
      </c>
      <c r="HR367" s="182" t="str">
        <f t="shared" si="322"/>
        <v>ожидание A1</v>
      </c>
      <c r="HS367" s="182" t="b">
        <f t="shared" si="323"/>
        <v>0</v>
      </c>
      <c r="HT367" s="182" t="str">
        <f t="shared" si="324"/>
        <v>ожидание замечаний</v>
      </c>
      <c r="HU367" s="182" t="str">
        <f t="shared" si="325"/>
        <v>0055-P2-GA1-CPC-TRM-00652</v>
      </c>
      <c r="HV367" s="191">
        <f t="shared" si="326"/>
        <v>44243</v>
      </c>
      <c r="HW367" s="184" t="str">
        <f t="shared" si="327"/>
        <v>ожидание A1</v>
      </c>
      <c r="HX367" s="191" t="str">
        <f t="shared" si="328"/>
        <v>ожидание A1</v>
      </c>
      <c r="HY367" s="183"/>
      <c r="HZ367" s="182" t="str">
        <f t="shared" si="329"/>
        <v>выгружено</v>
      </c>
      <c r="IA367" s="182" t="str">
        <f t="shared" si="330"/>
        <v>A1</v>
      </c>
      <c r="IB367" s="182" t="str">
        <f t="shared" si="331"/>
        <v>ожидание замечаний к ревизии</v>
      </c>
      <c r="IC367" s="182" t="str">
        <f t="shared" si="332"/>
        <v>A1</v>
      </c>
      <c r="ID367" s="182" t="str">
        <f t="shared" si="333"/>
        <v>A1</v>
      </c>
      <c r="IE367" s="185" t="str">
        <f t="shared" si="334"/>
        <v>1</v>
      </c>
      <c r="IF367" s="135" t="s">
        <v>705</v>
      </c>
      <c r="IG367" s="181">
        <v>1</v>
      </c>
    </row>
    <row r="368" spans="1:289" s="57" customFormat="1" ht="57" hidden="1" customHeight="1">
      <c r="A368" s="6"/>
      <c r="B368" s="19" t="s">
        <v>156</v>
      </c>
      <c r="C368" s="19" t="s">
        <v>157</v>
      </c>
      <c r="D368" s="5"/>
      <c r="E368" s="5"/>
      <c r="F368" s="5"/>
      <c r="G368" s="5"/>
      <c r="H368" s="5" t="s">
        <v>727</v>
      </c>
      <c r="I368" s="5" t="s">
        <v>736</v>
      </c>
      <c r="J368" s="5"/>
      <c r="K368" s="5"/>
      <c r="L368" s="5"/>
      <c r="M368" s="5"/>
      <c r="N368" s="5"/>
      <c r="O368" s="5"/>
      <c r="P368" s="5" t="s">
        <v>751</v>
      </c>
      <c r="Q368" s="5" t="s">
        <v>752</v>
      </c>
      <c r="R368" s="5" t="s">
        <v>206</v>
      </c>
      <c r="S368" s="5" t="s">
        <v>360</v>
      </c>
      <c r="T368" s="5" t="s">
        <v>361</v>
      </c>
      <c r="U368" s="5" t="s">
        <v>158</v>
      </c>
      <c r="V368" s="5"/>
      <c r="W368" s="5" t="str">
        <f>CONCATENATE(X368,"-",Y368,"-",Z368,AA368,,AB368,"-",AC368)</f>
        <v>3-70-JDMCU-0002</v>
      </c>
      <c r="X368" s="19" t="s">
        <v>180</v>
      </c>
      <c r="Y368" s="19">
        <v>70</v>
      </c>
      <c r="Z368" s="19" t="s">
        <v>302</v>
      </c>
      <c r="AA368" s="19" t="s">
        <v>305</v>
      </c>
      <c r="AB368" s="19" t="s">
        <v>355</v>
      </c>
      <c r="AC368" s="19" t="s">
        <v>192</v>
      </c>
      <c r="AD368" s="5"/>
      <c r="AE368" s="19">
        <v>4</v>
      </c>
      <c r="AF368" s="19" t="s">
        <v>181</v>
      </c>
      <c r="AG368" s="19" t="s">
        <v>183</v>
      </c>
      <c r="AH368" s="19">
        <v>320</v>
      </c>
      <c r="AI368" s="19" t="s">
        <v>193</v>
      </c>
      <c r="AJ368" s="5"/>
      <c r="AK368" s="5"/>
      <c r="AL368" s="5" t="s">
        <v>120</v>
      </c>
      <c r="AM368" s="5"/>
      <c r="AN368" s="5" t="s">
        <v>170</v>
      </c>
      <c r="AO368" s="5" t="str">
        <f>CONCATENATE("0055-",B368,"-",C368,"-","4",".",AE368,".",AF368,".",AG368,".",AH368,"-",AL368,".",AN368,"-",AI368)</f>
        <v>0055-CPC-GA1-4.4.4.70.320-ATH1.SB-0003</v>
      </c>
      <c r="AP368" s="5" t="str">
        <f>CONCATENATE("0055-",B368,"-",C368,"-","4",".",AE368,".",AF368,".",AG368,".",AH368,"-",AL368,"-",AN368,"-",AI368,"_",BD368,"_",U368)</f>
        <v>0055-CPC-GA1-4.4.4.70.320-ATH1-SB-0003_A1_ER</v>
      </c>
      <c r="AQ368" s="13" t="s">
        <v>323</v>
      </c>
      <c r="AR368" s="13" t="s">
        <v>395</v>
      </c>
      <c r="AS368" s="13" t="s">
        <v>500</v>
      </c>
      <c r="AT368" s="13" t="s">
        <v>499</v>
      </c>
      <c r="AU368" s="13" t="s">
        <v>321</v>
      </c>
      <c r="AV368" s="13" t="s">
        <v>336</v>
      </c>
      <c r="AW368" s="13" t="str">
        <f>CONCATENATE(AQ368," ",AS368,CHAR(10),W368,CHAR(10),AU368)</f>
        <v>DCS Marshalling Cabinet for IS and NON-IS channels
3-70-JDMCU-0002
Electrical circuits</v>
      </c>
      <c r="AX368" s="13" t="str">
        <f>CONCATENATE(AR368," ",AT368,CHAR(10),W368,CHAR(10),AV368)</f>
        <v>Шкаф кроссовый РСУ, аналоговые и дискретные сигналы, искробезопасный и неискробезопасный
3-70-JDMCU-0002
Схема электрическая принципиальная</v>
      </c>
      <c r="AY368" s="5"/>
      <c r="AZ368" s="5" t="s">
        <v>490</v>
      </c>
      <c r="BA368" s="5" t="s">
        <v>489</v>
      </c>
      <c r="BB368" s="5" t="str">
        <f>IF(FW368&gt;0,"02",IF(FN368&gt;0,"01",IF(FE368&gt;0,"00",IF(EM368&gt;0,"G1",IF(ED368&gt;0,"F1",IF(DU368&gt;0,"E1",IF(DL368&gt;0,"D1",IF(DC368&gt;0,"C1",IF(CT368&gt;0,"B1",IF(BM368&gt;0,"A1","-"))))))))))</f>
        <v>A1</v>
      </c>
      <c r="BC368" s="167" t="str">
        <f t="shared" si="355"/>
        <v>IFR</v>
      </c>
      <c r="BD368" s="5" t="str">
        <f t="shared" si="356"/>
        <v>A1</v>
      </c>
      <c r="BE368" s="5"/>
      <c r="BF368" s="5"/>
      <c r="BG368" s="12"/>
      <c r="BH368" s="5"/>
      <c r="BI368" s="5"/>
      <c r="BJ368" s="54">
        <f>FB368-(28+15)</f>
        <v>44166</v>
      </c>
      <c r="BK368" s="54">
        <f ca="1">IF(BM368&gt;0,BL368,IF(BJ368&lt;TODAY(),WORKDAY(TODAY(),10),BJ368))</f>
        <v>44243</v>
      </c>
      <c r="BL368" s="193">
        <v>44243</v>
      </c>
      <c r="BM368" s="167" t="s">
        <v>777</v>
      </c>
      <c r="BN368" s="167"/>
      <c r="BO368" s="167"/>
      <c r="BP368" s="167"/>
      <c r="BQ368" s="167"/>
      <c r="BR368" s="157"/>
      <c r="BS368" s="157"/>
      <c r="BT368" s="157"/>
      <c r="BU368" s="157"/>
      <c r="BV368" s="157"/>
      <c r="BW368" s="147"/>
      <c r="BX368" s="147"/>
      <c r="BY368" s="147"/>
      <c r="BZ368" s="147"/>
      <c r="CA368" s="147"/>
      <c r="CB368" s="125"/>
      <c r="CC368" s="125"/>
      <c r="CD368" s="125"/>
      <c r="CE368" s="125"/>
      <c r="CF368" s="125"/>
      <c r="CG368" s="125"/>
      <c r="CH368" s="125"/>
      <c r="CI368" s="125"/>
      <c r="CJ368" s="125"/>
      <c r="CK368" s="125"/>
      <c r="CL368" s="24">
        <f>WORKDAY(BJ368,20)</f>
        <v>44194</v>
      </c>
      <c r="CM368" s="24">
        <f ca="1">IF(BM368&gt;0,WORKDAY(BK368,10),"-")</f>
        <v>44257</v>
      </c>
      <c r="CN368" s="54"/>
      <c r="CO368" s="117"/>
      <c r="CP368" s="34"/>
      <c r="CQ368" s="24">
        <f>WORKDAY(CL368,10)</f>
        <v>44208</v>
      </c>
      <c r="CR368" s="24" t="str">
        <f>IF(CO368&gt;0,WORKDAY(CM368,10),"-")</f>
        <v>-</v>
      </c>
      <c r="CS368" s="54"/>
      <c r="CT368" s="5"/>
      <c r="CU368" s="24" t="str">
        <f>IF(CT368&gt;0,WORKDAY(CQ368,10),"-")</f>
        <v>-</v>
      </c>
      <c r="CV368" s="24" t="str">
        <f>IF(CT368&gt;0,WORKDAY(CR368,10),"-")</f>
        <v>-</v>
      </c>
      <c r="CW368" s="54"/>
      <c r="CX368" s="5"/>
      <c r="CY368" s="34"/>
      <c r="CZ368" s="24" t="str">
        <f>IF(CX368&gt;0,WORKDAY(CU368,10),"-")</f>
        <v>-</v>
      </c>
      <c r="DA368" s="24" t="str">
        <f>IF(CX368&gt;0,WORKDAY(CV368,10),"-")</f>
        <v>-</v>
      </c>
      <c r="DB368" s="24"/>
      <c r="DC368" s="5"/>
      <c r="DD368" s="24" t="str">
        <f>IF(DC368&gt;0,WORKDAY(CZ368,10),"-")</f>
        <v>-</v>
      </c>
      <c r="DE368" s="24" t="str">
        <f>IF(DC368&gt;0,WORKDAY(DA368,10),"-")</f>
        <v>-</v>
      </c>
      <c r="DF368" s="5"/>
      <c r="DG368" s="5"/>
      <c r="DH368" s="54"/>
      <c r="DI368" s="24" t="str">
        <f>IF(DG368&gt;0,WORKDAY(DD368,10),"-")</f>
        <v>-</v>
      </c>
      <c r="DJ368" s="24" t="str">
        <f>IF(DG368&gt;0,WORKDAY(DE368,10),"-")</f>
        <v>-</v>
      </c>
      <c r="DK368" s="5"/>
      <c r="DL368" s="5"/>
      <c r="DM368" s="24" t="str">
        <f>IF(DL368&gt;0,WORKDAY(DI368,10),"-")</f>
        <v>-</v>
      </c>
      <c r="DN368" s="24" t="str">
        <f>IF(DL368&gt;0,WORKDAY(DJ368,10),"-")</f>
        <v>-</v>
      </c>
      <c r="DO368" s="5"/>
      <c r="DP368" s="5"/>
      <c r="DQ368" s="54"/>
      <c r="DR368" s="24" t="str">
        <f>IF(DP368&gt;0,WORKDAY(DM368,10),"-")</f>
        <v>-</v>
      </c>
      <c r="DS368" s="24" t="str">
        <f>IF(DP368&gt;0,WORKDAY(DN368,10),"-")</f>
        <v>-</v>
      </c>
      <c r="DT368" s="5"/>
      <c r="DU368" s="5"/>
      <c r="DV368" s="24" t="str">
        <f>IF(DU368&gt;0,WORKDAY(DR368,10),"-")</f>
        <v>-</v>
      </c>
      <c r="DW368" s="24" t="str">
        <f>IF(DU368&gt;0,WORKDAY(DS368,10),"-")</f>
        <v>-</v>
      </c>
      <c r="DX368" s="5"/>
      <c r="DY368" s="5"/>
      <c r="DZ368" s="54"/>
      <c r="EA368" s="24" t="str">
        <f>IF(DY368&gt;0,WORKDAY(DV368,10),"-")</f>
        <v>-</v>
      </c>
      <c r="EB368" s="24" t="str">
        <f>IF(DY368&gt;0,WORKDAY(DW368,10),"-")</f>
        <v>-</v>
      </c>
      <c r="EC368" s="5"/>
      <c r="ED368" s="5"/>
      <c r="EE368" s="24" t="str">
        <f>IF(ED368&gt;0,WORKDAY(EA368,10),"-")</f>
        <v>-</v>
      </c>
      <c r="EF368" s="24" t="str">
        <f>IF(ED368&gt;0,WORKDAY(EB368,10),"-")</f>
        <v>-</v>
      </c>
      <c r="EG368" s="5"/>
      <c r="EH368" s="5"/>
      <c r="EI368" s="54"/>
      <c r="EJ368" s="24" t="str">
        <f>IF(EH368&gt;0,WORKDAY(EE368,10),"-")</f>
        <v>-</v>
      </c>
      <c r="EK368" s="24" t="str">
        <f>IF(EH368&gt;0,WORKDAY(EF368,10),"-")</f>
        <v>-</v>
      </c>
      <c r="EL368" s="5"/>
      <c r="EM368" s="5"/>
      <c r="EN368" s="24" t="str">
        <f>IF(EM368&gt;0,WORKDAY(EJ368,10),"-")</f>
        <v>-</v>
      </c>
      <c r="EO368" s="24" t="str">
        <f>IF(EM368&gt;0,WORKDAY(EK368,10),"-")</f>
        <v>-</v>
      </c>
      <c r="EP368" s="5"/>
      <c r="EQ368" s="5"/>
      <c r="ER368" s="54"/>
      <c r="ES368" s="54"/>
      <c r="ET368" s="54"/>
      <c r="EU368" s="54"/>
      <c r="EV368" s="54"/>
      <c r="EW368" s="24"/>
      <c r="EX368" s="24"/>
      <c r="EY368" s="167"/>
      <c r="EZ368" s="167"/>
      <c r="FA368" s="193"/>
      <c r="FB368" s="214">
        <v>44209</v>
      </c>
      <c r="FC368" s="214">
        <f>FB368</f>
        <v>44209</v>
      </c>
      <c r="FD368" s="5"/>
      <c r="FE368" s="5"/>
      <c r="FF368" s="24" t="str">
        <f>IF(FE368&gt;0,WORKDAY(FB368,10),"-")</f>
        <v>-</v>
      </c>
      <c r="FG368" s="24" t="str">
        <f>IF(FE368&gt;0,WORKDAY(FC368,10),"-")</f>
        <v>-</v>
      </c>
      <c r="FH368" s="5"/>
      <c r="FI368" s="5"/>
      <c r="FJ368" s="34"/>
      <c r="FK368" s="24">
        <f t="shared" si="357"/>
        <v>44237</v>
      </c>
      <c r="FL368" s="24">
        <f>FK368</f>
        <v>44237</v>
      </c>
      <c r="FM368" s="167"/>
      <c r="FN368" s="167"/>
      <c r="FO368" s="24" t="str">
        <f>IF(FN368&gt;0,WORKDAY(FK368,10),"-")</f>
        <v>-</v>
      </c>
      <c r="FP368" s="24" t="str">
        <f>IF(FN368&gt;0,WORKDAY(FL368,10),"-")</f>
        <v>-</v>
      </c>
      <c r="FQ368" s="5"/>
      <c r="FR368" s="5"/>
      <c r="FS368" s="54"/>
      <c r="FT368" s="24">
        <f t="shared" si="358"/>
        <v>44265</v>
      </c>
      <c r="FU368" s="24">
        <f>FT368</f>
        <v>44265</v>
      </c>
      <c r="FV368" s="5"/>
      <c r="FW368" s="5"/>
      <c r="FX368" s="24" t="str">
        <f>IF(FW368&gt;0,WORKDAY(FT368,10),"-")</f>
        <v>-</v>
      </c>
      <c r="FY368" s="24" t="str">
        <f>IF(FW368&gt;0,WORKDAY(FU368,10),"-")</f>
        <v>-</v>
      </c>
      <c r="FZ368" s="5"/>
      <c r="GA368" s="5"/>
      <c r="GB368" s="54"/>
      <c r="GC368" s="54"/>
      <c r="GD368" s="54"/>
      <c r="GE368" s="54"/>
      <c r="GF368" s="54"/>
      <c r="GG368" s="54"/>
      <c r="GH368" s="54"/>
      <c r="GI368" s="54"/>
      <c r="GJ368" s="54"/>
      <c r="GK368" s="54"/>
      <c r="GL368" s="54"/>
      <c r="GM368" s="54"/>
      <c r="GN368" s="54"/>
      <c r="GO368" s="54"/>
      <c r="GP368" s="54"/>
      <c r="GQ368" s="54"/>
      <c r="GR368" s="54"/>
      <c r="GS368" s="54"/>
      <c r="GT368" s="54"/>
      <c r="GU368" s="54"/>
      <c r="GV368" s="54"/>
      <c r="GW368" s="54"/>
      <c r="GX368" s="54"/>
      <c r="GY368" s="54"/>
      <c r="GZ368" s="193"/>
      <c r="HA368" s="54"/>
      <c r="HB368" s="54"/>
      <c r="HC368" s="54"/>
      <c r="HD368" s="34">
        <f t="shared" ca="1" si="317"/>
        <v>1</v>
      </c>
      <c r="HE368" s="25">
        <f t="shared" ca="1" si="341"/>
        <v>6.8389057750759875E-4</v>
      </c>
      <c r="HF368" s="25">
        <f t="shared" ca="1" si="342"/>
        <v>1.5197568389057751E-3</v>
      </c>
      <c r="HG368" s="25">
        <f t="shared" ca="1" si="343"/>
        <v>9.0543259557344079E-4</v>
      </c>
      <c r="HH368" s="25">
        <f t="shared" ca="1" si="344"/>
        <v>2.012072434607646E-3</v>
      </c>
      <c r="HI368" s="25"/>
      <c r="HJ368" s="25"/>
      <c r="HK368" s="5"/>
      <c r="HL368" s="24">
        <f t="shared" ca="1" si="311"/>
        <v>44243</v>
      </c>
      <c r="HM368" s="107"/>
      <c r="HO368" s="204" t="str">
        <f t="shared" si="319"/>
        <v>ожидание A1</v>
      </c>
      <c r="HP368" s="204" t="str">
        <f t="shared" si="320"/>
        <v>не выгружено 00</v>
      </c>
      <c r="HQ368" s="182" t="str">
        <f t="shared" si="321"/>
        <v>выгружено A1</v>
      </c>
      <c r="HR368" s="182" t="str">
        <f t="shared" si="322"/>
        <v>ожидание A1</v>
      </c>
      <c r="HS368" s="182" t="b">
        <f t="shared" si="323"/>
        <v>0</v>
      </c>
      <c r="HT368" s="182" t="str">
        <f t="shared" si="324"/>
        <v>ожидание замечаний</v>
      </c>
      <c r="HU368" s="182" t="str">
        <f t="shared" si="325"/>
        <v>0055-P2-GA1-CPC-TRM-00652</v>
      </c>
      <c r="HV368" s="191">
        <f t="shared" si="326"/>
        <v>44243</v>
      </c>
      <c r="HW368" s="184" t="str">
        <f t="shared" si="327"/>
        <v>ожидание A1</v>
      </c>
      <c r="HX368" s="191" t="str">
        <f t="shared" si="328"/>
        <v>ожидание A1</v>
      </c>
      <c r="HY368" s="183"/>
      <c r="HZ368" s="182" t="str">
        <f t="shared" si="329"/>
        <v>выгружено</v>
      </c>
      <c r="IA368" s="182" t="str">
        <f t="shared" si="330"/>
        <v>A1</v>
      </c>
      <c r="IB368" s="182" t="str">
        <f t="shared" si="331"/>
        <v>ожидание замечаний к ревизии</v>
      </c>
      <c r="IC368" s="182" t="str">
        <f t="shared" si="332"/>
        <v>A1</v>
      </c>
      <c r="ID368" s="182" t="str">
        <f t="shared" si="333"/>
        <v>A1</v>
      </c>
      <c r="IE368" s="185" t="str">
        <f t="shared" si="334"/>
        <v>1</v>
      </c>
      <c r="IF368" s="135" t="s">
        <v>705</v>
      </c>
      <c r="IG368" s="181">
        <v>1</v>
      </c>
    </row>
    <row r="369" spans="1:289" s="57" customFormat="1" ht="57" hidden="1" customHeight="1">
      <c r="A369" s="6"/>
      <c r="B369" s="19" t="s">
        <v>156</v>
      </c>
      <c r="C369" s="19" t="s">
        <v>157</v>
      </c>
      <c r="D369" s="5"/>
      <c r="E369" s="5"/>
      <c r="F369" s="5"/>
      <c r="G369" s="5"/>
      <c r="H369" s="5" t="s">
        <v>727</v>
      </c>
      <c r="I369" s="5" t="s">
        <v>736</v>
      </c>
      <c r="J369" s="5"/>
      <c r="K369" s="5"/>
      <c r="L369" s="5"/>
      <c r="M369" s="5"/>
      <c r="N369" s="5"/>
      <c r="O369" s="5"/>
      <c r="P369" s="5" t="s">
        <v>751</v>
      </c>
      <c r="Q369" s="5" t="s">
        <v>752</v>
      </c>
      <c r="R369" s="5" t="s">
        <v>206</v>
      </c>
      <c r="S369" s="5" t="s">
        <v>360</v>
      </c>
      <c r="T369" s="5" t="s">
        <v>361</v>
      </c>
      <c r="U369" s="5" t="s">
        <v>158</v>
      </c>
      <c r="V369" s="5"/>
      <c r="W369" s="5" t="str">
        <f>CONCATENATE(X369,"-",Y369,"-",Z369,AA369,,AB369,"-",AC369)</f>
        <v>3-70-JDMCU-0002</v>
      </c>
      <c r="X369" s="19" t="s">
        <v>180</v>
      </c>
      <c r="Y369" s="19">
        <v>70</v>
      </c>
      <c r="Z369" s="19" t="s">
        <v>302</v>
      </c>
      <c r="AA369" s="19" t="s">
        <v>305</v>
      </c>
      <c r="AB369" s="19" t="s">
        <v>355</v>
      </c>
      <c r="AC369" s="19" t="s">
        <v>192</v>
      </c>
      <c r="AD369" s="5"/>
      <c r="AE369" s="19">
        <v>4</v>
      </c>
      <c r="AF369" s="19" t="s">
        <v>181</v>
      </c>
      <c r="AG369" s="19" t="s">
        <v>183</v>
      </c>
      <c r="AH369" s="19">
        <v>320</v>
      </c>
      <c r="AI369" s="19" t="s">
        <v>193</v>
      </c>
      <c r="AJ369" s="5"/>
      <c r="AK369" s="5"/>
      <c r="AL369" s="5" t="s">
        <v>120</v>
      </c>
      <c r="AM369" s="5"/>
      <c r="AN369" s="5" t="s">
        <v>546</v>
      </c>
      <c r="AO369" s="5" t="str">
        <f>CONCATENATE("0055-",B369,"-",C369,"-","4",".",AE369,".",AF369,".",AG369,".",AH369,"-",AL369,".",AN369,"-",AI369)</f>
        <v>0055-CPC-GA1-4.4.4.70.320-ATH1.JH-0003</v>
      </c>
      <c r="AP369" s="5" t="str">
        <f>CONCATENATE("0055-",B369,"-",C369,"-","4",".",AE369,".",AF369,".",AG369,".",AH369,"-",AL369,"-",AN369,"-",AI369,"_",BD369,"_",U369)</f>
        <v>0055-CPC-GA1-4.4.4.70.320-ATH1-JH-0003_-_ER</v>
      </c>
      <c r="AQ369" s="13" t="s">
        <v>323</v>
      </c>
      <c r="AR369" s="13" t="s">
        <v>395</v>
      </c>
      <c r="AS369" s="13" t="s">
        <v>500</v>
      </c>
      <c r="AT369" s="13" t="s">
        <v>499</v>
      </c>
      <c r="AU369" s="13" t="s">
        <v>286</v>
      </c>
      <c r="AV369" s="13" t="s">
        <v>287</v>
      </c>
      <c r="AW369" s="13" t="str">
        <f>CONCATENATE(AQ369," ",AS369,CHAR(10),W369,CHAR(10),AU369)</f>
        <v>DCS Marshalling Cabinet for IS and NON-IS channels
3-70-JDMCU-0002
Passport</v>
      </c>
      <c r="AX369" s="13" t="str">
        <f>CONCATENATE(AR369," ",AT369,CHAR(10),W369,CHAR(10),AV369)</f>
        <v>Шкаф кроссовый РСУ, аналоговые и дискретные сигналы, искробезопасный и неискробезопасный
3-70-JDMCU-0002
Паспорт</v>
      </c>
      <c r="AY369" s="5"/>
      <c r="AZ369" s="5" t="s">
        <v>490</v>
      </c>
      <c r="BA369" s="5" t="s">
        <v>489</v>
      </c>
      <c r="BB369" s="5" t="str">
        <f>IF(FW369&gt;0,"02",IF(FN369&gt;0,"01",IF(FE369&gt;0,"00",IF(EM369&gt;0,"G1",IF(ED369&gt;0,"F1",IF(DU369&gt;0,"E1",IF(DL369&gt;0,"D1",IF(DC369&gt;0,"C1",IF(CT369&gt;0,"B1",IF(BM369&gt;0,"A1","-"))))))))))</f>
        <v>-</v>
      </c>
      <c r="BC369" s="167" t="str">
        <f t="shared" si="355"/>
        <v>-</v>
      </c>
      <c r="BD369" s="5" t="str">
        <f t="shared" si="356"/>
        <v>-</v>
      </c>
      <c r="BE369" s="5"/>
      <c r="BF369" s="5"/>
      <c r="BG369" s="12"/>
      <c r="BH369" s="5"/>
      <c r="BI369" s="5"/>
      <c r="BJ369" s="54">
        <f>FB369-(28+15)</f>
        <v>44227</v>
      </c>
      <c r="BK369" s="54">
        <f ca="1">IF(BM369&gt;0,BL369,IF(BJ369&lt;TODAY(),WORKDAY(TODAY(),10),BJ369))</f>
        <v>44294</v>
      </c>
      <c r="BL369" s="54"/>
      <c r="BM369" s="5"/>
      <c r="BN369" s="167"/>
      <c r="BO369" s="167"/>
      <c r="BP369" s="167"/>
      <c r="BQ369" s="167"/>
      <c r="BR369" s="157"/>
      <c r="BS369" s="157"/>
      <c r="BT369" s="157"/>
      <c r="BU369" s="157"/>
      <c r="BV369" s="157"/>
      <c r="BW369" s="147"/>
      <c r="BX369" s="147"/>
      <c r="BY369" s="147"/>
      <c r="BZ369" s="147"/>
      <c r="CA369" s="147"/>
      <c r="CB369" s="125"/>
      <c r="CC369" s="125"/>
      <c r="CD369" s="125"/>
      <c r="CE369" s="125"/>
      <c r="CF369" s="125"/>
      <c r="CG369" s="125"/>
      <c r="CH369" s="125"/>
      <c r="CI369" s="125"/>
      <c r="CJ369" s="125"/>
      <c r="CK369" s="125"/>
      <c r="CL369" s="24">
        <f>WORKDAY(BJ369,20)</f>
        <v>44253</v>
      </c>
      <c r="CM369" s="24" t="str">
        <f>IF(BM369&gt;0,WORKDAY(BK369,10),"-")</f>
        <v>-</v>
      </c>
      <c r="CN369" s="54"/>
      <c r="CO369" s="117"/>
      <c r="CP369" s="34">
        <v>3</v>
      </c>
      <c r="CQ369" s="24">
        <f>WORKDAY(CL369,10)</f>
        <v>44267</v>
      </c>
      <c r="CR369" s="24" t="str">
        <f>IF(CO369&gt;0,WORKDAY(CM369,10),"-")</f>
        <v>-</v>
      </c>
      <c r="CS369" s="54"/>
      <c r="CT369" s="5"/>
      <c r="CU369" s="24" t="str">
        <f>IF(CT369&gt;0,WORKDAY(CQ369,10),"-")</f>
        <v>-</v>
      </c>
      <c r="CV369" s="24" t="str">
        <f>IF(CT369&gt;0,WORKDAY(CR369,10),"-")</f>
        <v>-</v>
      </c>
      <c r="CW369" s="54"/>
      <c r="CX369" s="5"/>
      <c r="CY369" s="34"/>
      <c r="CZ369" s="24" t="str">
        <f>IF(CX369&gt;0,WORKDAY(CU369,10),"-")</f>
        <v>-</v>
      </c>
      <c r="DA369" s="24" t="str">
        <f>IF(CX369&gt;0,WORKDAY(CV369,10),"-")</f>
        <v>-</v>
      </c>
      <c r="DB369" s="24"/>
      <c r="DC369" s="5"/>
      <c r="DD369" s="24" t="str">
        <f>IF(DC369&gt;0,WORKDAY(CZ369,10),"-")</f>
        <v>-</v>
      </c>
      <c r="DE369" s="24" t="str">
        <f>IF(DC369&gt;0,WORKDAY(DA369,10),"-")</f>
        <v>-</v>
      </c>
      <c r="DF369" s="5"/>
      <c r="DG369" s="5"/>
      <c r="DH369" s="54"/>
      <c r="DI369" s="24" t="str">
        <f>IF(DG369&gt;0,WORKDAY(DD369,10),"-")</f>
        <v>-</v>
      </c>
      <c r="DJ369" s="24" t="str">
        <f>IF(DG369&gt;0,WORKDAY(DE369,10),"-")</f>
        <v>-</v>
      </c>
      <c r="DK369" s="5"/>
      <c r="DL369" s="5"/>
      <c r="DM369" s="24" t="str">
        <f>IF(DL369&gt;0,WORKDAY(DI369,10),"-")</f>
        <v>-</v>
      </c>
      <c r="DN369" s="24" t="str">
        <f>IF(DL369&gt;0,WORKDAY(DJ369,10),"-")</f>
        <v>-</v>
      </c>
      <c r="DO369" s="5"/>
      <c r="DP369" s="5"/>
      <c r="DQ369" s="54"/>
      <c r="DR369" s="24" t="str">
        <f>IF(DP369&gt;0,WORKDAY(DM369,10),"-")</f>
        <v>-</v>
      </c>
      <c r="DS369" s="24" t="str">
        <f>IF(DP369&gt;0,WORKDAY(DN369,10),"-")</f>
        <v>-</v>
      </c>
      <c r="DT369" s="5"/>
      <c r="DU369" s="5"/>
      <c r="DV369" s="24" t="str">
        <f>IF(DU369&gt;0,WORKDAY(DR369,10),"-")</f>
        <v>-</v>
      </c>
      <c r="DW369" s="24" t="str">
        <f>IF(DU369&gt;0,WORKDAY(DS369,10),"-")</f>
        <v>-</v>
      </c>
      <c r="DX369" s="5"/>
      <c r="DY369" s="5"/>
      <c r="DZ369" s="54"/>
      <c r="EA369" s="24" t="str">
        <f>IF(DY369&gt;0,WORKDAY(DV369,10),"-")</f>
        <v>-</v>
      </c>
      <c r="EB369" s="24" t="str">
        <f>IF(DY369&gt;0,WORKDAY(DW369,10),"-")</f>
        <v>-</v>
      </c>
      <c r="EC369" s="5"/>
      <c r="ED369" s="5"/>
      <c r="EE369" s="24" t="str">
        <f>IF(ED369&gt;0,WORKDAY(EA369,10),"-")</f>
        <v>-</v>
      </c>
      <c r="EF369" s="24" t="str">
        <f>IF(ED369&gt;0,WORKDAY(EB369,10),"-")</f>
        <v>-</v>
      </c>
      <c r="EG369" s="5"/>
      <c r="EH369" s="5"/>
      <c r="EI369" s="54"/>
      <c r="EJ369" s="24" t="str">
        <f>IF(EH369&gt;0,WORKDAY(EE369,10),"-")</f>
        <v>-</v>
      </c>
      <c r="EK369" s="24" t="str">
        <f>IF(EH369&gt;0,WORKDAY(EF369,10),"-")</f>
        <v>-</v>
      </c>
      <c r="EL369" s="5"/>
      <c r="EM369" s="5"/>
      <c r="EN369" s="24" t="str">
        <f>IF(EM369&gt;0,WORKDAY(EJ369,10),"-")</f>
        <v>-</v>
      </c>
      <c r="EO369" s="24" t="str">
        <f>IF(EM369&gt;0,WORKDAY(EK369,10),"-")</f>
        <v>-</v>
      </c>
      <c r="EP369" s="5"/>
      <c r="EQ369" s="5"/>
      <c r="ER369" s="54"/>
      <c r="ES369" s="54"/>
      <c r="ET369" s="54"/>
      <c r="EU369" s="54"/>
      <c r="EV369" s="54"/>
      <c r="EW369" s="24"/>
      <c r="EX369" s="24"/>
      <c r="EY369" s="167"/>
      <c r="EZ369" s="167"/>
      <c r="FA369" s="193"/>
      <c r="FB369" s="214">
        <v>44270</v>
      </c>
      <c r="FC369" s="214">
        <f>FB369</f>
        <v>44270</v>
      </c>
      <c r="FD369" s="167"/>
      <c r="FE369" s="167"/>
      <c r="FF369" s="24" t="str">
        <f>IF(FE369&gt;0,WORKDAY(FB369,10),"-")</f>
        <v>-</v>
      </c>
      <c r="FG369" s="24" t="str">
        <f>IF(FE369&gt;0,WORKDAY(FC369,10),"-")</f>
        <v>-</v>
      </c>
      <c r="FH369" s="5"/>
      <c r="FI369" s="5"/>
      <c r="FJ369" s="34"/>
      <c r="FK369" s="24"/>
      <c r="FL369" s="24">
        <f>FK369</f>
        <v>0</v>
      </c>
      <c r="FM369" s="5"/>
      <c r="FN369" s="5"/>
      <c r="FO369" s="24" t="str">
        <f>IF(FN369&gt;0,WORKDAY(FK369,10),"-")</f>
        <v>-</v>
      </c>
      <c r="FP369" s="24" t="str">
        <f>IF(FN369&gt;0,WORKDAY(FL369,10),"-")</f>
        <v>-</v>
      </c>
      <c r="FQ369" s="5"/>
      <c r="FR369" s="5"/>
      <c r="FS369" s="54"/>
      <c r="FT369" s="24"/>
      <c r="FU369" s="24">
        <f>FT369</f>
        <v>0</v>
      </c>
      <c r="FV369" s="5"/>
      <c r="FW369" s="5"/>
      <c r="FX369" s="24" t="str">
        <f>IF(FW369&gt;0,WORKDAY(FT369,10),"-")</f>
        <v>-</v>
      </c>
      <c r="FY369" s="24" t="str">
        <f>IF(FW369&gt;0,WORKDAY(FU369,10),"-")</f>
        <v>-</v>
      </c>
      <c r="FZ369" s="5"/>
      <c r="GA369" s="5"/>
      <c r="GB369" s="54"/>
      <c r="GC369" s="54"/>
      <c r="GD369" s="54"/>
      <c r="GE369" s="54"/>
      <c r="GF369" s="54"/>
      <c r="GG369" s="54"/>
      <c r="GH369" s="54"/>
      <c r="GI369" s="54"/>
      <c r="GJ369" s="54"/>
      <c r="GK369" s="54"/>
      <c r="GL369" s="54"/>
      <c r="GM369" s="54"/>
      <c r="GN369" s="54"/>
      <c r="GO369" s="54"/>
      <c r="GP369" s="54"/>
      <c r="GQ369" s="54"/>
      <c r="GR369" s="54"/>
      <c r="GS369" s="54"/>
      <c r="GT369" s="54"/>
      <c r="GU369" s="54"/>
      <c r="GV369" s="54"/>
      <c r="GW369" s="54"/>
      <c r="GX369" s="54"/>
      <c r="GY369" s="54"/>
      <c r="GZ369" s="193"/>
      <c r="HA369" s="54"/>
      <c r="HB369" s="54"/>
      <c r="HC369" s="54"/>
      <c r="HD369" s="34">
        <f t="shared" ca="1" si="317"/>
        <v>1</v>
      </c>
      <c r="HE369" s="25">
        <f t="shared" si="341"/>
        <v>0</v>
      </c>
      <c r="HF369" s="25">
        <f t="shared" ca="1" si="342"/>
        <v>1.5197568389057751E-3</v>
      </c>
      <c r="HG369" s="25">
        <f t="shared" si="343"/>
        <v>0</v>
      </c>
      <c r="HH369" s="25">
        <f t="shared" ca="1" si="344"/>
        <v>2.012072434607646E-3</v>
      </c>
      <c r="HI369" s="25"/>
      <c r="HJ369" s="25"/>
      <c r="HK369" s="5"/>
      <c r="HL369" s="24" t="str">
        <f t="shared" ca="1" si="311"/>
        <v>-</v>
      </c>
      <c r="HM369" s="107"/>
      <c r="HO369" s="204" t="str">
        <f t="shared" si="319"/>
        <v>не выгружено A1</v>
      </c>
      <c r="HP369" s="204" t="str">
        <f t="shared" si="320"/>
        <v>не выгружено 00</v>
      </c>
      <c r="HQ369" s="182" t="str">
        <f t="shared" si="321"/>
        <v>не выгружено A1</v>
      </c>
      <c r="HR369" s="182" t="str">
        <f t="shared" si="322"/>
        <v>не выгружено A1</v>
      </c>
      <c r="HS369" s="182" t="b">
        <f t="shared" si="323"/>
        <v>0</v>
      </c>
      <c r="HT369" s="182" t="str">
        <f t="shared" si="324"/>
        <v>не выгружено A1</v>
      </c>
      <c r="HU369" s="182" t="str">
        <f t="shared" si="325"/>
        <v>не выгружено A1</v>
      </c>
      <c r="HV369" s="191" t="str">
        <f t="shared" si="326"/>
        <v>не выгружено A1</v>
      </c>
      <c r="HW369" s="184" t="str">
        <f t="shared" si="327"/>
        <v>не выгружено A1</v>
      </c>
      <c r="HX369" s="191" t="str">
        <f t="shared" si="328"/>
        <v>не выгружено A1</v>
      </c>
      <c r="HY369" s="183"/>
      <c r="HZ369" s="182" t="str">
        <f t="shared" si="329"/>
        <v>не выгружено</v>
      </c>
      <c r="IA369" s="182" t="str">
        <f t="shared" si="330"/>
        <v>A1</v>
      </c>
      <c r="IB369" s="182" t="str">
        <f t="shared" si="331"/>
        <v>не выгружено</v>
      </c>
      <c r="IC369" s="182" t="str">
        <f t="shared" si="332"/>
        <v>A1</v>
      </c>
      <c r="ID369" s="182" t="str">
        <f t="shared" si="333"/>
        <v>A1</v>
      </c>
      <c r="IE369" s="185" t="str">
        <f t="shared" si="334"/>
        <v>выгрузить A1</v>
      </c>
      <c r="IF369" s="135" t="s">
        <v>705</v>
      </c>
      <c r="IG369" s="181">
        <v>1</v>
      </c>
    </row>
    <row r="370" spans="1:289" s="87" customFormat="1" ht="15" hidden="1" customHeight="1">
      <c r="A370" s="17"/>
      <c r="B370" s="20"/>
      <c r="C370" s="20"/>
      <c r="D370" s="18"/>
      <c r="E370" s="18"/>
      <c r="F370" s="18"/>
      <c r="G370" s="18"/>
      <c r="H370" s="18"/>
      <c r="I370" s="18"/>
      <c r="J370" s="18"/>
      <c r="K370" s="18"/>
      <c r="L370" s="18"/>
      <c r="M370" s="18"/>
      <c r="N370" s="18"/>
      <c r="O370" s="18"/>
      <c r="P370" s="18"/>
      <c r="Q370" s="18"/>
      <c r="R370" s="18"/>
      <c r="S370" s="18"/>
      <c r="T370" s="18"/>
      <c r="U370" s="18"/>
      <c r="V370" s="18"/>
      <c r="W370" s="20"/>
      <c r="X370" s="20"/>
      <c r="Y370" s="20"/>
      <c r="Z370" s="20"/>
      <c r="AA370" s="20"/>
      <c r="AB370" s="20"/>
      <c r="AC370" s="20"/>
      <c r="AD370" s="18"/>
      <c r="AE370" s="20"/>
      <c r="AF370" s="20"/>
      <c r="AG370" s="20"/>
      <c r="AH370" s="20"/>
      <c r="AI370" s="20"/>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71"/>
      <c r="BO370" s="171"/>
      <c r="BP370" s="171"/>
      <c r="BQ370" s="171"/>
      <c r="BR370" s="161"/>
      <c r="BS370" s="161"/>
      <c r="BT370" s="161"/>
      <c r="BU370" s="161"/>
      <c r="BV370" s="161"/>
      <c r="BW370" s="151"/>
      <c r="BX370" s="151"/>
      <c r="BY370" s="151"/>
      <c r="BZ370" s="151"/>
      <c r="CA370" s="151"/>
      <c r="CB370" s="129"/>
      <c r="CC370" s="129"/>
      <c r="CD370" s="129"/>
      <c r="CE370" s="129"/>
      <c r="CF370" s="129"/>
      <c r="CG370" s="129"/>
      <c r="CH370" s="129"/>
      <c r="CI370" s="129"/>
      <c r="CJ370" s="129"/>
      <c r="CK370" s="129"/>
      <c r="CL370" s="18"/>
      <c r="CM370" s="18"/>
      <c r="CN370" s="18"/>
      <c r="CO370" s="118"/>
      <c r="CP370" s="48"/>
      <c r="CQ370" s="18"/>
      <c r="CR370" s="18"/>
      <c r="CS370" s="18"/>
      <c r="CT370" s="18"/>
      <c r="CU370" s="18"/>
      <c r="CV370" s="18"/>
      <c r="CW370" s="18"/>
      <c r="CX370" s="18"/>
      <c r="CY370" s="34"/>
      <c r="CZ370" s="18"/>
      <c r="DA370" s="18"/>
      <c r="DB370" s="18"/>
      <c r="DC370" s="18"/>
      <c r="DD370" s="18"/>
      <c r="DE370" s="18"/>
      <c r="DF370" s="18"/>
      <c r="DG370" s="18"/>
      <c r="DH370" s="45"/>
      <c r="DI370" s="18"/>
      <c r="DJ370" s="18"/>
      <c r="DK370" s="18"/>
      <c r="DL370" s="18"/>
      <c r="DM370" s="18"/>
      <c r="DN370" s="18"/>
      <c r="DO370" s="18"/>
      <c r="DP370" s="18"/>
      <c r="DQ370" s="45"/>
      <c r="DR370" s="18"/>
      <c r="DS370" s="18"/>
      <c r="DT370" s="18"/>
      <c r="DU370" s="18"/>
      <c r="DV370" s="18"/>
      <c r="DW370" s="18"/>
      <c r="DX370" s="18"/>
      <c r="DY370" s="18"/>
      <c r="DZ370" s="45"/>
      <c r="EA370" s="18"/>
      <c r="EB370" s="18"/>
      <c r="EC370" s="18"/>
      <c r="ED370" s="18"/>
      <c r="EE370" s="18"/>
      <c r="EF370" s="18"/>
      <c r="EG370" s="18"/>
      <c r="EH370" s="18"/>
      <c r="EI370" s="45"/>
      <c r="EJ370" s="18"/>
      <c r="EK370" s="18"/>
      <c r="EL370" s="18"/>
      <c r="EM370" s="18"/>
      <c r="EN370" s="18"/>
      <c r="EO370" s="18"/>
      <c r="EP370" s="18"/>
      <c r="EQ370" s="18"/>
      <c r="ER370" s="45"/>
      <c r="ES370" s="110"/>
      <c r="ET370" s="110"/>
      <c r="EU370" s="110"/>
      <c r="EV370" s="110"/>
      <c r="EW370" s="192"/>
      <c r="EX370" s="192"/>
      <c r="EY370" s="192"/>
      <c r="EZ370" s="192"/>
      <c r="FA370" s="199"/>
      <c r="FB370" s="214"/>
      <c r="FC370" s="214"/>
      <c r="FD370" s="18"/>
      <c r="FE370" s="18"/>
      <c r="FF370" s="18"/>
      <c r="FG370" s="18"/>
      <c r="FH370" s="18"/>
      <c r="FI370" s="18"/>
      <c r="FJ370" s="34"/>
      <c r="FK370" s="18"/>
      <c r="FL370" s="18"/>
      <c r="FM370" s="18"/>
      <c r="FN370" s="18"/>
      <c r="FO370" s="18"/>
      <c r="FP370" s="18"/>
      <c r="FQ370" s="18"/>
      <c r="FR370" s="18"/>
      <c r="FS370" s="45"/>
      <c r="FT370" s="18"/>
      <c r="FU370" s="18"/>
      <c r="FV370" s="18"/>
      <c r="FW370" s="18"/>
      <c r="FX370" s="18"/>
      <c r="FY370" s="18"/>
      <c r="FZ370" s="18"/>
      <c r="GA370" s="18"/>
      <c r="GB370" s="45"/>
      <c r="GC370" s="110"/>
      <c r="GD370" s="110"/>
      <c r="GE370" s="110"/>
      <c r="GF370" s="110"/>
      <c r="GG370" s="110"/>
      <c r="GH370" s="110"/>
      <c r="GI370" s="110"/>
      <c r="GJ370" s="110"/>
      <c r="GK370" s="110"/>
      <c r="GL370" s="110"/>
      <c r="GM370" s="110"/>
      <c r="GN370" s="110"/>
      <c r="GO370" s="110"/>
      <c r="GP370" s="110"/>
      <c r="GQ370" s="110"/>
      <c r="GR370" s="110"/>
      <c r="GS370" s="110"/>
      <c r="GT370" s="110"/>
      <c r="GU370" s="110"/>
      <c r="GV370" s="110"/>
      <c r="GW370" s="110"/>
      <c r="GX370" s="110"/>
      <c r="GY370" s="45"/>
      <c r="GZ370" s="199"/>
      <c r="HA370" s="110"/>
      <c r="HB370" s="110"/>
      <c r="HC370" s="110"/>
      <c r="HD370" s="34">
        <f t="shared" si="317"/>
        <v>0</v>
      </c>
      <c r="HE370" s="25">
        <f t="shared" si="341"/>
        <v>0</v>
      </c>
      <c r="HF370" s="25">
        <f t="shared" si="342"/>
        <v>0</v>
      </c>
      <c r="HG370" s="25">
        <f t="shared" si="343"/>
        <v>0</v>
      </c>
      <c r="HH370" s="25">
        <f t="shared" si="344"/>
        <v>0</v>
      </c>
      <c r="HI370" s="25"/>
      <c r="HJ370" s="18"/>
      <c r="HK370" s="18"/>
      <c r="HL370" s="24" t="str">
        <f t="shared" si="311"/>
        <v>-</v>
      </c>
      <c r="HM370" s="107"/>
      <c r="HN370" s="85"/>
      <c r="HO370" s="204" t="str">
        <f t="shared" si="319"/>
        <v>---/---</v>
      </c>
      <c r="HP370" s="204" t="str">
        <f t="shared" si="320"/>
        <v>---/---</v>
      </c>
      <c r="HQ370" s="182" t="str">
        <f t="shared" si="321"/>
        <v>---/---</v>
      </c>
      <c r="HR370" s="182" t="str">
        <f t="shared" si="322"/>
        <v>---/---</v>
      </c>
      <c r="HS370" s="182" t="b">
        <f t="shared" si="323"/>
        <v>0</v>
      </c>
      <c r="HT370" s="182" t="str">
        <f t="shared" si="324"/>
        <v>---/---</v>
      </c>
      <c r="HU370" s="182" t="str">
        <f t="shared" si="325"/>
        <v>---/---</v>
      </c>
      <c r="HV370" s="191" t="str">
        <f t="shared" si="326"/>
        <v>---/---</v>
      </c>
      <c r="HW370" s="184" t="str">
        <f t="shared" si="327"/>
        <v>---/---</v>
      </c>
      <c r="HX370" s="191" t="str">
        <f t="shared" si="328"/>
        <v>---/---</v>
      </c>
      <c r="HY370" s="183"/>
      <c r="HZ370" s="182" t="str">
        <f t="shared" si="329"/>
        <v>---/---</v>
      </c>
      <c r="IA370" s="182" t="str">
        <f t="shared" si="330"/>
        <v>---/---</v>
      </c>
      <c r="IB370" s="182" t="str">
        <f t="shared" si="331"/>
        <v>---/---</v>
      </c>
      <c r="IC370" s="182" t="str">
        <f t="shared" si="332"/>
        <v>---/---</v>
      </c>
      <c r="ID370" s="182" t="str">
        <f t="shared" si="333"/>
        <v>---/---</v>
      </c>
      <c r="IE370" s="185" t="str">
        <f t="shared" si="334"/>
        <v>---/---</v>
      </c>
      <c r="IF370" s="135" t="s">
        <v>717</v>
      </c>
      <c r="IG370" s="181">
        <v>1</v>
      </c>
      <c r="IH370" s="85"/>
      <c r="II370" s="85"/>
      <c r="IJ370" s="85"/>
      <c r="IK370" s="85"/>
      <c r="IL370" s="85"/>
      <c r="IM370" s="85"/>
      <c r="IN370" s="85"/>
      <c r="IO370" s="85"/>
      <c r="IP370" s="85"/>
      <c r="IQ370" s="85"/>
      <c r="IR370" s="85"/>
      <c r="IS370" s="85"/>
      <c r="IT370" s="85"/>
      <c r="IU370" s="85"/>
      <c r="IV370" s="85"/>
      <c r="IW370" s="85"/>
      <c r="IX370" s="85"/>
      <c r="IY370" s="85"/>
      <c r="IZ370" s="85"/>
      <c r="JA370" s="85"/>
      <c r="JB370" s="85"/>
      <c r="JC370" s="85"/>
      <c r="JD370" s="85"/>
      <c r="JE370" s="85"/>
      <c r="JF370" s="85"/>
      <c r="JG370" s="85"/>
      <c r="JH370" s="85"/>
      <c r="JI370" s="85"/>
      <c r="JJ370" s="85"/>
      <c r="JK370" s="85"/>
      <c r="JL370" s="85"/>
      <c r="JM370" s="85"/>
      <c r="JN370" s="85"/>
      <c r="JO370" s="85"/>
      <c r="JP370" s="85"/>
      <c r="JQ370" s="85"/>
      <c r="JR370" s="85"/>
      <c r="JS370" s="85"/>
      <c r="JT370" s="85"/>
      <c r="JU370" s="85"/>
      <c r="JV370" s="85"/>
      <c r="JW370" s="85"/>
      <c r="JX370" s="85"/>
      <c r="JY370" s="85"/>
      <c r="JZ370" s="85"/>
      <c r="KA370" s="85"/>
      <c r="KB370" s="85"/>
      <c r="KC370" s="85"/>
    </row>
    <row r="371" spans="1:289" s="57" customFormat="1" ht="57" hidden="1" customHeight="1">
      <c r="A371" s="6"/>
      <c r="B371" s="19" t="s">
        <v>156</v>
      </c>
      <c r="C371" s="19" t="s">
        <v>157</v>
      </c>
      <c r="D371" s="5"/>
      <c r="E371" s="5"/>
      <c r="F371" s="5"/>
      <c r="G371" s="5"/>
      <c r="H371" s="5" t="s">
        <v>727</v>
      </c>
      <c r="I371" s="5" t="s">
        <v>736</v>
      </c>
      <c r="J371" s="5"/>
      <c r="K371" s="5"/>
      <c r="L371" s="5"/>
      <c r="M371" s="5"/>
      <c r="N371" s="5"/>
      <c r="O371" s="5"/>
      <c r="P371" s="5" t="s">
        <v>751</v>
      </c>
      <c r="Q371" s="5" t="s">
        <v>752</v>
      </c>
      <c r="R371" s="5" t="s">
        <v>206</v>
      </c>
      <c r="S371" s="5" t="s">
        <v>360</v>
      </c>
      <c r="T371" s="5" t="s">
        <v>361</v>
      </c>
      <c r="U371" s="5" t="s">
        <v>158</v>
      </c>
      <c r="V371" s="5"/>
      <c r="W371" s="5" t="str">
        <f>CONCATENATE(X371,"-",Y371,"-",Z371,AA371,,AB371,"-",AC371)</f>
        <v>3-70-JDMCN-0001</v>
      </c>
      <c r="X371" s="19" t="s">
        <v>180</v>
      </c>
      <c r="Y371" s="19">
        <v>70</v>
      </c>
      <c r="Z371" s="19" t="s">
        <v>302</v>
      </c>
      <c r="AA371" s="19" t="s">
        <v>305</v>
      </c>
      <c r="AB371" s="19" t="s">
        <v>304</v>
      </c>
      <c r="AC371" s="19" t="s">
        <v>188</v>
      </c>
      <c r="AD371" s="5"/>
      <c r="AE371" s="19">
        <v>4</v>
      </c>
      <c r="AF371" s="19" t="s">
        <v>181</v>
      </c>
      <c r="AG371" s="19" t="s">
        <v>183</v>
      </c>
      <c r="AH371" s="19">
        <v>320</v>
      </c>
      <c r="AI371" s="19" t="s">
        <v>220</v>
      </c>
      <c r="AJ371" s="5"/>
      <c r="AK371" s="5"/>
      <c r="AL371" s="5" t="s">
        <v>120</v>
      </c>
      <c r="AM371" s="5"/>
      <c r="AN371" s="5" t="s">
        <v>167</v>
      </c>
      <c r="AO371" s="5" t="str">
        <f>CONCATENATE("0055-",B371,"-",C371,"-","4",".",AE371,".",AF371,".",AG371,".",AH371,"-",AL371,".",AN371,"-",AI371)</f>
        <v>0055-CPC-GA1-4.4.4.70.320-ATH1.RD-0004</v>
      </c>
      <c r="AP371" s="5" t="str">
        <f>CONCATENATE("0055-",B371,"-",C371,"-","4",".",AE371,".",AF371,".",AG371,".",AH371,"-",AL371,"-",AN371,"-",AI371,"_",BD371,"_",U371)</f>
        <v>0055-CPC-GA1-4.4.4.70.320-ATH1-RD-0004_A1_ER</v>
      </c>
      <c r="AQ371" s="13" t="s">
        <v>323</v>
      </c>
      <c r="AR371" s="13" t="s">
        <v>395</v>
      </c>
      <c r="AS371" s="13" t="s">
        <v>387</v>
      </c>
      <c r="AT371" s="13" t="s">
        <v>386</v>
      </c>
      <c r="AU371" s="13" t="s">
        <v>318</v>
      </c>
      <c r="AV371" s="13" t="s">
        <v>333</v>
      </c>
      <c r="AW371" s="13" t="str">
        <f>CONCATENATE(AQ371," ",AS371,CHAR(10),W371,CHAR(10),AU371)</f>
        <v>DCS Marshalling Cabinet for NON-IS channels 
3-70-JDMCN-0001
List of drawings</v>
      </c>
      <c r="AX371" s="13" t="str">
        <f>CONCATENATE(AR371," ",AT371,CHAR(10),W371,CHAR(10),AV371)</f>
        <v>Шкаф кроссовый РСУ, аналоговые и дискретные сигналы, неискробезопасный
3-70-JDMCN-0001
Ведомость документов</v>
      </c>
      <c r="AY371" s="5"/>
      <c r="AZ371" s="5" t="s">
        <v>490</v>
      </c>
      <c r="BA371" s="5" t="s">
        <v>489</v>
      </c>
      <c r="BB371" s="5" t="str">
        <f>IF(FW371&gt;0,"02",IF(FN371&gt;0,"01",IF(FE371&gt;0,"00",IF(EM371&gt;0,"G1",IF(ED371&gt;0,"F1",IF(DU371&gt;0,"E1",IF(DL371&gt;0,"D1",IF(DC371&gt;0,"C1",IF(CT371&gt;0,"B1",IF(BM371&gt;0,"A1","-"))))))))))</f>
        <v>A1</v>
      </c>
      <c r="BC371" s="167" t="str">
        <f t="shared" ref="BC371:BC381" si="359">IF(OR(BB371="A1",BB371="B1",BB371="C1",BB371="D1",BB371="E1",BB371="F1",BB371="G1",BB371="H1"),"IFR",IF(OR(BB371="00",BB371="01",BB371="02",BB371="03",BB371="04",BB371="05"),"IFU","-"))</f>
        <v>IFR</v>
      </c>
      <c r="BD371" s="5" t="str">
        <f t="shared" ref="BD371:BD375" si="360">BB371</f>
        <v>A1</v>
      </c>
      <c r="BE371" s="5"/>
      <c r="BF371" s="5"/>
      <c r="BG371" s="12"/>
      <c r="BH371" s="5"/>
      <c r="BI371" s="5"/>
      <c r="BJ371" s="54">
        <f>FB371-(28+15)</f>
        <v>44166</v>
      </c>
      <c r="BK371" s="54">
        <f ca="1">IF(BM371&gt;0,BL371,IF(BJ371&lt;TODAY(),WORKDAY(TODAY(),10),BJ371))</f>
        <v>44243</v>
      </c>
      <c r="BL371" s="193">
        <v>44243</v>
      </c>
      <c r="BM371" s="167" t="s">
        <v>777</v>
      </c>
      <c r="BN371" s="167"/>
      <c r="BO371" s="167"/>
      <c r="BP371" s="167"/>
      <c r="BQ371" s="167"/>
      <c r="BR371" s="157"/>
      <c r="BS371" s="157"/>
      <c r="BT371" s="157"/>
      <c r="BU371" s="157"/>
      <c r="BV371" s="157"/>
      <c r="BW371" s="147"/>
      <c r="BX371" s="147"/>
      <c r="BY371" s="147"/>
      <c r="BZ371" s="147"/>
      <c r="CA371" s="147"/>
      <c r="CB371" s="125"/>
      <c r="CC371" s="125"/>
      <c r="CD371" s="125"/>
      <c r="CE371" s="125"/>
      <c r="CF371" s="125"/>
      <c r="CG371" s="125"/>
      <c r="CH371" s="125"/>
      <c r="CI371" s="125"/>
      <c r="CJ371" s="125"/>
      <c r="CK371" s="125"/>
      <c r="CL371" s="24">
        <f>WORKDAY(BJ371,20)</f>
        <v>44194</v>
      </c>
      <c r="CM371" s="24">
        <f ca="1">IF(BM371&gt;0,WORKDAY(BK371,10),"-")</f>
        <v>44257</v>
      </c>
      <c r="CN371" s="54"/>
      <c r="CO371" s="117"/>
      <c r="CP371" s="34"/>
      <c r="CQ371" s="24">
        <f>WORKDAY(CL371,10)</f>
        <v>44208</v>
      </c>
      <c r="CR371" s="24" t="str">
        <f>IF(CO371&gt;0,WORKDAY(CM371,10),"-")</f>
        <v>-</v>
      </c>
      <c r="CS371" s="54"/>
      <c r="CT371" s="5"/>
      <c r="CU371" s="24" t="str">
        <f>IF(CT371&gt;0,WORKDAY(CQ371,10),"-")</f>
        <v>-</v>
      </c>
      <c r="CV371" s="24" t="str">
        <f>IF(CT371&gt;0,WORKDAY(CR371,10),"-")</f>
        <v>-</v>
      </c>
      <c r="CW371" s="54"/>
      <c r="CX371" s="5"/>
      <c r="CY371" s="34"/>
      <c r="CZ371" s="24" t="str">
        <f>IF(CX371&gt;0,WORKDAY(CU371,10),"-")</f>
        <v>-</v>
      </c>
      <c r="DA371" s="24" t="str">
        <f>IF(CX371&gt;0,WORKDAY(CV371,10),"-")</f>
        <v>-</v>
      </c>
      <c r="DB371" s="24"/>
      <c r="DC371" s="5"/>
      <c r="DD371" s="24" t="str">
        <f>IF(DC371&gt;0,WORKDAY(CZ371,10),"-")</f>
        <v>-</v>
      </c>
      <c r="DE371" s="24" t="str">
        <f>IF(DC371&gt;0,WORKDAY(DA371,10),"-")</f>
        <v>-</v>
      </c>
      <c r="DF371" s="5"/>
      <c r="DG371" s="5"/>
      <c r="DH371" s="54"/>
      <c r="DI371" s="24" t="str">
        <f>IF(DG371&gt;0,WORKDAY(DD371,10),"-")</f>
        <v>-</v>
      </c>
      <c r="DJ371" s="24" t="str">
        <f>IF(DG371&gt;0,WORKDAY(DE371,10),"-")</f>
        <v>-</v>
      </c>
      <c r="DK371" s="5"/>
      <c r="DL371" s="5"/>
      <c r="DM371" s="24" t="str">
        <f>IF(DL371&gt;0,WORKDAY(DI371,10),"-")</f>
        <v>-</v>
      </c>
      <c r="DN371" s="24" t="str">
        <f>IF(DL371&gt;0,WORKDAY(DJ371,10),"-")</f>
        <v>-</v>
      </c>
      <c r="DO371" s="5"/>
      <c r="DP371" s="5"/>
      <c r="DQ371" s="54"/>
      <c r="DR371" s="24" t="str">
        <f>IF(DP371&gt;0,WORKDAY(DM371,10),"-")</f>
        <v>-</v>
      </c>
      <c r="DS371" s="24" t="str">
        <f>IF(DP371&gt;0,WORKDAY(DN371,10),"-")</f>
        <v>-</v>
      </c>
      <c r="DT371" s="5"/>
      <c r="DU371" s="5"/>
      <c r="DV371" s="24" t="str">
        <f>IF(DU371&gt;0,WORKDAY(DR371,10),"-")</f>
        <v>-</v>
      </c>
      <c r="DW371" s="24" t="str">
        <f>IF(DU371&gt;0,WORKDAY(DS371,10),"-")</f>
        <v>-</v>
      </c>
      <c r="DX371" s="5"/>
      <c r="DY371" s="5"/>
      <c r="DZ371" s="54"/>
      <c r="EA371" s="24" t="str">
        <f>IF(DY371&gt;0,WORKDAY(DV371,10),"-")</f>
        <v>-</v>
      </c>
      <c r="EB371" s="24" t="str">
        <f>IF(DY371&gt;0,WORKDAY(DW371,10),"-")</f>
        <v>-</v>
      </c>
      <c r="EC371" s="5"/>
      <c r="ED371" s="5"/>
      <c r="EE371" s="24" t="str">
        <f>IF(ED371&gt;0,WORKDAY(EA371,10),"-")</f>
        <v>-</v>
      </c>
      <c r="EF371" s="24" t="str">
        <f>IF(ED371&gt;0,WORKDAY(EB371,10),"-")</f>
        <v>-</v>
      </c>
      <c r="EG371" s="5"/>
      <c r="EH371" s="5"/>
      <c r="EI371" s="54"/>
      <c r="EJ371" s="24" t="str">
        <f>IF(EH371&gt;0,WORKDAY(EE371,10),"-")</f>
        <v>-</v>
      </c>
      <c r="EK371" s="24" t="str">
        <f>IF(EH371&gt;0,WORKDAY(EF371,10),"-")</f>
        <v>-</v>
      </c>
      <c r="EL371" s="5"/>
      <c r="EM371" s="5"/>
      <c r="EN371" s="24" t="str">
        <f>IF(EM371&gt;0,WORKDAY(EJ371,10),"-")</f>
        <v>-</v>
      </c>
      <c r="EO371" s="24" t="str">
        <f>IF(EM371&gt;0,WORKDAY(EK371,10),"-")</f>
        <v>-</v>
      </c>
      <c r="EP371" s="5"/>
      <c r="EQ371" s="5"/>
      <c r="ER371" s="54"/>
      <c r="ES371" s="54"/>
      <c r="ET371" s="54"/>
      <c r="EU371" s="54"/>
      <c r="EV371" s="54"/>
      <c r="EW371" s="24"/>
      <c r="EX371" s="24"/>
      <c r="EY371" s="167"/>
      <c r="EZ371" s="167"/>
      <c r="FA371" s="193"/>
      <c r="FB371" s="214">
        <v>44209</v>
      </c>
      <c r="FC371" s="214">
        <f>FB371</f>
        <v>44209</v>
      </c>
      <c r="FD371" s="5"/>
      <c r="FE371" s="5"/>
      <c r="FF371" s="24" t="str">
        <f>IF(FE371&gt;0,WORKDAY(FB371,10),"-")</f>
        <v>-</v>
      </c>
      <c r="FG371" s="24" t="str">
        <f>IF(FE371&gt;0,WORKDAY(FC371,10),"-")</f>
        <v>-</v>
      </c>
      <c r="FH371" s="5"/>
      <c r="FI371" s="5"/>
      <c r="FJ371" s="34"/>
      <c r="FK371" s="24">
        <f t="shared" ref="FK371:FK374" si="361">WORKDAY(FB371,20)</f>
        <v>44237</v>
      </c>
      <c r="FL371" s="24">
        <f>FK371</f>
        <v>44237</v>
      </c>
      <c r="FM371" s="167"/>
      <c r="FN371" s="167"/>
      <c r="FO371" s="24" t="str">
        <f>IF(FN371&gt;0,WORKDAY(FK371,10),"-")</f>
        <v>-</v>
      </c>
      <c r="FP371" s="24" t="str">
        <f>IF(FN371&gt;0,WORKDAY(FL371,10),"-")</f>
        <v>-</v>
      </c>
      <c r="FQ371" s="5"/>
      <c r="FR371" s="5"/>
      <c r="FS371" s="54"/>
      <c r="FT371" s="24">
        <f t="shared" ref="FT371:FT374" si="362">WORKDAY(FK371,20)</f>
        <v>44265</v>
      </c>
      <c r="FU371" s="24">
        <f>FT371</f>
        <v>44265</v>
      </c>
      <c r="FV371" s="5"/>
      <c r="FW371" s="5"/>
      <c r="FX371" s="24" t="str">
        <f>IF(FW371&gt;0,WORKDAY(FT371,10),"-")</f>
        <v>-</v>
      </c>
      <c r="FY371" s="24" t="str">
        <f>IF(FW371&gt;0,WORKDAY(FU371,10),"-")</f>
        <v>-</v>
      </c>
      <c r="FZ371" s="5"/>
      <c r="GA371" s="5"/>
      <c r="GB371" s="54"/>
      <c r="GC371" s="54"/>
      <c r="GD371" s="54"/>
      <c r="GE371" s="54"/>
      <c r="GF371" s="54"/>
      <c r="GG371" s="54"/>
      <c r="GH371" s="54"/>
      <c r="GI371" s="54"/>
      <c r="GJ371" s="54"/>
      <c r="GK371" s="54"/>
      <c r="GL371" s="54"/>
      <c r="GM371" s="54"/>
      <c r="GN371" s="54"/>
      <c r="GO371" s="54"/>
      <c r="GP371" s="54"/>
      <c r="GQ371" s="54"/>
      <c r="GR371" s="54"/>
      <c r="GS371" s="54"/>
      <c r="GT371" s="54"/>
      <c r="GU371" s="54"/>
      <c r="GV371" s="54"/>
      <c r="GW371" s="54"/>
      <c r="GX371" s="54"/>
      <c r="GY371" s="54"/>
      <c r="GZ371" s="193"/>
      <c r="HA371" s="54"/>
      <c r="HB371" s="54"/>
      <c r="HC371" s="54"/>
      <c r="HD371" s="34">
        <f t="shared" ca="1" si="317"/>
        <v>1</v>
      </c>
      <c r="HE371" s="25">
        <f t="shared" ca="1" si="341"/>
        <v>6.8389057750759875E-4</v>
      </c>
      <c r="HF371" s="25">
        <f t="shared" ca="1" si="342"/>
        <v>1.5197568389057751E-3</v>
      </c>
      <c r="HG371" s="25">
        <f t="shared" ca="1" si="343"/>
        <v>9.0543259557344079E-4</v>
      </c>
      <c r="HH371" s="25">
        <f t="shared" ca="1" si="344"/>
        <v>2.012072434607646E-3</v>
      </c>
      <c r="HI371" s="25"/>
      <c r="HJ371" s="25"/>
      <c r="HK371" s="5"/>
      <c r="HL371" s="24">
        <f t="shared" ca="1" si="311"/>
        <v>44243</v>
      </c>
      <c r="HM371" s="107"/>
      <c r="HN371" s="85"/>
      <c r="HO371" s="204" t="str">
        <f t="shared" si="319"/>
        <v>ожидание A1</v>
      </c>
      <c r="HP371" s="204" t="str">
        <f t="shared" si="320"/>
        <v>не выгружено 00</v>
      </c>
      <c r="HQ371" s="182" t="str">
        <f t="shared" si="321"/>
        <v>выгружено A1</v>
      </c>
      <c r="HR371" s="182" t="str">
        <f t="shared" si="322"/>
        <v>ожидание A1</v>
      </c>
      <c r="HS371" s="182" t="b">
        <f t="shared" si="323"/>
        <v>0</v>
      </c>
      <c r="HT371" s="182" t="str">
        <f t="shared" si="324"/>
        <v>ожидание замечаний</v>
      </c>
      <c r="HU371" s="182" t="str">
        <f t="shared" si="325"/>
        <v>0055-P2-GA1-CPC-TRM-00652</v>
      </c>
      <c r="HV371" s="191">
        <f t="shared" si="326"/>
        <v>44243</v>
      </c>
      <c r="HW371" s="184" t="str">
        <f t="shared" si="327"/>
        <v>ожидание A1</v>
      </c>
      <c r="HX371" s="191" t="str">
        <f t="shared" si="328"/>
        <v>ожидание A1</v>
      </c>
      <c r="HY371" s="183"/>
      <c r="HZ371" s="182" t="str">
        <f t="shared" si="329"/>
        <v>выгружено</v>
      </c>
      <c r="IA371" s="182" t="str">
        <f t="shared" si="330"/>
        <v>A1</v>
      </c>
      <c r="IB371" s="182" t="str">
        <f t="shared" si="331"/>
        <v>ожидание замечаний к ревизии</v>
      </c>
      <c r="IC371" s="182" t="str">
        <f t="shared" si="332"/>
        <v>A1</v>
      </c>
      <c r="ID371" s="182" t="str">
        <f t="shared" si="333"/>
        <v>A1</v>
      </c>
      <c r="IE371" s="185" t="str">
        <f t="shared" si="334"/>
        <v>1</v>
      </c>
      <c r="IF371" s="135" t="s">
        <v>705</v>
      </c>
      <c r="IG371" s="181">
        <v>1</v>
      </c>
      <c r="IH371" s="85"/>
      <c r="II371" s="85"/>
      <c r="IJ371" s="85"/>
      <c r="IK371" s="85"/>
      <c r="IL371" s="85"/>
      <c r="IM371" s="85"/>
      <c r="IN371" s="85"/>
      <c r="IO371" s="85"/>
      <c r="IP371" s="85"/>
      <c r="IQ371" s="85"/>
      <c r="IR371" s="85"/>
      <c r="IS371" s="85"/>
      <c r="IT371" s="85"/>
      <c r="IU371" s="85"/>
      <c r="IV371" s="85"/>
      <c r="IW371" s="85"/>
      <c r="IX371" s="85"/>
      <c r="IY371" s="85"/>
      <c r="IZ371" s="85"/>
      <c r="JA371" s="85"/>
      <c r="JB371" s="85"/>
      <c r="JC371" s="85"/>
      <c r="JD371" s="85"/>
      <c r="JE371" s="85"/>
      <c r="JF371" s="85"/>
      <c r="JG371" s="85"/>
      <c r="JH371" s="85"/>
      <c r="JI371" s="85"/>
      <c r="JJ371" s="85"/>
      <c r="JK371" s="85"/>
      <c r="JL371" s="85"/>
      <c r="JM371" s="85"/>
      <c r="JN371" s="85"/>
      <c r="JO371" s="85"/>
      <c r="JP371" s="85"/>
      <c r="JQ371" s="85"/>
      <c r="JR371" s="85"/>
      <c r="JS371" s="85"/>
      <c r="JT371" s="85"/>
      <c r="JU371" s="85"/>
      <c r="JV371" s="85"/>
      <c r="JW371" s="85"/>
      <c r="JX371" s="85"/>
      <c r="JY371" s="85"/>
      <c r="JZ371" s="85"/>
      <c r="KA371" s="85"/>
      <c r="KB371" s="85"/>
      <c r="KC371" s="85"/>
    </row>
    <row r="372" spans="1:289" s="57" customFormat="1" ht="57" hidden="1" customHeight="1">
      <c r="A372" s="6"/>
      <c r="B372" s="19" t="s">
        <v>156</v>
      </c>
      <c r="C372" s="19" t="s">
        <v>157</v>
      </c>
      <c r="D372" s="5"/>
      <c r="E372" s="5"/>
      <c r="F372" s="5"/>
      <c r="G372" s="5"/>
      <c r="H372" s="5" t="s">
        <v>727</v>
      </c>
      <c r="I372" s="5" t="s">
        <v>736</v>
      </c>
      <c r="J372" s="5"/>
      <c r="K372" s="5"/>
      <c r="L372" s="5"/>
      <c r="M372" s="5"/>
      <c r="N372" s="5"/>
      <c r="O372" s="5"/>
      <c r="P372" s="5" t="s">
        <v>751</v>
      </c>
      <c r="Q372" s="5" t="s">
        <v>752</v>
      </c>
      <c r="R372" s="5" t="s">
        <v>206</v>
      </c>
      <c r="S372" s="5" t="s">
        <v>360</v>
      </c>
      <c r="T372" s="5" t="s">
        <v>361</v>
      </c>
      <c r="U372" s="5" t="s">
        <v>158</v>
      </c>
      <c r="V372" s="5"/>
      <c r="W372" s="5" t="str">
        <f>CONCATENATE(X372,"-",Y372,"-",Z372,AA372,,AB372,"-",AC372)</f>
        <v>3-70-JDMCN-0001</v>
      </c>
      <c r="X372" s="19" t="s">
        <v>180</v>
      </c>
      <c r="Y372" s="19">
        <v>70</v>
      </c>
      <c r="Z372" s="19" t="s">
        <v>302</v>
      </c>
      <c r="AA372" s="19" t="s">
        <v>305</v>
      </c>
      <c r="AB372" s="19" t="s">
        <v>304</v>
      </c>
      <c r="AC372" s="19" t="s">
        <v>188</v>
      </c>
      <c r="AD372" s="5"/>
      <c r="AE372" s="19">
        <v>4</v>
      </c>
      <c r="AF372" s="19" t="s">
        <v>181</v>
      </c>
      <c r="AG372" s="19" t="s">
        <v>183</v>
      </c>
      <c r="AH372" s="19">
        <v>320</v>
      </c>
      <c r="AI372" s="19" t="s">
        <v>220</v>
      </c>
      <c r="AJ372" s="5"/>
      <c r="AK372" s="5"/>
      <c r="AL372" s="5" t="s">
        <v>120</v>
      </c>
      <c r="AM372" s="5"/>
      <c r="AN372" s="5" t="s">
        <v>168</v>
      </c>
      <c r="AO372" s="5" t="str">
        <f>CONCATENATE("0055-",B372,"-",C372,"-","4",".",AE372,".",AF372,".",AG372,".",AH372,"-",AL372,".",AN372,"-",AI372)</f>
        <v>0055-CPC-GA1-4.4.4.70.320-ATH1.SP-0004</v>
      </c>
      <c r="AP372" s="5" t="str">
        <f>CONCATENATE("0055-",B372,"-",C372,"-","4",".",AE372,".",AF372,".",AG372,".",AH372,"-",AL372,"-",AN372,"-",AI372,"_",BD372,"_",U372)</f>
        <v>0055-CPC-GA1-4.4.4.70.320-ATH1-SP-0004_A1_ER</v>
      </c>
      <c r="AQ372" s="13" t="s">
        <v>323</v>
      </c>
      <c r="AR372" s="13" t="s">
        <v>395</v>
      </c>
      <c r="AS372" s="13" t="s">
        <v>387</v>
      </c>
      <c r="AT372" s="13" t="s">
        <v>386</v>
      </c>
      <c r="AU372" s="13" t="s">
        <v>319</v>
      </c>
      <c r="AV372" s="13" t="s">
        <v>334</v>
      </c>
      <c r="AW372" s="13" t="str">
        <f>CONCATENATE(AQ372," ",AS372,CHAR(10),W372,CHAR(10),AU372)</f>
        <v>DCS Marshalling Cabinet for NON-IS channels 
3-70-JDMCN-0001
List of elements</v>
      </c>
      <c r="AX372" s="13" t="str">
        <f>CONCATENATE(AR372," ",AT372,CHAR(10),W372,CHAR(10),AV372)</f>
        <v>Шкаф кроссовый РСУ, аналоговые и дискретные сигналы, неискробезопасный
3-70-JDMCN-0001
Перечень элементов</v>
      </c>
      <c r="AY372" s="5"/>
      <c r="AZ372" s="5" t="s">
        <v>490</v>
      </c>
      <c r="BA372" s="5" t="s">
        <v>489</v>
      </c>
      <c r="BB372" s="5" t="str">
        <f>IF(FW372&gt;0,"02",IF(FN372&gt;0,"01",IF(FE372&gt;0,"00",IF(EM372&gt;0,"G1",IF(ED372&gt;0,"F1",IF(DU372&gt;0,"E1",IF(DL372&gt;0,"D1",IF(DC372&gt;0,"C1",IF(CT372&gt;0,"B1",IF(BM372&gt;0,"A1","-"))))))))))</f>
        <v>A1</v>
      </c>
      <c r="BC372" s="167" t="str">
        <f t="shared" si="359"/>
        <v>IFR</v>
      </c>
      <c r="BD372" s="5" t="str">
        <f t="shared" si="360"/>
        <v>A1</v>
      </c>
      <c r="BE372" s="5"/>
      <c r="BF372" s="5"/>
      <c r="BG372" s="12"/>
      <c r="BH372" s="5"/>
      <c r="BI372" s="5"/>
      <c r="BJ372" s="54">
        <f>FB372-(28+15)</f>
        <v>44166</v>
      </c>
      <c r="BK372" s="54">
        <f ca="1">IF(BM372&gt;0,BL372,IF(BJ372&lt;TODAY(),WORKDAY(TODAY(),10),BJ372))</f>
        <v>44243</v>
      </c>
      <c r="BL372" s="193">
        <v>44243</v>
      </c>
      <c r="BM372" s="167" t="s">
        <v>777</v>
      </c>
      <c r="BN372" s="167"/>
      <c r="BO372" s="167"/>
      <c r="BP372" s="167"/>
      <c r="BQ372" s="167"/>
      <c r="BR372" s="157"/>
      <c r="BS372" s="157"/>
      <c r="BT372" s="157"/>
      <c r="BU372" s="157"/>
      <c r="BV372" s="157"/>
      <c r="BW372" s="147"/>
      <c r="BX372" s="147"/>
      <c r="BY372" s="147"/>
      <c r="BZ372" s="147"/>
      <c r="CA372" s="147"/>
      <c r="CB372" s="125"/>
      <c r="CC372" s="125"/>
      <c r="CD372" s="125"/>
      <c r="CE372" s="125"/>
      <c r="CF372" s="125"/>
      <c r="CG372" s="125"/>
      <c r="CH372" s="125"/>
      <c r="CI372" s="125"/>
      <c r="CJ372" s="125"/>
      <c r="CK372" s="125"/>
      <c r="CL372" s="24">
        <f>WORKDAY(BJ372,20)</f>
        <v>44194</v>
      </c>
      <c r="CM372" s="24">
        <f ca="1">IF(BM372&gt;0,WORKDAY(BK372,10),"-")</f>
        <v>44257</v>
      </c>
      <c r="CN372" s="54"/>
      <c r="CO372" s="117"/>
      <c r="CP372" s="34"/>
      <c r="CQ372" s="24">
        <f>WORKDAY(CL372,10)</f>
        <v>44208</v>
      </c>
      <c r="CR372" s="24" t="str">
        <f>IF(CO372&gt;0,WORKDAY(CM372,10),"-")</f>
        <v>-</v>
      </c>
      <c r="CS372" s="54"/>
      <c r="CT372" s="5"/>
      <c r="CU372" s="24" t="str">
        <f>IF(CT372&gt;0,WORKDAY(CQ372,10),"-")</f>
        <v>-</v>
      </c>
      <c r="CV372" s="24" t="str">
        <f>IF(CT372&gt;0,WORKDAY(CR372,10),"-")</f>
        <v>-</v>
      </c>
      <c r="CW372" s="54"/>
      <c r="CX372" s="5"/>
      <c r="CY372" s="34"/>
      <c r="CZ372" s="24" t="str">
        <f>IF(CX372&gt;0,WORKDAY(CU372,10),"-")</f>
        <v>-</v>
      </c>
      <c r="DA372" s="24" t="str">
        <f>IF(CX372&gt;0,WORKDAY(CV372,10),"-")</f>
        <v>-</v>
      </c>
      <c r="DB372" s="24"/>
      <c r="DC372" s="5"/>
      <c r="DD372" s="24" t="str">
        <f>IF(DC372&gt;0,WORKDAY(CZ372,10),"-")</f>
        <v>-</v>
      </c>
      <c r="DE372" s="24" t="str">
        <f>IF(DC372&gt;0,WORKDAY(DA372,10),"-")</f>
        <v>-</v>
      </c>
      <c r="DF372" s="5"/>
      <c r="DG372" s="5"/>
      <c r="DH372" s="54"/>
      <c r="DI372" s="24" t="str">
        <f>IF(DG372&gt;0,WORKDAY(DD372,10),"-")</f>
        <v>-</v>
      </c>
      <c r="DJ372" s="24" t="str">
        <f>IF(DG372&gt;0,WORKDAY(DE372,10),"-")</f>
        <v>-</v>
      </c>
      <c r="DK372" s="5"/>
      <c r="DL372" s="5"/>
      <c r="DM372" s="24" t="str">
        <f>IF(DL372&gt;0,WORKDAY(DI372,10),"-")</f>
        <v>-</v>
      </c>
      <c r="DN372" s="24" t="str">
        <f>IF(DL372&gt;0,WORKDAY(DJ372,10),"-")</f>
        <v>-</v>
      </c>
      <c r="DO372" s="5"/>
      <c r="DP372" s="5"/>
      <c r="DQ372" s="54"/>
      <c r="DR372" s="24" t="str">
        <f>IF(DP372&gt;0,WORKDAY(DM372,10),"-")</f>
        <v>-</v>
      </c>
      <c r="DS372" s="24" t="str">
        <f>IF(DP372&gt;0,WORKDAY(DN372,10),"-")</f>
        <v>-</v>
      </c>
      <c r="DT372" s="5"/>
      <c r="DU372" s="5"/>
      <c r="DV372" s="24" t="str">
        <f>IF(DU372&gt;0,WORKDAY(DR372,10),"-")</f>
        <v>-</v>
      </c>
      <c r="DW372" s="24" t="str">
        <f>IF(DU372&gt;0,WORKDAY(DS372,10),"-")</f>
        <v>-</v>
      </c>
      <c r="DX372" s="5"/>
      <c r="DY372" s="5"/>
      <c r="DZ372" s="54"/>
      <c r="EA372" s="24" t="str">
        <f>IF(DY372&gt;0,WORKDAY(DV372,10),"-")</f>
        <v>-</v>
      </c>
      <c r="EB372" s="24" t="str">
        <f>IF(DY372&gt;0,WORKDAY(DW372,10),"-")</f>
        <v>-</v>
      </c>
      <c r="EC372" s="5"/>
      <c r="ED372" s="5"/>
      <c r="EE372" s="24" t="str">
        <f>IF(ED372&gt;0,WORKDAY(EA372,10),"-")</f>
        <v>-</v>
      </c>
      <c r="EF372" s="24" t="str">
        <f>IF(ED372&gt;0,WORKDAY(EB372,10),"-")</f>
        <v>-</v>
      </c>
      <c r="EG372" s="5"/>
      <c r="EH372" s="5"/>
      <c r="EI372" s="54"/>
      <c r="EJ372" s="24" t="str">
        <f>IF(EH372&gt;0,WORKDAY(EE372,10),"-")</f>
        <v>-</v>
      </c>
      <c r="EK372" s="24" t="str">
        <f>IF(EH372&gt;0,WORKDAY(EF372,10),"-")</f>
        <v>-</v>
      </c>
      <c r="EL372" s="5"/>
      <c r="EM372" s="5"/>
      <c r="EN372" s="24" t="str">
        <f>IF(EM372&gt;0,WORKDAY(EJ372,10),"-")</f>
        <v>-</v>
      </c>
      <c r="EO372" s="24" t="str">
        <f>IF(EM372&gt;0,WORKDAY(EK372,10),"-")</f>
        <v>-</v>
      </c>
      <c r="EP372" s="5"/>
      <c r="EQ372" s="5"/>
      <c r="ER372" s="54"/>
      <c r="ES372" s="54"/>
      <c r="ET372" s="54"/>
      <c r="EU372" s="54"/>
      <c r="EV372" s="54"/>
      <c r="EW372" s="24"/>
      <c r="EX372" s="24"/>
      <c r="EY372" s="167"/>
      <c r="EZ372" s="167"/>
      <c r="FA372" s="193"/>
      <c r="FB372" s="214">
        <v>44209</v>
      </c>
      <c r="FC372" s="214">
        <f>FB372</f>
        <v>44209</v>
      </c>
      <c r="FD372" s="5"/>
      <c r="FE372" s="5"/>
      <c r="FF372" s="24" t="str">
        <f>IF(FE372&gt;0,WORKDAY(FB372,10),"-")</f>
        <v>-</v>
      </c>
      <c r="FG372" s="24" t="str">
        <f>IF(FE372&gt;0,WORKDAY(FC372,10),"-")</f>
        <v>-</v>
      </c>
      <c r="FH372" s="5"/>
      <c r="FI372" s="5"/>
      <c r="FJ372" s="34"/>
      <c r="FK372" s="24">
        <f t="shared" si="361"/>
        <v>44237</v>
      </c>
      <c r="FL372" s="24">
        <f>FK372</f>
        <v>44237</v>
      </c>
      <c r="FM372" s="167"/>
      <c r="FN372" s="167"/>
      <c r="FO372" s="24" t="str">
        <f>IF(FN372&gt;0,WORKDAY(FK372,10),"-")</f>
        <v>-</v>
      </c>
      <c r="FP372" s="24" t="str">
        <f>IF(FN372&gt;0,WORKDAY(FL372,10),"-")</f>
        <v>-</v>
      </c>
      <c r="FQ372" s="5"/>
      <c r="FR372" s="5"/>
      <c r="FS372" s="54"/>
      <c r="FT372" s="24">
        <f t="shared" si="362"/>
        <v>44265</v>
      </c>
      <c r="FU372" s="24">
        <f>FT372</f>
        <v>44265</v>
      </c>
      <c r="FV372" s="5"/>
      <c r="FW372" s="5"/>
      <c r="FX372" s="24" t="str">
        <f>IF(FW372&gt;0,WORKDAY(FT372,10),"-")</f>
        <v>-</v>
      </c>
      <c r="FY372" s="24" t="str">
        <f>IF(FW372&gt;0,WORKDAY(FU372,10),"-")</f>
        <v>-</v>
      </c>
      <c r="FZ372" s="5"/>
      <c r="GA372" s="5"/>
      <c r="GB372" s="54"/>
      <c r="GC372" s="54"/>
      <c r="GD372" s="54"/>
      <c r="GE372" s="54"/>
      <c r="GF372" s="54"/>
      <c r="GG372" s="54"/>
      <c r="GH372" s="54"/>
      <c r="GI372" s="54"/>
      <c r="GJ372" s="54"/>
      <c r="GK372" s="54"/>
      <c r="GL372" s="54"/>
      <c r="GM372" s="54"/>
      <c r="GN372" s="54"/>
      <c r="GO372" s="54"/>
      <c r="GP372" s="54"/>
      <c r="GQ372" s="54"/>
      <c r="GR372" s="54"/>
      <c r="GS372" s="54"/>
      <c r="GT372" s="54"/>
      <c r="GU372" s="54"/>
      <c r="GV372" s="54"/>
      <c r="GW372" s="54"/>
      <c r="GX372" s="54"/>
      <c r="GY372" s="54"/>
      <c r="GZ372" s="193"/>
      <c r="HA372" s="54"/>
      <c r="HB372" s="54"/>
      <c r="HC372" s="54"/>
      <c r="HD372" s="34">
        <f t="shared" ca="1" si="317"/>
        <v>1</v>
      </c>
      <c r="HE372" s="25">
        <f t="shared" ca="1" si="341"/>
        <v>6.8389057750759875E-4</v>
      </c>
      <c r="HF372" s="25">
        <f t="shared" ca="1" si="342"/>
        <v>1.5197568389057751E-3</v>
      </c>
      <c r="HG372" s="25">
        <f t="shared" ca="1" si="343"/>
        <v>9.0543259557344079E-4</v>
      </c>
      <c r="HH372" s="25">
        <f t="shared" ca="1" si="344"/>
        <v>2.012072434607646E-3</v>
      </c>
      <c r="HI372" s="25"/>
      <c r="HJ372" s="25"/>
      <c r="HK372" s="5"/>
      <c r="HL372" s="24">
        <f t="shared" ca="1" si="311"/>
        <v>44243</v>
      </c>
      <c r="HM372" s="107"/>
      <c r="HN372" s="85"/>
      <c r="HO372" s="204" t="str">
        <f t="shared" si="319"/>
        <v>ожидание A1</v>
      </c>
      <c r="HP372" s="204" t="str">
        <f t="shared" si="320"/>
        <v>не выгружено 00</v>
      </c>
      <c r="HQ372" s="182" t="str">
        <f t="shared" si="321"/>
        <v>выгружено A1</v>
      </c>
      <c r="HR372" s="182" t="str">
        <f t="shared" si="322"/>
        <v>ожидание A1</v>
      </c>
      <c r="HS372" s="182" t="b">
        <f t="shared" si="323"/>
        <v>0</v>
      </c>
      <c r="HT372" s="182" t="str">
        <f t="shared" si="324"/>
        <v>ожидание замечаний</v>
      </c>
      <c r="HU372" s="182" t="str">
        <f t="shared" si="325"/>
        <v>0055-P2-GA1-CPC-TRM-00652</v>
      </c>
      <c r="HV372" s="191">
        <f t="shared" si="326"/>
        <v>44243</v>
      </c>
      <c r="HW372" s="184" t="str">
        <f t="shared" si="327"/>
        <v>ожидание A1</v>
      </c>
      <c r="HX372" s="191" t="str">
        <f t="shared" si="328"/>
        <v>ожидание A1</v>
      </c>
      <c r="HY372" s="183"/>
      <c r="HZ372" s="182" t="str">
        <f t="shared" si="329"/>
        <v>выгружено</v>
      </c>
      <c r="IA372" s="182" t="str">
        <f t="shared" si="330"/>
        <v>A1</v>
      </c>
      <c r="IB372" s="182" t="str">
        <f t="shared" si="331"/>
        <v>ожидание замечаний к ревизии</v>
      </c>
      <c r="IC372" s="182" t="str">
        <f t="shared" si="332"/>
        <v>A1</v>
      </c>
      <c r="ID372" s="182" t="str">
        <f t="shared" si="333"/>
        <v>A1</v>
      </c>
      <c r="IE372" s="185" t="str">
        <f t="shared" si="334"/>
        <v>1</v>
      </c>
      <c r="IF372" s="135" t="s">
        <v>705</v>
      </c>
      <c r="IG372" s="181">
        <v>1</v>
      </c>
      <c r="IH372" s="85"/>
      <c r="II372" s="85"/>
      <c r="IJ372" s="85"/>
      <c r="IK372" s="85"/>
      <c r="IL372" s="85"/>
      <c r="IM372" s="85"/>
      <c r="IN372" s="85"/>
      <c r="IO372" s="85"/>
      <c r="IP372" s="85"/>
      <c r="IQ372" s="85"/>
      <c r="IR372" s="85"/>
      <c r="IS372" s="85"/>
      <c r="IT372" s="85"/>
      <c r="IU372" s="85"/>
      <c r="IV372" s="85"/>
      <c r="IW372" s="85"/>
      <c r="IX372" s="85"/>
      <c r="IY372" s="85"/>
      <c r="IZ372" s="85"/>
      <c r="JA372" s="85"/>
      <c r="JB372" s="85"/>
      <c r="JC372" s="85"/>
      <c r="JD372" s="85"/>
      <c r="JE372" s="85"/>
      <c r="JF372" s="85"/>
      <c r="JG372" s="85"/>
      <c r="JH372" s="85"/>
      <c r="JI372" s="85"/>
      <c r="JJ372" s="85"/>
      <c r="JK372" s="85"/>
      <c r="JL372" s="85"/>
      <c r="JM372" s="85"/>
      <c r="JN372" s="85"/>
      <c r="JO372" s="85"/>
      <c r="JP372" s="85"/>
      <c r="JQ372" s="85"/>
      <c r="JR372" s="85"/>
      <c r="JS372" s="85"/>
      <c r="JT372" s="85"/>
      <c r="JU372" s="85"/>
      <c r="JV372" s="85"/>
      <c r="JW372" s="85"/>
      <c r="JX372" s="85"/>
      <c r="JY372" s="85"/>
      <c r="JZ372" s="85"/>
      <c r="KA372" s="85"/>
      <c r="KB372" s="85"/>
      <c r="KC372" s="85"/>
    </row>
    <row r="373" spans="1:289" s="57" customFormat="1" ht="57" hidden="1" customHeight="1">
      <c r="A373" s="6"/>
      <c r="B373" s="19" t="s">
        <v>156</v>
      </c>
      <c r="C373" s="19" t="s">
        <v>157</v>
      </c>
      <c r="D373" s="5"/>
      <c r="E373" s="5"/>
      <c r="F373" s="5"/>
      <c r="G373" s="5"/>
      <c r="H373" s="5" t="s">
        <v>727</v>
      </c>
      <c r="I373" s="5" t="s">
        <v>736</v>
      </c>
      <c r="J373" s="5"/>
      <c r="K373" s="5"/>
      <c r="L373" s="5"/>
      <c r="M373" s="5"/>
      <c r="N373" s="5"/>
      <c r="O373" s="5"/>
      <c r="P373" s="5" t="s">
        <v>751</v>
      </c>
      <c r="Q373" s="5" t="s">
        <v>752</v>
      </c>
      <c r="R373" s="5" t="s">
        <v>206</v>
      </c>
      <c r="S373" s="5" t="s">
        <v>360</v>
      </c>
      <c r="T373" s="5" t="s">
        <v>361</v>
      </c>
      <c r="U373" s="5" t="s">
        <v>158</v>
      </c>
      <c r="V373" s="5"/>
      <c r="W373" s="5" t="str">
        <f>CONCATENATE(X373,"-",Y373,"-",Z373,AA373,,AB373,"-",AC373)</f>
        <v>3-70-JDMCN-0001</v>
      </c>
      <c r="X373" s="19" t="s">
        <v>180</v>
      </c>
      <c r="Y373" s="19">
        <v>70</v>
      </c>
      <c r="Z373" s="19" t="s">
        <v>302</v>
      </c>
      <c r="AA373" s="19" t="s">
        <v>305</v>
      </c>
      <c r="AB373" s="19" t="s">
        <v>304</v>
      </c>
      <c r="AC373" s="19" t="s">
        <v>188</v>
      </c>
      <c r="AD373" s="5"/>
      <c r="AE373" s="19">
        <v>4</v>
      </c>
      <c r="AF373" s="19" t="s">
        <v>181</v>
      </c>
      <c r="AG373" s="19" t="s">
        <v>183</v>
      </c>
      <c r="AH373" s="19">
        <v>320</v>
      </c>
      <c r="AI373" s="19" t="s">
        <v>220</v>
      </c>
      <c r="AJ373" s="5"/>
      <c r="AK373" s="5"/>
      <c r="AL373" s="5" t="s">
        <v>120</v>
      </c>
      <c r="AM373" s="5"/>
      <c r="AN373" s="5" t="s">
        <v>169</v>
      </c>
      <c r="AO373" s="5" t="str">
        <f>CONCATENATE("0055-",B373,"-",C373,"-","4",".",AE373,".",AF373,".",AG373,".",AH373,"-",AL373,".",AN373,"-",AI373)</f>
        <v>0055-CPC-GA1-4.4.4.70.320-ATH1.V0-0004</v>
      </c>
      <c r="AP373" s="5" t="str">
        <f>CONCATENATE("0055-",B373,"-",C373,"-","4",".",AE373,".",AF373,".",AG373,".",AH373,"-",AL373,"-",AN373,"-",AI373,"_",BD373,"_",U373)</f>
        <v>0055-CPC-GA1-4.4.4.70.320-ATH1-V0-0004_A1_ER</v>
      </c>
      <c r="AQ373" s="13" t="s">
        <v>323</v>
      </c>
      <c r="AR373" s="13" t="s">
        <v>395</v>
      </c>
      <c r="AS373" s="13" t="s">
        <v>387</v>
      </c>
      <c r="AT373" s="13" t="s">
        <v>386</v>
      </c>
      <c r="AU373" s="13" t="s">
        <v>320</v>
      </c>
      <c r="AV373" s="13" t="s">
        <v>335</v>
      </c>
      <c r="AW373" s="13" t="str">
        <f>CONCATENATE(AQ373," ",AS373,CHAR(10),W373,CHAR(10),AU373)</f>
        <v>DCS Marshalling Cabinet for NON-IS channels 
3-70-JDMCN-0001
General view drawings</v>
      </c>
      <c r="AX373" s="13" t="str">
        <f>CONCATENATE(AR373," ",AT373,CHAR(10),W373,CHAR(10),AV373)</f>
        <v>Шкаф кроссовый РСУ, аналоговые и дискретные сигналы, неискробезопасный
3-70-JDMCN-0001
Чертеж общего вида</v>
      </c>
      <c r="AY373" s="5"/>
      <c r="AZ373" s="5" t="s">
        <v>490</v>
      </c>
      <c r="BA373" s="5" t="s">
        <v>489</v>
      </c>
      <c r="BB373" s="5" t="str">
        <f>IF(FW373&gt;0,"02",IF(FN373&gt;0,"01",IF(FE373&gt;0,"00",IF(EM373&gt;0,"G1",IF(ED373&gt;0,"F1",IF(DU373&gt;0,"E1",IF(DL373&gt;0,"D1",IF(DC373&gt;0,"C1",IF(CT373&gt;0,"B1",IF(BM373&gt;0,"A1","-"))))))))))</f>
        <v>A1</v>
      </c>
      <c r="BC373" s="167" t="str">
        <f t="shared" si="359"/>
        <v>IFR</v>
      </c>
      <c r="BD373" s="5" t="str">
        <f t="shared" si="360"/>
        <v>A1</v>
      </c>
      <c r="BE373" s="5"/>
      <c r="BF373" s="5"/>
      <c r="BG373" s="12"/>
      <c r="BH373" s="5"/>
      <c r="BI373" s="5"/>
      <c r="BJ373" s="54">
        <f>FB373-(28+15)</f>
        <v>44166</v>
      </c>
      <c r="BK373" s="54">
        <f ca="1">IF(BM373&gt;0,BL373,IF(BJ373&lt;TODAY(),WORKDAY(TODAY(),10),BJ373))</f>
        <v>44243</v>
      </c>
      <c r="BL373" s="193">
        <v>44243</v>
      </c>
      <c r="BM373" s="167" t="s">
        <v>777</v>
      </c>
      <c r="BN373" s="167"/>
      <c r="BO373" s="167"/>
      <c r="BP373" s="167"/>
      <c r="BQ373" s="167"/>
      <c r="BR373" s="157"/>
      <c r="BS373" s="157"/>
      <c r="BT373" s="157"/>
      <c r="BU373" s="157"/>
      <c r="BV373" s="157"/>
      <c r="BW373" s="147"/>
      <c r="BX373" s="147"/>
      <c r="BY373" s="147"/>
      <c r="BZ373" s="147"/>
      <c r="CA373" s="147"/>
      <c r="CB373" s="125"/>
      <c r="CC373" s="125"/>
      <c r="CD373" s="125"/>
      <c r="CE373" s="125"/>
      <c r="CF373" s="125"/>
      <c r="CG373" s="125"/>
      <c r="CH373" s="125"/>
      <c r="CI373" s="125"/>
      <c r="CJ373" s="125"/>
      <c r="CK373" s="125"/>
      <c r="CL373" s="24">
        <f>WORKDAY(BJ373,20)</f>
        <v>44194</v>
      </c>
      <c r="CM373" s="24">
        <f ca="1">IF(BM373&gt;0,WORKDAY(BK373,10),"-")</f>
        <v>44257</v>
      </c>
      <c r="CN373" s="54"/>
      <c r="CO373" s="117"/>
      <c r="CP373" s="34"/>
      <c r="CQ373" s="24">
        <f>WORKDAY(CL373,10)</f>
        <v>44208</v>
      </c>
      <c r="CR373" s="24" t="str">
        <f>IF(CO373&gt;0,WORKDAY(CM373,10),"-")</f>
        <v>-</v>
      </c>
      <c r="CS373" s="54"/>
      <c r="CT373" s="5"/>
      <c r="CU373" s="24" t="str">
        <f>IF(CT373&gt;0,WORKDAY(CQ373,10),"-")</f>
        <v>-</v>
      </c>
      <c r="CV373" s="24" t="str">
        <f>IF(CT373&gt;0,WORKDAY(CR373,10),"-")</f>
        <v>-</v>
      </c>
      <c r="CW373" s="54"/>
      <c r="CX373" s="5"/>
      <c r="CY373" s="34"/>
      <c r="CZ373" s="24" t="str">
        <f>IF(CX373&gt;0,WORKDAY(CU373,10),"-")</f>
        <v>-</v>
      </c>
      <c r="DA373" s="24" t="str">
        <f>IF(CX373&gt;0,WORKDAY(CV373,10),"-")</f>
        <v>-</v>
      </c>
      <c r="DB373" s="24"/>
      <c r="DC373" s="5"/>
      <c r="DD373" s="24" t="str">
        <f>IF(DC373&gt;0,WORKDAY(CZ373,10),"-")</f>
        <v>-</v>
      </c>
      <c r="DE373" s="24" t="str">
        <f>IF(DC373&gt;0,WORKDAY(DA373,10),"-")</f>
        <v>-</v>
      </c>
      <c r="DF373" s="5"/>
      <c r="DG373" s="5"/>
      <c r="DH373" s="54"/>
      <c r="DI373" s="24" t="str">
        <f>IF(DG373&gt;0,WORKDAY(DD373,10),"-")</f>
        <v>-</v>
      </c>
      <c r="DJ373" s="24" t="str">
        <f>IF(DG373&gt;0,WORKDAY(DE373,10),"-")</f>
        <v>-</v>
      </c>
      <c r="DK373" s="5"/>
      <c r="DL373" s="5"/>
      <c r="DM373" s="24" t="str">
        <f>IF(DL373&gt;0,WORKDAY(DI373,10),"-")</f>
        <v>-</v>
      </c>
      <c r="DN373" s="24" t="str">
        <f>IF(DL373&gt;0,WORKDAY(DJ373,10),"-")</f>
        <v>-</v>
      </c>
      <c r="DO373" s="5"/>
      <c r="DP373" s="5"/>
      <c r="DQ373" s="54"/>
      <c r="DR373" s="24" t="str">
        <f>IF(DP373&gt;0,WORKDAY(DM373,10),"-")</f>
        <v>-</v>
      </c>
      <c r="DS373" s="24" t="str">
        <f>IF(DP373&gt;0,WORKDAY(DN373,10),"-")</f>
        <v>-</v>
      </c>
      <c r="DT373" s="5"/>
      <c r="DU373" s="5"/>
      <c r="DV373" s="24" t="str">
        <f>IF(DU373&gt;0,WORKDAY(DR373,10),"-")</f>
        <v>-</v>
      </c>
      <c r="DW373" s="24" t="str">
        <f>IF(DU373&gt;0,WORKDAY(DS373,10),"-")</f>
        <v>-</v>
      </c>
      <c r="DX373" s="5"/>
      <c r="DY373" s="5"/>
      <c r="DZ373" s="54"/>
      <c r="EA373" s="24" t="str">
        <f>IF(DY373&gt;0,WORKDAY(DV373,10),"-")</f>
        <v>-</v>
      </c>
      <c r="EB373" s="24" t="str">
        <f>IF(DY373&gt;0,WORKDAY(DW373,10),"-")</f>
        <v>-</v>
      </c>
      <c r="EC373" s="5"/>
      <c r="ED373" s="5"/>
      <c r="EE373" s="24" t="str">
        <f>IF(ED373&gt;0,WORKDAY(EA373,10),"-")</f>
        <v>-</v>
      </c>
      <c r="EF373" s="24" t="str">
        <f>IF(ED373&gt;0,WORKDAY(EB373,10),"-")</f>
        <v>-</v>
      </c>
      <c r="EG373" s="5"/>
      <c r="EH373" s="5"/>
      <c r="EI373" s="54"/>
      <c r="EJ373" s="24" t="str">
        <f>IF(EH373&gt;0,WORKDAY(EE373,10),"-")</f>
        <v>-</v>
      </c>
      <c r="EK373" s="24" t="str">
        <f>IF(EH373&gt;0,WORKDAY(EF373,10),"-")</f>
        <v>-</v>
      </c>
      <c r="EL373" s="5"/>
      <c r="EM373" s="5"/>
      <c r="EN373" s="24" t="str">
        <f>IF(EM373&gt;0,WORKDAY(EJ373,10),"-")</f>
        <v>-</v>
      </c>
      <c r="EO373" s="24" t="str">
        <f>IF(EM373&gt;0,WORKDAY(EK373,10),"-")</f>
        <v>-</v>
      </c>
      <c r="EP373" s="5"/>
      <c r="EQ373" s="5"/>
      <c r="ER373" s="54"/>
      <c r="ES373" s="54"/>
      <c r="ET373" s="54"/>
      <c r="EU373" s="54"/>
      <c r="EV373" s="54"/>
      <c r="EW373" s="24"/>
      <c r="EX373" s="24"/>
      <c r="EY373" s="167"/>
      <c r="EZ373" s="167"/>
      <c r="FA373" s="193"/>
      <c r="FB373" s="214">
        <v>44209</v>
      </c>
      <c r="FC373" s="214">
        <f>FB373</f>
        <v>44209</v>
      </c>
      <c r="FD373" s="5"/>
      <c r="FE373" s="5"/>
      <c r="FF373" s="24" t="str">
        <f>IF(FE373&gt;0,WORKDAY(FB373,10),"-")</f>
        <v>-</v>
      </c>
      <c r="FG373" s="24" t="str">
        <f>IF(FE373&gt;0,WORKDAY(FC373,10),"-")</f>
        <v>-</v>
      </c>
      <c r="FH373" s="5"/>
      <c r="FI373" s="5"/>
      <c r="FJ373" s="34"/>
      <c r="FK373" s="24">
        <f t="shared" si="361"/>
        <v>44237</v>
      </c>
      <c r="FL373" s="24">
        <f>FK373</f>
        <v>44237</v>
      </c>
      <c r="FM373" s="167"/>
      <c r="FN373" s="167"/>
      <c r="FO373" s="24" t="str">
        <f>IF(FN373&gt;0,WORKDAY(FK373,10),"-")</f>
        <v>-</v>
      </c>
      <c r="FP373" s="24" t="str">
        <f>IF(FN373&gt;0,WORKDAY(FL373,10),"-")</f>
        <v>-</v>
      </c>
      <c r="FQ373" s="5"/>
      <c r="FR373" s="5"/>
      <c r="FS373" s="54"/>
      <c r="FT373" s="24">
        <f t="shared" si="362"/>
        <v>44265</v>
      </c>
      <c r="FU373" s="24">
        <f>FT373</f>
        <v>44265</v>
      </c>
      <c r="FV373" s="5"/>
      <c r="FW373" s="5"/>
      <c r="FX373" s="24" t="str">
        <f>IF(FW373&gt;0,WORKDAY(FT373,10),"-")</f>
        <v>-</v>
      </c>
      <c r="FY373" s="24" t="str">
        <f>IF(FW373&gt;0,WORKDAY(FU373,10),"-")</f>
        <v>-</v>
      </c>
      <c r="FZ373" s="5"/>
      <c r="GA373" s="5"/>
      <c r="GB373" s="54"/>
      <c r="GC373" s="54"/>
      <c r="GD373" s="54"/>
      <c r="GE373" s="54"/>
      <c r="GF373" s="54"/>
      <c r="GG373" s="54"/>
      <c r="GH373" s="54"/>
      <c r="GI373" s="54"/>
      <c r="GJ373" s="54"/>
      <c r="GK373" s="54"/>
      <c r="GL373" s="54"/>
      <c r="GM373" s="54"/>
      <c r="GN373" s="54"/>
      <c r="GO373" s="54"/>
      <c r="GP373" s="54"/>
      <c r="GQ373" s="54"/>
      <c r="GR373" s="54"/>
      <c r="GS373" s="54"/>
      <c r="GT373" s="54"/>
      <c r="GU373" s="54"/>
      <c r="GV373" s="54"/>
      <c r="GW373" s="54"/>
      <c r="GX373" s="54"/>
      <c r="GY373" s="54"/>
      <c r="GZ373" s="193"/>
      <c r="HA373" s="54"/>
      <c r="HB373" s="54"/>
      <c r="HC373" s="54"/>
      <c r="HD373" s="34">
        <f t="shared" ca="1" si="317"/>
        <v>1</v>
      </c>
      <c r="HE373" s="25">
        <f t="shared" ca="1" si="341"/>
        <v>6.8389057750759875E-4</v>
      </c>
      <c r="HF373" s="25">
        <f t="shared" ca="1" si="342"/>
        <v>1.5197568389057751E-3</v>
      </c>
      <c r="HG373" s="25">
        <f t="shared" ca="1" si="343"/>
        <v>9.0543259557344079E-4</v>
      </c>
      <c r="HH373" s="25">
        <f t="shared" ca="1" si="344"/>
        <v>2.012072434607646E-3</v>
      </c>
      <c r="HI373" s="25"/>
      <c r="HJ373" s="25"/>
      <c r="HK373" s="5"/>
      <c r="HL373" s="24">
        <f t="shared" ca="1" si="311"/>
        <v>44243</v>
      </c>
      <c r="HM373" s="107"/>
      <c r="HN373" s="85"/>
      <c r="HO373" s="204" t="str">
        <f t="shared" si="319"/>
        <v>ожидание A1</v>
      </c>
      <c r="HP373" s="204" t="str">
        <f t="shared" si="320"/>
        <v>не выгружено 00</v>
      </c>
      <c r="HQ373" s="182" t="str">
        <f t="shared" si="321"/>
        <v>выгружено A1</v>
      </c>
      <c r="HR373" s="182" t="str">
        <f t="shared" si="322"/>
        <v>ожидание A1</v>
      </c>
      <c r="HS373" s="182" t="b">
        <f t="shared" si="323"/>
        <v>0</v>
      </c>
      <c r="HT373" s="182" t="str">
        <f t="shared" si="324"/>
        <v>ожидание замечаний</v>
      </c>
      <c r="HU373" s="182" t="str">
        <f t="shared" si="325"/>
        <v>0055-P2-GA1-CPC-TRM-00652</v>
      </c>
      <c r="HV373" s="191">
        <f t="shared" si="326"/>
        <v>44243</v>
      </c>
      <c r="HW373" s="184" t="str">
        <f t="shared" si="327"/>
        <v>ожидание A1</v>
      </c>
      <c r="HX373" s="191" t="str">
        <f t="shared" si="328"/>
        <v>ожидание A1</v>
      </c>
      <c r="HY373" s="183"/>
      <c r="HZ373" s="182" t="str">
        <f t="shared" si="329"/>
        <v>выгружено</v>
      </c>
      <c r="IA373" s="182" t="str">
        <f t="shared" si="330"/>
        <v>A1</v>
      </c>
      <c r="IB373" s="182" t="str">
        <f t="shared" si="331"/>
        <v>ожидание замечаний к ревизии</v>
      </c>
      <c r="IC373" s="182" t="str">
        <f t="shared" si="332"/>
        <v>A1</v>
      </c>
      <c r="ID373" s="182" t="str">
        <f t="shared" si="333"/>
        <v>A1</v>
      </c>
      <c r="IE373" s="185" t="str">
        <f t="shared" si="334"/>
        <v>1</v>
      </c>
      <c r="IF373" s="135" t="s">
        <v>705</v>
      </c>
      <c r="IG373" s="181">
        <v>1</v>
      </c>
      <c r="IH373" s="85"/>
      <c r="II373" s="85"/>
      <c r="IJ373" s="85"/>
      <c r="IK373" s="85"/>
      <c r="IL373" s="85"/>
      <c r="IM373" s="85"/>
      <c r="IN373" s="85"/>
      <c r="IO373" s="85"/>
      <c r="IP373" s="85"/>
      <c r="IQ373" s="85"/>
      <c r="IR373" s="85"/>
      <c r="IS373" s="85"/>
      <c r="IT373" s="85"/>
      <c r="IU373" s="85"/>
      <c r="IV373" s="85"/>
      <c r="IW373" s="85"/>
      <c r="IX373" s="85"/>
      <c r="IY373" s="85"/>
      <c r="IZ373" s="85"/>
      <c r="JA373" s="85"/>
      <c r="JB373" s="85"/>
      <c r="JC373" s="85"/>
      <c r="JD373" s="85"/>
      <c r="JE373" s="85"/>
      <c r="JF373" s="85"/>
      <c r="JG373" s="85"/>
      <c r="JH373" s="85"/>
      <c r="JI373" s="85"/>
      <c r="JJ373" s="85"/>
      <c r="JK373" s="85"/>
      <c r="JL373" s="85"/>
      <c r="JM373" s="85"/>
      <c r="JN373" s="85"/>
      <c r="JO373" s="85"/>
      <c r="JP373" s="85"/>
      <c r="JQ373" s="85"/>
      <c r="JR373" s="85"/>
      <c r="JS373" s="85"/>
      <c r="JT373" s="85"/>
      <c r="JU373" s="85"/>
      <c r="JV373" s="85"/>
      <c r="JW373" s="85"/>
      <c r="JX373" s="85"/>
      <c r="JY373" s="85"/>
      <c r="JZ373" s="85"/>
      <c r="KA373" s="85"/>
      <c r="KB373" s="85"/>
      <c r="KC373" s="85"/>
    </row>
    <row r="374" spans="1:289" s="57" customFormat="1" ht="57" hidden="1" customHeight="1">
      <c r="A374" s="6"/>
      <c r="B374" s="19" t="s">
        <v>156</v>
      </c>
      <c r="C374" s="19" t="s">
        <v>157</v>
      </c>
      <c r="D374" s="5"/>
      <c r="E374" s="5"/>
      <c r="F374" s="5"/>
      <c r="G374" s="5"/>
      <c r="H374" s="5" t="s">
        <v>727</v>
      </c>
      <c r="I374" s="5" t="s">
        <v>736</v>
      </c>
      <c r="J374" s="5"/>
      <c r="K374" s="5"/>
      <c r="L374" s="5"/>
      <c r="M374" s="5"/>
      <c r="N374" s="5"/>
      <c r="O374" s="5"/>
      <c r="P374" s="5" t="s">
        <v>751</v>
      </c>
      <c r="Q374" s="5" t="s">
        <v>752</v>
      </c>
      <c r="R374" s="5" t="s">
        <v>206</v>
      </c>
      <c r="S374" s="5" t="s">
        <v>360</v>
      </c>
      <c r="T374" s="5" t="s">
        <v>361</v>
      </c>
      <c r="U374" s="5" t="s">
        <v>158</v>
      </c>
      <c r="V374" s="5"/>
      <c r="W374" s="5" t="str">
        <f>CONCATENATE(X374,"-",Y374,"-",Z374,AA374,,AB374,"-",AC374)</f>
        <v>3-70-JDMCN-0001</v>
      </c>
      <c r="X374" s="19" t="s">
        <v>180</v>
      </c>
      <c r="Y374" s="19">
        <v>70</v>
      </c>
      <c r="Z374" s="19" t="s">
        <v>302</v>
      </c>
      <c r="AA374" s="19" t="s">
        <v>305</v>
      </c>
      <c r="AB374" s="19" t="s">
        <v>304</v>
      </c>
      <c r="AC374" s="19" t="s">
        <v>188</v>
      </c>
      <c r="AD374" s="5"/>
      <c r="AE374" s="19">
        <v>4</v>
      </c>
      <c r="AF374" s="19" t="s">
        <v>181</v>
      </c>
      <c r="AG374" s="19" t="s">
        <v>183</v>
      </c>
      <c r="AH374" s="19">
        <v>320</v>
      </c>
      <c r="AI374" s="19" t="s">
        <v>220</v>
      </c>
      <c r="AJ374" s="5"/>
      <c r="AK374" s="5"/>
      <c r="AL374" s="5" t="s">
        <v>120</v>
      </c>
      <c r="AM374" s="5"/>
      <c r="AN374" s="5" t="s">
        <v>170</v>
      </c>
      <c r="AO374" s="5" t="str">
        <f>CONCATENATE("0055-",B374,"-",C374,"-","4",".",AE374,".",AF374,".",AG374,".",AH374,"-",AL374,".",AN374,"-",AI374)</f>
        <v>0055-CPC-GA1-4.4.4.70.320-ATH1.SB-0004</v>
      </c>
      <c r="AP374" s="5" t="str">
        <f>CONCATENATE("0055-",B374,"-",C374,"-","4",".",AE374,".",AF374,".",AG374,".",AH374,"-",AL374,"-",AN374,"-",AI374,"_",BD374,"_",U374)</f>
        <v>0055-CPC-GA1-4.4.4.70.320-ATH1-SB-0004_A1_ER</v>
      </c>
      <c r="AQ374" s="13" t="s">
        <v>323</v>
      </c>
      <c r="AR374" s="13" t="s">
        <v>395</v>
      </c>
      <c r="AS374" s="13" t="s">
        <v>387</v>
      </c>
      <c r="AT374" s="13" t="s">
        <v>386</v>
      </c>
      <c r="AU374" s="13" t="s">
        <v>321</v>
      </c>
      <c r="AV374" s="13" t="s">
        <v>336</v>
      </c>
      <c r="AW374" s="13" t="str">
        <f>CONCATENATE(AQ374," ",AS374,CHAR(10),W374,CHAR(10),AU374)</f>
        <v>DCS Marshalling Cabinet for NON-IS channels 
3-70-JDMCN-0001
Electrical circuits</v>
      </c>
      <c r="AX374" s="13" t="str">
        <f>CONCATENATE(AR374," ",AT374,CHAR(10),W374,CHAR(10),AV374)</f>
        <v>Шкаф кроссовый РСУ, аналоговые и дискретные сигналы, неискробезопасный
3-70-JDMCN-0001
Схема электрическая принципиальная</v>
      </c>
      <c r="AY374" s="5"/>
      <c r="AZ374" s="5" t="s">
        <v>490</v>
      </c>
      <c r="BA374" s="5" t="s">
        <v>489</v>
      </c>
      <c r="BB374" s="5" t="str">
        <f>IF(FW374&gt;0,"02",IF(FN374&gt;0,"01",IF(FE374&gt;0,"00",IF(EM374&gt;0,"G1",IF(ED374&gt;0,"F1",IF(DU374&gt;0,"E1",IF(DL374&gt;0,"D1",IF(DC374&gt;0,"C1",IF(CT374&gt;0,"B1",IF(BM374&gt;0,"A1","-"))))))))))</f>
        <v>A1</v>
      </c>
      <c r="BC374" s="167" t="str">
        <f t="shared" si="359"/>
        <v>IFR</v>
      </c>
      <c r="BD374" s="5" t="str">
        <f t="shared" si="360"/>
        <v>A1</v>
      </c>
      <c r="BE374" s="5"/>
      <c r="BF374" s="5"/>
      <c r="BG374" s="12"/>
      <c r="BH374" s="5"/>
      <c r="BI374" s="5"/>
      <c r="BJ374" s="54">
        <f>FB374-(28+15)</f>
        <v>44166</v>
      </c>
      <c r="BK374" s="54">
        <f ca="1">IF(BM374&gt;0,BL374,IF(BJ374&lt;TODAY(),WORKDAY(TODAY(),10),BJ374))</f>
        <v>44243</v>
      </c>
      <c r="BL374" s="193">
        <v>44243</v>
      </c>
      <c r="BM374" s="167" t="s">
        <v>777</v>
      </c>
      <c r="BN374" s="167"/>
      <c r="BO374" s="167"/>
      <c r="BP374" s="167"/>
      <c r="BQ374" s="167"/>
      <c r="BR374" s="157"/>
      <c r="BS374" s="157"/>
      <c r="BT374" s="157"/>
      <c r="BU374" s="157"/>
      <c r="BV374" s="157"/>
      <c r="BW374" s="147"/>
      <c r="BX374" s="147"/>
      <c r="BY374" s="147"/>
      <c r="BZ374" s="147"/>
      <c r="CA374" s="147"/>
      <c r="CB374" s="125"/>
      <c r="CC374" s="125"/>
      <c r="CD374" s="125"/>
      <c r="CE374" s="125"/>
      <c r="CF374" s="125"/>
      <c r="CG374" s="125"/>
      <c r="CH374" s="125"/>
      <c r="CI374" s="125"/>
      <c r="CJ374" s="125"/>
      <c r="CK374" s="125"/>
      <c r="CL374" s="24">
        <f>WORKDAY(BJ374,20)</f>
        <v>44194</v>
      </c>
      <c r="CM374" s="24">
        <f ca="1">IF(BM374&gt;0,WORKDAY(BK374,10),"-")</f>
        <v>44257</v>
      </c>
      <c r="CN374" s="54"/>
      <c r="CO374" s="117"/>
      <c r="CP374" s="34"/>
      <c r="CQ374" s="24">
        <f>WORKDAY(CL374,10)</f>
        <v>44208</v>
      </c>
      <c r="CR374" s="24" t="str">
        <f>IF(CO374&gt;0,WORKDAY(CM374,10),"-")</f>
        <v>-</v>
      </c>
      <c r="CS374" s="54"/>
      <c r="CT374" s="5"/>
      <c r="CU374" s="24" t="str">
        <f>IF(CT374&gt;0,WORKDAY(CQ374,10),"-")</f>
        <v>-</v>
      </c>
      <c r="CV374" s="24" t="str">
        <f>IF(CT374&gt;0,WORKDAY(CR374,10),"-")</f>
        <v>-</v>
      </c>
      <c r="CW374" s="54"/>
      <c r="CX374" s="5"/>
      <c r="CY374" s="34"/>
      <c r="CZ374" s="24" t="str">
        <f>IF(CX374&gt;0,WORKDAY(CU374,10),"-")</f>
        <v>-</v>
      </c>
      <c r="DA374" s="24" t="str">
        <f>IF(CX374&gt;0,WORKDAY(CV374,10),"-")</f>
        <v>-</v>
      </c>
      <c r="DB374" s="24"/>
      <c r="DC374" s="5"/>
      <c r="DD374" s="24" t="str">
        <f>IF(DC374&gt;0,WORKDAY(CZ374,10),"-")</f>
        <v>-</v>
      </c>
      <c r="DE374" s="24" t="str">
        <f>IF(DC374&gt;0,WORKDAY(DA374,10),"-")</f>
        <v>-</v>
      </c>
      <c r="DF374" s="5"/>
      <c r="DG374" s="5"/>
      <c r="DH374" s="54"/>
      <c r="DI374" s="24" t="str">
        <f>IF(DG374&gt;0,WORKDAY(DD374,10),"-")</f>
        <v>-</v>
      </c>
      <c r="DJ374" s="24" t="str">
        <f>IF(DG374&gt;0,WORKDAY(DE374,10),"-")</f>
        <v>-</v>
      </c>
      <c r="DK374" s="5"/>
      <c r="DL374" s="5"/>
      <c r="DM374" s="24" t="str">
        <f>IF(DL374&gt;0,WORKDAY(DI374,10),"-")</f>
        <v>-</v>
      </c>
      <c r="DN374" s="24" t="str">
        <f>IF(DL374&gt;0,WORKDAY(DJ374,10),"-")</f>
        <v>-</v>
      </c>
      <c r="DO374" s="5"/>
      <c r="DP374" s="5"/>
      <c r="DQ374" s="54"/>
      <c r="DR374" s="24" t="str">
        <f>IF(DP374&gt;0,WORKDAY(DM374,10),"-")</f>
        <v>-</v>
      </c>
      <c r="DS374" s="24" t="str">
        <f>IF(DP374&gt;0,WORKDAY(DN374,10),"-")</f>
        <v>-</v>
      </c>
      <c r="DT374" s="5"/>
      <c r="DU374" s="5"/>
      <c r="DV374" s="24" t="str">
        <f>IF(DU374&gt;0,WORKDAY(DR374,10),"-")</f>
        <v>-</v>
      </c>
      <c r="DW374" s="24" t="str">
        <f>IF(DU374&gt;0,WORKDAY(DS374,10),"-")</f>
        <v>-</v>
      </c>
      <c r="DX374" s="5"/>
      <c r="DY374" s="5"/>
      <c r="DZ374" s="54"/>
      <c r="EA374" s="24" t="str">
        <f>IF(DY374&gt;0,WORKDAY(DV374,10),"-")</f>
        <v>-</v>
      </c>
      <c r="EB374" s="24" t="str">
        <f>IF(DY374&gt;0,WORKDAY(DW374,10),"-")</f>
        <v>-</v>
      </c>
      <c r="EC374" s="5"/>
      <c r="ED374" s="5"/>
      <c r="EE374" s="24" t="str">
        <f>IF(ED374&gt;0,WORKDAY(EA374,10),"-")</f>
        <v>-</v>
      </c>
      <c r="EF374" s="24" t="str">
        <f>IF(ED374&gt;0,WORKDAY(EB374,10),"-")</f>
        <v>-</v>
      </c>
      <c r="EG374" s="5"/>
      <c r="EH374" s="5"/>
      <c r="EI374" s="54"/>
      <c r="EJ374" s="24" t="str">
        <f>IF(EH374&gt;0,WORKDAY(EE374,10),"-")</f>
        <v>-</v>
      </c>
      <c r="EK374" s="24" t="str">
        <f>IF(EH374&gt;0,WORKDAY(EF374,10),"-")</f>
        <v>-</v>
      </c>
      <c r="EL374" s="5"/>
      <c r="EM374" s="5"/>
      <c r="EN374" s="24" t="str">
        <f>IF(EM374&gt;0,WORKDAY(EJ374,10),"-")</f>
        <v>-</v>
      </c>
      <c r="EO374" s="24" t="str">
        <f>IF(EM374&gt;0,WORKDAY(EK374,10),"-")</f>
        <v>-</v>
      </c>
      <c r="EP374" s="5"/>
      <c r="EQ374" s="5"/>
      <c r="ER374" s="54"/>
      <c r="ES374" s="54"/>
      <c r="ET374" s="54"/>
      <c r="EU374" s="54"/>
      <c r="EV374" s="54"/>
      <c r="EW374" s="24"/>
      <c r="EX374" s="24"/>
      <c r="EY374" s="167"/>
      <c r="EZ374" s="167"/>
      <c r="FA374" s="193"/>
      <c r="FB374" s="214">
        <v>44209</v>
      </c>
      <c r="FC374" s="214">
        <f>FB374</f>
        <v>44209</v>
      </c>
      <c r="FD374" s="5"/>
      <c r="FE374" s="5"/>
      <c r="FF374" s="24" t="str">
        <f>IF(FE374&gt;0,WORKDAY(FB374,10),"-")</f>
        <v>-</v>
      </c>
      <c r="FG374" s="24" t="str">
        <f>IF(FE374&gt;0,WORKDAY(FC374,10),"-")</f>
        <v>-</v>
      </c>
      <c r="FH374" s="5"/>
      <c r="FI374" s="5"/>
      <c r="FJ374" s="34"/>
      <c r="FK374" s="24">
        <f t="shared" si="361"/>
        <v>44237</v>
      </c>
      <c r="FL374" s="24">
        <f>FK374</f>
        <v>44237</v>
      </c>
      <c r="FM374" s="167"/>
      <c r="FN374" s="167"/>
      <c r="FO374" s="24" t="str">
        <f>IF(FN374&gt;0,WORKDAY(FK374,10),"-")</f>
        <v>-</v>
      </c>
      <c r="FP374" s="24" t="str">
        <f>IF(FN374&gt;0,WORKDAY(FL374,10),"-")</f>
        <v>-</v>
      </c>
      <c r="FQ374" s="5"/>
      <c r="FR374" s="5"/>
      <c r="FS374" s="54"/>
      <c r="FT374" s="24">
        <f t="shared" si="362"/>
        <v>44265</v>
      </c>
      <c r="FU374" s="24">
        <f>FT374</f>
        <v>44265</v>
      </c>
      <c r="FV374" s="5"/>
      <c r="FW374" s="5"/>
      <c r="FX374" s="24" t="str">
        <f>IF(FW374&gt;0,WORKDAY(FT374,10),"-")</f>
        <v>-</v>
      </c>
      <c r="FY374" s="24" t="str">
        <f>IF(FW374&gt;0,WORKDAY(FU374,10),"-")</f>
        <v>-</v>
      </c>
      <c r="FZ374" s="5"/>
      <c r="GA374" s="5"/>
      <c r="GB374" s="54"/>
      <c r="GC374" s="54"/>
      <c r="GD374" s="54"/>
      <c r="GE374" s="54"/>
      <c r="GF374" s="54"/>
      <c r="GG374" s="54"/>
      <c r="GH374" s="54"/>
      <c r="GI374" s="54"/>
      <c r="GJ374" s="54"/>
      <c r="GK374" s="54"/>
      <c r="GL374" s="54"/>
      <c r="GM374" s="54"/>
      <c r="GN374" s="54"/>
      <c r="GO374" s="54"/>
      <c r="GP374" s="54"/>
      <c r="GQ374" s="54"/>
      <c r="GR374" s="54"/>
      <c r="GS374" s="54"/>
      <c r="GT374" s="54"/>
      <c r="GU374" s="54"/>
      <c r="GV374" s="54"/>
      <c r="GW374" s="54"/>
      <c r="GX374" s="54"/>
      <c r="GY374" s="54"/>
      <c r="GZ374" s="193"/>
      <c r="HA374" s="54"/>
      <c r="HB374" s="54"/>
      <c r="HC374" s="54"/>
      <c r="HD374" s="34">
        <f t="shared" ca="1" si="317"/>
        <v>1</v>
      </c>
      <c r="HE374" s="25">
        <f t="shared" ca="1" si="341"/>
        <v>6.8389057750759875E-4</v>
      </c>
      <c r="HF374" s="25">
        <f t="shared" ca="1" si="342"/>
        <v>1.5197568389057751E-3</v>
      </c>
      <c r="HG374" s="25">
        <f t="shared" ca="1" si="343"/>
        <v>9.0543259557344079E-4</v>
      </c>
      <c r="HH374" s="25">
        <f t="shared" ca="1" si="344"/>
        <v>2.012072434607646E-3</v>
      </c>
      <c r="HI374" s="25"/>
      <c r="HJ374" s="25"/>
      <c r="HK374" s="5"/>
      <c r="HL374" s="24">
        <f t="shared" ca="1" si="311"/>
        <v>44243</v>
      </c>
      <c r="HM374" s="107"/>
      <c r="HN374" s="85"/>
      <c r="HO374" s="204" t="str">
        <f t="shared" si="319"/>
        <v>ожидание A1</v>
      </c>
      <c r="HP374" s="204" t="str">
        <f t="shared" si="320"/>
        <v>не выгружено 00</v>
      </c>
      <c r="HQ374" s="182" t="str">
        <f t="shared" si="321"/>
        <v>выгружено A1</v>
      </c>
      <c r="HR374" s="182" t="str">
        <f t="shared" si="322"/>
        <v>ожидание A1</v>
      </c>
      <c r="HS374" s="182" t="b">
        <f t="shared" si="323"/>
        <v>0</v>
      </c>
      <c r="HT374" s="182" t="str">
        <f t="shared" si="324"/>
        <v>ожидание замечаний</v>
      </c>
      <c r="HU374" s="182" t="str">
        <f t="shared" si="325"/>
        <v>0055-P2-GA1-CPC-TRM-00652</v>
      </c>
      <c r="HV374" s="191">
        <f t="shared" si="326"/>
        <v>44243</v>
      </c>
      <c r="HW374" s="184" t="str">
        <f t="shared" si="327"/>
        <v>ожидание A1</v>
      </c>
      <c r="HX374" s="191" t="str">
        <f t="shared" si="328"/>
        <v>ожидание A1</v>
      </c>
      <c r="HY374" s="183"/>
      <c r="HZ374" s="182" t="str">
        <f t="shared" si="329"/>
        <v>выгружено</v>
      </c>
      <c r="IA374" s="182" t="str">
        <f t="shared" si="330"/>
        <v>A1</v>
      </c>
      <c r="IB374" s="182" t="str">
        <f t="shared" si="331"/>
        <v>ожидание замечаний к ревизии</v>
      </c>
      <c r="IC374" s="182" t="str">
        <f t="shared" si="332"/>
        <v>A1</v>
      </c>
      <c r="ID374" s="182" t="str">
        <f t="shared" si="333"/>
        <v>A1</v>
      </c>
      <c r="IE374" s="185" t="str">
        <f t="shared" si="334"/>
        <v>1</v>
      </c>
      <c r="IF374" s="135" t="s">
        <v>705</v>
      </c>
      <c r="IG374" s="181">
        <v>1</v>
      </c>
      <c r="IH374" s="85"/>
      <c r="II374" s="85"/>
      <c r="IJ374" s="85"/>
      <c r="IK374" s="85"/>
      <c r="IL374" s="85"/>
      <c r="IM374" s="85"/>
      <c r="IN374" s="85"/>
      <c r="IO374" s="85"/>
      <c r="IP374" s="85"/>
      <c r="IQ374" s="85"/>
      <c r="IR374" s="85"/>
      <c r="IS374" s="85"/>
      <c r="IT374" s="85"/>
      <c r="IU374" s="85"/>
      <c r="IV374" s="85"/>
      <c r="IW374" s="85"/>
      <c r="IX374" s="85"/>
      <c r="IY374" s="85"/>
      <c r="IZ374" s="85"/>
      <c r="JA374" s="85"/>
      <c r="JB374" s="85"/>
      <c r="JC374" s="85"/>
      <c r="JD374" s="85"/>
      <c r="JE374" s="85"/>
      <c r="JF374" s="85"/>
      <c r="JG374" s="85"/>
      <c r="JH374" s="85"/>
      <c r="JI374" s="85"/>
      <c r="JJ374" s="85"/>
      <c r="JK374" s="85"/>
      <c r="JL374" s="85"/>
      <c r="JM374" s="85"/>
      <c r="JN374" s="85"/>
      <c r="JO374" s="85"/>
      <c r="JP374" s="85"/>
      <c r="JQ374" s="85"/>
      <c r="JR374" s="85"/>
      <c r="JS374" s="85"/>
      <c r="JT374" s="85"/>
      <c r="JU374" s="85"/>
      <c r="JV374" s="85"/>
      <c r="JW374" s="85"/>
      <c r="JX374" s="85"/>
      <c r="JY374" s="85"/>
      <c r="JZ374" s="85"/>
      <c r="KA374" s="85"/>
      <c r="KB374" s="85"/>
      <c r="KC374" s="85"/>
    </row>
    <row r="375" spans="1:289" s="57" customFormat="1" ht="57" hidden="1" customHeight="1">
      <c r="A375" s="6"/>
      <c r="B375" s="19" t="s">
        <v>156</v>
      </c>
      <c r="C375" s="19" t="s">
        <v>157</v>
      </c>
      <c r="D375" s="5"/>
      <c r="E375" s="5"/>
      <c r="F375" s="5"/>
      <c r="G375" s="5"/>
      <c r="H375" s="5" t="s">
        <v>727</v>
      </c>
      <c r="I375" s="5" t="s">
        <v>736</v>
      </c>
      <c r="J375" s="5"/>
      <c r="K375" s="5"/>
      <c r="L375" s="5"/>
      <c r="M375" s="5"/>
      <c r="N375" s="5"/>
      <c r="O375" s="5"/>
      <c r="P375" s="5" t="s">
        <v>751</v>
      </c>
      <c r="Q375" s="5" t="s">
        <v>752</v>
      </c>
      <c r="R375" s="5" t="s">
        <v>206</v>
      </c>
      <c r="S375" s="5" t="s">
        <v>360</v>
      </c>
      <c r="T375" s="5" t="s">
        <v>361</v>
      </c>
      <c r="U375" s="5" t="s">
        <v>158</v>
      </c>
      <c r="V375" s="5"/>
      <c r="W375" s="5" t="str">
        <f>CONCATENATE(X375,"-",Y375,"-",Z375,AA375,,AB375,"-",AC375)</f>
        <v>3-70-JDMCN-0001</v>
      </c>
      <c r="X375" s="19" t="s">
        <v>180</v>
      </c>
      <c r="Y375" s="19">
        <v>70</v>
      </c>
      <c r="Z375" s="19" t="s">
        <v>302</v>
      </c>
      <c r="AA375" s="19" t="s">
        <v>305</v>
      </c>
      <c r="AB375" s="19" t="s">
        <v>304</v>
      </c>
      <c r="AC375" s="19" t="s">
        <v>188</v>
      </c>
      <c r="AD375" s="5"/>
      <c r="AE375" s="19">
        <v>4</v>
      </c>
      <c r="AF375" s="19" t="s">
        <v>181</v>
      </c>
      <c r="AG375" s="19" t="s">
        <v>183</v>
      </c>
      <c r="AH375" s="19">
        <v>320</v>
      </c>
      <c r="AI375" s="19" t="s">
        <v>220</v>
      </c>
      <c r="AJ375" s="5"/>
      <c r="AK375" s="5"/>
      <c r="AL375" s="5" t="s">
        <v>120</v>
      </c>
      <c r="AM375" s="5"/>
      <c r="AN375" s="5" t="s">
        <v>546</v>
      </c>
      <c r="AO375" s="5" t="str">
        <f>CONCATENATE("0055-",B375,"-",C375,"-","4",".",AE375,".",AF375,".",AG375,".",AH375,"-",AL375,".",AN375,"-",AI375)</f>
        <v>0055-CPC-GA1-4.4.4.70.320-ATH1.JH-0004</v>
      </c>
      <c r="AP375" s="5" t="str">
        <f>CONCATENATE("0055-",B375,"-",C375,"-","4",".",AE375,".",AF375,".",AG375,".",AH375,"-",AL375,"-",AN375,"-",AI375,"_",BD375,"_",U375)</f>
        <v>0055-CPC-GA1-4.4.4.70.320-ATH1-JH-0004_-_ER</v>
      </c>
      <c r="AQ375" s="13" t="s">
        <v>323</v>
      </c>
      <c r="AR375" s="13" t="s">
        <v>395</v>
      </c>
      <c r="AS375" s="13" t="s">
        <v>387</v>
      </c>
      <c r="AT375" s="13" t="s">
        <v>386</v>
      </c>
      <c r="AU375" s="13" t="s">
        <v>286</v>
      </c>
      <c r="AV375" s="13" t="s">
        <v>287</v>
      </c>
      <c r="AW375" s="13" t="str">
        <f>CONCATENATE(AQ375," ",AS375,CHAR(10),W375,CHAR(10),AU375)</f>
        <v>DCS Marshalling Cabinet for NON-IS channels 
3-70-JDMCN-0001
Passport</v>
      </c>
      <c r="AX375" s="13" t="str">
        <f>CONCATENATE(AR375," ",AT375,CHAR(10),W375,CHAR(10),AV375)</f>
        <v>Шкаф кроссовый РСУ, аналоговые и дискретные сигналы, неискробезопасный
3-70-JDMCN-0001
Паспорт</v>
      </c>
      <c r="AY375" s="5"/>
      <c r="AZ375" s="5" t="s">
        <v>490</v>
      </c>
      <c r="BA375" s="5" t="s">
        <v>489</v>
      </c>
      <c r="BB375" s="5" t="str">
        <f>IF(FW375&gt;0,"02",IF(FN375&gt;0,"01",IF(FE375&gt;0,"00",IF(EM375&gt;0,"G1",IF(ED375&gt;0,"F1",IF(DU375&gt;0,"E1",IF(DL375&gt;0,"D1",IF(DC375&gt;0,"C1",IF(CT375&gt;0,"B1",IF(BM375&gt;0,"A1","-"))))))))))</f>
        <v>-</v>
      </c>
      <c r="BC375" s="167" t="str">
        <f t="shared" si="359"/>
        <v>-</v>
      </c>
      <c r="BD375" s="5" t="str">
        <f t="shared" si="360"/>
        <v>-</v>
      </c>
      <c r="BE375" s="5"/>
      <c r="BF375" s="5"/>
      <c r="BG375" s="12"/>
      <c r="BH375" s="5"/>
      <c r="BI375" s="5"/>
      <c r="BJ375" s="54">
        <f>FB375-(28+15)</f>
        <v>44227</v>
      </c>
      <c r="BK375" s="54">
        <f ca="1">IF(BM375&gt;0,BL375,IF(BJ375&lt;TODAY(),WORKDAY(TODAY(),10),BJ375))</f>
        <v>44294</v>
      </c>
      <c r="BL375" s="54"/>
      <c r="BM375" s="5"/>
      <c r="BN375" s="167"/>
      <c r="BO375" s="167"/>
      <c r="BP375" s="167"/>
      <c r="BQ375" s="167"/>
      <c r="BR375" s="157"/>
      <c r="BS375" s="157"/>
      <c r="BT375" s="157"/>
      <c r="BU375" s="157"/>
      <c r="BV375" s="157"/>
      <c r="BW375" s="147"/>
      <c r="BX375" s="147"/>
      <c r="BY375" s="147"/>
      <c r="BZ375" s="147"/>
      <c r="CA375" s="147"/>
      <c r="CB375" s="125"/>
      <c r="CC375" s="125"/>
      <c r="CD375" s="125"/>
      <c r="CE375" s="125"/>
      <c r="CF375" s="125"/>
      <c r="CG375" s="125"/>
      <c r="CH375" s="125"/>
      <c r="CI375" s="125"/>
      <c r="CJ375" s="125"/>
      <c r="CK375" s="125"/>
      <c r="CL375" s="24">
        <f>WORKDAY(BJ375,20)</f>
        <v>44253</v>
      </c>
      <c r="CM375" s="24" t="str">
        <f>IF(BM375&gt;0,WORKDAY(BK375,10),"-")</f>
        <v>-</v>
      </c>
      <c r="CN375" s="54"/>
      <c r="CO375" s="117"/>
      <c r="CP375" s="34">
        <v>3</v>
      </c>
      <c r="CQ375" s="24">
        <f>WORKDAY(CL375,10)</f>
        <v>44267</v>
      </c>
      <c r="CR375" s="24" t="str">
        <f>IF(CO375&gt;0,WORKDAY(CM375,10),"-")</f>
        <v>-</v>
      </c>
      <c r="CS375" s="54"/>
      <c r="CT375" s="5"/>
      <c r="CU375" s="24" t="str">
        <f>IF(CT375&gt;0,WORKDAY(CQ375,10),"-")</f>
        <v>-</v>
      </c>
      <c r="CV375" s="24" t="str">
        <f>IF(CT375&gt;0,WORKDAY(CR375,10),"-")</f>
        <v>-</v>
      </c>
      <c r="CW375" s="54"/>
      <c r="CX375" s="5"/>
      <c r="CY375" s="34"/>
      <c r="CZ375" s="24" t="str">
        <f>IF(CX375&gt;0,WORKDAY(CU375,10),"-")</f>
        <v>-</v>
      </c>
      <c r="DA375" s="24" t="str">
        <f>IF(CX375&gt;0,WORKDAY(CV375,10),"-")</f>
        <v>-</v>
      </c>
      <c r="DB375" s="24"/>
      <c r="DC375" s="5"/>
      <c r="DD375" s="24" t="str">
        <f>IF(DC375&gt;0,WORKDAY(CZ375,10),"-")</f>
        <v>-</v>
      </c>
      <c r="DE375" s="24" t="str">
        <f>IF(DC375&gt;0,WORKDAY(DA375,10),"-")</f>
        <v>-</v>
      </c>
      <c r="DF375" s="5"/>
      <c r="DG375" s="5"/>
      <c r="DH375" s="54"/>
      <c r="DI375" s="24" t="str">
        <f>IF(DG375&gt;0,WORKDAY(DD375,10),"-")</f>
        <v>-</v>
      </c>
      <c r="DJ375" s="24" t="str">
        <f>IF(DG375&gt;0,WORKDAY(DE375,10),"-")</f>
        <v>-</v>
      </c>
      <c r="DK375" s="5"/>
      <c r="DL375" s="5"/>
      <c r="DM375" s="24" t="str">
        <f>IF(DL375&gt;0,WORKDAY(DI375,10),"-")</f>
        <v>-</v>
      </c>
      <c r="DN375" s="24" t="str">
        <f>IF(DL375&gt;0,WORKDAY(DJ375,10),"-")</f>
        <v>-</v>
      </c>
      <c r="DO375" s="5"/>
      <c r="DP375" s="5"/>
      <c r="DQ375" s="54"/>
      <c r="DR375" s="24" t="str">
        <f>IF(DP375&gt;0,WORKDAY(DM375,10),"-")</f>
        <v>-</v>
      </c>
      <c r="DS375" s="24" t="str">
        <f>IF(DP375&gt;0,WORKDAY(DN375,10),"-")</f>
        <v>-</v>
      </c>
      <c r="DT375" s="5"/>
      <c r="DU375" s="5"/>
      <c r="DV375" s="24" t="str">
        <f>IF(DU375&gt;0,WORKDAY(DR375,10),"-")</f>
        <v>-</v>
      </c>
      <c r="DW375" s="24" t="str">
        <f>IF(DU375&gt;0,WORKDAY(DS375,10),"-")</f>
        <v>-</v>
      </c>
      <c r="DX375" s="5"/>
      <c r="DY375" s="5"/>
      <c r="DZ375" s="54"/>
      <c r="EA375" s="24" t="str">
        <f>IF(DY375&gt;0,WORKDAY(DV375,10),"-")</f>
        <v>-</v>
      </c>
      <c r="EB375" s="24" t="str">
        <f>IF(DY375&gt;0,WORKDAY(DW375,10),"-")</f>
        <v>-</v>
      </c>
      <c r="EC375" s="5"/>
      <c r="ED375" s="5"/>
      <c r="EE375" s="24" t="str">
        <f>IF(ED375&gt;0,WORKDAY(EA375,10),"-")</f>
        <v>-</v>
      </c>
      <c r="EF375" s="24" t="str">
        <f>IF(ED375&gt;0,WORKDAY(EB375,10),"-")</f>
        <v>-</v>
      </c>
      <c r="EG375" s="5"/>
      <c r="EH375" s="5"/>
      <c r="EI375" s="54"/>
      <c r="EJ375" s="24" t="str">
        <f>IF(EH375&gt;0,WORKDAY(EE375,10),"-")</f>
        <v>-</v>
      </c>
      <c r="EK375" s="24" t="str">
        <f>IF(EH375&gt;0,WORKDAY(EF375,10),"-")</f>
        <v>-</v>
      </c>
      <c r="EL375" s="5"/>
      <c r="EM375" s="5"/>
      <c r="EN375" s="24" t="str">
        <f>IF(EM375&gt;0,WORKDAY(EJ375,10),"-")</f>
        <v>-</v>
      </c>
      <c r="EO375" s="24" t="str">
        <f>IF(EM375&gt;0,WORKDAY(EK375,10),"-")</f>
        <v>-</v>
      </c>
      <c r="EP375" s="5"/>
      <c r="EQ375" s="5"/>
      <c r="ER375" s="54"/>
      <c r="ES375" s="54"/>
      <c r="ET375" s="54"/>
      <c r="EU375" s="54"/>
      <c r="EV375" s="54"/>
      <c r="EW375" s="24"/>
      <c r="EX375" s="24"/>
      <c r="EY375" s="167"/>
      <c r="EZ375" s="167"/>
      <c r="FA375" s="193"/>
      <c r="FB375" s="214">
        <v>44270</v>
      </c>
      <c r="FC375" s="214">
        <f>FB375</f>
        <v>44270</v>
      </c>
      <c r="FD375" s="167"/>
      <c r="FE375" s="167"/>
      <c r="FF375" s="24" t="str">
        <f>IF(FE375&gt;0,WORKDAY(FB375,10),"-")</f>
        <v>-</v>
      </c>
      <c r="FG375" s="24" t="str">
        <f>IF(FE375&gt;0,WORKDAY(FC375,10),"-")</f>
        <v>-</v>
      </c>
      <c r="FH375" s="5"/>
      <c r="FI375" s="5"/>
      <c r="FJ375" s="34"/>
      <c r="FK375" s="24"/>
      <c r="FL375" s="24">
        <f>FK375</f>
        <v>0</v>
      </c>
      <c r="FM375" s="5"/>
      <c r="FN375" s="5"/>
      <c r="FO375" s="24" t="str">
        <f>IF(FN375&gt;0,WORKDAY(FK375,10),"-")</f>
        <v>-</v>
      </c>
      <c r="FP375" s="24" t="str">
        <f>IF(FN375&gt;0,WORKDAY(FL375,10),"-")</f>
        <v>-</v>
      </c>
      <c r="FQ375" s="5"/>
      <c r="FR375" s="5"/>
      <c r="FS375" s="54"/>
      <c r="FT375" s="24"/>
      <c r="FU375" s="24">
        <f>FT375</f>
        <v>0</v>
      </c>
      <c r="FV375" s="5"/>
      <c r="FW375" s="5"/>
      <c r="FX375" s="24" t="str">
        <f>IF(FW375&gt;0,WORKDAY(FT375,10),"-")</f>
        <v>-</v>
      </c>
      <c r="FY375" s="24" t="str">
        <f>IF(FW375&gt;0,WORKDAY(FU375,10),"-")</f>
        <v>-</v>
      </c>
      <c r="FZ375" s="5"/>
      <c r="GA375" s="5"/>
      <c r="GB375" s="54"/>
      <c r="GC375" s="54"/>
      <c r="GD375" s="54"/>
      <c r="GE375" s="54"/>
      <c r="GF375" s="54"/>
      <c r="GG375" s="54"/>
      <c r="GH375" s="54"/>
      <c r="GI375" s="54"/>
      <c r="GJ375" s="54"/>
      <c r="GK375" s="54"/>
      <c r="GL375" s="54"/>
      <c r="GM375" s="54"/>
      <c r="GN375" s="54"/>
      <c r="GO375" s="54"/>
      <c r="GP375" s="54"/>
      <c r="GQ375" s="54"/>
      <c r="GR375" s="54"/>
      <c r="GS375" s="54"/>
      <c r="GT375" s="54"/>
      <c r="GU375" s="54"/>
      <c r="GV375" s="54"/>
      <c r="GW375" s="54"/>
      <c r="GX375" s="54"/>
      <c r="GY375" s="54"/>
      <c r="GZ375" s="193"/>
      <c r="HA375" s="54"/>
      <c r="HB375" s="54"/>
      <c r="HC375" s="54"/>
      <c r="HD375" s="34">
        <f t="shared" ca="1" si="317"/>
        <v>1</v>
      </c>
      <c r="HE375" s="25">
        <f t="shared" si="341"/>
        <v>0</v>
      </c>
      <c r="HF375" s="25">
        <f t="shared" ca="1" si="342"/>
        <v>1.5197568389057751E-3</v>
      </c>
      <c r="HG375" s="25">
        <f t="shared" si="343"/>
        <v>0</v>
      </c>
      <c r="HH375" s="25">
        <f t="shared" ca="1" si="344"/>
        <v>2.012072434607646E-3</v>
      </c>
      <c r="HI375" s="25"/>
      <c r="HJ375" s="25"/>
      <c r="HK375" s="5"/>
      <c r="HL375" s="24" t="str">
        <f t="shared" ca="1" si="311"/>
        <v>-</v>
      </c>
      <c r="HM375" s="107"/>
      <c r="HN375" s="85"/>
      <c r="HO375" s="204" t="str">
        <f t="shared" si="319"/>
        <v>не выгружено A1</v>
      </c>
      <c r="HP375" s="204" t="str">
        <f t="shared" si="320"/>
        <v>не выгружено 00</v>
      </c>
      <c r="HQ375" s="182" t="str">
        <f t="shared" si="321"/>
        <v>не выгружено A1</v>
      </c>
      <c r="HR375" s="182" t="str">
        <f t="shared" si="322"/>
        <v>не выгружено A1</v>
      </c>
      <c r="HS375" s="182" t="b">
        <f t="shared" si="323"/>
        <v>0</v>
      </c>
      <c r="HT375" s="182" t="str">
        <f t="shared" si="324"/>
        <v>не выгружено A1</v>
      </c>
      <c r="HU375" s="182" t="str">
        <f t="shared" si="325"/>
        <v>не выгружено A1</v>
      </c>
      <c r="HV375" s="191" t="str">
        <f t="shared" si="326"/>
        <v>не выгружено A1</v>
      </c>
      <c r="HW375" s="184" t="str">
        <f t="shared" si="327"/>
        <v>не выгружено A1</v>
      </c>
      <c r="HX375" s="191" t="str">
        <f t="shared" si="328"/>
        <v>не выгружено A1</v>
      </c>
      <c r="HY375" s="183"/>
      <c r="HZ375" s="182" t="str">
        <f t="shared" si="329"/>
        <v>не выгружено</v>
      </c>
      <c r="IA375" s="182" t="str">
        <f t="shared" si="330"/>
        <v>A1</v>
      </c>
      <c r="IB375" s="182" t="str">
        <f t="shared" si="331"/>
        <v>не выгружено</v>
      </c>
      <c r="IC375" s="182" t="str">
        <f t="shared" si="332"/>
        <v>A1</v>
      </c>
      <c r="ID375" s="182" t="str">
        <f t="shared" si="333"/>
        <v>A1</v>
      </c>
      <c r="IE375" s="185" t="str">
        <f t="shared" si="334"/>
        <v>выгрузить A1</v>
      </c>
      <c r="IF375" s="135" t="s">
        <v>705</v>
      </c>
      <c r="IG375" s="181">
        <v>1</v>
      </c>
      <c r="IH375" s="85"/>
      <c r="II375" s="85"/>
      <c r="IJ375" s="85"/>
      <c r="IK375" s="85"/>
      <c r="IL375" s="85"/>
      <c r="IM375" s="85"/>
      <c r="IN375" s="85"/>
      <c r="IO375" s="85"/>
      <c r="IP375" s="85"/>
      <c r="IQ375" s="85"/>
      <c r="IR375" s="85"/>
      <c r="IS375" s="85"/>
      <c r="IT375" s="85"/>
      <c r="IU375" s="85"/>
      <c r="IV375" s="85"/>
      <c r="IW375" s="85"/>
      <c r="IX375" s="85"/>
      <c r="IY375" s="85"/>
      <c r="IZ375" s="85"/>
      <c r="JA375" s="85"/>
      <c r="JB375" s="85"/>
      <c r="JC375" s="85"/>
      <c r="JD375" s="85"/>
      <c r="JE375" s="85"/>
      <c r="JF375" s="85"/>
      <c r="JG375" s="85"/>
      <c r="JH375" s="85"/>
      <c r="JI375" s="85"/>
      <c r="JJ375" s="85"/>
      <c r="JK375" s="85"/>
      <c r="JL375" s="85"/>
      <c r="JM375" s="85"/>
      <c r="JN375" s="85"/>
      <c r="JO375" s="85"/>
      <c r="JP375" s="85"/>
      <c r="JQ375" s="85"/>
      <c r="JR375" s="85"/>
      <c r="JS375" s="85"/>
      <c r="JT375" s="85"/>
      <c r="JU375" s="85"/>
      <c r="JV375" s="85"/>
      <c r="JW375" s="85"/>
      <c r="JX375" s="85"/>
      <c r="JY375" s="85"/>
      <c r="JZ375" s="85"/>
      <c r="KA375" s="85"/>
      <c r="KB375" s="85"/>
      <c r="KC375" s="85"/>
    </row>
    <row r="376" spans="1:289" s="87" customFormat="1" ht="15" hidden="1" customHeight="1">
      <c r="A376" s="17"/>
      <c r="B376" s="20"/>
      <c r="C376" s="20"/>
      <c r="D376" s="18"/>
      <c r="E376" s="18"/>
      <c r="F376" s="18"/>
      <c r="G376" s="18"/>
      <c r="H376" s="18"/>
      <c r="I376" s="18"/>
      <c r="J376" s="18"/>
      <c r="K376" s="18"/>
      <c r="L376" s="18"/>
      <c r="M376" s="18"/>
      <c r="N376" s="18"/>
      <c r="O376" s="18"/>
      <c r="P376" s="18"/>
      <c r="Q376" s="18"/>
      <c r="R376" s="18"/>
      <c r="S376" s="18"/>
      <c r="T376" s="18"/>
      <c r="U376" s="18"/>
      <c r="V376" s="18"/>
      <c r="W376" s="20"/>
      <c r="X376" s="20"/>
      <c r="Y376" s="20"/>
      <c r="Z376" s="20"/>
      <c r="AA376" s="20"/>
      <c r="AB376" s="20"/>
      <c r="AC376" s="20"/>
      <c r="AD376" s="18"/>
      <c r="AE376" s="20"/>
      <c r="AF376" s="20"/>
      <c r="AG376" s="20"/>
      <c r="AH376" s="20"/>
      <c r="AI376" s="20"/>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71"/>
      <c r="BO376" s="171"/>
      <c r="BP376" s="171"/>
      <c r="BQ376" s="171"/>
      <c r="BR376" s="161"/>
      <c r="BS376" s="161"/>
      <c r="BT376" s="161"/>
      <c r="BU376" s="161"/>
      <c r="BV376" s="161"/>
      <c r="BW376" s="151"/>
      <c r="BX376" s="151"/>
      <c r="BY376" s="151"/>
      <c r="BZ376" s="151"/>
      <c r="CA376" s="151"/>
      <c r="CB376" s="129"/>
      <c r="CC376" s="129"/>
      <c r="CD376" s="129"/>
      <c r="CE376" s="129"/>
      <c r="CF376" s="129"/>
      <c r="CG376" s="129"/>
      <c r="CH376" s="129"/>
      <c r="CI376" s="129"/>
      <c r="CJ376" s="129"/>
      <c r="CK376" s="129"/>
      <c r="CL376" s="18"/>
      <c r="CM376" s="18"/>
      <c r="CN376" s="18"/>
      <c r="CO376" s="118"/>
      <c r="CP376" s="48"/>
      <c r="CQ376" s="18"/>
      <c r="CR376" s="18"/>
      <c r="CS376" s="18"/>
      <c r="CT376" s="18"/>
      <c r="CU376" s="18"/>
      <c r="CV376" s="18"/>
      <c r="CW376" s="18"/>
      <c r="CX376" s="18"/>
      <c r="CY376" s="34"/>
      <c r="CZ376" s="18"/>
      <c r="DA376" s="18"/>
      <c r="DB376" s="18"/>
      <c r="DC376" s="18"/>
      <c r="DD376" s="18"/>
      <c r="DE376" s="18"/>
      <c r="DF376" s="18"/>
      <c r="DG376" s="18"/>
      <c r="DH376" s="45"/>
      <c r="DI376" s="18"/>
      <c r="DJ376" s="18"/>
      <c r="DK376" s="18"/>
      <c r="DL376" s="18"/>
      <c r="DM376" s="18"/>
      <c r="DN376" s="18"/>
      <c r="DO376" s="18"/>
      <c r="DP376" s="18"/>
      <c r="DQ376" s="45"/>
      <c r="DR376" s="18"/>
      <c r="DS376" s="18"/>
      <c r="DT376" s="18"/>
      <c r="DU376" s="18"/>
      <c r="DV376" s="18"/>
      <c r="DW376" s="18"/>
      <c r="DX376" s="18"/>
      <c r="DY376" s="18"/>
      <c r="DZ376" s="45"/>
      <c r="EA376" s="18"/>
      <c r="EB376" s="18"/>
      <c r="EC376" s="18"/>
      <c r="ED376" s="18"/>
      <c r="EE376" s="18"/>
      <c r="EF376" s="18"/>
      <c r="EG376" s="18"/>
      <c r="EH376" s="18"/>
      <c r="EI376" s="45"/>
      <c r="EJ376" s="18"/>
      <c r="EK376" s="18"/>
      <c r="EL376" s="18"/>
      <c r="EM376" s="18"/>
      <c r="EN376" s="18"/>
      <c r="EO376" s="18"/>
      <c r="EP376" s="18"/>
      <c r="EQ376" s="18"/>
      <c r="ER376" s="45"/>
      <c r="ES376" s="110"/>
      <c r="ET376" s="110"/>
      <c r="EU376" s="110"/>
      <c r="EV376" s="110"/>
      <c r="EW376" s="192"/>
      <c r="EX376" s="192"/>
      <c r="EY376" s="192"/>
      <c r="EZ376" s="192"/>
      <c r="FA376" s="199"/>
      <c r="FB376" s="214"/>
      <c r="FC376" s="214"/>
      <c r="FD376" s="18"/>
      <c r="FE376" s="18"/>
      <c r="FF376" s="18"/>
      <c r="FG376" s="18"/>
      <c r="FH376" s="18"/>
      <c r="FI376" s="18"/>
      <c r="FJ376" s="34"/>
      <c r="FK376" s="18"/>
      <c r="FL376" s="18"/>
      <c r="FM376" s="18"/>
      <c r="FN376" s="18"/>
      <c r="FO376" s="18"/>
      <c r="FP376" s="18"/>
      <c r="FQ376" s="18"/>
      <c r="FR376" s="18"/>
      <c r="FS376" s="45"/>
      <c r="FT376" s="18"/>
      <c r="FU376" s="18"/>
      <c r="FV376" s="18"/>
      <c r="FW376" s="18"/>
      <c r="FX376" s="18"/>
      <c r="FY376" s="18"/>
      <c r="FZ376" s="18"/>
      <c r="GA376" s="18"/>
      <c r="GB376" s="45"/>
      <c r="GC376" s="110"/>
      <c r="GD376" s="110"/>
      <c r="GE376" s="110"/>
      <c r="GF376" s="110"/>
      <c r="GG376" s="110"/>
      <c r="GH376" s="110"/>
      <c r="GI376" s="110"/>
      <c r="GJ376" s="110"/>
      <c r="GK376" s="110"/>
      <c r="GL376" s="110"/>
      <c r="GM376" s="110"/>
      <c r="GN376" s="110"/>
      <c r="GO376" s="110"/>
      <c r="GP376" s="110"/>
      <c r="GQ376" s="110"/>
      <c r="GR376" s="110"/>
      <c r="GS376" s="110"/>
      <c r="GT376" s="110"/>
      <c r="GU376" s="110"/>
      <c r="GV376" s="110"/>
      <c r="GW376" s="110"/>
      <c r="GX376" s="110"/>
      <c r="GY376" s="45"/>
      <c r="GZ376" s="199"/>
      <c r="HA376" s="110"/>
      <c r="HB376" s="110"/>
      <c r="HC376" s="110"/>
      <c r="HD376" s="34">
        <f t="shared" si="317"/>
        <v>0</v>
      </c>
      <c r="HE376" s="25">
        <f t="shared" si="341"/>
        <v>0</v>
      </c>
      <c r="HF376" s="25">
        <f t="shared" si="342"/>
        <v>0</v>
      </c>
      <c r="HG376" s="25">
        <f t="shared" si="343"/>
        <v>0</v>
      </c>
      <c r="HH376" s="25">
        <f t="shared" si="344"/>
        <v>0</v>
      </c>
      <c r="HI376" s="25"/>
      <c r="HJ376" s="18"/>
      <c r="HK376" s="18"/>
      <c r="HL376" s="24" t="str">
        <f t="shared" si="311"/>
        <v>-</v>
      </c>
      <c r="HM376" s="107"/>
      <c r="HN376" s="85"/>
      <c r="HO376" s="204" t="str">
        <f t="shared" si="319"/>
        <v>---/---</v>
      </c>
      <c r="HP376" s="204" t="str">
        <f t="shared" si="320"/>
        <v>---/---</v>
      </c>
      <c r="HQ376" s="182" t="str">
        <f t="shared" si="321"/>
        <v>---/---</v>
      </c>
      <c r="HR376" s="182" t="str">
        <f t="shared" si="322"/>
        <v>---/---</v>
      </c>
      <c r="HS376" s="182" t="b">
        <f t="shared" si="323"/>
        <v>0</v>
      </c>
      <c r="HT376" s="182" t="str">
        <f t="shared" si="324"/>
        <v>---/---</v>
      </c>
      <c r="HU376" s="182" t="str">
        <f t="shared" si="325"/>
        <v>---/---</v>
      </c>
      <c r="HV376" s="191" t="str">
        <f t="shared" si="326"/>
        <v>---/---</v>
      </c>
      <c r="HW376" s="184" t="str">
        <f t="shared" si="327"/>
        <v>---/---</v>
      </c>
      <c r="HX376" s="191" t="str">
        <f t="shared" si="328"/>
        <v>---/---</v>
      </c>
      <c r="HY376" s="183"/>
      <c r="HZ376" s="182" t="str">
        <f t="shared" si="329"/>
        <v>---/---</v>
      </c>
      <c r="IA376" s="182" t="str">
        <f t="shared" si="330"/>
        <v>---/---</v>
      </c>
      <c r="IB376" s="182" t="str">
        <f t="shared" si="331"/>
        <v>---/---</v>
      </c>
      <c r="IC376" s="182" t="str">
        <f t="shared" si="332"/>
        <v>---/---</v>
      </c>
      <c r="ID376" s="182" t="str">
        <f t="shared" si="333"/>
        <v>---/---</v>
      </c>
      <c r="IE376" s="185" t="str">
        <f t="shared" si="334"/>
        <v>---/---</v>
      </c>
      <c r="IF376" s="135" t="s">
        <v>717</v>
      </c>
      <c r="IG376" s="181">
        <v>1</v>
      </c>
      <c r="IH376" s="85"/>
      <c r="II376" s="85"/>
      <c r="IJ376" s="85"/>
      <c r="IK376" s="85"/>
      <c r="IL376" s="85"/>
      <c r="IM376" s="85"/>
      <c r="IN376" s="85"/>
      <c r="IO376" s="85"/>
      <c r="IP376" s="85"/>
      <c r="IQ376" s="85"/>
      <c r="IR376" s="85"/>
      <c r="IS376" s="85"/>
      <c r="IT376" s="85"/>
      <c r="IU376" s="85"/>
      <c r="IV376" s="85"/>
      <c r="IW376" s="85"/>
      <c r="IX376" s="85"/>
      <c r="IY376" s="85"/>
      <c r="IZ376" s="85"/>
      <c r="JA376" s="85"/>
      <c r="JB376" s="85"/>
      <c r="JC376" s="85"/>
      <c r="JD376" s="85"/>
      <c r="JE376" s="85"/>
      <c r="JF376" s="85"/>
      <c r="JG376" s="85"/>
      <c r="JH376" s="85"/>
      <c r="JI376" s="85"/>
      <c r="JJ376" s="85"/>
      <c r="JK376" s="85"/>
      <c r="JL376" s="85"/>
      <c r="JM376" s="85"/>
      <c r="JN376" s="85"/>
      <c r="JO376" s="85"/>
      <c r="JP376" s="85"/>
      <c r="JQ376" s="85"/>
      <c r="JR376" s="85"/>
      <c r="JS376" s="85"/>
      <c r="JT376" s="85"/>
      <c r="JU376" s="85"/>
      <c r="JV376" s="85"/>
      <c r="JW376" s="85"/>
      <c r="JX376" s="85"/>
      <c r="JY376" s="85"/>
      <c r="JZ376" s="85"/>
      <c r="KA376" s="85"/>
      <c r="KB376" s="85"/>
      <c r="KC376" s="85"/>
    </row>
    <row r="377" spans="1:289" s="57" customFormat="1" ht="42.75" hidden="1" customHeight="1">
      <c r="A377" s="6"/>
      <c r="B377" s="19" t="s">
        <v>156</v>
      </c>
      <c r="C377" s="19" t="s">
        <v>157</v>
      </c>
      <c r="D377" s="5"/>
      <c r="E377" s="5"/>
      <c r="F377" s="5"/>
      <c r="G377" s="5"/>
      <c r="H377" s="5" t="s">
        <v>727</v>
      </c>
      <c r="I377" s="5" t="s">
        <v>736</v>
      </c>
      <c r="J377" s="5"/>
      <c r="K377" s="5"/>
      <c r="L377" s="5"/>
      <c r="M377" s="5"/>
      <c r="N377" s="5"/>
      <c r="O377" s="5"/>
      <c r="P377" s="5" t="s">
        <v>751</v>
      </c>
      <c r="Q377" s="5" t="s">
        <v>752</v>
      </c>
      <c r="R377" s="5" t="s">
        <v>206</v>
      </c>
      <c r="S377" s="5" t="s">
        <v>360</v>
      </c>
      <c r="T377" s="5" t="s">
        <v>361</v>
      </c>
      <c r="U377" s="5" t="s">
        <v>158</v>
      </c>
      <c r="V377" s="5"/>
      <c r="W377" s="5" t="str">
        <f>CONCATENATE(X377,"-",Y377,"-",Z377,AA377,,AB377,"-",AC377)</f>
        <v>3-70-JDNC-0001</v>
      </c>
      <c r="X377" s="19" t="s">
        <v>180</v>
      </c>
      <c r="Y377" s="19">
        <v>70</v>
      </c>
      <c r="Z377" s="19" t="s">
        <v>302</v>
      </c>
      <c r="AA377" s="19" t="s">
        <v>307</v>
      </c>
      <c r="AB377" s="19"/>
      <c r="AC377" s="19" t="s">
        <v>188</v>
      </c>
      <c r="AD377" s="5"/>
      <c r="AE377" s="19">
        <v>4</v>
      </c>
      <c r="AF377" s="19" t="s">
        <v>181</v>
      </c>
      <c r="AG377" s="19" t="s">
        <v>183</v>
      </c>
      <c r="AH377" s="19">
        <v>320</v>
      </c>
      <c r="AI377" s="19" t="s">
        <v>221</v>
      </c>
      <c r="AJ377" s="5"/>
      <c r="AK377" s="5"/>
      <c r="AL377" s="5" t="s">
        <v>120</v>
      </c>
      <c r="AM377" s="5"/>
      <c r="AN377" s="5" t="s">
        <v>167</v>
      </c>
      <c r="AO377" s="5" t="str">
        <f>CONCATENATE("0055-",B377,"-",C377,"-","4",".",AE377,".",AF377,".",AG377,".",AH377,"-",AL377,".",AN377,"-",AI377)</f>
        <v>0055-CPC-GA1-4.4.4.70.320-ATH1.RD-0005</v>
      </c>
      <c r="AP377" s="5" t="str">
        <f>CONCATENATE("0055-",B377,"-",C377,"-","4",".",AE377,".",AF377,".",AG377,".",AH377,"-",AL377,"-",AN377,"-",AI377,"_",BD377,"_",U377)</f>
        <v>0055-CPC-GA1-4.4.4.70.320-ATH1-RD-0005_A1_ER</v>
      </c>
      <c r="AQ377" s="13" t="s">
        <v>388</v>
      </c>
      <c r="AR377" s="13" t="s">
        <v>394</v>
      </c>
      <c r="AS377" s="13"/>
      <c r="AT377" s="13"/>
      <c r="AU377" s="13" t="s">
        <v>318</v>
      </c>
      <c r="AV377" s="13" t="s">
        <v>333</v>
      </c>
      <c r="AW377" s="13" t="str">
        <f>CONCATENATE(AQ377," ",AS377,CHAR(10),W377,CHAR(10),AU377)</f>
        <v>DCS Network Cabinet 
3-70-JDNC-0001
List of drawings</v>
      </c>
      <c r="AX377" s="13" t="str">
        <f>CONCATENATE(AR377," ",AT377,CHAR(10),W377,CHAR(10),AV377)</f>
        <v>Шкаф коммуникационный РСУ 
3-70-JDNC-0001
Ведомость документов</v>
      </c>
      <c r="AY377" s="5"/>
      <c r="AZ377" s="5" t="s">
        <v>490</v>
      </c>
      <c r="BA377" s="5" t="s">
        <v>489</v>
      </c>
      <c r="BB377" s="5" t="str">
        <f>IF(FW377&gt;0,"02",IF(FN377&gt;0,"01",IF(FE377&gt;0,"00",IF(EM377&gt;0,"G1",IF(ED377&gt;0,"F1",IF(DU377&gt;0,"E1",IF(DL377&gt;0,"D1",IF(DC377&gt;0,"C1",IF(CT377&gt;0,"B1",IF(BM377&gt;0,"A1","-"))))))))))</f>
        <v>A1</v>
      </c>
      <c r="BC377" s="167" t="str">
        <f t="shared" si="359"/>
        <v>IFR</v>
      </c>
      <c r="BD377" s="5" t="str">
        <f t="shared" ref="BD377:BD381" si="363">BB377</f>
        <v>A1</v>
      </c>
      <c r="BE377" s="5"/>
      <c r="BF377" s="5"/>
      <c r="BG377" s="12"/>
      <c r="BH377" s="5"/>
      <c r="BI377" s="5"/>
      <c r="BJ377" s="54">
        <f>FB377-(28+15)</f>
        <v>44166</v>
      </c>
      <c r="BK377" s="54">
        <f ca="1">IF(BM377&gt;0,BL377,IF(BJ377&lt;TODAY(),WORKDAY(TODAY(),10),BJ377))</f>
        <v>44243</v>
      </c>
      <c r="BL377" s="193">
        <v>44243</v>
      </c>
      <c r="BM377" s="167" t="s">
        <v>777</v>
      </c>
      <c r="BN377" s="167"/>
      <c r="BO377" s="167"/>
      <c r="BP377" s="167"/>
      <c r="BQ377" s="167"/>
      <c r="BR377" s="157"/>
      <c r="BS377" s="157"/>
      <c r="BT377" s="157"/>
      <c r="BU377" s="157"/>
      <c r="BV377" s="157"/>
      <c r="BW377" s="147"/>
      <c r="BX377" s="147"/>
      <c r="BY377" s="147"/>
      <c r="BZ377" s="147"/>
      <c r="CA377" s="147"/>
      <c r="CB377" s="125"/>
      <c r="CC377" s="125"/>
      <c r="CD377" s="125"/>
      <c r="CE377" s="125"/>
      <c r="CF377" s="125"/>
      <c r="CG377" s="125"/>
      <c r="CH377" s="125"/>
      <c r="CI377" s="125"/>
      <c r="CJ377" s="125"/>
      <c r="CK377" s="125"/>
      <c r="CL377" s="24">
        <f>WORKDAY(BJ377,20)</f>
        <v>44194</v>
      </c>
      <c r="CM377" s="24">
        <f ca="1">IF(BM377&gt;0,WORKDAY(BK377,10),"-")</f>
        <v>44257</v>
      </c>
      <c r="CN377" s="54"/>
      <c r="CO377" s="117"/>
      <c r="CP377" s="34"/>
      <c r="CQ377" s="24">
        <f>WORKDAY(CL377,10)</f>
        <v>44208</v>
      </c>
      <c r="CR377" s="24" t="str">
        <f>IF(CO377&gt;0,WORKDAY(CM377,10),"-")</f>
        <v>-</v>
      </c>
      <c r="CS377" s="54"/>
      <c r="CT377" s="5"/>
      <c r="CU377" s="24" t="str">
        <f>IF(CT377&gt;0,WORKDAY(CQ377,10),"-")</f>
        <v>-</v>
      </c>
      <c r="CV377" s="24" t="str">
        <f>IF(CT377&gt;0,WORKDAY(CR377,10),"-")</f>
        <v>-</v>
      </c>
      <c r="CW377" s="54"/>
      <c r="CX377" s="5"/>
      <c r="CY377" s="34"/>
      <c r="CZ377" s="24" t="str">
        <f>IF(CX377&gt;0,WORKDAY(CU377,10),"-")</f>
        <v>-</v>
      </c>
      <c r="DA377" s="24" t="str">
        <f>IF(CX377&gt;0,WORKDAY(CV377,10),"-")</f>
        <v>-</v>
      </c>
      <c r="DB377" s="24"/>
      <c r="DC377" s="5"/>
      <c r="DD377" s="24" t="str">
        <f>IF(DC377&gt;0,WORKDAY(CZ377,10),"-")</f>
        <v>-</v>
      </c>
      <c r="DE377" s="24" t="str">
        <f>IF(DC377&gt;0,WORKDAY(DA377,10),"-")</f>
        <v>-</v>
      </c>
      <c r="DF377" s="5"/>
      <c r="DG377" s="5"/>
      <c r="DH377" s="54"/>
      <c r="DI377" s="24" t="str">
        <f>IF(DG377&gt;0,WORKDAY(DD377,10),"-")</f>
        <v>-</v>
      </c>
      <c r="DJ377" s="24" t="str">
        <f>IF(DG377&gt;0,WORKDAY(DE377,10),"-")</f>
        <v>-</v>
      </c>
      <c r="DK377" s="5"/>
      <c r="DL377" s="5"/>
      <c r="DM377" s="24" t="str">
        <f>IF(DL377&gt;0,WORKDAY(DI377,10),"-")</f>
        <v>-</v>
      </c>
      <c r="DN377" s="24" t="str">
        <f>IF(DL377&gt;0,WORKDAY(DJ377,10),"-")</f>
        <v>-</v>
      </c>
      <c r="DO377" s="5"/>
      <c r="DP377" s="5"/>
      <c r="DQ377" s="54"/>
      <c r="DR377" s="24" t="str">
        <f>IF(DP377&gt;0,WORKDAY(DM377,10),"-")</f>
        <v>-</v>
      </c>
      <c r="DS377" s="24" t="str">
        <f>IF(DP377&gt;0,WORKDAY(DN377,10),"-")</f>
        <v>-</v>
      </c>
      <c r="DT377" s="5"/>
      <c r="DU377" s="5"/>
      <c r="DV377" s="24" t="str">
        <f>IF(DU377&gt;0,WORKDAY(DR377,10),"-")</f>
        <v>-</v>
      </c>
      <c r="DW377" s="24" t="str">
        <f>IF(DU377&gt;0,WORKDAY(DS377,10),"-")</f>
        <v>-</v>
      </c>
      <c r="DX377" s="5"/>
      <c r="DY377" s="5"/>
      <c r="DZ377" s="54"/>
      <c r="EA377" s="24" t="str">
        <f>IF(DY377&gt;0,WORKDAY(DV377,10),"-")</f>
        <v>-</v>
      </c>
      <c r="EB377" s="24" t="str">
        <f>IF(DY377&gt;0,WORKDAY(DW377,10),"-")</f>
        <v>-</v>
      </c>
      <c r="EC377" s="5"/>
      <c r="ED377" s="5"/>
      <c r="EE377" s="24" t="str">
        <f>IF(ED377&gt;0,WORKDAY(EA377,10),"-")</f>
        <v>-</v>
      </c>
      <c r="EF377" s="24" t="str">
        <f>IF(ED377&gt;0,WORKDAY(EB377,10),"-")</f>
        <v>-</v>
      </c>
      <c r="EG377" s="5"/>
      <c r="EH377" s="5"/>
      <c r="EI377" s="54"/>
      <c r="EJ377" s="24" t="str">
        <f>IF(EH377&gt;0,WORKDAY(EE377,10),"-")</f>
        <v>-</v>
      </c>
      <c r="EK377" s="24" t="str">
        <f>IF(EH377&gt;0,WORKDAY(EF377,10),"-")</f>
        <v>-</v>
      </c>
      <c r="EL377" s="5"/>
      <c r="EM377" s="5"/>
      <c r="EN377" s="24" t="str">
        <f>IF(EM377&gt;0,WORKDAY(EJ377,10),"-")</f>
        <v>-</v>
      </c>
      <c r="EO377" s="24" t="str">
        <f>IF(EM377&gt;0,WORKDAY(EK377,10),"-")</f>
        <v>-</v>
      </c>
      <c r="EP377" s="5"/>
      <c r="EQ377" s="5"/>
      <c r="ER377" s="54"/>
      <c r="ES377" s="54"/>
      <c r="ET377" s="54"/>
      <c r="EU377" s="54"/>
      <c r="EV377" s="54"/>
      <c r="EW377" s="24"/>
      <c r="EX377" s="24"/>
      <c r="EY377" s="167"/>
      <c r="EZ377" s="167"/>
      <c r="FA377" s="193"/>
      <c r="FB377" s="214">
        <v>44209</v>
      </c>
      <c r="FC377" s="214">
        <f>FB377</f>
        <v>44209</v>
      </c>
      <c r="FD377" s="5"/>
      <c r="FE377" s="5"/>
      <c r="FF377" s="24" t="str">
        <f>IF(FE377&gt;0,WORKDAY(FB377,10),"-")</f>
        <v>-</v>
      </c>
      <c r="FG377" s="24" t="str">
        <f>IF(FE377&gt;0,WORKDAY(FC377,10),"-")</f>
        <v>-</v>
      </c>
      <c r="FH377" s="5"/>
      <c r="FI377" s="5"/>
      <c r="FJ377" s="34"/>
      <c r="FK377" s="24">
        <f t="shared" ref="FK377:FK380" si="364">WORKDAY(FB377,20)</f>
        <v>44237</v>
      </c>
      <c r="FL377" s="24">
        <f>FK377</f>
        <v>44237</v>
      </c>
      <c r="FM377" s="5"/>
      <c r="FN377" s="5"/>
      <c r="FO377" s="24" t="str">
        <f>IF(FN377&gt;0,WORKDAY(FK377,10),"-")</f>
        <v>-</v>
      </c>
      <c r="FP377" s="24" t="str">
        <f>IF(FN377&gt;0,WORKDAY(FL377,10),"-")</f>
        <v>-</v>
      </c>
      <c r="FQ377" s="5"/>
      <c r="FR377" s="5"/>
      <c r="FS377" s="54"/>
      <c r="FT377" s="24">
        <f t="shared" ref="FT377:FT380" si="365">WORKDAY(FK377,20)</f>
        <v>44265</v>
      </c>
      <c r="FU377" s="24">
        <f>FT377</f>
        <v>44265</v>
      </c>
      <c r="FV377" s="5"/>
      <c r="FW377" s="5"/>
      <c r="FX377" s="24" t="str">
        <f>IF(FW377&gt;0,WORKDAY(FT377,10),"-")</f>
        <v>-</v>
      </c>
      <c r="FY377" s="24" t="str">
        <f>IF(FW377&gt;0,WORKDAY(FU377,10),"-")</f>
        <v>-</v>
      </c>
      <c r="FZ377" s="5"/>
      <c r="GA377" s="5"/>
      <c r="GB377" s="54"/>
      <c r="GC377" s="54"/>
      <c r="GD377" s="54"/>
      <c r="GE377" s="54"/>
      <c r="GF377" s="54"/>
      <c r="GG377" s="54"/>
      <c r="GH377" s="54"/>
      <c r="GI377" s="54"/>
      <c r="GJ377" s="54"/>
      <c r="GK377" s="54"/>
      <c r="GL377" s="54"/>
      <c r="GM377" s="54"/>
      <c r="GN377" s="54"/>
      <c r="GO377" s="54"/>
      <c r="GP377" s="54"/>
      <c r="GQ377" s="54"/>
      <c r="GR377" s="54"/>
      <c r="GS377" s="54"/>
      <c r="GT377" s="54"/>
      <c r="GU377" s="54"/>
      <c r="GV377" s="54"/>
      <c r="GW377" s="54"/>
      <c r="GX377" s="54"/>
      <c r="GY377" s="54"/>
      <c r="GZ377" s="193"/>
      <c r="HA377" s="54"/>
      <c r="HB377" s="54"/>
      <c r="HC377" s="54"/>
      <c r="HD377" s="34">
        <f t="shared" ca="1" si="317"/>
        <v>1</v>
      </c>
      <c r="HE377" s="25">
        <f t="shared" ca="1" si="341"/>
        <v>6.8389057750759875E-4</v>
      </c>
      <c r="HF377" s="25">
        <f t="shared" ca="1" si="342"/>
        <v>1.5197568389057751E-3</v>
      </c>
      <c r="HG377" s="25">
        <f t="shared" ca="1" si="343"/>
        <v>9.0543259557344079E-4</v>
      </c>
      <c r="HH377" s="25">
        <f t="shared" ca="1" si="344"/>
        <v>2.012072434607646E-3</v>
      </c>
      <c r="HI377" s="25"/>
      <c r="HJ377" s="25"/>
      <c r="HK377" s="5"/>
      <c r="HL377" s="24">
        <f t="shared" ca="1" si="311"/>
        <v>44243</v>
      </c>
      <c r="HM377" s="107"/>
      <c r="HN377" s="85"/>
      <c r="HO377" s="204" t="str">
        <f t="shared" si="319"/>
        <v>ожидание A1</v>
      </c>
      <c r="HP377" s="204" t="str">
        <f t="shared" si="320"/>
        <v>не выгружено 00</v>
      </c>
      <c r="HQ377" s="182" t="str">
        <f t="shared" si="321"/>
        <v>выгружено A1</v>
      </c>
      <c r="HR377" s="182" t="str">
        <f t="shared" si="322"/>
        <v>ожидание A1</v>
      </c>
      <c r="HS377" s="182" t="b">
        <f t="shared" si="323"/>
        <v>0</v>
      </c>
      <c r="HT377" s="182" t="str">
        <f t="shared" si="324"/>
        <v>ожидание замечаний</v>
      </c>
      <c r="HU377" s="182" t="str">
        <f t="shared" si="325"/>
        <v>0055-P2-GA1-CPC-TRM-00652</v>
      </c>
      <c r="HV377" s="191">
        <f t="shared" si="326"/>
        <v>44243</v>
      </c>
      <c r="HW377" s="184" t="str">
        <f t="shared" si="327"/>
        <v>ожидание A1</v>
      </c>
      <c r="HX377" s="191" t="str">
        <f t="shared" si="328"/>
        <v>ожидание A1</v>
      </c>
      <c r="HY377" s="183"/>
      <c r="HZ377" s="182" t="str">
        <f t="shared" si="329"/>
        <v>выгружено</v>
      </c>
      <c r="IA377" s="182" t="str">
        <f t="shared" si="330"/>
        <v>A1</v>
      </c>
      <c r="IB377" s="182" t="str">
        <f t="shared" si="331"/>
        <v>ожидание замечаний к ревизии</v>
      </c>
      <c r="IC377" s="182" t="str">
        <f t="shared" si="332"/>
        <v>A1</v>
      </c>
      <c r="ID377" s="182" t="str">
        <f t="shared" si="333"/>
        <v>A1</v>
      </c>
      <c r="IE377" s="185" t="str">
        <f t="shared" si="334"/>
        <v>1</v>
      </c>
      <c r="IF377" s="135" t="s">
        <v>705</v>
      </c>
      <c r="IG377" s="181">
        <v>1</v>
      </c>
      <c r="IH377" s="85"/>
      <c r="II377" s="85"/>
      <c r="IJ377" s="85"/>
      <c r="IK377" s="85"/>
      <c r="IL377" s="85"/>
      <c r="IM377" s="85"/>
      <c r="IN377" s="85"/>
      <c r="IO377" s="85"/>
      <c r="IP377" s="85"/>
      <c r="IQ377" s="85"/>
      <c r="IR377" s="85"/>
      <c r="IS377" s="85"/>
      <c r="IT377" s="85"/>
      <c r="IU377" s="85"/>
      <c r="IV377" s="85"/>
      <c r="IW377" s="85"/>
      <c r="IX377" s="85"/>
      <c r="IY377" s="85"/>
      <c r="IZ377" s="85"/>
      <c r="JA377" s="85"/>
      <c r="JB377" s="85"/>
      <c r="JC377" s="85"/>
      <c r="JD377" s="85"/>
      <c r="JE377" s="85"/>
      <c r="JF377" s="85"/>
      <c r="JG377" s="85"/>
      <c r="JH377" s="85"/>
      <c r="JI377" s="85"/>
      <c r="JJ377" s="85"/>
      <c r="JK377" s="85"/>
      <c r="JL377" s="85"/>
      <c r="JM377" s="85"/>
      <c r="JN377" s="85"/>
      <c r="JO377" s="85"/>
      <c r="JP377" s="85"/>
      <c r="JQ377" s="85"/>
      <c r="JR377" s="85"/>
      <c r="JS377" s="85"/>
      <c r="JT377" s="85"/>
      <c r="JU377" s="85"/>
      <c r="JV377" s="85"/>
      <c r="JW377" s="85"/>
      <c r="JX377" s="85"/>
      <c r="JY377" s="85"/>
      <c r="JZ377" s="85"/>
      <c r="KA377" s="85"/>
      <c r="KB377" s="85"/>
      <c r="KC377" s="85"/>
    </row>
    <row r="378" spans="1:289" s="57" customFormat="1" ht="42.75" hidden="1" customHeight="1">
      <c r="A378" s="6"/>
      <c r="B378" s="19" t="s">
        <v>156</v>
      </c>
      <c r="C378" s="19" t="s">
        <v>157</v>
      </c>
      <c r="D378" s="5"/>
      <c r="E378" s="5"/>
      <c r="F378" s="5"/>
      <c r="G378" s="5"/>
      <c r="H378" s="5" t="s">
        <v>727</v>
      </c>
      <c r="I378" s="5" t="s">
        <v>736</v>
      </c>
      <c r="J378" s="5"/>
      <c r="K378" s="5"/>
      <c r="L378" s="5"/>
      <c r="M378" s="5"/>
      <c r="N378" s="5"/>
      <c r="O378" s="5"/>
      <c r="P378" s="5" t="s">
        <v>751</v>
      </c>
      <c r="Q378" s="5" t="s">
        <v>752</v>
      </c>
      <c r="R378" s="5" t="s">
        <v>206</v>
      </c>
      <c r="S378" s="5" t="s">
        <v>360</v>
      </c>
      <c r="T378" s="5" t="s">
        <v>361</v>
      </c>
      <c r="U378" s="5" t="s">
        <v>158</v>
      </c>
      <c r="V378" s="5"/>
      <c r="W378" s="5" t="str">
        <f>CONCATENATE(X378,"-",Y378,"-",Z378,AA378,,AB378,"-",AC378)</f>
        <v>3-70-JDNC-0001</v>
      </c>
      <c r="X378" s="19" t="s">
        <v>180</v>
      </c>
      <c r="Y378" s="19">
        <v>70</v>
      </c>
      <c r="Z378" s="19" t="s">
        <v>302</v>
      </c>
      <c r="AA378" s="19" t="s">
        <v>307</v>
      </c>
      <c r="AB378" s="19"/>
      <c r="AC378" s="19" t="s">
        <v>188</v>
      </c>
      <c r="AD378" s="5"/>
      <c r="AE378" s="19">
        <v>4</v>
      </c>
      <c r="AF378" s="19" t="s">
        <v>181</v>
      </c>
      <c r="AG378" s="19" t="s">
        <v>183</v>
      </c>
      <c r="AH378" s="19">
        <v>320</v>
      </c>
      <c r="AI378" s="19" t="s">
        <v>221</v>
      </c>
      <c r="AJ378" s="5"/>
      <c r="AK378" s="5"/>
      <c r="AL378" s="5" t="s">
        <v>120</v>
      </c>
      <c r="AM378" s="5"/>
      <c r="AN378" s="5" t="s">
        <v>168</v>
      </c>
      <c r="AO378" s="5" t="str">
        <f>CONCATENATE("0055-",B378,"-",C378,"-","4",".",AE378,".",AF378,".",AG378,".",AH378,"-",AL378,".",AN378,"-",AI378)</f>
        <v>0055-CPC-GA1-4.4.4.70.320-ATH1.SP-0005</v>
      </c>
      <c r="AP378" s="5" t="str">
        <f>CONCATENATE("0055-",B378,"-",C378,"-","4",".",AE378,".",AF378,".",AG378,".",AH378,"-",AL378,"-",AN378,"-",AI378,"_",BD378,"_",U378)</f>
        <v>0055-CPC-GA1-4.4.4.70.320-ATH1-SP-0005_A1_ER</v>
      </c>
      <c r="AQ378" s="13" t="s">
        <v>388</v>
      </c>
      <c r="AR378" s="13" t="s">
        <v>394</v>
      </c>
      <c r="AS378" s="13"/>
      <c r="AT378" s="13"/>
      <c r="AU378" s="13" t="s">
        <v>319</v>
      </c>
      <c r="AV378" s="13" t="s">
        <v>334</v>
      </c>
      <c r="AW378" s="13" t="str">
        <f>CONCATENATE(AQ378," ",AS378,CHAR(10),W378,CHAR(10),AU378)</f>
        <v>DCS Network Cabinet 
3-70-JDNC-0001
List of elements</v>
      </c>
      <c r="AX378" s="13" t="str">
        <f>CONCATENATE(AR378," ",AT378,CHAR(10),W378,CHAR(10),AV378)</f>
        <v>Шкаф коммуникационный РСУ 
3-70-JDNC-0001
Перечень элементов</v>
      </c>
      <c r="AY378" s="5"/>
      <c r="AZ378" s="5" t="s">
        <v>490</v>
      </c>
      <c r="BA378" s="5" t="s">
        <v>489</v>
      </c>
      <c r="BB378" s="5" t="str">
        <f>IF(FW378&gt;0,"02",IF(FN378&gt;0,"01",IF(FE378&gt;0,"00",IF(EM378&gt;0,"G1",IF(ED378&gt;0,"F1",IF(DU378&gt;0,"E1",IF(DL378&gt;0,"D1",IF(DC378&gt;0,"C1",IF(CT378&gt;0,"B1",IF(BM378&gt;0,"A1","-"))))))))))</f>
        <v>A1</v>
      </c>
      <c r="BC378" s="167" t="str">
        <f t="shared" si="359"/>
        <v>IFR</v>
      </c>
      <c r="BD378" s="5" t="str">
        <f t="shared" si="363"/>
        <v>A1</v>
      </c>
      <c r="BE378" s="5"/>
      <c r="BF378" s="5"/>
      <c r="BG378" s="12"/>
      <c r="BH378" s="5"/>
      <c r="BI378" s="5"/>
      <c r="BJ378" s="54">
        <f>FB378-(28+15)</f>
        <v>44166</v>
      </c>
      <c r="BK378" s="54">
        <f ca="1">IF(BM378&gt;0,BL378,IF(BJ378&lt;TODAY(),WORKDAY(TODAY(),10),BJ378))</f>
        <v>44243</v>
      </c>
      <c r="BL378" s="193">
        <v>44243</v>
      </c>
      <c r="BM378" s="167" t="s">
        <v>777</v>
      </c>
      <c r="BN378" s="167"/>
      <c r="BO378" s="167"/>
      <c r="BP378" s="167"/>
      <c r="BQ378" s="167"/>
      <c r="BR378" s="157"/>
      <c r="BS378" s="157"/>
      <c r="BT378" s="157"/>
      <c r="BU378" s="157"/>
      <c r="BV378" s="157"/>
      <c r="BW378" s="147"/>
      <c r="BX378" s="147"/>
      <c r="BY378" s="147"/>
      <c r="BZ378" s="147"/>
      <c r="CA378" s="147"/>
      <c r="CB378" s="125"/>
      <c r="CC378" s="125"/>
      <c r="CD378" s="125"/>
      <c r="CE378" s="125"/>
      <c r="CF378" s="125"/>
      <c r="CG378" s="125"/>
      <c r="CH378" s="125"/>
      <c r="CI378" s="125"/>
      <c r="CJ378" s="125"/>
      <c r="CK378" s="125"/>
      <c r="CL378" s="24">
        <f>WORKDAY(BJ378,20)</f>
        <v>44194</v>
      </c>
      <c r="CM378" s="24">
        <f ca="1">IF(BM378&gt;0,WORKDAY(BK378,10),"-")</f>
        <v>44257</v>
      </c>
      <c r="CN378" s="54"/>
      <c r="CO378" s="117"/>
      <c r="CP378" s="34"/>
      <c r="CQ378" s="24">
        <f>WORKDAY(CL378,10)</f>
        <v>44208</v>
      </c>
      <c r="CR378" s="24" t="str">
        <f>IF(CO378&gt;0,WORKDAY(CM378,10),"-")</f>
        <v>-</v>
      </c>
      <c r="CS378" s="54"/>
      <c r="CT378" s="5"/>
      <c r="CU378" s="24" t="str">
        <f>IF(CT378&gt;0,WORKDAY(CQ378,10),"-")</f>
        <v>-</v>
      </c>
      <c r="CV378" s="24" t="str">
        <f>IF(CT378&gt;0,WORKDAY(CR378,10),"-")</f>
        <v>-</v>
      </c>
      <c r="CW378" s="54"/>
      <c r="CX378" s="5"/>
      <c r="CY378" s="34"/>
      <c r="CZ378" s="24" t="str">
        <f>IF(CX378&gt;0,WORKDAY(CU378,10),"-")</f>
        <v>-</v>
      </c>
      <c r="DA378" s="24" t="str">
        <f>IF(CX378&gt;0,WORKDAY(CV378,10),"-")</f>
        <v>-</v>
      </c>
      <c r="DB378" s="24"/>
      <c r="DC378" s="5"/>
      <c r="DD378" s="24" t="str">
        <f>IF(DC378&gt;0,WORKDAY(CZ378,10),"-")</f>
        <v>-</v>
      </c>
      <c r="DE378" s="24" t="str">
        <f>IF(DC378&gt;0,WORKDAY(DA378,10),"-")</f>
        <v>-</v>
      </c>
      <c r="DF378" s="5"/>
      <c r="DG378" s="5"/>
      <c r="DH378" s="54"/>
      <c r="DI378" s="24" t="str">
        <f>IF(DG378&gt;0,WORKDAY(DD378,10),"-")</f>
        <v>-</v>
      </c>
      <c r="DJ378" s="24" t="str">
        <f>IF(DG378&gt;0,WORKDAY(DE378,10),"-")</f>
        <v>-</v>
      </c>
      <c r="DK378" s="5"/>
      <c r="DL378" s="5"/>
      <c r="DM378" s="24" t="str">
        <f>IF(DL378&gt;0,WORKDAY(DI378,10),"-")</f>
        <v>-</v>
      </c>
      <c r="DN378" s="24" t="str">
        <f>IF(DL378&gt;0,WORKDAY(DJ378,10),"-")</f>
        <v>-</v>
      </c>
      <c r="DO378" s="5"/>
      <c r="DP378" s="5"/>
      <c r="DQ378" s="54"/>
      <c r="DR378" s="24" t="str">
        <f>IF(DP378&gt;0,WORKDAY(DM378,10),"-")</f>
        <v>-</v>
      </c>
      <c r="DS378" s="24" t="str">
        <f>IF(DP378&gt;0,WORKDAY(DN378,10),"-")</f>
        <v>-</v>
      </c>
      <c r="DT378" s="5"/>
      <c r="DU378" s="5"/>
      <c r="DV378" s="24" t="str">
        <f>IF(DU378&gt;0,WORKDAY(DR378,10),"-")</f>
        <v>-</v>
      </c>
      <c r="DW378" s="24" t="str">
        <f>IF(DU378&gt;0,WORKDAY(DS378,10),"-")</f>
        <v>-</v>
      </c>
      <c r="DX378" s="5"/>
      <c r="DY378" s="5"/>
      <c r="DZ378" s="54"/>
      <c r="EA378" s="24" t="str">
        <f>IF(DY378&gt;0,WORKDAY(DV378,10),"-")</f>
        <v>-</v>
      </c>
      <c r="EB378" s="24" t="str">
        <f>IF(DY378&gt;0,WORKDAY(DW378,10),"-")</f>
        <v>-</v>
      </c>
      <c r="EC378" s="5"/>
      <c r="ED378" s="5"/>
      <c r="EE378" s="24" t="str">
        <f>IF(ED378&gt;0,WORKDAY(EA378,10),"-")</f>
        <v>-</v>
      </c>
      <c r="EF378" s="24" t="str">
        <f>IF(ED378&gt;0,WORKDAY(EB378,10),"-")</f>
        <v>-</v>
      </c>
      <c r="EG378" s="5"/>
      <c r="EH378" s="5"/>
      <c r="EI378" s="54"/>
      <c r="EJ378" s="24" t="str">
        <f>IF(EH378&gt;0,WORKDAY(EE378,10),"-")</f>
        <v>-</v>
      </c>
      <c r="EK378" s="24" t="str">
        <f>IF(EH378&gt;0,WORKDAY(EF378,10),"-")</f>
        <v>-</v>
      </c>
      <c r="EL378" s="5"/>
      <c r="EM378" s="5"/>
      <c r="EN378" s="24" t="str">
        <f>IF(EM378&gt;0,WORKDAY(EJ378,10),"-")</f>
        <v>-</v>
      </c>
      <c r="EO378" s="24" t="str">
        <f>IF(EM378&gt;0,WORKDAY(EK378,10),"-")</f>
        <v>-</v>
      </c>
      <c r="EP378" s="5"/>
      <c r="EQ378" s="5"/>
      <c r="ER378" s="54"/>
      <c r="ES378" s="54"/>
      <c r="ET378" s="54"/>
      <c r="EU378" s="54"/>
      <c r="EV378" s="54"/>
      <c r="EW378" s="24"/>
      <c r="EX378" s="24"/>
      <c r="EY378" s="167"/>
      <c r="EZ378" s="167"/>
      <c r="FA378" s="193"/>
      <c r="FB378" s="214">
        <v>44209</v>
      </c>
      <c r="FC378" s="214">
        <f>FB378</f>
        <v>44209</v>
      </c>
      <c r="FD378" s="5"/>
      <c r="FE378" s="5"/>
      <c r="FF378" s="24" t="str">
        <f>IF(FE378&gt;0,WORKDAY(FB378,10),"-")</f>
        <v>-</v>
      </c>
      <c r="FG378" s="24" t="str">
        <f>IF(FE378&gt;0,WORKDAY(FC378,10),"-")</f>
        <v>-</v>
      </c>
      <c r="FH378" s="5"/>
      <c r="FI378" s="5"/>
      <c r="FJ378" s="34"/>
      <c r="FK378" s="24">
        <f t="shared" si="364"/>
        <v>44237</v>
      </c>
      <c r="FL378" s="24">
        <f>FK378</f>
        <v>44237</v>
      </c>
      <c r="FM378" s="5"/>
      <c r="FN378" s="5"/>
      <c r="FO378" s="24" t="str">
        <f>IF(FN378&gt;0,WORKDAY(FK378,10),"-")</f>
        <v>-</v>
      </c>
      <c r="FP378" s="24" t="str">
        <f>IF(FN378&gt;0,WORKDAY(FL378,10),"-")</f>
        <v>-</v>
      </c>
      <c r="FQ378" s="5"/>
      <c r="FR378" s="5"/>
      <c r="FS378" s="54"/>
      <c r="FT378" s="24">
        <f t="shared" si="365"/>
        <v>44265</v>
      </c>
      <c r="FU378" s="24">
        <f>FT378</f>
        <v>44265</v>
      </c>
      <c r="FV378" s="5"/>
      <c r="FW378" s="5"/>
      <c r="FX378" s="24" t="str">
        <f>IF(FW378&gt;0,WORKDAY(FT378,10),"-")</f>
        <v>-</v>
      </c>
      <c r="FY378" s="24" t="str">
        <f>IF(FW378&gt;0,WORKDAY(FU378,10),"-")</f>
        <v>-</v>
      </c>
      <c r="FZ378" s="5"/>
      <c r="GA378" s="5"/>
      <c r="GB378" s="54"/>
      <c r="GC378" s="54"/>
      <c r="GD378" s="54"/>
      <c r="GE378" s="54"/>
      <c r="GF378" s="54"/>
      <c r="GG378" s="54"/>
      <c r="GH378" s="54"/>
      <c r="GI378" s="54"/>
      <c r="GJ378" s="54"/>
      <c r="GK378" s="54"/>
      <c r="GL378" s="54"/>
      <c r="GM378" s="54"/>
      <c r="GN378" s="54"/>
      <c r="GO378" s="54"/>
      <c r="GP378" s="54"/>
      <c r="GQ378" s="54"/>
      <c r="GR378" s="54"/>
      <c r="GS378" s="54"/>
      <c r="GT378" s="54"/>
      <c r="GU378" s="54"/>
      <c r="GV378" s="54"/>
      <c r="GW378" s="54"/>
      <c r="GX378" s="54"/>
      <c r="GY378" s="54"/>
      <c r="GZ378" s="193"/>
      <c r="HA378" s="54"/>
      <c r="HB378" s="54"/>
      <c r="HC378" s="54"/>
      <c r="HD378" s="34">
        <f t="shared" ca="1" si="317"/>
        <v>1</v>
      </c>
      <c r="HE378" s="25">
        <f t="shared" ca="1" si="341"/>
        <v>6.8389057750759875E-4</v>
      </c>
      <c r="HF378" s="25">
        <f t="shared" ca="1" si="342"/>
        <v>1.5197568389057751E-3</v>
      </c>
      <c r="HG378" s="25">
        <f t="shared" ca="1" si="343"/>
        <v>9.0543259557344079E-4</v>
      </c>
      <c r="HH378" s="25">
        <f t="shared" ca="1" si="344"/>
        <v>2.012072434607646E-3</v>
      </c>
      <c r="HI378" s="25"/>
      <c r="HJ378" s="25"/>
      <c r="HK378" s="5"/>
      <c r="HL378" s="24">
        <f t="shared" ca="1" si="311"/>
        <v>44243</v>
      </c>
      <c r="HM378" s="107"/>
      <c r="HN378" s="85"/>
      <c r="HO378" s="204" t="str">
        <f t="shared" si="319"/>
        <v>ожидание A1</v>
      </c>
      <c r="HP378" s="204" t="str">
        <f t="shared" si="320"/>
        <v>не выгружено 00</v>
      </c>
      <c r="HQ378" s="182" t="str">
        <f t="shared" si="321"/>
        <v>выгружено A1</v>
      </c>
      <c r="HR378" s="182" t="str">
        <f t="shared" si="322"/>
        <v>ожидание A1</v>
      </c>
      <c r="HS378" s="182" t="b">
        <f t="shared" si="323"/>
        <v>0</v>
      </c>
      <c r="HT378" s="182" t="str">
        <f t="shared" si="324"/>
        <v>ожидание замечаний</v>
      </c>
      <c r="HU378" s="182" t="str">
        <f t="shared" si="325"/>
        <v>0055-P2-GA1-CPC-TRM-00652</v>
      </c>
      <c r="HV378" s="191">
        <f t="shared" si="326"/>
        <v>44243</v>
      </c>
      <c r="HW378" s="184" t="str">
        <f t="shared" si="327"/>
        <v>ожидание A1</v>
      </c>
      <c r="HX378" s="191" t="str">
        <f t="shared" si="328"/>
        <v>ожидание A1</v>
      </c>
      <c r="HY378" s="183"/>
      <c r="HZ378" s="182" t="str">
        <f t="shared" si="329"/>
        <v>выгружено</v>
      </c>
      <c r="IA378" s="182" t="str">
        <f t="shared" si="330"/>
        <v>A1</v>
      </c>
      <c r="IB378" s="182" t="str">
        <f t="shared" si="331"/>
        <v>ожидание замечаний к ревизии</v>
      </c>
      <c r="IC378" s="182" t="str">
        <f t="shared" si="332"/>
        <v>A1</v>
      </c>
      <c r="ID378" s="182" t="str">
        <f t="shared" si="333"/>
        <v>A1</v>
      </c>
      <c r="IE378" s="185" t="str">
        <f t="shared" si="334"/>
        <v>1</v>
      </c>
      <c r="IF378" s="135" t="s">
        <v>705</v>
      </c>
      <c r="IG378" s="181">
        <v>1</v>
      </c>
      <c r="IH378" s="85"/>
      <c r="II378" s="85"/>
      <c r="IJ378" s="85"/>
      <c r="IK378" s="85"/>
      <c r="IL378" s="85"/>
      <c r="IM378" s="85"/>
      <c r="IN378" s="85"/>
      <c r="IO378" s="85"/>
      <c r="IP378" s="85"/>
      <c r="IQ378" s="85"/>
      <c r="IR378" s="85"/>
      <c r="IS378" s="85"/>
      <c r="IT378" s="85"/>
      <c r="IU378" s="85"/>
      <c r="IV378" s="85"/>
      <c r="IW378" s="85"/>
      <c r="IX378" s="85"/>
      <c r="IY378" s="85"/>
      <c r="IZ378" s="85"/>
      <c r="JA378" s="85"/>
      <c r="JB378" s="85"/>
      <c r="JC378" s="85"/>
      <c r="JD378" s="85"/>
      <c r="JE378" s="85"/>
      <c r="JF378" s="85"/>
      <c r="JG378" s="85"/>
      <c r="JH378" s="85"/>
      <c r="JI378" s="85"/>
      <c r="JJ378" s="85"/>
      <c r="JK378" s="85"/>
      <c r="JL378" s="85"/>
      <c r="JM378" s="85"/>
      <c r="JN378" s="85"/>
      <c r="JO378" s="85"/>
      <c r="JP378" s="85"/>
      <c r="JQ378" s="85"/>
      <c r="JR378" s="85"/>
      <c r="JS378" s="85"/>
      <c r="JT378" s="85"/>
      <c r="JU378" s="85"/>
      <c r="JV378" s="85"/>
      <c r="JW378" s="85"/>
      <c r="JX378" s="85"/>
      <c r="JY378" s="85"/>
      <c r="JZ378" s="85"/>
      <c r="KA378" s="85"/>
      <c r="KB378" s="85"/>
      <c r="KC378" s="85"/>
    </row>
    <row r="379" spans="1:289" s="57" customFormat="1" ht="42.75" hidden="1" customHeight="1">
      <c r="A379" s="6"/>
      <c r="B379" s="19" t="s">
        <v>156</v>
      </c>
      <c r="C379" s="19" t="s">
        <v>157</v>
      </c>
      <c r="D379" s="5"/>
      <c r="E379" s="5"/>
      <c r="F379" s="5"/>
      <c r="G379" s="5"/>
      <c r="H379" s="5" t="s">
        <v>727</v>
      </c>
      <c r="I379" s="5" t="s">
        <v>736</v>
      </c>
      <c r="J379" s="5"/>
      <c r="K379" s="5"/>
      <c r="L379" s="5"/>
      <c r="M379" s="5"/>
      <c r="N379" s="5"/>
      <c r="O379" s="5"/>
      <c r="P379" s="5" t="s">
        <v>751</v>
      </c>
      <c r="Q379" s="5" t="s">
        <v>752</v>
      </c>
      <c r="R379" s="5" t="s">
        <v>206</v>
      </c>
      <c r="S379" s="5" t="s">
        <v>360</v>
      </c>
      <c r="T379" s="5" t="s">
        <v>361</v>
      </c>
      <c r="U379" s="5" t="s">
        <v>158</v>
      </c>
      <c r="V379" s="5"/>
      <c r="W379" s="5" t="str">
        <f>CONCATENATE(X379,"-",Y379,"-",Z379,AA379,,AB379,"-",AC379)</f>
        <v>3-70-JDNC-0001</v>
      </c>
      <c r="X379" s="19" t="s">
        <v>180</v>
      </c>
      <c r="Y379" s="19">
        <v>70</v>
      </c>
      <c r="Z379" s="19" t="s">
        <v>302</v>
      </c>
      <c r="AA379" s="19" t="s">
        <v>307</v>
      </c>
      <c r="AB379" s="19"/>
      <c r="AC379" s="19" t="s">
        <v>188</v>
      </c>
      <c r="AD379" s="5"/>
      <c r="AE379" s="19">
        <v>4</v>
      </c>
      <c r="AF379" s="19" t="s">
        <v>181</v>
      </c>
      <c r="AG379" s="19" t="s">
        <v>183</v>
      </c>
      <c r="AH379" s="19">
        <v>320</v>
      </c>
      <c r="AI379" s="19" t="s">
        <v>221</v>
      </c>
      <c r="AJ379" s="5"/>
      <c r="AK379" s="5"/>
      <c r="AL379" s="5" t="s">
        <v>120</v>
      </c>
      <c r="AM379" s="5"/>
      <c r="AN379" s="5" t="s">
        <v>169</v>
      </c>
      <c r="AO379" s="5" t="str">
        <f>CONCATENATE("0055-",B379,"-",C379,"-","4",".",AE379,".",AF379,".",AG379,".",AH379,"-",AL379,".",AN379,"-",AI379)</f>
        <v>0055-CPC-GA1-4.4.4.70.320-ATH1.V0-0005</v>
      </c>
      <c r="AP379" s="5" t="str">
        <f>CONCATENATE("0055-",B379,"-",C379,"-","4",".",AE379,".",AF379,".",AG379,".",AH379,"-",AL379,"-",AN379,"-",AI379,"_",BD379,"_",U379)</f>
        <v>0055-CPC-GA1-4.4.4.70.320-ATH1-V0-0005_A1_ER</v>
      </c>
      <c r="AQ379" s="13" t="s">
        <v>388</v>
      </c>
      <c r="AR379" s="13" t="s">
        <v>394</v>
      </c>
      <c r="AS379" s="13"/>
      <c r="AT379" s="13"/>
      <c r="AU379" s="13" t="s">
        <v>320</v>
      </c>
      <c r="AV379" s="13" t="s">
        <v>335</v>
      </c>
      <c r="AW379" s="13" t="str">
        <f>CONCATENATE(AQ379," ",AS379,CHAR(10),W379,CHAR(10),AU379)</f>
        <v>DCS Network Cabinet 
3-70-JDNC-0001
General view drawings</v>
      </c>
      <c r="AX379" s="13" t="str">
        <f>CONCATENATE(AR379," ",AT379,CHAR(10),W379,CHAR(10),AV379)</f>
        <v>Шкаф коммуникационный РСУ 
3-70-JDNC-0001
Чертеж общего вида</v>
      </c>
      <c r="AY379" s="5"/>
      <c r="AZ379" s="5" t="s">
        <v>490</v>
      </c>
      <c r="BA379" s="5" t="s">
        <v>489</v>
      </c>
      <c r="BB379" s="5" t="str">
        <f>IF(FW379&gt;0,"02",IF(FN379&gt;0,"01",IF(FE379&gt;0,"00",IF(EM379&gt;0,"G1",IF(ED379&gt;0,"F1",IF(DU379&gt;0,"E1",IF(DL379&gt;0,"D1",IF(DC379&gt;0,"C1",IF(CT379&gt;0,"B1",IF(BM379&gt;0,"A1","-"))))))))))</f>
        <v>A1</v>
      </c>
      <c r="BC379" s="167" t="str">
        <f t="shared" si="359"/>
        <v>IFR</v>
      </c>
      <c r="BD379" s="5" t="str">
        <f t="shared" si="363"/>
        <v>A1</v>
      </c>
      <c r="BE379" s="5"/>
      <c r="BF379" s="5"/>
      <c r="BG379" s="12"/>
      <c r="BH379" s="5"/>
      <c r="BI379" s="5"/>
      <c r="BJ379" s="54">
        <f>FB379-(28+15)</f>
        <v>44166</v>
      </c>
      <c r="BK379" s="54">
        <f ca="1">IF(BM379&gt;0,BL379,IF(BJ379&lt;TODAY(),WORKDAY(TODAY(),10),BJ379))</f>
        <v>44243</v>
      </c>
      <c r="BL379" s="193">
        <v>44243</v>
      </c>
      <c r="BM379" s="167" t="s">
        <v>777</v>
      </c>
      <c r="BN379" s="167"/>
      <c r="BO379" s="167"/>
      <c r="BP379" s="167"/>
      <c r="BQ379" s="167"/>
      <c r="BR379" s="157"/>
      <c r="BS379" s="157"/>
      <c r="BT379" s="157"/>
      <c r="BU379" s="157"/>
      <c r="BV379" s="157"/>
      <c r="BW379" s="147"/>
      <c r="BX379" s="147"/>
      <c r="BY379" s="147"/>
      <c r="BZ379" s="147"/>
      <c r="CA379" s="147"/>
      <c r="CB379" s="125"/>
      <c r="CC379" s="125"/>
      <c r="CD379" s="125"/>
      <c r="CE379" s="125"/>
      <c r="CF379" s="125"/>
      <c r="CG379" s="125"/>
      <c r="CH379" s="125"/>
      <c r="CI379" s="125"/>
      <c r="CJ379" s="125"/>
      <c r="CK379" s="125"/>
      <c r="CL379" s="24">
        <f>WORKDAY(BJ379,20)</f>
        <v>44194</v>
      </c>
      <c r="CM379" s="24">
        <f ca="1">IF(BM379&gt;0,WORKDAY(BK379,10),"-")</f>
        <v>44257</v>
      </c>
      <c r="CN379" s="54"/>
      <c r="CO379" s="117"/>
      <c r="CP379" s="34"/>
      <c r="CQ379" s="24">
        <f>WORKDAY(CL379,10)</f>
        <v>44208</v>
      </c>
      <c r="CR379" s="24" t="str">
        <f>IF(CO379&gt;0,WORKDAY(CM379,10),"-")</f>
        <v>-</v>
      </c>
      <c r="CS379" s="54"/>
      <c r="CT379" s="5"/>
      <c r="CU379" s="24" t="str">
        <f>IF(CT379&gt;0,WORKDAY(CQ379,10),"-")</f>
        <v>-</v>
      </c>
      <c r="CV379" s="24" t="str">
        <f>IF(CT379&gt;0,WORKDAY(CR379,10),"-")</f>
        <v>-</v>
      </c>
      <c r="CW379" s="54"/>
      <c r="CX379" s="5"/>
      <c r="CY379" s="34"/>
      <c r="CZ379" s="24" t="str">
        <f>IF(CX379&gt;0,WORKDAY(CU379,10),"-")</f>
        <v>-</v>
      </c>
      <c r="DA379" s="24" t="str">
        <f>IF(CX379&gt;0,WORKDAY(CV379,10),"-")</f>
        <v>-</v>
      </c>
      <c r="DB379" s="24"/>
      <c r="DC379" s="5"/>
      <c r="DD379" s="24" t="str">
        <f>IF(DC379&gt;0,WORKDAY(CZ379,10),"-")</f>
        <v>-</v>
      </c>
      <c r="DE379" s="24" t="str">
        <f>IF(DC379&gt;0,WORKDAY(DA379,10),"-")</f>
        <v>-</v>
      </c>
      <c r="DF379" s="5"/>
      <c r="DG379" s="5"/>
      <c r="DH379" s="54"/>
      <c r="DI379" s="24" t="str">
        <f>IF(DG379&gt;0,WORKDAY(DD379,10),"-")</f>
        <v>-</v>
      </c>
      <c r="DJ379" s="24" t="str">
        <f>IF(DG379&gt;0,WORKDAY(DE379,10),"-")</f>
        <v>-</v>
      </c>
      <c r="DK379" s="5"/>
      <c r="DL379" s="5"/>
      <c r="DM379" s="24" t="str">
        <f>IF(DL379&gt;0,WORKDAY(DI379,10),"-")</f>
        <v>-</v>
      </c>
      <c r="DN379" s="24" t="str">
        <f>IF(DL379&gt;0,WORKDAY(DJ379,10),"-")</f>
        <v>-</v>
      </c>
      <c r="DO379" s="5"/>
      <c r="DP379" s="5"/>
      <c r="DQ379" s="54"/>
      <c r="DR379" s="24" t="str">
        <f>IF(DP379&gt;0,WORKDAY(DM379,10),"-")</f>
        <v>-</v>
      </c>
      <c r="DS379" s="24" t="str">
        <f>IF(DP379&gt;0,WORKDAY(DN379,10),"-")</f>
        <v>-</v>
      </c>
      <c r="DT379" s="5"/>
      <c r="DU379" s="5"/>
      <c r="DV379" s="24" t="str">
        <f>IF(DU379&gt;0,WORKDAY(DR379,10),"-")</f>
        <v>-</v>
      </c>
      <c r="DW379" s="24" t="str">
        <f>IF(DU379&gt;0,WORKDAY(DS379,10),"-")</f>
        <v>-</v>
      </c>
      <c r="DX379" s="5"/>
      <c r="DY379" s="5"/>
      <c r="DZ379" s="54"/>
      <c r="EA379" s="24" t="str">
        <f>IF(DY379&gt;0,WORKDAY(DV379,10),"-")</f>
        <v>-</v>
      </c>
      <c r="EB379" s="24" t="str">
        <f>IF(DY379&gt;0,WORKDAY(DW379,10),"-")</f>
        <v>-</v>
      </c>
      <c r="EC379" s="5"/>
      <c r="ED379" s="5"/>
      <c r="EE379" s="24" t="str">
        <f>IF(ED379&gt;0,WORKDAY(EA379,10),"-")</f>
        <v>-</v>
      </c>
      <c r="EF379" s="24" t="str">
        <f>IF(ED379&gt;0,WORKDAY(EB379,10),"-")</f>
        <v>-</v>
      </c>
      <c r="EG379" s="5"/>
      <c r="EH379" s="5"/>
      <c r="EI379" s="54"/>
      <c r="EJ379" s="24" t="str">
        <f>IF(EH379&gt;0,WORKDAY(EE379,10),"-")</f>
        <v>-</v>
      </c>
      <c r="EK379" s="24" t="str">
        <f>IF(EH379&gt;0,WORKDAY(EF379,10),"-")</f>
        <v>-</v>
      </c>
      <c r="EL379" s="5"/>
      <c r="EM379" s="5"/>
      <c r="EN379" s="24" t="str">
        <f>IF(EM379&gt;0,WORKDAY(EJ379,10),"-")</f>
        <v>-</v>
      </c>
      <c r="EO379" s="24" t="str">
        <f>IF(EM379&gt;0,WORKDAY(EK379,10),"-")</f>
        <v>-</v>
      </c>
      <c r="EP379" s="5"/>
      <c r="EQ379" s="5"/>
      <c r="ER379" s="54"/>
      <c r="ES379" s="54"/>
      <c r="ET379" s="54"/>
      <c r="EU379" s="54"/>
      <c r="EV379" s="54"/>
      <c r="EW379" s="24"/>
      <c r="EX379" s="24"/>
      <c r="EY379" s="167"/>
      <c r="EZ379" s="167"/>
      <c r="FA379" s="193"/>
      <c r="FB379" s="214">
        <v>44209</v>
      </c>
      <c r="FC379" s="214">
        <f>FB379</f>
        <v>44209</v>
      </c>
      <c r="FD379" s="5"/>
      <c r="FE379" s="5"/>
      <c r="FF379" s="24" t="str">
        <f>IF(FE379&gt;0,WORKDAY(FB379,10),"-")</f>
        <v>-</v>
      </c>
      <c r="FG379" s="24" t="str">
        <f>IF(FE379&gt;0,WORKDAY(FC379,10),"-")</f>
        <v>-</v>
      </c>
      <c r="FH379" s="5"/>
      <c r="FI379" s="5"/>
      <c r="FJ379" s="34"/>
      <c r="FK379" s="24">
        <f t="shared" si="364"/>
        <v>44237</v>
      </c>
      <c r="FL379" s="24">
        <f>FK379</f>
        <v>44237</v>
      </c>
      <c r="FM379" s="5"/>
      <c r="FN379" s="5"/>
      <c r="FO379" s="24" t="str">
        <f>IF(FN379&gt;0,WORKDAY(FK379,10),"-")</f>
        <v>-</v>
      </c>
      <c r="FP379" s="24" t="str">
        <f>IF(FN379&gt;0,WORKDAY(FL379,10),"-")</f>
        <v>-</v>
      </c>
      <c r="FQ379" s="5"/>
      <c r="FR379" s="5"/>
      <c r="FS379" s="54"/>
      <c r="FT379" s="24">
        <f t="shared" si="365"/>
        <v>44265</v>
      </c>
      <c r="FU379" s="24">
        <f>FT379</f>
        <v>44265</v>
      </c>
      <c r="FV379" s="5"/>
      <c r="FW379" s="5"/>
      <c r="FX379" s="24" t="str">
        <f>IF(FW379&gt;0,WORKDAY(FT379,10),"-")</f>
        <v>-</v>
      </c>
      <c r="FY379" s="24" t="str">
        <f>IF(FW379&gt;0,WORKDAY(FU379,10),"-")</f>
        <v>-</v>
      </c>
      <c r="FZ379" s="5"/>
      <c r="GA379" s="5"/>
      <c r="GB379" s="54"/>
      <c r="GC379" s="54"/>
      <c r="GD379" s="54"/>
      <c r="GE379" s="54"/>
      <c r="GF379" s="54"/>
      <c r="GG379" s="54"/>
      <c r="GH379" s="54"/>
      <c r="GI379" s="54"/>
      <c r="GJ379" s="54"/>
      <c r="GK379" s="54"/>
      <c r="GL379" s="54"/>
      <c r="GM379" s="54"/>
      <c r="GN379" s="54"/>
      <c r="GO379" s="54"/>
      <c r="GP379" s="54"/>
      <c r="GQ379" s="54"/>
      <c r="GR379" s="54"/>
      <c r="GS379" s="54"/>
      <c r="GT379" s="54"/>
      <c r="GU379" s="54"/>
      <c r="GV379" s="54"/>
      <c r="GW379" s="54"/>
      <c r="GX379" s="54"/>
      <c r="GY379" s="54"/>
      <c r="GZ379" s="193"/>
      <c r="HA379" s="54"/>
      <c r="HB379" s="54"/>
      <c r="HC379" s="54"/>
      <c r="HD379" s="34">
        <f t="shared" ca="1" si="317"/>
        <v>1</v>
      </c>
      <c r="HE379" s="25">
        <f t="shared" ca="1" si="341"/>
        <v>6.8389057750759875E-4</v>
      </c>
      <c r="HF379" s="25">
        <f t="shared" ca="1" si="342"/>
        <v>1.5197568389057751E-3</v>
      </c>
      <c r="HG379" s="25">
        <f t="shared" ca="1" si="343"/>
        <v>9.0543259557344079E-4</v>
      </c>
      <c r="HH379" s="25">
        <f t="shared" ca="1" si="344"/>
        <v>2.012072434607646E-3</v>
      </c>
      <c r="HI379" s="25"/>
      <c r="HJ379" s="25"/>
      <c r="HK379" s="5"/>
      <c r="HL379" s="24">
        <f t="shared" ca="1" si="311"/>
        <v>44243</v>
      </c>
      <c r="HM379" s="107"/>
      <c r="HN379" s="85"/>
      <c r="HO379" s="204" t="str">
        <f t="shared" si="319"/>
        <v>ожидание A1</v>
      </c>
      <c r="HP379" s="204" t="str">
        <f t="shared" si="320"/>
        <v>не выгружено 00</v>
      </c>
      <c r="HQ379" s="182" t="str">
        <f t="shared" si="321"/>
        <v>выгружено A1</v>
      </c>
      <c r="HR379" s="182" t="str">
        <f t="shared" si="322"/>
        <v>ожидание A1</v>
      </c>
      <c r="HS379" s="182" t="b">
        <f t="shared" si="323"/>
        <v>0</v>
      </c>
      <c r="HT379" s="182" t="str">
        <f t="shared" si="324"/>
        <v>ожидание замечаний</v>
      </c>
      <c r="HU379" s="182" t="str">
        <f t="shared" si="325"/>
        <v>0055-P2-GA1-CPC-TRM-00652</v>
      </c>
      <c r="HV379" s="191">
        <f t="shared" si="326"/>
        <v>44243</v>
      </c>
      <c r="HW379" s="184" t="str">
        <f t="shared" si="327"/>
        <v>ожидание A1</v>
      </c>
      <c r="HX379" s="191" t="str">
        <f t="shared" si="328"/>
        <v>ожидание A1</v>
      </c>
      <c r="HY379" s="183"/>
      <c r="HZ379" s="182" t="str">
        <f t="shared" si="329"/>
        <v>выгружено</v>
      </c>
      <c r="IA379" s="182" t="str">
        <f t="shared" si="330"/>
        <v>A1</v>
      </c>
      <c r="IB379" s="182" t="str">
        <f t="shared" si="331"/>
        <v>ожидание замечаний к ревизии</v>
      </c>
      <c r="IC379" s="182" t="str">
        <f t="shared" si="332"/>
        <v>A1</v>
      </c>
      <c r="ID379" s="182" t="str">
        <f t="shared" si="333"/>
        <v>A1</v>
      </c>
      <c r="IE379" s="185" t="str">
        <f t="shared" si="334"/>
        <v>1</v>
      </c>
      <c r="IF379" s="135" t="s">
        <v>705</v>
      </c>
      <c r="IG379" s="181">
        <v>1</v>
      </c>
      <c r="IH379" s="85"/>
      <c r="II379" s="85"/>
      <c r="IJ379" s="85"/>
      <c r="IK379" s="85"/>
      <c r="IL379" s="85"/>
      <c r="IM379" s="85"/>
      <c r="IN379" s="85"/>
      <c r="IO379" s="85"/>
      <c r="IP379" s="85"/>
      <c r="IQ379" s="85"/>
      <c r="IR379" s="85"/>
      <c r="IS379" s="85"/>
      <c r="IT379" s="85"/>
      <c r="IU379" s="85"/>
      <c r="IV379" s="85"/>
      <c r="IW379" s="85"/>
      <c r="IX379" s="85"/>
      <c r="IY379" s="85"/>
      <c r="IZ379" s="85"/>
      <c r="JA379" s="85"/>
      <c r="JB379" s="85"/>
      <c r="JC379" s="85"/>
      <c r="JD379" s="85"/>
      <c r="JE379" s="85"/>
      <c r="JF379" s="85"/>
      <c r="JG379" s="85"/>
      <c r="JH379" s="85"/>
      <c r="JI379" s="85"/>
      <c r="JJ379" s="85"/>
      <c r="JK379" s="85"/>
      <c r="JL379" s="85"/>
      <c r="JM379" s="85"/>
      <c r="JN379" s="85"/>
      <c r="JO379" s="85"/>
      <c r="JP379" s="85"/>
      <c r="JQ379" s="85"/>
      <c r="JR379" s="85"/>
      <c r="JS379" s="85"/>
      <c r="JT379" s="85"/>
      <c r="JU379" s="85"/>
      <c r="JV379" s="85"/>
      <c r="JW379" s="85"/>
      <c r="JX379" s="85"/>
      <c r="JY379" s="85"/>
      <c r="JZ379" s="85"/>
      <c r="KA379" s="85"/>
      <c r="KB379" s="85"/>
      <c r="KC379" s="85"/>
    </row>
    <row r="380" spans="1:289" s="57" customFormat="1" ht="42.75" hidden="1" customHeight="1">
      <c r="A380" s="6"/>
      <c r="B380" s="19" t="s">
        <v>156</v>
      </c>
      <c r="C380" s="19" t="s">
        <v>157</v>
      </c>
      <c r="D380" s="5"/>
      <c r="E380" s="5"/>
      <c r="F380" s="5"/>
      <c r="G380" s="5"/>
      <c r="H380" s="5" t="s">
        <v>727</v>
      </c>
      <c r="I380" s="5" t="s">
        <v>736</v>
      </c>
      <c r="J380" s="5"/>
      <c r="K380" s="5"/>
      <c r="L380" s="5"/>
      <c r="M380" s="5"/>
      <c r="N380" s="5"/>
      <c r="O380" s="5"/>
      <c r="P380" s="5" t="s">
        <v>751</v>
      </c>
      <c r="Q380" s="5" t="s">
        <v>752</v>
      </c>
      <c r="R380" s="5" t="s">
        <v>206</v>
      </c>
      <c r="S380" s="5" t="s">
        <v>360</v>
      </c>
      <c r="T380" s="5" t="s">
        <v>361</v>
      </c>
      <c r="U380" s="5" t="s">
        <v>158</v>
      </c>
      <c r="V380" s="5"/>
      <c r="W380" s="5" t="str">
        <f>CONCATENATE(X380,"-",Y380,"-",Z380,AA380,,AB380,"-",AC380)</f>
        <v>3-70-JDNC-0001</v>
      </c>
      <c r="X380" s="19" t="s">
        <v>180</v>
      </c>
      <c r="Y380" s="19">
        <v>70</v>
      </c>
      <c r="Z380" s="19" t="s">
        <v>302</v>
      </c>
      <c r="AA380" s="19" t="s">
        <v>307</v>
      </c>
      <c r="AB380" s="19"/>
      <c r="AC380" s="19" t="s">
        <v>188</v>
      </c>
      <c r="AD380" s="5"/>
      <c r="AE380" s="19">
        <v>4</v>
      </c>
      <c r="AF380" s="19" t="s">
        <v>181</v>
      </c>
      <c r="AG380" s="19" t="s">
        <v>183</v>
      </c>
      <c r="AH380" s="19">
        <v>320</v>
      </c>
      <c r="AI380" s="19" t="s">
        <v>221</v>
      </c>
      <c r="AJ380" s="5"/>
      <c r="AK380" s="5"/>
      <c r="AL380" s="5" t="s">
        <v>120</v>
      </c>
      <c r="AM380" s="5"/>
      <c r="AN380" s="5" t="s">
        <v>170</v>
      </c>
      <c r="AO380" s="5" t="str">
        <f>CONCATENATE("0055-",B380,"-",C380,"-","4",".",AE380,".",AF380,".",AG380,".",AH380,"-",AL380,".",AN380,"-",AI380)</f>
        <v>0055-CPC-GA1-4.4.4.70.320-ATH1.SB-0005</v>
      </c>
      <c r="AP380" s="5" t="str">
        <f>CONCATENATE("0055-",B380,"-",C380,"-","4",".",AE380,".",AF380,".",AG380,".",AH380,"-",AL380,"-",AN380,"-",AI380,"_",BD380,"_",U380)</f>
        <v>0055-CPC-GA1-4.4.4.70.320-ATH1-SB-0005_A1_ER</v>
      </c>
      <c r="AQ380" s="13" t="s">
        <v>388</v>
      </c>
      <c r="AR380" s="13" t="s">
        <v>394</v>
      </c>
      <c r="AS380" s="13"/>
      <c r="AT380" s="13"/>
      <c r="AU380" s="13" t="s">
        <v>321</v>
      </c>
      <c r="AV380" s="13" t="s">
        <v>336</v>
      </c>
      <c r="AW380" s="13" t="str">
        <f>CONCATENATE(AQ380," ",AS380,CHAR(10),W380,CHAR(10),AU380)</f>
        <v>DCS Network Cabinet 
3-70-JDNC-0001
Electrical circuits</v>
      </c>
      <c r="AX380" s="13" t="str">
        <f>CONCATENATE(AR380," ",AT380,CHAR(10),W380,CHAR(10),AV380)</f>
        <v>Шкаф коммуникационный РСУ 
3-70-JDNC-0001
Схема электрическая принципиальная</v>
      </c>
      <c r="AY380" s="5"/>
      <c r="AZ380" s="5" t="s">
        <v>490</v>
      </c>
      <c r="BA380" s="5" t="s">
        <v>489</v>
      </c>
      <c r="BB380" s="5" t="str">
        <f>IF(FW380&gt;0,"02",IF(FN380&gt;0,"01",IF(FE380&gt;0,"00",IF(EM380&gt;0,"G1",IF(ED380&gt;0,"F1",IF(DU380&gt;0,"E1",IF(DL380&gt;0,"D1",IF(DC380&gt;0,"C1",IF(CT380&gt;0,"B1",IF(BM380&gt;0,"A1","-"))))))))))</f>
        <v>A1</v>
      </c>
      <c r="BC380" s="167" t="str">
        <f t="shared" si="359"/>
        <v>IFR</v>
      </c>
      <c r="BD380" s="5" t="str">
        <f t="shared" si="363"/>
        <v>A1</v>
      </c>
      <c r="BE380" s="5"/>
      <c r="BF380" s="5"/>
      <c r="BG380" s="12"/>
      <c r="BH380" s="5"/>
      <c r="BI380" s="5"/>
      <c r="BJ380" s="54">
        <f>FB380-(28+15)</f>
        <v>44166</v>
      </c>
      <c r="BK380" s="54">
        <f ca="1">IF(BM380&gt;0,BL380,IF(BJ380&lt;TODAY(),WORKDAY(TODAY(),10),BJ380))</f>
        <v>44243</v>
      </c>
      <c r="BL380" s="193">
        <v>44243</v>
      </c>
      <c r="BM380" s="167" t="s">
        <v>777</v>
      </c>
      <c r="BN380" s="167"/>
      <c r="BO380" s="167"/>
      <c r="BP380" s="167"/>
      <c r="BQ380" s="167"/>
      <c r="BR380" s="157"/>
      <c r="BS380" s="157"/>
      <c r="BT380" s="157"/>
      <c r="BU380" s="157"/>
      <c r="BV380" s="157"/>
      <c r="BW380" s="147"/>
      <c r="BX380" s="147"/>
      <c r="BY380" s="147"/>
      <c r="BZ380" s="147"/>
      <c r="CA380" s="147"/>
      <c r="CB380" s="125"/>
      <c r="CC380" s="125"/>
      <c r="CD380" s="125"/>
      <c r="CE380" s="125"/>
      <c r="CF380" s="125"/>
      <c r="CG380" s="125"/>
      <c r="CH380" s="125"/>
      <c r="CI380" s="125"/>
      <c r="CJ380" s="125"/>
      <c r="CK380" s="125"/>
      <c r="CL380" s="24">
        <f>WORKDAY(BJ380,20)</f>
        <v>44194</v>
      </c>
      <c r="CM380" s="24">
        <f ca="1">IF(BM380&gt;0,WORKDAY(BK380,10),"-")</f>
        <v>44257</v>
      </c>
      <c r="CN380" s="54"/>
      <c r="CO380" s="117"/>
      <c r="CP380" s="34"/>
      <c r="CQ380" s="24">
        <f>WORKDAY(CL380,10)</f>
        <v>44208</v>
      </c>
      <c r="CR380" s="24" t="str">
        <f>IF(CO380&gt;0,WORKDAY(CM380,10),"-")</f>
        <v>-</v>
      </c>
      <c r="CS380" s="54"/>
      <c r="CT380" s="5"/>
      <c r="CU380" s="24" t="str">
        <f>IF(CT380&gt;0,WORKDAY(CQ380,10),"-")</f>
        <v>-</v>
      </c>
      <c r="CV380" s="24" t="str">
        <f>IF(CT380&gt;0,WORKDAY(CR380,10),"-")</f>
        <v>-</v>
      </c>
      <c r="CW380" s="54"/>
      <c r="CX380" s="5"/>
      <c r="CY380" s="34"/>
      <c r="CZ380" s="24" t="str">
        <f>IF(CX380&gt;0,WORKDAY(CU380,10),"-")</f>
        <v>-</v>
      </c>
      <c r="DA380" s="24" t="str">
        <f>IF(CX380&gt;0,WORKDAY(CV380,10),"-")</f>
        <v>-</v>
      </c>
      <c r="DB380" s="24"/>
      <c r="DC380" s="5"/>
      <c r="DD380" s="24" t="str">
        <f>IF(DC380&gt;0,WORKDAY(CZ380,10),"-")</f>
        <v>-</v>
      </c>
      <c r="DE380" s="24" t="str">
        <f>IF(DC380&gt;0,WORKDAY(DA380,10),"-")</f>
        <v>-</v>
      </c>
      <c r="DF380" s="5"/>
      <c r="DG380" s="5"/>
      <c r="DH380" s="54"/>
      <c r="DI380" s="24" t="str">
        <f>IF(DG380&gt;0,WORKDAY(DD380,10),"-")</f>
        <v>-</v>
      </c>
      <c r="DJ380" s="24" t="str">
        <f>IF(DG380&gt;0,WORKDAY(DE380,10),"-")</f>
        <v>-</v>
      </c>
      <c r="DK380" s="5"/>
      <c r="DL380" s="5"/>
      <c r="DM380" s="24" t="str">
        <f>IF(DL380&gt;0,WORKDAY(DI380,10),"-")</f>
        <v>-</v>
      </c>
      <c r="DN380" s="24" t="str">
        <f>IF(DL380&gt;0,WORKDAY(DJ380,10),"-")</f>
        <v>-</v>
      </c>
      <c r="DO380" s="5"/>
      <c r="DP380" s="5"/>
      <c r="DQ380" s="54"/>
      <c r="DR380" s="24" t="str">
        <f>IF(DP380&gt;0,WORKDAY(DM380,10),"-")</f>
        <v>-</v>
      </c>
      <c r="DS380" s="24" t="str">
        <f>IF(DP380&gt;0,WORKDAY(DN380,10),"-")</f>
        <v>-</v>
      </c>
      <c r="DT380" s="5"/>
      <c r="DU380" s="5"/>
      <c r="DV380" s="24" t="str">
        <f>IF(DU380&gt;0,WORKDAY(DR380,10),"-")</f>
        <v>-</v>
      </c>
      <c r="DW380" s="24" t="str">
        <f>IF(DU380&gt;0,WORKDAY(DS380,10),"-")</f>
        <v>-</v>
      </c>
      <c r="DX380" s="5"/>
      <c r="DY380" s="5"/>
      <c r="DZ380" s="54"/>
      <c r="EA380" s="24" t="str">
        <f>IF(DY380&gt;0,WORKDAY(DV380,10),"-")</f>
        <v>-</v>
      </c>
      <c r="EB380" s="24" t="str">
        <f>IF(DY380&gt;0,WORKDAY(DW380,10),"-")</f>
        <v>-</v>
      </c>
      <c r="EC380" s="5"/>
      <c r="ED380" s="5"/>
      <c r="EE380" s="24" t="str">
        <f>IF(ED380&gt;0,WORKDAY(EA380,10),"-")</f>
        <v>-</v>
      </c>
      <c r="EF380" s="24" t="str">
        <f>IF(ED380&gt;0,WORKDAY(EB380,10),"-")</f>
        <v>-</v>
      </c>
      <c r="EG380" s="5"/>
      <c r="EH380" s="5"/>
      <c r="EI380" s="54"/>
      <c r="EJ380" s="24" t="str">
        <f>IF(EH380&gt;0,WORKDAY(EE380,10),"-")</f>
        <v>-</v>
      </c>
      <c r="EK380" s="24" t="str">
        <f>IF(EH380&gt;0,WORKDAY(EF380,10),"-")</f>
        <v>-</v>
      </c>
      <c r="EL380" s="5"/>
      <c r="EM380" s="5"/>
      <c r="EN380" s="24" t="str">
        <f>IF(EM380&gt;0,WORKDAY(EJ380,10),"-")</f>
        <v>-</v>
      </c>
      <c r="EO380" s="24" t="str">
        <f>IF(EM380&gt;0,WORKDAY(EK380,10),"-")</f>
        <v>-</v>
      </c>
      <c r="EP380" s="5"/>
      <c r="EQ380" s="5"/>
      <c r="ER380" s="54"/>
      <c r="ES380" s="54"/>
      <c r="ET380" s="54"/>
      <c r="EU380" s="54"/>
      <c r="EV380" s="54"/>
      <c r="EW380" s="24"/>
      <c r="EX380" s="24"/>
      <c r="EY380" s="167"/>
      <c r="EZ380" s="167"/>
      <c r="FA380" s="193"/>
      <c r="FB380" s="214">
        <v>44209</v>
      </c>
      <c r="FC380" s="214">
        <f>FB380</f>
        <v>44209</v>
      </c>
      <c r="FD380" s="5"/>
      <c r="FE380" s="5"/>
      <c r="FF380" s="24" t="str">
        <f>IF(FE380&gt;0,WORKDAY(FB380,10),"-")</f>
        <v>-</v>
      </c>
      <c r="FG380" s="24" t="str">
        <f>IF(FE380&gt;0,WORKDAY(FC380,10),"-")</f>
        <v>-</v>
      </c>
      <c r="FH380" s="5"/>
      <c r="FI380" s="5"/>
      <c r="FJ380" s="34"/>
      <c r="FK380" s="24">
        <f t="shared" si="364"/>
        <v>44237</v>
      </c>
      <c r="FL380" s="24">
        <f>FK380</f>
        <v>44237</v>
      </c>
      <c r="FM380" s="5"/>
      <c r="FN380" s="5"/>
      <c r="FO380" s="24" t="str">
        <f>IF(FN380&gt;0,WORKDAY(FK380,10),"-")</f>
        <v>-</v>
      </c>
      <c r="FP380" s="24" t="str">
        <f>IF(FN380&gt;0,WORKDAY(FL380,10),"-")</f>
        <v>-</v>
      </c>
      <c r="FQ380" s="5"/>
      <c r="FR380" s="5"/>
      <c r="FS380" s="54"/>
      <c r="FT380" s="24">
        <f t="shared" si="365"/>
        <v>44265</v>
      </c>
      <c r="FU380" s="24">
        <f>FT380</f>
        <v>44265</v>
      </c>
      <c r="FV380" s="5"/>
      <c r="FW380" s="5"/>
      <c r="FX380" s="24" t="str">
        <f>IF(FW380&gt;0,WORKDAY(FT380,10),"-")</f>
        <v>-</v>
      </c>
      <c r="FY380" s="24" t="str">
        <f>IF(FW380&gt;0,WORKDAY(FU380,10),"-")</f>
        <v>-</v>
      </c>
      <c r="FZ380" s="5"/>
      <c r="GA380" s="5"/>
      <c r="GB380" s="54"/>
      <c r="GC380" s="54"/>
      <c r="GD380" s="54"/>
      <c r="GE380" s="54"/>
      <c r="GF380" s="54"/>
      <c r="GG380" s="54"/>
      <c r="GH380" s="54"/>
      <c r="GI380" s="54"/>
      <c r="GJ380" s="54"/>
      <c r="GK380" s="54"/>
      <c r="GL380" s="54"/>
      <c r="GM380" s="54"/>
      <c r="GN380" s="54"/>
      <c r="GO380" s="54"/>
      <c r="GP380" s="54"/>
      <c r="GQ380" s="54"/>
      <c r="GR380" s="54"/>
      <c r="GS380" s="54"/>
      <c r="GT380" s="54"/>
      <c r="GU380" s="54"/>
      <c r="GV380" s="54"/>
      <c r="GW380" s="54"/>
      <c r="GX380" s="54"/>
      <c r="GY380" s="54"/>
      <c r="GZ380" s="193"/>
      <c r="HA380" s="54"/>
      <c r="HB380" s="54"/>
      <c r="HC380" s="54"/>
      <c r="HD380" s="34">
        <f t="shared" ca="1" si="317"/>
        <v>1</v>
      </c>
      <c r="HE380" s="25">
        <f t="shared" ca="1" si="341"/>
        <v>6.8389057750759875E-4</v>
      </c>
      <c r="HF380" s="25">
        <f t="shared" ca="1" si="342"/>
        <v>1.5197568389057751E-3</v>
      </c>
      <c r="HG380" s="25">
        <f t="shared" ca="1" si="343"/>
        <v>9.0543259557344079E-4</v>
      </c>
      <c r="HH380" s="25">
        <f t="shared" ca="1" si="344"/>
        <v>2.012072434607646E-3</v>
      </c>
      <c r="HI380" s="25"/>
      <c r="HJ380" s="25"/>
      <c r="HK380" s="5"/>
      <c r="HL380" s="24">
        <f t="shared" ca="1" si="311"/>
        <v>44243</v>
      </c>
      <c r="HM380" s="107"/>
      <c r="HN380" s="85"/>
      <c r="HO380" s="204" t="str">
        <f t="shared" si="319"/>
        <v>ожидание A1</v>
      </c>
      <c r="HP380" s="204" t="str">
        <f t="shared" si="320"/>
        <v>не выгружено 00</v>
      </c>
      <c r="HQ380" s="182" t="str">
        <f t="shared" si="321"/>
        <v>выгружено A1</v>
      </c>
      <c r="HR380" s="182" t="str">
        <f t="shared" si="322"/>
        <v>ожидание A1</v>
      </c>
      <c r="HS380" s="182" t="b">
        <f t="shared" si="323"/>
        <v>0</v>
      </c>
      <c r="HT380" s="182" t="str">
        <f t="shared" si="324"/>
        <v>ожидание замечаний</v>
      </c>
      <c r="HU380" s="182" t="str">
        <f t="shared" si="325"/>
        <v>0055-P2-GA1-CPC-TRM-00652</v>
      </c>
      <c r="HV380" s="191">
        <f t="shared" si="326"/>
        <v>44243</v>
      </c>
      <c r="HW380" s="184" t="str">
        <f t="shared" si="327"/>
        <v>ожидание A1</v>
      </c>
      <c r="HX380" s="191" t="str">
        <f t="shared" si="328"/>
        <v>ожидание A1</v>
      </c>
      <c r="HY380" s="183"/>
      <c r="HZ380" s="182" t="str">
        <f t="shared" si="329"/>
        <v>выгружено</v>
      </c>
      <c r="IA380" s="182" t="str">
        <f t="shared" si="330"/>
        <v>A1</v>
      </c>
      <c r="IB380" s="182" t="str">
        <f t="shared" si="331"/>
        <v>ожидание замечаний к ревизии</v>
      </c>
      <c r="IC380" s="182" t="str">
        <f t="shared" si="332"/>
        <v>A1</v>
      </c>
      <c r="ID380" s="182" t="str">
        <f t="shared" si="333"/>
        <v>A1</v>
      </c>
      <c r="IE380" s="185" t="str">
        <f t="shared" si="334"/>
        <v>1</v>
      </c>
      <c r="IF380" s="135" t="s">
        <v>705</v>
      </c>
      <c r="IG380" s="181">
        <v>1</v>
      </c>
      <c r="IH380" s="85"/>
      <c r="II380" s="85"/>
      <c r="IJ380" s="85"/>
      <c r="IK380" s="85"/>
      <c r="IL380" s="85"/>
      <c r="IM380" s="85"/>
      <c r="IN380" s="85"/>
      <c r="IO380" s="85"/>
      <c r="IP380" s="85"/>
      <c r="IQ380" s="85"/>
      <c r="IR380" s="85"/>
      <c r="IS380" s="85"/>
      <c r="IT380" s="85"/>
      <c r="IU380" s="85"/>
      <c r="IV380" s="85"/>
      <c r="IW380" s="85"/>
      <c r="IX380" s="85"/>
      <c r="IY380" s="85"/>
      <c r="IZ380" s="85"/>
      <c r="JA380" s="85"/>
      <c r="JB380" s="85"/>
      <c r="JC380" s="85"/>
      <c r="JD380" s="85"/>
      <c r="JE380" s="85"/>
      <c r="JF380" s="85"/>
      <c r="JG380" s="85"/>
      <c r="JH380" s="85"/>
      <c r="JI380" s="85"/>
      <c r="JJ380" s="85"/>
      <c r="JK380" s="85"/>
      <c r="JL380" s="85"/>
      <c r="JM380" s="85"/>
      <c r="JN380" s="85"/>
      <c r="JO380" s="85"/>
      <c r="JP380" s="85"/>
      <c r="JQ380" s="85"/>
      <c r="JR380" s="85"/>
      <c r="JS380" s="85"/>
      <c r="JT380" s="85"/>
      <c r="JU380" s="85"/>
      <c r="JV380" s="85"/>
      <c r="JW380" s="85"/>
      <c r="JX380" s="85"/>
      <c r="JY380" s="85"/>
      <c r="JZ380" s="85"/>
      <c r="KA380" s="85"/>
      <c r="KB380" s="85"/>
      <c r="KC380" s="85"/>
    </row>
    <row r="381" spans="1:289" s="57" customFormat="1" ht="42.75" hidden="1" customHeight="1">
      <c r="A381" s="6"/>
      <c r="B381" s="19" t="s">
        <v>156</v>
      </c>
      <c r="C381" s="19" t="s">
        <v>157</v>
      </c>
      <c r="D381" s="5"/>
      <c r="E381" s="5"/>
      <c r="F381" s="5"/>
      <c r="G381" s="5"/>
      <c r="H381" s="5" t="s">
        <v>727</v>
      </c>
      <c r="I381" s="5" t="s">
        <v>736</v>
      </c>
      <c r="J381" s="5"/>
      <c r="K381" s="5"/>
      <c r="L381" s="5"/>
      <c r="M381" s="5"/>
      <c r="N381" s="5"/>
      <c r="O381" s="5"/>
      <c r="P381" s="5" t="s">
        <v>751</v>
      </c>
      <c r="Q381" s="5" t="s">
        <v>752</v>
      </c>
      <c r="R381" s="5" t="s">
        <v>206</v>
      </c>
      <c r="S381" s="5" t="s">
        <v>360</v>
      </c>
      <c r="T381" s="5" t="s">
        <v>361</v>
      </c>
      <c r="U381" s="5" t="s">
        <v>158</v>
      </c>
      <c r="V381" s="5"/>
      <c r="W381" s="5" t="str">
        <f>CONCATENATE(X381,"-",Y381,"-",Z381,AA381,,AB381,"-",AC381)</f>
        <v>3-70-JDNC-0001</v>
      </c>
      <c r="X381" s="19" t="s">
        <v>180</v>
      </c>
      <c r="Y381" s="19">
        <v>70</v>
      </c>
      <c r="Z381" s="19" t="s">
        <v>302</v>
      </c>
      <c r="AA381" s="19" t="s">
        <v>307</v>
      </c>
      <c r="AB381" s="19"/>
      <c r="AC381" s="19" t="s">
        <v>188</v>
      </c>
      <c r="AD381" s="5"/>
      <c r="AE381" s="19">
        <v>4</v>
      </c>
      <c r="AF381" s="19" t="s">
        <v>181</v>
      </c>
      <c r="AG381" s="19" t="s">
        <v>183</v>
      </c>
      <c r="AH381" s="19">
        <v>320</v>
      </c>
      <c r="AI381" s="19" t="s">
        <v>221</v>
      </c>
      <c r="AJ381" s="5"/>
      <c r="AK381" s="5"/>
      <c r="AL381" s="5" t="s">
        <v>120</v>
      </c>
      <c r="AM381" s="5"/>
      <c r="AN381" s="5" t="s">
        <v>546</v>
      </c>
      <c r="AO381" s="5" t="str">
        <f>CONCATENATE("0055-",B381,"-",C381,"-","4",".",AE381,".",AF381,".",AG381,".",AH381,"-",AL381,".",AN381,"-",AI381)</f>
        <v>0055-CPC-GA1-4.4.4.70.320-ATH1.JH-0005</v>
      </c>
      <c r="AP381" s="5" t="str">
        <f>CONCATENATE("0055-",B381,"-",C381,"-","4",".",AE381,".",AF381,".",AG381,".",AH381,"-",AL381,"-",AN381,"-",AI381,"_",BD381,"_",U381)</f>
        <v>0055-CPC-GA1-4.4.4.70.320-ATH1-JH-0005_-_ER</v>
      </c>
      <c r="AQ381" s="13" t="s">
        <v>388</v>
      </c>
      <c r="AR381" s="13" t="s">
        <v>394</v>
      </c>
      <c r="AS381" s="13"/>
      <c r="AT381" s="13"/>
      <c r="AU381" s="13" t="s">
        <v>286</v>
      </c>
      <c r="AV381" s="13" t="s">
        <v>287</v>
      </c>
      <c r="AW381" s="13" t="str">
        <f>CONCATENATE(AQ381," ",AS381,CHAR(10),W381,CHAR(10),AU381)</f>
        <v>DCS Network Cabinet 
3-70-JDNC-0001
Passport</v>
      </c>
      <c r="AX381" s="13" t="str">
        <f>CONCATENATE(AR381," ",AT381,CHAR(10),W381,CHAR(10),AV381)</f>
        <v>Шкаф коммуникационный РСУ 
3-70-JDNC-0001
Паспорт</v>
      </c>
      <c r="AY381" s="5"/>
      <c r="AZ381" s="5" t="s">
        <v>490</v>
      </c>
      <c r="BA381" s="5" t="s">
        <v>489</v>
      </c>
      <c r="BB381" s="5" t="str">
        <f>IF(FW381&gt;0,"02",IF(FN381&gt;0,"01",IF(FE381&gt;0,"00",IF(EM381&gt;0,"G1",IF(ED381&gt;0,"F1",IF(DU381&gt;0,"E1",IF(DL381&gt;0,"D1",IF(DC381&gt;0,"C1",IF(CT381&gt;0,"B1",IF(BM381&gt;0,"A1","-"))))))))))</f>
        <v>-</v>
      </c>
      <c r="BC381" s="167" t="str">
        <f t="shared" si="359"/>
        <v>-</v>
      </c>
      <c r="BD381" s="5" t="str">
        <f t="shared" si="363"/>
        <v>-</v>
      </c>
      <c r="BE381" s="5"/>
      <c r="BF381" s="5"/>
      <c r="BG381" s="12"/>
      <c r="BH381" s="5"/>
      <c r="BI381" s="5"/>
      <c r="BJ381" s="54">
        <f>FB381-(28+15)</f>
        <v>44227</v>
      </c>
      <c r="BK381" s="54">
        <f ca="1">IF(BM381&gt;0,BL381,IF(BJ381&lt;TODAY(),WORKDAY(TODAY(),10),BJ381))</f>
        <v>44294</v>
      </c>
      <c r="BL381" s="54"/>
      <c r="BM381" s="5"/>
      <c r="BN381" s="167"/>
      <c r="BO381" s="167"/>
      <c r="BP381" s="167"/>
      <c r="BQ381" s="167"/>
      <c r="BR381" s="157"/>
      <c r="BS381" s="157"/>
      <c r="BT381" s="157"/>
      <c r="BU381" s="157"/>
      <c r="BV381" s="157"/>
      <c r="BW381" s="147"/>
      <c r="BX381" s="147"/>
      <c r="BY381" s="147"/>
      <c r="BZ381" s="147"/>
      <c r="CA381" s="147"/>
      <c r="CB381" s="125"/>
      <c r="CC381" s="125"/>
      <c r="CD381" s="125"/>
      <c r="CE381" s="125"/>
      <c r="CF381" s="125"/>
      <c r="CG381" s="125"/>
      <c r="CH381" s="125"/>
      <c r="CI381" s="125"/>
      <c r="CJ381" s="125"/>
      <c r="CK381" s="125"/>
      <c r="CL381" s="24">
        <f>WORKDAY(BJ381,20)</f>
        <v>44253</v>
      </c>
      <c r="CM381" s="24" t="str">
        <f>IF(BM381&gt;0,WORKDAY(BK381,10),"-")</f>
        <v>-</v>
      </c>
      <c r="CN381" s="54"/>
      <c r="CO381" s="117"/>
      <c r="CP381" s="34">
        <v>3</v>
      </c>
      <c r="CQ381" s="24">
        <f>WORKDAY(CL381,10)</f>
        <v>44267</v>
      </c>
      <c r="CR381" s="24" t="str">
        <f>IF(CO381&gt;0,WORKDAY(CM381,10),"-")</f>
        <v>-</v>
      </c>
      <c r="CS381" s="54"/>
      <c r="CT381" s="5"/>
      <c r="CU381" s="24" t="str">
        <f>IF(CT381&gt;0,WORKDAY(CQ381,10),"-")</f>
        <v>-</v>
      </c>
      <c r="CV381" s="24" t="str">
        <f>IF(CT381&gt;0,WORKDAY(CR381,10),"-")</f>
        <v>-</v>
      </c>
      <c r="CW381" s="54"/>
      <c r="CX381" s="5"/>
      <c r="CY381" s="34"/>
      <c r="CZ381" s="24" t="str">
        <f>IF(CX381&gt;0,WORKDAY(CU381,10),"-")</f>
        <v>-</v>
      </c>
      <c r="DA381" s="24" t="str">
        <f>IF(CX381&gt;0,WORKDAY(CV381,10),"-")</f>
        <v>-</v>
      </c>
      <c r="DB381" s="24"/>
      <c r="DC381" s="5"/>
      <c r="DD381" s="24" t="str">
        <f>IF(DC381&gt;0,WORKDAY(CZ381,10),"-")</f>
        <v>-</v>
      </c>
      <c r="DE381" s="24" t="str">
        <f>IF(DC381&gt;0,WORKDAY(DA381,10),"-")</f>
        <v>-</v>
      </c>
      <c r="DF381" s="5"/>
      <c r="DG381" s="5"/>
      <c r="DH381" s="54"/>
      <c r="DI381" s="24" t="str">
        <f>IF(DG381&gt;0,WORKDAY(DD381,10),"-")</f>
        <v>-</v>
      </c>
      <c r="DJ381" s="24" t="str">
        <f>IF(DG381&gt;0,WORKDAY(DE381,10),"-")</f>
        <v>-</v>
      </c>
      <c r="DK381" s="5"/>
      <c r="DL381" s="5"/>
      <c r="DM381" s="24" t="str">
        <f>IF(DL381&gt;0,WORKDAY(DI381,10),"-")</f>
        <v>-</v>
      </c>
      <c r="DN381" s="24" t="str">
        <f>IF(DL381&gt;0,WORKDAY(DJ381,10),"-")</f>
        <v>-</v>
      </c>
      <c r="DO381" s="5"/>
      <c r="DP381" s="5"/>
      <c r="DQ381" s="54"/>
      <c r="DR381" s="24" t="str">
        <f>IF(DP381&gt;0,WORKDAY(DM381,10),"-")</f>
        <v>-</v>
      </c>
      <c r="DS381" s="24" t="str">
        <f>IF(DP381&gt;0,WORKDAY(DN381,10),"-")</f>
        <v>-</v>
      </c>
      <c r="DT381" s="5"/>
      <c r="DU381" s="5"/>
      <c r="DV381" s="24" t="str">
        <f>IF(DU381&gt;0,WORKDAY(DR381,10),"-")</f>
        <v>-</v>
      </c>
      <c r="DW381" s="24" t="str">
        <f>IF(DU381&gt;0,WORKDAY(DS381,10),"-")</f>
        <v>-</v>
      </c>
      <c r="DX381" s="5"/>
      <c r="DY381" s="5"/>
      <c r="DZ381" s="54"/>
      <c r="EA381" s="24" t="str">
        <f>IF(DY381&gt;0,WORKDAY(DV381,10),"-")</f>
        <v>-</v>
      </c>
      <c r="EB381" s="24" t="str">
        <f>IF(DY381&gt;0,WORKDAY(DW381,10),"-")</f>
        <v>-</v>
      </c>
      <c r="EC381" s="5"/>
      <c r="ED381" s="5"/>
      <c r="EE381" s="24" t="str">
        <f>IF(ED381&gt;0,WORKDAY(EA381,10),"-")</f>
        <v>-</v>
      </c>
      <c r="EF381" s="24" t="str">
        <f>IF(ED381&gt;0,WORKDAY(EB381,10),"-")</f>
        <v>-</v>
      </c>
      <c r="EG381" s="5"/>
      <c r="EH381" s="5"/>
      <c r="EI381" s="54"/>
      <c r="EJ381" s="24" t="str">
        <f>IF(EH381&gt;0,WORKDAY(EE381,10),"-")</f>
        <v>-</v>
      </c>
      <c r="EK381" s="24" t="str">
        <f>IF(EH381&gt;0,WORKDAY(EF381,10),"-")</f>
        <v>-</v>
      </c>
      <c r="EL381" s="5"/>
      <c r="EM381" s="5"/>
      <c r="EN381" s="24" t="str">
        <f>IF(EM381&gt;0,WORKDAY(EJ381,10),"-")</f>
        <v>-</v>
      </c>
      <c r="EO381" s="24" t="str">
        <f>IF(EM381&gt;0,WORKDAY(EK381,10),"-")</f>
        <v>-</v>
      </c>
      <c r="EP381" s="5"/>
      <c r="EQ381" s="5"/>
      <c r="ER381" s="54"/>
      <c r="ES381" s="54"/>
      <c r="ET381" s="54"/>
      <c r="EU381" s="54"/>
      <c r="EV381" s="54"/>
      <c r="EW381" s="24"/>
      <c r="EX381" s="24"/>
      <c r="EY381" s="167"/>
      <c r="EZ381" s="167"/>
      <c r="FA381" s="193"/>
      <c r="FB381" s="214">
        <v>44270</v>
      </c>
      <c r="FC381" s="214">
        <f>FB381</f>
        <v>44270</v>
      </c>
      <c r="FD381" s="167"/>
      <c r="FE381" s="167"/>
      <c r="FF381" s="24" t="str">
        <f>IF(FE381&gt;0,WORKDAY(FB381,10),"-")</f>
        <v>-</v>
      </c>
      <c r="FG381" s="24" t="str">
        <f>IF(FE381&gt;0,WORKDAY(FC381,10),"-")</f>
        <v>-</v>
      </c>
      <c r="FH381" s="5"/>
      <c r="FI381" s="5"/>
      <c r="FJ381" s="34"/>
      <c r="FK381" s="24"/>
      <c r="FL381" s="24">
        <f>FK381</f>
        <v>0</v>
      </c>
      <c r="FM381" s="5"/>
      <c r="FN381" s="5"/>
      <c r="FO381" s="24" t="str">
        <f>IF(FN381&gt;0,WORKDAY(FK381,10),"-")</f>
        <v>-</v>
      </c>
      <c r="FP381" s="24" t="str">
        <f>IF(FN381&gt;0,WORKDAY(FL381,10),"-")</f>
        <v>-</v>
      </c>
      <c r="FQ381" s="5"/>
      <c r="FR381" s="5"/>
      <c r="FS381" s="54"/>
      <c r="FT381" s="24"/>
      <c r="FU381" s="24">
        <f>FT381</f>
        <v>0</v>
      </c>
      <c r="FV381" s="5"/>
      <c r="FW381" s="5"/>
      <c r="FX381" s="24" t="str">
        <f>IF(FW381&gt;0,WORKDAY(FT381,10),"-")</f>
        <v>-</v>
      </c>
      <c r="FY381" s="24" t="str">
        <f>IF(FW381&gt;0,WORKDAY(FU381,10),"-")</f>
        <v>-</v>
      </c>
      <c r="FZ381" s="5"/>
      <c r="GA381" s="5"/>
      <c r="GB381" s="54"/>
      <c r="GC381" s="54"/>
      <c r="GD381" s="54"/>
      <c r="GE381" s="54"/>
      <c r="GF381" s="54"/>
      <c r="GG381" s="54"/>
      <c r="GH381" s="54"/>
      <c r="GI381" s="54"/>
      <c r="GJ381" s="54"/>
      <c r="GK381" s="54"/>
      <c r="GL381" s="54"/>
      <c r="GM381" s="54"/>
      <c r="GN381" s="54"/>
      <c r="GO381" s="54"/>
      <c r="GP381" s="54"/>
      <c r="GQ381" s="54"/>
      <c r="GR381" s="54"/>
      <c r="GS381" s="54"/>
      <c r="GT381" s="54"/>
      <c r="GU381" s="54"/>
      <c r="GV381" s="54"/>
      <c r="GW381" s="54"/>
      <c r="GX381" s="54"/>
      <c r="GY381" s="54"/>
      <c r="GZ381" s="193"/>
      <c r="HA381" s="54"/>
      <c r="HB381" s="54"/>
      <c r="HC381" s="54"/>
      <c r="HD381" s="34">
        <f t="shared" ca="1" si="317"/>
        <v>1</v>
      </c>
      <c r="HE381" s="25">
        <f t="shared" si="341"/>
        <v>0</v>
      </c>
      <c r="HF381" s="25">
        <f t="shared" ca="1" si="342"/>
        <v>1.5197568389057751E-3</v>
      </c>
      <c r="HG381" s="25">
        <f t="shared" si="343"/>
        <v>0</v>
      </c>
      <c r="HH381" s="25">
        <f t="shared" ca="1" si="344"/>
        <v>2.012072434607646E-3</v>
      </c>
      <c r="HI381" s="25"/>
      <c r="HJ381" s="25"/>
      <c r="HK381" s="5"/>
      <c r="HL381" s="24" t="str">
        <f t="shared" ca="1" si="311"/>
        <v>-</v>
      </c>
      <c r="HM381" s="107"/>
      <c r="HN381" s="85"/>
      <c r="HO381" s="204" t="str">
        <f t="shared" si="319"/>
        <v>не выгружено A1</v>
      </c>
      <c r="HP381" s="204" t="str">
        <f t="shared" si="320"/>
        <v>не выгружено 00</v>
      </c>
      <c r="HQ381" s="182" t="str">
        <f t="shared" si="321"/>
        <v>не выгружено A1</v>
      </c>
      <c r="HR381" s="182" t="str">
        <f t="shared" si="322"/>
        <v>не выгружено A1</v>
      </c>
      <c r="HS381" s="182" t="b">
        <f t="shared" si="323"/>
        <v>0</v>
      </c>
      <c r="HT381" s="182" t="str">
        <f t="shared" si="324"/>
        <v>не выгружено A1</v>
      </c>
      <c r="HU381" s="182" t="str">
        <f t="shared" si="325"/>
        <v>не выгружено A1</v>
      </c>
      <c r="HV381" s="191" t="str">
        <f t="shared" si="326"/>
        <v>не выгружено A1</v>
      </c>
      <c r="HW381" s="184" t="str">
        <f t="shared" si="327"/>
        <v>не выгружено A1</v>
      </c>
      <c r="HX381" s="191" t="str">
        <f t="shared" si="328"/>
        <v>не выгружено A1</v>
      </c>
      <c r="HY381" s="183"/>
      <c r="HZ381" s="182" t="str">
        <f t="shared" si="329"/>
        <v>не выгружено</v>
      </c>
      <c r="IA381" s="182" t="str">
        <f t="shared" si="330"/>
        <v>A1</v>
      </c>
      <c r="IB381" s="182" t="str">
        <f t="shared" si="331"/>
        <v>не выгружено</v>
      </c>
      <c r="IC381" s="182" t="str">
        <f t="shared" si="332"/>
        <v>A1</v>
      </c>
      <c r="ID381" s="182" t="str">
        <f t="shared" si="333"/>
        <v>A1</v>
      </c>
      <c r="IE381" s="185" t="str">
        <f t="shared" si="334"/>
        <v>выгрузить A1</v>
      </c>
      <c r="IF381" s="135" t="s">
        <v>705</v>
      </c>
      <c r="IG381" s="181">
        <v>1</v>
      </c>
      <c r="IH381" s="85"/>
      <c r="II381" s="85"/>
      <c r="IJ381" s="85"/>
      <c r="IK381" s="85"/>
      <c r="IL381" s="85"/>
      <c r="IM381" s="85"/>
      <c r="IN381" s="85"/>
      <c r="IO381" s="85"/>
      <c r="IP381" s="85"/>
      <c r="IQ381" s="85"/>
      <c r="IR381" s="85"/>
      <c r="IS381" s="85"/>
      <c r="IT381" s="85"/>
      <c r="IU381" s="85"/>
      <c r="IV381" s="85"/>
      <c r="IW381" s="85"/>
      <c r="IX381" s="85"/>
      <c r="IY381" s="85"/>
      <c r="IZ381" s="85"/>
      <c r="JA381" s="85"/>
      <c r="JB381" s="85"/>
      <c r="JC381" s="85"/>
      <c r="JD381" s="85"/>
      <c r="JE381" s="85"/>
      <c r="JF381" s="85"/>
      <c r="JG381" s="85"/>
      <c r="JH381" s="85"/>
      <c r="JI381" s="85"/>
      <c r="JJ381" s="85"/>
      <c r="JK381" s="85"/>
      <c r="JL381" s="85"/>
      <c r="JM381" s="85"/>
      <c r="JN381" s="85"/>
      <c r="JO381" s="85"/>
      <c r="JP381" s="85"/>
      <c r="JQ381" s="85"/>
      <c r="JR381" s="85"/>
      <c r="JS381" s="85"/>
      <c r="JT381" s="85"/>
      <c r="JU381" s="85"/>
      <c r="JV381" s="85"/>
      <c r="JW381" s="85"/>
      <c r="JX381" s="85"/>
      <c r="JY381" s="85"/>
      <c r="JZ381" s="85"/>
      <c r="KA381" s="85"/>
      <c r="KB381" s="85"/>
      <c r="KC381" s="85"/>
    </row>
    <row r="382" spans="1:289" s="87" customFormat="1" ht="15" hidden="1" customHeight="1">
      <c r="A382" s="17"/>
      <c r="B382" s="20"/>
      <c r="C382" s="20"/>
      <c r="D382" s="18"/>
      <c r="E382" s="18"/>
      <c r="F382" s="18"/>
      <c r="G382" s="18"/>
      <c r="H382" s="18"/>
      <c r="I382" s="18"/>
      <c r="J382" s="18"/>
      <c r="K382" s="18"/>
      <c r="L382" s="18"/>
      <c r="M382" s="18"/>
      <c r="N382" s="18"/>
      <c r="O382" s="18"/>
      <c r="P382" s="18"/>
      <c r="Q382" s="18"/>
      <c r="R382" s="18"/>
      <c r="S382" s="18"/>
      <c r="T382" s="18"/>
      <c r="U382" s="18"/>
      <c r="V382" s="18"/>
      <c r="W382" s="20"/>
      <c r="X382" s="20"/>
      <c r="Y382" s="20"/>
      <c r="Z382" s="20"/>
      <c r="AA382" s="20"/>
      <c r="AB382" s="20"/>
      <c r="AC382" s="20"/>
      <c r="AD382" s="18"/>
      <c r="AE382" s="20"/>
      <c r="AF382" s="20"/>
      <c r="AG382" s="20"/>
      <c r="AH382" s="20"/>
      <c r="AI382" s="20"/>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71"/>
      <c r="BO382" s="171"/>
      <c r="BP382" s="171"/>
      <c r="BQ382" s="171"/>
      <c r="BR382" s="161"/>
      <c r="BS382" s="161"/>
      <c r="BT382" s="161"/>
      <c r="BU382" s="161"/>
      <c r="BV382" s="161"/>
      <c r="BW382" s="151"/>
      <c r="BX382" s="151"/>
      <c r="BY382" s="151"/>
      <c r="BZ382" s="151"/>
      <c r="CA382" s="151"/>
      <c r="CB382" s="129"/>
      <c r="CC382" s="129"/>
      <c r="CD382" s="129"/>
      <c r="CE382" s="129"/>
      <c r="CF382" s="129"/>
      <c r="CG382" s="129"/>
      <c r="CH382" s="129"/>
      <c r="CI382" s="129"/>
      <c r="CJ382" s="129"/>
      <c r="CK382" s="129"/>
      <c r="CL382" s="18"/>
      <c r="CM382" s="18"/>
      <c r="CN382" s="18"/>
      <c r="CO382" s="118"/>
      <c r="CP382" s="48"/>
      <c r="CQ382" s="18"/>
      <c r="CR382" s="18"/>
      <c r="CS382" s="18"/>
      <c r="CT382" s="18"/>
      <c r="CU382" s="18"/>
      <c r="CV382" s="18"/>
      <c r="CW382" s="18"/>
      <c r="CX382" s="18"/>
      <c r="CY382" s="34"/>
      <c r="CZ382" s="18"/>
      <c r="DA382" s="18"/>
      <c r="DB382" s="18"/>
      <c r="DC382" s="18"/>
      <c r="DD382" s="18"/>
      <c r="DE382" s="18"/>
      <c r="DF382" s="18"/>
      <c r="DG382" s="18"/>
      <c r="DH382" s="45"/>
      <c r="DI382" s="18"/>
      <c r="DJ382" s="18"/>
      <c r="DK382" s="18"/>
      <c r="DL382" s="18"/>
      <c r="DM382" s="18"/>
      <c r="DN382" s="18"/>
      <c r="DO382" s="18"/>
      <c r="DP382" s="18"/>
      <c r="DQ382" s="45"/>
      <c r="DR382" s="18"/>
      <c r="DS382" s="18"/>
      <c r="DT382" s="18"/>
      <c r="DU382" s="18"/>
      <c r="DV382" s="18"/>
      <c r="DW382" s="18"/>
      <c r="DX382" s="18"/>
      <c r="DY382" s="18"/>
      <c r="DZ382" s="45"/>
      <c r="EA382" s="18"/>
      <c r="EB382" s="18"/>
      <c r="EC382" s="18"/>
      <c r="ED382" s="18"/>
      <c r="EE382" s="18"/>
      <c r="EF382" s="18"/>
      <c r="EG382" s="18"/>
      <c r="EH382" s="18"/>
      <c r="EI382" s="45"/>
      <c r="EJ382" s="18"/>
      <c r="EK382" s="18"/>
      <c r="EL382" s="18"/>
      <c r="EM382" s="18"/>
      <c r="EN382" s="18"/>
      <c r="EO382" s="18"/>
      <c r="EP382" s="18"/>
      <c r="EQ382" s="18"/>
      <c r="ER382" s="45"/>
      <c r="ES382" s="110"/>
      <c r="ET382" s="110"/>
      <c r="EU382" s="110"/>
      <c r="EV382" s="110"/>
      <c r="EW382" s="192"/>
      <c r="EX382" s="192"/>
      <c r="EY382" s="192"/>
      <c r="EZ382" s="192"/>
      <c r="FA382" s="199"/>
      <c r="FB382" s="214"/>
      <c r="FC382" s="214"/>
      <c r="FD382" s="18"/>
      <c r="FE382" s="18"/>
      <c r="FF382" s="18"/>
      <c r="FG382" s="18"/>
      <c r="FH382" s="18"/>
      <c r="FI382" s="18"/>
      <c r="FJ382" s="34"/>
      <c r="FK382" s="18"/>
      <c r="FL382" s="18"/>
      <c r="FM382" s="18"/>
      <c r="FN382" s="18"/>
      <c r="FO382" s="18"/>
      <c r="FP382" s="18"/>
      <c r="FQ382" s="18"/>
      <c r="FR382" s="18"/>
      <c r="FS382" s="45"/>
      <c r="FT382" s="18"/>
      <c r="FU382" s="18"/>
      <c r="FV382" s="18"/>
      <c r="FW382" s="18"/>
      <c r="FX382" s="18"/>
      <c r="FY382" s="18"/>
      <c r="FZ382" s="18"/>
      <c r="GA382" s="18"/>
      <c r="GB382" s="45"/>
      <c r="GC382" s="110"/>
      <c r="GD382" s="110"/>
      <c r="GE382" s="110"/>
      <c r="GF382" s="110"/>
      <c r="GG382" s="110"/>
      <c r="GH382" s="110"/>
      <c r="GI382" s="110"/>
      <c r="GJ382" s="110"/>
      <c r="GK382" s="110"/>
      <c r="GL382" s="110"/>
      <c r="GM382" s="110"/>
      <c r="GN382" s="110"/>
      <c r="GO382" s="110"/>
      <c r="GP382" s="110"/>
      <c r="GQ382" s="110"/>
      <c r="GR382" s="110"/>
      <c r="GS382" s="110"/>
      <c r="GT382" s="110"/>
      <c r="GU382" s="110"/>
      <c r="GV382" s="110"/>
      <c r="GW382" s="110"/>
      <c r="GX382" s="110"/>
      <c r="GY382" s="45"/>
      <c r="GZ382" s="199"/>
      <c r="HA382" s="110"/>
      <c r="HB382" s="110"/>
      <c r="HC382" s="110"/>
      <c r="HD382" s="34">
        <f t="shared" si="317"/>
        <v>0</v>
      </c>
      <c r="HE382" s="25">
        <f t="shared" si="341"/>
        <v>0</v>
      </c>
      <c r="HF382" s="25">
        <f t="shared" si="342"/>
        <v>0</v>
      </c>
      <c r="HG382" s="25">
        <f t="shared" si="343"/>
        <v>0</v>
      </c>
      <c r="HH382" s="25">
        <f t="shared" si="344"/>
        <v>0</v>
      </c>
      <c r="HI382" s="25"/>
      <c r="HJ382" s="18"/>
      <c r="HK382" s="18"/>
      <c r="HL382" s="24" t="str">
        <f t="shared" si="311"/>
        <v>-</v>
      </c>
      <c r="HM382" s="107"/>
      <c r="HN382" s="85"/>
      <c r="HO382" s="204" t="str">
        <f t="shared" si="319"/>
        <v>---/---</v>
      </c>
      <c r="HP382" s="204" t="str">
        <f t="shared" si="320"/>
        <v>---/---</v>
      </c>
      <c r="HQ382" s="182" t="str">
        <f t="shared" si="321"/>
        <v>---/---</v>
      </c>
      <c r="HR382" s="182" t="str">
        <f t="shared" si="322"/>
        <v>---/---</v>
      </c>
      <c r="HS382" s="182" t="b">
        <f t="shared" si="323"/>
        <v>0</v>
      </c>
      <c r="HT382" s="182" t="str">
        <f t="shared" si="324"/>
        <v>---/---</v>
      </c>
      <c r="HU382" s="182" t="str">
        <f t="shared" si="325"/>
        <v>---/---</v>
      </c>
      <c r="HV382" s="191" t="str">
        <f t="shared" si="326"/>
        <v>---/---</v>
      </c>
      <c r="HW382" s="184" t="str">
        <f t="shared" si="327"/>
        <v>---/---</v>
      </c>
      <c r="HX382" s="191" t="str">
        <f t="shared" si="328"/>
        <v>---/---</v>
      </c>
      <c r="HY382" s="183"/>
      <c r="HZ382" s="182" t="str">
        <f t="shared" si="329"/>
        <v>---/---</v>
      </c>
      <c r="IA382" s="182" t="str">
        <f t="shared" si="330"/>
        <v>---/---</v>
      </c>
      <c r="IB382" s="182" t="str">
        <f t="shared" si="331"/>
        <v>---/---</v>
      </c>
      <c r="IC382" s="182" t="str">
        <f t="shared" si="332"/>
        <v>---/---</v>
      </c>
      <c r="ID382" s="182" t="str">
        <f t="shared" si="333"/>
        <v>---/---</v>
      </c>
      <c r="IE382" s="185" t="str">
        <f t="shared" si="334"/>
        <v>---/---</v>
      </c>
      <c r="IF382" s="135" t="s">
        <v>717</v>
      </c>
      <c r="IG382" s="181">
        <v>1</v>
      </c>
      <c r="IH382" s="85"/>
      <c r="II382" s="85"/>
      <c r="IJ382" s="85"/>
      <c r="IK382" s="85"/>
      <c r="IL382" s="85"/>
      <c r="IM382" s="85"/>
      <c r="IN382" s="85"/>
      <c r="IO382" s="85"/>
      <c r="IP382" s="85"/>
      <c r="IQ382" s="85"/>
      <c r="IR382" s="85"/>
      <c r="IS382" s="85"/>
      <c r="IT382" s="85"/>
      <c r="IU382" s="85"/>
      <c r="IV382" s="85"/>
      <c r="IW382" s="85"/>
      <c r="IX382" s="85"/>
      <c r="IY382" s="85"/>
      <c r="IZ382" s="85"/>
      <c r="JA382" s="85"/>
      <c r="JB382" s="85"/>
      <c r="JC382" s="85"/>
      <c r="JD382" s="85"/>
      <c r="JE382" s="85"/>
      <c r="JF382" s="85"/>
      <c r="JG382" s="85"/>
      <c r="JH382" s="85"/>
      <c r="JI382" s="85"/>
      <c r="JJ382" s="85"/>
      <c r="JK382" s="85"/>
      <c r="JL382" s="85"/>
      <c r="JM382" s="85"/>
      <c r="JN382" s="85"/>
      <c r="JO382" s="85"/>
      <c r="JP382" s="85"/>
      <c r="JQ382" s="85"/>
      <c r="JR382" s="85"/>
      <c r="JS382" s="85"/>
      <c r="JT382" s="85"/>
      <c r="JU382" s="85"/>
      <c r="JV382" s="85"/>
      <c r="JW382" s="85"/>
      <c r="JX382" s="85"/>
      <c r="JY382" s="85"/>
      <c r="JZ382" s="85"/>
      <c r="KA382" s="85"/>
      <c r="KB382" s="85"/>
      <c r="KC382" s="85"/>
    </row>
    <row r="383" spans="1:289" s="57" customFormat="1" ht="42.75" hidden="1" customHeight="1">
      <c r="A383" s="6"/>
      <c r="B383" s="19" t="s">
        <v>156</v>
      </c>
      <c r="C383" s="19" t="s">
        <v>157</v>
      </c>
      <c r="D383" s="5"/>
      <c r="E383" s="5"/>
      <c r="F383" s="5"/>
      <c r="G383" s="5"/>
      <c r="H383" s="5" t="s">
        <v>727</v>
      </c>
      <c r="I383" s="5" t="s">
        <v>736</v>
      </c>
      <c r="J383" s="5"/>
      <c r="K383" s="5"/>
      <c r="L383" s="5"/>
      <c r="M383" s="5"/>
      <c r="N383" s="5"/>
      <c r="O383" s="5"/>
      <c r="P383" s="5" t="s">
        <v>751</v>
      </c>
      <c r="Q383" s="5" t="s">
        <v>752</v>
      </c>
      <c r="R383" s="5" t="s">
        <v>206</v>
      </c>
      <c r="S383" s="5" t="s">
        <v>360</v>
      </c>
      <c r="T383" s="5" t="s">
        <v>361</v>
      </c>
      <c r="U383" s="5" t="s">
        <v>158</v>
      </c>
      <c r="V383" s="5"/>
      <c r="W383" s="5" t="str">
        <f>CONCATENATE(X383,"-",Y383,"-",Z383,AA383,,AB383,"-",AC383)</f>
        <v>3-70-JDCD-0001</v>
      </c>
      <c r="X383" s="19" t="s">
        <v>180</v>
      </c>
      <c r="Y383" s="19">
        <v>70</v>
      </c>
      <c r="Z383" s="19" t="s">
        <v>302</v>
      </c>
      <c r="AA383" s="19" t="s">
        <v>308</v>
      </c>
      <c r="AB383" s="19"/>
      <c r="AC383" s="19" t="s">
        <v>188</v>
      </c>
      <c r="AD383" s="5"/>
      <c r="AE383" s="19">
        <v>4</v>
      </c>
      <c r="AF383" s="19" t="s">
        <v>181</v>
      </c>
      <c r="AG383" s="19" t="s">
        <v>183</v>
      </c>
      <c r="AH383" s="19">
        <v>320</v>
      </c>
      <c r="AI383" s="19" t="s">
        <v>222</v>
      </c>
      <c r="AJ383" s="5"/>
      <c r="AK383" s="5"/>
      <c r="AL383" s="5" t="s">
        <v>120</v>
      </c>
      <c r="AM383" s="5"/>
      <c r="AN383" s="5" t="s">
        <v>546</v>
      </c>
      <c r="AO383" s="5" t="str">
        <f>CONCATENATE("0055-",B383,"-",C383,"-","4",".",AE383,".",AF383,".",AG383,".",AH383,"-",AL383,".",AN383,"-",AI383)</f>
        <v>0055-CPC-GA1-4.4.4.70.320-ATH1.JH-0006</v>
      </c>
      <c r="AP383" s="5" t="str">
        <f>CONCATENATE("0055-",B383,"-",C383,"-","4",".",AE383,".",AF383,".",AG383,".",AH383,"-",AL383,"-",AN383,"-",AI383,"_",BD383,"_",U383)</f>
        <v>0055-CPC-GA1-4.4.4.70.320-ATH1-JH-0006_-_ER</v>
      </c>
      <c r="AQ383" s="13" t="s">
        <v>514</v>
      </c>
      <c r="AR383" s="13" t="s">
        <v>329</v>
      </c>
      <c r="AS383" s="13"/>
      <c r="AT383" s="13"/>
      <c r="AU383" s="13" t="s">
        <v>286</v>
      </c>
      <c r="AV383" s="13" t="s">
        <v>287</v>
      </c>
      <c r="AW383" s="228" t="str">
        <f>CONCATENATE(AQ383," ",AS383,CHAR(10),W383,CHAR(10),AU383)</f>
        <v>Backup AWS console 
3-70-JDCD-0001
Passport</v>
      </c>
      <c r="AX383" s="228" t="str">
        <f>CONCATENATE(AR383," ",AT383,CHAR(10),W383,CHAR(10),AV383)</f>
        <v>Резервный пульт оператора 
3-70-JDCD-0001
Паспорт</v>
      </c>
      <c r="AY383" s="5"/>
      <c r="AZ383" s="5" t="s">
        <v>490</v>
      </c>
      <c r="BA383" s="5" t="s">
        <v>489</v>
      </c>
      <c r="BB383" s="5" t="str">
        <f>IF(FW383&gt;0,"02",IF(FN383&gt;0,"01",IF(FE383&gt;0,"00",IF(EM383&gt;0,"G1",IF(ED383&gt;0,"F1",IF(DU383&gt;0,"E1",IF(DL383&gt;0,"D1",IF(DC383&gt;0,"C1",IF(CT383&gt;0,"B1",IF(BM383&gt;0,"A1","-"))))))))))</f>
        <v>-</v>
      </c>
      <c r="BC383" s="167" t="str">
        <f t="shared" ref="BC383" si="366">IF(OR(BB383="A1",BB383="B1",BB383="C1",BB383="D1",BB383="E1",BB383="F1",BB383="G1",BB383="H1"),"IFR",IF(OR(BB383="00",BB383="01",BB383="02",BB383="03",BB383="04",BB383="05"),"IFU","-"))</f>
        <v>-</v>
      </c>
      <c r="BD383" s="5" t="str">
        <f t="shared" ref="BD383" si="367">BB383</f>
        <v>-</v>
      </c>
      <c r="BE383" s="5"/>
      <c r="BF383" s="5"/>
      <c r="BG383" s="12"/>
      <c r="BH383" s="5"/>
      <c r="BI383" s="5"/>
      <c r="BJ383" s="54">
        <f>FB383-(28+15)</f>
        <v>44227</v>
      </c>
      <c r="BK383" s="54">
        <f ca="1">IF(BM383&gt;0,BL383,IF(BJ383&lt;TODAY(),WORKDAY(TODAY(),10),BJ383))</f>
        <v>44294</v>
      </c>
      <c r="BL383" s="54"/>
      <c r="BM383" s="5"/>
      <c r="BN383" s="167"/>
      <c r="BO383" s="167"/>
      <c r="BP383" s="167"/>
      <c r="BQ383" s="167"/>
      <c r="BR383" s="157"/>
      <c r="BS383" s="157"/>
      <c r="BT383" s="157"/>
      <c r="BU383" s="157"/>
      <c r="BV383" s="157"/>
      <c r="BW383" s="147"/>
      <c r="BX383" s="147"/>
      <c r="BY383" s="147"/>
      <c r="BZ383" s="147"/>
      <c r="CA383" s="147"/>
      <c r="CB383" s="125"/>
      <c r="CC383" s="125"/>
      <c r="CD383" s="125"/>
      <c r="CE383" s="125"/>
      <c r="CF383" s="125"/>
      <c r="CG383" s="125"/>
      <c r="CH383" s="125"/>
      <c r="CI383" s="125"/>
      <c r="CJ383" s="125"/>
      <c r="CK383" s="125"/>
      <c r="CL383" s="24">
        <f>WORKDAY(BJ383,20)</f>
        <v>44253</v>
      </c>
      <c r="CM383" s="24" t="str">
        <f>IF(BM383&gt;0,WORKDAY(BK383,10),"-")</f>
        <v>-</v>
      </c>
      <c r="CN383" s="54"/>
      <c r="CO383" s="117"/>
      <c r="CP383" s="34">
        <v>3</v>
      </c>
      <c r="CQ383" s="24">
        <f>WORKDAY(CL383,10)</f>
        <v>44267</v>
      </c>
      <c r="CR383" s="24" t="str">
        <f>IF(CO383&gt;0,WORKDAY(CM383,10),"-")</f>
        <v>-</v>
      </c>
      <c r="CS383" s="54"/>
      <c r="CT383" s="5"/>
      <c r="CU383" s="24" t="str">
        <f>IF(CT383&gt;0,WORKDAY(CQ383,10),"-")</f>
        <v>-</v>
      </c>
      <c r="CV383" s="24" t="str">
        <f>IF(CT383&gt;0,WORKDAY(CR383,10),"-")</f>
        <v>-</v>
      </c>
      <c r="CW383" s="54"/>
      <c r="CX383" s="5"/>
      <c r="CY383" s="34"/>
      <c r="CZ383" s="24" t="str">
        <f>IF(CX383&gt;0,WORKDAY(CU383,10),"-")</f>
        <v>-</v>
      </c>
      <c r="DA383" s="24" t="str">
        <f>IF(CX383&gt;0,WORKDAY(CV383,10),"-")</f>
        <v>-</v>
      </c>
      <c r="DB383" s="24"/>
      <c r="DC383" s="5"/>
      <c r="DD383" s="24" t="str">
        <f>IF(DC383&gt;0,WORKDAY(CZ383,10),"-")</f>
        <v>-</v>
      </c>
      <c r="DE383" s="24" t="str">
        <f>IF(DC383&gt;0,WORKDAY(DA383,10),"-")</f>
        <v>-</v>
      </c>
      <c r="DF383" s="5"/>
      <c r="DG383" s="5"/>
      <c r="DH383" s="54"/>
      <c r="DI383" s="24" t="str">
        <f>IF(DG383&gt;0,WORKDAY(DD383,10),"-")</f>
        <v>-</v>
      </c>
      <c r="DJ383" s="24" t="str">
        <f>IF(DG383&gt;0,WORKDAY(DE383,10),"-")</f>
        <v>-</v>
      </c>
      <c r="DK383" s="5"/>
      <c r="DL383" s="5"/>
      <c r="DM383" s="24" t="str">
        <f>IF(DL383&gt;0,WORKDAY(DI383,10),"-")</f>
        <v>-</v>
      </c>
      <c r="DN383" s="24" t="str">
        <f>IF(DL383&gt;0,WORKDAY(DJ383,10),"-")</f>
        <v>-</v>
      </c>
      <c r="DO383" s="5"/>
      <c r="DP383" s="5"/>
      <c r="DQ383" s="54"/>
      <c r="DR383" s="24" t="str">
        <f>IF(DP383&gt;0,WORKDAY(DM383,10),"-")</f>
        <v>-</v>
      </c>
      <c r="DS383" s="24" t="str">
        <f>IF(DP383&gt;0,WORKDAY(DN383,10),"-")</f>
        <v>-</v>
      </c>
      <c r="DT383" s="5"/>
      <c r="DU383" s="5"/>
      <c r="DV383" s="24" t="str">
        <f>IF(DU383&gt;0,WORKDAY(DR383,10),"-")</f>
        <v>-</v>
      </c>
      <c r="DW383" s="24" t="str">
        <f>IF(DU383&gt;0,WORKDAY(DS383,10),"-")</f>
        <v>-</v>
      </c>
      <c r="DX383" s="5"/>
      <c r="DY383" s="5"/>
      <c r="DZ383" s="54"/>
      <c r="EA383" s="24" t="str">
        <f>IF(DY383&gt;0,WORKDAY(DV383,10),"-")</f>
        <v>-</v>
      </c>
      <c r="EB383" s="24" t="str">
        <f>IF(DY383&gt;0,WORKDAY(DW383,10),"-")</f>
        <v>-</v>
      </c>
      <c r="EC383" s="5"/>
      <c r="ED383" s="5"/>
      <c r="EE383" s="24" t="str">
        <f>IF(ED383&gt;0,WORKDAY(EA383,10),"-")</f>
        <v>-</v>
      </c>
      <c r="EF383" s="24" t="str">
        <f>IF(ED383&gt;0,WORKDAY(EB383,10),"-")</f>
        <v>-</v>
      </c>
      <c r="EG383" s="5"/>
      <c r="EH383" s="5"/>
      <c r="EI383" s="54"/>
      <c r="EJ383" s="24" t="str">
        <f>IF(EH383&gt;0,WORKDAY(EE383,10),"-")</f>
        <v>-</v>
      </c>
      <c r="EK383" s="24" t="str">
        <f>IF(EH383&gt;0,WORKDAY(EF383,10),"-")</f>
        <v>-</v>
      </c>
      <c r="EL383" s="5"/>
      <c r="EM383" s="5"/>
      <c r="EN383" s="24" t="str">
        <f>IF(EM383&gt;0,WORKDAY(EJ383,10),"-")</f>
        <v>-</v>
      </c>
      <c r="EO383" s="24" t="str">
        <f>IF(EM383&gt;0,WORKDAY(EK383,10),"-")</f>
        <v>-</v>
      </c>
      <c r="EP383" s="5"/>
      <c r="EQ383" s="5"/>
      <c r="ER383" s="54"/>
      <c r="ES383" s="54"/>
      <c r="ET383" s="54"/>
      <c r="EU383" s="54"/>
      <c r="EV383" s="54"/>
      <c r="EW383" s="24"/>
      <c r="EX383" s="24"/>
      <c r="EY383" s="167"/>
      <c r="EZ383" s="167"/>
      <c r="FA383" s="193"/>
      <c r="FB383" s="214">
        <v>44270</v>
      </c>
      <c r="FC383" s="214">
        <f>FB383</f>
        <v>44270</v>
      </c>
      <c r="FD383" s="5"/>
      <c r="FE383" s="5"/>
      <c r="FF383" s="24" t="str">
        <f>IF(FE383&gt;0,WORKDAY(FB383,10),"-")</f>
        <v>-</v>
      </c>
      <c r="FG383" s="24" t="str">
        <f>IF(FE383&gt;0,WORKDAY(FC383,10),"-")</f>
        <v>-</v>
      </c>
      <c r="FH383" s="5"/>
      <c r="FI383" s="5"/>
      <c r="FJ383" s="34"/>
      <c r="FK383" s="24"/>
      <c r="FL383" s="24">
        <f>FK383</f>
        <v>0</v>
      </c>
      <c r="FM383" s="5"/>
      <c r="FN383" s="5"/>
      <c r="FO383" s="24" t="str">
        <f>IF(FN383&gt;0,WORKDAY(FK383,10),"-")</f>
        <v>-</v>
      </c>
      <c r="FP383" s="24" t="str">
        <f>IF(FN383&gt;0,WORKDAY(FL383,10),"-")</f>
        <v>-</v>
      </c>
      <c r="FQ383" s="5"/>
      <c r="FR383" s="5"/>
      <c r="FS383" s="54"/>
      <c r="FT383" s="24"/>
      <c r="FU383" s="24">
        <f>FT383</f>
        <v>0</v>
      </c>
      <c r="FV383" s="5"/>
      <c r="FW383" s="5"/>
      <c r="FX383" s="24" t="str">
        <f>IF(FW383&gt;0,WORKDAY(FT383,10),"-")</f>
        <v>-</v>
      </c>
      <c r="FY383" s="24" t="str">
        <f>IF(FW383&gt;0,WORKDAY(FU383,10),"-")</f>
        <v>-</v>
      </c>
      <c r="FZ383" s="5"/>
      <c r="GA383" s="5"/>
      <c r="GB383" s="54"/>
      <c r="GC383" s="54"/>
      <c r="GD383" s="54"/>
      <c r="GE383" s="54"/>
      <c r="GF383" s="54"/>
      <c r="GG383" s="54"/>
      <c r="GH383" s="54"/>
      <c r="GI383" s="54"/>
      <c r="GJ383" s="54"/>
      <c r="GK383" s="54"/>
      <c r="GL383" s="54"/>
      <c r="GM383" s="54"/>
      <c r="GN383" s="54"/>
      <c r="GO383" s="54"/>
      <c r="GP383" s="54"/>
      <c r="GQ383" s="54"/>
      <c r="GR383" s="54"/>
      <c r="GS383" s="54"/>
      <c r="GT383" s="54"/>
      <c r="GU383" s="54"/>
      <c r="GV383" s="54"/>
      <c r="GW383" s="54"/>
      <c r="GX383" s="54"/>
      <c r="GY383" s="54"/>
      <c r="GZ383" s="193"/>
      <c r="HA383" s="54"/>
      <c r="HB383" s="54"/>
      <c r="HC383" s="54"/>
      <c r="HD383" s="34">
        <f t="shared" ca="1" si="317"/>
        <v>1</v>
      </c>
      <c r="HE383" s="25">
        <f t="shared" si="341"/>
        <v>0</v>
      </c>
      <c r="HF383" s="25">
        <f t="shared" ca="1" si="342"/>
        <v>1.5197568389057751E-3</v>
      </c>
      <c r="HG383" s="25">
        <f t="shared" si="343"/>
        <v>0</v>
      </c>
      <c r="HH383" s="25">
        <f t="shared" ca="1" si="344"/>
        <v>2.012072434607646E-3</v>
      </c>
      <c r="HI383" s="25"/>
      <c r="HJ383" s="25"/>
      <c r="HK383" s="5"/>
      <c r="HL383" s="24" t="str">
        <f t="shared" ca="1" si="311"/>
        <v>-</v>
      </c>
      <c r="HM383" s="107"/>
      <c r="HN383" s="85"/>
      <c r="HO383" s="204" t="str">
        <f t="shared" si="319"/>
        <v>не выгружено A1</v>
      </c>
      <c r="HP383" s="204" t="str">
        <f t="shared" si="320"/>
        <v>не выгружено 00</v>
      </c>
      <c r="HQ383" s="182" t="str">
        <f t="shared" si="321"/>
        <v>не выгружено A1</v>
      </c>
      <c r="HR383" s="182" t="str">
        <f t="shared" si="322"/>
        <v>не выгружено A1</v>
      </c>
      <c r="HS383" s="182" t="b">
        <f t="shared" si="323"/>
        <v>0</v>
      </c>
      <c r="HT383" s="182" t="str">
        <f t="shared" si="324"/>
        <v>не выгружено A1</v>
      </c>
      <c r="HU383" s="182" t="str">
        <f t="shared" si="325"/>
        <v>не выгружено A1</v>
      </c>
      <c r="HV383" s="191" t="str">
        <f t="shared" si="326"/>
        <v>не выгружено A1</v>
      </c>
      <c r="HW383" s="184" t="str">
        <f t="shared" si="327"/>
        <v>не выгружено A1</v>
      </c>
      <c r="HX383" s="191" t="str">
        <f t="shared" si="328"/>
        <v>не выгружено A1</v>
      </c>
      <c r="HY383" s="183"/>
      <c r="HZ383" s="182" t="str">
        <f t="shared" si="329"/>
        <v>не выгружено</v>
      </c>
      <c r="IA383" s="182" t="str">
        <f t="shared" si="330"/>
        <v>A1</v>
      </c>
      <c r="IB383" s="182" t="str">
        <f t="shared" si="331"/>
        <v>не выгружено</v>
      </c>
      <c r="IC383" s="182" t="str">
        <f t="shared" si="332"/>
        <v>A1</v>
      </c>
      <c r="ID383" s="182" t="str">
        <f t="shared" si="333"/>
        <v>A1</v>
      </c>
      <c r="IE383" s="185" t="str">
        <f t="shared" si="334"/>
        <v>выгрузить A1</v>
      </c>
      <c r="IF383" s="135" t="s">
        <v>705</v>
      </c>
      <c r="IG383" s="181">
        <v>1</v>
      </c>
      <c r="IH383" s="85"/>
      <c r="II383" s="85"/>
      <c r="IJ383" s="85"/>
      <c r="IK383" s="85"/>
      <c r="IL383" s="85"/>
      <c r="IM383" s="85"/>
      <c r="IN383" s="85"/>
      <c r="IO383" s="85"/>
      <c r="IP383" s="85"/>
      <c r="IQ383" s="85"/>
      <c r="IR383" s="85"/>
      <c r="IS383" s="85"/>
      <c r="IT383" s="85"/>
      <c r="IU383" s="85"/>
      <c r="IV383" s="85"/>
      <c r="IW383" s="85"/>
      <c r="IX383" s="85"/>
      <c r="IY383" s="85"/>
      <c r="IZ383" s="85"/>
      <c r="JA383" s="85"/>
      <c r="JB383" s="85"/>
      <c r="JC383" s="85"/>
      <c r="JD383" s="85"/>
      <c r="JE383" s="85"/>
      <c r="JF383" s="85"/>
      <c r="JG383" s="85"/>
      <c r="JH383" s="85"/>
      <c r="JI383" s="85"/>
      <c r="JJ383" s="85"/>
      <c r="JK383" s="85"/>
      <c r="JL383" s="85"/>
      <c r="JM383" s="85"/>
      <c r="JN383" s="85"/>
      <c r="JO383" s="85"/>
      <c r="JP383" s="85"/>
      <c r="JQ383" s="85"/>
      <c r="JR383" s="85"/>
      <c r="JS383" s="85"/>
      <c r="JT383" s="85"/>
      <c r="JU383" s="85"/>
      <c r="JV383" s="85"/>
      <c r="JW383" s="85"/>
      <c r="JX383" s="85"/>
      <c r="JY383" s="85"/>
      <c r="JZ383" s="85"/>
      <c r="KA383" s="85"/>
      <c r="KB383" s="85"/>
      <c r="KC383" s="85"/>
    </row>
    <row r="384" spans="1:289" s="87" customFormat="1" ht="15" hidden="1" customHeight="1">
      <c r="A384" s="17"/>
      <c r="B384" s="20"/>
      <c r="C384" s="20"/>
      <c r="D384" s="18"/>
      <c r="E384" s="18"/>
      <c r="F384" s="18"/>
      <c r="G384" s="18"/>
      <c r="H384" s="18"/>
      <c r="I384" s="18"/>
      <c r="J384" s="18"/>
      <c r="K384" s="18"/>
      <c r="L384" s="18"/>
      <c r="M384" s="18"/>
      <c r="N384" s="18"/>
      <c r="O384" s="18"/>
      <c r="P384" s="18"/>
      <c r="Q384" s="18"/>
      <c r="R384" s="18"/>
      <c r="S384" s="18"/>
      <c r="T384" s="18"/>
      <c r="U384" s="18"/>
      <c r="V384" s="18"/>
      <c r="W384" s="20"/>
      <c r="X384" s="20"/>
      <c r="Y384" s="20"/>
      <c r="Z384" s="20"/>
      <c r="AA384" s="20"/>
      <c r="AB384" s="20"/>
      <c r="AC384" s="20"/>
      <c r="AD384" s="18"/>
      <c r="AE384" s="20"/>
      <c r="AF384" s="20"/>
      <c r="AG384" s="20"/>
      <c r="AH384" s="20"/>
      <c r="AI384" s="20"/>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71"/>
      <c r="BO384" s="171"/>
      <c r="BP384" s="171"/>
      <c r="BQ384" s="171"/>
      <c r="BR384" s="161"/>
      <c r="BS384" s="161"/>
      <c r="BT384" s="161"/>
      <c r="BU384" s="161"/>
      <c r="BV384" s="161"/>
      <c r="BW384" s="151"/>
      <c r="BX384" s="151"/>
      <c r="BY384" s="151"/>
      <c r="BZ384" s="151"/>
      <c r="CA384" s="151"/>
      <c r="CB384" s="129"/>
      <c r="CC384" s="129"/>
      <c r="CD384" s="129"/>
      <c r="CE384" s="129"/>
      <c r="CF384" s="129"/>
      <c r="CG384" s="129"/>
      <c r="CH384" s="129"/>
      <c r="CI384" s="129"/>
      <c r="CJ384" s="129"/>
      <c r="CK384" s="129"/>
      <c r="CL384" s="18"/>
      <c r="CM384" s="18"/>
      <c r="CN384" s="18"/>
      <c r="CO384" s="118"/>
      <c r="CP384" s="48"/>
      <c r="CQ384" s="18"/>
      <c r="CR384" s="18"/>
      <c r="CS384" s="18"/>
      <c r="CT384" s="18"/>
      <c r="CU384" s="18"/>
      <c r="CV384" s="18"/>
      <c r="CW384" s="18"/>
      <c r="CX384" s="18"/>
      <c r="CY384" s="34"/>
      <c r="CZ384" s="18"/>
      <c r="DA384" s="18"/>
      <c r="DB384" s="18"/>
      <c r="DC384" s="18"/>
      <c r="DD384" s="18"/>
      <c r="DE384" s="18"/>
      <c r="DF384" s="18"/>
      <c r="DG384" s="18"/>
      <c r="DH384" s="45"/>
      <c r="DI384" s="18"/>
      <c r="DJ384" s="18"/>
      <c r="DK384" s="18"/>
      <c r="DL384" s="18"/>
      <c r="DM384" s="18"/>
      <c r="DN384" s="18"/>
      <c r="DO384" s="18"/>
      <c r="DP384" s="18"/>
      <c r="DQ384" s="45"/>
      <c r="DR384" s="18"/>
      <c r="DS384" s="18"/>
      <c r="DT384" s="18"/>
      <c r="DU384" s="18"/>
      <c r="DV384" s="18"/>
      <c r="DW384" s="18"/>
      <c r="DX384" s="18"/>
      <c r="DY384" s="18"/>
      <c r="DZ384" s="45"/>
      <c r="EA384" s="18"/>
      <c r="EB384" s="18"/>
      <c r="EC384" s="18"/>
      <c r="ED384" s="18"/>
      <c r="EE384" s="18"/>
      <c r="EF384" s="18"/>
      <c r="EG384" s="18"/>
      <c r="EH384" s="18"/>
      <c r="EI384" s="45"/>
      <c r="EJ384" s="18"/>
      <c r="EK384" s="18"/>
      <c r="EL384" s="18"/>
      <c r="EM384" s="18"/>
      <c r="EN384" s="18"/>
      <c r="EO384" s="18"/>
      <c r="EP384" s="18"/>
      <c r="EQ384" s="18"/>
      <c r="ER384" s="45"/>
      <c r="ES384" s="110"/>
      <c r="ET384" s="110"/>
      <c r="EU384" s="110"/>
      <c r="EV384" s="110"/>
      <c r="EW384" s="192"/>
      <c r="EX384" s="192"/>
      <c r="EY384" s="192"/>
      <c r="EZ384" s="192"/>
      <c r="FA384" s="199"/>
      <c r="FB384" s="214"/>
      <c r="FC384" s="214"/>
      <c r="FD384" s="18"/>
      <c r="FE384" s="18"/>
      <c r="FF384" s="18"/>
      <c r="FG384" s="18"/>
      <c r="FH384" s="18"/>
      <c r="FI384" s="18"/>
      <c r="FJ384" s="34"/>
      <c r="FK384" s="18"/>
      <c r="FL384" s="18"/>
      <c r="FM384" s="18"/>
      <c r="FN384" s="18"/>
      <c r="FO384" s="18"/>
      <c r="FP384" s="18"/>
      <c r="FQ384" s="18"/>
      <c r="FR384" s="18"/>
      <c r="FS384" s="45"/>
      <c r="FT384" s="18"/>
      <c r="FU384" s="18"/>
      <c r="FV384" s="18"/>
      <c r="FW384" s="18"/>
      <c r="FX384" s="18"/>
      <c r="FY384" s="18"/>
      <c r="FZ384" s="18"/>
      <c r="GA384" s="18"/>
      <c r="GB384" s="45"/>
      <c r="GC384" s="110"/>
      <c r="GD384" s="110"/>
      <c r="GE384" s="110"/>
      <c r="GF384" s="110"/>
      <c r="GG384" s="110"/>
      <c r="GH384" s="110"/>
      <c r="GI384" s="110"/>
      <c r="GJ384" s="110"/>
      <c r="GK384" s="110"/>
      <c r="GL384" s="110"/>
      <c r="GM384" s="110"/>
      <c r="GN384" s="110"/>
      <c r="GO384" s="110"/>
      <c r="GP384" s="110"/>
      <c r="GQ384" s="110"/>
      <c r="GR384" s="110"/>
      <c r="GS384" s="110"/>
      <c r="GT384" s="110"/>
      <c r="GU384" s="110"/>
      <c r="GV384" s="110"/>
      <c r="GW384" s="110"/>
      <c r="GX384" s="110"/>
      <c r="GY384" s="45"/>
      <c r="GZ384" s="199"/>
      <c r="HA384" s="110"/>
      <c r="HB384" s="110"/>
      <c r="HC384" s="110"/>
      <c r="HD384" s="34">
        <f t="shared" si="317"/>
        <v>0</v>
      </c>
      <c r="HE384" s="25">
        <f t="shared" si="341"/>
        <v>0</v>
      </c>
      <c r="HF384" s="25">
        <f t="shared" si="342"/>
        <v>0</v>
      </c>
      <c r="HG384" s="25">
        <f t="shared" si="343"/>
        <v>0</v>
      </c>
      <c r="HH384" s="25">
        <f t="shared" si="344"/>
        <v>0</v>
      </c>
      <c r="HI384" s="25"/>
      <c r="HJ384" s="18"/>
      <c r="HK384" s="18"/>
      <c r="HL384" s="24" t="str">
        <f t="shared" si="311"/>
        <v>-</v>
      </c>
      <c r="HM384" s="107"/>
      <c r="HN384" s="85"/>
      <c r="HO384" s="204" t="str">
        <f t="shared" si="319"/>
        <v>---/---</v>
      </c>
      <c r="HP384" s="204" t="str">
        <f t="shared" si="320"/>
        <v>---/---</v>
      </c>
      <c r="HQ384" s="182" t="str">
        <f t="shared" si="321"/>
        <v>---/---</v>
      </c>
      <c r="HR384" s="182" t="str">
        <f t="shared" si="322"/>
        <v>---/---</v>
      </c>
      <c r="HS384" s="182" t="b">
        <f t="shared" si="323"/>
        <v>0</v>
      </c>
      <c r="HT384" s="182" t="str">
        <f t="shared" si="324"/>
        <v>---/---</v>
      </c>
      <c r="HU384" s="182" t="str">
        <f t="shared" si="325"/>
        <v>---/---</v>
      </c>
      <c r="HV384" s="191" t="str">
        <f t="shared" si="326"/>
        <v>---/---</v>
      </c>
      <c r="HW384" s="184" t="str">
        <f t="shared" si="327"/>
        <v>---/---</v>
      </c>
      <c r="HX384" s="191" t="str">
        <f t="shared" si="328"/>
        <v>---/---</v>
      </c>
      <c r="HY384" s="183"/>
      <c r="HZ384" s="182" t="str">
        <f t="shared" si="329"/>
        <v>---/---</v>
      </c>
      <c r="IA384" s="182" t="str">
        <f t="shared" si="330"/>
        <v>---/---</v>
      </c>
      <c r="IB384" s="182" t="str">
        <f t="shared" si="331"/>
        <v>---/---</v>
      </c>
      <c r="IC384" s="182" t="str">
        <f t="shared" si="332"/>
        <v>---/---</v>
      </c>
      <c r="ID384" s="182" t="str">
        <f t="shared" si="333"/>
        <v>---/---</v>
      </c>
      <c r="IE384" s="185" t="str">
        <f t="shared" si="334"/>
        <v>---/---</v>
      </c>
      <c r="IF384" s="135" t="s">
        <v>717</v>
      </c>
      <c r="IG384" s="181">
        <v>1</v>
      </c>
      <c r="IH384" s="85"/>
      <c r="II384" s="85"/>
      <c r="IJ384" s="85"/>
      <c r="IK384" s="85"/>
      <c r="IL384" s="85"/>
      <c r="IM384" s="85"/>
      <c r="IN384" s="85"/>
      <c r="IO384" s="85"/>
      <c r="IP384" s="85"/>
      <c r="IQ384" s="85"/>
      <c r="IR384" s="85"/>
      <c r="IS384" s="85"/>
      <c r="IT384" s="85"/>
      <c r="IU384" s="85"/>
      <c r="IV384" s="85"/>
      <c r="IW384" s="85"/>
      <c r="IX384" s="85"/>
      <c r="IY384" s="85"/>
      <c r="IZ384" s="85"/>
      <c r="JA384" s="85"/>
      <c r="JB384" s="85"/>
      <c r="JC384" s="85"/>
      <c r="JD384" s="85"/>
      <c r="JE384" s="85"/>
      <c r="JF384" s="85"/>
      <c r="JG384" s="85"/>
      <c r="JH384" s="85"/>
      <c r="JI384" s="85"/>
      <c r="JJ384" s="85"/>
      <c r="JK384" s="85"/>
      <c r="JL384" s="85"/>
      <c r="JM384" s="85"/>
      <c r="JN384" s="85"/>
      <c r="JO384" s="85"/>
      <c r="JP384" s="85"/>
      <c r="JQ384" s="85"/>
      <c r="JR384" s="85"/>
      <c r="JS384" s="85"/>
      <c r="JT384" s="85"/>
      <c r="JU384" s="85"/>
      <c r="JV384" s="85"/>
      <c r="JW384" s="85"/>
      <c r="JX384" s="85"/>
      <c r="JY384" s="85"/>
      <c r="JZ384" s="85"/>
      <c r="KA384" s="85"/>
      <c r="KB384" s="85"/>
      <c r="KC384" s="85"/>
    </row>
    <row r="385" spans="1:289" s="57" customFormat="1" ht="45" hidden="1" customHeight="1">
      <c r="A385" s="17"/>
      <c r="B385" s="20"/>
      <c r="C385" s="20"/>
      <c r="D385" s="18"/>
      <c r="E385" s="18"/>
      <c r="F385" s="18"/>
      <c r="G385" s="18"/>
      <c r="H385" s="18"/>
      <c r="I385" s="18"/>
      <c r="J385" s="18"/>
      <c r="K385" s="18"/>
      <c r="L385" s="18"/>
      <c r="M385" s="18"/>
      <c r="N385" s="18"/>
      <c r="O385" s="18"/>
      <c r="P385" s="18"/>
      <c r="Q385" s="18"/>
      <c r="R385" s="18"/>
      <c r="S385" s="18"/>
      <c r="T385" s="18"/>
      <c r="U385" s="18"/>
      <c r="V385" s="18"/>
      <c r="W385" s="20"/>
      <c r="X385" s="20"/>
      <c r="Y385" s="20"/>
      <c r="Z385" s="20"/>
      <c r="AA385" s="20"/>
      <c r="AB385" s="20"/>
      <c r="AC385" s="20"/>
      <c r="AD385" s="18"/>
      <c r="AE385" s="20"/>
      <c r="AF385" s="20"/>
      <c r="AG385" s="20"/>
      <c r="AH385" s="20"/>
      <c r="AI385" s="20"/>
      <c r="AJ385" s="18"/>
      <c r="AK385" s="18"/>
      <c r="AL385" s="18"/>
      <c r="AM385" s="18"/>
      <c r="AN385" s="18"/>
      <c r="AO385" s="18"/>
      <c r="AP385" s="18"/>
      <c r="AQ385" s="39" t="s">
        <v>590</v>
      </c>
      <c r="AR385" s="39" t="s">
        <v>591</v>
      </c>
      <c r="AS385" s="39"/>
      <c r="AT385" s="39"/>
      <c r="AU385" s="39" t="s">
        <v>592</v>
      </c>
      <c r="AV385" s="39" t="s">
        <v>593</v>
      </c>
      <c r="AW385" s="39" t="s">
        <v>592</v>
      </c>
      <c r="AX385" s="39" t="s">
        <v>593</v>
      </c>
      <c r="AY385" s="18"/>
      <c r="AZ385" s="18"/>
      <c r="BA385" s="18"/>
      <c r="BB385" s="18"/>
      <c r="BC385" s="18"/>
      <c r="BD385" s="18"/>
      <c r="BE385" s="18"/>
      <c r="BF385" s="18"/>
      <c r="BG385" s="18"/>
      <c r="BH385" s="18"/>
      <c r="BI385" s="18"/>
      <c r="BJ385" s="18"/>
      <c r="BK385" s="18"/>
      <c r="BL385" s="18"/>
      <c r="BM385" s="18"/>
      <c r="BN385" s="171"/>
      <c r="BO385" s="171"/>
      <c r="BP385" s="171"/>
      <c r="BQ385" s="171"/>
      <c r="BR385" s="161"/>
      <c r="BS385" s="161"/>
      <c r="BT385" s="161"/>
      <c r="BU385" s="161"/>
      <c r="BV385" s="161"/>
      <c r="BW385" s="151"/>
      <c r="BX385" s="151"/>
      <c r="BY385" s="151"/>
      <c r="BZ385" s="151"/>
      <c r="CA385" s="151"/>
      <c r="CB385" s="129"/>
      <c r="CC385" s="129"/>
      <c r="CD385" s="129"/>
      <c r="CE385" s="129"/>
      <c r="CF385" s="129"/>
      <c r="CG385" s="129"/>
      <c r="CH385" s="129"/>
      <c r="CI385" s="129"/>
      <c r="CJ385" s="129"/>
      <c r="CK385" s="129"/>
      <c r="CL385" s="18"/>
      <c r="CM385" s="18"/>
      <c r="CN385" s="18"/>
      <c r="CO385" s="118"/>
      <c r="CP385" s="48"/>
      <c r="CQ385" s="18"/>
      <c r="CR385" s="18"/>
      <c r="CS385" s="18"/>
      <c r="CT385" s="18"/>
      <c r="CU385" s="18"/>
      <c r="CV385" s="18"/>
      <c r="CW385" s="18"/>
      <c r="CX385" s="18"/>
      <c r="CY385" s="34"/>
      <c r="CZ385" s="18"/>
      <c r="DA385" s="18"/>
      <c r="DB385" s="18"/>
      <c r="DC385" s="18"/>
      <c r="DD385" s="18"/>
      <c r="DE385" s="18"/>
      <c r="DF385" s="18"/>
      <c r="DG385" s="18"/>
      <c r="DH385" s="45"/>
      <c r="DI385" s="18"/>
      <c r="DJ385" s="18"/>
      <c r="DK385" s="18"/>
      <c r="DL385" s="18"/>
      <c r="DM385" s="18"/>
      <c r="DN385" s="18"/>
      <c r="DO385" s="18"/>
      <c r="DP385" s="18"/>
      <c r="DQ385" s="45"/>
      <c r="DR385" s="18"/>
      <c r="DS385" s="18"/>
      <c r="DT385" s="18"/>
      <c r="DU385" s="18"/>
      <c r="DV385" s="18"/>
      <c r="DW385" s="18"/>
      <c r="DX385" s="18"/>
      <c r="DY385" s="18"/>
      <c r="DZ385" s="45"/>
      <c r="EA385" s="18"/>
      <c r="EB385" s="18"/>
      <c r="EC385" s="18"/>
      <c r="ED385" s="18"/>
      <c r="EE385" s="18"/>
      <c r="EF385" s="18"/>
      <c r="EG385" s="18"/>
      <c r="EH385" s="18"/>
      <c r="EI385" s="45"/>
      <c r="EJ385" s="18"/>
      <c r="EK385" s="18"/>
      <c r="EL385" s="18"/>
      <c r="EM385" s="18"/>
      <c r="EN385" s="18"/>
      <c r="EO385" s="18"/>
      <c r="EP385" s="18"/>
      <c r="EQ385" s="18"/>
      <c r="ER385" s="45"/>
      <c r="ES385" s="110"/>
      <c r="ET385" s="110"/>
      <c r="EU385" s="110"/>
      <c r="EV385" s="110"/>
      <c r="EW385" s="192"/>
      <c r="EX385" s="192"/>
      <c r="EY385" s="192"/>
      <c r="EZ385" s="192"/>
      <c r="FA385" s="199"/>
      <c r="FB385" s="214" t="s">
        <v>351</v>
      </c>
      <c r="FC385" s="214" t="str">
        <f>IF(BK385&gt;0,IF(DC385&gt;0,WORKDAY(DB385,20),IF(CT385&gt;0,WORKDAY(CS385,30),IF(CO385&gt;0,WORKDAY(CN385,40),FB385))),"-")</f>
        <v>-</v>
      </c>
      <c r="FD385" s="18"/>
      <c r="FE385" s="18"/>
      <c r="FF385" s="18"/>
      <c r="FG385" s="18"/>
      <c r="FH385" s="18"/>
      <c r="FI385" s="18"/>
      <c r="FJ385" s="34"/>
      <c r="FK385" s="40"/>
      <c r="FL385" s="40" t="e">
        <f>IF(#REF!&gt;0,IF(DL385&gt;0,WORKDAY(DK385,20),IF(DC385&gt;0,WORKDAY(DB385,30),IF(CX385&gt;0,WORKDAY(CW385,40),FK385))),"-")</f>
        <v>#REF!</v>
      </c>
      <c r="FM385" s="18"/>
      <c r="FN385" s="18"/>
      <c r="FO385" s="18"/>
      <c r="FP385" s="18"/>
      <c r="FQ385" s="18"/>
      <c r="FR385" s="18"/>
      <c r="FS385" s="45"/>
      <c r="FT385" s="40"/>
      <c r="FU385" s="40" t="e">
        <f>IF(#REF!&gt;0,IF(DU385&gt;0,WORKDAY(DT385,20),IF(DL385&gt;0,WORKDAY(DK385,30),IF(DG385&gt;0,WORKDAY(DF385,40),FT385))),"-")</f>
        <v>#REF!</v>
      </c>
      <c r="FV385" s="18"/>
      <c r="FW385" s="18"/>
      <c r="FX385" s="18"/>
      <c r="FY385" s="18"/>
      <c r="FZ385" s="18"/>
      <c r="GA385" s="18"/>
      <c r="GB385" s="45"/>
      <c r="GC385" s="110"/>
      <c r="GD385" s="110"/>
      <c r="GE385" s="110"/>
      <c r="GF385" s="110"/>
      <c r="GG385" s="110"/>
      <c r="GH385" s="110"/>
      <c r="GI385" s="110"/>
      <c r="GJ385" s="110"/>
      <c r="GK385" s="110"/>
      <c r="GL385" s="110"/>
      <c r="GM385" s="110"/>
      <c r="GN385" s="110"/>
      <c r="GO385" s="110"/>
      <c r="GP385" s="110"/>
      <c r="GQ385" s="110"/>
      <c r="GR385" s="110"/>
      <c r="GS385" s="110"/>
      <c r="GT385" s="110"/>
      <c r="GU385" s="110"/>
      <c r="GV385" s="110"/>
      <c r="GW385" s="110"/>
      <c r="GX385" s="110"/>
      <c r="GY385" s="45"/>
      <c r="GZ385" s="199"/>
      <c r="HA385" s="110"/>
      <c r="HB385" s="110"/>
      <c r="HC385" s="110"/>
      <c r="HD385" s="34">
        <f t="shared" si="317"/>
        <v>0</v>
      </c>
      <c r="HE385" s="25">
        <f t="shared" si="341"/>
        <v>0</v>
      </c>
      <c r="HF385" s="41">
        <f t="shared" si="342"/>
        <v>0</v>
      </c>
      <c r="HG385" s="25">
        <f t="shared" si="343"/>
        <v>0</v>
      </c>
      <c r="HH385" s="25">
        <f t="shared" si="344"/>
        <v>0</v>
      </c>
      <c r="HI385" s="41"/>
      <c r="HJ385" s="18"/>
      <c r="HK385" s="18"/>
      <c r="HL385" s="40" t="str">
        <f t="shared" si="311"/>
        <v>-</v>
      </c>
      <c r="HM385" s="107"/>
      <c r="HN385" s="85"/>
      <c r="HO385" s="204" t="str">
        <f t="shared" si="319"/>
        <v>---/---</v>
      </c>
      <c r="HP385" s="204" t="str">
        <f t="shared" si="320"/>
        <v>---/---</v>
      </c>
      <c r="HQ385" s="182" t="str">
        <f t="shared" si="321"/>
        <v>---/---</v>
      </c>
      <c r="HR385" s="182" t="str">
        <f t="shared" si="322"/>
        <v>---/---</v>
      </c>
      <c r="HS385" s="182" t="b">
        <f t="shared" si="323"/>
        <v>0</v>
      </c>
      <c r="HT385" s="182" t="str">
        <f t="shared" si="324"/>
        <v>---/---</v>
      </c>
      <c r="HU385" s="182" t="str">
        <f t="shared" si="325"/>
        <v>---/---</v>
      </c>
      <c r="HV385" s="191" t="str">
        <f t="shared" si="326"/>
        <v>---/---</v>
      </c>
      <c r="HW385" s="184" t="str">
        <f t="shared" si="327"/>
        <v>---/---</v>
      </c>
      <c r="HX385" s="191" t="str">
        <f t="shared" si="328"/>
        <v>---/---</v>
      </c>
      <c r="HY385" s="183"/>
      <c r="HZ385" s="182" t="str">
        <f t="shared" si="329"/>
        <v>---/---</v>
      </c>
      <c r="IA385" s="182" t="str">
        <f t="shared" si="330"/>
        <v>---/---</v>
      </c>
      <c r="IB385" s="182" t="str">
        <f t="shared" si="331"/>
        <v>---/---</v>
      </c>
      <c r="IC385" s="182" t="str">
        <f t="shared" si="332"/>
        <v>---/---</v>
      </c>
      <c r="ID385" s="182" t="str">
        <f t="shared" si="333"/>
        <v>---/---</v>
      </c>
      <c r="IE385" s="185" t="str">
        <f t="shared" si="334"/>
        <v>---/---</v>
      </c>
      <c r="IF385" s="135" t="s">
        <v>717</v>
      </c>
      <c r="IG385" s="181">
        <v>1</v>
      </c>
      <c r="IH385" s="85"/>
      <c r="II385" s="85"/>
      <c r="IJ385" s="85"/>
      <c r="IK385" s="85"/>
      <c r="IL385" s="85"/>
      <c r="IM385" s="85"/>
      <c r="IN385" s="85"/>
      <c r="IO385" s="85"/>
      <c r="IP385" s="85"/>
      <c r="IQ385" s="85"/>
      <c r="IR385" s="85"/>
      <c r="IS385" s="85"/>
      <c r="IT385" s="85"/>
      <c r="IU385" s="85"/>
      <c r="IV385" s="85"/>
      <c r="IW385" s="85"/>
      <c r="IX385" s="85"/>
      <c r="IY385" s="85"/>
      <c r="IZ385" s="85"/>
      <c r="JA385" s="85"/>
      <c r="JB385" s="85"/>
      <c r="JC385" s="85"/>
      <c r="JD385" s="85"/>
      <c r="JE385" s="85"/>
      <c r="JF385" s="85"/>
      <c r="JG385" s="85"/>
      <c r="JH385" s="85"/>
      <c r="JI385" s="85"/>
      <c r="JJ385" s="85"/>
      <c r="JK385" s="85"/>
      <c r="JL385" s="85"/>
      <c r="JM385" s="85"/>
      <c r="JN385" s="85"/>
      <c r="JO385" s="85"/>
      <c r="JP385" s="85"/>
      <c r="JQ385" s="85"/>
      <c r="JR385" s="85"/>
      <c r="JS385" s="85"/>
      <c r="JT385" s="85"/>
      <c r="JU385" s="85"/>
      <c r="JV385" s="85"/>
      <c r="JW385" s="85"/>
      <c r="JX385" s="85"/>
      <c r="JY385" s="85"/>
      <c r="JZ385" s="85"/>
      <c r="KA385" s="85"/>
      <c r="KB385" s="85"/>
      <c r="KC385" s="85"/>
    </row>
    <row r="386" spans="1:289" s="57" customFormat="1" ht="42.75" hidden="1" customHeight="1">
      <c r="A386" s="42"/>
      <c r="B386" s="19" t="s">
        <v>156</v>
      </c>
      <c r="C386" s="19" t="s">
        <v>157</v>
      </c>
      <c r="D386" s="5"/>
      <c r="E386" s="5"/>
      <c r="F386" s="5"/>
      <c r="G386" s="5"/>
      <c r="H386" s="5" t="s">
        <v>727</v>
      </c>
      <c r="I386" s="5" t="s">
        <v>736</v>
      </c>
      <c r="J386" s="5"/>
      <c r="K386" s="5"/>
      <c r="L386" s="5"/>
      <c r="M386" s="5"/>
      <c r="N386" s="5"/>
      <c r="O386" s="5"/>
      <c r="P386" s="5" t="s">
        <v>751</v>
      </c>
      <c r="Q386" s="5" t="s">
        <v>752</v>
      </c>
      <c r="R386" s="5" t="s">
        <v>209</v>
      </c>
      <c r="S386" s="5" t="s">
        <v>362</v>
      </c>
      <c r="T386" s="5" t="s">
        <v>370</v>
      </c>
      <c r="U386" s="5" t="s">
        <v>158</v>
      </c>
      <c r="V386" s="5"/>
      <c r="W386" s="5" t="str">
        <f>CONCATENATE(X386,"-",Y386,"-",Z386,AA386,,AB386,"-",AC386)</f>
        <v>3-70-JSCC-0001</v>
      </c>
      <c r="X386" s="19" t="s">
        <v>180</v>
      </c>
      <c r="Y386" s="19">
        <v>70</v>
      </c>
      <c r="Z386" s="19" t="s">
        <v>309</v>
      </c>
      <c r="AA386" s="19" t="s">
        <v>303</v>
      </c>
      <c r="AB386" s="19"/>
      <c r="AC386" s="19" t="s">
        <v>188</v>
      </c>
      <c r="AD386" s="5"/>
      <c r="AE386" s="19">
        <v>4</v>
      </c>
      <c r="AF386" s="19" t="s">
        <v>181</v>
      </c>
      <c r="AG386" s="19" t="s">
        <v>183</v>
      </c>
      <c r="AH386" s="19">
        <v>320</v>
      </c>
      <c r="AI386" s="19" t="s">
        <v>188</v>
      </c>
      <c r="AJ386" s="5"/>
      <c r="AK386" s="5"/>
      <c r="AL386" s="5" t="s">
        <v>121</v>
      </c>
      <c r="AM386" s="5"/>
      <c r="AN386" s="5" t="s">
        <v>167</v>
      </c>
      <c r="AO386" s="5" t="str">
        <f>CONCATENATE("0055-",B386,"-",C386,"-","4",".",AE386,".",AF386,".",AG386,".",AH386,"-",AL386,".",AN386,"-",AI386)</f>
        <v>0055-CPC-GA1-4.4.4.70.320-ATH2.RD-0001</v>
      </c>
      <c r="AP386" s="5" t="str">
        <f>CONCATENATE("0055-",B386,"-",C386,"-","4",".",AE386,".",AF386,".",AG386,".",AH386,"-",AL386,"-",AN386,"-",AI386,"_",BD386,"_",U386)</f>
        <v>0055-CPC-GA1-4.4.4.70.320-ATH2-RD-0001_A1_ER</v>
      </c>
      <c r="AQ386" s="13" t="s">
        <v>390</v>
      </c>
      <c r="AR386" s="13" t="s">
        <v>396</v>
      </c>
      <c r="AS386" s="13"/>
      <c r="AT386" s="13"/>
      <c r="AU386" s="13" t="s">
        <v>318</v>
      </c>
      <c r="AV386" s="13" t="s">
        <v>333</v>
      </c>
      <c r="AW386" s="13" t="str">
        <f>CONCATENATE(AQ386," ",AS386,CHAR(10),W386,CHAR(10),AU386)</f>
        <v>SIS Control Cabinet 
3-70-JSCC-0001
List of drawings</v>
      </c>
      <c r="AX386" s="13" t="str">
        <f>CONCATENATE(AR386," ",AT386,CHAR(10),W386,CHAR(10),AV386)</f>
        <v>Шкаф системный ПАЗ 
3-70-JSCC-0001
Ведомость документов</v>
      </c>
      <c r="AY386" s="5"/>
      <c r="AZ386" s="5" t="s">
        <v>490</v>
      </c>
      <c r="BA386" s="5" t="s">
        <v>489</v>
      </c>
      <c r="BB386" s="5" t="str">
        <f>IF(FW386&gt;0,"02",IF(FN386&gt;0,"01",IF(FE386&gt;0,"00",IF(EM386&gt;0,"G1",IF(ED386&gt;0,"F1",IF(DU386&gt;0,"E1",IF(DL386&gt;0,"D1",IF(DC386&gt;0,"C1",IF(CT386&gt;0,"B1",IF(BM386&gt;0,"A1","-"))))))))))</f>
        <v>A1</v>
      </c>
      <c r="BC386" s="167" t="str">
        <f t="shared" ref="BC386:BC390" si="368">IF(OR(BB386="A1",BB386="B1",BB386="C1",BB386="D1",BB386="E1",BB386="F1",BB386="G1",BB386="H1"),"IFR",IF(OR(BB386="00",BB386="01",BB386="02",BB386="03",BB386="04",BB386="05"),"IFU","-"))</f>
        <v>IFR</v>
      </c>
      <c r="BD386" s="5" t="str">
        <f t="shared" ref="BD386:BD390" si="369">BB386</f>
        <v>A1</v>
      </c>
      <c r="BE386" s="5"/>
      <c r="BF386" s="5"/>
      <c r="BG386" s="12"/>
      <c r="BH386" s="5"/>
      <c r="BI386" s="5"/>
      <c r="BJ386" s="54">
        <f>FB386-(28+15)</f>
        <v>44173</v>
      </c>
      <c r="BK386" s="54">
        <f ca="1">IF(BM386&gt;0,BL386,IF(BJ386&lt;TODAY(),WORKDAY(TODAY(),10),BJ386))</f>
        <v>44250</v>
      </c>
      <c r="BL386" s="193">
        <v>44250</v>
      </c>
      <c r="BM386" s="167" t="s">
        <v>784</v>
      </c>
      <c r="BN386" s="167"/>
      <c r="BO386" s="167"/>
      <c r="BP386" s="167"/>
      <c r="BQ386" s="167"/>
      <c r="BR386" s="157"/>
      <c r="BS386" s="157"/>
      <c r="BT386" s="157"/>
      <c r="BU386" s="157"/>
      <c r="BV386" s="157"/>
      <c r="BW386" s="147"/>
      <c r="BX386" s="147"/>
      <c r="BY386" s="147"/>
      <c r="BZ386" s="147"/>
      <c r="CA386" s="147"/>
      <c r="CB386" s="125"/>
      <c r="CC386" s="125"/>
      <c r="CD386" s="125"/>
      <c r="CE386" s="125"/>
      <c r="CF386" s="125"/>
      <c r="CG386" s="125"/>
      <c r="CH386" s="125"/>
      <c r="CI386" s="125"/>
      <c r="CJ386" s="125"/>
      <c r="CK386" s="125"/>
      <c r="CL386" s="24">
        <f>WORKDAY(BJ386,20)</f>
        <v>44201</v>
      </c>
      <c r="CM386" s="24">
        <f ca="1">IF(BM386&gt;0,WORKDAY(BK386,10),"-")</f>
        <v>44264</v>
      </c>
      <c r="CN386" s="54"/>
      <c r="CO386" s="117"/>
      <c r="CP386" s="34"/>
      <c r="CQ386" s="24">
        <f>WORKDAY(CL386,10)</f>
        <v>44215</v>
      </c>
      <c r="CR386" s="24" t="str">
        <f>IF(CO386&gt;0,WORKDAY(CM386,10),"-")</f>
        <v>-</v>
      </c>
      <c r="CS386" s="54"/>
      <c r="CT386" s="5"/>
      <c r="CU386" s="24" t="str">
        <f>IF(CT386&gt;0,WORKDAY(CQ386,10),"-")</f>
        <v>-</v>
      </c>
      <c r="CV386" s="24" t="str">
        <f>IF(CT386&gt;0,WORKDAY(CR386,10),"-")</f>
        <v>-</v>
      </c>
      <c r="CW386" s="54"/>
      <c r="CX386" s="5"/>
      <c r="CY386" s="34"/>
      <c r="CZ386" s="24" t="str">
        <f>IF(CX386&gt;0,WORKDAY(CU386,10),"-")</f>
        <v>-</v>
      </c>
      <c r="DA386" s="24" t="str">
        <f>IF(CX386&gt;0,WORKDAY(CV386,10),"-")</f>
        <v>-</v>
      </c>
      <c r="DB386" s="24"/>
      <c r="DC386" s="5"/>
      <c r="DD386" s="24" t="str">
        <f>IF(DC386&gt;0,WORKDAY(CZ386,10),"-")</f>
        <v>-</v>
      </c>
      <c r="DE386" s="24" t="str">
        <f>IF(DC386&gt;0,WORKDAY(DA386,10),"-")</f>
        <v>-</v>
      </c>
      <c r="DF386" s="5"/>
      <c r="DG386" s="5"/>
      <c r="DH386" s="54"/>
      <c r="DI386" s="24" t="str">
        <f>IF(DG386&gt;0,WORKDAY(DD386,10),"-")</f>
        <v>-</v>
      </c>
      <c r="DJ386" s="24" t="str">
        <f>IF(DG386&gt;0,WORKDAY(DE386,10),"-")</f>
        <v>-</v>
      </c>
      <c r="DK386" s="5"/>
      <c r="DL386" s="5"/>
      <c r="DM386" s="24" t="str">
        <f>IF(DL386&gt;0,WORKDAY(DI386,10),"-")</f>
        <v>-</v>
      </c>
      <c r="DN386" s="24" t="str">
        <f>IF(DL386&gt;0,WORKDAY(DJ386,10),"-")</f>
        <v>-</v>
      </c>
      <c r="DO386" s="5"/>
      <c r="DP386" s="5"/>
      <c r="DQ386" s="54"/>
      <c r="DR386" s="24" t="str">
        <f>IF(DP386&gt;0,WORKDAY(DM386,10),"-")</f>
        <v>-</v>
      </c>
      <c r="DS386" s="24" t="str">
        <f>IF(DP386&gt;0,WORKDAY(DN386,10),"-")</f>
        <v>-</v>
      </c>
      <c r="DT386" s="5"/>
      <c r="DU386" s="5"/>
      <c r="DV386" s="24" t="str">
        <f>IF(DU386&gt;0,WORKDAY(DR386,10),"-")</f>
        <v>-</v>
      </c>
      <c r="DW386" s="24" t="str">
        <f>IF(DU386&gt;0,WORKDAY(DS386,10),"-")</f>
        <v>-</v>
      </c>
      <c r="DX386" s="5"/>
      <c r="DY386" s="5"/>
      <c r="DZ386" s="54"/>
      <c r="EA386" s="24" t="str">
        <f>IF(DY386&gt;0,WORKDAY(DV386,10),"-")</f>
        <v>-</v>
      </c>
      <c r="EB386" s="24" t="str">
        <f>IF(DY386&gt;0,WORKDAY(DW386,10),"-")</f>
        <v>-</v>
      </c>
      <c r="EC386" s="5"/>
      <c r="ED386" s="5"/>
      <c r="EE386" s="24" t="str">
        <f>IF(ED386&gt;0,WORKDAY(EA386,10),"-")</f>
        <v>-</v>
      </c>
      <c r="EF386" s="24" t="str">
        <f>IF(ED386&gt;0,WORKDAY(EB386,10),"-")</f>
        <v>-</v>
      </c>
      <c r="EG386" s="5"/>
      <c r="EH386" s="5"/>
      <c r="EI386" s="54"/>
      <c r="EJ386" s="24" t="str">
        <f>IF(EH386&gt;0,WORKDAY(EE386,10),"-")</f>
        <v>-</v>
      </c>
      <c r="EK386" s="24" t="str">
        <f>IF(EH386&gt;0,WORKDAY(EF386,10),"-")</f>
        <v>-</v>
      </c>
      <c r="EL386" s="5"/>
      <c r="EM386" s="5"/>
      <c r="EN386" s="24" t="str">
        <f>IF(EM386&gt;0,WORKDAY(EJ386,10),"-")</f>
        <v>-</v>
      </c>
      <c r="EO386" s="24" t="str">
        <f>IF(EM386&gt;0,WORKDAY(EK386,10),"-")</f>
        <v>-</v>
      </c>
      <c r="EP386" s="5"/>
      <c r="EQ386" s="5"/>
      <c r="ER386" s="54"/>
      <c r="ES386" s="54"/>
      <c r="ET386" s="54"/>
      <c r="EU386" s="54"/>
      <c r="EV386" s="54"/>
      <c r="EW386" s="24"/>
      <c r="EX386" s="24"/>
      <c r="EY386" s="167"/>
      <c r="EZ386" s="167"/>
      <c r="FA386" s="193"/>
      <c r="FB386" s="214">
        <v>44216</v>
      </c>
      <c r="FC386" s="214">
        <f>FB386</f>
        <v>44216</v>
      </c>
      <c r="FD386" s="5"/>
      <c r="FE386" s="5"/>
      <c r="FF386" s="24" t="str">
        <f>IF(FE386&gt;0,WORKDAY(FB386,10),"-")</f>
        <v>-</v>
      </c>
      <c r="FG386" s="24" t="str">
        <f>IF(FE386&gt;0,WORKDAY(FC386,10),"-")</f>
        <v>-</v>
      </c>
      <c r="FH386" s="5"/>
      <c r="FI386" s="5"/>
      <c r="FJ386" s="34"/>
      <c r="FK386" s="24">
        <f t="shared" ref="FK386:FK389" si="370">WORKDAY(FB386,20)</f>
        <v>44244</v>
      </c>
      <c r="FL386" s="24">
        <f t="shared" ref="FL386:FL426" si="371">FK386</f>
        <v>44244</v>
      </c>
      <c r="FM386" s="167"/>
      <c r="FN386" s="167"/>
      <c r="FO386" s="24" t="str">
        <f>IF(FN386&gt;0,WORKDAY(FK386,10),"-")</f>
        <v>-</v>
      </c>
      <c r="FP386" s="24" t="str">
        <f>IF(FN386&gt;0,WORKDAY(FL386,10),"-")</f>
        <v>-</v>
      </c>
      <c r="FQ386" s="5"/>
      <c r="FR386" s="5"/>
      <c r="FS386" s="54"/>
      <c r="FT386" s="24">
        <f t="shared" ref="FT386:FT389" si="372">WORKDAY(FK386,20)</f>
        <v>44272</v>
      </c>
      <c r="FU386" s="24">
        <f t="shared" ref="FU386:FU426" si="373">FT386</f>
        <v>44272</v>
      </c>
      <c r="FV386" s="5"/>
      <c r="FW386" s="5"/>
      <c r="FX386" s="24" t="str">
        <f>IF(FW386&gt;0,WORKDAY(FT386,10),"-")</f>
        <v>-</v>
      </c>
      <c r="FY386" s="24" t="str">
        <f>IF(FW386&gt;0,WORKDAY(FU386,10),"-")</f>
        <v>-</v>
      </c>
      <c r="FZ386" s="5"/>
      <c r="GA386" s="5"/>
      <c r="GB386" s="54"/>
      <c r="GC386" s="54"/>
      <c r="GD386" s="54"/>
      <c r="GE386" s="54"/>
      <c r="GF386" s="54"/>
      <c r="GG386" s="54"/>
      <c r="GH386" s="54"/>
      <c r="GI386" s="54"/>
      <c r="GJ386" s="54"/>
      <c r="GK386" s="54"/>
      <c r="GL386" s="54"/>
      <c r="GM386" s="54"/>
      <c r="GN386" s="54"/>
      <c r="GO386" s="54"/>
      <c r="GP386" s="54"/>
      <c r="GQ386" s="54"/>
      <c r="GR386" s="54"/>
      <c r="GS386" s="54"/>
      <c r="GT386" s="54"/>
      <c r="GU386" s="54"/>
      <c r="GV386" s="54"/>
      <c r="GW386" s="54"/>
      <c r="GX386" s="54"/>
      <c r="GY386" s="54"/>
      <c r="GZ386" s="193"/>
      <c r="HA386" s="54"/>
      <c r="HB386" s="54"/>
      <c r="HC386" s="54"/>
      <c r="HD386" s="34">
        <f t="shared" ca="1" si="317"/>
        <v>1</v>
      </c>
      <c r="HE386" s="25">
        <f t="shared" ca="1" si="341"/>
        <v>6.8389057750759875E-4</v>
      </c>
      <c r="HF386" s="25">
        <f t="shared" ca="1" si="342"/>
        <v>1.5197568389057751E-3</v>
      </c>
      <c r="HG386" s="25">
        <f t="shared" ca="1" si="343"/>
        <v>9.0543259557344079E-4</v>
      </c>
      <c r="HH386" s="25">
        <f t="shared" ca="1" si="344"/>
        <v>2.012072434607646E-3</v>
      </c>
      <c r="HI386" s="25"/>
      <c r="HJ386" s="25"/>
      <c r="HK386" s="5"/>
      <c r="HL386" s="24">
        <f t="shared" ref="HL386:HL449" ca="1" si="374">IF(BK386&gt;0,IF(DC386&gt;0,DB386,IF(CT386&gt;0,CS386,IF(BM386&gt;0,BL386,"-"))),"-")</f>
        <v>44250</v>
      </c>
      <c r="HM386" s="107"/>
      <c r="HN386" s="85"/>
      <c r="HO386" s="204" t="str">
        <f t="shared" si="319"/>
        <v>ожидание A1</v>
      </c>
      <c r="HP386" s="204" t="str">
        <f t="shared" si="320"/>
        <v>не выгружено 00</v>
      </c>
      <c r="HQ386" s="182" t="str">
        <f t="shared" si="321"/>
        <v>выгружено A1</v>
      </c>
      <c r="HR386" s="182" t="str">
        <f t="shared" si="322"/>
        <v>ожидание A1</v>
      </c>
      <c r="HS386" s="182" t="b">
        <f t="shared" si="323"/>
        <v>0</v>
      </c>
      <c r="HT386" s="182" t="str">
        <f t="shared" si="324"/>
        <v>ожидание замечаний</v>
      </c>
      <c r="HU386" s="182" t="str">
        <f t="shared" si="325"/>
        <v>0055-P2-GA1-CPC-TRM-00661</v>
      </c>
      <c r="HV386" s="191">
        <f t="shared" si="326"/>
        <v>44250</v>
      </c>
      <c r="HW386" s="184" t="str">
        <f t="shared" si="327"/>
        <v>ожидание A1</v>
      </c>
      <c r="HX386" s="191" t="str">
        <f t="shared" si="328"/>
        <v>ожидание A1</v>
      </c>
      <c r="HY386" s="183"/>
      <c r="HZ386" s="182" t="str">
        <f t="shared" si="329"/>
        <v>выгружено</v>
      </c>
      <c r="IA386" s="182" t="str">
        <f t="shared" si="330"/>
        <v>A1</v>
      </c>
      <c r="IB386" s="182" t="str">
        <f t="shared" si="331"/>
        <v>ожидание замечаний к ревизии</v>
      </c>
      <c r="IC386" s="182" t="str">
        <f t="shared" si="332"/>
        <v>A1</v>
      </c>
      <c r="ID386" s="182" t="str">
        <f t="shared" si="333"/>
        <v>A1</v>
      </c>
      <c r="IE386" s="185" t="str">
        <f t="shared" si="334"/>
        <v>1</v>
      </c>
      <c r="IF386" s="135" t="s">
        <v>705</v>
      </c>
      <c r="IG386" s="181">
        <v>1</v>
      </c>
      <c r="IH386" s="85"/>
      <c r="II386" s="85"/>
      <c r="IJ386" s="85"/>
      <c r="IK386" s="85"/>
      <c r="IL386" s="85"/>
      <c r="IM386" s="85"/>
      <c r="IN386" s="85"/>
      <c r="IO386" s="85"/>
      <c r="IP386" s="85"/>
      <c r="IQ386" s="85"/>
      <c r="IR386" s="85"/>
      <c r="IS386" s="85"/>
      <c r="IT386" s="85"/>
      <c r="IU386" s="85"/>
      <c r="IV386" s="85"/>
      <c r="IW386" s="85"/>
      <c r="IX386" s="85"/>
      <c r="IY386" s="85"/>
      <c r="IZ386" s="85"/>
      <c r="JA386" s="85"/>
      <c r="JB386" s="85"/>
      <c r="JC386" s="85"/>
      <c r="JD386" s="85"/>
      <c r="JE386" s="85"/>
      <c r="JF386" s="85"/>
      <c r="JG386" s="85"/>
      <c r="JH386" s="85"/>
      <c r="JI386" s="85"/>
      <c r="JJ386" s="85"/>
      <c r="JK386" s="85"/>
      <c r="JL386" s="85"/>
      <c r="JM386" s="85"/>
      <c r="JN386" s="85"/>
      <c r="JO386" s="85"/>
      <c r="JP386" s="85"/>
      <c r="JQ386" s="85"/>
      <c r="JR386" s="85"/>
      <c r="JS386" s="85"/>
      <c r="JT386" s="85"/>
      <c r="JU386" s="85"/>
      <c r="JV386" s="85"/>
      <c r="JW386" s="85"/>
      <c r="JX386" s="85"/>
      <c r="JY386" s="85"/>
      <c r="JZ386" s="85"/>
      <c r="KA386" s="85"/>
      <c r="KB386" s="85"/>
      <c r="KC386" s="85"/>
    </row>
    <row r="387" spans="1:289" s="57" customFormat="1" ht="42.75" hidden="1" customHeight="1">
      <c r="A387" s="42"/>
      <c r="B387" s="19" t="s">
        <v>156</v>
      </c>
      <c r="C387" s="19" t="s">
        <v>157</v>
      </c>
      <c r="D387" s="5"/>
      <c r="E387" s="5"/>
      <c r="F387" s="5"/>
      <c r="G387" s="5"/>
      <c r="H387" s="5" t="s">
        <v>727</v>
      </c>
      <c r="I387" s="5" t="s">
        <v>736</v>
      </c>
      <c r="J387" s="5"/>
      <c r="K387" s="5"/>
      <c r="L387" s="5"/>
      <c r="M387" s="5"/>
      <c r="N387" s="5"/>
      <c r="O387" s="5"/>
      <c r="P387" s="5" t="s">
        <v>751</v>
      </c>
      <c r="Q387" s="5" t="s">
        <v>752</v>
      </c>
      <c r="R387" s="5" t="s">
        <v>209</v>
      </c>
      <c r="S387" s="5" t="s">
        <v>362</v>
      </c>
      <c r="T387" s="5" t="s">
        <v>370</v>
      </c>
      <c r="U387" s="5" t="s">
        <v>158</v>
      </c>
      <c r="V387" s="5"/>
      <c r="W387" s="5" t="str">
        <f>CONCATENATE(X387,"-",Y387,"-",Z387,AA387,,AB387,"-",AC387)</f>
        <v>3-70-JSCC-0001</v>
      </c>
      <c r="X387" s="19" t="s">
        <v>180</v>
      </c>
      <c r="Y387" s="19">
        <v>70</v>
      </c>
      <c r="Z387" s="19" t="s">
        <v>309</v>
      </c>
      <c r="AA387" s="19" t="s">
        <v>303</v>
      </c>
      <c r="AB387" s="19"/>
      <c r="AC387" s="19" t="s">
        <v>188</v>
      </c>
      <c r="AD387" s="5"/>
      <c r="AE387" s="19">
        <v>4</v>
      </c>
      <c r="AF387" s="19" t="s">
        <v>181</v>
      </c>
      <c r="AG387" s="19" t="s">
        <v>183</v>
      </c>
      <c r="AH387" s="19">
        <v>320</v>
      </c>
      <c r="AI387" s="19" t="s">
        <v>188</v>
      </c>
      <c r="AJ387" s="5"/>
      <c r="AK387" s="5"/>
      <c r="AL387" s="5" t="s">
        <v>121</v>
      </c>
      <c r="AM387" s="5"/>
      <c r="AN387" s="5" t="s">
        <v>168</v>
      </c>
      <c r="AO387" s="5" t="str">
        <f>CONCATENATE("0055-",B387,"-",C387,"-","4",".",AE387,".",AF387,".",AG387,".",AH387,"-",AL387,".",AN387,"-",AI387)</f>
        <v>0055-CPC-GA1-4.4.4.70.320-ATH2.SP-0001</v>
      </c>
      <c r="AP387" s="5" t="str">
        <f>CONCATENATE("0055-",B387,"-",C387,"-","4",".",AE387,".",AF387,".",AG387,".",AH387,"-",AL387,"-",AN387,"-",AI387,"_",BD387,"_",U387)</f>
        <v>0055-CPC-GA1-4.4.4.70.320-ATH2-SP-0001_A1_ER</v>
      </c>
      <c r="AQ387" s="13" t="s">
        <v>390</v>
      </c>
      <c r="AR387" s="13" t="s">
        <v>396</v>
      </c>
      <c r="AS387" s="13"/>
      <c r="AT387" s="13"/>
      <c r="AU387" s="13" t="s">
        <v>319</v>
      </c>
      <c r="AV387" s="13" t="s">
        <v>334</v>
      </c>
      <c r="AW387" s="13" t="str">
        <f>CONCATENATE(AQ387," ",AS387,CHAR(10),W387,CHAR(10),AU387)</f>
        <v>SIS Control Cabinet 
3-70-JSCC-0001
List of elements</v>
      </c>
      <c r="AX387" s="13" t="str">
        <f>CONCATENATE(AR387," ",AT387,CHAR(10),W387,CHAR(10),AV387)</f>
        <v>Шкаф системный ПАЗ 
3-70-JSCC-0001
Перечень элементов</v>
      </c>
      <c r="AY387" s="5"/>
      <c r="AZ387" s="5" t="s">
        <v>490</v>
      </c>
      <c r="BA387" s="5" t="s">
        <v>489</v>
      </c>
      <c r="BB387" s="5" t="str">
        <f>IF(FW387&gt;0,"02",IF(FN387&gt;0,"01",IF(FE387&gt;0,"00",IF(EM387&gt;0,"G1",IF(ED387&gt;0,"F1",IF(DU387&gt;0,"E1",IF(DL387&gt;0,"D1",IF(DC387&gt;0,"C1",IF(CT387&gt;0,"B1",IF(BM387&gt;0,"A1","-"))))))))))</f>
        <v>A1</v>
      </c>
      <c r="BC387" s="167" t="str">
        <f t="shared" si="368"/>
        <v>IFR</v>
      </c>
      <c r="BD387" s="5" t="str">
        <f t="shared" si="369"/>
        <v>A1</v>
      </c>
      <c r="BE387" s="5"/>
      <c r="BF387" s="5"/>
      <c r="BG387" s="12"/>
      <c r="BH387" s="5"/>
      <c r="BI387" s="5"/>
      <c r="BJ387" s="54">
        <f>FB387-(28+15)</f>
        <v>44173</v>
      </c>
      <c r="BK387" s="54">
        <f ca="1">IF(BM387&gt;0,BL387,IF(BJ387&lt;TODAY(),WORKDAY(TODAY(),10),BJ387))</f>
        <v>44250</v>
      </c>
      <c r="BL387" s="193">
        <v>44250</v>
      </c>
      <c r="BM387" s="167" t="s">
        <v>784</v>
      </c>
      <c r="BN387" s="167"/>
      <c r="BO387" s="167"/>
      <c r="BP387" s="167"/>
      <c r="BQ387" s="167"/>
      <c r="BR387" s="157"/>
      <c r="BS387" s="157"/>
      <c r="BT387" s="157"/>
      <c r="BU387" s="157"/>
      <c r="BV387" s="157"/>
      <c r="BW387" s="147"/>
      <c r="BX387" s="147"/>
      <c r="BY387" s="147"/>
      <c r="BZ387" s="147"/>
      <c r="CA387" s="147"/>
      <c r="CB387" s="125"/>
      <c r="CC387" s="125"/>
      <c r="CD387" s="125"/>
      <c r="CE387" s="125"/>
      <c r="CF387" s="125"/>
      <c r="CG387" s="125"/>
      <c r="CH387" s="125"/>
      <c r="CI387" s="125"/>
      <c r="CJ387" s="125"/>
      <c r="CK387" s="125"/>
      <c r="CL387" s="24">
        <f>WORKDAY(BJ387,20)</f>
        <v>44201</v>
      </c>
      <c r="CM387" s="24">
        <f ca="1">IF(BM387&gt;0,WORKDAY(BK387,10),"-")</f>
        <v>44264</v>
      </c>
      <c r="CN387" s="54"/>
      <c r="CO387" s="117"/>
      <c r="CP387" s="34"/>
      <c r="CQ387" s="24">
        <f>WORKDAY(CL387,10)</f>
        <v>44215</v>
      </c>
      <c r="CR387" s="24" t="str">
        <f>IF(CO387&gt;0,WORKDAY(CM387,10),"-")</f>
        <v>-</v>
      </c>
      <c r="CS387" s="54"/>
      <c r="CT387" s="5"/>
      <c r="CU387" s="24" t="str">
        <f>IF(CT387&gt;0,WORKDAY(CQ387,10),"-")</f>
        <v>-</v>
      </c>
      <c r="CV387" s="24" t="str">
        <f>IF(CT387&gt;0,WORKDAY(CR387,10),"-")</f>
        <v>-</v>
      </c>
      <c r="CW387" s="54"/>
      <c r="CX387" s="5"/>
      <c r="CY387" s="34"/>
      <c r="CZ387" s="24" t="str">
        <f>IF(CX387&gt;0,WORKDAY(CU387,10),"-")</f>
        <v>-</v>
      </c>
      <c r="DA387" s="24" t="str">
        <f>IF(CX387&gt;0,WORKDAY(CV387,10),"-")</f>
        <v>-</v>
      </c>
      <c r="DB387" s="24"/>
      <c r="DC387" s="5"/>
      <c r="DD387" s="24" t="str">
        <f>IF(DC387&gt;0,WORKDAY(CZ387,10),"-")</f>
        <v>-</v>
      </c>
      <c r="DE387" s="24" t="str">
        <f>IF(DC387&gt;0,WORKDAY(DA387,10),"-")</f>
        <v>-</v>
      </c>
      <c r="DF387" s="5"/>
      <c r="DG387" s="5"/>
      <c r="DH387" s="54"/>
      <c r="DI387" s="24" t="str">
        <f>IF(DG387&gt;0,WORKDAY(DD387,10),"-")</f>
        <v>-</v>
      </c>
      <c r="DJ387" s="24" t="str">
        <f>IF(DG387&gt;0,WORKDAY(DE387,10),"-")</f>
        <v>-</v>
      </c>
      <c r="DK387" s="5"/>
      <c r="DL387" s="5"/>
      <c r="DM387" s="24" t="str">
        <f>IF(DL387&gt;0,WORKDAY(DI387,10),"-")</f>
        <v>-</v>
      </c>
      <c r="DN387" s="24" t="str">
        <f>IF(DL387&gt;0,WORKDAY(DJ387,10),"-")</f>
        <v>-</v>
      </c>
      <c r="DO387" s="5"/>
      <c r="DP387" s="5"/>
      <c r="DQ387" s="54"/>
      <c r="DR387" s="24" t="str">
        <f>IF(DP387&gt;0,WORKDAY(DM387,10),"-")</f>
        <v>-</v>
      </c>
      <c r="DS387" s="24" t="str">
        <f>IF(DP387&gt;0,WORKDAY(DN387,10),"-")</f>
        <v>-</v>
      </c>
      <c r="DT387" s="5"/>
      <c r="DU387" s="5"/>
      <c r="DV387" s="24" t="str">
        <f>IF(DU387&gt;0,WORKDAY(DR387,10),"-")</f>
        <v>-</v>
      </c>
      <c r="DW387" s="24" t="str">
        <f>IF(DU387&gt;0,WORKDAY(DS387,10),"-")</f>
        <v>-</v>
      </c>
      <c r="DX387" s="5"/>
      <c r="DY387" s="5"/>
      <c r="DZ387" s="54"/>
      <c r="EA387" s="24" t="str">
        <f>IF(DY387&gt;0,WORKDAY(DV387,10),"-")</f>
        <v>-</v>
      </c>
      <c r="EB387" s="24" t="str">
        <f>IF(DY387&gt;0,WORKDAY(DW387,10),"-")</f>
        <v>-</v>
      </c>
      <c r="EC387" s="5"/>
      <c r="ED387" s="5"/>
      <c r="EE387" s="24" t="str">
        <f>IF(ED387&gt;0,WORKDAY(EA387,10),"-")</f>
        <v>-</v>
      </c>
      <c r="EF387" s="24" t="str">
        <f>IF(ED387&gt;0,WORKDAY(EB387,10),"-")</f>
        <v>-</v>
      </c>
      <c r="EG387" s="5"/>
      <c r="EH387" s="5"/>
      <c r="EI387" s="54"/>
      <c r="EJ387" s="24" t="str">
        <f>IF(EH387&gt;0,WORKDAY(EE387,10),"-")</f>
        <v>-</v>
      </c>
      <c r="EK387" s="24" t="str">
        <f>IF(EH387&gt;0,WORKDAY(EF387,10),"-")</f>
        <v>-</v>
      </c>
      <c r="EL387" s="5"/>
      <c r="EM387" s="5"/>
      <c r="EN387" s="24" t="str">
        <f>IF(EM387&gt;0,WORKDAY(EJ387,10),"-")</f>
        <v>-</v>
      </c>
      <c r="EO387" s="24" t="str">
        <f>IF(EM387&gt;0,WORKDAY(EK387,10),"-")</f>
        <v>-</v>
      </c>
      <c r="EP387" s="5"/>
      <c r="EQ387" s="5"/>
      <c r="ER387" s="54"/>
      <c r="ES387" s="54"/>
      <c r="ET387" s="54"/>
      <c r="EU387" s="54"/>
      <c r="EV387" s="54"/>
      <c r="EW387" s="24"/>
      <c r="EX387" s="24"/>
      <c r="EY387" s="167"/>
      <c r="EZ387" s="167"/>
      <c r="FA387" s="193"/>
      <c r="FB387" s="214">
        <v>44216</v>
      </c>
      <c r="FC387" s="214">
        <f>FB387</f>
        <v>44216</v>
      </c>
      <c r="FD387" s="5"/>
      <c r="FE387" s="5"/>
      <c r="FF387" s="24" t="str">
        <f>IF(FE387&gt;0,WORKDAY(FB387,10),"-")</f>
        <v>-</v>
      </c>
      <c r="FG387" s="24" t="str">
        <f>IF(FE387&gt;0,WORKDAY(FC387,10),"-")</f>
        <v>-</v>
      </c>
      <c r="FH387" s="5"/>
      <c r="FI387" s="5"/>
      <c r="FJ387" s="34"/>
      <c r="FK387" s="24">
        <f t="shared" si="370"/>
        <v>44244</v>
      </c>
      <c r="FL387" s="24">
        <f t="shared" si="371"/>
        <v>44244</v>
      </c>
      <c r="FM387" s="167"/>
      <c r="FN387" s="167"/>
      <c r="FO387" s="24" t="str">
        <f>IF(FN387&gt;0,WORKDAY(FK387,10),"-")</f>
        <v>-</v>
      </c>
      <c r="FP387" s="24" t="str">
        <f>IF(FN387&gt;0,WORKDAY(FL387,10),"-")</f>
        <v>-</v>
      </c>
      <c r="FQ387" s="5"/>
      <c r="FR387" s="5"/>
      <c r="FS387" s="54"/>
      <c r="FT387" s="24">
        <f t="shared" si="372"/>
        <v>44272</v>
      </c>
      <c r="FU387" s="24">
        <f t="shared" si="373"/>
        <v>44272</v>
      </c>
      <c r="FV387" s="5"/>
      <c r="FW387" s="5"/>
      <c r="FX387" s="24" t="str">
        <f>IF(FW387&gt;0,WORKDAY(FT387,10),"-")</f>
        <v>-</v>
      </c>
      <c r="FY387" s="24" t="str">
        <f>IF(FW387&gt;0,WORKDAY(FU387,10),"-")</f>
        <v>-</v>
      </c>
      <c r="FZ387" s="5"/>
      <c r="GA387" s="5"/>
      <c r="GB387" s="54"/>
      <c r="GC387" s="54"/>
      <c r="GD387" s="54"/>
      <c r="GE387" s="54"/>
      <c r="GF387" s="54"/>
      <c r="GG387" s="54"/>
      <c r="GH387" s="54"/>
      <c r="GI387" s="54"/>
      <c r="GJ387" s="54"/>
      <c r="GK387" s="54"/>
      <c r="GL387" s="54"/>
      <c r="GM387" s="54"/>
      <c r="GN387" s="54"/>
      <c r="GO387" s="54"/>
      <c r="GP387" s="54"/>
      <c r="GQ387" s="54"/>
      <c r="GR387" s="54"/>
      <c r="GS387" s="54"/>
      <c r="GT387" s="54"/>
      <c r="GU387" s="54"/>
      <c r="GV387" s="54"/>
      <c r="GW387" s="54"/>
      <c r="GX387" s="54"/>
      <c r="GY387" s="54"/>
      <c r="GZ387" s="193"/>
      <c r="HA387" s="54"/>
      <c r="HB387" s="54"/>
      <c r="HC387" s="54"/>
      <c r="HD387" s="34">
        <f t="shared" ca="1" si="317"/>
        <v>1</v>
      </c>
      <c r="HE387" s="25">
        <f t="shared" ca="1" si="341"/>
        <v>6.8389057750759875E-4</v>
      </c>
      <c r="HF387" s="25">
        <f t="shared" ca="1" si="342"/>
        <v>1.5197568389057751E-3</v>
      </c>
      <c r="HG387" s="25">
        <f t="shared" ca="1" si="343"/>
        <v>9.0543259557344079E-4</v>
      </c>
      <c r="HH387" s="25">
        <f t="shared" ca="1" si="344"/>
        <v>2.012072434607646E-3</v>
      </c>
      <c r="HI387" s="25"/>
      <c r="HJ387" s="25"/>
      <c r="HK387" s="5"/>
      <c r="HL387" s="24">
        <f t="shared" ca="1" si="374"/>
        <v>44250</v>
      </c>
      <c r="HM387" s="107"/>
      <c r="HN387" s="85"/>
      <c r="HO387" s="204" t="str">
        <f t="shared" si="319"/>
        <v>ожидание A1</v>
      </c>
      <c r="HP387" s="204" t="str">
        <f t="shared" si="320"/>
        <v>не выгружено 00</v>
      </c>
      <c r="HQ387" s="182" t="str">
        <f t="shared" si="321"/>
        <v>выгружено A1</v>
      </c>
      <c r="HR387" s="182" t="str">
        <f t="shared" si="322"/>
        <v>ожидание A1</v>
      </c>
      <c r="HS387" s="182" t="b">
        <f t="shared" si="323"/>
        <v>0</v>
      </c>
      <c r="HT387" s="182" t="str">
        <f t="shared" si="324"/>
        <v>ожидание замечаний</v>
      </c>
      <c r="HU387" s="182" t="str">
        <f t="shared" si="325"/>
        <v>0055-P2-GA1-CPC-TRM-00661</v>
      </c>
      <c r="HV387" s="191">
        <f t="shared" si="326"/>
        <v>44250</v>
      </c>
      <c r="HW387" s="184" t="str">
        <f t="shared" si="327"/>
        <v>ожидание A1</v>
      </c>
      <c r="HX387" s="191" t="str">
        <f t="shared" si="328"/>
        <v>ожидание A1</v>
      </c>
      <c r="HY387" s="183"/>
      <c r="HZ387" s="182" t="str">
        <f t="shared" si="329"/>
        <v>выгружено</v>
      </c>
      <c r="IA387" s="182" t="str">
        <f t="shared" si="330"/>
        <v>A1</v>
      </c>
      <c r="IB387" s="182" t="str">
        <f t="shared" si="331"/>
        <v>ожидание замечаний к ревизии</v>
      </c>
      <c r="IC387" s="182" t="str">
        <f t="shared" si="332"/>
        <v>A1</v>
      </c>
      <c r="ID387" s="182" t="str">
        <f t="shared" si="333"/>
        <v>A1</v>
      </c>
      <c r="IE387" s="185" t="str">
        <f t="shared" si="334"/>
        <v>1</v>
      </c>
      <c r="IF387" s="135" t="s">
        <v>705</v>
      </c>
      <c r="IG387" s="181">
        <v>1</v>
      </c>
      <c r="IH387" s="85"/>
      <c r="II387" s="85"/>
      <c r="IJ387" s="85"/>
      <c r="IK387" s="85"/>
      <c r="IL387" s="85"/>
      <c r="IM387" s="85"/>
      <c r="IN387" s="85"/>
      <c r="IO387" s="85"/>
      <c r="IP387" s="85"/>
      <c r="IQ387" s="85"/>
      <c r="IR387" s="85"/>
      <c r="IS387" s="85"/>
      <c r="IT387" s="85"/>
      <c r="IU387" s="85"/>
      <c r="IV387" s="85"/>
      <c r="IW387" s="85"/>
      <c r="IX387" s="85"/>
      <c r="IY387" s="85"/>
      <c r="IZ387" s="85"/>
      <c r="JA387" s="85"/>
      <c r="JB387" s="85"/>
      <c r="JC387" s="85"/>
      <c r="JD387" s="85"/>
      <c r="JE387" s="85"/>
      <c r="JF387" s="85"/>
      <c r="JG387" s="85"/>
      <c r="JH387" s="85"/>
      <c r="JI387" s="85"/>
      <c r="JJ387" s="85"/>
      <c r="JK387" s="85"/>
      <c r="JL387" s="85"/>
      <c r="JM387" s="85"/>
      <c r="JN387" s="85"/>
      <c r="JO387" s="85"/>
      <c r="JP387" s="85"/>
      <c r="JQ387" s="85"/>
      <c r="JR387" s="85"/>
      <c r="JS387" s="85"/>
      <c r="JT387" s="85"/>
      <c r="JU387" s="85"/>
      <c r="JV387" s="85"/>
      <c r="JW387" s="85"/>
      <c r="JX387" s="85"/>
      <c r="JY387" s="85"/>
      <c r="JZ387" s="85"/>
      <c r="KA387" s="85"/>
      <c r="KB387" s="85"/>
      <c r="KC387" s="85"/>
    </row>
    <row r="388" spans="1:289" s="57" customFormat="1" ht="42.75" hidden="1" customHeight="1">
      <c r="A388" s="42"/>
      <c r="B388" s="19" t="s">
        <v>156</v>
      </c>
      <c r="C388" s="19" t="s">
        <v>157</v>
      </c>
      <c r="D388" s="5"/>
      <c r="E388" s="5"/>
      <c r="F388" s="5"/>
      <c r="G388" s="5"/>
      <c r="H388" s="5" t="s">
        <v>727</v>
      </c>
      <c r="I388" s="5" t="s">
        <v>736</v>
      </c>
      <c r="J388" s="5"/>
      <c r="K388" s="5"/>
      <c r="L388" s="5"/>
      <c r="M388" s="5"/>
      <c r="N388" s="5"/>
      <c r="O388" s="5"/>
      <c r="P388" s="5" t="s">
        <v>751</v>
      </c>
      <c r="Q388" s="5" t="s">
        <v>752</v>
      </c>
      <c r="R388" s="5" t="s">
        <v>209</v>
      </c>
      <c r="S388" s="5" t="s">
        <v>362</v>
      </c>
      <c r="T388" s="5" t="s">
        <v>370</v>
      </c>
      <c r="U388" s="5" t="s">
        <v>158</v>
      </c>
      <c r="V388" s="5"/>
      <c r="W388" s="5" t="str">
        <f>CONCATENATE(X388,"-",Y388,"-",Z388,AA388,,AB388,"-",AC388)</f>
        <v>3-70-JSCC-0001</v>
      </c>
      <c r="X388" s="19" t="s">
        <v>180</v>
      </c>
      <c r="Y388" s="19">
        <v>70</v>
      </c>
      <c r="Z388" s="19" t="s">
        <v>309</v>
      </c>
      <c r="AA388" s="19" t="s">
        <v>303</v>
      </c>
      <c r="AB388" s="19"/>
      <c r="AC388" s="19" t="s">
        <v>188</v>
      </c>
      <c r="AD388" s="5"/>
      <c r="AE388" s="19">
        <v>4</v>
      </c>
      <c r="AF388" s="19" t="s">
        <v>181</v>
      </c>
      <c r="AG388" s="19" t="s">
        <v>183</v>
      </c>
      <c r="AH388" s="19">
        <v>320</v>
      </c>
      <c r="AI388" s="19" t="s">
        <v>188</v>
      </c>
      <c r="AJ388" s="5"/>
      <c r="AK388" s="5"/>
      <c r="AL388" s="5" t="s">
        <v>121</v>
      </c>
      <c r="AM388" s="5"/>
      <c r="AN388" s="5" t="s">
        <v>169</v>
      </c>
      <c r="AO388" s="5" t="str">
        <f>CONCATENATE("0055-",B388,"-",C388,"-","4",".",AE388,".",AF388,".",AG388,".",AH388,"-",AL388,".",AN388,"-",AI388)</f>
        <v>0055-CPC-GA1-4.4.4.70.320-ATH2.V0-0001</v>
      </c>
      <c r="AP388" s="5" t="str">
        <f>CONCATENATE("0055-",B388,"-",C388,"-","4",".",AE388,".",AF388,".",AG388,".",AH388,"-",AL388,"-",AN388,"-",AI388,"_",BD388,"_",U388)</f>
        <v>0055-CPC-GA1-4.4.4.70.320-ATH2-V0-0001_A1_ER</v>
      </c>
      <c r="AQ388" s="13" t="s">
        <v>390</v>
      </c>
      <c r="AR388" s="13" t="s">
        <v>396</v>
      </c>
      <c r="AS388" s="13"/>
      <c r="AT388" s="13"/>
      <c r="AU388" s="13" t="s">
        <v>320</v>
      </c>
      <c r="AV388" s="13" t="s">
        <v>335</v>
      </c>
      <c r="AW388" s="13" t="str">
        <f>CONCATENATE(AQ388," ",AS388,CHAR(10),W388,CHAR(10),AU388)</f>
        <v>SIS Control Cabinet 
3-70-JSCC-0001
General view drawings</v>
      </c>
      <c r="AX388" s="13" t="str">
        <f>CONCATENATE(AR388," ",AT388,CHAR(10),W388,CHAR(10),AV388)</f>
        <v>Шкаф системный ПАЗ 
3-70-JSCC-0001
Чертеж общего вида</v>
      </c>
      <c r="AY388" s="5"/>
      <c r="AZ388" s="5" t="s">
        <v>490</v>
      </c>
      <c r="BA388" s="5" t="s">
        <v>489</v>
      </c>
      <c r="BB388" s="5" t="str">
        <f>IF(FW388&gt;0,"02",IF(FN388&gt;0,"01",IF(FE388&gt;0,"00",IF(EM388&gt;0,"G1",IF(ED388&gt;0,"F1",IF(DU388&gt;0,"E1",IF(DL388&gt;0,"D1",IF(DC388&gt;0,"C1",IF(CT388&gt;0,"B1",IF(BM388&gt;0,"A1","-"))))))))))</f>
        <v>A1</v>
      </c>
      <c r="BC388" s="167" t="str">
        <f t="shared" si="368"/>
        <v>IFR</v>
      </c>
      <c r="BD388" s="5" t="str">
        <f t="shared" si="369"/>
        <v>A1</v>
      </c>
      <c r="BE388" s="5"/>
      <c r="BF388" s="5"/>
      <c r="BG388" s="12"/>
      <c r="BH388" s="5"/>
      <c r="BI388" s="5"/>
      <c r="BJ388" s="54">
        <f>FB388-(28+15)</f>
        <v>44173</v>
      </c>
      <c r="BK388" s="54">
        <f ca="1">IF(BM388&gt;0,BL388,IF(BJ388&lt;TODAY(),WORKDAY(TODAY(),10),BJ388))</f>
        <v>44250</v>
      </c>
      <c r="BL388" s="193">
        <v>44250</v>
      </c>
      <c r="BM388" s="167" t="s">
        <v>784</v>
      </c>
      <c r="BN388" s="167"/>
      <c r="BO388" s="167"/>
      <c r="BP388" s="167"/>
      <c r="BQ388" s="167"/>
      <c r="BR388" s="157"/>
      <c r="BS388" s="157"/>
      <c r="BT388" s="157"/>
      <c r="BU388" s="157"/>
      <c r="BV388" s="157"/>
      <c r="BW388" s="147"/>
      <c r="BX388" s="147"/>
      <c r="BY388" s="147"/>
      <c r="BZ388" s="147"/>
      <c r="CA388" s="147"/>
      <c r="CB388" s="125"/>
      <c r="CC388" s="125"/>
      <c r="CD388" s="125"/>
      <c r="CE388" s="125"/>
      <c r="CF388" s="125"/>
      <c r="CG388" s="125"/>
      <c r="CH388" s="125"/>
      <c r="CI388" s="125"/>
      <c r="CJ388" s="125"/>
      <c r="CK388" s="125"/>
      <c r="CL388" s="24">
        <f>WORKDAY(BJ388,20)</f>
        <v>44201</v>
      </c>
      <c r="CM388" s="24">
        <f ca="1">IF(BM388&gt;0,WORKDAY(BK388,10),"-")</f>
        <v>44264</v>
      </c>
      <c r="CN388" s="54"/>
      <c r="CO388" s="117"/>
      <c r="CP388" s="34"/>
      <c r="CQ388" s="24">
        <f>WORKDAY(CL388,10)</f>
        <v>44215</v>
      </c>
      <c r="CR388" s="24" t="str">
        <f>IF(CO388&gt;0,WORKDAY(CM388,10),"-")</f>
        <v>-</v>
      </c>
      <c r="CS388" s="54"/>
      <c r="CT388" s="5"/>
      <c r="CU388" s="24" t="str">
        <f>IF(CT388&gt;0,WORKDAY(CQ388,10),"-")</f>
        <v>-</v>
      </c>
      <c r="CV388" s="24" t="str">
        <f>IF(CT388&gt;0,WORKDAY(CR388,10),"-")</f>
        <v>-</v>
      </c>
      <c r="CW388" s="54"/>
      <c r="CX388" s="5"/>
      <c r="CY388" s="34"/>
      <c r="CZ388" s="24" t="str">
        <f>IF(CX388&gt;0,WORKDAY(CU388,10),"-")</f>
        <v>-</v>
      </c>
      <c r="DA388" s="24" t="str">
        <f>IF(CX388&gt;0,WORKDAY(CV388,10),"-")</f>
        <v>-</v>
      </c>
      <c r="DB388" s="24"/>
      <c r="DC388" s="5"/>
      <c r="DD388" s="24" t="str">
        <f>IF(DC388&gt;0,WORKDAY(CZ388,10),"-")</f>
        <v>-</v>
      </c>
      <c r="DE388" s="24" t="str">
        <f>IF(DC388&gt;0,WORKDAY(DA388,10),"-")</f>
        <v>-</v>
      </c>
      <c r="DF388" s="5"/>
      <c r="DG388" s="5"/>
      <c r="DH388" s="54"/>
      <c r="DI388" s="24" t="str">
        <f>IF(DG388&gt;0,WORKDAY(DD388,10),"-")</f>
        <v>-</v>
      </c>
      <c r="DJ388" s="24" t="str">
        <f>IF(DG388&gt;0,WORKDAY(DE388,10),"-")</f>
        <v>-</v>
      </c>
      <c r="DK388" s="5"/>
      <c r="DL388" s="5"/>
      <c r="DM388" s="24" t="str">
        <f>IF(DL388&gt;0,WORKDAY(DI388,10),"-")</f>
        <v>-</v>
      </c>
      <c r="DN388" s="24" t="str">
        <f>IF(DL388&gt;0,WORKDAY(DJ388,10),"-")</f>
        <v>-</v>
      </c>
      <c r="DO388" s="5"/>
      <c r="DP388" s="5"/>
      <c r="DQ388" s="54"/>
      <c r="DR388" s="24" t="str">
        <f>IF(DP388&gt;0,WORKDAY(DM388,10),"-")</f>
        <v>-</v>
      </c>
      <c r="DS388" s="24" t="str">
        <f>IF(DP388&gt;0,WORKDAY(DN388,10),"-")</f>
        <v>-</v>
      </c>
      <c r="DT388" s="5"/>
      <c r="DU388" s="5"/>
      <c r="DV388" s="24" t="str">
        <f>IF(DU388&gt;0,WORKDAY(DR388,10),"-")</f>
        <v>-</v>
      </c>
      <c r="DW388" s="24" t="str">
        <f>IF(DU388&gt;0,WORKDAY(DS388,10),"-")</f>
        <v>-</v>
      </c>
      <c r="DX388" s="5"/>
      <c r="DY388" s="5"/>
      <c r="DZ388" s="54"/>
      <c r="EA388" s="24" t="str">
        <f>IF(DY388&gt;0,WORKDAY(DV388,10),"-")</f>
        <v>-</v>
      </c>
      <c r="EB388" s="24" t="str">
        <f>IF(DY388&gt;0,WORKDAY(DW388,10),"-")</f>
        <v>-</v>
      </c>
      <c r="EC388" s="5"/>
      <c r="ED388" s="5"/>
      <c r="EE388" s="24" t="str">
        <f>IF(ED388&gt;0,WORKDAY(EA388,10),"-")</f>
        <v>-</v>
      </c>
      <c r="EF388" s="24" t="str">
        <f>IF(ED388&gt;0,WORKDAY(EB388,10),"-")</f>
        <v>-</v>
      </c>
      <c r="EG388" s="5"/>
      <c r="EH388" s="5"/>
      <c r="EI388" s="54"/>
      <c r="EJ388" s="24" t="str">
        <f>IF(EH388&gt;0,WORKDAY(EE388,10),"-")</f>
        <v>-</v>
      </c>
      <c r="EK388" s="24" t="str">
        <f>IF(EH388&gt;0,WORKDAY(EF388,10),"-")</f>
        <v>-</v>
      </c>
      <c r="EL388" s="5"/>
      <c r="EM388" s="5"/>
      <c r="EN388" s="24" t="str">
        <f>IF(EM388&gt;0,WORKDAY(EJ388,10),"-")</f>
        <v>-</v>
      </c>
      <c r="EO388" s="24" t="str">
        <f>IF(EM388&gt;0,WORKDAY(EK388,10),"-")</f>
        <v>-</v>
      </c>
      <c r="EP388" s="5"/>
      <c r="EQ388" s="5"/>
      <c r="ER388" s="54"/>
      <c r="ES388" s="54"/>
      <c r="ET388" s="54"/>
      <c r="EU388" s="54"/>
      <c r="EV388" s="54"/>
      <c r="EW388" s="24"/>
      <c r="EX388" s="24"/>
      <c r="EY388" s="167"/>
      <c r="EZ388" s="167"/>
      <c r="FA388" s="193"/>
      <c r="FB388" s="214">
        <v>44216</v>
      </c>
      <c r="FC388" s="214">
        <f>FB388</f>
        <v>44216</v>
      </c>
      <c r="FD388" s="5"/>
      <c r="FE388" s="5"/>
      <c r="FF388" s="24" t="str">
        <f>IF(FE388&gt;0,WORKDAY(FB388,10),"-")</f>
        <v>-</v>
      </c>
      <c r="FG388" s="24" t="str">
        <f>IF(FE388&gt;0,WORKDAY(FC388,10),"-")</f>
        <v>-</v>
      </c>
      <c r="FH388" s="5"/>
      <c r="FI388" s="5"/>
      <c r="FJ388" s="34"/>
      <c r="FK388" s="24">
        <f t="shared" si="370"/>
        <v>44244</v>
      </c>
      <c r="FL388" s="24">
        <f t="shared" si="371"/>
        <v>44244</v>
      </c>
      <c r="FM388" s="167"/>
      <c r="FN388" s="167"/>
      <c r="FO388" s="24" t="str">
        <f>IF(FN388&gt;0,WORKDAY(FK388,10),"-")</f>
        <v>-</v>
      </c>
      <c r="FP388" s="24" t="str">
        <f>IF(FN388&gt;0,WORKDAY(FL388,10),"-")</f>
        <v>-</v>
      </c>
      <c r="FQ388" s="5"/>
      <c r="FR388" s="5"/>
      <c r="FS388" s="54"/>
      <c r="FT388" s="24">
        <f t="shared" si="372"/>
        <v>44272</v>
      </c>
      <c r="FU388" s="24">
        <f t="shared" si="373"/>
        <v>44272</v>
      </c>
      <c r="FV388" s="5"/>
      <c r="FW388" s="5"/>
      <c r="FX388" s="24" t="str">
        <f>IF(FW388&gt;0,WORKDAY(FT388,10),"-")</f>
        <v>-</v>
      </c>
      <c r="FY388" s="24" t="str">
        <f>IF(FW388&gt;0,WORKDAY(FU388,10),"-")</f>
        <v>-</v>
      </c>
      <c r="FZ388" s="5"/>
      <c r="GA388" s="5"/>
      <c r="GB388" s="54"/>
      <c r="GC388" s="54"/>
      <c r="GD388" s="54"/>
      <c r="GE388" s="54"/>
      <c r="GF388" s="54"/>
      <c r="GG388" s="54"/>
      <c r="GH388" s="54"/>
      <c r="GI388" s="54"/>
      <c r="GJ388" s="54"/>
      <c r="GK388" s="54"/>
      <c r="GL388" s="54"/>
      <c r="GM388" s="54"/>
      <c r="GN388" s="54"/>
      <c r="GO388" s="54"/>
      <c r="GP388" s="54"/>
      <c r="GQ388" s="54"/>
      <c r="GR388" s="54"/>
      <c r="GS388" s="54"/>
      <c r="GT388" s="54"/>
      <c r="GU388" s="54"/>
      <c r="GV388" s="54"/>
      <c r="GW388" s="54"/>
      <c r="GX388" s="54"/>
      <c r="GY388" s="54"/>
      <c r="GZ388" s="193"/>
      <c r="HA388" s="54"/>
      <c r="HB388" s="54"/>
      <c r="HC388" s="54"/>
      <c r="HD388" s="34">
        <f t="shared" ca="1" si="317"/>
        <v>1</v>
      </c>
      <c r="HE388" s="25">
        <f t="shared" ca="1" si="341"/>
        <v>6.8389057750759875E-4</v>
      </c>
      <c r="HF388" s="25">
        <f t="shared" ca="1" si="342"/>
        <v>1.5197568389057751E-3</v>
      </c>
      <c r="HG388" s="25">
        <f t="shared" ca="1" si="343"/>
        <v>9.0543259557344079E-4</v>
      </c>
      <c r="HH388" s="25">
        <f t="shared" ca="1" si="344"/>
        <v>2.012072434607646E-3</v>
      </c>
      <c r="HI388" s="25"/>
      <c r="HJ388" s="25"/>
      <c r="HK388" s="5"/>
      <c r="HL388" s="24">
        <f t="shared" ca="1" si="374"/>
        <v>44250</v>
      </c>
      <c r="HM388" s="107"/>
      <c r="HN388" s="85"/>
      <c r="HO388" s="204" t="str">
        <f t="shared" si="319"/>
        <v>ожидание A1</v>
      </c>
      <c r="HP388" s="204" t="str">
        <f t="shared" si="320"/>
        <v>не выгружено 00</v>
      </c>
      <c r="HQ388" s="182" t="str">
        <f t="shared" si="321"/>
        <v>выгружено A1</v>
      </c>
      <c r="HR388" s="182" t="str">
        <f t="shared" si="322"/>
        <v>ожидание A1</v>
      </c>
      <c r="HS388" s="182" t="b">
        <f t="shared" si="323"/>
        <v>0</v>
      </c>
      <c r="HT388" s="182" t="str">
        <f t="shared" si="324"/>
        <v>ожидание замечаний</v>
      </c>
      <c r="HU388" s="182" t="str">
        <f t="shared" si="325"/>
        <v>0055-P2-GA1-CPC-TRM-00661</v>
      </c>
      <c r="HV388" s="191">
        <f t="shared" si="326"/>
        <v>44250</v>
      </c>
      <c r="HW388" s="184" t="str">
        <f t="shared" si="327"/>
        <v>ожидание A1</v>
      </c>
      <c r="HX388" s="191" t="str">
        <f t="shared" si="328"/>
        <v>ожидание A1</v>
      </c>
      <c r="HY388" s="183"/>
      <c r="HZ388" s="182" t="str">
        <f t="shared" si="329"/>
        <v>выгружено</v>
      </c>
      <c r="IA388" s="182" t="str">
        <f t="shared" si="330"/>
        <v>A1</v>
      </c>
      <c r="IB388" s="182" t="str">
        <f t="shared" si="331"/>
        <v>ожидание замечаний к ревизии</v>
      </c>
      <c r="IC388" s="182" t="str">
        <f t="shared" si="332"/>
        <v>A1</v>
      </c>
      <c r="ID388" s="182" t="str">
        <f t="shared" si="333"/>
        <v>A1</v>
      </c>
      <c r="IE388" s="185" t="str">
        <f t="shared" si="334"/>
        <v>1</v>
      </c>
      <c r="IF388" s="135" t="s">
        <v>705</v>
      </c>
      <c r="IG388" s="181">
        <v>1</v>
      </c>
      <c r="IH388" s="85"/>
      <c r="II388" s="85"/>
      <c r="IJ388" s="85"/>
      <c r="IK388" s="85"/>
      <c r="IL388" s="85"/>
      <c r="IM388" s="85"/>
      <c r="IN388" s="85"/>
      <c r="IO388" s="85"/>
      <c r="IP388" s="85"/>
      <c r="IQ388" s="85"/>
      <c r="IR388" s="85"/>
      <c r="IS388" s="85"/>
      <c r="IT388" s="85"/>
      <c r="IU388" s="85"/>
      <c r="IV388" s="85"/>
      <c r="IW388" s="85"/>
      <c r="IX388" s="85"/>
      <c r="IY388" s="85"/>
      <c r="IZ388" s="85"/>
      <c r="JA388" s="85"/>
      <c r="JB388" s="85"/>
      <c r="JC388" s="85"/>
      <c r="JD388" s="85"/>
      <c r="JE388" s="85"/>
      <c r="JF388" s="85"/>
      <c r="JG388" s="85"/>
      <c r="JH388" s="85"/>
      <c r="JI388" s="85"/>
      <c r="JJ388" s="85"/>
      <c r="JK388" s="85"/>
      <c r="JL388" s="85"/>
      <c r="JM388" s="85"/>
      <c r="JN388" s="85"/>
      <c r="JO388" s="85"/>
      <c r="JP388" s="85"/>
      <c r="JQ388" s="85"/>
      <c r="JR388" s="85"/>
      <c r="JS388" s="85"/>
      <c r="JT388" s="85"/>
      <c r="JU388" s="85"/>
      <c r="JV388" s="85"/>
      <c r="JW388" s="85"/>
      <c r="JX388" s="85"/>
      <c r="JY388" s="85"/>
      <c r="JZ388" s="85"/>
      <c r="KA388" s="85"/>
      <c r="KB388" s="85"/>
      <c r="KC388" s="85"/>
    </row>
    <row r="389" spans="1:289" s="57" customFormat="1" ht="42.75" hidden="1" customHeight="1">
      <c r="A389" s="42"/>
      <c r="B389" s="19" t="s">
        <v>156</v>
      </c>
      <c r="C389" s="19" t="s">
        <v>157</v>
      </c>
      <c r="D389" s="5"/>
      <c r="E389" s="5"/>
      <c r="F389" s="5"/>
      <c r="G389" s="5"/>
      <c r="H389" s="5" t="s">
        <v>727</v>
      </c>
      <c r="I389" s="5" t="s">
        <v>736</v>
      </c>
      <c r="J389" s="5"/>
      <c r="K389" s="5"/>
      <c r="L389" s="5"/>
      <c r="M389" s="5"/>
      <c r="N389" s="5"/>
      <c r="O389" s="5"/>
      <c r="P389" s="5" t="s">
        <v>751</v>
      </c>
      <c r="Q389" s="5" t="s">
        <v>752</v>
      </c>
      <c r="R389" s="5" t="s">
        <v>209</v>
      </c>
      <c r="S389" s="5" t="s">
        <v>362</v>
      </c>
      <c r="T389" s="5" t="s">
        <v>370</v>
      </c>
      <c r="U389" s="5" t="s">
        <v>158</v>
      </c>
      <c r="V389" s="5"/>
      <c r="W389" s="5" t="str">
        <f>CONCATENATE(X389,"-",Y389,"-",Z389,AA389,,AB389,"-",AC389)</f>
        <v>3-70-JSCC-0001</v>
      </c>
      <c r="X389" s="19" t="s">
        <v>180</v>
      </c>
      <c r="Y389" s="19">
        <v>70</v>
      </c>
      <c r="Z389" s="19" t="s">
        <v>309</v>
      </c>
      <c r="AA389" s="19" t="s">
        <v>303</v>
      </c>
      <c r="AB389" s="19"/>
      <c r="AC389" s="19" t="s">
        <v>188</v>
      </c>
      <c r="AD389" s="5"/>
      <c r="AE389" s="19">
        <v>4</v>
      </c>
      <c r="AF389" s="19" t="s">
        <v>181</v>
      </c>
      <c r="AG389" s="19" t="s">
        <v>183</v>
      </c>
      <c r="AH389" s="19">
        <v>320</v>
      </c>
      <c r="AI389" s="19" t="s">
        <v>188</v>
      </c>
      <c r="AJ389" s="5"/>
      <c r="AK389" s="5"/>
      <c r="AL389" s="5" t="s">
        <v>121</v>
      </c>
      <c r="AM389" s="5"/>
      <c r="AN389" s="5" t="s">
        <v>170</v>
      </c>
      <c r="AO389" s="5" t="str">
        <f>CONCATENATE("0055-",B389,"-",C389,"-","4",".",AE389,".",AF389,".",AG389,".",AH389,"-",AL389,".",AN389,"-",AI389)</f>
        <v>0055-CPC-GA1-4.4.4.70.320-ATH2.SB-0001</v>
      </c>
      <c r="AP389" s="5" t="str">
        <f>CONCATENATE("0055-",B389,"-",C389,"-","4",".",AE389,".",AF389,".",AG389,".",AH389,"-",AL389,"-",AN389,"-",AI389,"_",BD389,"_",U389)</f>
        <v>0055-CPC-GA1-4.4.4.70.320-ATH2-SB-0001_A1_ER</v>
      </c>
      <c r="AQ389" s="13" t="s">
        <v>390</v>
      </c>
      <c r="AR389" s="13" t="s">
        <v>396</v>
      </c>
      <c r="AS389" s="13"/>
      <c r="AT389" s="13"/>
      <c r="AU389" s="13" t="s">
        <v>321</v>
      </c>
      <c r="AV389" s="13" t="s">
        <v>336</v>
      </c>
      <c r="AW389" s="13" t="str">
        <f>CONCATENATE(AQ389," ",AS389,CHAR(10),W389,CHAR(10),AU389)</f>
        <v>SIS Control Cabinet 
3-70-JSCC-0001
Electrical circuits</v>
      </c>
      <c r="AX389" s="13" t="str">
        <f>CONCATENATE(AR389," ",AT389,CHAR(10),W389,CHAR(10),AV389)</f>
        <v>Шкаф системный ПАЗ 
3-70-JSCC-0001
Схема электрическая принципиальная</v>
      </c>
      <c r="AY389" s="5"/>
      <c r="AZ389" s="5" t="s">
        <v>490</v>
      </c>
      <c r="BA389" s="5" t="s">
        <v>489</v>
      </c>
      <c r="BB389" s="5" t="str">
        <f>IF(FW389&gt;0,"02",IF(FN389&gt;0,"01",IF(FE389&gt;0,"00",IF(EM389&gt;0,"G1",IF(ED389&gt;0,"F1",IF(DU389&gt;0,"E1",IF(DL389&gt;0,"D1",IF(DC389&gt;0,"C1",IF(CT389&gt;0,"B1",IF(BM389&gt;0,"A1","-"))))))))))</f>
        <v>A1</v>
      </c>
      <c r="BC389" s="167" t="str">
        <f t="shared" si="368"/>
        <v>IFR</v>
      </c>
      <c r="BD389" s="5" t="str">
        <f t="shared" si="369"/>
        <v>A1</v>
      </c>
      <c r="BE389" s="5"/>
      <c r="BF389" s="5"/>
      <c r="BG389" s="12"/>
      <c r="BH389" s="5"/>
      <c r="BI389" s="5"/>
      <c r="BJ389" s="54">
        <f>FB389-(28+15)</f>
        <v>44173</v>
      </c>
      <c r="BK389" s="54">
        <f ca="1">IF(BM389&gt;0,BL389,IF(BJ389&lt;TODAY(),WORKDAY(TODAY(),10),BJ389))</f>
        <v>44250</v>
      </c>
      <c r="BL389" s="193">
        <v>44250</v>
      </c>
      <c r="BM389" s="167" t="s">
        <v>784</v>
      </c>
      <c r="BN389" s="167"/>
      <c r="BO389" s="167"/>
      <c r="BP389" s="167"/>
      <c r="BQ389" s="167"/>
      <c r="BR389" s="157"/>
      <c r="BS389" s="157"/>
      <c r="BT389" s="157"/>
      <c r="BU389" s="157"/>
      <c r="BV389" s="157"/>
      <c r="BW389" s="147"/>
      <c r="BX389" s="147"/>
      <c r="BY389" s="147"/>
      <c r="BZ389" s="147"/>
      <c r="CA389" s="147"/>
      <c r="CB389" s="125"/>
      <c r="CC389" s="125"/>
      <c r="CD389" s="125"/>
      <c r="CE389" s="125"/>
      <c r="CF389" s="125"/>
      <c r="CG389" s="125"/>
      <c r="CH389" s="125"/>
      <c r="CI389" s="125"/>
      <c r="CJ389" s="125"/>
      <c r="CK389" s="125"/>
      <c r="CL389" s="24">
        <f>WORKDAY(BJ389,20)</f>
        <v>44201</v>
      </c>
      <c r="CM389" s="24">
        <f ca="1">IF(BM389&gt;0,WORKDAY(BK389,10),"-")</f>
        <v>44264</v>
      </c>
      <c r="CN389" s="54"/>
      <c r="CO389" s="117"/>
      <c r="CP389" s="34"/>
      <c r="CQ389" s="24">
        <f>WORKDAY(CL389,10)</f>
        <v>44215</v>
      </c>
      <c r="CR389" s="24" t="str">
        <f>IF(CO389&gt;0,WORKDAY(CM389,10),"-")</f>
        <v>-</v>
      </c>
      <c r="CS389" s="54"/>
      <c r="CT389" s="5"/>
      <c r="CU389" s="24" t="str">
        <f>IF(CT389&gt;0,WORKDAY(CQ389,10),"-")</f>
        <v>-</v>
      </c>
      <c r="CV389" s="24" t="str">
        <f>IF(CT389&gt;0,WORKDAY(CR389,10),"-")</f>
        <v>-</v>
      </c>
      <c r="CW389" s="54"/>
      <c r="CX389" s="5"/>
      <c r="CY389" s="34"/>
      <c r="CZ389" s="24" t="str">
        <f>IF(CX389&gt;0,WORKDAY(CU389,10),"-")</f>
        <v>-</v>
      </c>
      <c r="DA389" s="24" t="str">
        <f>IF(CX389&gt;0,WORKDAY(CV389,10),"-")</f>
        <v>-</v>
      </c>
      <c r="DB389" s="24"/>
      <c r="DC389" s="5"/>
      <c r="DD389" s="24" t="str">
        <f>IF(DC389&gt;0,WORKDAY(CZ389,10),"-")</f>
        <v>-</v>
      </c>
      <c r="DE389" s="24" t="str">
        <f>IF(DC389&gt;0,WORKDAY(DA389,10),"-")</f>
        <v>-</v>
      </c>
      <c r="DF389" s="5"/>
      <c r="DG389" s="5"/>
      <c r="DH389" s="54"/>
      <c r="DI389" s="24" t="str">
        <f>IF(DG389&gt;0,WORKDAY(DD389,10),"-")</f>
        <v>-</v>
      </c>
      <c r="DJ389" s="24" t="str">
        <f>IF(DG389&gt;0,WORKDAY(DE389,10),"-")</f>
        <v>-</v>
      </c>
      <c r="DK389" s="5"/>
      <c r="DL389" s="5"/>
      <c r="DM389" s="24" t="str">
        <f>IF(DL389&gt;0,WORKDAY(DI389,10),"-")</f>
        <v>-</v>
      </c>
      <c r="DN389" s="24" t="str">
        <f>IF(DL389&gt;0,WORKDAY(DJ389,10),"-")</f>
        <v>-</v>
      </c>
      <c r="DO389" s="5"/>
      <c r="DP389" s="5"/>
      <c r="DQ389" s="54"/>
      <c r="DR389" s="24" t="str">
        <f>IF(DP389&gt;0,WORKDAY(DM389,10),"-")</f>
        <v>-</v>
      </c>
      <c r="DS389" s="24" t="str">
        <f>IF(DP389&gt;0,WORKDAY(DN389,10),"-")</f>
        <v>-</v>
      </c>
      <c r="DT389" s="5"/>
      <c r="DU389" s="5"/>
      <c r="DV389" s="24" t="str">
        <f>IF(DU389&gt;0,WORKDAY(DR389,10),"-")</f>
        <v>-</v>
      </c>
      <c r="DW389" s="24" t="str">
        <f>IF(DU389&gt;0,WORKDAY(DS389,10),"-")</f>
        <v>-</v>
      </c>
      <c r="DX389" s="5"/>
      <c r="DY389" s="5"/>
      <c r="DZ389" s="54"/>
      <c r="EA389" s="24" t="str">
        <f>IF(DY389&gt;0,WORKDAY(DV389,10),"-")</f>
        <v>-</v>
      </c>
      <c r="EB389" s="24" t="str">
        <f>IF(DY389&gt;0,WORKDAY(DW389,10),"-")</f>
        <v>-</v>
      </c>
      <c r="EC389" s="5"/>
      <c r="ED389" s="5"/>
      <c r="EE389" s="24" t="str">
        <f>IF(ED389&gt;0,WORKDAY(EA389,10),"-")</f>
        <v>-</v>
      </c>
      <c r="EF389" s="24" t="str">
        <f>IF(ED389&gt;0,WORKDAY(EB389,10),"-")</f>
        <v>-</v>
      </c>
      <c r="EG389" s="5"/>
      <c r="EH389" s="5"/>
      <c r="EI389" s="54"/>
      <c r="EJ389" s="24" t="str">
        <f>IF(EH389&gt;0,WORKDAY(EE389,10),"-")</f>
        <v>-</v>
      </c>
      <c r="EK389" s="24" t="str">
        <f>IF(EH389&gt;0,WORKDAY(EF389,10),"-")</f>
        <v>-</v>
      </c>
      <c r="EL389" s="5"/>
      <c r="EM389" s="5"/>
      <c r="EN389" s="24" t="str">
        <f>IF(EM389&gt;0,WORKDAY(EJ389,10),"-")</f>
        <v>-</v>
      </c>
      <c r="EO389" s="24" t="str">
        <f>IF(EM389&gt;0,WORKDAY(EK389,10),"-")</f>
        <v>-</v>
      </c>
      <c r="EP389" s="5"/>
      <c r="EQ389" s="5"/>
      <c r="ER389" s="54"/>
      <c r="ES389" s="54"/>
      <c r="ET389" s="54"/>
      <c r="EU389" s="54"/>
      <c r="EV389" s="54"/>
      <c r="EW389" s="24"/>
      <c r="EX389" s="24"/>
      <c r="EY389" s="167"/>
      <c r="EZ389" s="167"/>
      <c r="FA389" s="193"/>
      <c r="FB389" s="214">
        <v>44216</v>
      </c>
      <c r="FC389" s="214">
        <f>FB389</f>
        <v>44216</v>
      </c>
      <c r="FD389" s="5"/>
      <c r="FE389" s="5"/>
      <c r="FF389" s="24" t="str">
        <f>IF(FE389&gt;0,WORKDAY(FB389,10),"-")</f>
        <v>-</v>
      </c>
      <c r="FG389" s="24" t="str">
        <f>IF(FE389&gt;0,WORKDAY(FC389,10),"-")</f>
        <v>-</v>
      </c>
      <c r="FH389" s="5"/>
      <c r="FI389" s="167"/>
      <c r="FJ389" s="34"/>
      <c r="FK389" s="24">
        <f t="shared" si="370"/>
        <v>44244</v>
      </c>
      <c r="FL389" s="24">
        <f t="shared" si="371"/>
        <v>44244</v>
      </c>
      <c r="FM389" s="167"/>
      <c r="FN389" s="167"/>
      <c r="FO389" s="24" t="str">
        <f>IF(FN389&gt;0,WORKDAY(FK389,10),"-")</f>
        <v>-</v>
      </c>
      <c r="FP389" s="24" t="str">
        <f>IF(FN389&gt;0,WORKDAY(FL389,10),"-")</f>
        <v>-</v>
      </c>
      <c r="FQ389" s="5"/>
      <c r="FR389" s="5"/>
      <c r="FS389" s="54"/>
      <c r="FT389" s="24">
        <f t="shared" si="372"/>
        <v>44272</v>
      </c>
      <c r="FU389" s="24">
        <f t="shared" si="373"/>
        <v>44272</v>
      </c>
      <c r="FV389" s="5"/>
      <c r="FW389" s="5"/>
      <c r="FX389" s="24" t="str">
        <f>IF(FW389&gt;0,WORKDAY(FT389,10),"-")</f>
        <v>-</v>
      </c>
      <c r="FY389" s="24" t="str">
        <f>IF(FW389&gt;0,WORKDAY(FU389,10),"-")</f>
        <v>-</v>
      </c>
      <c r="FZ389" s="5"/>
      <c r="GA389" s="5"/>
      <c r="GB389" s="54"/>
      <c r="GC389" s="54"/>
      <c r="GD389" s="54"/>
      <c r="GE389" s="54"/>
      <c r="GF389" s="54"/>
      <c r="GG389" s="54"/>
      <c r="GH389" s="54"/>
      <c r="GI389" s="54"/>
      <c r="GJ389" s="54"/>
      <c r="GK389" s="54"/>
      <c r="GL389" s="54"/>
      <c r="GM389" s="54"/>
      <c r="GN389" s="54"/>
      <c r="GO389" s="54"/>
      <c r="GP389" s="54"/>
      <c r="GQ389" s="54"/>
      <c r="GR389" s="54"/>
      <c r="GS389" s="54"/>
      <c r="GT389" s="54"/>
      <c r="GU389" s="54"/>
      <c r="GV389" s="54"/>
      <c r="GW389" s="54"/>
      <c r="GX389" s="54"/>
      <c r="GY389" s="54"/>
      <c r="GZ389" s="193"/>
      <c r="HA389" s="54"/>
      <c r="HB389" s="54"/>
      <c r="HC389" s="54"/>
      <c r="HD389" s="34">
        <f t="shared" ca="1" si="317"/>
        <v>1</v>
      </c>
      <c r="HE389" s="25">
        <f t="shared" ca="1" si="341"/>
        <v>6.8389057750759875E-4</v>
      </c>
      <c r="HF389" s="25">
        <f t="shared" ca="1" si="342"/>
        <v>1.5197568389057751E-3</v>
      </c>
      <c r="HG389" s="25">
        <f t="shared" ca="1" si="343"/>
        <v>9.0543259557344079E-4</v>
      </c>
      <c r="HH389" s="25">
        <f t="shared" ca="1" si="344"/>
        <v>2.012072434607646E-3</v>
      </c>
      <c r="HI389" s="25"/>
      <c r="HJ389" s="25"/>
      <c r="HK389" s="5"/>
      <c r="HL389" s="24">
        <f t="shared" ca="1" si="374"/>
        <v>44250</v>
      </c>
      <c r="HM389" s="107"/>
      <c r="HN389" s="85"/>
      <c r="HO389" s="204" t="str">
        <f t="shared" si="319"/>
        <v>ожидание A1</v>
      </c>
      <c r="HP389" s="204" t="str">
        <f t="shared" si="320"/>
        <v>не выгружено 00</v>
      </c>
      <c r="HQ389" s="182" t="str">
        <f t="shared" si="321"/>
        <v>выгружено A1</v>
      </c>
      <c r="HR389" s="182" t="str">
        <f t="shared" si="322"/>
        <v>ожидание A1</v>
      </c>
      <c r="HS389" s="182" t="b">
        <f t="shared" si="323"/>
        <v>0</v>
      </c>
      <c r="HT389" s="182" t="str">
        <f t="shared" si="324"/>
        <v>ожидание замечаний</v>
      </c>
      <c r="HU389" s="182" t="str">
        <f t="shared" si="325"/>
        <v>0055-P2-GA1-CPC-TRM-00661</v>
      </c>
      <c r="HV389" s="191">
        <f t="shared" si="326"/>
        <v>44250</v>
      </c>
      <c r="HW389" s="184" t="str">
        <f t="shared" si="327"/>
        <v>ожидание A1</v>
      </c>
      <c r="HX389" s="191" t="str">
        <f t="shared" si="328"/>
        <v>ожидание A1</v>
      </c>
      <c r="HY389" s="183"/>
      <c r="HZ389" s="182" t="str">
        <f t="shared" si="329"/>
        <v>выгружено</v>
      </c>
      <c r="IA389" s="182" t="str">
        <f t="shared" si="330"/>
        <v>A1</v>
      </c>
      <c r="IB389" s="182" t="str">
        <f t="shared" si="331"/>
        <v>ожидание замечаний к ревизии</v>
      </c>
      <c r="IC389" s="182" t="str">
        <f t="shared" si="332"/>
        <v>A1</v>
      </c>
      <c r="ID389" s="182" t="str">
        <f t="shared" si="333"/>
        <v>A1</v>
      </c>
      <c r="IE389" s="185" t="str">
        <f t="shared" si="334"/>
        <v>1</v>
      </c>
      <c r="IF389" s="135" t="s">
        <v>705</v>
      </c>
      <c r="IG389" s="181">
        <v>1</v>
      </c>
      <c r="IH389" s="85"/>
      <c r="II389" s="85"/>
      <c r="IJ389" s="85"/>
      <c r="IK389" s="85"/>
      <c r="IL389" s="85"/>
      <c r="IM389" s="85"/>
      <c r="IN389" s="85"/>
      <c r="IO389" s="85"/>
      <c r="IP389" s="85"/>
      <c r="IQ389" s="85"/>
      <c r="IR389" s="85"/>
      <c r="IS389" s="85"/>
      <c r="IT389" s="85"/>
      <c r="IU389" s="85"/>
      <c r="IV389" s="85"/>
      <c r="IW389" s="85"/>
      <c r="IX389" s="85"/>
      <c r="IY389" s="85"/>
      <c r="IZ389" s="85"/>
      <c r="JA389" s="85"/>
      <c r="JB389" s="85"/>
      <c r="JC389" s="85"/>
      <c r="JD389" s="85"/>
      <c r="JE389" s="85"/>
      <c r="JF389" s="85"/>
      <c r="JG389" s="85"/>
      <c r="JH389" s="85"/>
      <c r="JI389" s="85"/>
      <c r="JJ389" s="85"/>
      <c r="JK389" s="85"/>
      <c r="JL389" s="85"/>
      <c r="JM389" s="85"/>
      <c r="JN389" s="85"/>
      <c r="JO389" s="85"/>
      <c r="JP389" s="85"/>
      <c r="JQ389" s="85"/>
      <c r="JR389" s="85"/>
      <c r="JS389" s="85"/>
      <c r="JT389" s="85"/>
      <c r="JU389" s="85"/>
      <c r="JV389" s="85"/>
      <c r="JW389" s="85"/>
      <c r="JX389" s="85"/>
      <c r="JY389" s="85"/>
      <c r="JZ389" s="85"/>
      <c r="KA389" s="85"/>
      <c r="KB389" s="85"/>
      <c r="KC389" s="85"/>
    </row>
    <row r="390" spans="1:289" s="57" customFormat="1" ht="42.75" hidden="1" customHeight="1">
      <c r="A390" s="42"/>
      <c r="B390" s="19" t="s">
        <v>156</v>
      </c>
      <c r="C390" s="19" t="s">
        <v>157</v>
      </c>
      <c r="D390" s="5"/>
      <c r="E390" s="5"/>
      <c r="F390" s="5"/>
      <c r="G390" s="5"/>
      <c r="H390" s="5" t="s">
        <v>727</v>
      </c>
      <c r="I390" s="5" t="s">
        <v>736</v>
      </c>
      <c r="J390" s="5"/>
      <c r="K390" s="5"/>
      <c r="L390" s="5"/>
      <c r="M390" s="5"/>
      <c r="N390" s="5"/>
      <c r="O390" s="5"/>
      <c r="P390" s="5" t="s">
        <v>751</v>
      </c>
      <c r="Q390" s="5" t="s">
        <v>752</v>
      </c>
      <c r="R390" s="5" t="s">
        <v>209</v>
      </c>
      <c r="S390" s="5" t="s">
        <v>362</v>
      </c>
      <c r="T390" s="5" t="s">
        <v>370</v>
      </c>
      <c r="U390" s="5" t="s">
        <v>158</v>
      </c>
      <c r="V390" s="5"/>
      <c r="W390" s="5" t="str">
        <f>CONCATENATE(X390,"-",Y390,"-",Z390,AA390,,AB390,"-",AC390)</f>
        <v>3-70-JSCC-0001</v>
      </c>
      <c r="X390" s="19" t="s">
        <v>180</v>
      </c>
      <c r="Y390" s="19">
        <v>70</v>
      </c>
      <c r="Z390" s="19" t="s">
        <v>309</v>
      </c>
      <c r="AA390" s="19" t="s">
        <v>303</v>
      </c>
      <c r="AB390" s="19"/>
      <c r="AC390" s="19" t="s">
        <v>188</v>
      </c>
      <c r="AD390" s="5"/>
      <c r="AE390" s="19">
        <v>4</v>
      </c>
      <c r="AF390" s="19" t="s">
        <v>181</v>
      </c>
      <c r="AG390" s="19" t="s">
        <v>183</v>
      </c>
      <c r="AH390" s="19">
        <v>320</v>
      </c>
      <c r="AI390" s="19" t="s">
        <v>188</v>
      </c>
      <c r="AJ390" s="5"/>
      <c r="AK390" s="5"/>
      <c r="AL390" s="5" t="s">
        <v>121</v>
      </c>
      <c r="AM390" s="5"/>
      <c r="AN390" s="5" t="s">
        <v>546</v>
      </c>
      <c r="AO390" s="5" t="str">
        <f>CONCATENATE("0055-",B390,"-",C390,"-","4",".",AE390,".",AF390,".",AG390,".",AH390,"-",AL390,".",AN390,"-",AI390)</f>
        <v>0055-CPC-GA1-4.4.4.70.320-ATH2.JH-0001</v>
      </c>
      <c r="AP390" s="5" t="str">
        <f>CONCATENATE("0055-",B390,"-",C390,"-","4",".",AE390,".",AF390,".",AG390,".",AH390,"-",AL390,"-",AN390,"-",AI390,"_",BD390,"_",U390)</f>
        <v>0055-CPC-GA1-4.4.4.70.320-ATH2-JH-0001_-_ER</v>
      </c>
      <c r="AQ390" s="13" t="s">
        <v>390</v>
      </c>
      <c r="AR390" s="13" t="s">
        <v>396</v>
      </c>
      <c r="AS390" s="13"/>
      <c r="AT390" s="13"/>
      <c r="AU390" s="13" t="s">
        <v>286</v>
      </c>
      <c r="AV390" s="13" t="s">
        <v>287</v>
      </c>
      <c r="AW390" s="13" t="str">
        <f>CONCATENATE(AQ390," ",AS390,CHAR(10),W390,CHAR(10),AU390)</f>
        <v>SIS Control Cabinet 
3-70-JSCC-0001
Passport</v>
      </c>
      <c r="AX390" s="13" t="str">
        <f>CONCATENATE(AR390," ",AT390,CHAR(10),W390,CHAR(10),AV390)</f>
        <v>Шкаф системный ПАЗ 
3-70-JSCC-0001
Паспорт</v>
      </c>
      <c r="AY390" s="5"/>
      <c r="AZ390" s="5" t="s">
        <v>490</v>
      </c>
      <c r="BA390" s="5" t="s">
        <v>489</v>
      </c>
      <c r="BB390" s="5" t="str">
        <f>IF(FW390&gt;0,"02",IF(FN390&gt;0,"01",IF(FE390&gt;0,"00",IF(EM390&gt;0,"G1",IF(ED390&gt;0,"F1",IF(DU390&gt;0,"E1",IF(DL390&gt;0,"D1",IF(DC390&gt;0,"C1",IF(CT390&gt;0,"B1",IF(BM390&gt;0,"A1","-"))))))))))</f>
        <v>-</v>
      </c>
      <c r="BC390" s="167" t="str">
        <f t="shared" si="368"/>
        <v>-</v>
      </c>
      <c r="BD390" s="5" t="str">
        <f t="shared" si="369"/>
        <v>-</v>
      </c>
      <c r="BE390" s="5"/>
      <c r="BF390" s="5"/>
      <c r="BG390" s="12"/>
      <c r="BH390" s="5"/>
      <c r="BI390" s="5"/>
      <c r="BJ390" s="54">
        <f>FB390-(28+15)</f>
        <v>44227</v>
      </c>
      <c r="BK390" s="54">
        <f ca="1">IF(BM390&gt;0,BL390,IF(BJ390&lt;TODAY(),WORKDAY(TODAY(),10),BJ390))</f>
        <v>44294</v>
      </c>
      <c r="BL390" s="54"/>
      <c r="BM390" s="5"/>
      <c r="BN390" s="167"/>
      <c r="BO390" s="167"/>
      <c r="BP390" s="167"/>
      <c r="BQ390" s="167"/>
      <c r="BR390" s="157"/>
      <c r="BS390" s="157"/>
      <c r="BT390" s="157"/>
      <c r="BU390" s="157"/>
      <c r="BV390" s="157"/>
      <c r="BW390" s="147"/>
      <c r="BX390" s="147"/>
      <c r="BY390" s="147"/>
      <c r="BZ390" s="147"/>
      <c r="CA390" s="147"/>
      <c r="CB390" s="125"/>
      <c r="CC390" s="125"/>
      <c r="CD390" s="125"/>
      <c r="CE390" s="125"/>
      <c r="CF390" s="125"/>
      <c r="CG390" s="125"/>
      <c r="CH390" s="125"/>
      <c r="CI390" s="125"/>
      <c r="CJ390" s="125"/>
      <c r="CK390" s="125"/>
      <c r="CL390" s="24">
        <f>WORKDAY(BJ390,20)</f>
        <v>44253</v>
      </c>
      <c r="CM390" s="24" t="str">
        <f>IF(BM390&gt;0,WORKDAY(BK390,10),"-")</f>
        <v>-</v>
      </c>
      <c r="CN390" s="54"/>
      <c r="CO390" s="117"/>
      <c r="CP390" s="34">
        <v>3</v>
      </c>
      <c r="CQ390" s="24">
        <f>WORKDAY(CL390,10)</f>
        <v>44267</v>
      </c>
      <c r="CR390" s="24" t="str">
        <f>IF(CO390&gt;0,WORKDAY(CM390,10),"-")</f>
        <v>-</v>
      </c>
      <c r="CS390" s="54"/>
      <c r="CT390" s="5"/>
      <c r="CU390" s="24" t="str">
        <f>IF(CT390&gt;0,WORKDAY(CQ390,10),"-")</f>
        <v>-</v>
      </c>
      <c r="CV390" s="24" t="str">
        <f>IF(CT390&gt;0,WORKDAY(CR390,10),"-")</f>
        <v>-</v>
      </c>
      <c r="CW390" s="54"/>
      <c r="CX390" s="5"/>
      <c r="CY390" s="34"/>
      <c r="CZ390" s="24" t="str">
        <f>IF(CX390&gt;0,WORKDAY(CU390,10),"-")</f>
        <v>-</v>
      </c>
      <c r="DA390" s="24" t="str">
        <f>IF(CX390&gt;0,WORKDAY(CV390,10),"-")</f>
        <v>-</v>
      </c>
      <c r="DB390" s="24"/>
      <c r="DC390" s="5"/>
      <c r="DD390" s="24" t="str">
        <f>IF(DC390&gt;0,WORKDAY(CZ390,10),"-")</f>
        <v>-</v>
      </c>
      <c r="DE390" s="24" t="str">
        <f>IF(DC390&gt;0,WORKDAY(DA390,10),"-")</f>
        <v>-</v>
      </c>
      <c r="DF390" s="5"/>
      <c r="DG390" s="5"/>
      <c r="DH390" s="54"/>
      <c r="DI390" s="24" t="str">
        <f>IF(DG390&gt;0,WORKDAY(DD390,10),"-")</f>
        <v>-</v>
      </c>
      <c r="DJ390" s="24" t="str">
        <f>IF(DG390&gt;0,WORKDAY(DE390,10),"-")</f>
        <v>-</v>
      </c>
      <c r="DK390" s="5"/>
      <c r="DL390" s="5"/>
      <c r="DM390" s="24" t="str">
        <f>IF(DL390&gt;0,WORKDAY(DI390,10),"-")</f>
        <v>-</v>
      </c>
      <c r="DN390" s="24" t="str">
        <f>IF(DL390&gt;0,WORKDAY(DJ390,10),"-")</f>
        <v>-</v>
      </c>
      <c r="DO390" s="5"/>
      <c r="DP390" s="5"/>
      <c r="DQ390" s="54"/>
      <c r="DR390" s="24" t="str">
        <f>IF(DP390&gt;0,WORKDAY(DM390,10),"-")</f>
        <v>-</v>
      </c>
      <c r="DS390" s="24" t="str">
        <f>IF(DP390&gt;0,WORKDAY(DN390,10),"-")</f>
        <v>-</v>
      </c>
      <c r="DT390" s="5"/>
      <c r="DU390" s="5"/>
      <c r="DV390" s="24" t="str">
        <f>IF(DU390&gt;0,WORKDAY(DR390,10),"-")</f>
        <v>-</v>
      </c>
      <c r="DW390" s="24" t="str">
        <f>IF(DU390&gt;0,WORKDAY(DS390,10),"-")</f>
        <v>-</v>
      </c>
      <c r="DX390" s="5"/>
      <c r="DY390" s="5"/>
      <c r="DZ390" s="54"/>
      <c r="EA390" s="24" t="str">
        <f>IF(DY390&gt;0,WORKDAY(DV390,10),"-")</f>
        <v>-</v>
      </c>
      <c r="EB390" s="24" t="str">
        <f>IF(DY390&gt;0,WORKDAY(DW390,10),"-")</f>
        <v>-</v>
      </c>
      <c r="EC390" s="5"/>
      <c r="ED390" s="5"/>
      <c r="EE390" s="24" t="str">
        <f>IF(ED390&gt;0,WORKDAY(EA390,10),"-")</f>
        <v>-</v>
      </c>
      <c r="EF390" s="24" t="str">
        <f>IF(ED390&gt;0,WORKDAY(EB390,10),"-")</f>
        <v>-</v>
      </c>
      <c r="EG390" s="5"/>
      <c r="EH390" s="5"/>
      <c r="EI390" s="54"/>
      <c r="EJ390" s="24" t="str">
        <f>IF(EH390&gt;0,WORKDAY(EE390,10),"-")</f>
        <v>-</v>
      </c>
      <c r="EK390" s="24" t="str">
        <f>IF(EH390&gt;0,WORKDAY(EF390,10),"-")</f>
        <v>-</v>
      </c>
      <c r="EL390" s="5"/>
      <c r="EM390" s="5"/>
      <c r="EN390" s="24" t="str">
        <f>IF(EM390&gt;0,WORKDAY(EJ390,10),"-")</f>
        <v>-</v>
      </c>
      <c r="EO390" s="24" t="str">
        <f>IF(EM390&gt;0,WORKDAY(EK390,10),"-")</f>
        <v>-</v>
      </c>
      <c r="EP390" s="5"/>
      <c r="EQ390" s="5"/>
      <c r="ER390" s="54"/>
      <c r="ES390" s="54"/>
      <c r="ET390" s="54"/>
      <c r="EU390" s="54"/>
      <c r="EV390" s="54"/>
      <c r="EW390" s="24"/>
      <c r="EX390" s="24"/>
      <c r="EY390" s="167"/>
      <c r="EZ390" s="167"/>
      <c r="FA390" s="193"/>
      <c r="FB390" s="214">
        <v>44270</v>
      </c>
      <c r="FC390" s="214">
        <f>FB390</f>
        <v>44270</v>
      </c>
      <c r="FD390" s="167"/>
      <c r="FE390" s="167"/>
      <c r="FF390" s="24" t="str">
        <f>IF(FE390&gt;0,WORKDAY(FB390,10),"-")</f>
        <v>-</v>
      </c>
      <c r="FG390" s="24" t="str">
        <f>IF(FE390&gt;0,WORKDAY(FC390,10),"-")</f>
        <v>-</v>
      </c>
      <c r="FH390" s="167"/>
      <c r="FI390" s="167"/>
      <c r="FJ390" s="196">
        <v>1</v>
      </c>
      <c r="FK390" s="24"/>
      <c r="FL390" s="24">
        <f t="shared" si="371"/>
        <v>0</v>
      </c>
      <c r="FM390" s="5"/>
      <c r="FN390" s="5"/>
      <c r="FO390" s="24" t="str">
        <f>IF(FN390&gt;0,WORKDAY(FK390,10),"-")</f>
        <v>-</v>
      </c>
      <c r="FP390" s="24" t="str">
        <f>IF(FN390&gt;0,WORKDAY(FL390,10),"-")</f>
        <v>-</v>
      </c>
      <c r="FQ390" s="5"/>
      <c r="FR390" s="5"/>
      <c r="FS390" s="54"/>
      <c r="FT390" s="24"/>
      <c r="FU390" s="24">
        <f t="shared" si="373"/>
        <v>0</v>
      </c>
      <c r="FV390" s="5"/>
      <c r="FW390" s="5"/>
      <c r="FX390" s="24" t="str">
        <f>IF(FW390&gt;0,WORKDAY(FT390,10),"-")</f>
        <v>-</v>
      </c>
      <c r="FY390" s="24" t="str">
        <f>IF(FW390&gt;0,WORKDAY(FU390,10),"-")</f>
        <v>-</v>
      </c>
      <c r="FZ390" s="5"/>
      <c r="GA390" s="5"/>
      <c r="GB390" s="54"/>
      <c r="GC390" s="54"/>
      <c r="GD390" s="54"/>
      <c r="GE390" s="54"/>
      <c r="GF390" s="54"/>
      <c r="GG390" s="54"/>
      <c r="GH390" s="54"/>
      <c r="GI390" s="54"/>
      <c r="GJ390" s="54"/>
      <c r="GK390" s="54"/>
      <c r="GL390" s="54"/>
      <c r="GM390" s="54"/>
      <c r="GN390" s="54"/>
      <c r="GO390" s="54"/>
      <c r="GP390" s="54"/>
      <c r="GQ390" s="54"/>
      <c r="GR390" s="54"/>
      <c r="GS390" s="54"/>
      <c r="GT390" s="54"/>
      <c r="GU390" s="54"/>
      <c r="GV390" s="54"/>
      <c r="GW390" s="54"/>
      <c r="GX390" s="54"/>
      <c r="GY390" s="54"/>
      <c r="GZ390" s="193"/>
      <c r="HA390" s="54"/>
      <c r="HB390" s="54"/>
      <c r="HC390" s="54"/>
      <c r="HD390" s="34">
        <f t="shared" ca="1" si="317"/>
        <v>1</v>
      </c>
      <c r="HE390" s="25">
        <f t="shared" si="341"/>
        <v>0</v>
      </c>
      <c r="HF390" s="25">
        <f t="shared" ca="1" si="342"/>
        <v>1.5197568389057751E-3</v>
      </c>
      <c r="HG390" s="25">
        <f t="shared" si="343"/>
        <v>0</v>
      </c>
      <c r="HH390" s="25">
        <f t="shared" ca="1" si="344"/>
        <v>2.012072434607646E-3</v>
      </c>
      <c r="HI390" s="25"/>
      <c r="HJ390" s="25"/>
      <c r="HK390" s="5"/>
      <c r="HL390" s="24" t="str">
        <f t="shared" ca="1" si="374"/>
        <v>-</v>
      </c>
      <c r="HM390" s="107"/>
      <c r="HN390" s="85"/>
      <c r="HO390" s="204" t="str">
        <f t="shared" si="319"/>
        <v>не выгружено A1</v>
      </c>
      <c r="HP390" s="204" t="str">
        <f t="shared" si="320"/>
        <v>не выгружено 00</v>
      </c>
      <c r="HQ390" s="182" t="str">
        <f t="shared" si="321"/>
        <v>не выгружено A1</v>
      </c>
      <c r="HR390" s="182" t="str">
        <f t="shared" si="322"/>
        <v>не выгружено A1</v>
      </c>
      <c r="HS390" s="182" t="b">
        <f t="shared" si="323"/>
        <v>0</v>
      </c>
      <c r="HT390" s="182" t="str">
        <f t="shared" si="324"/>
        <v>не выгружено A1</v>
      </c>
      <c r="HU390" s="182" t="str">
        <f t="shared" si="325"/>
        <v>не выгружено A1</v>
      </c>
      <c r="HV390" s="191" t="str">
        <f t="shared" si="326"/>
        <v>не выгружено A1</v>
      </c>
      <c r="HW390" s="184" t="str">
        <f t="shared" si="327"/>
        <v>не выгружено A1</v>
      </c>
      <c r="HX390" s="191" t="str">
        <f t="shared" si="328"/>
        <v>не выгружено A1</v>
      </c>
      <c r="HY390" s="183"/>
      <c r="HZ390" s="182" t="str">
        <f t="shared" si="329"/>
        <v>не выгружено</v>
      </c>
      <c r="IA390" s="182" t="str">
        <f t="shared" si="330"/>
        <v>A1</v>
      </c>
      <c r="IB390" s="182" t="str">
        <f t="shared" si="331"/>
        <v>не выгружено</v>
      </c>
      <c r="IC390" s="182" t="str">
        <f t="shared" si="332"/>
        <v>A1</v>
      </c>
      <c r="ID390" s="182" t="str">
        <f t="shared" si="333"/>
        <v>A1</v>
      </c>
      <c r="IE390" s="185" t="str">
        <f t="shared" si="334"/>
        <v>выгрузить A1</v>
      </c>
      <c r="IF390" s="135" t="s">
        <v>705</v>
      </c>
      <c r="IG390" s="181">
        <v>1</v>
      </c>
      <c r="IH390" s="85"/>
      <c r="II390" s="85"/>
      <c r="IJ390" s="85"/>
      <c r="IK390" s="85"/>
      <c r="IL390" s="85"/>
      <c r="IM390" s="85"/>
      <c r="IN390" s="85"/>
      <c r="IO390" s="85"/>
      <c r="IP390" s="85"/>
      <c r="IQ390" s="85"/>
      <c r="IR390" s="85"/>
      <c r="IS390" s="85"/>
      <c r="IT390" s="85"/>
      <c r="IU390" s="85"/>
      <c r="IV390" s="85"/>
      <c r="IW390" s="85"/>
      <c r="IX390" s="85"/>
      <c r="IY390" s="85"/>
      <c r="IZ390" s="85"/>
      <c r="JA390" s="85"/>
      <c r="JB390" s="85"/>
      <c r="JC390" s="85"/>
      <c r="JD390" s="85"/>
      <c r="JE390" s="85"/>
      <c r="JF390" s="85"/>
      <c r="JG390" s="85"/>
      <c r="JH390" s="85"/>
      <c r="JI390" s="85"/>
      <c r="JJ390" s="85"/>
      <c r="JK390" s="85"/>
      <c r="JL390" s="85"/>
      <c r="JM390" s="85"/>
      <c r="JN390" s="85"/>
      <c r="JO390" s="85"/>
      <c r="JP390" s="85"/>
      <c r="JQ390" s="85"/>
      <c r="JR390" s="85"/>
      <c r="JS390" s="85"/>
      <c r="JT390" s="85"/>
      <c r="JU390" s="85"/>
      <c r="JV390" s="85"/>
      <c r="JW390" s="85"/>
      <c r="JX390" s="85"/>
      <c r="JY390" s="85"/>
      <c r="JZ390" s="85"/>
      <c r="KA390" s="85"/>
      <c r="KB390" s="85"/>
      <c r="KC390" s="85"/>
    </row>
    <row r="391" spans="1:289" s="87" customFormat="1" ht="15" hidden="1" customHeight="1">
      <c r="A391" s="17"/>
      <c r="B391" s="20"/>
      <c r="C391" s="20"/>
      <c r="D391" s="18"/>
      <c r="E391" s="18"/>
      <c r="F391" s="18"/>
      <c r="G391" s="18"/>
      <c r="H391" s="18"/>
      <c r="I391" s="18"/>
      <c r="J391" s="18"/>
      <c r="K391" s="18"/>
      <c r="L391" s="18"/>
      <c r="M391" s="18"/>
      <c r="N391" s="18"/>
      <c r="O391" s="18"/>
      <c r="P391" s="18"/>
      <c r="Q391" s="18"/>
      <c r="R391" s="18"/>
      <c r="S391" s="18"/>
      <c r="T391" s="18"/>
      <c r="U391" s="18"/>
      <c r="V391" s="18"/>
      <c r="W391" s="20"/>
      <c r="X391" s="20"/>
      <c r="Y391" s="20"/>
      <c r="Z391" s="20"/>
      <c r="AA391" s="20"/>
      <c r="AB391" s="20"/>
      <c r="AC391" s="20"/>
      <c r="AD391" s="18"/>
      <c r="AE391" s="20"/>
      <c r="AF391" s="20"/>
      <c r="AG391" s="20"/>
      <c r="AH391" s="20"/>
      <c r="AI391" s="20"/>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71"/>
      <c r="BO391" s="171"/>
      <c r="BP391" s="171"/>
      <c r="BQ391" s="171"/>
      <c r="BR391" s="161"/>
      <c r="BS391" s="161"/>
      <c r="BT391" s="161"/>
      <c r="BU391" s="161"/>
      <c r="BV391" s="161"/>
      <c r="BW391" s="151"/>
      <c r="BX391" s="151"/>
      <c r="BY391" s="151"/>
      <c r="BZ391" s="151"/>
      <c r="CA391" s="151"/>
      <c r="CB391" s="129"/>
      <c r="CC391" s="129"/>
      <c r="CD391" s="129"/>
      <c r="CE391" s="129"/>
      <c r="CF391" s="129"/>
      <c r="CG391" s="129"/>
      <c r="CH391" s="129"/>
      <c r="CI391" s="129"/>
      <c r="CJ391" s="129"/>
      <c r="CK391" s="129"/>
      <c r="CL391" s="18"/>
      <c r="CM391" s="18"/>
      <c r="CN391" s="18"/>
      <c r="CO391" s="118"/>
      <c r="CP391" s="48"/>
      <c r="CQ391" s="18"/>
      <c r="CR391" s="18"/>
      <c r="CS391" s="18"/>
      <c r="CT391" s="18"/>
      <c r="CU391" s="18"/>
      <c r="CV391" s="18"/>
      <c r="CW391" s="18"/>
      <c r="CX391" s="18"/>
      <c r="CY391" s="34"/>
      <c r="CZ391" s="18"/>
      <c r="DA391" s="18"/>
      <c r="DB391" s="18"/>
      <c r="DC391" s="18"/>
      <c r="DD391" s="18"/>
      <c r="DE391" s="18"/>
      <c r="DF391" s="18"/>
      <c r="DG391" s="18"/>
      <c r="DH391" s="45"/>
      <c r="DI391" s="18"/>
      <c r="DJ391" s="18"/>
      <c r="DK391" s="18"/>
      <c r="DL391" s="18"/>
      <c r="DM391" s="18"/>
      <c r="DN391" s="18"/>
      <c r="DO391" s="18"/>
      <c r="DP391" s="18"/>
      <c r="DQ391" s="45"/>
      <c r="DR391" s="18"/>
      <c r="DS391" s="18"/>
      <c r="DT391" s="18"/>
      <c r="DU391" s="18"/>
      <c r="DV391" s="18"/>
      <c r="DW391" s="18"/>
      <c r="DX391" s="18"/>
      <c r="DY391" s="18"/>
      <c r="DZ391" s="45"/>
      <c r="EA391" s="18"/>
      <c r="EB391" s="18"/>
      <c r="EC391" s="18"/>
      <c r="ED391" s="18"/>
      <c r="EE391" s="18"/>
      <c r="EF391" s="18"/>
      <c r="EG391" s="18"/>
      <c r="EH391" s="18"/>
      <c r="EI391" s="45"/>
      <c r="EJ391" s="18"/>
      <c r="EK391" s="18"/>
      <c r="EL391" s="18"/>
      <c r="EM391" s="18"/>
      <c r="EN391" s="18"/>
      <c r="EO391" s="18"/>
      <c r="EP391" s="18"/>
      <c r="EQ391" s="18"/>
      <c r="ER391" s="45"/>
      <c r="ES391" s="110"/>
      <c r="ET391" s="110"/>
      <c r="EU391" s="110"/>
      <c r="EV391" s="110"/>
      <c r="EW391" s="192"/>
      <c r="EX391" s="192"/>
      <c r="EY391" s="192"/>
      <c r="EZ391" s="192"/>
      <c r="FA391" s="199"/>
      <c r="FB391" s="214"/>
      <c r="FC391" s="214"/>
      <c r="FD391" s="18"/>
      <c r="FE391" s="18"/>
      <c r="FF391" s="18"/>
      <c r="FG391" s="18"/>
      <c r="FH391" s="18"/>
      <c r="FI391" s="18"/>
      <c r="FJ391" s="34"/>
      <c r="FK391" s="18"/>
      <c r="FL391" s="18"/>
      <c r="FM391" s="18"/>
      <c r="FN391" s="18"/>
      <c r="FO391" s="18"/>
      <c r="FP391" s="18"/>
      <c r="FQ391" s="18"/>
      <c r="FR391" s="18"/>
      <c r="FS391" s="45"/>
      <c r="FT391" s="18"/>
      <c r="FU391" s="18"/>
      <c r="FV391" s="18"/>
      <c r="FW391" s="18"/>
      <c r="FX391" s="18"/>
      <c r="FY391" s="18"/>
      <c r="FZ391" s="18"/>
      <c r="GA391" s="18"/>
      <c r="GB391" s="45"/>
      <c r="GC391" s="110"/>
      <c r="GD391" s="110"/>
      <c r="GE391" s="110"/>
      <c r="GF391" s="110"/>
      <c r="GG391" s="110"/>
      <c r="GH391" s="110"/>
      <c r="GI391" s="110"/>
      <c r="GJ391" s="110"/>
      <c r="GK391" s="110"/>
      <c r="GL391" s="110"/>
      <c r="GM391" s="110"/>
      <c r="GN391" s="110"/>
      <c r="GO391" s="110"/>
      <c r="GP391" s="110"/>
      <c r="GQ391" s="110"/>
      <c r="GR391" s="110"/>
      <c r="GS391" s="110"/>
      <c r="GT391" s="110"/>
      <c r="GU391" s="110"/>
      <c r="GV391" s="110"/>
      <c r="GW391" s="110"/>
      <c r="GX391" s="110"/>
      <c r="GY391" s="45"/>
      <c r="GZ391" s="199"/>
      <c r="HA391" s="110"/>
      <c r="HB391" s="110"/>
      <c r="HC391" s="110"/>
      <c r="HD391" s="34">
        <f t="shared" si="317"/>
        <v>0</v>
      </c>
      <c r="HE391" s="25">
        <f t="shared" si="341"/>
        <v>0</v>
      </c>
      <c r="HF391" s="25">
        <f t="shared" si="342"/>
        <v>0</v>
      </c>
      <c r="HG391" s="25">
        <f t="shared" si="343"/>
        <v>0</v>
      </c>
      <c r="HH391" s="25">
        <f t="shared" si="344"/>
        <v>0</v>
      </c>
      <c r="HI391" s="25"/>
      <c r="HJ391" s="18"/>
      <c r="HK391" s="18"/>
      <c r="HL391" s="24" t="str">
        <f t="shared" si="374"/>
        <v>-</v>
      </c>
      <c r="HM391" s="107"/>
      <c r="HN391" s="85"/>
      <c r="HO391" s="204" t="str">
        <f t="shared" si="319"/>
        <v>---/---</v>
      </c>
      <c r="HP391" s="204" t="str">
        <f t="shared" si="320"/>
        <v>---/---</v>
      </c>
      <c r="HQ391" s="182" t="str">
        <f t="shared" si="321"/>
        <v>---/---</v>
      </c>
      <c r="HR391" s="182" t="str">
        <f t="shared" si="322"/>
        <v>---/---</v>
      </c>
      <c r="HS391" s="182" t="b">
        <f t="shared" si="323"/>
        <v>0</v>
      </c>
      <c r="HT391" s="182" t="str">
        <f t="shared" si="324"/>
        <v>---/---</v>
      </c>
      <c r="HU391" s="182" t="str">
        <f t="shared" si="325"/>
        <v>---/---</v>
      </c>
      <c r="HV391" s="191" t="str">
        <f t="shared" si="326"/>
        <v>---/---</v>
      </c>
      <c r="HW391" s="184" t="str">
        <f t="shared" si="327"/>
        <v>---/---</v>
      </c>
      <c r="HX391" s="191" t="str">
        <f t="shared" si="328"/>
        <v>---/---</v>
      </c>
      <c r="HY391" s="183"/>
      <c r="HZ391" s="182" t="str">
        <f t="shared" si="329"/>
        <v>---/---</v>
      </c>
      <c r="IA391" s="182" t="str">
        <f t="shared" si="330"/>
        <v>---/---</v>
      </c>
      <c r="IB391" s="182" t="str">
        <f t="shared" si="331"/>
        <v>---/---</v>
      </c>
      <c r="IC391" s="182" t="str">
        <f t="shared" si="332"/>
        <v>---/---</v>
      </c>
      <c r="ID391" s="182" t="str">
        <f t="shared" si="333"/>
        <v>---/---</v>
      </c>
      <c r="IE391" s="185" t="str">
        <f t="shared" si="334"/>
        <v>---/---</v>
      </c>
      <c r="IF391" s="135" t="s">
        <v>717</v>
      </c>
      <c r="IG391" s="181">
        <v>1</v>
      </c>
      <c r="IH391" s="85"/>
      <c r="II391" s="85"/>
      <c r="IJ391" s="85"/>
      <c r="IK391" s="85"/>
      <c r="IL391" s="85"/>
      <c r="IM391" s="85"/>
      <c r="IN391" s="85"/>
      <c r="IO391" s="85"/>
      <c r="IP391" s="85"/>
      <c r="IQ391" s="85"/>
      <c r="IR391" s="85"/>
      <c r="IS391" s="85"/>
      <c r="IT391" s="85"/>
      <c r="IU391" s="85"/>
      <c r="IV391" s="85"/>
      <c r="IW391" s="85"/>
      <c r="IX391" s="85"/>
      <c r="IY391" s="85"/>
      <c r="IZ391" s="85"/>
      <c r="JA391" s="85"/>
      <c r="JB391" s="85"/>
      <c r="JC391" s="85"/>
      <c r="JD391" s="85"/>
      <c r="JE391" s="85"/>
      <c r="JF391" s="85"/>
      <c r="JG391" s="85"/>
      <c r="JH391" s="85"/>
      <c r="JI391" s="85"/>
      <c r="JJ391" s="85"/>
      <c r="JK391" s="85"/>
      <c r="JL391" s="85"/>
      <c r="JM391" s="85"/>
      <c r="JN391" s="85"/>
      <c r="JO391" s="85"/>
      <c r="JP391" s="85"/>
      <c r="JQ391" s="85"/>
      <c r="JR391" s="85"/>
      <c r="JS391" s="85"/>
      <c r="JT391" s="85"/>
      <c r="JU391" s="85"/>
      <c r="JV391" s="85"/>
      <c r="JW391" s="85"/>
      <c r="JX391" s="85"/>
      <c r="JY391" s="85"/>
      <c r="JZ391" s="85"/>
      <c r="KA391" s="85"/>
      <c r="KB391" s="85"/>
      <c r="KC391" s="85"/>
    </row>
    <row r="392" spans="1:289" s="57" customFormat="1" ht="57" hidden="1" customHeight="1">
      <c r="A392" s="42"/>
      <c r="B392" s="19" t="s">
        <v>156</v>
      </c>
      <c r="C392" s="19" t="s">
        <v>157</v>
      </c>
      <c r="D392" s="5"/>
      <c r="E392" s="5"/>
      <c r="F392" s="5"/>
      <c r="G392" s="5"/>
      <c r="H392" s="5" t="s">
        <v>727</v>
      </c>
      <c r="I392" s="5" t="s">
        <v>736</v>
      </c>
      <c r="J392" s="5"/>
      <c r="K392" s="5"/>
      <c r="L392" s="5"/>
      <c r="M392" s="5"/>
      <c r="N392" s="5"/>
      <c r="O392" s="5"/>
      <c r="P392" s="5" t="s">
        <v>751</v>
      </c>
      <c r="Q392" s="5" t="s">
        <v>752</v>
      </c>
      <c r="R392" s="5" t="s">
        <v>209</v>
      </c>
      <c r="S392" s="5" t="s">
        <v>362</v>
      </c>
      <c r="T392" s="5" t="s">
        <v>370</v>
      </c>
      <c r="U392" s="5" t="s">
        <v>158</v>
      </c>
      <c r="V392" s="5"/>
      <c r="W392" s="5" t="str">
        <f>CONCATENATE(X392,"-",Y392,"-",Z392,AA392,,AB392,"-",AC392)</f>
        <v>3-70-JSMCI-0001</v>
      </c>
      <c r="X392" s="19" t="s">
        <v>180</v>
      </c>
      <c r="Y392" s="19">
        <v>70</v>
      </c>
      <c r="Z392" s="19" t="s">
        <v>309</v>
      </c>
      <c r="AA392" s="19" t="s">
        <v>305</v>
      </c>
      <c r="AB392" s="19" t="s">
        <v>306</v>
      </c>
      <c r="AC392" s="19" t="s">
        <v>188</v>
      </c>
      <c r="AD392" s="5"/>
      <c r="AE392" s="19">
        <v>4</v>
      </c>
      <c r="AF392" s="19" t="s">
        <v>181</v>
      </c>
      <c r="AG392" s="19" t="s">
        <v>183</v>
      </c>
      <c r="AH392" s="19">
        <v>320</v>
      </c>
      <c r="AI392" s="19" t="s">
        <v>192</v>
      </c>
      <c r="AJ392" s="5"/>
      <c r="AK392" s="5"/>
      <c r="AL392" s="5" t="s">
        <v>121</v>
      </c>
      <c r="AM392" s="5"/>
      <c r="AN392" s="5" t="s">
        <v>167</v>
      </c>
      <c r="AO392" s="5" t="str">
        <f>CONCATENATE("0055-",B392,"-",C392,"-","4",".",AE392,".",AF392,".",AG392,".",AH392,"-",AL392,".",AN392,"-",AI392)</f>
        <v>0055-CPC-GA1-4.4.4.70.320-ATH2.RD-0002</v>
      </c>
      <c r="AP392" s="5" t="str">
        <f>CONCATENATE("0055-",B392,"-",C392,"-","4",".",AE392,".",AF392,".",AG392,".",AH392,"-",AL392,"-",AN392,"-",AI392,"_",BD392,"_",U392)</f>
        <v>0055-CPC-GA1-4.4.4.70.320-ATH2-RD-0002_A1_ER</v>
      </c>
      <c r="AQ392" s="13" t="s">
        <v>324</v>
      </c>
      <c r="AR392" s="13" t="s">
        <v>397</v>
      </c>
      <c r="AS392" s="13" t="s">
        <v>377</v>
      </c>
      <c r="AT392" s="13" t="s">
        <v>378</v>
      </c>
      <c r="AU392" s="13" t="s">
        <v>318</v>
      </c>
      <c r="AV392" s="13" t="s">
        <v>333</v>
      </c>
      <c r="AW392" s="13" t="str">
        <f>CONCATENATE(AQ392," ",AS392,CHAR(10),W392,CHAR(10),AU392)</f>
        <v>SIS Marshalling Cabinet for IS channels 
3-70-JSMCI-0001
List of drawings</v>
      </c>
      <c r="AX392" s="13" t="str">
        <f>CONCATENATE(AR392," ",AT392,CHAR(10),W392,CHAR(10),AV392)</f>
        <v>Шкаф кроссовый ПАЗ, аналоговые и дискретные сигналы, искробезопасный
3-70-JSMCI-0001
Ведомость документов</v>
      </c>
      <c r="AY392" s="5"/>
      <c r="AZ392" s="5" t="s">
        <v>490</v>
      </c>
      <c r="BA392" s="5" t="s">
        <v>489</v>
      </c>
      <c r="BB392" s="5" t="str">
        <f>IF(FW392&gt;0,"02",IF(FN392&gt;0,"01",IF(FE392&gt;0,"00",IF(EM392&gt;0,"G1",IF(ED392&gt;0,"F1",IF(DU392&gt;0,"E1",IF(DL392&gt;0,"D1",IF(DC392&gt;0,"C1",IF(CT392&gt;0,"B1",IF(BM392&gt;0,"A1","-"))))))))))</f>
        <v>A1</v>
      </c>
      <c r="BC392" s="167" t="str">
        <f t="shared" ref="BC392:BC396" si="375">IF(OR(BB392="A1",BB392="B1",BB392="C1",BB392="D1",BB392="E1",BB392="F1",BB392="G1",BB392="H1"),"IFR",IF(OR(BB392="00",BB392="01",BB392="02",BB392="03",BB392="04",BB392="05"),"IFU","-"))</f>
        <v>IFR</v>
      </c>
      <c r="BD392" s="5" t="str">
        <f t="shared" ref="BD392:BD396" si="376">BB392</f>
        <v>A1</v>
      </c>
      <c r="BE392" s="5"/>
      <c r="BF392" s="5"/>
      <c r="BG392" s="12"/>
      <c r="BH392" s="5"/>
      <c r="BI392" s="5"/>
      <c r="BJ392" s="54">
        <f>FB392-(28+15)</f>
        <v>44173</v>
      </c>
      <c r="BK392" s="54">
        <f ca="1">IF(BM392&gt;0,BL392,IF(BJ392&lt;TODAY(),WORKDAY(TODAY(),10),BJ392))</f>
        <v>44250</v>
      </c>
      <c r="BL392" s="193">
        <v>44250</v>
      </c>
      <c r="BM392" s="167" t="s">
        <v>784</v>
      </c>
      <c r="BN392" s="167"/>
      <c r="BO392" s="167"/>
      <c r="BP392" s="167"/>
      <c r="BQ392" s="167"/>
      <c r="BR392" s="157"/>
      <c r="BS392" s="157"/>
      <c r="BT392" s="157"/>
      <c r="BU392" s="157"/>
      <c r="BV392" s="157"/>
      <c r="BW392" s="147"/>
      <c r="BX392" s="147"/>
      <c r="BY392" s="147"/>
      <c r="BZ392" s="147"/>
      <c r="CA392" s="147"/>
      <c r="CB392" s="125"/>
      <c r="CC392" s="125"/>
      <c r="CD392" s="125"/>
      <c r="CE392" s="125"/>
      <c r="CF392" s="125"/>
      <c r="CG392" s="125"/>
      <c r="CH392" s="125"/>
      <c r="CI392" s="125"/>
      <c r="CJ392" s="125"/>
      <c r="CK392" s="125"/>
      <c r="CL392" s="24">
        <f>WORKDAY(BJ392,20)</f>
        <v>44201</v>
      </c>
      <c r="CM392" s="24">
        <f ca="1">IF(BM392&gt;0,WORKDAY(BK392,10),"-")</f>
        <v>44264</v>
      </c>
      <c r="CN392" s="54"/>
      <c r="CO392" s="117"/>
      <c r="CP392" s="34"/>
      <c r="CQ392" s="24">
        <f>WORKDAY(CL392,10)</f>
        <v>44215</v>
      </c>
      <c r="CR392" s="24" t="str">
        <f>IF(CO392&gt;0,WORKDAY(CM392,10),"-")</f>
        <v>-</v>
      </c>
      <c r="CS392" s="54"/>
      <c r="CT392" s="5"/>
      <c r="CU392" s="24" t="str">
        <f>IF(CT392&gt;0,WORKDAY(CQ392,10),"-")</f>
        <v>-</v>
      </c>
      <c r="CV392" s="24" t="str">
        <f>IF(CT392&gt;0,WORKDAY(CR392,10),"-")</f>
        <v>-</v>
      </c>
      <c r="CW392" s="54"/>
      <c r="CX392" s="5"/>
      <c r="CY392" s="34"/>
      <c r="CZ392" s="24" t="str">
        <f>IF(CX392&gt;0,WORKDAY(CU392,10),"-")</f>
        <v>-</v>
      </c>
      <c r="DA392" s="24" t="str">
        <f>IF(CX392&gt;0,WORKDAY(CV392,10),"-")</f>
        <v>-</v>
      </c>
      <c r="DB392" s="24"/>
      <c r="DC392" s="5"/>
      <c r="DD392" s="24" t="str">
        <f>IF(DC392&gt;0,WORKDAY(CZ392,10),"-")</f>
        <v>-</v>
      </c>
      <c r="DE392" s="24" t="str">
        <f>IF(DC392&gt;0,WORKDAY(DA392,10),"-")</f>
        <v>-</v>
      </c>
      <c r="DF392" s="5"/>
      <c r="DG392" s="5"/>
      <c r="DH392" s="54"/>
      <c r="DI392" s="24" t="str">
        <f>IF(DG392&gt;0,WORKDAY(DD392,10),"-")</f>
        <v>-</v>
      </c>
      <c r="DJ392" s="24" t="str">
        <f>IF(DG392&gt;0,WORKDAY(DE392,10),"-")</f>
        <v>-</v>
      </c>
      <c r="DK392" s="5"/>
      <c r="DL392" s="5"/>
      <c r="DM392" s="24" t="str">
        <f>IF(DL392&gt;0,WORKDAY(DI392,10),"-")</f>
        <v>-</v>
      </c>
      <c r="DN392" s="24" t="str">
        <f>IF(DL392&gt;0,WORKDAY(DJ392,10),"-")</f>
        <v>-</v>
      </c>
      <c r="DO392" s="5"/>
      <c r="DP392" s="5"/>
      <c r="DQ392" s="54"/>
      <c r="DR392" s="24" t="str">
        <f>IF(DP392&gt;0,WORKDAY(DM392,10),"-")</f>
        <v>-</v>
      </c>
      <c r="DS392" s="24" t="str">
        <f>IF(DP392&gt;0,WORKDAY(DN392,10),"-")</f>
        <v>-</v>
      </c>
      <c r="DT392" s="5"/>
      <c r="DU392" s="5"/>
      <c r="DV392" s="24" t="str">
        <f>IF(DU392&gt;0,WORKDAY(DR392,10),"-")</f>
        <v>-</v>
      </c>
      <c r="DW392" s="24" t="str">
        <f>IF(DU392&gt;0,WORKDAY(DS392,10),"-")</f>
        <v>-</v>
      </c>
      <c r="DX392" s="5"/>
      <c r="DY392" s="5"/>
      <c r="DZ392" s="54"/>
      <c r="EA392" s="24" t="str">
        <f>IF(DY392&gt;0,WORKDAY(DV392,10),"-")</f>
        <v>-</v>
      </c>
      <c r="EB392" s="24" t="str">
        <f>IF(DY392&gt;0,WORKDAY(DW392,10),"-")</f>
        <v>-</v>
      </c>
      <c r="EC392" s="5"/>
      <c r="ED392" s="5"/>
      <c r="EE392" s="24" t="str">
        <f>IF(ED392&gt;0,WORKDAY(EA392,10),"-")</f>
        <v>-</v>
      </c>
      <c r="EF392" s="24" t="str">
        <f>IF(ED392&gt;0,WORKDAY(EB392,10),"-")</f>
        <v>-</v>
      </c>
      <c r="EG392" s="5"/>
      <c r="EH392" s="5"/>
      <c r="EI392" s="54"/>
      <c r="EJ392" s="24" t="str">
        <f>IF(EH392&gt;0,WORKDAY(EE392,10),"-")</f>
        <v>-</v>
      </c>
      <c r="EK392" s="24" t="str">
        <f>IF(EH392&gt;0,WORKDAY(EF392,10),"-")</f>
        <v>-</v>
      </c>
      <c r="EL392" s="5"/>
      <c r="EM392" s="5"/>
      <c r="EN392" s="24" t="str">
        <f>IF(EM392&gt;0,WORKDAY(EJ392,10),"-")</f>
        <v>-</v>
      </c>
      <c r="EO392" s="24" t="str">
        <f>IF(EM392&gt;0,WORKDAY(EK392,10),"-")</f>
        <v>-</v>
      </c>
      <c r="EP392" s="5"/>
      <c r="EQ392" s="5"/>
      <c r="ER392" s="54"/>
      <c r="ES392" s="54"/>
      <c r="ET392" s="54"/>
      <c r="EU392" s="54"/>
      <c r="EV392" s="54"/>
      <c r="EW392" s="24"/>
      <c r="EX392" s="24"/>
      <c r="EY392" s="167"/>
      <c r="EZ392" s="167"/>
      <c r="FA392" s="193"/>
      <c r="FB392" s="214">
        <v>44216</v>
      </c>
      <c r="FC392" s="214">
        <f>FB392</f>
        <v>44216</v>
      </c>
      <c r="FD392" s="5"/>
      <c r="FE392" s="167"/>
      <c r="FF392" s="24" t="str">
        <f>IF(FE392&gt;0,WORKDAY(FB392,10),"-")</f>
        <v>-</v>
      </c>
      <c r="FG392" s="24" t="str">
        <f>IF(FE392&gt;0,WORKDAY(FC392,10),"-")</f>
        <v>-</v>
      </c>
      <c r="FH392" s="5"/>
      <c r="FI392" s="5"/>
      <c r="FJ392" s="34"/>
      <c r="FK392" s="24">
        <f t="shared" ref="FK392:FK395" si="377">WORKDAY(FB392,20)</f>
        <v>44244</v>
      </c>
      <c r="FL392" s="24">
        <f t="shared" si="371"/>
        <v>44244</v>
      </c>
      <c r="FM392" s="5"/>
      <c r="FN392" s="5"/>
      <c r="FO392" s="24" t="str">
        <f>IF(FN392&gt;0,WORKDAY(FK392,10),"-")</f>
        <v>-</v>
      </c>
      <c r="FP392" s="24" t="str">
        <f>IF(FN392&gt;0,WORKDAY(FL392,10),"-")</f>
        <v>-</v>
      </c>
      <c r="FQ392" s="5"/>
      <c r="FR392" s="5"/>
      <c r="FS392" s="54"/>
      <c r="FT392" s="24">
        <f t="shared" ref="FT392:FT395" si="378">WORKDAY(FK392,20)</f>
        <v>44272</v>
      </c>
      <c r="FU392" s="24">
        <f t="shared" si="373"/>
        <v>44272</v>
      </c>
      <c r="FV392" s="5"/>
      <c r="FW392" s="5"/>
      <c r="FX392" s="24" t="str">
        <f>IF(FW392&gt;0,WORKDAY(FT392,10),"-")</f>
        <v>-</v>
      </c>
      <c r="FY392" s="24" t="str">
        <f>IF(FW392&gt;0,WORKDAY(FU392,10),"-")</f>
        <v>-</v>
      </c>
      <c r="FZ392" s="5"/>
      <c r="GA392" s="5"/>
      <c r="GB392" s="54"/>
      <c r="GC392" s="54"/>
      <c r="GD392" s="54"/>
      <c r="GE392" s="54"/>
      <c r="GF392" s="54"/>
      <c r="GG392" s="54"/>
      <c r="GH392" s="54"/>
      <c r="GI392" s="54"/>
      <c r="GJ392" s="54"/>
      <c r="GK392" s="54"/>
      <c r="GL392" s="54"/>
      <c r="GM392" s="54"/>
      <c r="GN392" s="54"/>
      <c r="GO392" s="54"/>
      <c r="GP392" s="54"/>
      <c r="GQ392" s="54"/>
      <c r="GR392" s="54"/>
      <c r="GS392" s="54"/>
      <c r="GT392" s="54"/>
      <c r="GU392" s="54"/>
      <c r="GV392" s="54"/>
      <c r="GW392" s="54"/>
      <c r="GX392" s="54"/>
      <c r="GY392" s="54"/>
      <c r="GZ392" s="193"/>
      <c r="HA392" s="54"/>
      <c r="HB392" s="54"/>
      <c r="HC392" s="54"/>
      <c r="HD392" s="34">
        <f t="shared" ref="HD392:HD455" ca="1" si="379">IF(AZ392="аннулирован / VOID",0,IF(BK392&gt;0,1,0))</f>
        <v>1</v>
      </c>
      <c r="HE392" s="25">
        <f t="shared" ca="1" si="341"/>
        <v>6.8389057750759875E-4</v>
      </c>
      <c r="HF392" s="25">
        <f t="shared" ca="1" si="342"/>
        <v>1.5197568389057751E-3</v>
      </c>
      <c r="HG392" s="25">
        <f t="shared" ca="1" si="343"/>
        <v>9.0543259557344079E-4</v>
      </c>
      <c r="HH392" s="25">
        <f t="shared" ca="1" si="344"/>
        <v>2.012072434607646E-3</v>
      </c>
      <c r="HI392" s="25"/>
      <c r="HJ392" s="25"/>
      <c r="HK392" s="5"/>
      <c r="HL392" s="24">
        <f t="shared" ca="1" si="374"/>
        <v>44250</v>
      </c>
      <c r="HM392" s="107"/>
      <c r="HN392" s="85"/>
      <c r="HO392" s="204" t="str">
        <f t="shared" si="319"/>
        <v>ожидание A1</v>
      </c>
      <c r="HP392" s="204" t="str">
        <f t="shared" si="320"/>
        <v>не выгружено 00</v>
      </c>
      <c r="HQ392" s="182" t="str">
        <f t="shared" si="321"/>
        <v>выгружено A1</v>
      </c>
      <c r="HR392" s="182" t="str">
        <f t="shared" si="322"/>
        <v>ожидание A1</v>
      </c>
      <c r="HS392" s="182" t="b">
        <f t="shared" si="323"/>
        <v>0</v>
      </c>
      <c r="HT392" s="182" t="str">
        <f t="shared" si="324"/>
        <v>ожидание замечаний</v>
      </c>
      <c r="HU392" s="182" t="str">
        <f t="shared" si="325"/>
        <v>0055-P2-GA1-CPC-TRM-00661</v>
      </c>
      <c r="HV392" s="191">
        <f t="shared" si="326"/>
        <v>44250</v>
      </c>
      <c r="HW392" s="184" t="str">
        <f t="shared" si="327"/>
        <v>ожидание A1</v>
      </c>
      <c r="HX392" s="191" t="str">
        <f t="shared" si="328"/>
        <v>ожидание A1</v>
      </c>
      <c r="HY392" s="183"/>
      <c r="HZ392" s="182" t="str">
        <f t="shared" si="329"/>
        <v>выгружено</v>
      </c>
      <c r="IA392" s="182" t="str">
        <f t="shared" si="330"/>
        <v>A1</v>
      </c>
      <c r="IB392" s="182" t="str">
        <f t="shared" si="331"/>
        <v>ожидание замечаний к ревизии</v>
      </c>
      <c r="IC392" s="182" t="str">
        <f t="shared" si="332"/>
        <v>A1</v>
      </c>
      <c r="ID392" s="182" t="str">
        <f t="shared" si="333"/>
        <v>A1</v>
      </c>
      <c r="IE392" s="185" t="str">
        <f t="shared" si="334"/>
        <v>1</v>
      </c>
      <c r="IF392" s="135" t="s">
        <v>705</v>
      </c>
      <c r="IG392" s="181">
        <v>1</v>
      </c>
      <c r="IH392" s="85"/>
      <c r="II392" s="85"/>
      <c r="IJ392" s="85"/>
      <c r="IK392" s="85"/>
      <c r="IL392" s="85"/>
      <c r="IM392" s="85"/>
      <c r="IN392" s="85"/>
      <c r="IO392" s="85"/>
      <c r="IP392" s="85"/>
      <c r="IQ392" s="85"/>
      <c r="IR392" s="85"/>
      <c r="IS392" s="85"/>
      <c r="IT392" s="85"/>
      <c r="IU392" s="85"/>
      <c r="IV392" s="85"/>
      <c r="IW392" s="85"/>
      <c r="IX392" s="85"/>
      <c r="IY392" s="85"/>
      <c r="IZ392" s="85"/>
      <c r="JA392" s="85"/>
      <c r="JB392" s="85"/>
      <c r="JC392" s="85"/>
      <c r="JD392" s="85"/>
      <c r="JE392" s="85"/>
      <c r="JF392" s="85"/>
      <c r="JG392" s="85"/>
      <c r="JH392" s="85"/>
      <c r="JI392" s="85"/>
      <c r="JJ392" s="85"/>
      <c r="JK392" s="85"/>
      <c r="JL392" s="85"/>
      <c r="JM392" s="85"/>
      <c r="JN392" s="85"/>
      <c r="JO392" s="85"/>
      <c r="JP392" s="85"/>
      <c r="JQ392" s="85"/>
      <c r="JR392" s="85"/>
      <c r="JS392" s="85"/>
      <c r="JT392" s="85"/>
      <c r="JU392" s="85"/>
      <c r="JV392" s="85"/>
      <c r="JW392" s="85"/>
      <c r="JX392" s="85"/>
      <c r="JY392" s="85"/>
      <c r="JZ392" s="85"/>
      <c r="KA392" s="85"/>
      <c r="KB392" s="85"/>
      <c r="KC392" s="85"/>
    </row>
    <row r="393" spans="1:289" s="57" customFormat="1" ht="57" hidden="1" customHeight="1">
      <c r="A393" s="42"/>
      <c r="B393" s="19" t="s">
        <v>156</v>
      </c>
      <c r="C393" s="19" t="s">
        <v>157</v>
      </c>
      <c r="D393" s="5"/>
      <c r="E393" s="5"/>
      <c r="F393" s="5"/>
      <c r="G393" s="5"/>
      <c r="H393" s="5" t="s">
        <v>727</v>
      </c>
      <c r="I393" s="5" t="s">
        <v>736</v>
      </c>
      <c r="J393" s="5"/>
      <c r="K393" s="5"/>
      <c r="L393" s="5"/>
      <c r="M393" s="5"/>
      <c r="N393" s="5"/>
      <c r="O393" s="5"/>
      <c r="P393" s="5" t="s">
        <v>751</v>
      </c>
      <c r="Q393" s="5" t="s">
        <v>752</v>
      </c>
      <c r="R393" s="5" t="s">
        <v>209</v>
      </c>
      <c r="S393" s="5" t="s">
        <v>362</v>
      </c>
      <c r="T393" s="5" t="s">
        <v>370</v>
      </c>
      <c r="U393" s="5" t="s">
        <v>158</v>
      </c>
      <c r="V393" s="5"/>
      <c r="W393" s="5" t="str">
        <f>CONCATENATE(X393,"-",Y393,"-",Z393,AA393,,AB393,"-",AC393)</f>
        <v>3-70-JSMCI-0001</v>
      </c>
      <c r="X393" s="19" t="s">
        <v>180</v>
      </c>
      <c r="Y393" s="19">
        <v>70</v>
      </c>
      <c r="Z393" s="19" t="s">
        <v>309</v>
      </c>
      <c r="AA393" s="19" t="s">
        <v>305</v>
      </c>
      <c r="AB393" s="19" t="s">
        <v>306</v>
      </c>
      <c r="AC393" s="19" t="s">
        <v>188</v>
      </c>
      <c r="AD393" s="5"/>
      <c r="AE393" s="19">
        <v>4</v>
      </c>
      <c r="AF393" s="19" t="s">
        <v>181</v>
      </c>
      <c r="AG393" s="19" t="s">
        <v>183</v>
      </c>
      <c r="AH393" s="19">
        <v>320</v>
      </c>
      <c r="AI393" s="19" t="s">
        <v>192</v>
      </c>
      <c r="AJ393" s="5"/>
      <c r="AK393" s="5"/>
      <c r="AL393" s="5" t="s">
        <v>121</v>
      </c>
      <c r="AM393" s="5"/>
      <c r="AN393" s="5" t="s">
        <v>168</v>
      </c>
      <c r="AO393" s="5" t="str">
        <f>CONCATENATE("0055-",B393,"-",C393,"-","4",".",AE393,".",AF393,".",AG393,".",AH393,"-",AL393,".",AN393,"-",AI393)</f>
        <v>0055-CPC-GA1-4.4.4.70.320-ATH2.SP-0002</v>
      </c>
      <c r="AP393" s="5" t="str">
        <f>CONCATENATE("0055-",B393,"-",C393,"-","4",".",AE393,".",AF393,".",AG393,".",AH393,"-",AL393,"-",AN393,"-",AI393,"_",BD393,"_",U393)</f>
        <v>0055-CPC-GA1-4.4.4.70.320-ATH2-SP-0002_A1_ER</v>
      </c>
      <c r="AQ393" s="13" t="s">
        <v>324</v>
      </c>
      <c r="AR393" s="13" t="s">
        <v>397</v>
      </c>
      <c r="AS393" s="13" t="s">
        <v>377</v>
      </c>
      <c r="AT393" s="13" t="s">
        <v>378</v>
      </c>
      <c r="AU393" s="13" t="s">
        <v>319</v>
      </c>
      <c r="AV393" s="13" t="s">
        <v>334</v>
      </c>
      <c r="AW393" s="13" t="str">
        <f>CONCATENATE(AQ393," ",AS393,CHAR(10),W393,CHAR(10),AU393)</f>
        <v>SIS Marshalling Cabinet for IS channels 
3-70-JSMCI-0001
List of elements</v>
      </c>
      <c r="AX393" s="13" t="str">
        <f>CONCATENATE(AR393," ",AT393,CHAR(10),W393,CHAR(10),AV393)</f>
        <v>Шкаф кроссовый ПАЗ, аналоговые и дискретные сигналы, искробезопасный
3-70-JSMCI-0001
Перечень элементов</v>
      </c>
      <c r="AY393" s="5"/>
      <c r="AZ393" s="5" t="s">
        <v>490</v>
      </c>
      <c r="BA393" s="167" t="s">
        <v>489</v>
      </c>
      <c r="BB393" s="5" t="str">
        <f>IF(FW393&gt;0,"02",IF(FN393&gt;0,"01",IF(FE393&gt;0,"00",IF(EM393&gt;0,"G1",IF(ED393&gt;0,"F1",IF(DU393&gt;0,"E1",IF(DL393&gt;0,"D1",IF(DC393&gt;0,"C1",IF(CT393&gt;0,"B1",IF(BM393&gt;0,"A1","-"))))))))))</f>
        <v>A1</v>
      </c>
      <c r="BC393" s="167" t="str">
        <f t="shared" si="375"/>
        <v>IFR</v>
      </c>
      <c r="BD393" s="5" t="str">
        <f t="shared" si="376"/>
        <v>A1</v>
      </c>
      <c r="BE393" s="5"/>
      <c r="BF393" s="5"/>
      <c r="BG393" s="12"/>
      <c r="BH393" s="5"/>
      <c r="BI393" s="5"/>
      <c r="BJ393" s="54">
        <f>FB393-(28+15)</f>
        <v>44173</v>
      </c>
      <c r="BK393" s="54">
        <f ca="1">IF(BM393&gt;0,BL393,IF(BJ393&lt;TODAY(),WORKDAY(TODAY(),10),BJ393))</f>
        <v>44250</v>
      </c>
      <c r="BL393" s="193">
        <v>44250</v>
      </c>
      <c r="BM393" s="167" t="s">
        <v>784</v>
      </c>
      <c r="BN393" s="167"/>
      <c r="BO393" s="167"/>
      <c r="BP393" s="167"/>
      <c r="BQ393" s="167"/>
      <c r="BR393" s="157"/>
      <c r="BS393" s="157"/>
      <c r="BT393" s="157"/>
      <c r="BU393" s="157"/>
      <c r="BV393" s="157"/>
      <c r="BW393" s="147"/>
      <c r="BX393" s="147"/>
      <c r="BY393" s="147"/>
      <c r="BZ393" s="147"/>
      <c r="CA393" s="147"/>
      <c r="CB393" s="125"/>
      <c r="CC393" s="125"/>
      <c r="CD393" s="125"/>
      <c r="CE393" s="125"/>
      <c r="CF393" s="125"/>
      <c r="CG393" s="125"/>
      <c r="CH393" s="125"/>
      <c r="CI393" s="125"/>
      <c r="CJ393" s="125"/>
      <c r="CK393" s="125"/>
      <c r="CL393" s="24">
        <f>WORKDAY(BJ393,20)</f>
        <v>44201</v>
      </c>
      <c r="CM393" s="24">
        <f ca="1">IF(BM393&gt;0,WORKDAY(BK393,10),"-")</f>
        <v>44264</v>
      </c>
      <c r="CN393" s="54"/>
      <c r="CO393" s="117"/>
      <c r="CP393" s="34"/>
      <c r="CQ393" s="24">
        <f>WORKDAY(CL393,10)</f>
        <v>44215</v>
      </c>
      <c r="CR393" s="24" t="str">
        <f>IF(CO393&gt;0,WORKDAY(CM393,10),"-")</f>
        <v>-</v>
      </c>
      <c r="CS393" s="54"/>
      <c r="CT393" s="5"/>
      <c r="CU393" s="24" t="str">
        <f>IF(CT393&gt;0,WORKDAY(CQ393,10),"-")</f>
        <v>-</v>
      </c>
      <c r="CV393" s="24" t="str">
        <f>IF(CT393&gt;0,WORKDAY(CR393,10),"-")</f>
        <v>-</v>
      </c>
      <c r="CW393" s="54"/>
      <c r="CX393" s="5"/>
      <c r="CY393" s="34"/>
      <c r="CZ393" s="24" t="str">
        <f>IF(CX393&gt;0,WORKDAY(CU393,10),"-")</f>
        <v>-</v>
      </c>
      <c r="DA393" s="24" t="str">
        <f>IF(CX393&gt;0,WORKDAY(CV393,10),"-")</f>
        <v>-</v>
      </c>
      <c r="DB393" s="24"/>
      <c r="DC393" s="5"/>
      <c r="DD393" s="24" t="str">
        <f>IF(DC393&gt;0,WORKDAY(CZ393,10),"-")</f>
        <v>-</v>
      </c>
      <c r="DE393" s="24" t="str">
        <f>IF(DC393&gt;0,WORKDAY(DA393,10),"-")</f>
        <v>-</v>
      </c>
      <c r="DF393" s="5"/>
      <c r="DG393" s="5"/>
      <c r="DH393" s="54"/>
      <c r="DI393" s="24" t="str">
        <f>IF(DG393&gt;0,WORKDAY(DD393,10),"-")</f>
        <v>-</v>
      </c>
      <c r="DJ393" s="24" t="str">
        <f>IF(DG393&gt;0,WORKDAY(DE393,10),"-")</f>
        <v>-</v>
      </c>
      <c r="DK393" s="5"/>
      <c r="DL393" s="5"/>
      <c r="DM393" s="24" t="str">
        <f>IF(DL393&gt;0,WORKDAY(DI393,10),"-")</f>
        <v>-</v>
      </c>
      <c r="DN393" s="24" t="str">
        <f>IF(DL393&gt;0,WORKDAY(DJ393,10),"-")</f>
        <v>-</v>
      </c>
      <c r="DO393" s="5"/>
      <c r="DP393" s="5"/>
      <c r="DQ393" s="54"/>
      <c r="DR393" s="24" t="str">
        <f>IF(DP393&gt;0,WORKDAY(DM393,10),"-")</f>
        <v>-</v>
      </c>
      <c r="DS393" s="24" t="str">
        <f>IF(DP393&gt;0,WORKDAY(DN393,10),"-")</f>
        <v>-</v>
      </c>
      <c r="DT393" s="5"/>
      <c r="DU393" s="5"/>
      <c r="DV393" s="24" t="str">
        <f>IF(DU393&gt;0,WORKDAY(DR393,10),"-")</f>
        <v>-</v>
      </c>
      <c r="DW393" s="24" t="str">
        <f>IF(DU393&gt;0,WORKDAY(DS393,10),"-")</f>
        <v>-</v>
      </c>
      <c r="DX393" s="5"/>
      <c r="DY393" s="5"/>
      <c r="DZ393" s="54"/>
      <c r="EA393" s="24" t="str">
        <f>IF(DY393&gt;0,WORKDAY(DV393,10),"-")</f>
        <v>-</v>
      </c>
      <c r="EB393" s="24" t="str">
        <f>IF(DY393&gt;0,WORKDAY(DW393,10),"-")</f>
        <v>-</v>
      </c>
      <c r="EC393" s="5"/>
      <c r="ED393" s="5"/>
      <c r="EE393" s="24" t="str">
        <f>IF(ED393&gt;0,WORKDAY(EA393,10),"-")</f>
        <v>-</v>
      </c>
      <c r="EF393" s="24" t="str">
        <f>IF(ED393&gt;0,WORKDAY(EB393,10),"-")</f>
        <v>-</v>
      </c>
      <c r="EG393" s="5"/>
      <c r="EH393" s="5"/>
      <c r="EI393" s="54"/>
      <c r="EJ393" s="24" t="str">
        <f>IF(EH393&gt;0,WORKDAY(EE393,10),"-")</f>
        <v>-</v>
      </c>
      <c r="EK393" s="24" t="str">
        <f>IF(EH393&gt;0,WORKDAY(EF393,10),"-")</f>
        <v>-</v>
      </c>
      <c r="EL393" s="5"/>
      <c r="EM393" s="5"/>
      <c r="EN393" s="24" t="str">
        <f>IF(EM393&gt;0,WORKDAY(EJ393,10),"-")</f>
        <v>-</v>
      </c>
      <c r="EO393" s="24" t="str">
        <f>IF(EM393&gt;0,WORKDAY(EK393,10),"-")</f>
        <v>-</v>
      </c>
      <c r="EP393" s="5"/>
      <c r="EQ393" s="5"/>
      <c r="ER393" s="54"/>
      <c r="ES393" s="54"/>
      <c r="ET393" s="54"/>
      <c r="EU393" s="54"/>
      <c r="EV393" s="54"/>
      <c r="EW393" s="24"/>
      <c r="EX393" s="24"/>
      <c r="EY393" s="167"/>
      <c r="EZ393" s="167"/>
      <c r="FA393" s="193"/>
      <c r="FB393" s="214">
        <v>44216</v>
      </c>
      <c r="FC393" s="214">
        <f>FB393</f>
        <v>44216</v>
      </c>
      <c r="FD393" s="5"/>
      <c r="FE393" s="167"/>
      <c r="FF393" s="24" t="str">
        <f>IF(FE393&gt;0,WORKDAY(FB393,10),"-")</f>
        <v>-</v>
      </c>
      <c r="FG393" s="24" t="str">
        <f>IF(FE393&gt;0,WORKDAY(FC393,10),"-")</f>
        <v>-</v>
      </c>
      <c r="FH393" s="5"/>
      <c r="FI393" s="5"/>
      <c r="FJ393" s="34"/>
      <c r="FK393" s="24">
        <f t="shared" si="377"/>
        <v>44244</v>
      </c>
      <c r="FL393" s="24">
        <f t="shared" si="371"/>
        <v>44244</v>
      </c>
      <c r="FM393" s="5"/>
      <c r="FN393" s="5"/>
      <c r="FO393" s="24" t="str">
        <f>IF(FN393&gt;0,WORKDAY(FK393,10),"-")</f>
        <v>-</v>
      </c>
      <c r="FP393" s="24" t="str">
        <f>IF(FN393&gt;0,WORKDAY(FL393,10),"-")</f>
        <v>-</v>
      </c>
      <c r="FQ393" s="5"/>
      <c r="FR393" s="5"/>
      <c r="FS393" s="54"/>
      <c r="FT393" s="24">
        <f t="shared" si="378"/>
        <v>44272</v>
      </c>
      <c r="FU393" s="24">
        <f t="shared" si="373"/>
        <v>44272</v>
      </c>
      <c r="FV393" s="5"/>
      <c r="FW393" s="5"/>
      <c r="FX393" s="24" t="str">
        <f>IF(FW393&gt;0,WORKDAY(FT393,10),"-")</f>
        <v>-</v>
      </c>
      <c r="FY393" s="24" t="str">
        <f>IF(FW393&gt;0,WORKDAY(FU393,10),"-")</f>
        <v>-</v>
      </c>
      <c r="FZ393" s="5"/>
      <c r="GA393" s="5"/>
      <c r="GB393" s="54"/>
      <c r="GC393" s="54"/>
      <c r="GD393" s="54"/>
      <c r="GE393" s="54"/>
      <c r="GF393" s="54"/>
      <c r="GG393" s="54"/>
      <c r="GH393" s="54"/>
      <c r="GI393" s="54"/>
      <c r="GJ393" s="54"/>
      <c r="GK393" s="54"/>
      <c r="GL393" s="54"/>
      <c r="GM393" s="54"/>
      <c r="GN393" s="54"/>
      <c r="GO393" s="54"/>
      <c r="GP393" s="54"/>
      <c r="GQ393" s="54"/>
      <c r="GR393" s="54"/>
      <c r="GS393" s="54"/>
      <c r="GT393" s="54"/>
      <c r="GU393" s="54"/>
      <c r="GV393" s="54"/>
      <c r="GW393" s="54"/>
      <c r="GX393" s="54"/>
      <c r="GY393" s="54"/>
      <c r="GZ393" s="193"/>
      <c r="HA393" s="54"/>
      <c r="HB393" s="54"/>
      <c r="HC393" s="54"/>
      <c r="HD393" s="34">
        <f t="shared" ca="1" si="379"/>
        <v>1</v>
      </c>
      <c r="HE393" s="25">
        <f t="shared" ca="1" si="341"/>
        <v>6.8389057750759875E-4</v>
      </c>
      <c r="HF393" s="25">
        <f t="shared" ca="1" si="342"/>
        <v>1.5197568389057751E-3</v>
      </c>
      <c r="HG393" s="25">
        <f t="shared" ca="1" si="343"/>
        <v>9.0543259557344079E-4</v>
      </c>
      <c r="HH393" s="25">
        <f t="shared" ca="1" si="344"/>
        <v>2.012072434607646E-3</v>
      </c>
      <c r="HI393" s="25"/>
      <c r="HJ393" s="25"/>
      <c r="HK393" s="5"/>
      <c r="HL393" s="24">
        <f t="shared" ca="1" si="374"/>
        <v>44250</v>
      </c>
      <c r="HM393" s="107"/>
      <c r="HN393" s="85"/>
      <c r="HO393" s="204" t="str">
        <f t="shared" ref="HO393:HO456" si="380">IF(AO393="","---/---",(IF(AZ393="аннулирован / VOID","аннулирован / VOID",(IF(EV393&gt;0,(IF(EZ393&gt;0,FA393,"ожидание H1")),(IF(EM393&gt;0,(IF(EQ393&gt;0,ER393,"ожидание G1")),(IF(ED393&gt;0,(IF(EH393&gt;0,EI393,"ожидание F1")),(IF(DU393&gt;0,(IF(DY393&gt;0,DZ393,"ожидание E1")),(IF(DL393&gt;0,(IF(DP393&gt;0,DQ393,"ожидание D1")),(IF(DC393&gt;0,(IF(DG393&gt;0,DH393,"ожидание C1")),(IF(CT393&gt;0,(IF(CX393&gt;0,CY393,"ожидание B1")),(IF(BM393&gt;0,(IF(CO393&gt;0,CP393,"ожидание A1")),"не выгружено A1")))))))))))))))))))</f>
        <v>ожидание A1</v>
      </c>
      <c r="HP393" s="204" t="str">
        <f t="shared" ref="HP393:HP456" si="381">IF(AO393="","---/---",(IF(AZ393="аннулирован / VOID","аннулирован / VOID",(IF(GX393&gt;0,(IF(HB393&gt;0,HC393,"ожидание 05")),(IF(GO393&gt;0,(IF(GS393&gt;0,GT393,"ожидание 04")),(IF(GF393&gt;0,(IF(GJ393&gt;0,GK393,"ожидание 03")),(IF(FW393&gt;0,(IF(GA393&gt;0,GB393,"ожидание 02")),(IF(FN393&gt;0,(IF(FR393&gt;0,FS393,"ожидание 01")),(IF(FE393&gt;0,(IF(FI393&gt;0,FJ393,"ожидание 00")),"не выгружено 00")))))))))))))))</f>
        <v>не выгружено 00</v>
      </c>
      <c r="HQ393" s="182" t="str">
        <f t="shared" ref="HQ393:HQ456" si="382">IF(AO393="","---/---",(IF(AZ393="аннулирован / VOID","аннулирован / VOID",(IF(GX393&gt;0,("выгружено 05"),(IF(GO393&gt;0,("выгружено 04"),(IF(GF393&gt;0,("выгружено 03"),(IF(FW393&gt;0,("выгружено 02"),(IF(FN393&gt;0,("выгружено 01"),(IF(FE393&gt;0,("выгружено 00"),((IF(EV393&gt;0,("выгружено H1"),(IF(EM393&gt;0,("выгружено G1"),(IF(ED393&gt;0,("выгружено F1"),(IF(DU393&gt;0,("выгружено E1"),(IF(DL393&gt;0,("выгружено D1"),(IF(DC393&gt;0,("выгружено C1"),(IF(CT393&gt;0,("выгружено B1"),(IF(BM393&gt;0,("выгружено A1"),"не выгружено A1"))))))))))))))))))))))))))))))))</f>
        <v>выгружено A1</v>
      </c>
      <c r="HR393" s="182" t="str">
        <f t="shared" ref="HR393:HR456" si="383">IF(AO393="","---/---",(IF(AZ393="аннулирован / VOID","аннулирован / VOID",(IF(GX393&gt;0,(IF(HB393&gt;0,HC393,"ожидание 05")),(IF(GO393&gt;0,(IF(GS393&gt;0,GT393,"ожидание 04")),(IF(GF393&gt;0,(IF(GJ393&gt;0,GK393,"ожидание 03")),(IF(FW393&gt;0,(IF(GA393&gt;0,GB393,"ожидание 02")),(IF(FN393&gt;0,(IF(FR393&gt;0,FS393,"ожидание 01")),(IF(FE393&gt;0,(IF(FI393&gt;0,FJ393,"ожидание 00")),((IF(EV393&gt;0,(IF(EZ393&gt;0,FA393,"ожидание H1")),(IF(EM393&gt;0,(IF(EQ393&gt;0,ER393,"ожидание G1")),(IF(ED393&gt;0,(IF(EH393&gt;0,EI393,"ожидание F1")),(IF(DU393&gt;0,(IF(DY393&gt;0,DZ393,"ожидание E1")),(IF(DL393&gt;0,(IF(DP393&gt;0,DQ393,"ожидание D1")),(IF(DC393&gt;0,(IF(DG393&gt;0,DH393,"ожидание C1")),(IF(CT393&gt;0,(IF(CX393&gt;0,CY393,"ожидание B1")),(IF(BM393&gt;0,(IF(CO393&gt;0,CP393,"ожидание A1")),"не выгружено A1"))))))))))))))))))))))))))))))))</f>
        <v>ожидание A1</v>
      </c>
      <c r="HS393" s="182" t="b">
        <f t="shared" ref="HS393:HS456" si="384">IF((AND((OR((HQ393="выгружено 05"),(HQ393="выгружено 04"),(HQ393="выгружено 03"),(HQ393="выгружено 02"),(HQ393="выгружено 01"),(HQ393="выгружено 00"))),(OR(HR393=1,HR393=5)))),"Согласовано",IF((AND((OR((HQ393="выгружено 04"),(HQ393="выгружено 03"),(HQ393="выгружено 02"),(HQ393="выгружено 01"),(HQ393="выгружено 00"),(HQ393="выгружено H1"),(HQ393="выгружено G1"),(HQ393="выгружено F1"),(HQ393="выгружено E1"),(HQ393="выгружено D1"),(HQ393="выгружено C1"),(HQ393="выгружено B1"),(HQ393="выгружено A1"))),(OR(HR393=2,HR393=3)))),"Устранить замечания"))</f>
        <v>0</v>
      </c>
      <c r="HT393" s="182" t="str">
        <f t="shared" ref="HT393:HT456" si="385">IF(AO393="","---/---",(IF(AZ393="аннулирован / VOID","аннулирован / VOID",(IF((AND((OR((HQ393="выгружено 05"),(HQ393="выгружено 04"),(HQ393="выгружено 03"),(HQ393="выгружено 02"),(HQ393="выгружено 01"),(HQ393="выгружено 00"))),(OR(HR393=1,HR393=5)))),"Согласовано",IF((AND((OR((HQ393="выгружено 05"),(HQ393="выгружено 04"),(HQ393="выгружено 03"),(HQ393="выгружено 02"),(HQ393="выгружено 01"),(HQ393="выгружено 00"),(HQ393="выгружено H1"),(HQ393="выгружено G1"),(HQ393="выгружено F1"),(HQ393="выгружено E1"),(HQ393="выгружено D1"),(HQ393="выгружено C1"),(HQ393="выгружено B1"),(HQ393="выгружено A1"))),(OR(HR393=2,HR393=3)))),"Устранить замечания",IF((OR((HR393="ожидание 05"),(HR393="ожидание 04"),(HR393="ожидание 03"),(HR393="ожидание 02"),(HR393="ожидание 01"),(HR393="ожидание 00"),(HR393="ожидание H1"),(HR393="ожидание G1"),(HR393="ожидание F1"),(HR393="ожидание E1"),(HR393="ожидание D1"),(HR393="ожидание C1"),(HR393="ожидание B1"),(HR393="ожидание A1"))),"ожидание замечаний",IF((AND((OR((HQ393="выгружено 05"),(HQ393="выгружено 04"),(HQ393="выгружено 03"),(HQ393="выгружено 02"),(HQ393="выгружено 01"),(HQ393="выгружено 00"),(HQ393="выгружено H1"),(HQ393="выгружено G1"),(HQ393="выгружено F1"),(HQ393="выгружено E1"),(HQ393="выгружено D1"),(HQ393="выгружено C1"),(HQ393="выгружено B1"),(HQ393="выгружено A1"))),(OR(HR393=1,HR393=5)))),"Выпустить в 00",(IF(HQ393="не выгружено A1","не выгружено A1"))))))))))</f>
        <v>ожидание замечаний</v>
      </c>
      <c r="HU393" s="182" t="str">
        <f t="shared" ref="HU393:HU456" si="386">IF(AO393="","---/---",(IF(AZ393="аннулирован / VOID","аннулирован / VOID",(IF(GX393&gt;0,GX393,(IF(GO393&gt;0,GO393,(IF(GF393&gt;0,GF393,(IF(FW393&gt;0,FW393,(IF(FN393&gt;0,FN393,(IF(FE393&gt;0,FE393,((IF(EV393&gt;0,EV393,(IF(EM393&gt;0,EM393,(IF(ED393&gt;0,ED393,(IF(DU393&gt;0,DU393,(IF(DL393&gt;0,DL393,(IF(DC393&gt;0,DC393,(IF(CT393&gt;0,CT393,(IF(BM393&gt;0,BM393,"не выгружено A1"))))))))))))))))))))))))))))))))</f>
        <v>0055-P2-GA1-CPC-TRM-00661</v>
      </c>
      <c r="HV393" s="191">
        <f t="shared" ref="HV393:HV456" si="387">IF(AO393="","---/---",(IF(AZ393="аннулирован / VOID","аннулирован / VOID",(IF(GX393&gt;0,GW393,(IF(GO393&gt;0,GN393,(IF(GF393&gt;0,GE393,(IF(FW393&gt;0,FV393,(IF(FN393&gt;0,FM393,(IF(FE393&gt;0,FD393,((IF(EV393&gt;0,EU393,(IF(EM393&gt;0,EL393,(IF(ED393&gt;0,EC393,(IF(DU393&gt;0,DT393,(IF(DL393&gt;0,DK393,(IF(DC393&gt;0,DB393,(IF(CT393&gt;0,CS393,(IF(BM393&gt;0,BL393,"не выгружено A1"))))))))))))))))))))))))))))))))</f>
        <v>44250</v>
      </c>
      <c r="HW393" s="184" t="str">
        <f t="shared" ref="HW393:HW456" si="388">IF(AO393="","---/---",(IF(AZ393="аннулирован / VOID","аннулирован / VOID",(IF(GX393&gt;0,(IF(HB393&gt;0,HB393,"ожидание 05")),(IF(GO393&gt;0,(IF(GS393&gt;0,GS393,"ожидание 04")),(IF(GF393&gt;0,(IF(GJ393&gt;0,GJ393,"ожидание 03")),(IF(FW393&gt;0,(IF(GA393&gt;0,GA393,"ожидание 02")),(IF(FN393&gt;0,(IF(FR393&gt;0,FR393,"ожидание 01")),(IF(FE393&gt;0,(IF(FI393&gt;0,FI393,"ожидание 00")),((IF(EV393&gt;0,(IF(EZ393&gt;0,EZ393,"ожидание H1")),(IF(EM393&gt;0,(IF(EQ393&gt;0,EQ393,"ожидание G1")),(IF(ED393&gt;0,(IF(EH393&gt;0,EH393,"ожидание F1")),(IF(DU393&gt;0,(IF(DY393&gt;0,DY393,"ожидание E1")),(IF(DL393&gt;0,(IF(DP393&gt;0,DP393,"ожидание D1")),(IF(DC393&gt;0,(IF(DG393&gt;0,DG393,"ожидание C1")),(IF(CT393&gt;0,(IF(CX393&gt;0,CX393,"ожидание B1")),(IF(BM393&gt;0,(IF(CO393&gt;0,CO393,"ожидание A1")),"не выгружено A1"))))))))))))))))))))))))))))))))</f>
        <v>ожидание A1</v>
      </c>
      <c r="HX393" s="191" t="str">
        <f t="shared" ref="HX393:HX456" si="389">IF(AO393="","---/---",(IF(AZ393="аннулирован / VOID","аннулирован / VOID",(IF(GX393&gt;0,(IF(HB393&gt;0,HA393,"ожидание 05")),(IF(GO393&gt;0,(IF(GS393&gt;0,GR393,"ожидание 04")),(IF(GF393&gt;0,(IF(GJ393&gt;0,GI393,"ожидание 03")),(IF(FW393&gt;0,(IF(GA393&gt;0,FZ393,"ожидание 02")),(IF(FN393&gt;0,(IF(FR393&gt;0,FQ393,"ожидание 01")),(IF(FE393&gt;0,(IF(FI393&gt;0,FH393,"ожидание 00")),((IF(EV393&gt;0,(IF(EZ393&gt;0,EY393,"ожидание H1")),(IF(EM393&gt;0,(IF(EQ393&gt;0,EP393,"ожидание G1")),(IF(ED393&gt;0,(IF(EH393&gt;0,EG393,"ожидание F1")),(IF(DU393&gt;0,(IF(DY393&gt;0,DX393,"ожидание E1")),(IF(DL393&gt;0,(IF(DP393&gt;0,DO393,"ожидание D1")),(IF(DC393&gt;0,(IF(DG393&gt;0,DF393,"ожидание C1")),(IF(CT393&gt;0,(IF(CX393&gt;0,CW393,"ожидание B1")),(IF(BM393&gt;0,(IF(CO393&gt;0,CN393,"ожидание A1")),"не выгружено A1"))))))))))))))))))))))))))))))))</f>
        <v>ожидание A1</v>
      </c>
      <c r="HY393" s="183"/>
      <c r="HZ393" s="182" t="str">
        <f t="shared" ref="HZ393:HZ456" si="390">IF(AO393="","---/---",(IF(AZ393="аннулирован / VOID","аннулирован / VOID",(IF(GX393&gt;0,("выгружено"),(IF(GO393&gt;0,("выгружено"),(IF(GF393&gt;0,("выгружено"),(IF(FW393&gt;0,("выгружено"),(IF(FN393&gt;0,("выгружено"),(IF(FE393&gt;0,("выгружено"),((IF(EV393&gt;0,("выгружено"),(IF(EM393&gt;0,("выгружено"),(IF(ED393&gt;0,("выгружено"),(IF(DU393&gt;0,("выгружено"),(IF(DL393&gt;0,("выгружено"),(IF(DC393&gt;0,("выгружено"),(IF(CT393&gt;0,("выгружено"),(IF(BM393&gt;0,("выгружено"),"не выгружено"))))))))))))))))))))))))))))))))</f>
        <v>выгружено</v>
      </c>
      <c r="IA393" s="182" t="str">
        <f t="shared" ref="IA393:IA456" si="391">IF(AO393="","---/---",(IF(AZ393="аннулирован / VOID","аннулирован / VOID",(IF(GX393&gt;0,("05"),(IF(GO393&gt;0,("04"),(IF(GF393&gt;0,("03"),(IF(FW393&gt;0,("02"),(IF(FN393&gt;0,("01"),(IF(FE393&gt;0,("00"),((IF(EV393&gt;0,("H1"),(IF(EM393&gt;0,("G1"),(IF(ED393&gt;0,("F1"),(IF(DU393&gt;0,("E1"),(IF(DL393&gt;0,("D1"),(IF(DC393&gt;0,("C1"),(IF(CT393&gt;0,("B1"),(IF(BM393&gt;0,("A1"),"A1"))))))))))))))))))))))))))))))))</f>
        <v>A1</v>
      </c>
      <c r="IB393" s="182" t="str">
        <f t="shared" ref="IB393:IB456" si="392">IF(AO393="","---/---",(IF(AZ393="аннулирован / VOID","аннулирован / VOID",(IF(GX393&gt;0,(IF(HB393&gt;0,HC393,"ожидание замечаний к ревизии")),(IF(GO393&gt;0,(IF(GS393&gt;0,GT393,"ожидание замечаний к ревизии")),(IF(GF393&gt;0,(IF(GJ393&gt;0,GK393,"ожидание замечаний к ревизии")),(IF(FW393&gt;0,(IF(GA393&gt;0,GB393,"ожидание замечаний к ревизии")),(IF(FN393&gt;0,(IF(FR393&gt;0,FS393,"ожидание замечаний к ревизии")),(IF(FE393&gt;0,(IF(FI393&gt;0,FJ393,"ожидание замечаний к ревизии")),((IF(EV393&gt;0,(IF(EZ393&gt;0,FA393,"ожидание замечаний к ревизии")),(IF(EM393&gt;0,(IF(EQ393&gt;0,ER393,"ожидание замечаний к ревизии")),(IF(ED393&gt;0,(IF(EH393&gt;0,EI393,"ожидание замечаний к ревизии")),(IF(DU393&gt;0,(IF(DY393&gt;0,DZ393,"ожидание замечаний к ревизии")),(IF(DL393&gt;0,(IF(DP393&gt;0,DQ393,"ожидание замечаний к ревизии")),(IF(DC393&gt;0,(IF(DG393&gt;0,DH393,"ожидание замечаний к ревизии")),(IF(CT393&gt;0,(IF(CX393&gt;0,CY393,"ожидание замечаний к ревизии")),(IF(BM393&gt;0,(IF(CO393&gt;0,CP393,"ожидание замечаний к ревизии")),"не выгружено"))))))))))))))))))))))))))))))))</f>
        <v>ожидание замечаний к ревизии</v>
      </c>
      <c r="IC393" s="182" t="str">
        <f t="shared" ref="IC393:IC456" si="393">IF(AO393="","---/---",(IF(AZ393="аннулирован / VOID","аннулирован / VOID",(IF(GX393&gt;0,(IF(HB393&gt;0,HC393,"05")),(IF(GO393&gt;0,(IF(GS393&gt;0,GT393,"04")),(IF(GF393&gt;0,(IF(GJ393&gt;0,GK393,"03")),(IF(FW393&gt;0,(IF(GA393&gt;0,GB393,"02")),(IF(FN393&gt;0,(IF(FR393&gt;0,FS393,"01")),(IF(FE393&gt;0,(IF(FI393&gt;0,FJ393,"00")),((IF(EV393&gt;0,(IF(EZ393&gt;0,FA393,"H1")),(IF(EM393&gt;0,(IF(EQ393&gt;0,ER393,"G1")),(IF(ED393&gt;0,(IF(EH393&gt;0,EI393,"F1")),(IF(DU393&gt;0,(IF(DY393&gt;0,DZ393,"E1")),(IF(DL393&gt;0,(IF(DP393&gt;0,DQ393,"D1")),(IF(DC393&gt;0,(IF(DG393&gt;0,DH393,"C1")),(IF(CT393&gt;0,(IF(CX393&gt;0,CY393,"B1")),(IF(BM393&gt;0,(IF(CO393&gt;0,CP393,"A1")),"A1"))))))))))))))))))))))))))))))))</f>
        <v>A1</v>
      </c>
      <c r="ID393" s="182" t="str">
        <f t="shared" ref="ID393:ID456" si="394">IF(AO393="","---/---",(IF(AZ393="аннулирован / VOID","аннулирован / VOID",(IF(GX393&gt;0,(IF(HB393&gt;0,HC393,"05")),(IF(GO393&gt;0,(IF(GS393&gt;0,GT393,"04")),(IF(GF393&gt;0,(IF(GJ393&gt;0,GK393,"03")),(IF(FW393&gt;0,(IF(GA393&gt;0,GB393,"02")),(IF(FN393&gt;0,(IF(FR393&gt;0,FS393,"01")),(IF(FE393&gt;0,(IF(FI393&gt;0,FJ393,"00")),((IF(EV393&gt;0,(IF(EZ393&gt;0,FA393,"H1")),(IF(EM393&gt;0,(IF(EQ393&gt;0,ER393,"G1")),(IF(ED393&gt;0,(IF(EH393&gt;0,EI393,"F1")),(IF(DU393&gt;0,(IF(DY393&gt;0,DZ393,"E1")),(IF(DL393&gt;0,(IF(DP393&gt;0,DQ393,"D1")),(IF(DC393&gt;0,(IF(DG393&gt;0,DH393,"C1")),(IF(CT393&gt;0,(IF(CX393&gt;0,CY393,"B1")),(IF(BM393&gt;0,(IF(CO393&gt;0,CP393,"A1")),"A1"))))))))))))))))))))))))))))))))</f>
        <v>A1</v>
      </c>
      <c r="IE393" s="185" t="str">
        <f t="shared" ref="IE393:IE456" si="395">IF(AO393="","---/---",(IF(AZ393="аннулирован / VOID","аннулирован / VOID",(IF(BM393&gt;0,"1","выгрузить A1")))))</f>
        <v>1</v>
      </c>
      <c r="IF393" s="135" t="s">
        <v>705</v>
      </c>
      <c r="IG393" s="181">
        <v>1</v>
      </c>
      <c r="IH393" s="85"/>
      <c r="II393" s="85"/>
      <c r="IJ393" s="85"/>
      <c r="IK393" s="85"/>
      <c r="IL393" s="85"/>
      <c r="IM393" s="85"/>
      <c r="IN393" s="85"/>
      <c r="IO393" s="85"/>
      <c r="IP393" s="85"/>
      <c r="IQ393" s="85"/>
      <c r="IR393" s="85"/>
      <c r="IS393" s="85"/>
      <c r="IT393" s="85"/>
      <c r="IU393" s="85"/>
      <c r="IV393" s="85"/>
      <c r="IW393" s="85"/>
      <c r="IX393" s="85"/>
      <c r="IY393" s="85"/>
      <c r="IZ393" s="85"/>
      <c r="JA393" s="85"/>
      <c r="JB393" s="85"/>
      <c r="JC393" s="85"/>
      <c r="JD393" s="85"/>
      <c r="JE393" s="85"/>
      <c r="JF393" s="85"/>
      <c r="JG393" s="85"/>
      <c r="JH393" s="85"/>
      <c r="JI393" s="85"/>
      <c r="JJ393" s="85"/>
      <c r="JK393" s="85"/>
      <c r="JL393" s="85"/>
      <c r="JM393" s="85"/>
      <c r="JN393" s="85"/>
      <c r="JO393" s="85"/>
      <c r="JP393" s="85"/>
      <c r="JQ393" s="85"/>
      <c r="JR393" s="85"/>
      <c r="JS393" s="85"/>
      <c r="JT393" s="85"/>
      <c r="JU393" s="85"/>
      <c r="JV393" s="85"/>
      <c r="JW393" s="85"/>
      <c r="JX393" s="85"/>
      <c r="JY393" s="85"/>
      <c r="JZ393" s="85"/>
      <c r="KA393" s="85"/>
      <c r="KB393" s="85"/>
      <c r="KC393" s="85"/>
    </row>
    <row r="394" spans="1:289" s="57" customFormat="1" ht="57" hidden="1" customHeight="1">
      <c r="A394" s="42"/>
      <c r="B394" s="19" t="s">
        <v>156</v>
      </c>
      <c r="C394" s="19" t="s">
        <v>157</v>
      </c>
      <c r="D394" s="5"/>
      <c r="E394" s="5"/>
      <c r="F394" s="5"/>
      <c r="G394" s="5"/>
      <c r="H394" s="5" t="s">
        <v>727</v>
      </c>
      <c r="I394" s="5" t="s">
        <v>736</v>
      </c>
      <c r="J394" s="5"/>
      <c r="K394" s="5"/>
      <c r="L394" s="5"/>
      <c r="M394" s="5"/>
      <c r="N394" s="5"/>
      <c r="O394" s="5"/>
      <c r="P394" s="5" t="s">
        <v>751</v>
      </c>
      <c r="Q394" s="5" t="s">
        <v>752</v>
      </c>
      <c r="R394" s="5" t="s">
        <v>209</v>
      </c>
      <c r="S394" s="5" t="s">
        <v>362</v>
      </c>
      <c r="T394" s="5" t="s">
        <v>370</v>
      </c>
      <c r="U394" s="5" t="s">
        <v>158</v>
      </c>
      <c r="V394" s="5"/>
      <c r="W394" s="5" t="str">
        <f>CONCATENATE(X394,"-",Y394,"-",Z394,AA394,,AB394,"-",AC394)</f>
        <v>3-70-JSMCI-0001</v>
      </c>
      <c r="X394" s="19" t="s">
        <v>180</v>
      </c>
      <c r="Y394" s="19">
        <v>70</v>
      </c>
      <c r="Z394" s="19" t="s">
        <v>309</v>
      </c>
      <c r="AA394" s="19" t="s">
        <v>305</v>
      </c>
      <c r="AB394" s="19" t="s">
        <v>306</v>
      </c>
      <c r="AC394" s="19" t="s">
        <v>188</v>
      </c>
      <c r="AD394" s="5"/>
      <c r="AE394" s="19">
        <v>4</v>
      </c>
      <c r="AF394" s="19" t="s">
        <v>181</v>
      </c>
      <c r="AG394" s="19" t="s">
        <v>183</v>
      </c>
      <c r="AH394" s="19">
        <v>320</v>
      </c>
      <c r="AI394" s="19" t="s">
        <v>192</v>
      </c>
      <c r="AJ394" s="5"/>
      <c r="AK394" s="5"/>
      <c r="AL394" s="5" t="s">
        <v>121</v>
      </c>
      <c r="AM394" s="5"/>
      <c r="AN394" s="5" t="s">
        <v>169</v>
      </c>
      <c r="AO394" s="5" t="str">
        <f>CONCATENATE("0055-",B394,"-",C394,"-","4",".",AE394,".",AF394,".",AG394,".",AH394,"-",AL394,".",AN394,"-",AI394)</f>
        <v>0055-CPC-GA1-4.4.4.70.320-ATH2.V0-0002</v>
      </c>
      <c r="AP394" s="5" t="str">
        <f>CONCATENATE("0055-",B394,"-",C394,"-","4",".",AE394,".",AF394,".",AG394,".",AH394,"-",AL394,"-",AN394,"-",AI394,"_",BD394,"_",U394)</f>
        <v>0055-CPC-GA1-4.4.4.70.320-ATH2-V0-0002_A1_ER</v>
      </c>
      <c r="AQ394" s="13" t="s">
        <v>324</v>
      </c>
      <c r="AR394" s="13" t="s">
        <v>397</v>
      </c>
      <c r="AS394" s="13" t="s">
        <v>377</v>
      </c>
      <c r="AT394" s="13" t="s">
        <v>378</v>
      </c>
      <c r="AU394" s="13" t="s">
        <v>320</v>
      </c>
      <c r="AV394" s="13" t="s">
        <v>335</v>
      </c>
      <c r="AW394" s="13" t="str">
        <f>CONCATENATE(AQ394," ",AS394,CHAR(10),W394,CHAR(10),AU394)</f>
        <v>SIS Marshalling Cabinet for IS channels 
3-70-JSMCI-0001
General view drawings</v>
      </c>
      <c r="AX394" s="13" t="str">
        <f>CONCATENATE(AR394," ",AT394,CHAR(10),W394,CHAR(10),AV394)</f>
        <v>Шкаф кроссовый ПАЗ, аналоговые и дискретные сигналы, искробезопасный
3-70-JSMCI-0001
Чертеж общего вида</v>
      </c>
      <c r="AY394" s="5"/>
      <c r="AZ394" s="5" t="s">
        <v>490</v>
      </c>
      <c r="BA394" s="167" t="s">
        <v>489</v>
      </c>
      <c r="BB394" s="5" t="str">
        <f>IF(FW394&gt;0,"02",IF(FN394&gt;0,"01",IF(FE394&gt;0,"00",IF(EM394&gt;0,"G1",IF(ED394&gt;0,"F1",IF(DU394&gt;0,"E1",IF(DL394&gt;0,"D1",IF(DC394&gt;0,"C1",IF(CT394&gt;0,"B1",IF(BM394&gt;0,"A1","-"))))))))))</f>
        <v>A1</v>
      </c>
      <c r="BC394" s="167" t="str">
        <f t="shared" si="375"/>
        <v>IFR</v>
      </c>
      <c r="BD394" s="5" t="str">
        <f t="shared" si="376"/>
        <v>A1</v>
      </c>
      <c r="BE394" s="5"/>
      <c r="BF394" s="5"/>
      <c r="BG394" s="12"/>
      <c r="BH394" s="5"/>
      <c r="BI394" s="5"/>
      <c r="BJ394" s="54">
        <f>FB394-(28+15)</f>
        <v>44173</v>
      </c>
      <c r="BK394" s="54">
        <f ca="1">IF(BM394&gt;0,BL394,IF(BJ394&lt;TODAY(),WORKDAY(TODAY(),10),BJ394))</f>
        <v>44250</v>
      </c>
      <c r="BL394" s="193">
        <v>44250</v>
      </c>
      <c r="BM394" s="167" t="s">
        <v>784</v>
      </c>
      <c r="BN394" s="167"/>
      <c r="BO394" s="167"/>
      <c r="BP394" s="167"/>
      <c r="BQ394" s="167"/>
      <c r="BR394" s="157"/>
      <c r="BS394" s="157"/>
      <c r="BT394" s="157"/>
      <c r="BU394" s="157"/>
      <c r="BV394" s="157"/>
      <c r="BW394" s="147"/>
      <c r="BX394" s="147"/>
      <c r="BY394" s="147"/>
      <c r="BZ394" s="147"/>
      <c r="CA394" s="147"/>
      <c r="CB394" s="125"/>
      <c r="CC394" s="125"/>
      <c r="CD394" s="125"/>
      <c r="CE394" s="125"/>
      <c r="CF394" s="125"/>
      <c r="CG394" s="125"/>
      <c r="CH394" s="125"/>
      <c r="CI394" s="125"/>
      <c r="CJ394" s="125"/>
      <c r="CK394" s="125"/>
      <c r="CL394" s="24">
        <f>WORKDAY(BJ394,20)</f>
        <v>44201</v>
      </c>
      <c r="CM394" s="24">
        <f ca="1">IF(BM394&gt;0,WORKDAY(BK394,10),"-")</f>
        <v>44264</v>
      </c>
      <c r="CN394" s="54"/>
      <c r="CO394" s="117"/>
      <c r="CP394" s="34"/>
      <c r="CQ394" s="24">
        <f>WORKDAY(CL394,10)</f>
        <v>44215</v>
      </c>
      <c r="CR394" s="24" t="str">
        <f>IF(CO394&gt;0,WORKDAY(CM394,10),"-")</f>
        <v>-</v>
      </c>
      <c r="CS394" s="54"/>
      <c r="CT394" s="5"/>
      <c r="CU394" s="24" t="str">
        <f>IF(CT394&gt;0,WORKDAY(CQ394,10),"-")</f>
        <v>-</v>
      </c>
      <c r="CV394" s="24" t="str">
        <f>IF(CT394&gt;0,WORKDAY(CR394,10),"-")</f>
        <v>-</v>
      </c>
      <c r="CW394" s="54"/>
      <c r="CX394" s="5"/>
      <c r="CY394" s="34"/>
      <c r="CZ394" s="24" t="str">
        <f>IF(CX394&gt;0,WORKDAY(CU394,10),"-")</f>
        <v>-</v>
      </c>
      <c r="DA394" s="24" t="str">
        <f>IF(CX394&gt;0,WORKDAY(CV394,10),"-")</f>
        <v>-</v>
      </c>
      <c r="DB394" s="24"/>
      <c r="DC394" s="5"/>
      <c r="DD394" s="24" t="str">
        <f>IF(DC394&gt;0,WORKDAY(CZ394,10),"-")</f>
        <v>-</v>
      </c>
      <c r="DE394" s="24" t="str">
        <f>IF(DC394&gt;0,WORKDAY(DA394,10),"-")</f>
        <v>-</v>
      </c>
      <c r="DF394" s="5"/>
      <c r="DG394" s="5"/>
      <c r="DH394" s="54"/>
      <c r="DI394" s="24" t="str">
        <f>IF(DG394&gt;0,WORKDAY(DD394,10),"-")</f>
        <v>-</v>
      </c>
      <c r="DJ394" s="24" t="str">
        <f>IF(DG394&gt;0,WORKDAY(DE394,10),"-")</f>
        <v>-</v>
      </c>
      <c r="DK394" s="5"/>
      <c r="DL394" s="5"/>
      <c r="DM394" s="24" t="str">
        <f>IF(DL394&gt;0,WORKDAY(DI394,10),"-")</f>
        <v>-</v>
      </c>
      <c r="DN394" s="24" t="str">
        <f>IF(DL394&gt;0,WORKDAY(DJ394,10),"-")</f>
        <v>-</v>
      </c>
      <c r="DO394" s="5"/>
      <c r="DP394" s="5"/>
      <c r="DQ394" s="54"/>
      <c r="DR394" s="24" t="str">
        <f>IF(DP394&gt;0,WORKDAY(DM394,10),"-")</f>
        <v>-</v>
      </c>
      <c r="DS394" s="24" t="str">
        <f>IF(DP394&gt;0,WORKDAY(DN394,10),"-")</f>
        <v>-</v>
      </c>
      <c r="DT394" s="5"/>
      <c r="DU394" s="5"/>
      <c r="DV394" s="24" t="str">
        <f>IF(DU394&gt;0,WORKDAY(DR394,10),"-")</f>
        <v>-</v>
      </c>
      <c r="DW394" s="24" t="str">
        <f>IF(DU394&gt;0,WORKDAY(DS394,10),"-")</f>
        <v>-</v>
      </c>
      <c r="DX394" s="5"/>
      <c r="DY394" s="5"/>
      <c r="DZ394" s="54"/>
      <c r="EA394" s="24" t="str">
        <f>IF(DY394&gt;0,WORKDAY(DV394,10),"-")</f>
        <v>-</v>
      </c>
      <c r="EB394" s="24" t="str">
        <f>IF(DY394&gt;0,WORKDAY(DW394,10),"-")</f>
        <v>-</v>
      </c>
      <c r="EC394" s="5"/>
      <c r="ED394" s="5"/>
      <c r="EE394" s="24" t="str">
        <f>IF(ED394&gt;0,WORKDAY(EA394,10),"-")</f>
        <v>-</v>
      </c>
      <c r="EF394" s="24" t="str">
        <f>IF(ED394&gt;0,WORKDAY(EB394,10),"-")</f>
        <v>-</v>
      </c>
      <c r="EG394" s="5"/>
      <c r="EH394" s="5"/>
      <c r="EI394" s="54"/>
      <c r="EJ394" s="24" t="str">
        <f>IF(EH394&gt;0,WORKDAY(EE394,10),"-")</f>
        <v>-</v>
      </c>
      <c r="EK394" s="24" t="str">
        <f>IF(EH394&gt;0,WORKDAY(EF394,10),"-")</f>
        <v>-</v>
      </c>
      <c r="EL394" s="5"/>
      <c r="EM394" s="5"/>
      <c r="EN394" s="24" t="str">
        <f>IF(EM394&gt;0,WORKDAY(EJ394,10),"-")</f>
        <v>-</v>
      </c>
      <c r="EO394" s="24" t="str">
        <f>IF(EM394&gt;0,WORKDAY(EK394,10),"-")</f>
        <v>-</v>
      </c>
      <c r="EP394" s="5"/>
      <c r="EQ394" s="5"/>
      <c r="ER394" s="54"/>
      <c r="ES394" s="54"/>
      <c r="ET394" s="54"/>
      <c r="EU394" s="54"/>
      <c r="EV394" s="54"/>
      <c r="EW394" s="24"/>
      <c r="EX394" s="24"/>
      <c r="EY394" s="167"/>
      <c r="EZ394" s="167"/>
      <c r="FA394" s="193"/>
      <c r="FB394" s="214">
        <v>44216</v>
      </c>
      <c r="FC394" s="214">
        <f>FB394</f>
        <v>44216</v>
      </c>
      <c r="FD394" s="167"/>
      <c r="FE394" s="167"/>
      <c r="FF394" s="24" t="str">
        <f>IF(FE394&gt;0,WORKDAY(FB394,10),"-")</f>
        <v>-</v>
      </c>
      <c r="FG394" s="24" t="str">
        <f>IF(FE394&gt;0,WORKDAY(FC394,10),"-")</f>
        <v>-</v>
      </c>
      <c r="FH394" s="5"/>
      <c r="FI394" s="5"/>
      <c r="FJ394" s="34"/>
      <c r="FK394" s="24">
        <f t="shared" si="377"/>
        <v>44244</v>
      </c>
      <c r="FL394" s="24">
        <f t="shared" si="371"/>
        <v>44244</v>
      </c>
      <c r="FM394" s="5"/>
      <c r="FN394" s="5"/>
      <c r="FO394" s="24" t="str">
        <f>IF(FN394&gt;0,WORKDAY(FK394,10),"-")</f>
        <v>-</v>
      </c>
      <c r="FP394" s="24" t="str">
        <f>IF(FN394&gt;0,WORKDAY(FL394,10),"-")</f>
        <v>-</v>
      </c>
      <c r="FQ394" s="5"/>
      <c r="FR394" s="5"/>
      <c r="FS394" s="54"/>
      <c r="FT394" s="24">
        <f t="shared" si="378"/>
        <v>44272</v>
      </c>
      <c r="FU394" s="24">
        <f t="shared" si="373"/>
        <v>44272</v>
      </c>
      <c r="FV394" s="5"/>
      <c r="FW394" s="5"/>
      <c r="FX394" s="24" t="str">
        <f>IF(FW394&gt;0,WORKDAY(FT394,10),"-")</f>
        <v>-</v>
      </c>
      <c r="FY394" s="24" t="str">
        <f>IF(FW394&gt;0,WORKDAY(FU394,10),"-")</f>
        <v>-</v>
      </c>
      <c r="FZ394" s="5"/>
      <c r="GA394" s="5"/>
      <c r="GB394" s="54"/>
      <c r="GC394" s="54"/>
      <c r="GD394" s="54"/>
      <c r="GE394" s="54"/>
      <c r="GF394" s="54"/>
      <c r="GG394" s="54"/>
      <c r="GH394" s="54"/>
      <c r="GI394" s="54"/>
      <c r="GJ394" s="54"/>
      <c r="GK394" s="54"/>
      <c r="GL394" s="54"/>
      <c r="GM394" s="54"/>
      <c r="GN394" s="54"/>
      <c r="GO394" s="54"/>
      <c r="GP394" s="54"/>
      <c r="GQ394" s="54"/>
      <c r="GR394" s="54"/>
      <c r="GS394" s="54"/>
      <c r="GT394" s="54"/>
      <c r="GU394" s="54"/>
      <c r="GV394" s="54"/>
      <c r="GW394" s="54"/>
      <c r="GX394" s="54"/>
      <c r="GY394" s="54"/>
      <c r="GZ394" s="193"/>
      <c r="HA394" s="54"/>
      <c r="HB394" s="54"/>
      <c r="HC394" s="54"/>
      <c r="HD394" s="34">
        <f t="shared" ca="1" si="379"/>
        <v>1</v>
      </c>
      <c r="HE394" s="25">
        <f t="shared" ca="1" si="341"/>
        <v>6.8389057750759875E-4</v>
      </c>
      <c r="HF394" s="25">
        <f t="shared" ca="1" si="342"/>
        <v>1.5197568389057751E-3</v>
      </c>
      <c r="HG394" s="25">
        <f t="shared" ca="1" si="343"/>
        <v>9.0543259557344079E-4</v>
      </c>
      <c r="HH394" s="25">
        <f t="shared" ca="1" si="344"/>
        <v>2.012072434607646E-3</v>
      </c>
      <c r="HI394" s="25"/>
      <c r="HJ394" s="25"/>
      <c r="HK394" s="5"/>
      <c r="HL394" s="24">
        <f t="shared" ca="1" si="374"/>
        <v>44250</v>
      </c>
      <c r="HM394" s="107"/>
      <c r="HN394" s="85"/>
      <c r="HO394" s="204" t="str">
        <f t="shared" si="380"/>
        <v>ожидание A1</v>
      </c>
      <c r="HP394" s="204" t="str">
        <f t="shared" si="381"/>
        <v>не выгружено 00</v>
      </c>
      <c r="HQ394" s="182" t="str">
        <f t="shared" si="382"/>
        <v>выгружено A1</v>
      </c>
      <c r="HR394" s="182" t="str">
        <f t="shared" si="383"/>
        <v>ожидание A1</v>
      </c>
      <c r="HS394" s="182" t="b">
        <f t="shared" si="384"/>
        <v>0</v>
      </c>
      <c r="HT394" s="182" t="str">
        <f t="shared" si="385"/>
        <v>ожидание замечаний</v>
      </c>
      <c r="HU394" s="182" t="str">
        <f t="shared" si="386"/>
        <v>0055-P2-GA1-CPC-TRM-00661</v>
      </c>
      <c r="HV394" s="191">
        <f t="shared" si="387"/>
        <v>44250</v>
      </c>
      <c r="HW394" s="184" t="str">
        <f t="shared" si="388"/>
        <v>ожидание A1</v>
      </c>
      <c r="HX394" s="191" t="str">
        <f t="shared" si="389"/>
        <v>ожидание A1</v>
      </c>
      <c r="HY394" s="183"/>
      <c r="HZ394" s="182" t="str">
        <f t="shared" si="390"/>
        <v>выгружено</v>
      </c>
      <c r="IA394" s="182" t="str">
        <f t="shared" si="391"/>
        <v>A1</v>
      </c>
      <c r="IB394" s="182" t="str">
        <f t="shared" si="392"/>
        <v>ожидание замечаний к ревизии</v>
      </c>
      <c r="IC394" s="182" t="str">
        <f t="shared" si="393"/>
        <v>A1</v>
      </c>
      <c r="ID394" s="182" t="str">
        <f t="shared" si="394"/>
        <v>A1</v>
      </c>
      <c r="IE394" s="185" t="str">
        <f t="shared" si="395"/>
        <v>1</v>
      </c>
      <c r="IF394" s="135" t="s">
        <v>705</v>
      </c>
      <c r="IG394" s="181">
        <v>1</v>
      </c>
      <c r="IH394" s="85"/>
      <c r="II394" s="85"/>
      <c r="IJ394" s="85"/>
      <c r="IK394" s="85"/>
      <c r="IL394" s="85"/>
      <c r="IM394" s="85"/>
      <c r="IN394" s="85"/>
      <c r="IO394" s="85"/>
      <c r="IP394" s="85"/>
      <c r="IQ394" s="85"/>
      <c r="IR394" s="85"/>
      <c r="IS394" s="85"/>
      <c r="IT394" s="85"/>
      <c r="IU394" s="85"/>
      <c r="IV394" s="85"/>
      <c r="IW394" s="85"/>
      <c r="IX394" s="85"/>
      <c r="IY394" s="85"/>
      <c r="IZ394" s="85"/>
      <c r="JA394" s="85"/>
      <c r="JB394" s="85"/>
      <c r="JC394" s="85"/>
      <c r="JD394" s="85"/>
      <c r="JE394" s="85"/>
      <c r="JF394" s="85"/>
      <c r="JG394" s="85"/>
      <c r="JH394" s="85"/>
      <c r="JI394" s="85"/>
      <c r="JJ394" s="85"/>
      <c r="JK394" s="85"/>
      <c r="JL394" s="85"/>
      <c r="JM394" s="85"/>
      <c r="JN394" s="85"/>
      <c r="JO394" s="85"/>
      <c r="JP394" s="85"/>
      <c r="JQ394" s="85"/>
      <c r="JR394" s="85"/>
      <c r="JS394" s="85"/>
      <c r="JT394" s="85"/>
      <c r="JU394" s="85"/>
      <c r="JV394" s="85"/>
      <c r="JW394" s="85"/>
      <c r="JX394" s="85"/>
      <c r="JY394" s="85"/>
      <c r="JZ394" s="85"/>
      <c r="KA394" s="85"/>
      <c r="KB394" s="85"/>
      <c r="KC394" s="85"/>
    </row>
    <row r="395" spans="1:289" s="57" customFormat="1" ht="57" hidden="1" customHeight="1">
      <c r="A395" s="42"/>
      <c r="B395" s="19" t="s">
        <v>156</v>
      </c>
      <c r="C395" s="19" t="s">
        <v>157</v>
      </c>
      <c r="D395" s="5"/>
      <c r="E395" s="5"/>
      <c r="F395" s="5"/>
      <c r="G395" s="5"/>
      <c r="H395" s="5" t="s">
        <v>727</v>
      </c>
      <c r="I395" s="5" t="s">
        <v>736</v>
      </c>
      <c r="J395" s="5"/>
      <c r="K395" s="5"/>
      <c r="L395" s="5"/>
      <c r="M395" s="5"/>
      <c r="N395" s="5"/>
      <c r="O395" s="5"/>
      <c r="P395" s="5" t="s">
        <v>751</v>
      </c>
      <c r="Q395" s="5" t="s">
        <v>752</v>
      </c>
      <c r="R395" s="5" t="s">
        <v>209</v>
      </c>
      <c r="S395" s="5" t="s">
        <v>362</v>
      </c>
      <c r="T395" s="5" t="s">
        <v>370</v>
      </c>
      <c r="U395" s="5" t="s">
        <v>158</v>
      </c>
      <c r="V395" s="5"/>
      <c r="W395" s="5" t="str">
        <f>CONCATENATE(X395,"-",Y395,"-",Z395,AA395,,AB395,"-",AC395)</f>
        <v>3-70-JSMCI-0001</v>
      </c>
      <c r="X395" s="19" t="s">
        <v>180</v>
      </c>
      <c r="Y395" s="19">
        <v>70</v>
      </c>
      <c r="Z395" s="19" t="s">
        <v>309</v>
      </c>
      <c r="AA395" s="19" t="s">
        <v>305</v>
      </c>
      <c r="AB395" s="19" t="s">
        <v>306</v>
      </c>
      <c r="AC395" s="19" t="s">
        <v>188</v>
      </c>
      <c r="AD395" s="5"/>
      <c r="AE395" s="19">
        <v>4</v>
      </c>
      <c r="AF395" s="19" t="s">
        <v>181</v>
      </c>
      <c r="AG395" s="19" t="s">
        <v>183</v>
      </c>
      <c r="AH395" s="19">
        <v>320</v>
      </c>
      <c r="AI395" s="19" t="s">
        <v>192</v>
      </c>
      <c r="AJ395" s="5"/>
      <c r="AK395" s="5"/>
      <c r="AL395" s="5" t="s">
        <v>121</v>
      </c>
      <c r="AM395" s="5"/>
      <c r="AN395" s="5" t="s">
        <v>170</v>
      </c>
      <c r="AO395" s="5" t="str">
        <f>CONCATENATE("0055-",B395,"-",C395,"-","4",".",AE395,".",AF395,".",AG395,".",AH395,"-",AL395,".",AN395,"-",AI395)</f>
        <v>0055-CPC-GA1-4.4.4.70.320-ATH2.SB-0002</v>
      </c>
      <c r="AP395" s="5" t="str">
        <f>CONCATENATE("0055-",B395,"-",C395,"-","4",".",AE395,".",AF395,".",AG395,".",AH395,"-",AL395,"-",AN395,"-",AI395,"_",BD395,"_",U395)</f>
        <v>0055-CPC-GA1-4.4.4.70.320-ATH2-SB-0002_A1_ER</v>
      </c>
      <c r="AQ395" s="13" t="s">
        <v>324</v>
      </c>
      <c r="AR395" s="13" t="s">
        <v>397</v>
      </c>
      <c r="AS395" s="13" t="s">
        <v>377</v>
      </c>
      <c r="AT395" s="13" t="s">
        <v>378</v>
      </c>
      <c r="AU395" s="13" t="s">
        <v>321</v>
      </c>
      <c r="AV395" s="13" t="s">
        <v>336</v>
      </c>
      <c r="AW395" s="13" t="str">
        <f>CONCATENATE(AQ395," ",AS395,CHAR(10),W395,CHAR(10),AU395)</f>
        <v>SIS Marshalling Cabinet for IS channels 
3-70-JSMCI-0001
Electrical circuits</v>
      </c>
      <c r="AX395" s="13" t="str">
        <f>CONCATENATE(AR395," ",AT395,CHAR(10),W395,CHAR(10),AV395)</f>
        <v>Шкаф кроссовый ПАЗ, аналоговые и дискретные сигналы, искробезопасный
3-70-JSMCI-0001
Схема электрическая принципиальная</v>
      </c>
      <c r="AY395" s="5"/>
      <c r="AZ395" s="5" t="s">
        <v>490</v>
      </c>
      <c r="BA395" s="5" t="s">
        <v>489</v>
      </c>
      <c r="BB395" s="5" t="str">
        <f>IF(FW395&gt;0,"02",IF(FN395&gt;0,"01",IF(FE395&gt;0,"00",IF(EM395&gt;0,"G1",IF(ED395&gt;0,"F1",IF(DU395&gt;0,"E1",IF(DL395&gt;0,"D1",IF(DC395&gt;0,"C1",IF(CT395&gt;0,"B1",IF(BM395&gt;0,"A1","-"))))))))))</f>
        <v>A1</v>
      </c>
      <c r="BC395" s="167" t="str">
        <f t="shared" si="375"/>
        <v>IFR</v>
      </c>
      <c r="BD395" s="5" t="str">
        <f t="shared" si="376"/>
        <v>A1</v>
      </c>
      <c r="BE395" s="5"/>
      <c r="BF395" s="5"/>
      <c r="BG395" s="12"/>
      <c r="BH395" s="5"/>
      <c r="BI395" s="5"/>
      <c r="BJ395" s="54">
        <f>FB395-(28+15)</f>
        <v>44173</v>
      </c>
      <c r="BK395" s="54">
        <f ca="1">IF(BM395&gt;0,BL395,IF(BJ395&lt;TODAY(),WORKDAY(TODAY(),10),BJ395))</f>
        <v>44250</v>
      </c>
      <c r="BL395" s="193">
        <v>44250</v>
      </c>
      <c r="BM395" s="167" t="s">
        <v>784</v>
      </c>
      <c r="BN395" s="167"/>
      <c r="BO395" s="167"/>
      <c r="BP395" s="167"/>
      <c r="BQ395" s="167"/>
      <c r="BR395" s="157"/>
      <c r="BS395" s="157"/>
      <c r="BT395" s="157"/>
      <c r="BU395" s="157"/>
      <c r="BV395" s="157"/>
      <c r="BW395" s="147"/>
      <c r="BX395" s="147"/>
      <c r="BY395" s="147"/>
      <c r="BZ395" s="147"/>
      <c r="CA395" s="147"/>
      <c r="CB395" s="125"/>
      <c r="CC395" s="125"/>
      <c r="CD395" s="125"/>
      <c r="CE395" s="125"/>
      <c r="CF395" s="125"/>
      <c r="CG395" s="125"/>
      <c r="CH395" s="125"/>
      <c r="CI395" s="125"/>
      <c r="CJ395" s="125"/>
      <c r="CK395" s="125"/>
      <c r="CL395" s="24">
        <f>WORKDAY(BJ395,20)</f>
        <v>44201</v>
      </c>
      <c r="CM395" s="24">
        <f ca="1">IF(BM395&gt;0,WORKDAY(BK395,10),"-")</f>
        <v>44264</v>
      </c>
      <c r="CN395" s="54"/>
      <c r="CO395" s="117"/>
      <c r="CP395" s="34"/>
      <c r="CQ395" s="24">
        <f>WORKDAY(CL395,10)</f>
        <v>44215</v>
      </c>
      <c r="CR395" s="24" t="str">
        <f>IF(CO395&gt;0,WORKDAY(CM395,10),"-")</f>
        <v>-</v>
      </c>
      <c r="CS395" s="54"/>
      <c r="CT395" s="5"/>
      <c r="CU395" s="24" t="str">
        <f>IF(CT395&gt;0,WORKDAY(CQ395,10),"-")</f>
        <v>-</v>
      </c>
      <c r="CV395" s="24" t="str">
        <f>IF(CT395&gt;0,WORKDAY(CR395,10),"-")</f>
        <v>-</v>
      </c>
      <c r="CW395" s="54"/>
      <c r="CX395" s="5"/>
      <c r="CY395" s="34"/>
      <c r="CZ395" s="24" t="str">
        <f>IF(CX395&gt;0,WORKDAY(CU395,10),"-")</f>
        <v>-</v>
      </c>
      <c r="DA395" s="24" t="str">
        <f>IF(CX395&gt;0,WORKDAY(CV395,10),"-")</f>
        <v>-</v>
      </c>
      <c r="DB395" s="24"/>
      <c r="DC395" s="5"/>
      <c r="DD395" s="24" t="str">
        <f>IF(DC395&gt;0,WORKDAY(CZ395,10),"-")</f>
        <v>-</v>
      </c>
      <c r="DE395" s="24" t="str">
        <f>IF(DC395&gt;0,WORKDAY(DA395,10),"-")</f>
        <v>-</v>
      </c>
      <c r="DF395" s="5"/>
      <c r="DG395" s="5"/>
      <c r="DH395" s="54"/>
      <c r="DI395" s="24" t="str">
        <f>IF(DG395&gt;0,WORKDAY(DD395,10),"-")</f>
        <v>-</v>
      </c>
      <c r="DJ395" s="24" t="str">
        <f>IF(DG395&gt;0,WORKDAY(DE395,10),"-")</f>
        <v>-</v>
      </c>
      <c r="DK395" s="5"/>
      <c r="DL395" s="5"/>
      <c r="DM395" s="24" t="str">
        <f>IF(DL395&gt;0,WORKDAY(DI395,10),"-")</f>
        <v>-</v>
      </c>
      <c r="DN395" s="24" t="str">
        <f>IF(DL395&gt;0,WORKDAY(DJ395,10),"-")</f>
        <v>-</v>
      </c>
      <c r="DO395" s="5"/>
      <c r="DP395" s="5"/>
      <c r="DQ395" s="54"/>
      <c r="DR395" s="24" t="str">
        <f>IF(DP395&gt;0,WORKDAY(DM395,10),"-")</f>
        <v>-</v>
      </c>
      <c r="DS395" s="24" t="str">
        <f>IF(DP395&gt;0,WORKDAY(DN395,10),"-")</f>
        <v>-</v>
      </c>
      <c r="DT395" s="5"/>
      <c r="DU395" s="5"/>
      <c r="DV395" s="24" t="str">
        <f>IF(DU395&gt;0,WORKDAY(DR395,10),"-")</f>
        <v>-</v>
      </c>
      <c r="DW395" s="24" t="str">
        <f>IF(DU395&gt;0,WORKDAY(DS395,10),"-")</f>
        <v>-</v>
      </c>
      <c r="DX395" s="5"/>
      <c r="DY395" s="5"/>
      <c r="DZ395" s="54"/>
      <c r="EA395" s="24" t="str">
        <f>IF(DY395&gt;0,WORKDAY(DV395,10),"-")</f>
        <v>-</v>
      </c>
      <c r="EB395" s="24" t="str">
        <f>IF(DY395&gt;0,WORKDAY(DW395,10),"-")</f>
        <v>-</v>
      </c>
      <c r="EC395" s="5"/>
      <c r="ED395" s="5"/>
      <c r="EE395" s="24" t="str">
        <f>IF(ED395&gt;0,WORKDAY(EA395,10),"-")</f>
        <v>-</v>
      </c>
      <c r="EF395" s="24" t="str">
        <f>IF(ED395&gt;0,WORKDAY(EB395,10),"-")</f>
        <v>-</v>
      </c>
      <c r="EG395" s="5"/>
      <c r="EH395" s="5"/>
      <c r="EI395" s="54"/>
      <c r="EJ395" s="24" t="str">
        <f>IF(EH395&gt;0,WORKDAY(EE395,10),"-")</f>
        <v>-</v>
      </c>
      <c r="EK395" s="24" t="str">
        <f>IF(EH395&gt;0,WORKDAY(EF395,10),"-")</f>
        <v>-</v>
      </c>
      <c r="EL395" s="5"/>
      <c r="EM395" s="5"/>
      <c r="EN395" s="24" t="str">
        <f>IF(EM395&gt;0,WORKDAY(EJ395,10),"-")</f>
        <v>-</v>
      </c>
      <c r="EO395" s="24" t="str">
        <f>IF(EM395&gt;0,WORKDAY(EK395,10),"-")</f>
        <v>-</v>
      </c>
      <c r="EP395" s="5"/>
      <c r="EQ395" s="5"/>
      <c r="ER395" s="54"/>
      <c r="ES395" s="54"/>
      <c r="ET395" s="54"/>
      <c r="EU395" s="54"/>
      <c r="EV395" s="54"/>
      <c r="EW395" s="24"/>
      <c r="EX395" s="24"/>
      <c r="EY395" s="167"/>
      <c r="EZ395" s="167"/>
      <c r="FA395" s="193"/>
      <c r="FB395" s="214">
        <v>44216</v>
      </c>
      <c r="FC395" s="214">
        <f>FB395</f>
        <v>44216</v>
      </c>
      <c r="FD395" s="5"/>
      <c r="FE395" s="5"/>
      <c r="FF395" s="24" t="str">
        <f>IF(FE395&gt;0,WORKDAY(FB395,10),"-")</f>
        <v>-</v>
      </c>
      <c r="FG395" s="24" t="str">
        <f>IF(FE395&gt;0,WORKDAY(FC395,10),"-")</f>
        <v>-</v>
      </c>
      <c r="FH395" s="5"/>
      <c r="FI395" s="5"/>
      <c r="FJ395" s="34"/>
      <c r="FK395" s="24">
        <f t="shared" si="377"/>
        <v>44244</v>
      </c>
      <c r="FL395" s="24">
        <f t="shared" si="371"/>
        <v>44244</v>
      </c>
      <c r="FM395" s="5"/>
      <c r="FN395" s="5"/>
      <c r="FO395" s="24" t="str">
        <f>IF(FN395&gt;0,WORKDAY(FK395,10),"-")</f>
        <v>-</v>
      </c>
      <c r="FP395" s="24" t="str">
        <f>IF(FN395&gt;0,WORKDAY(FL395,10),"-")</f>
        <v>-</v>
      </c>
      <c r="FQ395" s="5"/>
      <c r="FR395" s="5"/>
      <c r="FS395" s="54"/>
      <c r="FT395" s="24">
        <f t="shared" si="378"/>
        <v>44272</v>
      </c>
      <c r="FU395" s="24">
        <f t="shared" si="373"/>
        <v>44272</v>
      </c>
      <c r="FV395" s="5"/>
      <c r="FW395" s="5"/>
      <c r="FX395" s="24" t="str">
        <f>IF(FW395&gt;0,WORKDAY(FT395,10),"-")</f>
        <v>-</v>
      </c>
      <c r="FY395" s="24" t="str">
        <f>IF(FW395&gt;0,WORKDAY(FU395,10),"-")</f>
        <v>-</v>
      </c>
      <c r="FZ395" s="5"/>
      <c r="GA395" s="5"/>
      <c r="GB395" s="54"/>
      <c r="GC395" s="54"/>
      <c r="GD395" s="54"/>
      <c r="GE395" s="54"/>
      <c r="GF395" s="54"/>
      <c r="GG395" s="54"/>
      <c r="GH395" s="54"/>
      <c r="GI395" s="54"/>
      <c r="GJ395" s="54"/>
      <c r="GK395" s="54"/>
      <c r="GL395" s="54"/>
      <c r="GM395" s="54"/>
      <c r="GN395" s="54"/>
      <c r="GO395" s="54"/>
      <c r="GP395" s="54"/>
      <c r="GQ395" s="54"/>
      <c r="GR395" s="54"/>
      <c r="GS395" s="54"/>
      <c r="GT395" s="54"/>
      <c r="GU395" s="54"/>
      <c r="GV395" s="54"/>
      <c r="GW395" s="54"/>
      <c r="GX395" s="54"/>
      <c r="GY395" s="54"/>
      <c r="GZ395" s="193"/>
      <c r="HA395" s="54"/>
      <c r="HB395" s="54"/>
      <c r="HC395" s="54"/>
      <c r="HD395" s="34">
        <f t="shared" ca="1" si="379"/>
        <v>1</v>
      </c>
      <c r="HE395" s="25">
        <f t="shared" ca="1" si="341"/>
        <v>6.8389057750759875E-4</v>
      </c>
      <c r="HF395" s="25">
        <f t="shared" ca="1" si="342"/>
        <v>1.5197568389057751E-3</v>
      </c>
      <c r="HG395" s="25">
        <f t="shared" ca="1" si="343"/>
        <v>9.0543259557344079E-4</v>
      </c>
      <c r="HH395" s="25">
        <f t="shared" ca="1" si="344"/>
        <v>2.012072434607646E-3</v>
      </c>
      <c r="HI395" s="25"/>
      <c r="HJ395" s="25"/>
      <c r="HK395" s="5"/>
      <c r="HL395" s="24">
        <f t="shared" ca="1" si="374"/>
        <v>44250</v>
      </c>
      <c r="HM395" s="107"/>
      <c r="HN395" s="85"/>
      <c r="HO395" s="204" t="str">
        <f t="shared" si="380"/>
        <v>ожидание A1</v>
      </c>
      <c r="HP395" s="204" t="str">
        <f t="shared" si="381"/>
        <v>не выгружено 00</v>
      </c>
      <c r="HQ395" s="182" t="str">
        <f t="shared" si="382"/>
        <v>выгружено A1</v>
      </c>
      <c r="HR395" s="182" t="str">
        <f t="shared" si="383"/>
        <v>ожидание A1</v>
      </c>
      <c r="HS395" s="182" t="b">
        <f t="shared" si="384"/>
        <v>0</v>
      </c>
      <c r="HT395" s="182" t="str">
        <f t="shared" si="385"/>
        <v>ожидание замечаний</v>
      </c>
      <c r="HU395" s="182" t="str">
        <f t="shared" si="386"/>
        <v>0055-P2-GA1-CPC-TRM-00661</v>
      </c>
      <c r="HV395" s="191">
        <f t="shared" si="387"/>
        <v>44250</v>
      </c>
      <c r="HW395" s="184" t="str">
        <f t="shared" si="388"/>
        <v>ожидание A1</v>
      </c>
      <c r="HX395" s="191" t="str">
        <f t="shared" si="389"/>
        <v>ожидание A1</v>
      </c>
      <c r="HY395" s="183"/>
      <c r="HZ395" s="182" t="str">
        <f t="shared" si="390"/>
        <v>выгружено</v>
      </c>
      <c r="IA395" s="182" t="str">
        <f t="shared" si="391"/>
        <v>A1</v>
      </c>
      <c r="IB395" s="182" t="str">
        <f t="shared" si="392"/>
        <v>ожидание замечаний к ревизии</v>
      </c>
      <c r="IC395" s="182" t="str">
        <f t="shared" si="393"/>
        <v>A1</v>
      </c>
      <c r="ID395" s="182" t="str">
        <f t="shared" si="394"/>
        <v>A1</v>
      </c>
      <c r="IE395" s="185" t="str">
        <f t="shared" si="395"/>
        <v>1</v>
      </c>
      <c r="IF395" s="135" t="s">
        <v>705</v>
      </c>
      <c r="IG395" s="181">
        <v>1</v>
      </c>
      <c r="IH395" s="85"/>
      <c r="II395" s="85"/>
      <c r="IJ395" s="85"/>
      <c r="IK395" s="85"/>
      <c r="IL395" s="85"/>
      <c r="IM395" s="85"/>
      <c r="IN395" s="85"/>
      <c r="IO395" s="85"/>
      <c r="IP395" s="85"/>
      <c r="IQ395" s="85"/>
      <c r="IR395" s="85"/>
      <c r="IS395" s="85"/>
      <c r="IT395" s="85"/>
      <c r="IU395" s="85"/>
      <c r="IV395" s="85"/>
      <c r="IW395" s="85"/>
      <c r="IX395" s="85"/>
      <c r="IY395" s="85"/>
      <c r="IZ395" s="85"/>
      <c r="JA395" s="85"/>
      <c r="JB395" s="85"/>
      <c r="JC395" s="85"/>
      <c r="JD395" s="85"/>
      <c r="JE395" s="85"/>
      <c r="JF395" s="85"/>
      <c r="JG395" s="85"/>
      <c r="JH395" s="85"/>
      <c r="JI395" s="85"/>
      <c r="JJ395" s="85"/>
      <c r="JK395" s="85"/>
      <c r="JL395" s="85"/>
      <c r="JM395" s="85"/>
      <c r="JN395" s="85"/>
      <c r="JO395" s="85"/>
      <c r="JP395" s="85"/>
      <c r="JQ395" s="85"/>
      <c r="JR395" s="85"/>
      <c r="JS395" s="85"/>
      <c r="JT395" s="85"/>
      <c r="JU395" s="85"/>
      <c r="JV395" s="85"/>
      <c r="JW395" s="85"/>
      <c r="JX395" s="85"/>
      <c r="JY395" s="85"/>
      <c r="JZ395" s="85"/>
      <c r="KA395" s="85"/>
      <c r="KB395" s="85"/>
      <c r="KC395" s="85"/>
    </row>
    <row r="396" spans="1:289" s="57" customFormat="1" ht="57" hidden="1" customHeight="1">
      <c r="A396" s="42"/>
      <c r="B396" s="19" t="s">
        <v>156</v>
      </c>
      <c r="C396" s="19" t="s">
        <v>157</v>
      </c>
      <c r="D396" s="5"/>
      <c r="E396" s="5"/>
      <c r="F396" s="5"/>
      <c r="G396" s="5"/>
      <c r="H396" s="5" t="s">
        <v>727</v>
      </c>
      <c r="I396" s="5" t="s">
        <v>736</v>
      </c>
      <c r="J396" s="5"/>
      <c r="K396" s="5"/>
      <c r="L396" s="5"/>
      <c r="M396" s="5"/>
      <c r="N396" s="5"/>
      <c r="O396" s="5"/>
      <c r="P396" s="5" t="s">
        <v>751</v>
      </c>
      <c r="Q396" s="5" t="s">
        <v>752</v>
      </c>
      <c r="R396" s="5" t="s">
        <v>209</v>
      </c>
      <c r="S396" s="5" t="s">
        <v>362</v>
      </c>
      <c r="T396" s="5" t="s">
        <v>370</v>
      </c>
      <c r="U396" s="5" t="s">
        <v>158</v>
      </c>
      <c r="V396" s="5"/>
      <c r="W396" s="5" t="str">
        <f>CONCATENATE(X396,"-",Y396,"-",Z396,AA396,,AB396,"-",AC396)</f>
        <v>3-70-JSMCI-0001</v>
      </c>
      <c r="X396" s="19" t="s">
        <v>180</v>
      </c>
      <c r="Y396" s="19">
        <v>70</v>
      </c>
      <c r="Z396" s="19" t="s">
        <v>309</v>
      </c>
      <c r="AA396" s="19" t="s">
        <v>305</v>
      </c>
      <c r="AB396" s="19" t="s">
        <v>306</v>
      </c>
      <c r="AC396" s="19" t="s">
        <v>188</v>
      </c>
      <c r="AD396" s="5"/>
      <c r="AE396" s="19">
        <v>4</v>
      </c>
      <c r="AF396" s="19" t="s">
        <v>181</v>
      </c>
      <c r="AG396" s="19" t="s">
        <v>183</v>
      </c>
      <c r="AH396" s="19">
        <v>320</v>
      </c>
      <c r="AI396" s="19" t="s">
        <v>192</v>
      </c>
      <c r="AJ396" s="5"/>
      <c r="AK396" s="5"/>
      <c r="AL396" s="5" t="s">
        <v>121</v>
      </c>
      <c r="AM396" s="5"/>
      <c r="AN396" s="5" t="s">
        <v>546</v>
      </c>
      <c r="AO396" s="5" t="str">
        <f>CONCATENATE("0055-",B396,"-",C396,"-","4",".",AE396,".",AF396,".",AG396,".",AH396,"-",AL396,".",AN396,"-",AI396)</f>
        <v>0055-CPC-GA1-4.4.4.70.320-ATH2.JH-0002</v>
      </c>
      <c r="AP396" s="5" t="str">
        <f>CONCATENATE("0055-",B396,"-",C396,"-","4",".",AE396,".",AF396,".",AG396,".",AH396,"-",AL396,"-",AN396,"-",AI396,"_",BD396,"_",U396)</f>
        <v>0055-CPC-GA1-4.4.4.70.320-ATH2-JH-0002_-_ER</v>
      </c>
      <c r="AQ396" s="13" t="s">
        <v>324</v>
      </c>
      <c r="AR396" s="13" t="s">
        <v>397</v>
      </c>
      <c r="AS396" s="13" t="s">
        <v>377</v>
      </c>
      <c r="AT396" s="13" t="s">
        <v>378</v>
      </c>
      <c r="AU396" s="13" t="s">
        <v>286</v>
      </c>
      <c r="AV396" s="13" t="s">
        <v>287</v>
      </c>
      <c r="AW396" s="13" t="str">
        <f>CONCATENATE(AQ396," ",AS396,CHAR(10),W396,CHAR(10),AU396)</f>
        <v>SIS Marshalling Cabinet for IS channels 
3-70-JSMCI-0001
Passport</v>
      </c>
      <c r="AX396" s="13" t="str">
        <f>CONCATENATE(AR396," ",AT396,CHAR(10),W396,CHAR(10),AV396)</f>
        <v>Шкаф кроссовый ПАЗ, аналоговые и дискретные сигналы, искробезопасный
3-70-JSMCI-0001
Паспорт</v>
      </c>
      <c r="AY396" s="5"/>
      <c r="AZ396" s="5" t="s">
        <v>490</v>
      </c>
      <c r="BA396" s="5" t="s">
        <v>489</v>
      </c>
      <c r="BB396" s="5" t="str">
        <f>IF(FW396&gt;0,"02",IF(FN396&gt;0,"01",IF(FE396&gt;0,"00",IF(EM396&gt;0,"G1",IF(ED396&gt;0,"F1",IF(DU396&gt;0,"E1",IF(DL396&gt;0,"D1",IF(DC396&gt;0,"C1",IF(CT396&gt;0,"B1",IF(BM396&gt;0,"A1","-"))))))))))</f>
        <v>-</v>
      </c>
      <c r="BC396" s="167" t="str">
        <f t="shared" si="375"/>
        <v>-</v>
      </c>
      <c r="BD396" s="5" t="str">
        <f t="shared" si="376"/>
        <v>-</v>
      </c>
      <c r="BE396" s="5"/>
      <c r="BF396" s="5"/>
      <c r="BG396" s="12"/>
      <c r="BH396" s="5"/>
      <c r="BI396" s="5"/>
      <c r="BJ396" s="54">
        <f>FB396-(28+15)</f>
        <v>44227</v>
      </c>
      <c r="BK396" s="54">
        <f ca="1">IF(BM396&gt;0,BL396,IF(BJ396&lt;TODAY(),WORKDAY(TODAY(),10),BJ396))</f>
        <v>44294</v>
      </c>
      <c r="BL396" s="54"/>
      <c r="BM396" s="5"/>
      <c r="BN396" s="167"/>
      <c r="BO396" s="167"/>
      <c r="BP396" s="167"/>
      <c r="BQ396" s="167"/>
      <c r="BR396" s="157"/>
      <c r="BS396" s="157"/>
      <c r="BT396" s="157"/>
      <c r="BU396" s="157"/>
      <c r="BV396" s="157"/>
      <c r="BW396" s="147"/>
      <c r="BX396" s="147"/>
      <c r="BY396" s="147"/>
      <c r="BZ396" s="147"/>
      <c r="CA396" s="147"/>
      <c r="CB396" s="125"/>
      <c r="CC396" s="125"/>
      <c r="CD396" s="125"/>
      <c r="CE396" s="125"/>
      <c r="CF396" s="125"/>
      <c r="CG396" s="125"/>
      <c r="CH396" s="125"/>
      <c r="CI396" s="125"/>
      <c r="CJ396" s="125"/>
      <c r="CK396" s="125"/>
      <c r="CL396" s="24">
        <f>WORKDAY(BJ396,20)</f>
        <v>44253</v>
      </c>
      <c r="CM396" s="24" t="str">
        <f>IF(BM396&gt;0,WORKDAY(BK396,10),"-")</f>
        <v>-</v>
      </c>
      <c r="CN396" s="54"/>
      <c r="CO396" s="117"/>
      <c r="CP396" s="34">
        <v>3</v>
      </c>
      <c r="CQ396" s="24">
        <f>WORKDAY(CL396,10)</f>
        <v>44267</v>
      </c>
      <c r="CR396" s="24" t="str">
        <f>IF(CO396&gt;0,WORKDAY(CM396,10),"-")</f>
        <v>-</v>
      </c>
      <c r="CS396" s="54"/>
      <c r="CT396" s="5"/>
      <c r="CU396" s="24" t="str">
        <f>IF(CT396&gt;0,WORKDAY(CQ396,10),"-")</f>
        <v>-</v>
      </c>
      <c r="CV396" s="24" t="str">
        <f>IF(CT396&gt;0,WORKDAY(CR396,10),"-")</f>
        <v>-</v>
      </c>
      <c r="CW396" s="54"/>
      <c r="CX396" s="5"/>
      <c r="CY396" s="34"/>
      <c r="CZ396" s="24" t="str">
        <f>IF(CX396&gt;0,WORKDAY(CU396,10),"-")</f>
        <v>-</v>
      </c>
      <c r="DA396" s="24" t="str">
        <f>IF(CX396&gt;0,WORKDAY(CV396,10),"-")</f>
        <v>-</v>
      </c>
      <c r="DB396" s="24"/>
      <c r="DC396" s="5"/>
      <c r="DD396" s="24" t="str">
        <f>IF(DC396&gt;0,WORKDAY(CZ396,10),"-")</f>
        <v>-</v>
      </c>
      <c r="DE396" s="24" t="str">
        <f>IF(DC396&gt;0,WORKDAY(DA396,10),"-")</f>
        <v>-</v>
      </c>
      <c r="DF396" s="5"/>
      <c r="DG396" s="5"/>
      <c r="DH396" s="54"/>
      <c r="DI396" s="24" t="str">
        <f>IF(DG396&gt;0,WORKDAY(DD396,10),"-")</f>
        <v>-</v>
      </c>
      <c r="DJ396" s="24" t="str">
        <f>IF(DG396&gt;0,WORKDAY(DE396,10),"-")</f>
        <v>-</v>
      </c>
      <c r="DK396" s="5"/>
      <c r="DL396" s="5"/>
      <c r="DM396" s="24" t="str">
        <f>IF(DL396&gt;0,WORKDAY(DI396,10),"-")</f>
        <v>-</v>
      </c>
      <c r="DN396" s="24" t="str">
        <f>IF(DL396&gt;0,WORKDAY(DJ396,10),"-")</f>
        <v>-</v>
      </c>
      <c r="DO396" s="5"/>
      <c r="DP396" s="5"/>
      <c r="DQ396" s="54"/>
      <c r="DR396" s="24" t="str">
        <f>IF(DP396&gt;0,WORKDAY(DM396,10),"-")</f>
        <v>-</v>
      </c>
      <c r="DS396" s="24" t="str">
        <f>IF(DP396&gt;0,WORKDAY(DN396,10),"-")</f>
        <v>-</v>
      </c>
      <c r="DT396" s="5"/>
      <c r="DU396" s="5"/>
      <c r="DV396" s="24" t="str">
        <f>IF(DU396&gt;0,WORKDAY(DR396,10),"-")</f>
        <v>-</v>
      </c>
      <c r="DW396" s="24" t="str">
        <f>IF(DU396&gt;0,WORKDAY(DS396,10),"-")</f>
        <v>-</v>
      </c>
      <c r="DX396" s="5"/>
      <c r="DY396" s="5"/>
      <c r="DZ396" s="54"/>
      <c r="EA396" s="24" t="str">
        <f>IF(DY396&gt;0,WORKDAY(DV396,10),"-")</f>
        <v>-</v>
      </c>
      <c r="EB396" s="24" t="str">
        <f>IF(DY396&gt;0,WORKDAY(DW396,10),"-")</f>
        <v>-</v>
      </c>
      <c r="EC396" s="5"/>
      <c r="ED396" s="5"/>
      <c r="EE396" s="24" t="str">
        <f>IF(ED396&gt;0,WORKDAY(EA396,10),"-")</f>
        <v>-</v>
      </c>
      <c r="EF396" s="24" t="str">
        <f>IF(ED396&gt;0,WORKDAY(EB396,10),"-")</f>
        <v>-</v>
      </c>
      <c r="EG396" s="5"/>
      <c r="EH396" s="5"/>
      <c r="EI396" s="54"/>
      <c r="EJ396" s="24" t="str">
        <f>IF(EH396&gt;0,WORKDAY(EE396,10),"-")</f>
        <v>-</v>
      </c>
      <c r="EK396" s="24" t="str">
        <f>IF(EH396&gt;0,WORKDAY(EF396,10),"-")</f>
        <v>-</v>
      </c>
      <c r="EL396" s="5"/>
      <c r="EM396" s="5"/>
      <c r="EN396" s="24" t="str">
        <f>IF(EM396&gt;0,WORKDAY(EJ396,10),"-")</f>
        <v>-</v>
      </c>
      <c r="EO396" s="24" t="str">
        <f>IF(EM396&gt;0,WORKDAY(EK396,10),"-")</f>
        <v>-</v>
      </c>
      <c r="EP396" s="5"/>
      <c r="EQ396" s="5"/>
      <c r="ER396" s="54"/>
      <c r="ES396" s="54"/>
      <c r="ET396" s="54"/>
      <c r="EU396" s="54"/>
      <c r="EV396" s="54"/>
      <c r="EW396" s="24"/>
      <c r="EX396" s="24"/>
      <c r="EY396" s="167"/>
      <c r="EZ396" s="167"/>
      <c r="FA396" s="193"/>
      <c r="FB396" s="214">
        <v>44270</v>
      </c>
      <c r="FC396" s="214">
        <f>FB396</f>
        <v>44270</v>
      </c>
      <c r="FD396" s="167"/>
      <c r="FE396" s="167"/>
      <c r="FF396" s="24" t="str">
        <f>IF(FE396&gt;0,WORKDAY(FB396,10),"-")</f>
        <v>-</v>
      </c>
      <c r="FG396" s="24" t="str">
        <f>IF(FE396&gt;0,WORKDAY(FC396,10),"-")</f>
        <v>-</v>
      </c>
      <c r="FH396" s="167"/>
      <c r="FI396" s="167"/>
      <c r="FJ396" s="196">
        <v>1</v>
      </c>
      <c r="FK396" s="24"/>
      <c r="FL396" s="24">
        <f t="shared" si="371"/>
        <v>0</v>
      </c>
      <c r="FM396" s="5"/>
      <c r="FN396" s="5"/>
      <c r="FO396" s="24" t="str">
        <f>IF(FN396&gt;0,WORKDAY(FK396,10),"-")</f>
        <v>-</v>
      </c>
      <c r="FP396" s="24" t="str">
        <f>IF(FN396&gt;0,WORKDAY(FL396,10),"-")</f>
        <v>-</v>
      </c>
      <c r="FQ396" s="5"/>
      <c r="FR396" s="5"/>
      <c r="FS396" s="54"/>
      <c r="FT396" s="24"/>
      <c r="FU396" s="24">
        <f t="shared" si="373"/>
        <v>0</v>
      </c>
      <c r="FV396" s="5"/>
      <c r="FW396" s="5"/>
      <c r="FX396" s="24" t="str">
        <f>IF(FW396&gt;0,WORKDAY(FT396,10),"-")</f>
        <v>-</v>
      </c>
      <c r="FY396" s="24" t="str">
        <f>IF(FW396&gt;0,WORKDAY(FU396,10),"-")</f>
        <v>-</v>
      </c>
      <c r="FZ396" s="5"/>
      <c r="GA396" s="5"/>
      <c r="GB396" s="54"/>
      <c r="GC396" s="54"/>
      <c r="GD396" s="54"/>
      <c r="GE396" s="54"/>
      <c r="GF396" s="54"/>
      <c r="GG396" s="54"/>
      <c r="GH396" s="54"/>
      <c r="GI396" s="54"/>
      <c r="GJ396" s="54"/>
      <c r="GK396" s="54"/>
      <c r="GL396" s="54"/>
      <c r="GM396" s="54"/>
      <c r="GN396" s="54"/>
      <c r="GO396" s="54"/>
      <c r="GP396" s="54"/>
      <c r="GQ396" s="54"/>
      <c r="GR396" s="54"/>
      <c r="GS396" s="54"/>
      <c r="GT396" s="54"/>
      <c r="GU396" s="54"/>
      <c r="GV396" s="54"/>
      <c r="GW396" s="54"/>
      <c r="GX396" s="54"/>
      <c r="GY396" s="54"/>
      <c r="GZ396" s="193"/>
      <c r="HA396" s="54"/>
      <c r="HB396" s="54"/>
      <c r="HC396" s="54"/>
      <c r="HD396" s="34">
        <f t="shared" ca="1" si="379"/>
        <v>1</v>
      </c>
      <c r="HE396" s="25">
        <f t="shared" si="341"/>
        <v>0</v>
      </c>
      <c r="HF396" s="25">
        <f t="shared" ca="1" si="342"/>
        <v>1.5197568389057751E-3</v>
      </c>
      <c r="HG396" s="25">
        <f t="shared" si="343"/>
        <v>0</v>
      </c>
      <c r="HH396" s="25">
        <f t="shared" ca="1" si="344"/>
        <v>2.012072434607646E-3</v>
      </c>
      <c r="HI396" s="25"/>
      <c r="HJ396" s="25"/>
      <c r="HK396" s="5"/>
      <c r="HL396" s="24" t="str">
        <f t="shared" ca="1" si="374"/>
        <v>-</v>
      </c>
      <c r="HM396" s="107"/>
      <c r="HN396" s="85"/>
      <c r="HO396" s="204" t="str">
        <f t="shared" si="380"/>
        <v>не выгружено A1</v>
      </c>
      <c r="HP396" s="204" t="str">
        <f t="shared" si="381"/>
        <v>не выгружено 00</v>
      </c>
      <c r="HQ396" s="182" t="str">
        <f t="shared" si="382"/>
        <v>не выгружено A1</v>
      </c>
      <c r="HR396" s="182" t="str">
        <f t="shared" si="383"/>
        <v>не выгружено A1</v>
      </c>
      <c r="HS396" s="182" t="b">
        <f t="shared" si="384"/>
        <v>0</v>
      </c>
      <c r="HT396" s="182" t="str">
        <f t="shared" si="385"/>
        <v>не выгружено A1</v>
      </c>
      <c r="HU396" s="182" t="str">
        <f t="shared" si="386"/>
        <v>не выгружено A1</v>
      </c>
      <c r="HV396" s="191" t="str">
        <f t="shared" si="387"/>
        <v>не выгружено A1</v>
      </c>
      <c r="HW396" s="184" t="str">
        <f t="shared" si="388"/>
        <v>не выгружено A1</v>
      </c>
      <c r="HX396" s="191" t="str">
        <f t="shared" si="389"/>
        <v>не выгружено A1</v>
      </c>
      <c r="HY396" s="183"/>
      <c r="HZ396" s="182" t="str">
        <f t="shared" si="390"/>
        <v>не выгружено</v>
      </c>
      <c r="IA396" s="182" t="str">
        <f t="shared" si="391"/>
        <v>A1</v>
      </c>
      <c r="IB396" s="182" t="str">
        <f t="shared" si="392"/>
        <v>не выгружено</v>
      </c>
      <c r="IC396" s="182" t="str">
        <f t="shared" si="393"/>
        <v>A1</v>
      </c>
      <c r="ID396" s="182" t="str">
        <f t="shared" si="394"/>
        <v>A1</v>
      </c>
      <c r="IE396" s="185" t="str">
        <f t="shared" si="395"/>
        <v>выгрузить A1</v>
      </c>
      <c r="IF396" s="135" t="s">
        <v>705</v>
      </c>
      <c r="IG396" s="181">
        <v>1</v>
      </c>
      <c r="IH396" s="85"/>
      <c r="II396" s="85"/>
      <c r="IJ396" s="85"/>
      <c r="IK396" s="85"/>
      <c r="IL396" s="85"/>
      <c r="IM396" s="85"/>
      <c r="IN396" s="85"/>
      <c r="IO396" s="85"/>
      <c r="IP396" s="85"/>
      <c r="IQ396" s="85"/>
      <c r="IR396" s="85"/>
      <c r="IS396" s="85"/>
      <c r="IT396" s="85"/>
      <c r="IU396" s="85"/>
      <c r="IV396" s="85"/>
      <c r="IW396" s="85"/>
      <c r="IX396" s="85"/>
      <c r="IY396" s="85"/>
      <c r="IZ396" s="85"/>
      <c r="JA396" s="85"/>
      <c r="JB396" s="85"/>
      <c r="JC396" s="85"/>
      <c r="JD396" s="85"/>
      <c r="JE396" s="85"/>
      <c r="JF396" s="85"/>
      <c r="JG396" s="85"/>
      <c r="JH396" s="85"/>
      <c r="JI396" s="85"/>
      <c r="JJ396" s="85"/>
      <c r="JK396" s="85"/>
      <c r="JL396" s="85"/>
      <c r="JM396" s="85"/>
      <c r="JN396" s="85"/>
      <c r="JO396" s="85"/>
      <c r="JP396" s="85"/>
      <c r="JQ396" s="85"/>
      <c r="JR396" s="85"/>
      <c r="JS396" s="85"/>
      <c r="JT396" s="85"/>
      <c r="JU396" s="85"/>
      <c r="JV396" s="85"/>
      <c r="JW396" s="85"/>
      <c r="JX396" s="85"/>
      <c r="JY396" s="85"/>
      <c r="JZ396" s="85"/>
      <c r="KA396" s="85"/>
      <c r="KB396" s="85"/>
      <c r="KC396" s="85"/>
    </row>
    <row r="397" spans="1:289" s="87" customFormat="1" ht="15" hidden="1" customHeight="1">
      <c r="A397" s="17"/>
      <c r="B397" s="20"/>
      <c r="C397" s="20"/>
      <c r="D397" s="18"/>
      <c r="E397" s="18"/>
      <c r="F397" s="18"/>
      <c r="G397" s="18"/>
      <c r="H397" s="18"/>
      <c r="I397" s="18"/>
      <c r="J397" s="18"/>
      <c r="K397" s="18"/>
      <c r="L397" s="18"/>
      <c r="M397" s="18"/>
      <c r="N397" s="18"/>
      <c r="O397" s="18"/>
      <c r="P397" s="18"/>
      <c r="Q397" s="18"/>
      <c r="R397" s="18"/>
      <c r="S397" s="18"/>
      <c r="T397" s="18"/>
      <c r="U397" s="18"/>
      <c r="V397" s="18"/>
      <c r="W397" s="20"/>
      <c r="X397" s="20"/>
      <c r="Y397" s="20"/>
      <c r="Z397" s="20"/>
      <c r="AA397" s="20"/>
      <c r="AB397" s="20"/>
      <c r="AC397" s="20"/>
      <c r="AD397" s="18"/>
      <c r="AE397" s="20"/>
      <c r="AF397" s="20"/>
      <c r="AG397" s="20"/>
      <c r="AH397" s="20"/>
      <c r="AI397" s="20"/>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71"/>
      <c r="BO397" s="171"/>
      <c r="BP397" s="171"/>
      <c r="BQ397" s="171"/>
      <c r="BR397" s="161"/>
      <c r="BS397" s="161"/>
      <c r="BT397" s="161"/>
      <c r="BU397" s="161"/>
      <c r="BV397" s="161"/>
      <c r="BW397" s="151"/>
      <c r="BX397" s="151"/>
      <c r="BY397" s="151"/>
      <c r="BZ397" s="151"/>
      <c r="CA397" s="151"/>
      <c r="CB397" s="129"/>
      <c r="CC397" s="129"/>
      <c r="CD397" s="129"/>
      <c r="CE397" s="129"/>
      <c r="CF397" s="129"/>
      <c r="CG397" s="129"/>
      <c r="CH397" s="129"/>
      <c r="CI397" s="129"/>
      <c r="CJ397" s="129"/>
      <c r="CK397" s="129"/>
      <c r="CL397" s="18"/>
      <c r="CM397" s="18"/>
      <c r="CN397" s="18"/>
      <c r="CO397" s="118"/>
      <c r="CP397" s="48"/>
      <c r="CQ397" s="18"/>
      <c r="CR397" s="18"/>
      <c r="CS397" s="18"/>
      <c r="CT397" s="18"/>
      <c r="CU397" s="18"/>
      <c r="CV397" s="18"/>
      <c r="CW397" s="18"/>
      <c r="CX397" s="18"/>
      <c r="CY397" s="34"/>
      <c r="CZ397" s="18"/>
      <c r="DA397" s="18"/>
      <c r="DB397" s="18"/>
      <c r="DC397" s="18"/>
      <c r="DD397" s="18"/>
      <c r="DE397" s="18"/>
      <c r="DF397" s="18"/>
      <c r="DG397" s="18"/>
      <c r="DH397" s="45"/>
      <c r="DI397" s="18"/>
      <c r="DJ397" s="18"/>
      <c r="DK397" s="18"/>
      <c r="DL397" s="18"/>
      <c r="DM397" s="18"/>
      <c r="DN397" s="18"/>
      <c r="DO397" s="18"/>
      <c r="DP397" s="18"/>
      <c r="DQ397" s="45"/>
      <c r="DR397" s="18"/>
      <c r="DS397" s="18"/>
      <c r="DT397" s="18"/>
      <c r="DU397" s="18"/>
      <c r="DV397" s="18"/>
      <c r="DW397" s="18"/>
      <c r="DX397" s="18"/>
      <c r="DY397" s="18"/>
      <c r="DZ397" s="45"/>
      <c r="EA397" s="18"/>
      <c r="EB397" s="18"/>
      <c r="EC397" s="18"/>
      <c r="ED397" s="18"/>
      <c r="EE397" s="18"/>
      <c r="EF397" s="18"/>
      <c r="EG397" s="18"/>
      <c r="EH397" s="18"/>
      <c r="EI397" s="45"/>
      <c r="EJ397" s="18"/>
      <c r="EK397" s="18"/>
      <c r="EL397" s="18"/>
      <c r="EM397" s="18"/>
      <c r="EN397" s="18"/>
      <c r="EO397" s="18"/>
      <c r="EP397" s="18"/>
      <c r="EQ397" s="18"/>
      <c r="ER397" s="45"/>
      <c r="ES397" s="110"/>
      <c r="ET397" s="110"/>
      <c r="EU397" s="110"/>
      <c r="EV397" s="110"/>
      <c r="EW397" s="192"/>
      <c r="EX397" s="192"/>
      <c r="EY397" s="192"/>
      <c r="EZ397" s="192"/>
      <c r="FA397" s="199"/>
      <c r="FB397" s="214"/>
      <c r="FC397" s="214"/>
      <c r="FD397" s="18"/>
      <c r="FE397" s="18"/>
      <c r="FF397" s="18"/>
      <c r="FG397" s="18"/>
      <c r="FH397" s="18"/>
      <c r="FI397" s="18"/>
      <c r="FJ397" s="34"/>
      <c r="FK397" s="18"/>
      <c r="FL397" s="18"/>
      <c r="FM397" s="18"/>
      <c r="FN397" s="18"/>
      <c r="FO397" s="18"/>
      <c r="FP397" s="18"/>
      <c r="FQ397" s="18"/>
      <c r="FR397" s="18"/>
      <c r="FS397" s="45"/>
      <c r="FT397" s="18"/>
      <c r="FU397" s="18"/>
      <c r="FV397" s="18"/>
      <c r="FW397" s="18"/>
      <c r="FX397" s="18"/>
      <c r="FY397" s="18"/>
      <c r="FZ397" s="18"/>
      <c r="GA397" s="18"/>
      <c r="GB397" s="45"/>
      <c r="GC397" s="110"/>
      <c r="GD397" s="110"/>
      <c r="GE397" s="110"/>
      <c r="GF397" s="110"/>
      <c r="GG397" s="110"/>
      <c r="GH397" s="110"/>
      <c r="GI397" s="110"/>
      <c r="GJ397" s="110"/>
      <c r="GK397" s="110"/>
      <c r="GL397" s="110"/>
      <c r="GM397" s="110"/>
      <c r="GN397" s="110"/>
      <c r="GO397" s="110"/>
      <c r="GP397" s="110"/>
      <c r="GQ397" s="110"/>
      <c r="GR397" s="110"/>
      <c r="GS397" s="110"/>
      <c r="GT397" s="110"/>
      <c r="GU397" s="110"/>
      <c r="GV397" s="110"/>
      <c r="GW397" s="110"/>
      <c r="GX397" s="110"/>
      <c r="GY397" s="45"/>
      <c r="GZ397" s="199"/>
      <c r="HA397" s="110"/>
      <c r="HB397" s="110"/>
      <c r="HC397" s="110"/>
      <c r="HD397" s="34">
        <f t="shared" si="379"/>
        <v>0</v>
      </c>
      <c r="HE397" s="25">
        <f t="shared" si="341"/>
        <v>0</v>
      </c>
      <c r="HF397" s="25">
        <f t="shared" si="342"/>
        <v>0</v>
      </c>
      <c r="HG397" s="25">
        <f t="shared" si="343"/>
        <v>0</v>
      </c>
      <c r="HH397" s="25">
        <f t="shared" si="344"/>
        <v>0</v>
      </c>
      <c r="HI397" s="25"/>
      <c r="HJ397" s="18"/>
      <c r="HK397" s="18"/>
      <c r="HL397" s="24" t="str">
        <f t="shared" si="374"/>
        <v>-</v>
      </c>
      <c r="HM397" s="107"/>
      <c r="HN397" s="85"/>
      <c r="HO397" s="204" t="str">
        <f t="shared" si="380"/>
        <v>---/---</v>
      </c>
      <c r="HP397" s="204" t="str">
        <f t="shared" si="381"/>
        <v>---/---</v>
      </c>
      <c r="HQ397" s="182" t="str">
        <f t="shared" si="382"/>
        <v>---/---</v>
      </c>
      <c r="HR397" s="182" t="str">
        <f t="shared" si="383"/>
        <v>---/---</v>
      </c>
      <c r="HS397" s="182" t="b">
        <f t="shared" si="384"/>
        <v>0</v>
      </c>
      <c r="HT397" s="182" t="str">
        <f t="shared" si="385"/>
        <v>---/---</v>
      </c>
      <c r="HU397" s="182" t="str">
        <f t="shared" si="386"/>
        <v>---/---</v>
      </c>
      <c r="HV397" s="191" t="str">
        <f t="shared" si="387"/>
        <v>---/---</v>
      </c>
      <c r="HW397" s="184" t="str">
        <f t="shared" si="388"/>
        <v>---/---</v>
      </c>
      <c r="HX397" s="191" t="str">
        <f t="shared" si="389"/>
        <v>---/---</v>
      </c>
      <c r="HY397" s="183"/>
      <c r="HZ397" s="182" t="str">
        <f t="shared" si="390"/>
        <v>---/---</v>
      </c>
      <c r="IA397" s="182" t="str">
        <f t="shared" si="391"/>
        <v>---/---</v>
      </c>
      <c r="IB397" s="182" t="str">
        <f t="shared" si="392"/>
        <v>---/---</v>
      </c>
      <c r="IC397" s="182" t="str">
        <f t="shared" si="393"/>
        <v>---/---</v>
      </c>
      <c r="ID397" s="182" t="str">
        <f t="shared" si="394"/>
        <v>---/---</v>
      </c>
      <c r="IE397" s="185" t="str">
        <f t="shared" si="395"/>
        <v>---/---</v>
      </c>
      <c r="IF397" s="135" t="s">
        <v>717</v>
      </c>
      <c r="IG397" s="181">
        <v>1</v>
      </c>
      <c r="IH397" s="85"/>
      <c r="II397" s="85"/>
      <c r="IJ397" s="85"/>
      <c r="IK397" s="85"/>
      <c r="IL397" s="85"/>
      <c r="IM397" s="85"/>
      <c r="IN397" s="85"/>
      <c r="IO397" s="85"/>
      <c r="IP397" s="85"/>
      <c r="IQ397" s="85"/>
      <c r="IR397" s="85"/>
      <c r="IS397" s="85"/>
      <c r="IT397" s="85"/>
      <c r="IU397" s="85"/>
      <c r="IV397" s="85"/>
      <c r="IW397" s="85"/>
      <c r="IX397" s="85"/>
      <c r="IY397" s="85"/>
      <c r="IZ397" s="85"/>
      <c r="JA397" s="85"/>
      <c r="JB397" s="85"/>
      <c r="JC397" s="85"/>
      <c r="JD397" s="85"/>
      <c r="JE397" s="85"/>
      <c r="JF397" s="85"/>
      <c r="JG397" s="85"/>
      <c r="JH397" s="85"/>
      <c r="JI397" s="85"/>
      <c r="JJ397" s="85"/>
      <c r="JK397" s="85"/>
      <c r="JL397" s="85"/>
      <c r="JM397" s="85"/>
      <c r="JN397" s="85"/>
      <c r="JO397" s="85"/>
      <c r="JP397" s="85"/>
      <c r="JQ397" s="85"/>
      <c r="JR397" s="85"/>
      <c r="JS397" s="85"/>
      <c r="JT397" s="85"/>
      <c r="JU397" s="85"/>
      <c r="JV397" s="85"/>
      <c r="JW397" s="85"/>
      <c r="JX397" s="85"/>
      <c r="JY397" s="85"/>
      <c r="JZ397" s="85"/>
      <c r="KA397" s="85"/>
      <c r="KB397" s="85"/>
      <c r="KC397" s="85"/>
    </row>
    <row r="398" spans="1:289" s="57" customFormat="1" ht="57" hidden="1" customHeight="1">
      <c r="A398" s="42"/>
      <c r="B398" s="19" t="s">
        <v>156</v>
      </c>
      <c r="C398" s="19" t="s">
        <v>157</v>
      </c>
      <c r="D398" s="5"/>
      <c r="E398" s="5"/>
      <c r="F398" s="5"/>
      <c r="G398" s="5"/>
      <c r="H398" s="5" t="s">
        <v>727</v>
      </c>
      <c r="I398" s="5" t="s">
        <v>736</v>
      </c>
      <c r="J398" s="5"/>
      <c r="K398" s="5"/>
      <c r="L398" s="5"/>
      <c r="M398" s="5"/>
      <c r="N398" s="5"/>
      <c r="O398" s="5"/>
      <c r="P398" s="5" t="s">
        <v>751</v>
      </c>
      <c r="Q398" s="5" t="s">
        <v>752</v>
      </c>
      <c r="R398" s="5" t="s">
        <v>209</v>
      </c>
      <c r="S398" s="5" t="s">
        <v>362</v>
      </c>
      <c r="T398" s="5" t="s">
        <v>370</v>
      </c>
      <c r="U398" s="5" t="s">
        <v>158</v>
      </c>
      <c r="V398" s="5"/>
      <c r="W398" s="5" t="str">
        <f>CONCATENATE(X398,"-",Y398,"-",Z398,AA398,,AB398,"-",AC398)</f>
        <v>3-70-JSMCN-0001</v>
      </c>
      <c r="X398" s="19" t="s">
        <v>180</v>
      </c>
      <c r="Y398" s="19">
        <v>70</v>
      </c>
      <c r="Z398" s="19" t="s">
        <v>309</v>
      </c>
      <c r="AA398" s="19" t="s">
        <v>305</v>
      </c>
      <c r="AB398" s="19" t="s">
        <v>304</v>
      </c>
      <c r="AC398" s="19" t="s">
        <v>188</v>
      </c>
      <c r="AD398" s="5"/>
      <c r="AE398" s="19">
        <v>4</v>
      </c>
      <c r="AF398" s="19" t="s">
        <v>181</v>
      </c>
      <c r="AG398" s="19" t="s">
        <v>183</v>
      </c>
      <c r="AH398" s="19">
        <v>320</v>
      </c>
      <c r="AI398" s="19" t="s">
        <v>193</v>
      </c>
      <c r="AJ398" s="5"/>
      <c r="AK398" s="5"/>
      <c r="AL398" s="5" t="s">
        <v>121</v>
      </c>
      <c r="AM398" s="5"/>
      <c r="AN398" s="5" t="s">
        <v>167</v>
      </c>
      <c r="AO398" s="5" t="str">
        <f>CONCATENATE("0055-",B398,"-",C398,"-","4",".",AE398,".",AF398,".",AG398,".",AH398,"-",AL398,".",AN398,"-",AI398)</f>
        <v>0055-CPC-GA1-4.4.4.70.320-ATH2.RD-0003</v>
      </c>
      <c r="AP398" s="5" t="str">
        <f>CONCATENATE("0055-",B398,"-",C398,"-","4",".",AE398,".",AF398,".",AG398,".",AH398,"-",AL398,"-",AN398,"-",AI398,"_",BD398,"_",U398)</f>
        <v>0055-CPC-GA1-4.4.4.70.320-ATH2-RD-0003_A1_ER</v>
      </c>
      <c r="AQ398" s="13" t="s">
        <v>324</v>
      </c>
      <c r="AR398" s="13" t="s">
        <v>397</v>
      </c>
      <c r="AS398" s="13" t="s">
        <v>387</v>
      </c>
      <c r="AT398" s="13" t="s">
        <v>386</v>
      </c>
      <c r="AU398" s="13" t="s">
        <v>318</v>
      </c>
      <c r="AV398" s="13" t="s">
        <v>333</v>
      </c>
      <c r="AW398" s="13" t="str">
        <f>CONCATENATE(AQ398," ",AS398,CHAR(10),W398,CHAR(10),AU398)</f>
        <v>SIS Marshalling Cabinet for NON-IS channels 
3-70-JSMCN-0001
List of drawings</v>
      </c>
      <c r="AX398" s="13" t="str">
        <f>CONCATENATE(AR398," ",AT398,CHAR(10),W398,CHAR(10),AV398)</f>
        <v>Шкаф кроссовый ПАЗ, аналоговые и дискретные сигналы, неискробезопасный
3-70-JSMCN-0001
Ведомость документов</v>
      </c>
      <c r="AY398" s="5"/>
      <c r="AZ398" s="5" t="s">
        <v>490</v>
      </c>
      <c r="BA398" s="5" t="s">
        <v>489</v>
      </c>
      <c r="BB398" s="5" t="str">
        <f>IF(FW398&gt;0,"02",IF(FN398&gt;0,"01",IF(FE398&gt;0,"00",IF(EM398&gt;0,"G1",IF(ED398&gt;0,"F1",IF(DU398&gt;0,"E1",IF(DL398&gt;0,"D1",IF(DC398&gt;0,"C1",IF(CT398&gt;0,"B1",IF(BM398&gt;0,"A1","-"))))))))))</f>
        <v>A1</v>
      </c>
      <c r="BC398" s="167" t="str">
        <f t="shared" ref="BC398:BC402" si="396">IF(OR(BB398="A1",BB398="B1",BB398="C1",BB398="D1",BB398="E1",BB398="F1",BB398="G1",BB398="H1"),"IFR",IF(OR(BB398="00",BB398="01",BB398="02",BB398="03",BB398="04",BB398="05"),"IFU","-"))</f>
        <v>IFR</v>
      </c>
      <c r="BD398" s="5" t="str">
        <f t="shared" ref="BD398:BD402" si="397">BB398</f>
        <v>A1</v>
      </c>
      <c r="BE398" s="5"/>
      <c r="BF398" s="5"/>
      <c r="BG398" s="12"/>
      <c r="BH398" s="5"/>
      <c r="BI398" s="5"/>
      <c r="BJ398" s="54">
        <f>FB398-(28+15)</f>
        <v>44173</v>
      </c>
      <c r="BK398" s="54">
        <f ca="1">IF(BM398&gt;0,BL398,IF(BJ398&lt;TODAY(),WORKDAY(TODAY(),10),BJ398))</f>
        <v>44250</v>
      </c>
      <c r="BL398" s="193">
        <v>44250</v>
      </c>
      <c r="BM398" s="167" t="s">
        <v>784</v>
      </c>
      <c r="BN398" s="167"/>
      <c r="BO398" s="167"/>
      <c r="BP398" s="167"/>
      <c r="BQ398" s="167"/>
      <c r="BR398" s="157"/>
      <c r="BS398" s="157"/>
      <c r="BT398" s="157"/>
      <c r="BU398" s="157"/>
      <c r="BV398" s="157"/>
      <c r="BW398" s="147"/>
      <c r="BX398" s="147"/>
      <c r="BY398" s="147"/>
      <c r="BZ398" s="147"/>
      <c r="CA398" s="147"/>
      <c r="CB398" s="125"/>
      <c r="CC398" s="125"/>
      <c r="CD398" s="125"/>
      <c r="CE398" s="125"/>
      <c r="CF398" s="125"/>
      <c r="CG398" s="125"/>
      <c r="CH398" s="125"/>
      <c r="CI398" s="125"/>
      <c r="CJ398" s="125"/>
      <c r="CK398" s="125"/>
      <c r="CL398" s="24">
        <f>WORKDAY(BJ398,20)</f>
        <v>44201</v>
      </c>
      <c r="CM398" s="24">
        <f ca="1">IF(BM398&gt;0,WORKDAY(BK398,10),"-")</f>
        <v>44264</v>
      </c>
      <c r="CN398" s="54"/>
      <c r="CO398" s="117"/>
      <c r="CP398" s="34"/>
      <c r="CQ398" s="24">
        <f>WORKDAY(CL398,10)</f>
        <v>44215</v>
      </c>
      <c r="CR398" s="24" t="str">
        <f>IF(CO398&gt;0,WORKDAY(CM398,10),"-")</f>
        <v>-</v>
      </c>
      <c r="CS398" s="54"/>
      <c r="CT398" s="5"/>
      <c r="CU398" s="24" t="str">
        <f>IF(CT398&gt;0,WORKDAY(CQ398,10),"-")</f>
        <v>-</v>
      </c>
      <c r="CV398" s="24" t="str">
        <f>IF(CT398&gt;0,WORKDAY(CR398,10),"-")</f>
        <v>-</v>
      </c>
      <c r="CW398" s="54"/>
      <c r="CX398" s="5"/>
      <c r="CY398" s="34"/>
      <c r="CZ398" s="24" t="str">
        <f>IF(CX398&gt;0,WORKDAY(CU398,10),"-")</f>
        <v>-</v>
      </c>
      <c r="DA398" s="24" t="str">
        <f>IF(CX398&gt;0,WORKDAY(CV398,10),"-")</f>
        <v>-</v>
      </c>
      <c r="DB398" s="24"/>
      <c r="DC398" s="5"/>
      <c r="DD398" s="24" t="str">
        <f>IF(DC398&gt;0,WORKDAY(CZ398,10),"-")</f>
        <v>-</v>
      </c>
      <c r="DE398" s="24" t="str">
        <f>IF(DC398&gt;0,WORKDAY(DA398,10),"-")</f>
        <v>-</v>
      </c>
      <c r="DF398" s="5"/>
      <c r="DG398" s="5"/>
      <c r="DH398" s="54"/>
      <c r="DI398" s="24" t="str">
        <f>IF(DG398&gt;0,WORKDAY(DD398,10),"-")</f>
        <v>-</v>
      </c>
      <c r="DJ398" s="24" t="str">
        <f>IF(DG398&gt;0,WORKDAY(DE398,10),"-")</f>
        <v>-</v>
      </c>
      <c r="DK398" s="5"/>
      <c r="DL398" s="5"/>
      <c r="DM398" s="24" t="str">
        <f>IF(DL398&gt;0,WORKDAY(DI398,10),"-")</f>
        <v>-</v>
      </c>
      <c r="DN398" s="24" t="str">
        <f>IF(DL398&gt;0,WORKDAY(DJ398,10),"-")</f>
        <v>-</v>
      </c>
      <c r="DO398" s="5"/>
      <c r="DP398" s="5"/>
      <c r="DQ398" s="54"/>
      <c r="DR398" s="24" t="str">
        <f>IF(DP398&gt;0,WORKDAY(DM398,10),"-")</f>
        <v>-</v>
      </c>
      <c r="DS398" s="24" t="str">
        <f>IF(DP398&gt;0,WORKDAY(DN398,10),"-")</f>
        <v>-</v>
      </c>
      <c r="DT398" s="5"/>
      <c r="DU398" s="5"/>
      <c r="DV398" s="24" t="str">
        <f>IF(DU398&gt;0,WORKDAY(DR398,10),"-")</f>
        <v>-</v>
      </c>
      <c r="DW398" s="24" t="str">
        <f>IF(DU398&gt;0,WORKDAY(DS398,10),"-")</f>
        <v>-</v>
      </c>
      <c r="DX398" s="5"/>
      <c r="DY398" s="5"/>
      <c r="DZ398" s="54"/>
      <c r="EA398" s="24" t="str">
        <f>IF(DY398&gt;0,WORKDAY(DV398,10),"-")</f>
        <v>-</v>
      </c>
      <c r="EB398" s="24" t="str">
        <f>IF(DY398&gt;0,WORKDAY(DW398,10),"-")</f>
        <v>-</v>
      </c>
      <c r="EC398" s="5"/>
      <c r="ED398" s="5"/>
      <c r="EE398" s="24" t="str">
        <f>IF(ED398&gt;0,WORKDAY(EA398,10),"-")</f>
        <v>-</v>
      </c>
      <c r="EF398" s="24" t="str">
        <f>IF(ED398&gt;0,WORKDAY(EB398,10),"-")</f>
        <v>-</v>
      </c>
      <c r="EG398" s="5"/>
      <c r="EH398" s="5"/>
      <c r="EI398" s="54"/>
      <c r="EJ398" s="24" t="str">
        <f>IF(EH398&gt;0,WORKDAY(EE398,10),"-")</f>
        <v>-</v>
      </c>
      <c r="EK398" s="24" t="str">
        <f>IF(EH398&gt;0,WORKDAY(EF398,10),"-")</f>
        <v>-</v>
      </c>
      <c r="EL398" s="5"/>
      <c r="EM398" s="5"/>
      <c r="EN398" s="24" t="str">
        <f>IF(EM398&gt;0,WORKDAY(EJ398,10),"-")</f>
        <v>-</v>
      </c>
      <c r="EO398" s="24" t="str">
        <f>IF(EM398&gt;0,WORKDAY(EK398,10),"-")</f>
        <v>-</v>
      </c>
      <c r="EP398" s="5"/>
      <c r="EQ398" s="5"/>
      <c r="ER398" s="54"/>
      <c r="ES398" s="54"/>
      <c r="ET398" s="54"/>
      <c r="EU398" s="54"/>
      <c r="EV398" s="54"/>
      <c r="EW398" s="24"/>
      <c r="EX398" s="24"/>
      <c r="EY398" s="167"/>
      <c r="EZ398" s="167"/>
      <c r="FA398" s="193"/>
      <c r="FB398" s="214">
        <v>44216</v>
      </c>
      <c r="FC398" s="214">
        <f>FB398</f>
        <v>44216</v>
      </c>
      <c r="FD398" s="167"/>
      <c r="FE398" s="167"/>
      <c r="FF398" s="24" t="str">
        <f>IF(FE398&gt;0,WORKDAY(FB398,10),"-")</f>
        <v>-</v>
      </c>
      <c r="FG398" s="24" t="str">
        <f>IF(FE398&gt;0,WORKDAY(FC398,10),"-")</f>
        <v>-</v>
      </c>
      <c r="FH398" s="5"/>
      <c r="FI398" s="5"/>
      <c r="FJ398" s="34"/>
      <c r="FK398" s="24">
        <f t="shared" ref="FK398:FK401" si="398">WORKDAY(FB398,20)</f>
        <v>44244</v>
      </c>
      <c r="FL398" s="24">
        <f t="shared" si="371"/>
        <v>44244</v>
      </c>
      <c r="FM398" s="5"/>
      <c r="FN398" s="5"/>
      <c r="FO398" s="24" t="str">
        <f>IF(FN398&gt;0,WORKDAY(FK398,10),"-")</f>
        <v>-</v>
      </c>
      <c r="FP398" s="24" t="str">
        <f>IF(FN398&gt;0,WORKDAY(FL398,10),"-")</f>
        <v>-</v>
      </c>
      <c r="FQ398" s="5"/>
      <c r="FR398" s="5"/>
      <c r="FS398" s="54"/>
      <c r="FT398" s="24">
        <f t="shared" ref="FT398:FT401" si="399">WORKDAY(FK398,20)</f>
        <v>44272</v>
      </c>
      <c r="FU398" s="24">
        <f t="shared" si="373"/>
        <v>44272</v>
      </c>
      <c r="FV398" s="5"/>
      <c r="FW398" s="5"/>
      <c r="FX398" s="24" t="str">
        <f>IF(FW398&gt;0,WORKDAY(FT398,10),"-")</f>
        <v>-</v>
      </c>
      <c r="FY398" s="24" t="str">
        <f>IF(FW398&gt;0,WORKDAY(FU398,10),"-")</f>
        <v>-</v>
      </c>
      <c r="FZ398" s="5"/>
      <c r="GA398" s="5"/>
      <c r="GB398" s="54"/>
      <c r="GC398" s="54"/>
      <c r="GD398" s="54"/>
      <c r="GE398" s="54"/>
      <c r="GF398" s="54"/>
      <c r="GG398" s="54"/>
      <c r="GH398" s="54"/>
      <c r="GI398" s="54"/>
      <c r="GJ398" s="54"/>
      <c r="GK398" s="54"/>
      <c r="GL398" s="54"/>
      <c r="GM398" s="54"/>
      <c r="GN398" s="54"/>
      <c r="GO398" s="54"/>
      <c r="GP398" s="54"/>
      <c r="GQ398" s="54"/>
      <c r="GR398" s="54"/>
      <c r="GS398" s="54"/>
      <c r="GT398" s="54"/>
      <c r="GU398" s="54"/>
      <c r="GV398" s="54"/>
      <c r="GW398" s="54"/>
      <c r="GX398" s="54"/>
      <c r="GY398" s="54"/>
      <c r="GZ398" s="193"/>
      <c r="HA398" s="54"/>
      <c r="HB398" s="54"/>
      <c r="HC398" s="54"/>
      <c r="HD398" s="34">
        <f t="shared" ca="1" si="379"/>
        <v>1</v>
      </c>
      <c r="HE398" s="25">
        <f t="shared" ca="1" si="341"/>
        <v>6.8389057750759875E-4</v>
      </c>
      <c r="HF398" s="25">
        <f t="shared" ca="1" si="342"/>
        <v>1.5197568389057751E-3</v>
      </c>
      <c r="HG398" s="25">
        <f t="shared" ca="1" si="343"/>
        <v>9.0543259557344079E-4</v>
      </c>
      <c r="HH398" s="25">
        <f t="shared" ca="1" si="344"/>
        <v>2.012072434607646E-3</v>
      </c>
      <c r="HI398" s="25"/>
      <c r="HJ398" s="25"/>
      <c r="HK398" s="5"/>
      <c r="HL398" s="24">
        <f t="shared" ca="1" si="374"/>
        <v>44250</v>
      </c>
      <c r="HM398" s="107"/>
      <c r="HN398" s="85"/>
      <c r="HO398" s="204" t="str">
        <f t="shared" si="380"/>
        <v>ожидание A1</v>
      </c>
      <c r="HP398" s="204" t="str">
        <f t="shared" si="381"/>
        <v>не выгружено 00</v>
      </c>
      <c r="HQ398" s="182" t="str">
        <f t="shared" si="382"/>
        <v>выгружено A1</v>
      </c>
      <c r="HR398" s="182" t="str">
        <f t="shared" si="383"/>
        <v>ожидание A1</v>
      </c>
      <c r="HS398" s="182" t="b">
        <f t="shared" si="384"/>
        <v>0</v>
      </c>
      <c r="HT398" s="182" t="str">
        <f t="shared" si="385"/>
        <v>ожидание замечаний</v>
      </c>
      <c r="HU398" s="182" t="str">
        <f t="shared" si="386"/>
        <v>0055-P2-GA1-CPC-TRM-00661</v>
      </c>
      <c r="HV398" s="191">
        <f t="shared" si="387"/>
        <v>44250</v>
      </c>
      <c r="HW398" s="184" t="str">
        <f t="shared" si="388"/>
        <v>ожидание A1</v>
      </c>
      <c r="HX398" s="191" t="str">
        <f t="shared" si="389"/>
        <v>ожидание A1</v>
      </c>
      <c r="HY398" s="183"/>
      <c r="HZ398" s="182" t="str">
        <f t="shared" si="390"/>
        <v>выгружено</v>
      </c>
      <c r="IA398" s="182" t="str">
        <f t="shared" si="391"/>
        <v>A1</v>
      </c>
      <c r="IB398" s="182" t="str">
        <f t="shared" si="392"/>
        <v>ожидание замечаний к ревизии</v>
      </c>
      <c r="IC398" s="182" t="str">
        <f t="shared" si="393"/>
        <v>A1</v>
      </c>
      <c r="ID398" s="182" t="str">
        <f t="shared" si="394"/>
        <v>A1</v>
      </c>
      <c r="IE398" s="185" t="str">
        <f t="shared" si="395"/>
        <v>1</v>
      </c>
      <c r="IF398" s="135" t="s">
        <v>705</v>
      </c>
      <c r="IG398" s="181">
        <v>1</v>
      </c>
      <c r="IH398" s="85"/>
      <c r="II398" s="85"/>
      <c r="IJ398" s="85"/>
      <c r="IK398" s="85"/>
      <c r="IL398" s="85"/>
      <c r="IM398" s="85"/>
      <c r="IN398" s="85"/>
      <c r="IO398" s="85"/>
      <c r="IP398" s="85"/>
      <c r="IQ398" s="85"/>
      <c r="IR398" s="85"/>
      <c r="IS398" s="85"/>
      <c r="IT398" s="85"/>
      <c r="IU398" s="85"/>
      <c r="IV398" s="85"/>
      <c r="IW398" s="85"/>
      <c r="IX398" s="85"/>
      <c r="IY398" s="85"/>
      <c r="IZ398" s="85"/>
      <c r="JA398" s="85"/>
      <c r="JB398" s="85"/>
      <c r="JC398" s="85"/>
      <c r="JD398" s="85"/>
      <c r="JE398" s="85"/>
      <c r="JF398" s="85"/>
      <c r="JG398" s="85"/>
      <c r="JH398" s="85"/>
      <c r="JI398" s="85"/>
      <c r="JJ398" s="85"/>
      <c r="JK398" s="85"/>
      <c r="JL398" s="85"/>
      <c r="JM398" s="85"/>
      <c r="JN398" s="85"/>
      <c r="JO398" s="85"/>
      <c r="JP398" s="85"/>
      <c r="JQ398" s="85"/>
      <c r="JR398" s="85"/>
      <c r="JS398" s="85"/>
      <c r="JT398" s="85"/>
      <c r="JU398" s="85"/>
      <c r="JV398" s="85"/>
      <c r="JW398" s="85"/>
      <c r="JX398" s="85"/>
      <c r="JY398" s="85"/>
      <c r="JZ398" s="85"/>
      <c r="KA398" s="85"/>
      <c r="KB398" s="85"/>
      <c r="KC398" s="85"/>
    </row>
    <row r="399" spans="1:289" s="57" customFormat="1" ht="57" hidden="1" customHeight="1">
      <c r="A399" s="42"/>
      <c r="B399" s="19" t="s">
        <v>156</v>
      </c>
      <c r="C399" s="19" t="s">
        <v>157</v>
      </c>
      <c r="D399" s="5"/>
      <c r="E399" s="5"/>
      <c r="F399" s="5"/>
      <c r="G399" s="5"/>
      <c r="H399" s="5" t="s">
        <v>727</v>
      </c>
      <c r="I399" s="5" t="s">
        <v>736</v>
      </c>
      <c r="J399" s="5"/>
      <c r="K399" s="5"/>
      <c r="L399" s="5"/>
      <c r="M399" s="5"/>
      <c r="N399" s="5"/>
      <c r="O399" s="5"/>
      <c r="P399" s="5" t="s">
        <v>751</v>
      </c>
      <c r="Q399" s="5" t="s">
        <v>752</v>
      </c>
      <c r="R399" s="5" t="s">
        <v>209</v>
      </c>
      <c r="S399" s="5" t="s">
        <v>362</v>
      </c>
      <c r="T399" s="5" t="s">
        <v>370</v>
      </c>
      <c r="U399" s="5" t="s">
        <v>158</v>
      </c>
      <c r="V399" s="5"/>
      <c r="W399" s="5" t="str">
        <f>CONCATENATE(X399,"-",Y399,"-",Z399,AA399,,AB399,"-",AC399)</f>
        <v>3-70-JSMCN-0001</v>
      </c>
      <c r="X399" s="19" t="s">
        <v>180</v>
      </c>
      <c r="Y399" s="19">
        <v>70</v>
      </c>
      <c r="Z399" s="19" t="s">
        <v>309</v>
      </c>
      <c r="AA399" s="19" t="s">
        <v>305</v>
      </c>
      <c r="AB399" s="19" t="s">
        <v>304</v>
      </c>
      <c r="AC399" s="19" t="s">
        <v>188</v>
      </c>
      <c r="AD399" s="5"/>
      <c r="AE399" s="19">
        <v>4</v>
      </c>
      <c r="AF399" s="19" t="s">
        <v>181</v>
      </c>
      <c r="AG399" s="19" t="s">
        <v>183</v>
      </c>
      <c r="AH399" s="19">
        <v>320</v>
      </c>
      <c r="AI399" s="19" t="s">
        <v>193</v>
      </c>
      <c r="AJ399" s="5"/>
      <c r="AK399" s="5"/>
      <c r="AL399" s="5" t="s">
        <v>121</v>
      </c>
      <c r="AM399" s="5"/>
      <c r="AN399" s="5" t="s">
        <v>168</v>
      </c>
      <c r="AO399" s="5" t="str">
        <f>CONCATENATE("0055-",B399,"-",C399,"-","4",".",AE399,".",AF399,".",AG399,".",AH399,"-",AL399,".",AN399,"-",AI399)</f>
        <v>0055-CPC-GA1-4.4.4.70.320-ATH2.SP-0003</v>
      </c>
      <c r="AP399" s="5" t="str">
        <f>CONCATENATE("0055-",B399,"-",C399,"-","4",".",AE399,".",AF399,".",AG399,".",AH399,"-",AL399,"-",AN399,"-",AI399,"_",BD399,"_",U399)</f>
        <v>0055-CPC-GA1-4.4.4.70.320-ATH2-SP-0003_A1_ER</v>
      </c>
      <c r="AQ399" s="13" t="s">
        <v>324</v>
      </c>
      <c r="AR399" s="13" t="s">
        <v>397</v>
      </c>
      <c r="AS399" s="13" t="s">
        <v>387</v>
      </c>
      <c r="AT399" s="13" t="s">
        <v>386</v>
      </c>
      <c r="AU399" s="13" t="s">
        <v>319</v>
      </c>
      <c r="AV399" s="13" t="s">
        <v>334</v>
      </c>
      <c r="AW399" s="13" t="str">
        <f>CONCATENATE(AQ399," ",AS399,CHAR(10),W399,CHAR(10),AU399)</f>
        <v>SIS Marshalling Cabinet for NON-IS channels 
3-70-JSMCN-0001
List of elements</v>
      </c>
      <c r="AX399" s="13" t="str">
        <f>CONCATENATE(AR399," ",AT399,CHAR(10),W399,CHAR(10),AV399)</f>
        <v>Шкаф кроссовый ПАЗ, аналоговые и дискретные сигналы, неискробезопасный
3-70-JSMCN-0001
Перечень элементов</v>
      </c>
      <c r="AY399" s="5"/>
      <c r="AZ399" s="5" t="s">
        <v>490</v>
      </c>
      <c r="BA399" s="167" t="s">
        <v>489</v>
      </c>
      <c r="BB399" s="5" t="str">
        <f>IF(FW399&gt;0,"02",IF(FN399&gt;0,"01",IF(FE399&gt;0,"00",IF(EM399&gt;0,"G1",IF(ED399&gt;0,"F1",IF(DU399&gt;0,"E1",IF(DL399&gt;0,"D1",IF(DC399&gt;0,"C1",IF(CT399&gt;0,"B1",IF(BM399&gt;0,"A1","-"))))))))))</f>
        <v>A1</v>
      </c>
      <c r="BC399" s="167" t="str">
        <f t="shared" si="396"/>
        <v>IFR</v>
      </c>
      <c r="BD399" s="5" t="str">
        <f t="shared" si="397"/>
        <v>A1</v>
      </c>
      <c r="BE399" s="5"/>
      <c r="BF399" s="5"/>
      <c r="BG399" s="12"/>
      <c r="BH399" s="5"/>
      <c r="BI399" s="5"/>
      <c r="BJ399" s="54">
        <f>FB399-(28+15)</f>
        <v>44173</v>
      </c>
      <c r="BK399" s="54">
        <f ca="1">IF(BM399&gt;0,BL399,IF(BJ399&lt;TODAY(),WORKDAY(TODAY(),10),BJ399))</f>
        <v>44250</v>
      </c>
      <c r="BL399" s="193">
        <v>44250</v>
      </c>
      <c r="BM399" s="167" t="s">
        <v>784</v>
      </c>
      <c r="BN399" s="167"/>
      <c r="BO399" s="167"/>
      <c r="BP399" s="167"/>
      <c r="BQ399" s="167"/>
      <c r="BR399" s="157"/>
      <c r="BS399" s="157"/>
      <c r="BT399" s="157"/>
      <c r="BU399" s="157"/>
      <c r="BV399" s="157"/>
      <c r="BW399" s="147"/>
      <c r="BX399" s="147"/>
      <c r="BY399" s="147"/>
      <c r="BZ399" s="147"/>
      <c r="CA399" s="147"/>
      <c r="CB399" s="125"/>
      <c r="CC399" s="125"/>
      <c r="CD399" s="125"/>
      <c r="CE399" s="125"/>
      <c r="CF399" s="125"/>
      <c r="CG399" s="125"/>
      <c r="CH399" s="125"/>
      <c r="CI399" s="125"/>
      <c r="CJ399" s="125"/>
      <c r="CK399" s="125"/>
      <c r="CL399" s="24">
        <f>WORKDAY(BJ399,20)</f>
        <v>44201</v>
      </c>
      <c r="CM399" s="24">
        <f ca="1">IF(BM399&gt;0,WORKDAY(BK399,10),"-")</f>
        <v>44264</v>
      </c>
      <c r="CN399" s="54"/>
      <c r="CO399" s="117"/>
      <c r="CP399" s="34"/>
      <c r="CQ399" s="24">
        <f>WORKDAY(CL399,10)</f>
        <v>44215</v>
      </c>
      <c r="CR399" s="24" t="str">
        <f>IF(CO399&gt;0,WORKDAY(CM399,10),"-")</f>
        <v>-</v>
      </c>
      <c r="CS399" s="54"/>
      <c r="CT399" s="5"/>
      <c r="CU399" s="24" t="str">
        <f>IF(CT399&gt;0,WORKDAY(CQ399,10),"-")</f>
        <v>-</v>
      </c>
      <c r="CV399" s="24" t="str">
        <f>IF(CT399&gt;0,WORKDAY(CR399,10),"-")</f>
        <v>-</v>
      </c>
      <c r="CW399" s="54"/>
      <c r="CX399" s="5"/>
      <c r="CY399" s="34"/>
      <c r="CZ399" s="24" t="str">
        <f>IF(CX399&gt;0,WORKDAY(CU399,10),"-")</f>
        <v>-</v>
      </c>
      <c r="DA399" s="24" t="str">
        <f>IF(CX399&gt;0,WORKDAY(CV399,10),"-")</f>
        <v>-</v>
      </c>
      <c r="DB399" s="24"/>
      <c r="DC399" s="5"/>
      <c r="DD399" s="24" t="str">
        <f>IF(DC399&gt;0,WORKDAY(CZ399,10),"-")</f>
        <v>-</v>
      </c>
      <c r="DE399" s="24" t="str">
        <f>IF(DC399&gt;0,WORKDAY(DA399,10),"-")</f>
        <v>-</v>
      </c>
      <c r="DF399" s="5"/>
      <c r="DG399" s="5"/>
      <c r="DH399" s="54"/>
      <c r="DI399" s="24" t="str">
        <f>IF(DG399&gt;0,WORKDAY(DD399,10),"-")</f>
        <v>-</v>
      </c>
      <c r="DJ399" s="24" t="str">
        <f>IF(DG399&gt;0,WORKDAY(DE399,10),"-")</f>
        <v>-</v>
      </c>
      <c r="DK399" s="5"/>
      <c r="DL399" s="5"/>
      <c r="DM399" s="24" t="str">
        <f>IF(DL399&gt;0,WORKDAY(DI399,10),"-")</f>
        <v>-</v>
      </c>
      <c r="DN399" s="24" t="str">
        <f>IF(DL399&gt;0,WORKDAY(DJ399,10),"-")</f>
        <v>-</v>
      </c>
      <c r="DO399" s="5"/>
      <c r="DP399" s="5"/>
      <c r="DQ399" s="54"/>
      <c r="DR399" s="24" t="str">
        <f>IF(DP399&gt;0,WORKDAY(DM399,10),"-")</f>
        <v>-</v>
      </c>
      <c r="DS399" s="24" t="str">
        <f>IF(DP399&gt;0,WORKDAY(DN399,10),"-")</f>
        <v>-</v>
      </c>
      <c r="DT399" s="5"/>
      <c r="DU399" s="5"/>
      <c r="DV399" s="24" t="str">
        <f>IF(DU399&gt;0,WORKDAY(DR399,10),"-")</f>
        <v>-</v>
      </c>
      <c r="DW399" s="24" t="str">
        <f>IF(DU399&gt;0,WORKDAY(DS399,10),"-")</f>
        <v>-</v>
      </c>
      <c r="DX399" s="5"/>
      <c r="DY399" s="5"/>
      <c r="DZ399" s="54"/>
      <c r="EA399" s="24" t="str">
        <f>IF(DY399&gt;0,WORKDAY(DV399,10),"-")</f>
        <v>-</v>
      </c>
      <c r="EB399" s="24" t="str">
        <f>IF(DY399&gt;0,WORKDAY(DW399,10),"-")</f>
        <v>-</v>
      </c>
      <c r="EC399" s="5"/>
      <c r="ED399" s="5"/>
      <c r="EE399" s="24" t="str">
        <f>IF(ED399&gt;0,WORKDAY(EA399,10),"-")</f>
        <v>-</v>
      </c>
      <c r="EF399" s="24" t="str">
        <f>IF(ED399&gt;0,WORKDAY(EB399,10),"-")</f>
        <v>-</v>
      </c>
      <c r="EG399" s="5"/>
      <c r="EH399" s="5"/>
      <c r="EI399" s="54"/>
      <c r="EJ399" s="24" t="str">
        <f>IF(EH399&gt;0,WORKDAY(EE399,10),"-")</f>
        <v>-</v>
      </c>
      <c r="EK399" s="24" t="str">
        <f>IF(EH399&gt;0,WORKDAY(EF399,10),"-")</f>
        <v>-</v>
      </c>
      <c r="EL399" s="5"/>
      <c r="EM399" s="5"/>
      <c r="EN399" s="24" t="str">
        <f>IF(EM399&gt;0,WORKDAY(EJ399,10),"-")</f>
        <v>-</v>
      </c>
      <c r="EO399" s="24" t="str">
        <f>IF(EM399&gt;0,WORKDAY(EK399,10),"-")</f>
        <v>-</v>
      </c>
      <c r="EP399" s="5"/>
      <c r="EQ399" s="5"/>
      <c r="ER399" s="54"/>
      <c r="ES399" s="54"/>
      <c r="ET399" s="54"/>
      <c r="EU399" s="54"/>
      <c r="EV399" s="54"/>
      <c r="EW399" s="24"/>
      <c r="EX399" s="24"/>
      <c r="EY399" s="167"/>
      <c r="EZ399" s="167"/>
      <c r="FA399" s="193"/>
      <c r="FB399" s="214">
        <v>44216</v>
      </c>
      <c r="FC399" s="214">
        <f>FB399</f>
        <v>44216</v>
      </c>
      <c r="FD399" s="167"/>
      <c r="FE399" s="167"/>
      <c r="FF399" s="24" t="str">
        <f>IF(FE399&gt;0,WORKDAY(FB399,10),"-")</f>
        <v>-</v>
      </c>
      <c r="FG399" s="24" t="str">
        <f>IF(FE399&gt;0,WORKDAY(FC399,10),"-")</f>
        <v>-</v>
      </c>
      <c r="FH399" s="5"/>
      <c r="FI399" s="5"/>
      <c r="FJ399" s="34"/>
      <c r="FK399" s="24">
        <f t="shared" si="398"/>
        <v>44244</v>
      </c>
      <c r="FL399" s="24">
        <f t="shared" si="371"/>
        <v>44244</v>
      </c>
      <c r="FM399" s="5"/>
      <c r="FN399" s="5"/>
      <c r="FO399" s="24" t="str">
        <f>IF(FN399&gt;0,WORKDAY(FK399,10),"-")</f>
        <v>-</v>
      </c>
      <c r="FP399" s="24" t="str">
        <f>IF(FN399&gt;0,WORKDAY(FL399,10),"-")</f>
        <v>-</v>
      </c>
      <c r="FQ399" s="5"/>
      <c r="FR399" s="5"/>
      <c r="FS399" s="54"/>
      <c r="FT399" s="24">
        <f t="shared" si="399"/>
        <v>44272</v>
      </c>
      <c r="FU399" s="24">
        <f t="shared" si="373"/>
        <v>44272</v>
      </c>
      <c r="FV399" s="5"/>
      <c r="FW399" s="5"/>
      <c r="FX399" s="24" t="str">
        <f>IF(FW399&gt;0,WORKDAY(FT399,10),"-")</f>
        <v>-</v>
      </c>
      <c r="FY399" s="24" t="str">
        <f>IF(FW399&gt;0,WORKDAY(FU399,10),"-")</f>
        <v>-</v>
      </c>
      <c r="FZ399" s="5"/>
      <c r="GA399" s="5"/>
      <c r="GB399" s="54"/>
      <c r="GC399" s="54"/>
      <c r="GD399" s="54"/>
      <c r="GE399" s="54"/>
      <c r="GF399" s="54"/>
      <c r="GG399" s="54"/>
      <c r="GH399" s="54"/>
      <c r="GI399" s="54"/>
      <c r="GJ399" s="54"/>
      <c r="GK399" s="54"/>
      <c r="GL399" s="54"/>
      <c r="GM399" s="54"/>
      <c r="GN399" s="54"/>
      <c r="GO399" s="54"/>
      <c r="GP399" s="54"/>
      <c r="GQ399" s="54"/>
      <c r="GR399" s="54"/>
      <c r="GS399" s="54"/>
      <c r="GT399" s="54"/>
      <c r="GU399" s="54"/>
      <c r="GV399" s="54"/>
      <c r="GW399" s="54"/>
      <c r="GX399" s="54"/>
      <c r="GY399" s="54"/>
      <c r="GZ399" s="193"/>
      <c r="HA399" s="54"/>
      <c r="HB399" s="54"/>
      <c r="HC399" s="54"/>
      <c r="HD399" s="34">
        <f t="shared" ca="1" si="379"/>
        <v>1</v>
      </c>
      <c r="HE399" s="25">
        <f t="shared" ca="1" si="341"/>
        <v>6.8389057750759875E-4</v>
      </c>
      <c r="HF399" s="25">
        <f t="shared" ca="1" si="342"/>
        <v>1.5197568389057751E-3</v>
      </c>
      <c r="HG399" s="25">
        <f t="shared" ca="1" si="343"/>
        <v>9.0543259557344079E-4</v>
      </c>
      <c r="HH399" s="25">
        <f t="shared" ca="1" si="344"/>
        <v>2.012072434607646E-3</v>
      </c>
      <c r="HI399" s="25"/>
      <c r="HJ399" s="25"/>
      <c r="HK399" s="5"/>
      <c r="HL399" s="24">
        <f t="shared" ca="1" si="374"/>
        <v>44250</v>
      </c>
      <c r="HM399" s="107"/>
      <c r="HN399" s="85"/>
      <c r="HO399" s="204" t="str">
        <f t="shared" si="380"/>
        <v>ожидание A1</v>
      </c>
      <c r="HP399" s="204" t="str">
        <f t="shared" si="381"/>
        <v>не выгружено 00</v>
      </c>
      <c r="HQ399" s="182" t="str">
        <f t="shared" si="382"/>
        <v>выгружено A1</v>
      </c>
      <c r="HR399" s="182" t="str">
        <f t="shared" si="383"/>
        <v>ожидание A1</v>
      </c>
      <c r="HS399" s="182" t="b">
        <f t="shared" si="384"/>
        <v>0</v>
      </c>
      <c r="HT399" s="182" t="str">
        <f t="shared" si="385"/>
        <v>ожидание замечаний</v>
      </c>
      <c r="HU399" s="182" t="str">
        <f t="shared" si="386"/>
        <v>0055-P2-GA1-CPC-TRM-00661</v>
      </c>
      <c r="HV399" s="191">
        <f t="shared" si="387"/>
        <v>44250</v>
      </c>
      <c r="HW399" s="184" t="str">
        <f t="shared" si="388"/>
        <v>ожидание A1</v>
      </c>
      <c r="HX399" s="191" t="str">
        <f t="shared" si="389"/>
        <v>ожидание A1</v>
      </c>
      <c r="HY399" s="183"/>
      <c r="HZ399" s="182" t="str">
        <f t="shared" si="390"/>
        <v>выгружено</v>
      </c>
      <c r="IA399" s="182" t="str">
        <f t="shared" si="391"/>
        <v>A1</v>
      </c>
      <c r="IB399" s="182" t="str">
        <f t="shared" si="392"/>
        <v>ожидание замечаний к ревизии</v>
      </c>
      <c r="IC399" s="182" t="str">
        <f t="shared" si="393"/>
        <v>A1</v>
      </c>
      <c r="ID399" s="182" t="str">
        <f t="shared" si="394"/>
        <v>A1</v>
      </c>
      <c r="IE399" s="185" t="str">
        <f t="shared" si="395"/>
        <v>1</v>
      </c>
      <c r="IF399" s="135" t="s">
        <v>705</v>
      </c>
      <c r="IG399" s="181">
        <v>1</v>
      </c>
      <c r="IH399" s="85"/>
      <c r="II399" s="85"/>
      <c r="IJ399" s="85"/>
      <c r="IK399" s="85"/>
      <c r="IL399" s="85"/>
      <c r="IM399" s="85"/>
      <c r="IN399" s="85"/>
      <c r="IO399" s="85"/>
      <c r="IP399" s="85"/>
      <c r="IQ399" s="85"/>
      <c r="IR399" s="85"/>
      <c r="IS399" s="85"/>
      <c r="IT399" s="85"/>
      <c r="IU399" s="85"/>
      <c r="IV399" s="85"/>
      <c r="IW399" s="85"/>
      <c r="IX399" s="85"/>
      <c r="IY399" s="85"/>
      <c r="IZ399" s="85"/>
      <c r="JA399" s="85"/>
      <c r="JB399" s="85"/>
      <c r="JC399" s="85"/>
      <c r="JD399" s="85"/>
      <c r="JE399" s="85"/>
      <c r="JF399" s="85"/>
      <c r="JG399" s="85"/>
      <c r="JH399" s="85"/>
      <c r="JI399" s="85"/>
      <c r="JJ399" s="85"/>
      <c r="JK399" s="85"/>
      <c r="JL399" s="85"/>
      <c r="JM399" s="85"/>
      <c r="JN399" s="85"/>
      <c r="JO399" s="85"/>
      <c r="JP399" s="85"/>
      <c r="JQ399" s="85"/>
      <c r="JR399" s="85"/>
      <c r="JS399" s="85"/>
      <c r="JT399" s="85"/>
      <c r="JU399" s="85"/>
      <c r="JV399" s="85"/>
      <c r="JW399" s="85"/>
      <c r="JX399" s="85"/>
      <c r="JY399" s="85"/>
      <c r="JZ399" s="85"/>
      <c r="KA399" s="85"/>
      <c r="KB399" s="85"/>
      <c r="KC399" s="85"/>
    </row>
    <row r="400" spans="1:289" s="57" customFormat="1" ht="57" hidden="1" customHeight="1">
      <c r="A400" s="42"/>
      <c r="B400" s="19" t="s">
        <v>156</v>
      </c>
      <c r="C400" s="19" t="s">
        <v>157</v>
      </c>
      <c r="D400" s="5"/>
      <c r="E400" s="5"/>
      <c r="F400" s="5"/>
      <c r="G400" s="5"/>
      <c r="H400" s="5" t="s">
        <v>727</v>
      </c>
      <c r="I400" s="5" t="s">
        <v>736</v>
      </c>
      <c r="J400" s="5"/>
      <c r="K400" s="5"/>
      <c r="L400" s="5"/>
      <c r="M400" s="5"/>
      <c r="N400" s="5"/>
      <c r="O400" s="5"/>
      <c r="P400" s="5" t="s">
        <v>751</v>
      </c>
      <c r="Q400" s="5" t="s">
        <v>752</v>
      </c>
      <c r="R400" s="5" t="s">
        <v>209</v>
      </c>
      <c r="S400" s="5" t="s">
        <v>362</v>
      </c>
      <c r="T400" s="5" t="s">
        <v>370</v>
      </c>
      <c r="U400" s="5" t="s">
        <v>158</v>
      </c>
      <c r="V400" s="5"/>
      <c r="W400" s="5" t="str">
        <f>CONCATENATE(X400,"-",Y400,"-",Z400,AA400,,AB400,"-",AC400)</f>
        <v>3-70-JSMCN-0001</v>
      </c>
      <c r="X400" s="19" t="s">
        <v>180</v>
      </c>
      <c r="Y400" s="19">
        <v>70</v>
      </c>
      <c r="Z400" s="19" t="s">
        <v>309</v>
      </c>
      <c r="AA400" s="19" t="s">
        <v>305</v>
      </c>
      <c r="AB400" s="19" t="s">
        <v>304</v>
      </c>
      <c r="AC400" s="19" t="s">
        <v>188</v>
      </c>
      <c r="AD400" s="5"/>
      <c r="AE400" s="19">
        <v>4</v>
      </c>
      <c r="AF400" s="19" t="s">
        <v>181</v>
      </c>
      <c r="AG400" s="19" t="s">
        <v>183</v>
      </c>
      <c r="AH400" s="19">
        <v>320</v>
      </c>
      <c r="AI400" s="19" t="s">
        <v>193</v>
      </c>
      <c r="AJ400" s="5"/>
      <c r="AK400" s="5"/>
      <c r="AL400" s="5" t="s">
        <v>121</v>
      </c>
      <c r="AM400" s="5"/>
      <c r="AN400" s="5" t="s">
        <v>169</v>
      </c>
      <c r="AO400" s="5" t="str">
        <f>CONCATENATE("0055-",B400,"-",C400,"-","4",".",AE400,".",AF400,".",AG400,".",AH400,"-",AL400,".",AN400,"-",AI400)</f>
        <v>0055-CPC-GA1-4.4.4.70.320-ATH2.V0-0003</v>
      </c>
      <c r="AP400" s="5" t="str">
        <f>CONCATENATE("0055-",B400,"-",C400,"-","4",".",AE400,".",AF400,".",AG400,".",AH400,"-",AL400,"-",AN400,"-",AI400,"_",BD400,"_",U400)</f>
        <v>0055-CPC-GA1-4.4.4.70.320-ATH2-V0-0003_A1_ER</v>
      </c>
      <c r="AQ400" s="13" t="s">
        <v>324</v>
      </c>
      <c r="AR400" s="13" t="s">
        <v>397</v>
      </c>
      <c r="AS400" s="13" t="s">
        <v>387</v>
      </c>
      <c r="AT400" s="13" t="s">
        <v>386</v>
      </c>
      <c r="AU400" s="13" t="s">
        <v>320</v>
      </c>
      <c r="AV400" s="13" t="s">
        <v>335</v>
      </c>
      <c r="AW400" s="13" t="str">
        <f>CONCATENATE(AQ400," ",AS400,CHAR(10),W400,CHAR(10),AU400)</f>
        <v>SIS Marshalling Cabinet for NON-IS channels 
3-70-JSMCN-0001
General view drawings</v>
      </c>
      <c r="AX400" s="13" t="str">
        <f>CONCATENATE(AR400," ",AT400,CHAR(10),W400,CHAR(10),AV400)</f>
        <v>Шкаф кроссовый ПАЗ, аналоговые и дискретные сигналы, неискробезопасный
3-70-JSMCN-0001
Чертеж общего вида</v>
      </c>
      <c r="AY400" s="5"/>
      <c r="AZ400" s="5" t="s">
        <v>490</v>
      </c>
      <c r="BA400" s="167" t="s">
        <v>489</v>
      </c>
      <c r="BB400" s="5" t="str">
        <f>IF(FW400&gt;0,"02",IF(FN400&gt;0,"01",IF(FE400&gt;0,"00",IF(EM400&gt;0,"G1",IF(ED400&gt;0,"F1",IF(DU400&gt;0,"E1",IF(DL400&gt;0,"D1",IF(DC400&gt;0,"C1",IF(CT400&gt;0,"B1",IF(BM400&gt;0,"A1","-"))))))))))</f>
        <v>A1</v>
      </c>
      <c r="BC400" s="167" t="str">
        <f t="shared" si="396"/>
        <v>IFR</v>
      </c>
      <c r="BD400" s="5" t="str">
        <f t="shared" si="397"/>
        <v>A1</v>
      </c>
      <c r="BE400" s="5"/>
      <c r="BF400" s="5"/>
      <c r="BG400" s="12"/>
      <c r="BH400" s="5"/>
      <c r="BI400" s="5"/>
      <c r="BJ400" s="54">
        <f>FB400-(28+15)</f>
        <v>44173</v>
      </c>
      <c r="BK400" s="54">
        <f ca="1">IF(BM400&gt;0,BL400,IF(BJ400&lt;TODAY(),WORKDAY(TODAY(),10),BJ400))</f>
        <v>44250</v>
      </c>
      <c r="BL400" s="193">
        <v>44250</v>
      </c>
      <c r="BM400" s="167" t="s">
        <v>784</v>
      </c>
      <c r="BN400" s="167"/>
      <c r="BO400" s="167"/>
      <c r="BP400" s="167"/>
      <c r="BQ400" s="167"/>
      <c r="BR400" s="157"/>
      <c r="BS400" s="157"/>
      <c r="BT400" s="157"/>
      <c r="BU400" s="157"/>
      <c r="BV400" s="157"/>
      <c r="BW400" s="147"/>
      <c r="BX400" s="147"/>
      <c r="BY400" s="147"/>
      <c r="BZ400" s="147"/>
      <c r="CA400" s="147"/>
      <c r="CB400" s="125"/>
      <c r="CC400" s="125"/>
      <c r="CD400" s="125"/>
      <c r="CE400" s="125"/>
      <c r="CF400" s="125"/>
      <c r="CG400" s="125"/>
      <c r="CH400" s="125"/>
      <c r="CI400" s="125"/>
      <c r="CJ400" s="125"/>
      <c r="CK400" s="125"/>
      <c r="CL400" s="24">
        <f>WORKDAY(BJ400,20)</f>
        <v>44201</v>
      </c>
      <c r="CM400" s="24">
        <f ca="1">IF(BM400&gt;0,WORKDAY(BK400,10),"-")</f>
        <v>44264</v>
      </c>
      <c r="CN400" s="54"/>
      <c r="CO400" s="117"/>
      <c r="CP400" s="34"/>
      <c r="CQ400" s="24">
        <f>WORKDAY(CL400,10)</f>
        <v>44215</v>
      </c>
      <c r="CR400" s="24" t="str">
        <f>IF(CO400&gt;0,WORKDAY(CM400,10),"-")</f>
        <v>-</v>
      </c>
      <c r="CS400" s="54"/>
      <c r="CT400" s="5"/>
      <c r="CU400" s="24" t="str">
        <f>IF(CT400&gt;0,WORKDAY(CQ400,10),"-")</f>
        <v>-</v>
      </c>
      <c r="CV400" s="24" t="str">
        <f>IF(CT400&gt;0,WORKDAY(CR400,10),"-")</f>
        <v>-</v>
      </c>
      <c r="CW400" s="54"/>
      <c r="CX400" s="5"/>
      <c r="CY400" s="34"/>
      <c r="CZ400" s="24" t="str">
        <f>IF(CX400&gt;0,WORKDAY(CU400,10),"-")</f>
        <v>-</v>
      </c>
      <c r="DA400" s="24" t="str">
        <f>IF(CX400&gt;0,WORKDAY(CV400,10),"-")</f>
        <v>-</v>
      </c>
      <c r="DB400" s="24"/>
      <c r="DC400" s="5"/>
      <c r="DD400" s="24" t="str">
        <f>IF(DC400&gt;0,WORKDAY(CZ400,10),"-")</f>
        <v>-</v>
      </c>
      <c r="DE400" s="24" t="str">
        <f>IF(DC400&gt;0,WORKDAY(DA400,10),"-")</f>
        <v>-</v>
      </c>
      <c r="DF400" s="5"/>
      <c r="DG400" s="5"/>
      <c r="DH400" s="54"/>
      <c r="DI400" s="24" t="str">
        <f>IF(DG400&gt;0,WORKDAY(DD400,10),"-")</f>
        <v>-</v>
      </c>
      <c r="DJ400" s="24" t="str">
        <f>IF(DG400&gt;0,WORKDAY(DE400,10),"-")</f>
        <v>-</v>
      </c>
      <c r="DK400" s="5"/>
      <c r="DL400" s="5"/>
      <c r="DM400" s="24" t="str">
        <f>IF(DL400&gt;0,WORKDAY(DI400,10),"-")</f>
        <v>-</v>
      </c>
      <c r="DN400" s="24" t="str">
        <f>IF(DL400&gt;0,WORKDAY(DJ400,10),"-")</f>
        <v>-</v>
      </c>
      <c r="DO400" s="5"/>
      <c r="DP400" s="5"/>
      <c r="DQ400" s="54"/>
      <c r="DR400" s="24" t="str">
        <f>IF(DP400&gt;0,WORKDAY(DM400,10),"-")</f>
        <v>-</v>
      </c>
      <c r="DS400" s="24" t="str">
        <f>IF(DP400&gt;0,WORKDAY(DN400,10),"-")</f>
        <v>-</v>
      </c>
      <c r="DT400" s="5"/>
      <c r="DU400" s="5"/>
      <c r="DV400" s="24" t="str">
        <f>IF(DU400&gt;0,WORKDAY(DR400,10),"-")</f>
        <v>-</v>
      </c>
      <c r="DW400" s="24" t="str">
        <f>IF(DU400&gt;0,WORKDAY(DS400,10),"-")</f>
        <v>-</v>
      </c>
      <c r="DX400" s="5"/>
      <c r="DY400" s="5"/>
      <c r="DZ400" s="54"/>
      <c r="EA400" s="24" t="str">
        <f>IF(DY400&gt;0,WORKDAY(DV400,10),"-")</f>
        <v>-</v>
      </c>
      <c r="EB400" s="24" t="str">
        <f>IF(DY400&gt;0,WORKDAY(DW400,10),"-")</f>
        <v>-</v>
      </c>
      <c r="EC400" s="5"/>
      <c r="ED400" s="5"/>
      <c r="EE400" s="24" t="str">
        <f>IF(ED400&gt;0,WORKDAY(EA400,10),"-")</f>
        <v>-</v>
      </c>
      <c r="EF400" s="24" t="str">
        <f>IF(ED400&gt;0,WORKDAY(EB400,10),"-")</f>
        <v>-</v>
      </c>
      <c r="EG400" s="5"/>
      <c r="EH400" s="5"/>
      <c r="EI400" s="54"/>
      <c r="EJ400" s="24" t="str">
        <f>IF(EH400&gt;0,WORKDAY(EE400,10),"-")</f>
        <v>-</v>
      </c>
      <c r="EK400" s="24" t="str">
        <f>IF(EH400&gt;0,WORKDAY(EF400,10),"-")</f>
        <v>-</v>
      </c>
      <c r="EL400" s="5"/>
      <c r="EM400" s="5"/>
      <c r="EN400" s="24" t="str">
        <f>IF(EM400&gt;0,WORKDAY(EJ400,10),"-")</f>
        <v>-</v>
      </c>
      <c r="EO400" s="24" t="str">
        <f>IF(EM400&gt;0,WORKDAY(EK400,10),"-")</f>
        <v>-</v>
      </c>
      <c r="EP400" s="5"/>
      <c r="EQ400" s="5"/>
      <c r="ER400" s="54"/>
      <c r="ES400" s="54"/>
      <c r="ET400" s="54"/>
      <c r="EU400" s="54"/>
      <c r="EV400" s="54"/>
      <c r="EW400" s="24"/>
      <c r="EX400" s="24"/>
      <c r="EY400" s="167"/>
      <c r="EZ400" s="167"/>
      <c r="FA400" s="193"/>
      <c r="FB400" s="214">
        <v>44216</v>
      </c>
      <c r="FC400" s="214">
        <f>FB400</f>
        <v>44216</v>
      </c>
      <c r="FD400" s="167"/>
      <c r="FE400" s="167"/>
      <c r="FF400" s="24" t="str">
        <f>IF(FE400&gt;0,WORKDAY(FB400,10),"-")</f>
        <v>-</v>
      </c>
      <c r="FG400" s="24" t="str">
        <f>IF(FE400&gt;0,WORKDAY(FC400,10),"-")</f>
        <v>-</v>
      </c>
      <c r="FH400" s="5"/>
      <c r="FI400" s="5"/>
      <c r="FJ400" s="34"/>
      <c r="FK400" s="24">
        <f t="shared" si="398"/>
        <v>44244</v>
      </c>
      <c r="FL400" s="24">
        <f t="shared" si="371"/>
        <v>44244</v>
      </c>
      <c r="FM400" s="5"/>
      <c r="FN400" s="5"/>
      <c r="FO400" s="24" t="str">
        <f>IF(FN400&gt;0,WORKDAY(FK400,10),"-")</f>
        <v>-</v>
      </c>
      <c r="FP400" s="24" t="str">
        <f>IF(FN400&gt;0,WORKDAY(FL400,10),"-")</f>
        <v>-</v>
      </c>
      <c r="FQ400" s="5"/>
      <c r="FR400" s="5"/>
      <c r="FS400" s="54"/>
      <c r="FT400" s="24">
        <f t="shared" si="399"/>
        <v>44272</v>
      </c>
      <c r="FU400" s="24">
        <f t="shared" si="373"/>
        <v>44272</v>
      </c>
      <c r="FV400" s="5"/>
      <c r="FW400" s="5"/>
      <c r="FX400" s="24" t="str">
        <f>IF(FW400&gt;0,WORKDAY(FT400,10),"-")</f>
        <v>-</v>
      </c>
      <c r="FY400" s="24" t="str">
        <f>IF(FW400&gt;0,WORKDAY(FU400,10),"-")</f>
        <v>-</v>
      </c>
      <c r="FZ400" s="5"/>
      <c r="GA400" s="5"/>
      <c r="GB400" s="54"/>
      <c r="GC400" s="54"/>
      <c r="GD400" s="54"/>
      <c r="GE400" s="54"/>
      <c r="GF400" s="54"/>
      <c r="GG400" s="54"/>
      <c r="GH400" s="54"/>
      <c r="GI400" s="54"/>
      <c r="GJ400" s="54"/>
      <c r="GK400" s="54"/>
      <c r="GL400" s="54"/>
      <c r="GM400" s="54"/>
      <c r="GN400" s="54"/>
      <c r="GO400" s="54"/>
      <c r="GP400" s="54"/>
      <c r="GQ400" s="54"/>
      <c r="GR400" s="54"/>
      <c r="GS400" s="54"/>
      <c r="GT400" s="54"/>
      <c r="GU400" s="54"/>
      <c r="GV400" s="54"/>
      <c r="GW400" s="54"/>
      <c r="GX400" s="54"/>
      <c r="GY400" s="54"/>
      <c r="GZ400" s="193"/>
      <c r="HA400" s="54"/>
      <c r="HB400" s="54"/>
      <c r="HC400" s="54"/>
      <c r="HD400" s="34">
        <f t="shared" ca="1" si="379"/>
        <v>1</v>
      </c>
      <c r="HE400" s="25">
        <f t="shared" ca="1" si="341"/>
        <v>6.8389057750759875E-4</v>
      </c>
      <c r="HF400" s="25">
        <f t="shared" ca="1" si="342"/>
        <v>1.5197568389057751E-3</v>
      </c>
      <c r="HG400" s="25">
        <f t="shared" ca="1" si="343"/>
        <v>9.0543259557344079E-4</v>
      </c>
      <c r="HH400" s="25">
        <f t="shared" ca="1" si="344"/>
        <v>2.012072434607646E-3</v>
      </c>
      <c r="HI400" s="25"/>
      <c r="HJ400" s="25"/>
      <c r="HK400" s="5"/>
      <c r="HL400" s="24">
        <f t="shared" ca="1" si="374"/>
        <v>44250</v>
      </c>
      <c r="HM400" s="107"/>
      <c r="HN400" s="85"/>
      <c r="HO400" s="204" t="str">
        <f t="shared" si="380"/>
        <v>ожидание A1</v>
      </c>
      <c r="HP400" s="204" t="str">
        <f t="shared" si="381"/>
        <v>не выгружено 00</v>
      </c>
      <c r="HQ400" s="182" t="str">
        <f t="shared" si="382"/>
        <v>выгружено A1</v>
      </c>
      <c r="HR400" s="182" t="str">
        <f t="shared" si="383"/>
        <v>ожидание A1</v>
      </c>
      <c r="HS400" s="182" t="b">
        <f t="shared" si="384"/>
        <v>0</v>
      </c>
      <c r="HT400" s="182" t="str">
        <f t="shared" si="385"/>
        <v>ожидание замечаний</v>
      </c>
      <c r="HU400" s="182" t="str">
        <f t="shared" si="386"/>
        <v>0055-P2-GA1-CPC-TRM-00661</v>
      </c>
      <c r="HV400" s="191">
        <f t="shared" si="387"/>
        <v>44250</v>
      </c>
      <c r="HW400" s="184" t="str">
        <f t="shared" si="388"/>
        <v>ожидание A1</v>
      </c>
      <c r="HX400" s="191" t="str">
        <f t="shared" si="389"/>
        <v>ожидание A1</v>
      </c>
      <c r="HY400" s="183"/>
      <c r="HZ400" s="182" t="str">
        <f t="shared" si="390"/>
        <v>выгружено</v>
      </c>
      <c r="IA400" s="182" t="str">
        <f t="shared" si="391"/>
        <v>A1</v>
      </c>
      <c r="IB400" s="182" t="str">
        <f t="shared" si="392"/>
        <v>ожидание замечаний к ревизии</v>
      </c>
      <c r="IC400" s="182" t="str">
        <f t="shared" si="393"/>
        <v>A1</v>
      </c>
      <c r="ID400" s="182" t="str">
        <f t="shared" si="394"/>
        <v>A1</v>
      </c>
      <c r="IE400" s="185" t="str">
        <f t="shared" si="395"/>
        <v>1</v>
      </c>
      <c r="IF400" s="135" t="s">
        <v>705</v>
      </c>
      <c r="IG400" s="181">
        <v>1</v>
      </c>
      <c r="IH400" s="85"/>
      <c r="II400" s="85"/>
      <c r="IJ400" s="85"/>
      <c r="IK400" s="85"/>
      <c r="IL400" s="85"/>
      <c r="IM400" s="85"/>
      <c r="IN400" s="85"/>
      <c r="IO400" s="85"/>
      <c r="IP400" s="85"/>
      <c r="IQ400" s="85"/>
      <c r="IR400" s="85"/>
      <c r="IS400" s="85"/>
      <c r="IT400" s="85"/>
      <c r="IU400" s="85"/>
      <c r="IV400" s="85"/>
      <c r="IW400" s="85"/>
      <c r="IX400" s="85"/>
      <c r="IY400" s="85"/>
      <c r="IZ400" s="85"/>
      <c r="JA400" s="85"/>
      <c r="JB400" s="85"/>
      <c r="JC400" s="85"/>
      <c r="JD400" s="85"/>
      <c r="JE400" s="85"/>
      <c r="JF400" s="85"/>
      <c r="JG400" s="85"/>
      <c r="JH400" s="85"/>
      <c r="JI400" s="85"/>
      <c r="JJ400" s="85"/>
      <c r="JK400" s="85"/>
      <c r="JL400" s="85"/>
      <c r="JM400" s="85"/>
      <c r="JN400" s="85"/>
      <c r="JO400" s="85"/>
      <c r="JP400" s="85"/>
      <c r="JQ400" s="85"/>
      <c r="JR400" s="85"/>
      <c r="JS400" s="85"/>
      <c r="JT400" s="85"/>
      <c r="JU400" s="85"/>
      <c r="JV400" s="85"/>
      <c r="JW400" s="85"/>
      <c r="JX400" s="85"/>
      <c r="JY400" s="85"/>
      <c r="JZ400" s="85"/>
      <c r="KA400" s="85"/>
      <c r="KB400" s="85"/>
      <c r="KC400" s="85"/>
    </row>
    <row r="401" spans="1:289" s="57" customFormat="1" ht="57" hidden="1" customHeight="1">
      <c r="A401" s="42"/>
      <c r="B401" s="19" t="s">
        <v>156</v>
      </c>
      <c r="C401" s="19" t="s">
        <v>157</v>
      </c>
      <c r="D401" s="5"/>
      <c r="E401" s="5"/>
      <c r="F401" s="5"/>
      <c r="G401" s="5"/>
      <c r="H401" s="5" t="s">
        <v>727</v>
      </c>
      <c r="I401" s="5" t="s">
        <v>736</v>
      </c>
      <c r="J401" s="5"/>
      <c r="K401" s="5"/>
      <c r="L401" s="5"/>
      <c r="M401" s="5"/>
      <c r="N401" s="5"/>
      <c r="O401" s="5"/>
      <c r="P401" s="5" t="s">
        <v>751</v>
      </c>
      <c r="Q401" s="5" t="s">
        <v>752</v>
      </c>
      <c r="R401" s="5" t="s">
        <v>209</v>
      </c>
      <c r="S401" s="5" t="s">
        <v>362</v>
      </c>
      <c r="T401" s="5" t="s">
        <v>370</v>
      </c>
      <c r="U401" s="5" t="s">
        <v>158</v>
      </c>
      <c r="V401" s="5"/>
      <c r="W401" s="5" t="str">
        <f>CONCATENATE(X401,"-",Y401,"-",Z401,AA401,,AB401,"-",AC401)</f>
        <v>3-70-JSMCN-0001</v>
      </c>
      <c r="X401" s="19" t="s">
        <v>180</v>
      </c>
      <c r="Y401" s="19">
        <v>70</v>
      </c>
      <c r="Z401" s="19" t="s">
        <v>309</v>
      </c>
      <c r="AA401" s="19" t="s">
        <v>305</v>
      </c>
      <c r="AB401" s="19" t="s">
        <v>304</v>
      </c>
      <c r="AC401" s="19" t="s">
        <v>188</v>
      </c>
      <c r="AD401" s="5"/>
      <c r="AE401" s="19">
        <v>4</v>
      </c>
      <c r="AF401" s="19" t="s">
        <v>181</v>
      </c>
      <c r="AG401" s="19" t="s">
        <v>183</v>
      </c>
      <c r="AH401" s="19">
        <v>320</v>
      </c>
      <c r="AI401" s="19" t="s">
        <v>193</v>
      </c>
      <c r="AJ401" s="5"/>
      <c r="AK401" s="5"/>
      <c r="AL401" s="5" t="s">
        <v>121</v>
      </c>
      <c r="AM401" s="5"/>
      <c r="AN401" s="5" t="s">
        <v>170</v>
      </c>
      <c r="AO401" s="5" t="str">
        <f>CONCATENATE("0055-",B401,"-",C401,"-","4",".",AE401,".",AF401,".",AG401,".",AH401,"-",AL401,".",AN401,"-",AI401)</f>
        <v>0055-CPC-GA1-4.4.4.70.320-ATH2.SB-0003</v>
      </c>
      <c r="AP401" s="5" t="str">
        <f>CONCATENATE("0055-",B401,"-",C401,"-","4",".",AE401,".",AF401,".",AG401,".",AH401,"-",AL401,"-",AN401,"-",AI401,"_",BD401,"_",U401)</f>
        <v>0055-CPC-GA1-4.4.4.70.320-ATH2-SB-0003_A1_ER</v>
      </c>
      <c r="AQ401" s="13" t="s">
        <v>324</v>
      </c>
      <c r="AR401" s="13" t="s">
        <v>397</v>
      </c>
      <c r="AS401" s="13" t="s">
        <v>387</v>
      </c>
      <c r="AT401" s="13" t="s">
        <v>386</v>
      </c>
      <c r="AU401" s="13" t="s">
        <v>321</v>
      </c>
      <c r="AV401" s="13" t="s">
        <v>336</v>
      </c>
      <c r="AW401" s="13" t="str">
        <f>CONCATENATE(AQ401," ",AS401,CHAR(10),W401,CHAR(10),AU401)</f>
        <v>SIS Marshalling Cabinet for NON-IS channels 
3-70-JSMCN-0001
Electrical circuits</v>
      </c>
      <c r="AX401" s="13" t="str">
        <f>CONCATENATE(AR401," ",AT401,CHAR(10),W401,CHAR(10),AV401)</f>
        <v>Шкаф кроссовый ПАЗ, аналоговые и дискретные сигналы, неискробезопасный
3-70-JSMCN-0001
Схема электрическая принципиальная</v>
      </c>
      <c r="AY401" s="5"/>
      <c r="AZ401" s="5" t="s">
        <v>490</v>
      </c>
      <c r="BA401" s="5" t="s">
        <v>489</v>
      </c>
      <c r="BB401" s="5" t="str">
        <f>IF(FW401&gt;0,"02",IF(FN401&gt;0,"01",IF(FE401&gt;0,"00",IF(EM401&gt;0,"G1",IF(ED401&gt;0,"F1",IF(DU401&gt;0,"E1",IF(DL401&gt;0,"D1",IF(DC401&gt;0,"C1",IF(CT401&gt;0,"B1",IF(BM401&gt;0,"A1","-"))))))))))</f>
        <v>A1</v>
      </c>
      <c r="BC401" s="167" t="str">
        <f t="shared" si="396"/>
        <v>IFR</v>
      </c>
      <c r="BD401" s="5" t="str">
        <f t="shared" si="397"/>
        <v>A1</v>
      </c>
      <c r="BE401" s="5"/>
      <c r="BF401" s="5"/>
      <c r="BG401" s="12"/>
      <c r="BH401" s="5"/>
      <c r="BI401" s="5"/>
      <c r="BJ401" s="54">
        <f>FB401-(28+15)</f>
        <v>44173</v>
      </c>
      <c r="BK401" s="54">
        <f ca="1">IF(BM401&gt;0,BL401,IF(BJ401&lt;TODAY(),WORKDAY(TODAY(),10),BJ401))</f>
        <v>44250</v>
      </c>
      <c r="BL401" s="193">
        <v>44250</v>
      </c>
      <c r="BM401" s="167" t="s">
        <v>784</v>
      </c>
      <c r="BN401" s="167"/>
      <c r="BO401" s="167"/>
      <c r="BP401" s="167"/>
      <c r="BQ401" s="167"/>
      <c r="BR401" s="157"/>
      <c r="BS401" s="157"/>
      <c r="BT401" s="157"/>
      <c r="BU401" s="157"/>
      <c r="BV401" s="157"/>
      <c r="BW401" s="147"/>
      <c r="BX401" s="147"/>
      <c r="BY401" s="147"/>
      <c r="BZ401" s="147"/>
      <c r="CA401" s="147"/>
      <c r="CB401" s="125"/>
      <c r="CC401" s="125"/>
      <c r="CD401" s="125"/>
      <c r="CE401" s="125"/>
      <c r="CF401" s="125"/>
      <c r="CG401" s="125"/>
      <c r="CH401" s="125"/>
      <c r="CI401" s="125"/>
      <c r="CJ401" s="125"/>
      <c r="CK401" s="125"/>
      <c r="CL401" s="24">
        <f>WORKDAY(BJ401,20)</f>
        <v>44201</v>
      </c>
      <c r="CM401" s="24">
        <f ca="1">IF(BM401&gt;0,WORKDAY(BK401,10),"-")</f>
        <v>44264</v>
      </c>
      <c r="CN401" s="54"/>
      <c r="CO401" s="117"/>
      <c r="CP401" s="34"/>
      <c r="CQ401" s="24">
        <f>WORKDAY(CL401,10)</f>
        <v>44215</v>
      </c>
      <c r="CR401" s="24" t="str">
        <f>IF(CO401&gt;0,WORKDAY(CM401,10),"-")</f>
        <v>-</v>
      </c>
      <c r="CS401" s="54"/>
      <c r="CT401" s="5"/>
      <c r="CU401" s="24" t="str">
        <f>IF(CT401&gt;0,WORKDAY(CQ401,10),"-")</f>
        <v>-</v>
      </c>
      <c r="CV401" s="24" t="str">
        <f>IF(CT401&gt;0,WORKDAY(CR401,10),"-")</f>
        <v>-</v>
      </c>
      <c r="CW401" s="54"/>
      <c r="CX401" s="5"/>
      <c r="CY401" s="34"/>
      <c r="CZ401" s="24" t="str">
        <f>IF(CX401&gt;0,WORKDAY(CU401,10),"-")</f>
        <v>-</v>
      </c>
      <c r="DA401" s="24" t="str">
        <f>IF(CX401&gt;0,WORKDAY(CV401,10),"-")</f>
        <v>-</v>
      </c>
      <c r="DB401" s="24"/>
      <c r="DC401" s="5"/>
      <c r="DD401" s="24" t="str">
        <f>IF(DC401&gt;0,WORKDAY(CZ401,10),"-")</f>
        <v>-</v>
      </c>
      <c r="DE401" s="24" t="str">
        <f>IF(DC401&gt;0,WORKDAY(DA401,10),"-")</f>
        <v>-</v>
      </c>
      <c r="DF401" s="5"/>
      <c r="DG401" s="5"/>
      <c r="DH401" s="54"/>
      <c r="DI401" s="24" t="str">
        <f>IF(DG401&gt;0,WORKDAY(DD401,10),"-")</f>
        <v>-</v>
      </c>
      <c r="DJ401" s="24" t="str">
        <f>IF(DG401&gt;0,WORKDAY(DE401,10),"-")</f>
        <v>-</v>
      </c>
      <c r="DK401" s="5"/>
      <c r="DL401" s="5"/>
      <c r="DM401" s="24" t="str">
        <f>IF(DL401&gt;0,WORKDAY(DI401,10),"-")</f>
        <v>-</v>
      </c>
      <c r="DN401" s="24" t="str">
        <f>IF(DL401&gt;0,WORKDAY(DJ401,10),"-")</f>
        <v>-</v>
      </c>
      <c r="DO401" s="5"/>
      <c r="DP401" s="5"/>
      <c r="DQ401" s="54"/>
      <c r="DR401" s="24" t="str">
        <f>IF(DP401&gt;0,WORKDAY(DM401,10),"-")</f>
        <v>-</v>
      </c>
      <c r="DS401" s="24" t="str">
        <f>IF(DP401&gt;0,WORKDAY(DN401,10),"-")</f>
        <v>-</v>
      </c>
      <c r="DT401" s="5"/>
      <c r="DU401" s="5"/>
      <c r="DV401" s="24" t="str">
        <f>IF(DU401&gt;0,WORKDAY(DR401,10),"-")</f>
        <v>-</v>
      </c>
      <c r="DW401" s="24" t="str">
        <f>IF(DU401&gt;0,WORKDAY(DS401,10),"-")</f>
        <v>-</v>
      </c>
      <c r="DX401" s="5"/>
      <c r="DY401" s="5"/>
      <c r="DZ401" s="54"/>
      <c r="EA401" s="24" t="str">
        <f>IF(DY401&gt;0,WORKDAY(DV401,10),"-")</f>
        <v>-</v>
      </c>
      <c r="EB401" s="24" t="str">
        <f>IF(DY401&gt;0,WORKDAY(DW401,10),"-")</f>
        <v>-</v>
      </c>
      <c r="EC401" s="5"/>
      <c r="ED401" s="5"/>
      <c r="EE401" s="24" t="str">
        <f>IF(ED401&gt;0,WORKDAY(EA401,10),"-")</f>
        <v>-</v>
      </c>
      <c r="EF401" s="24" t="str">
        <f>IF(ED401&gt;0,WORKDAY(EB401,10),"-")</f>
        <v>-</v>
      </c>
      <c r="EG401" s="5"/>
      <c r="EH401" s="5"/>
      <c r="EI401" s="54"/>
      <c r="EJ401" s="24" t="str">
        <f>IF(EH401&gt;0,WORKDAY(EE401,10),"-")</f>
        <v>-</v>
      </c>
      <c r="EK401" s="24" t="str">
        <f>IF(EH401&gt;0,WORKDAY(EF401,10),"-")</f>
        <v>-</v>
      </c>
      <c r="EL401" s="5"/>
      <c r="EM401" s="5"/>
      <c r="EN401" s="24" t="str">
        <f>IF(EM401&gt;0,WORKDAY(EJ401,10),"-")</f>
        <v>-</v>
      </c>
      <c r="EO401" s="24" t="str">
        <f>IF(EM401&gt;0,WORKDAY(EK401,10),"-")</f>
        <v>-</v>
      </c>
      <c r="EP401" s="5"/>
      <c r="EQ401" s="5"/>
      <c r="ER401" s="54"/>
      <c r="ES401" s="54"/>
      <c r="ET401" s="54"/>
      <c r="EU401" s="54"/>
      <c r="EV401" s="54"/>
      <c r="EW401" s="24"/>
      <c r="EX401" s="24"/>
      <c r="EY401" s="167"/>
      <c r="EZ401" s="167"/>
      <c r="FA401" s="193"/>
      <c r="FB401" s="214">
        <v>44216</v>
      </c>
      <c r="FC401" s="214">
        <f>FB401</f>
        <v>44216</v>
      </c>
      <c r="FD401" s="167"/>
      <c r="FE401" s="167"/>
      <c r="FF401" s="24" t="str">
        <f>IF(FE401&gt;0,WORKDAY(FB401,10),"-")</f>
        <v>-</v>
      </c>
      <c r="FG401" s="24" t="str">
        <f>IF(FE401&gt;0,WORKDAY(FC401,10),"-")</f>
        <v>-</v>
      </c>
      <c r="FH401" s="5"/>
      <c r="FI401" s="5"/>
      <c r="FJ401" s="34"/>
      <c r="FK401" s="24">
        <f t="shared" si="398"/>
        <v>44244</v>
      </c>
      <c r="FL401" s="24">
        <f t="shared" si="371"/>
        <v>44244</v>
      </c>
      <c r="FM401" s="5"/>
      <c r="FN401" s="5"/>
      <c r="FO401" s="24" t="str">
        <f>IF(FN401&gt;0,WORKDAY(FK401,10),"-")</f>
        <v>-</v>
      </c>
      <c r="FP401" s="24" t="str">
        <f>IF(FN401&gt;0,WORKDAY(FL401,10),"-")</f>
        <v>-</v>
      </c>
      <c r="FQ401" s="5"/>
      <c r="FR401" s="5"/>
      <c r="FS401" s="54"/>
      <c r="FT401" s="24">
        <f t="shared" si="399"/>
        <v>44272</v>
      </c>
      <c r="FU401" s="24">
        <f t="shared" si="373"/>
        <v>44272</v>
      </c>
      <c r="FV401" s="5"/>
      <c r="FW401" s="5"/>
      <c r="FX401" s="24" t="str">
        <f>IF(FW401&gt;0,WORKDAY(FT401,10),"-")</f>
        <v>-</v>
      </c>
      <c r="FY401" s="24" t="str">
        <f>IF(FW401&gt;0,WORKDAY(FU401,10),"-")</f>
        <v>-</v>
      </c>
      <c r="FZ401" s="5"/>
      <c r="GA401" s="5"/>
      <c r="GB401" s="54"/>
      <c r="GC401" s="54"/>
      <c r="GD401" s="54"/>
      <c r="GE401" s="54"/>
      <c r="GF401" s="54"/>
      <c r="GG401" s="54"/>
      <c r="GH401" s="54"/>
      <c r="GI401" s="54"/>
      <c r="GJ401" s="54"/>
      <c r="GK401" s="54"/>
      <c r="GL401" s="54"/>
      <c r="GM401" s="54"/>
      <c r="GN401" s="54"/>
      <c r="GO401" s="54"/>
      <c r="GP401" s="54"/>
      <c r="GQ401" s="54"/>
      <c r="GR401" s="54"/>
      <c r="GS401" s="54"/>
      <c r="GT401" s="54"/>
      <c r="GU401" s="54"/>
      <c r="GV401" s="54"/>
      <c r="GW401" s="54"/>
      <c r="GX401" s="54"/>
      <c r="GY401" s="54"/>
      <c r="GZ401" s="193"/>
      <c r="HA401" s="54"/>
      <c r="HB401" s="54"/>
      <c r="HC401" s="54"/>
      <c r="HD401" s="34">
        <f t="shared" ca="1" si="379"/>
        <v>1</v>
      </c>
      <c r="HE401" s="25">
        <f t="shared" ca="1" si="341"/>
        <v>6.8389057750759875E-4</v>
      </c>
      <c r="HF401" s="25">
        <f t="shared" ca="1" si="342"/>
        <v>1.5197568389057751E-3</v>
      </c>
      <c r="HG401" s="25">
        <f t="shared" ca="1" si="343"/>
        <v>9.0543259557344079E-4</v>
      </c>
      <c r="HH401" s="25">
        <f t="shared" ca="1" si="344"/>
        <v>2.012072434607646E-3</v>
      </c>
      <c r="HI401" s="25"/>
      <c r="HJ401" s="25"/>
      <c r="HK401" s="5"/>
      <c r="HL401" s="24">
        <f t="shared" ca="1" si="374"/>
        <v>44250</v>
      </c>
      <c r="HM401" s="107"/>
      <c r="HN401" s="85"/>
      <c r="HO401" s="204" t="str">
        <f t="shared" si="380"/>
        <v>ожидание A1</v>
      </c>
      <c r="HP401" s="204" t="str">
        <f t="shared" si="381"/>
        <v>не выгружено 00</v>
      </c>
      <c r="HQ401" s="182" t="str">
        <f t="shared" si="382"/>
        <v>выгружено A1</v>
      </c>
      <c r="HR401" s="182" t="str">
        <f t="shared" si="383"/>
        <v>ожидание A1</v>
      </c>
      <c r="HS401" s="182" t="b">
        <f t="shared" si="384"/>
        <v>0</v>
      </c>
      <c r="HT401" s="182" t="str">
        <f t="shared" si="385"/>
        <v>ожидание замечаний</v>
      </c>
      <c r="HU401" s="182" t="str">
        <f t="shared" si="386"/>
        <v>0055-P2-GA1-CPC-TRM-00661</v>
      </c>
      <c r="HV401" s="191">
        <f t="shared" si="387"/>
        <v>44250</v>
      </c>
      <c r="HW401" s="184" t="str">
        <f t="shared" si="388"/>
        <v>ожидание A1</v>
      </c>
      <c r="HX401" s="191" t="str">
        <f t="shared" si="389"/>
        <v>ожидание A1</v>
      </c>
      <c r="HY401" s="183"/>
      <c r="HZ401" s="182" t="str">
        <f t="shared" si="390"/>
        <v>выгружено</v>
      </c>
      <c r="IA401" s="182" t="str">
        <f t="shared" si="391"/>
        <v>A1</v>
      </c>
      <c r="IB401" s="182" t="str">
        <f t="shared" si="392"/>
        <v>ожидание замечаний к ревизии</v>
      </c>
      <c r="IC401" s="182" t="str">
        <f t="shared" si="393"/>
        <v>A1</v>
      </c>
      <c r="ID401" s="182" t="str">
        <f t="shared" si="394"/>
        <v>A1</v>
      </c>
      <c r="IE401" s="185" t="str">
        <f t="shared" si="395"/>
        <v>1</v>
      </c>
      <c r="IF401" s="135" t="s">
        <v>705</v>
      </c>
      <c r="IG401" s="181">
        <v>1</v>
      </c>
      <c r="IH401" s="85"/>
      <c r="II401" s="85"/>
      <c r="IJ401" s="85"/>
      <c r="IK401" s="85"/>
      <c r="IL401" s="85"/>
      <c r="IM401" s="85"/>
      <c r="IN401" s="85"/>
      <c r="IO401" s="85"/>
      <c r="IP401" s="85"/>
      <c r="IQ401" s="85"/>
      <c r="IR401" s="85"/>
      <c r="IS401" s="85"/>
      <c r="IT401" s="85"/>
      <c r="IU401" s="85"/>
      <c r="IV401" s="85"/>
      <c r="IW401" s="85"/>
      <c r="IX401" s="85"/>
      <c r="IY401" s="85"/>
      <c r="IZ401" s="85"/>
      <c r="JA401" s="85"/>
      <c r="JB401" s="85"/>
      <c r="JC401" s="85"/>
      <c r="JD401" s="85"/>
      <c r="JE401" s="85"/>
      <c r="JF401" s="85"/>
      <c r="JG401" s="85"/>
      <c r="JH401" s="85"/>
      <c r="JI401" s="85"/>
      <c r="JJ401" s="85"/>
      <c r="JK401" s="85"/>
      <c r="JL401" s="85"/>
      <c r="JM401" s="85"/>
      <c r="JN401" s="85"/>
      <c r="JO401" s="85"/>
      <c r="JP401" s="85"/>
      <c r="JQ401" s="85"/>
      <c r="JR401" s="85"/>
      <c r="JS401" s="85"/>
      <c r="JT401" s="85"/>
      <c r="JU401" s="85"/>
      <c r="JV401" s="85"/>
      <c r="JW401" s="85"/>
      <c r="JX401" s="85"/>
      <c r="JY401" s="85"/>
      <c r="JZ401" s="85"/>
      <c r="KA401" s="85"/>
      <c r="KB401" s="85"/>
      <c r="KC401" s="85"/>
    </row>
    <row r="402" spans="1:289" s="57" customFormat="1" ht="57" hidden="1" customHeight="1">
      <c r="A402" s="42"/>
      <c r="B402" s="19" t="s">
        <v>156</v>
      </c>
      <c r="C402" s="19" t="s">
        <v>157</v>
      </c>
      <c r="D402" s="5"/>
      <c r="E402" s="5"/>
      <c r="F402" s="5"/>
      <c r="G402" s="5"/>
      <c r="H402" s="5" t="s">
        <v>727</v>
      </c>
      <c r="I402" s="5" t="s">
        <v>736</v>
      </c>
      <c r="J402" s="5"/>
      <c r="K402" s="5"/>
      <c r="L402" s="5"/>
      <c r="M402" s="5"/>
      <c r="N402" s="5"/>
      <c r="O402" s="5"/>
      <c r="P402" s="5" t="s">
        <v>751</v>
      </c>
      <c r="Q402" s="5" t="s">
        <v>752</v>
      </c>
      <c r="R402" s="5" t="s">
        <v>209</v>
      </c>
      <c r="S402" s="5" t="s">
        <v>362</v>
      </c>
      <c r="T402" s="5" t="s">
        <v>370</v>
      </c>
      <c r="U402" s="5" t="s">
        <v>158</v>
      </c>
      <c r="V402" s="5"/>
      <c r="W402" s="5" t="str">
        <f>CONCATENATE(X402,"-",Y402,"-",Z402,AA402,,AB402,"-",AC402)</f>
        <v>3-70-JSMCN-0001</v>
      </c>
      <c r="X402" s="19" t="s">
        <v>180</v>
      </c>
      <c r="Y402" s="19">
        <v>70</v>
      </c>
      <c r="Z402" s="19" t="s">
        <v>309</v>
      </c>
      <c r="AA402" s="19" t="s">
        <v>305</v>
      </c>
      <c r="AB402" s="19" t="s">
        <v>304</v>
      </c>
      <c r="AC402" s="19" t="s">
        <v>188</v>
      </c>
      <c r="AD402" s="5"/>
      <c r="AE402" s="19">
        <v>4</v>
      </c>
      <c r="AF402" s="19" t="s">
        <v>181</v>
      </c>
      <c r="AG402" s="19" t="s">
        <v>183</v>
      </c>
      <c r="AH402" s="19">
        <v>320</v>
      </c>
      <c r="AI402" s="19" t="s">
        <v>193</v>
      </c>
      <c r="AJ402" s="5"/>
      <c r="AK402" s="5"/>
      <c r="AL402" s="5" t="s">
        <v>121</v>
      </c>
      <c r="AM402" s="5"/>
      <c r="AN402" s="5" t="s">
        <v>546</v>
      </c>
      <c r="AO402" s="5" t="str">
        <f>CONCATENATE("0055-",B402,"-",C402,"-","4",".",AE402,".",AF402,".",AG402,".",AH402,"-",AL402,".",AN402,"-",AI402)</f>
        <v>0055-CPC-GA1-4.4.4.70.320-ATH2.JH-0003</v>
      </c>
      <c r="AP402" s="5" t="str">
        <f>CONCATENATE("0055-",B402,"-",C402,"-","4",".",AE402,".",AF402,".",AG402,".",AH402,"-",AL402,"-",AN402,"-",AI402,"_",BD402,"_",U402)</f>
        <v>0055-CPC-GA1-4.4.4.70.320-ATH2-JH-0003_-_ER</v>
      </c>
      <c r="AQ402" s="13" t="s">
        <v>324</v>
      </c>
      <c r="AR402" s="13" t="s">
        <v>397</v>
      </c>
      <c r="AS402" s="13" t="s">
        <v>387</v>
      </c>
      <c r="AT402" s="13" t="s">
        <v>386</v>
      </c>
      <c r="AU402" s="13" t="s">
        <v>286</v>
      </c>
      <c r="AV402" s="13" t="s">
        <v>287</v>
      </c>
      <c r="AW402" s="13" t="str">
        <f>CONCATENATE(AQ402," ",AS402,CHAR(10),W402,CHAR(10),AU402)</f>
        <v>SIS Marshalling Cabinet for NON-IS channels 
3-70-JSMCN-0001
Passport</v>
      </c>
      <c r="AX402" s="13" t="str">
        <f>CONCATENATE(AR402," ",AT402,CHAR(10),W402,CHAR(10),AV402)</f>
        <v>Шкаф кроссовый ПАЗ, аналоговые и дискретные сигналы, неискробезопасный
3-70-JSMCN-0001
Паспорт</v>
      </c>
      <c r="AY402" s="5"/>
      <c r="AZ402" s="5" t="s">
        <v>490</v>
      </c>
      <c r="BA402" s="5" t="s">
        <v>489</v>
      </c>
      <c r="BB402" s="5" t="str">
        <f>IF(FW402&gt;0,"02",IF(FN402&gt;0,"01",IF(FE402&gt;0,"00",IF(EM402&gt;0,"G1",IF(ED402&gt;0,"F1",IF(DU402&gt;0,"E1",IF(DL402&gt;0,"D1",IF(DC402&gt;0,"C1",IF(CT402&gt;0,"B1",IF(BM402&gt;0,"A1","-"))))))))))</f>
        <v>-</v>
      </c>
      <c r="BC402" s="167" t="str">
        <f t="shared" si="396"/>
        <v>-</v>
      </c>
      <c r="BD402" s="5" t="str">
        <f t="shared" si="397"/>
        <v>-</v>
      </c>
      <c r="BE402" s="5"/>
      <c r="BF402" s="5"/>
      <c r="BG402" s="12"/>
      <c r="BH402" s="5"/>
      <c r="BI402" s="5"/>
      <c r="BJ402" s="54">
        <f>FB402-(28+15)</f>
        <v>44227</v>
      </c>
      <c r="BK402" s="54">
        <f ca="1">IF(BM402&gt;0,BL402,IF(BJ402&lt;TODAY(),WORKDAY(TODAY(),10),BJ402))</f>
        <v>44294</v>
      </c>
      <c r="BL402" s="54"/>
      <c r="BM402" s="5"/>
      <c r="BN402" s="167"/>
      <c r="BO402" s="167"/>
      <c r="BP402" s="167"/>
      <c r="BQ402" s="167"/>
      <c r="BR402" s="157"/>
      <c r="BS402" s="157"/>
      <c r="BT402" s="157"/>
      <c r="BU402" s="157"/>
      <c r="BV402" s="157"/>
      <c r="BW402" s="147"/>
      <c r="BX402" s="147"/>
      <c r="BY402" s="147"/>
      <c r="BZ402" s="147"/>
      <c r="CA402" s="147"/>
      <c r="CB402" s="125"/>
      <c r="CC402" s="125"/>
      <c r="CD402" s="125"/>
      <c r="CE402" s="125"/>
      <c r="CF402" s="125"/>
      <c r="CG402" s="125"/>
      <c r="CH402" s="125"/>
      <c r="CI402" s="125"/>
      <c r="CJ402" s="125"/>
      <c r="CK402" s="125"/>
      <c r="CL402" s="24">
        <f>WORKDAY(BJ402,20)</f>
        <v>44253</v>
      </c>
      <c r="CM402" s="24" t="str">
        <f>IF(BM402&gt;0,WORKDAY(BK402,10),"-")</f>
        <v>-</v>
      </c>
      <c r="CN402" s="54"/>
      <c r="CO402" s="117"/>
      <c r="CP402" s="34">
        <v>3</v>
      </c>
      <c r="CQ402" s="24">
        <f>WORKDAY(CL402,10)</f>
        <v>44267</v>
      </c>
      <c r="CR402" s="24" t="str">
        <f>IF(CO402&gt;0,WORKDAY(CM402,10),"-")</f>
        <v>-</v>
      </c>
      <c r="CS402" s="54"/>
      <c r="CT402" s="5"/>
      <c r="CU402" s="24" t="str">
        <f>IF(CT402&gt;0,WORKDAY(CQ402,10),"-")</f>
        <v>-</v>
      </c>
      <c r="CV402" s="24" t="str">
        <f>IF(CT402&gt;0,WORKDAY(CR402,10),"-")</f>
        <v>-</v>
      </c>
      <c r="CW402" s="54"/>
      <c r="CX402" s="5"/>
      <c r="CY402" s="34"/>
      <c r="CZ402" s="24" t="str">
        <f>IF(CX402&gt;0,WORKDAY(CU402,10),"-")</f>
        <v>-</v>
      </c>
      <c r="DA402" s="24" t="str">
        <f>IF(CX402&gt;0,WORKDAY(CV402,10),"-")</f>
        <v>-</v>
      </c>
      <c r="DB402" s="24"/>
      <c r="DC402" s="5"/>
      <c r="DD402" s="24" t="str">
        <f>IF(DC402&gt;0,WORKDAY(CZ402,10),"-")</f>
        <v>-</v>
      </c>
      <c r="DE402" s="24" t="str">
        <f>IF(DC402&gt;0,WORKDAY(DA402,10),"-")</f>
        <v>-</v>
      </c>
      <c r="DF402" s="5"/>
      <c r="DG402" s="5"/>
      <c r="DH402" s="54"/>
      <c r="DI402" s="24" t="str">
        <f>IF(DG402&gt;0,WORKDAY(DD402,10),"-")</f>
        <v>-</v>
      </c>
      <c r="DJ402" s="24" t="str">
        <f>IF(DG402&gt;0,WORKDAY(DE402,10),"-")</f>
        <v>-</v>
      </c>
      <c r="DK402" s="5"/>
      <c r="DL402" s="5"/>
      <c r="DM402" s="24" t="str">
        <f>IF(DL402&gt;0,WORKDAY(DI402,10),"-")</f>
        <v>-</v>
      </c>
      <c r="DN402" s="24" t="str">
        <f>IF(DL402&gt;0,WORKDAY(DJ402,10),"-")</f>
        <v>-</v>
      </c>
      <c r="DO402" s="5"/>
      <c r="DP402" s="5"/>
      <c r="DQ402" s="54"/>
      <c r="DR402" s="24" t="str">
        <f>IF(DP402&gt;0,WORKDAY(DM402,10),"-")</f>
        <v>-</v>
      </c>
      <c r="DS402" s="24" t="str">
        <f>IF(DP402&gt;0,WORKDAY(DN402,10),"-")</f>
        <v>-</v>
      </c>
      <c r="DT402" s="5"/>
      <c r="DU402" s="5"/>
      <c r="DV402" s="24" t="str">
        <f>IF(DU402&gt;0,WORKDAY(DR402,10),"-")</f>
        <v>-</v>
      </c>
      <c r="DW402" s="24" t="str">
        <f>IF(DU402&gt;0,WORKDAY(DS402,10),"-")</f>
        <v>-</v>
      </c>
      <c r="DX402" s="5"/>
      <c r="DY402" s="5"/>
      <c r="DZ402" s="54"/>
      <c r="EA402" s="24" t="str">
        <f>IF(DY402&gt;0,WORKDAY(DV402,10),"-")</f>
        <v>-</v>
      </c>
      <c r="EB402" s="24" t="str">
        <f>IF(DY402&gt;0,WORKDAY(DW402,10),"-")</f>
        <v>-</v>
      </c>
      <c r="EC402" s="5"/>
      <c r="ED402" s="5"/>
      <c r="EE402" s="24" t="str">
        <f>IF(ED402&gt;0,WORKDAY(EA402,10),"-")</f>
        <v>-</v>
      </c>
      <c r="EF402" s="24" t="str">
        <f>IF(ED402&gt;0,WORKDAY(EB402,10),"-")</f>
        <v>-</v>
      </c>
      <c r="EG402" s="5"/>
      <c r="EH402" s="5"/>
      <c r="EI402" s="54"/>
      <c r="EJ402" s="24" t="str">
        <f>IF(EH402&gt;0,WORKDAY(EE402,10),"-")</f>
        <v>-</v>
      </c>
      <c r="EK402" s="24" t="str">
        <f>IF(EH402&gt;0,WORKDAY(EF402,10),"-")</f>
        <v>-</v>
      </c>
      <c r="EL402" s="5"/>
      <c r="EM402" s="5"/>
      <c r="EN402" s="24" t="str">
        <f>IF(EM402&gt;0,WORKDAY(EJ402,10),"-")</f>
        <v>-</v>
      </c>
      <c r="EO402" s="24" t="str">
        <f>IF(EM402&gt;0,WORKDAY(EK402,10),"-")</f>
        <v>-</v>
      </c>
      <c r="EP402" s="5"/>
      <c r="EQ402" s="5"/>
      <c r="ER402" s="54"/>
      <c r="ES402" s="54"/>
      <c r="ET402" s="54"/>
      <c r="EU402" s="54"/>
      <c r="EV402" s="54"/>
      <c r="EW402" s="24"/>
      <c r="EX402" s="24"/>
      <c r="EY402" s="167"/>
      <c r="EZ402" s="167"/>
      <c r="FA402" s="193"/>
      <c r="FB402" s="214">
        <v>44270</v>
      </c>
      <c r="FC402" s="214">
        <f>FB402</f>
        <v>44270</v>
      </c>
      <c r="FD402" s="167"/>
      <c r="FE402" s="167"/>
      <c r="FF402" s="24" t="str">
        <f>IF(FE402&gt;0,WORKDAY(FB402,10),"-")</f>
        <v>-</v>
      </c>
      <c r="FG402" s="24" t="str">
        <f>IF(FE402&gt;0,WORKDAY(FC402,10),"-")</f>
        <v>-</v>
      </c>
      <c r="FH402" s="167"/>
      <c r="FI402" s="167"/>
      <c r="FJ402" s="196">
        <v>1</v>
      </c>
      <c r="FK402" s="24"/>
      <c r="FL402" s="24">
        <f t="shared" si="371"/>
        <v>0</v>
      </c>
      <c r="FM402" s="5"/>
      <c r="FN402" s="5"/>
      <c r="FO402" s="24" t="str">
        <f>IF(FN402&gt;0,WORKDAY(FK402,10),"-")</f>
        <v>-</v>
      </c>
      <c r="FP402" s="24" t="str">
        <f>IF(FN402&gt;0,WORKDAY(FL402,10),"-")</f>
        <v>-</v>
      </c>
      <c r="FQ402" s="5"/>
      <c r="FR402" s="5"/>
      <c r="FS402" s="54"/>
      <c r="FT402" s="24"/>
      <c r="FU402" s="24">
        <f t="shared" si="373"/>
        <v>0</v>
      </c>
      <c r="FV402" s="5"/>
      <c r="FW402" s="5"/>
      <c r="FX402" s="24" t="str">
        <f>IF(FW402&gt;0,WORKDAY(FT402,10),"-")</f>
        <v>-</v>
      </c>
      <c r="FY402" s="24" t="str">
        <f>IF(FW402&gt;0,WORKDAY(FU402,10),"-")</f>
        <v>-</v>
      </c>
      <c r="FZ402" s="5"/>
      <c r="GA402" s="5"/>
      <c r="GB402" s="54"/>
      <c r="GC402" s="54"/>
      <c r="GD402" s="54"/>
      <c r="GE402" s="54"/>
      <c r="GF402" s="54"/>
      <c r="GG402" s="54"/>
      <c r="GH402" s="54"/>
      <c r="GI402" s="54"/>
      <c r="GJ402" s="54"/>
      <c r="GK402" s="54"/>
      <c r="GL402" s="54"/>
      <c r="GM402" s="54"/>
      <c r="GN402" s="54"/>
      <c r="GO402" s="54"/>
      <c r="GP402" s="54"/>
      <c r="GQ402" s="54"/>
      <c r="GR402" s="54"/>
      <c r="GS402" s="54"/>
      <c r="GT402" s="54"/>
      <c r="GU402" s="54"/>
      <c r="GV402" s="54"/>
      <c r="GW402" s="54"/>
      <c r="GX402" s="54"/>
      <c r="GY402" s="54"/>
      <c r="GZ402" s="193"/>
      <c r="HA402" s="54"/>
      <c r="HB402" s="54"/>
      <c r="HC402" s="54"/>
      <c r="HD402" s="34">
        <f t="shared" ca="1" si="379"/>
        <v>1</v>
      </c>
      <c r="HE402" s="25">
        <f t="shared" si="341"/>
        <v>0</v>
      </c>
      <c r="HF402" s="25">
        <f t="shared" ca="1" si="342"/>
        <v>1.5197568389057751E-3</v>
      </c>
      <c r="HG402" s="25">
        <f t="shared" si="343"/>
        <v>0</v>
      </c>
      <c r="HH402" s="25">
        <f t="shared" ca="1" si="344"/>
        <v>2.012072434607646E-3</v>
      </c>
      <c r="HI402" s="25"/>
      <c r="HJ402" s="25"/>
      <c r="HK402" s="5"/>
      <c r="HL402" s="24" t="str">
        <f t="shared" ca="1" si="374"/>
        <v>-</v>
      </c>
      <c r="HM402" s="107"/>
      <c r="HN402" s="85"/>
      <c r="HO402" s="204" t="str">
        <f t="shared" si="380"/>
        <v>не выгружено A1</v>
      </c>
      <c r="HP402" s="204" t="str">
        <f t="shared" si="381"/>
        <v>не выгружено 00</v>
      </c>
      <c r="HQ402" s="182" t="str">
        <f t="shared" si="382"/>
        <v>не выгружено A1</v>
      </c>
      <c r="HR402" s="182" t="str">
        <f t="shared" si="383"/>
        <v>не выгружено A1</v>
      </c>
      <c r="HS402" s="182" t="b">
        <f t="shared" si="384"/>
        <v>0</v>
      </c>
      <c r="HT402" s="182" t="str">
        <f t="shared" si="385"/>
        <v>не выгружено A1</v>
      </c>
      <c r="HU402" s="182" t="str">
        <f t="shared" si="386"/>
        <v>не выгружено A1</v>
      </c>
      <c r="HV402" s="191" t="str">
        <f t="shared" si="387"/>
        <v>не выгружено A1</v>
      </c>
      <c r="HW402" s="184" t="str">
        <f t="shared" si="388"/>
        <v>не выгружено A1</v>
      </c>
      <c r="HX402" s="191" t="str">
        <f t="shared" si="389"/>
        <v>не выгружено A1</v>
      </c>
      <c r="HY402" s="183"/>
      <c r="HZ402" s="182" t="str">
        <f t="shared" si="390"/>
        <v>не выгружено</v>
      </c>
      <c r="IA402" s="182" t="str">
        <f t="shared" si="391"/>
        <v>A1</v>
      </c>
      <c r="IB402" s="182" t="str">
        <f t="shared" si="392"/>
        <v>не выгружено</v>
      </c>
      <c r="IC402" s="182" t="str">
        <f t="shared" si="393"/>
        <v>A1</v>
      </c>
      <c r="ID402" s="182" t="str">
        <f t="shared" si="394"/>
        <v>A1</v>
      </c>
      <c r="IE402" s="185" t="str">
        <f t="shared" si="395"/>
        <v>выгрузить A1</v>
      </c>
      <c r="IF402" s="135" t="s">
        <v>705</v>
      </c>
      <c r="IG402" s="181">
        <v>1</v>
      </c>
      <c r="IH402" s="85"/>
      <c r="II402" s="85"/>
      <c r="IJ402" s="85"/>
      <c r="IK402" s="85"/>
      <c r="IL402" s="85"/>
      <c r="IM402" s="85"/>
      <c r="IN402" s="85"/>
      <c r="IO402" s="85"/>
      <c r="IP402" s="85"/>
      <c r="IQ402" s="85"/>
      <c r="IR402" s="85"/>
      <c r="IS402" s="85"/>
      <c r="IT402" s="85"/>
      <c r="IU402" s="85"/>
      <c r="IV402" s="85"/>
      <c r="IW402" s="85"/>
      <c r="IX402" s="85"/>
      <c r="IY402" s="85"/>
      <c r="IZ402" s="85"/>
      <c r="JA402" s="85"/>
      <c r="JB402" s="85"/>
      <c r="JC402" s="85"/>
      <c r="JD402" s="85"/>
      <c r="JE402" s="85"/>
      <c r="JF402" s="85"/>
      <c r="JG402" s="85"/>
      <c r="JH402" s="85"/>
      <c r="JI402" s="85"/>
      <c r="JJ402" s="85"/>
      <c r="JK402" s="85"/>
      <c r="JL402" s="85"/>
      <c r="JM402" s="85"/>
      <c r="JN402" s="85"/>
      <c r="JO402" s="85"/>
      <c r="JP402" s="85"/>
      <c r="JQ402" s="85"/>
      <c r="JR402" s="85"/>
      <c r="JS402" s="85"/>
      <c r="JT402" s="85"/>
      <c r="JU402" s="85"/>
      <c r="JV402" s="85"/>
      <c r="JW402" s="85"/>
      <c r="JX402" s="85"/>
      <c r="JY402" s="85"/>
      <c r="JZ402" s="85"/>
      <c r="KA402" s="85"/>
      <c r="KB402" s="85"/>
      <c r="KC402" s="85"/>
    </row>
    <row r="403" spans="1:289" s="87" customFormat="1" ht="15" hidden="1" customHeight="1">
      <c r="A403" s="17"/>
      <c r="B403" s="20"/>
      <c r="C403" s="20"/>
      <c r="D403" s="18"/>
      <c r="E403" s="18"/>
      <c r="F403" s="18"/>
      <c r="G403" s="18"/>
      <c r="H403" s="18"/>
      <c r="I403" s="18"/>
      <c r="J403" s="18"/>
      <c r="K403" s="18"/>
      <c r="L403" s="18"/>
      <c r="M403" s="18"/>
      <c r="N403" s="18"/>
      <c r="O403" s="18"/>
      <c r="P403" s="18"/>
      <c r="Q403" s="18"/>
      <c r="R403" s="18"/>
      <c r="S403" s="18"/>
      <c r="T403" s="18"/>
      <c r="U403" s="18"/>
      <c r="V403" s="18"/>
      <c r="W403" s="20"/>
      <c r="X403" s="20"/>
      <c r="Y403" s="20"/>
      <c r="Z403" s="20"/>
      <c r="AA403" s="20"/>
      <c r="AB403" s="20"/>
      <c r="AC403" s="20"/>
      <c r="AD403" s="18"/>
      <c r="AE403" s="20"/>
      <c r="AF403" s="20"/>
      <c r="AG403" s="20"/>
      <c r="AH403" s="20"/>
      <c r="AI403" s="20"/>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71"/>
      <c r="BO403" s="171"/>
      <c r="BP403" s="171"/>
      <c r="BQ403" s="171"/>
      <c r="BR403" s="161"/>
      <c r="BS403" s="161"/>
      <c r="BT403" s="161"/>
      <c r="BU403" s="161"/>
      <c r="BV403" s="161"/>
      <c r="BW403" s="151"/>
      <c r="BX403" s="151"/>
      <c r="BY403" s="151"/>
      <c r="BZ403" s="151"/>
      <c r="CA403" s="151"/>
      <c r="CB403" s="129"/>
      <c r="CC403" s="129"/>
      <c r="CD403" s="129"/>
      <c r="CE403" s="129"/>
      <c r="CF403" s="129"/>
      <c r="CG403" s="129"/>
      <c r="CH403" s="129"/>
      <c r="CI403" s="129"/>
      <c r="CJ403" s="129"/>
      <c r="CK403" s="129"/>
      <c r="CL403" s="18"/>
      <c r="CM403" s="18"/>
      <c r="CN403" s="18"/>
      <c r="CO403" s="118"/>
      <c r="CP403" s="48"/>
      <c r="CQ403" s="18"/>
      <c r="CR403" s="18"/>
      <c r="CS403" s="18"/>
      <c r="CT403" s="18"/>
      <c r="CU403" s="18"/>
      <c r="CV403" s="18"/>
      <c r="CW403" s="18"/>
      <c r="CX403" s="18"/>
      <c r="CY403" s="34"/>
      <c r="CZ403" s="18"/>
      <c r="DA403" s="18"/>
      <c r="DB403" s="18"/>
      <c r="DC403" s="18"/>
      <c r="DD403" s="18"/>
      <c r="DE403" s="18"/>
      <c r="DF403" s="18"/>
      <c r="DG403" s="18"/>
      <c r="DH403" s="45"/>
      <c r="DI403" s="18"/>
      <c r="DJ403" s="18"/>
      <c r="DK403" s="18"/>
      <c r="DL403" s="18"/>
      <c r="DM403" s="18"/>
      <c r="DN403" s="18"/>
      <c r="DO403" s="18"/>
      <c r="DP403" s="18"/>
      <c r="DQ403" s="45"/>
      <c r="DR403" s="18"/>
      <c r="DS403" s="18"/>
      <c r="DT403" s="18"/>
      <c r="DU403" s="18"/>
      <c r="DV403" s="18"/>
      <c r="DW403" s="18"/>
      <c r="DX403" s="18"/>
      <c r="DY403" s="18"/>
      <c r="DZ403" s="45"/>
      <c r="EA403" s="18"/>
      <c r="EB403" s="18"/>
      <c r="EC403" s="18"/>
      <c r="ED403" s="18"/>
      <c r="EE403" s="18"/>
      <c r="EF403" s="18"/>
      <c r="EG403" s="18"/>
      <c r="EH403" s="18"/>
      <c r="EI403" s="45"/>
      <c r="EJ403" s="18"/>
      <c r="EK403" s="18"/>
      <c r="EL403" s="18"/>
      <c r="EM403" s="18"/>
      <c r="EN403" s="18"/>
      <c r="EO403" s="18"/>
      <c r="EP403" s="18"/>
      <c r="EQ403" s="18"/>
      <c r="ER403" s="45"/>
      <c r="ES403" s="110"/>
      <c r="ET403" s="110"/>
      <c r="EU403" s="110"/>
      <c r="EV403" s="110"/>
      <c r="EW403" s="192"/>
      <c r="EX403" s="192"/>
      <c r="EY403" s="192"/>
      <c r="EZ403" s="192"/>
      <c r="FA403" s="199"/>
      <c r="FB403" s="214"/>
      <c r="FC403" s="214"/>
      <c r="FD403" s="18"/>
      <c r="FE403" s="18"/>
      <c r="FF403" s="18"/>
      <c r="FG403" s="18"/>
      <c r="FH403" s="18"/>
      <c r="FI403" s="18"/>
      <c r="FJ403" s="34"/>
      <c r="FK403" s="18"/>
      <c r="FL403" s="18"/>
      <c r="FM403" s="18"/>
      <c r="FN403" s="18"/>
      <c r="FO403" s="18"/>
      <c r="FP403" s="18"/>
      <c r="FQ403" s="18"/>
      <c r="FR403" s="18"/>
      <c r="FS403" s="45"/>
      <c r="FT403" s="18"/>
      <c r="FU403" s="18"/>
      <c r="FV403" s="18"/>
      <c r="FW403" s="18"/>
      <c r="FX403" s="18"/>
      <c r="FY403" s="18"/>
      <c r="FZ403" s="18"/>
      <c r="GA403" s="18"/>
      <c r="GB403" s="45"/>
      <c r="GC403" s="110"/>
      <c r="GD403" s="110"/>
      <c r="GE403" s="110"/>
      <c r="GF403" s="110"/>
      <c r="GG403" s="110"/>
      <c r="GH403" s="110"/>
      <c r="GI403" s="110"/>
      <c r="GJ403" s="110"/>
      <c r="GK403" s="110"/>
      <c r="GL403" s="110"/>
      <c r="GM403" s="110"/>
      <c r="GN403" s="110"/>
      <c r="GO403" s="110"/>
      <c r="GP403" s="110"/>
      <c r="GQ403" s="110"/>
      <c r="GR403" s="110"/>
      <c r="GS403" s="110"/>
      <c r="GT403" s="110"/>
      <c r="GU403" s="110"/>
      <c r="GV403" s="110"/>
      <c r="GW403" s="110"/>
      <c r="GX403" s="110"/>
      <c r="GY403" s="45"/>
      <c r="GZ403" s="199"/>
      <c r="HA403" s="110"/>
      <c r="HB403" s="110"/>
      <c r="HC403" s="110"/>
      <c r="HD403" s="34">
        <f t="shared" si="379"/>
        <v>0</v>
      </c>
      <c r="HE403" s="25">
        <f t="shared" si="341"/>
        <v>0</v>
      </c>
      <c r="HF403" s="25">
        <f t="shared" si="342"/>
        <v>0</v>
      </c>
      <c r="HG403" s="25">
        <f t="shared" si="343"/>
        <v>0</v>
      </c>
      <c r="HH403" s="25">
        <f t="shared" si="344"/>
        <v>0</v>
      </c>
      <c r="HI403" s="25"/>
      <c r="HJ403" s="18"/>
      <c r="HK403" s="18"/>
      <c r="HL403" s="24" t="str">
        <f t="shared" si="374"/>
        <v>-</v>
      </c>
      <c r="HM403" s="107"/>
      <c r="HN403" s="85"/>
      <c r="HO403" s="204" t="str">
        <f t="shared" si="380"/>
        <v>---/---</v>
      </c>
      <c r="HP403" s="204" t="str">
        <f t="shared" si="381"/>
        <v>---/---</v>
      </c>
      <c r="HQ403" s="182" t="str">
        <f t="shared" si="382"/>
        <v>---/---</v>
      </c>
      <c r="HR403" s="182" t="str">
        <f t="shared" si="383"/>
        <v>---/---</v>
      </c>
      <c r="HS403" s="182" t="b">
        <f t="shared" si="384"/>
        <v>0</v>
      </c>
      <c r="HT403" s="182" t="str">
        <f t="shared" si="385"/>
        <v>---/---</v>
      </c>
      <c r="HU403" s="182" t="str">
        <f t="shared" si="386"/>
        <v>---/---</v>
      </c>
      <c r="HV403" s="191" t="str">
        <f t="shared" si="387"/>
        <v>---/---</v>
      </c>
      <c r="HW403" s="184" t="str">
        <f t="shared" si="388"/>
        <v>---/---</v>
      </c>
      <c r="HX403" s="191" t="str">
        <f t="shared" si="389"/>
        <v>---/---</v>
      </c>
      <c r="HY403" s="183"/>
      <c r="HZ403" s="182" t="str">
        <f t="shared" si="390"/>
        <v>---/---</v>
      </c>
      <c r="IA403" s="182" t="str">
        <f t="shared" si="391"/>
        <v>---/---</v>
      </c>
      <c r="IB403" s="182" t="str">
        <f t="shared" si="392"/>
        <v>---/---</v>
      </c>
      <c r="IC403" s="182" t="str">
        <f t="shared" si="393"/>
        <v>---/---</v>
      </c>
      <c r="ID403" s="182" t="str">
        <f t="shared" si="394"/>
        <v>---/---</v>
      </c>
      <c r="IE403" s="185" t="str">
        <f t="shared" si="395"/>
        <v>---/---</v>
      </c>
      <c r="IF403" s="135" t="s">
        <v>717</v>
      </c>
      <c r="IG403" s="181">
        <v>1</v>
      </c>
      <c r="IH403" s="85"/>
      <c r="II403" s="85"/>
      <c r="IJ403" s="85"/>
      <c r="IK403" s="85"/>
      <c r="IL403" s="85"/>
      <c r="IM403" s="85"/>
      <c r="IN403" s="85"/>
      <c r="IO403" s="85"/>
      <c r="IP403" s="85"/>
      <c r="IQ403" s="85"/>
      <c r="IR403" s="85"/>
      <c r="IS403" s="85"/>
      <c r="IT403" s="85"/>
      <c r="IU403" s="85"/>
      <c r="IV403" s="85"/>
      <c r="IW403" s="85"/>
      <c r="IX403" s="85"/>
      <c r="IY403" s="85"/>
      <c r="IZ403" s="85"/>
      <c r="JA403" s="85"/>
      <c r="JB403" s="85"/>
      <c r="JC403" s="85"/>
      <c r="JD403" s="85"/>
      <c r="JE403" s="85"/>
      <c r="JF403" s="85"/>
      <c r="JG403" s="85"/>
      <c r="JH403" s="85"/>
      <c r="JI403" s="85"/>
      <c r="JJ403" s="85"/>
      <c r="JK403" s="85"/>
      <c r="JL403" s="85"/>
      <c r="JM403" s="85"/>
      <c r="JN403" s="85"/>
      <c r="JO403" s="85"/>
      <c r="JP403" s="85"/>
      <c r="JQ403" s="85"/>
      <c r="JR403" s="85"/>
      <c r="JS403" s="85"/>
      <c r="JT403" s="85"/>
      <c r="JU403" s="85"/>
      <c r="JV403" s="85"/>
      <c r="JW403" s="85"/>
      <c r="JX403" s="85"/>
      <c r="JY403" s="85"/>
      <c r="JZ403" s="85"/>
      <c r="KA403" s="85"/>
      <c r="KB403" s="85"/>
      <c r="KC403" s="85"/>
    </row>
    <row r="404" spans="1:289" s="57" customFormat="1" ht="57" hidden="1" customHeight="1">
      <c r="A404" s="42"/>
      <c r="B404" s="19" t="s">
        <v>156</v>
      </c>
      <c r="C404" s="19" t="s">
        <v>157</v>
      </c>
      <c r="D404" s="5"/>
      <c r="E404" s="5"/>
      <c r="F404" s="5"/>
      <c r="G404" s="5"/>
      <c r="H404" s="5" t="s">
        <v>727</v>
      </c>
      <c r="I404" s="5" t="s">
        <v>736</v>
      </c>
      <c r="J404" s="5"/>
      <c r="K404" s="5"/>
      <c r="L404" s="5"/>
      <c r="M404" s="5"/>
      <c r="N404" s="5"/>
      <c r="O404" s="5"/>
      <c r="P404" s="5" t="s">
        <v>751</v>
      </c>
      <c r="Q404" s="5" t="s">
        <v>752</v>
      </c>
      <c r="R404" s="5" t="s">
        <v>209</v>
      </c>
      <c r="S404" s="5" t="s">
        <v>362</v>
      </c>
      <c r="T404" s="5" t="s">
        <v>370</v>
      </c>
      <c r="U404" s="5" t="s">
        <v>158</v>
      </c>
      <c r="V404" s="5"/>
      <c r="W404" s="5" t="str">
        <f>CONCATENATE(X404,"-",Y404,"-",Z404,AA404,,AB404,"-",AC404)</f>
        <v>3-70-JSMCN-0002</v>
      </c>
      <c r="X404" s="19" t="s">
        <v>180</v>
      </c>
      <c r="Y404" s="19">
        <v>70</v>
      </c>
      <c r="Z404" s="19" t="s">
        <v>309</v>
      </c>
      <c r="AA404" s="19" t="s">
        <v>305</v>
      </c>
      <c r="AB404" s="19" t="s">
        <v>304</v>
      </c>
      <c r="AC404" s="19" t="s">
        <v>192</v>
      </c>
      <c r="AD404" s="5"/>
      <c r="AE404" s="19">
        <v>4</v>
      </c>
      <c r="AF404" s="19" t="s">
        <v>181</v>
      </c>
      <c r="AG404" s="19" t="s">
        <v>183</v>
      </c>
      <c r="AH404" s="19">
        <v>320</v>
      </c>
      <c r="AI404" s="19" t="s">
        <v>220</v>
      </c>
      <c r="AJ404" s="5"/>
      <c r="AK404" s="5"/>
      <c r="AL404" s="5" t="s">
        <v>121</v>
      </c>
      <c r="AM404" s="5"/>
      <c r="AN404" s="5" t="s">
        <v>167</v>
      </c>
      <c r="AO404" s="5" t="str">
        <f>CONCATENATE("0055-",B404,"-",C404,"-","4",".",AE404,".",AF404,".",AG404,".",AH404,"-",AL404,".",AN404,"-",AI404)</f>
        <v>0055-CPC-GA1-4.4.4.70.320-ATH2.RD-0004</v>
      </c>
      <c r="AP404" s="5" t="str">
        <f>CONCATENATE("0055-",B404,"-",C404,"-","4",".",AE404,".",AF404,".",AG404,".",AH404,"-",AL404,"-",AN404,"-",AI404,"_",BD404,"_",U404)</f>
        <v>0055-CPC-GA1-4.4.4.70.320-ATH2-RD-0004_A1_ER</v>
      </c>
      <c r="AQ404" s="13" t="s">
        <v>324</v>
      </c>
      <c r="AR404" s="13" t="s">
        <v>397</v>
      </c>
      <c r="AS404" s="13" t="s">
        <v>387</v>
      </c>
      <c r="AT404" s="13" t="s">
        <v>386</v>
      </c>
      <c r="AU404" s="13" t="s">
        <v>318</v>
      </c>
      <c r="AV404" s="13" t="s">
        <v>333</v>
      </c>
      <c r="AW404" s="13" t="str">
        <f>CONCATENATE(AQ404," ",AS404,CHAR(10),W404,CHAR(10),AU404)</f>
        <v>SIS Marshalling Cabinet for NON-IS channels 
3-70-JSMCN-0002
List of drawings</v>
      </c>
      <c r="AX404" s="13" t="str">
        <f>CONCATENATE(AR404," ",AT404,CHAR(10),W404,CHAR(10),AV404)</f>
        <v>Шкаф кроссовый ПАЗ, аналоговые и дискретные сигналы, неискробезопасный
3-70-JSMCN-0002
Ведомость документов</v>
      </c>
      <c r="AY404" s="5"/>
      <c r="AZ404" s="5" t="s">
        <v>490</v>
      </c>
      <c r="BA404" s="5" t="s">
        <v>489</v>
      </c>
      <c r="BB404" s="5" t="str">
        <f>IF(FW404&gt;0,"02",IF(FN404&gt;0,"01",IF(FE404&gt;0,"00",IF(EM404&gt;0,"G1",IF(ED404&gt;0,"F1",IF(DU404&gt;0,"E1",IF(DL404&gt;0,"D1",IF(DC404&gt;0,"C1",IF(CT404&gt;0,"B1",IF(BM404&gt;0,"A1","-"))))))))))</f>
        <v>A1</v>
      </c>
      <c r="BC404" s="167" t="str">
        <f t="shared" ref="BC404:BC408" si="400">IF(OR(BB404="A1",BB404="B1",BB404="C1",BB404="D1",BB404="E1",BB404="F1",BB404="G1",BB404="H1"),"IFR",IF(OR(BB404="00",BB404="01",BB404="02",BB404="03",BB404="04",BB404="05"),"IFU","-"))</f>
        <v>IFR</v>
      </c>
      <c r="BD404" s="5" t="str">
        <f t="shared" ref="BD404:BD408" si="401">BB404</f>
        <v>A1</v>
      </c>
      <c r="BE404" s="5"/>
      <c r="BF404" s="5"/>
      <c r="BG404" s="12"/>
      <c r="BH404" s="5"/>
      <c r="BI404" s="5"/>
      <c r="BJ404" s="54">
        <f>FB404-(28+15)</f>
        <v>44173</v>
      </c>
      <c r="BK404" s="54">
        <f ca="1">IF(BM404&gt;0,BL404,IF(BJ404&lt;TODAY(),WORKDAY(TODAY(),10),BJ404))</f>
        <v>44250</v>
      </c>
      <c r="BL404" s="193">
        <v>44250</v>
      </c>
      <c r="BM404" s="167" t="s">
        <v>784</v>
      </c>
      <c r="BN404" s="167"/>
      <c r="BO404" s="167"/>
      <c r="BP404" s="167"/>
      <c r="BQ404" s="167"/>
      <c r="BR404" s="157"/>
      <c r="BS404" s="157"/>
      <c r="BT404" s="157"/>
      <c r="BU404" s="157"/>
      <c r="BV404" s="157"/>
      <c r="BW404" s="147"/>
      <c r="BX404" s="147"/>
      <c r="BY404" s="147"/>
      <c r="BZ404" s="147"/>
      <c r="CA404" s="147"/>
      <c r="CB404" s="125"/>
      <c r="CC404" s="125"/>
      <c r="CD404" s="125"/>
      <c r="CE404" s="125"/>
      <c r="CF404" s="125"/>
      <c r="CG404" s="125"/>
      <c r="CH404" s="125"/>
      <c r="CI404" s="125"/>
      <c r="CJ404" s="125"/>
      <c r="CK404" s="125"/>
      <c r="CL404" s="24">
        <f>WORKDAY(BJ404,20)</f>
        <v>44201</v>
      </c>
      <c r="CM404" s="24">
        <f ca="1">IF(BM404&gt;0,WORKDAY(BK404,10),"-")</f>
        <v>44264</v>
      </c>
      <c r="CN404" s="54"/>
      <c r="CO404" s="117"/>
      <c r="CP404" s="34"/>
      <c r="CQ404" s="24">
        <f>WORKDAY(CL404,10)</f>
        <v>44215</v>
      </c>
      <c r="CR404" s="24" t="str">
        <f>IF(CO404&gt;0,WORKDAY(CM404,10),"-")</f>
        <v>-</v>
      </c>
      <c r="CS404" s="54"/>
      <c r="CT404" s="5"/>
      <c r="CU404" s="24" t="str">
        <f>IF(CT404&gt;0,WORKDAY(CQ404,10),"-")</f>
        <v>-</v>
      </c>
      <c r="CV404" s="24" t="str">
        <f>IF(CT404&gt;0,WORKDAY(CR404,10),"-")</f>
        <v>-</v>
      </c>
      <c r="CW404" s="54"/>
      <c r="CX404" s="5"/>
      <c r="CY404" s="34"/>
      <c r="CZ404" s="24" t="str">
        <f>IF(CX404&gt;0,WORKDAY(CU404,10),"-")</f>
        <v>-</v>
      </c>
      <c r="DA404" s="24" t="str">
        <f>IF(CX404&gt;0,WORKDAY(CV404,10),"-")</f>
        <v>-</v>
      </c>
      <c r="DB404" s="24"/>
      <c r="DC404" s="5"/>
      <c r="DD404" s="24" t="str">
        <f>IF(DC404&gt;0,WORKDAY(CZ404,10),"-")</f>
        <v>-</v>
      </c>
      <c r="DE404" s="24" t="str">
        <f>IF(DC404&gt;0,WORKDAY(DA404,10),"-")</f>
        <v>-</v>
      </c>
      <c r="DF404" s="5"/>
      <c r="DG404" s="5"/>
      <c r="DH404" s="54"/>
      <c r="DI404" s="24" t="str">
        <f>IF(DG404&gt;0,WORKDAY(DD404,10),"-")</f>
        <v>-</v>
      </c>
      <c r="DJ404" s="24" t="str">
        <f>IF(DG404&gt;0,WORKDAY(DE404,10),"-")</f>
        <v>-</v>
      </c>
      <c r="DK404" s="5"/>
      <c r="DL404" s="5"/>
      <c r="DM404" s="24" t="str">
        <f>IF(DL404&gt;0,WORKDAY(DI404,10),"-")</f>
        <v>-</v>
      </c>
      <c r="DN404" s="24" t="str">
        <f>IF(DL404&gt;0,WORKDAY(DJ404,10),"-")</f>
        <v>-</v>
      </c>
      <c r="DO404" s="5"/>
      <c r="DP404" s="5"/>
      <c r="DQ404" s="54"/>
      <c r="DR404" s="24" t="str">
        <f>IF(DP404&gt;0,WORKDAY(DM404,10),"-")</f>
        <v>-</v>
      </c>
      <c r="DS404" s="24" t="str">
        <f>IF(DP404&gt;0,WORKDAY(DN404,10),"-")</f>
        <v>-</v>
      </c>
      <c r="DT404" s="5"/>
      <c r="DU404" s="5"/>
      <c r="DV404" s="24" t="str">
        <f>IF(DU404&gt;0,WORKDAY(DR404,10),"-")</f>
        <v>-</v>
      </c>
      <c r="DW404" s="24" t="str">
        <f>IF(DU404&gt;0,WORKDAY(DS404,10),"-")</f>
        <v>-</v>
      </c>
      <c r="DX404" s="5"/>
      <c r="DY404" s="5"/>
      <c r="DZ404" s="54"/>
      <c r="EA404" s="24" t="str">
        <f>IF(DY404&gt;0,WORKDAY(DV404,10),"-")</f>
        <v>-</v>
      </c>
      <c r="EB404" s="24" t="str">
        <f>IF(DY404&gt;0,WORKDAY(DW404,10),"-")</f>
        <v>-</v>
      </c>
      <c r="EC404" s="5"/>
      <c r="ED404" s="5"/>
      <c r="EE404" s="24" t="str">
        <f>IF(ED404&gt;0,WORKDAY(EA404,10),"-")</f>
        <v>-</v>
      </c>
      <c r="EF404" s="24" t="str">
        <f>IF(ED404&gt;0,WORKDAY(EB404,10),"-")</f>
        <v>-</v>
      </c>
      <c r="EG404" s="5"/>
      <c r="EH404" s="5"/>
      <c r="EI404" s="54"/>
      <c r="EJ404" s="24" t="str">
        <f>IF(EH404&gt;0,WORKDAY(EE404,10),"-")</f>
        <v>-</v>
      </c>
      <c r="EK404" s="24" t="str">
        <f>IF(EH404&gt;0,WORKDAY(EF404,10),"-")</f>
        <v>-</v>
      </c>
      <c r="EL404" s="5"/>
      <c r="EM404" s="5"/>
      <c r="EN404" s="24" t="str">
        <f>IF(EM404&gt;0,WORKDAY(EJ404,10),"-")</f>
        <v>-</v>
      </c>
      <c r="EO404" s="24" t="str">
        <f>IF(EM404&gt;0,WORKDAY(EK404,10),"-")</f>
        <v>-</v>
      </c>
      <c r="EP404" s="5"/>
      <c r="EQ404" s="5"/>
      <c r="ER404" s="54"/>
      <c r="ES404" s="54"/>
      <c r="ET404" s="54"/>
      <c r="EU404" s="54"/>
      <c r="EV404" s="54"/>
      <c r="EW404" s="24"/>
      <c r="EX404" s="24"/>
      <c r="EY404" s="167"/>
      <c r="EZ404" s="167"/>
      <c r="FA404" s="193"/>
      <c r="FB404" s="214">
        <v>44216</v>
      </c>
      <c r="FC404" s="214">
        <f>FB404</f>
        <v>44216</v>
      </c>
      <c r="FD404" s="167"/>
      <c r="FE404" s="167"/>
      <c r="FF404" s="24" t="str">
        <f>IF(FE404&gt;0,WORKDAY(FB404,10),"-")</f>
        <v>-</v>
      </c>
      <c r="FG404" s="24" t="str">
        <f>IF(FE404&gt;0,WORKDAY(FC404,10),"-")</f>
        <v>-</v>
      </c>
      <c r="FH404" s="5"/>
      <c r="FI404" s="5"/>
      <c r="FJ404" s="34"/>
      <c r="FK404" s="24">
        <f t="shared" ref="FK404:FK407" si="402">WORKDAY(FB404,20)</f>
        <v>44244</v>
      </c>
      <c r="FL404" s="24">
        <f t="shared" si="371"/>
        <v>44244</v>
      </c>
      <c r="FM404" s="5"/>
      <c r="FN404" s="5"/>
      <c r="FO404" s="24" t="str">
        <f>IF(FN404&gt;0,WORKDAY(FK404,10),"-")</f>
        <v>-</v>
      </c>
      <c r="FP404" s="24" t="str">
        <f>IF(FN404&gt;0,WORKDAY(FL404,10),"-")</f>
        <v>-</v>
      </c>
      <c r="FQ404" s="5"/>
      <c r="FR404" s="5"/>
      <c r="FS404" s="54"/>
      <c r="FT404" s="24">
        <f t="shared" ref="FT404:FT407" si="403">WORKDAY(FK404,20)</f>
        <v>44272</v>
      </c>
      <c r="FU404" s="24">
        <f t="shared" si="373"/>
        <v>44272</v>
      </c>
      <c r="FV404" s="5"/>
      <c r="FW404" s="5"/>
      <c r="FX404" s="24" t="str">
        <f>IF(FW404&gt;0,WORKDAY(FT404,10),"-")</f>
        <v>-</v>
      </c>
      <c r="FY404" s="24" t="str">
        <f>IF(FW404&gt;0,WORKDAY(FU404,10),"-")</f>
        <v>-</v>
      </c>
      <c r="FZ404" s="5"/>
      <c r="GA404" s="5"/>
      <c r="GB404" s="54"/>
      <c r="GC404" s="54"/>
      <c r="GD404" s="54"/>
      <c r="GE404" s="54"/>
      <c r="GF404" s="54"/>
      <c r="GG404" s="54"/>
      <c r="GH404" s="54"/>
      <c r="GI404" s="54"/>
      <c r="GJ404" s="54"/>
      <c r="GK404" s="54"/>
      <c r="GL404" s="54"/>
      <c r="GM404" s="54"/>
      <c r="GN404" s="54"/>
      <c r="GO404" s="54"/>
      <c r="GP404" s="54"/>
      <c r="GQ404" s="54"/>
      <c r="GR404" s="54"/>
      <c r="GS404" s="54"/>
      <c r="GT404" s="54"/>
      <c r="GU404" s="54"/>
      <c r="GV404" s="54"/>
      <c r="GW404" s="54"/>
      <c r="GX404" s="54"/>
      <c r="GY404" s="54"/>
      <c r="GZ404" s="193"/>
      <c r="HA404" s="54"/>
      <c r="HB404" s="54"/>
      <c r="HC404" s="54"/>
      <c r="HD404" s="34">
        <f t="shared" ca="1" si="379"/>
        <v>1</v>
      </c>
      <c r="HE404" s="25">
        <f t="shared" ref="HE404:HE467" ca="1" si="404">IF(FQ404&gt;43101,(HD404/$HD$877)*$FQ$13,IF(FM404&gt;43101,(HD404/$HD$877)*$FM$13,IF(FH404&gt;43101,(HD404/$HD$877)*$FH$13,IF(FD404&gt;43101,(HD404/$HD$877)*$FD$13,IF(EP404&gt;43101,(HD404/$HD$877)*$EP$13,IF(EL404&gt;43101,(HD404/$HD$877)*$EL$13,IF(FM404&gt;43101,(EG404/$HD$877)*$EG$13,IF(EC404&gt;43101,(HD404/$HD$877)*$EC$13,IF(DX404&gt;43101,(HD404/$HD$877)*$DX$13,IF(DT404&gt;43101,(HD404/$HD$877)*$DT$13,IF(DO404&gt;43101,(HD404/$HD$877)*$DO$13,IF(DK404&gt;43101,(HD404/$HD$877)*$DK$13,IF(DF404&gt;43101,(HD404/$HD$877)*$DF$13,IF(DB404&gt;43101,(HD404/$HD$877)*$DB$13,IF(CW404&gt;43101,(HD404/$HD$877)*$CW$13,IF(CS404&gt;43101,(HD404/$HD$877)*$CS$13,IF(CN404&gt;43101,(HD404/$HD$877)*$CN$13,IF(BL404&gt;43101,(HD404/$HD$877)*$BL$13,0))))))))))))))))))</f>
        <v>6.8389057750759875E-4</v>
      </c>
      <c r="HF404" s="25">
        <f t="shared" ref="HF404:HF467" ca="1" si="405">IF(BK404&gt;43101,HD404/$HD$877,0)</f>
        <v>1.5197568389057751E-3</v>
      </c>
      <c r="HG404" s="25">
        <f t="shared" ref="HG404:HG467" ca="1" si="406">IF(FQ404&gt;43101,(HD404/$HD$878)*$FQ$13,IF(FM404&gt;43101,(HD404/$HD$878)*$FM$13,IF(FH404&gt;43101,(HD404/$HD$878)*$FH$13,IF(FD404&gt;43101,(HD404/$HD$878)*$FD$13,IF(EP404&gt;43101,(HD404/$HD$878)*$EP$13,IF(EL404&gt;43101,(HD404/$HD$878)*$EL$13,IF(EG404&gt;43101,(HD404/$HD$878)*$EG$13,IF(EC404&gt;43101,(HD404/$HD$878)*$EC$13,IF(DX404&gt;43101,(HD404/$HD$878)*$DX$13,IF(DT404&gt;43101,(HD404/$HD$878)*$DT$13,IF(DO404&gt;43101,(HD404/$HD$878)*$DO$13,IF(DK404&gt;43101,(HD404/$HD$878)*$DK$13,IF(DF404&gt;43101,(HD404/$HD$878)*$DF$13,IF(DB404&gt;43101,(HD404/$HD$878)*$DB$13,IF(CW404&gt;43101,(HD404/$HD$878)*$CW$13,IF(CS404&gt;43101,(HD404/$HD$878)*$CS$13,IF(CN404&gt;43101,(HD404/$HD$878)*$CN$13,IF(BL404&gt;43101,(HD404/$HD$878)*$BL$13,0))))))))))))))))))</f>
        <v>9.0543259557344079E-4</v>
      </c>
      <c r="HH404" s="25">
        <f t="shared" ref="HH404:HH467" ca="1" si="407">IF(BK404&gt;43101,HD404/$HD$878,0)</f>
        <v>2.012072434607646E-3</v>
      </c>
      <c r="HI404" s="25"/>
      <c r="HJ404" s="25"/>
      <c r="HK404" s="5"/>
      <c r="HL404" s="24">
        <f t="shared" ca="1" si="374"/>
        <v>44250</v>
      </c>
      <c r="HM404" s="107"/>
      <c r="HN404" s="85"/>
      <c r="HO404" s="204" t="str">
        <f t="shared" si="380"/>
        <v>ожидание A1</v>
      </c>
      <c r="HP404" s="204" t="str">
        <f t="shared" si="381"/>
        <v>не выгружено 00</v>
      </c>
      <c r="HQ404" s="182" t="str">
        <f t="shared" si="382"/>
        <v>выгружено A1</v>
      </c>
      <c r="HR404" s="182" t="str">
        <f t="shared" si="383"/>
        <v>ожидание A1</v>
      </c>
      <c r="HS404" s="182" t="b">
        <f t="shared" si="384"/>
        <v>0</v>
      </c>
      <c r="HT404" s="182" t="str">
        <f t="shared" si="385"/>
        <v>ожидание замечаний</v>
      </c>
      <c r="HU404" s="182" t="str">
        <f t="shared" si="386"/>
        <v>0055-P2-GA1-CPC-TRM-00661</v>
      </c>
      <c r="HV404" s="191">
        <f t="shared" si="387"/>
        <v>44250</v>
      </c>
      <c r="HW404" s="184" t="str">
        <f t="shared" si="388"/>
        <v>ожидание A1</v>
      </c>
      <c r="HX404" s="191" t="str">
        <f t="shared" si="389"/>
        <v>ожидание A1</v>
      </c>
      <c r="HY404" s="183"/>
      <c r="HZ404" s="182" t="str">
        <f t="shared" si="390"/>
        <v>выгружено</v>
      </c>
      <c r="IA404" s="182" t="str">
        <f t="shared" si="391"/>
        <v>A1</v>
      </c>
      <c r="IB404" s="182" t="str">
        <f t="shared" si="392"/>
        <v>ожидание замечаний к ревизии</v>
      </c>
      <c r="IC404" s="182" t="str">
        <f t="shared" si="393"/>
        <v>A1</v>
      </c>
      <c r="ID404" s="182" t="str">
        <f t="shared" si="394"/>
        <v>A1</v>
      </c>
      <c r="IE404" s="185" t="str">
        <f t="shared" si="395"/>
        <v>1</v>
      </c>
      <c r="IF404" s="135" t="s">
        <v>705</v>
      </c>
      <c r="IG404" s="181">
        <v>1</v>
      </c>
      <c r="IH404" s="85"/>
      <c r="II404" s="85"/>
      <c r="IJ404" s="85"/>
      <c r="IK404" s="85"/>
      <c r="IL404" s="85"/>
      <c r="IM404" s="85"/>
      <c r="IN404" s="85"/>
      <c r="IO404" s="85"/>
      <c r="IP404" s="85"/>
      <c r="IQ404" s="85"/>
      <c r="IR404" s="85"/>
      <c r="IS404" s="85"/>
      <c r="IT404" s="85"/>
      <c r="IU404" s="85"/>
      <c r="IV404" s="85"/>
      <c r="IW404" s="85"/>
      <c r="IX404" s="85"/>
      <c r="IY404" s="85"/>
      <c r="IZ404" s="85"/>
      <c r="JA404" s="85"/>
      <c r="JB404" s="85"/>
      <c r="JC404" s="85"/>
      <c r="JD404" s="85"/>
      <c r="JE404" s="85"/>
      <c r="JF404" s="85"/>
      <c r="JG404" s="85"/>
      <c r="JH404" s="85"/>
      <c r="JI404" s="85"/>
      <c r="JJ404" s="85"/>
      <c r="JK404" s="85"/>
      <c r="JL404" s="85"/>
      <c r="JM404" s="85"/>
      <c r="JN404" s="85"/>
      <c r="JO404" s="85"/>
      <c r="JP404" s="85"/>
      <c r="JQ404" s="85"/>
      <c r="JR404" s="85"/>
      <c r="JS404" s="85"/>
      <c r="JT404" s="85"/>
      <c r="JU404" s="85"/>
      <c r="JV404" s="85"/>
      <c r="JW404" s="85"/>
      <c r="JX404" s="85"/>
      <c r="JY404" s="85"/>
      <c r="JZ404" s="85"/>
      <c r="KA404" s="85"/>
      <c r="KB404" s="85"/>
      <c r="KC404" s="85"/>
    </row>
    <row r="405" spans="1:289" s="57" customFormat="1" ht="57" hidden="1" customHeight="1">
      <c r="A405" s="42"/>
      <c r="B405" s="19" t="s">
        <v>156</v>
      </c>
      <c r="C405" s="19" t="s">
        <v>157</v>
      </c>
      <c r="D405" s="5"/>
      <c r="E405" s="5"/>
      <c r="F405" s="5"/>
      <c r="G405" s="5"/>
      <c r="H405" s="5" t="s">
        <v>727</v>
      </c>
      <c r="I405" s="5" t="s">
        <v>736</v>
      </c>
      <c r="J405" s="5"/>
      <c r="K405" s="5"/>
      <c r="L405" s="5"/>
      <c r="M405" s="5"/>
      <c r="N405" s="5"/>
      <c r="O405" s="5"/>
      <c r="P405" s="5" t="s">
        <v>751</v>
      </c>
      <c r="Q405" s="5" t="s">
        <v>752</v>
      </c>
      <c r="R405" s="5" t="s">
        <v>209</v>
      </c>
      <c r="S405" s="5" t="s">
        <v>362</v>
      </c>
      <c r="T405" s="5" t="s">
        <v>370</v>
      </c>
      <c r="U405" s="5" t="s">
        <v>158</v>
      </c>
      <c r="V405" s="5"/>
      <c r="W405" s="5" t="str">
        <f>CONCATENATE(X405,"-",Y405,"-",Z405,AA405,,AB405,"-",AC405)</f>
        <v>3-70-JSMCN-0002</v>
      </c>
      <c r="X405" s="19" t="s">
        <v>180</v>
      </c>
      <c r="Y405" s="19">
        <v>70</v>
      </c>
      <c r="Z405" s="19" t="s">
        <v>309</v>
      </c>
      <c r="AA405" s="19" t="s">
        <v>305</v>
      </c>
      <c r="AB405" s="19" t="s">
        <v>304</v>
      </c>
      <c r="AC405" s="19" t="s">
        <v>192</v>
      </c>
      <c r="AD405" s="5"/>
      <c r="AE405" s="19">
        <v>4</v>
      </c>
      <c r="AF405" s="19" t="s">
        <v>181</v>
      </c>
      <c r="AG405" s="19" t="s">
        <v>183</v>
      </c>
      <c r="AH405" s="19">
        <v>320</v>
      </c>
      <c r="AI405" s="19" t="s">
        <v>220</v>
      </c>
      <c r="AJ405" s="5"/>
      <c r="AK405" s="5"/>
      <c r="AL405" s="5" t="s">
        <v>121</v>
      </c>
      <c r="AM405" s="5"/>
      <c r="AN405" s="5" t="s">
        <v>168</v>
      </c>
      <c r="AO405" s="5" t="str">
        <f>CONCATENATE("0055-",B405,"-",C405,"-","4",".",AE405,".",AF405,".",AG405,".",AH405,"-",AL405,".",AN405,"-",AI405)</f>
        <v>0055-CPC-GA1-4.4.4.70.320-ATH2.SP-0004</v>
      </c>
      <c r="AP405" s="5" t="str">
        <f>CONCATENATE("0055-",B405,"-",C405,"-","4",".",AE405,".",AF405,".",AG405,".",AH405,"-",AL405,"-",AN405,"-",AI405,"_",BD405,"_",U405)</f>
        <v>0055-CPC-GA1-4.4.4.70.320-ATH2-SP-0004_A1_ER</v>
      </c>
      <c r="AQ405" s="13" t="s">
        <v>324</v>
      </c>
      <c r="AR405" s="13" t="s">
        <v>397</v>
      </c>
      <c r="AS405" s="13" t="s">
        <v>387</v>
      </c>
      <c r="AT405" s="13" t="s">
        <v>386</v>
      </c>
      <c r="AU405" s="13" t="s">
        <v>319</v>
      </c>
      <c r="AV405" s="13" t="s">
        <v>334</v>
      </c>
      <c r="AW405" s="13" t="str">
        <f>CONCATENATE(AQ405," ",AS405,CHAR(10),W405,CHAR(10),AU405)</f>
        <v>SIS Marshalling Cabinet for NON-IS channels 
3-70-JSMCN-0002
List of elements</v>
      </c>
      <c r="AX405" s="13" t="str">
        <f>CONCATENATE(AR405," ",AT405,CHAR(10),W405,CHAR(10),AV405)</f>
        <v>Шкаф кроссовый ПАЗ, аналоговые и дискретные сигналы, неискробезопасный
3-70-JSMCN-0002
Перечень элементов</v>
      </c>
      <c r="AY405" s="5"/>
      <c r="AZ405" s="5" t="s">
        <v>490</v>
      </c>
      <c r="BA405" s="5" t="s">
        <v>489</v>
      </c>
      <c r="BB405" s="5" t="str">
        <f>IF(FW405&gt;0,"02",IF(FN405&gt;0,"01",IF(FE405&gt;0,"00",IF(EM405&gt;0,"G1",IF(ED405&gt;0,"F1",IF(DU405&gt;0,"E1",IF(DL405&gt;0,"D1",IF(DC405&gt;0,"C1",IF(CT405&gt;0,"B1",IF(BM405&gt;0,"A1","-"))))))))))</f>
        <v>A1</v>
      </c>
      <c r="BC405" s="167" t="str">
        <f t="shared" si="400"/>
        <v>IFR</v>
      </c>
      <c r="BD405" s="5" t="str">
        <f t="shared" si="401"/>
        <v>A1</v>
      </c>
      <c r="BE405" s="5"/>
      <c r="BF405" s="5"/>
      <c r="BG405" s="12"/>
      <c r="BH405" s="5"/>
      <c r="BI405" s="5"/>
      <c r="BJ405" s="54">
        <f>FB405-(28+15)</f>
        <v>44173</v>
      </c>
      <c r="BK405" s="54">
        <f ca="1">IF(BM405&gt;0,BL405,IF(BJ405&lt;TODAY(),WORKDAY(TODAY(),10),BJ405))</f>
        <v>44250</v>
      </c>
      <c r="BL405" s="193">
        <v>44250</v>
      </c>
      <c r="BM405" s="167" t="s">
        <v>784</v>
      </c>
      <c r="BN405" s="167"/>
      <c r="BO405" s="167"/>
      <c r="BP405" s="167"/>
      <c r="BQ405" s="167"/>
      <c r="BR405" s="157"/>
      <c r="BS405" s="157"/>
      <c r="BT405" s="157"/>
      <c r="BU405" s="157"/>
      <c r="BV405" s="157"/>
      <c r="BW405" s="147"/>
      <c r="BX405" s="147"/>
      <c r="BY405" s="147"/>
      <c r="BZ405" s="147"/>
      <c r="CA405" s="147"/>
      <c r="CB405" s="125"/>
      <c r="CC405" s="125"/>
      <c r="CD405" s="125"/>
      <c r="CE405" s="125"/>
      <c r="CF405" s="125"/>
      <c r="CG405" s="125"/>
      <c r="CH405" s="125"/>
      <c r="CI405" s="125"/>
      <c r="CJ405" s="125"/>
      <c r="CK405" s="125"/>
      <c r="CL405" s="24">
        <f>WORKDAY(BJ405,20)</f>
        <v>44201</v>
      </c>
      <c r="CM405" s="24">
        <f ca="1">IF(BM405&gt;0,WORKDAY(BK405,10),"-")</f>
        <v>44264</v>
      </c>
      <c r="CN405" s="54"/>
      <c r="CO405" s="117"/>
      <c r="CP405" s="34"/>
      <c r="CQ405" s="24">
        <f>WORKDAY(CL405,10)</f>
        <v>44215</v>
      </c>
      <c r="CR405" s="24" t="str">
        <f>IF(CO405&gt;0,WORKDAY(CM405,10),"-")</f>
        <v>-</v>
      </c>
      <c r="CS405" s="54"/>
      <c r="CT405" s="5"/>
      <c r="CU405" s="24" t="str">
        <f>IF(CT405&gt;0,WORKDAY(CQ405,10),"-")</f>
        <v>-</v>
      </c>
      <c r="CV405" s="24" t="str">
        <f>IF(CT405&gt;0,WORKDAY(CR405,10),"-")</f>
        <v>-</v>
      </c>
      <c r="CW405" s="54"/>
      <c r="CX405" s="5"/>
      <c r="CY405" s="34"/>
      <c r="CZ405" s="24" t="str">
        <f>IF(CX405&gt;0,WORKDAY(CU405,10),"-")</f>
        <v>-</v>
      </c>
      <c r="DA405" s="24" t="str">
        <f>IF(CX405&gt;0,WORKDAY(CV405,10),"-")</f>
        <v>-</v>
      </c>
      <c r="DB405" s="24"/>
      <c r="DC405" s="5"/>
      <c r="DD405" s="24" t="str">
        <f>IF(DC405&gt;0,WORKDAY(CZ405,10),"-")</f>
        <v>-</v>
      </c>
      <c r="DE405" s="24" t="str">
        <f>IF(DC405&gt;0,WORKDAY(DA405,10),"-")</f>
        <v>-</v>
      </c>
      <c r="DF405" s="5"/>
      <c r="DG405" s="5"/>
      <c r="DH405" s="54"/>
      <c r="DI405" s="24" t="str">
        <f>IF(DG405&gt;0,WORKDAY(DD405,10),"-")</f>
        <v>-</v>
      </c>
      <c r="DJ405" s="24" t="str">
        <f>IF(DG405&gt;0,WORKDAY(DE405,10),"-")</f>
        <v>-</v>
      </c>
      <c r="DK405" s="5"/>
      <c r="DL405" s="5"/>
      <c r="DM405" s="24" t="str">
        <f>IF(DL405&gt;0,WORKDAY(DI405,10),"-")</f>
        <v>-</v>
      </c>
      <c r="DN405" s="24" t="str">
        <f>IF(DL405&gt;0,WORKDAY(DJ405,10),"-")</f>
        <v>-</v>
      </c>
      <c r="DO405" s="5"/>
      <c r="DP405" s="5"/>
      <c r="DQ405" s="54"/>
      <c r="DR405" s="24" t="str">
        <f>IF(DP405&gt;0,WORKDAY(DM405,10),"-")</f>
        <v>-</v>
      </c>
      <c r="DS405" s="24" t="str">
        <f>IF(DP405&gt;0,WORKDAY(DN405,10),"-")</f>
        <v>-</v>
      </c>
      <c r="DT405" s="5"/>
      <c r="DU405" s="5"/>
      <c r="DV405" s="24" t="str">
        <f>IF(DU405&gt;0,WORKDAY(DR405,10),"-")</f>
        <v>-</v>
      </c>
      <c r="DW405" s="24" t="str">
        <f>IF(DU405&gt;0,WORKDAY(DS405,10),"-")</f>
        <v>-</v>
      </c>
      <c r="DX405" s="5"/>
      <c r="DY405" s="5"/>
      <c r="DZ405" s="54"/>
      <c r="EA405" s="24" t="str">
        <f>IF(DY405&gt;0,WORKDAY(DV405,10),"-")</f>
        <v>-</v>
      </c>
      <c r="EB405" s="24" t="str">
        <f>IF(DY405&gt;0,WORKDAY(DW405,10),"-")</f>
        <v>-</v>
      </c>
      <c r="EC405" s="5"/>
      <c r="ED405" s="5"/>
      <c r="EE405" s="24" t="str">
        <f>IF(ED405&gt;0,WORKDAY(EA405,10),"-")</f>
        <v>-</v>
      </c>
      <c r="EF405" s="24" t="str">
        <f>IF(ED405&gt;0,WORKDAY(EB405,10),"-")</f>
        <v>-</v>
      </c>
      <c r="EG405" s="5"/>
      <c r="EH405" s="5"/>
      <c r="EI405" s="54"/>
      <c r="EJ405" s="24" t="str">
        <f>IF(EH405&gt;0,WORKDAY(EE405,10),"-")</f>
        <v>-</v>
      </c>
      <c r="EK405" s="24" t="str">
        <f>IF(EH405&gt;0,WORKDAY(EF405,10),"-")</f>
        <v>-</v>
      </c>
      <c r="EL405" s="5"/>
      <c r="EM405" s="5"/>
      <c r="EN405" s="24" t="str">
        <f>IF(EM405&gt;0,WORKDAY(EJ405,10),"-")</f>
        <v>-</v>
      </c>
      <c r="EO405" s="24" t="str">
        <f>IF(EM405&gt;0,WORKDAY(EK405,10),"-")</f>
        <v>-</v>
      </c>
      <c r="EP405" s="5"/>
      <c r="EQ405" s="5"/>
      <c r="ER405" s="54"/>
      <c r="ES405" s="54"/>
      <c r="ET405" s="54"/>
      <c r="EU405" s="54"/>
      <c r="EV405" s="54"/>
      <c r="EW405" s="24"/>
      <c r="EX405" s="24"/>
      <c r="EY405" s="167"/>
      <c r="EZ405" s="167"/>
      <c r="FA405" s="193"/>
      <c r="FB405" s="214">
        <v>44216</v>
      </c>
      <c r="FC405" s="214">
        <f>FB405</f>
        <v>44216</v>
      </c>
      <c r="FD405" s="167"/>
      <c r="FE405" s="167"/>
      <c r="FF405" s="24" t="str">
        <f>IF(FE405&gt;0,WORKDAY(FB405,10),"-")</f>
        <v>-</v>
      </c>
      <c r="FG405" s="24" t="str">
        <f>IF(FE405&gt;0,WORKDAY(FC405,10),"-")</f>
        <v>-</v>
      </c>
      <c r="FH405" s="5"/>
      <c r="FI405" s="5"/>
      <c r="FJ405" s="34"/>
      <c r="FK405" s="24">
        <f t="shared" si="402"/>
        <v>44244</v>
      </c>
      <c r="FL405" s="24">
        <f t="shared" si="371"/>
        <v>44244</v>
      </c>
      <c r="FM405" s="5"/>
      <c r="FN405" s="5"/>
      <c r="FO405" s="24" t="str">
        <f>IF(FN405&gt;0,WORKDAY(FK405,10),"-")</f>
        <v>-</v>
      </c>
      <c r="FP405" s="24" t="str">
        <f>IF(FN405&gt;0,WORKDAY(FL405,10),"-")</f>
        <v>-</v>
      </c>
      <c r="FQ405" s="5"/>
      <c r="FR405" s="5"/>
      <c r="FS405" s="54"/>
      <c r="FT405" s="24">
        <f t="shared" si="403"/>
        <v>44272</v>
      </c>
      <c r="FU405" s="24">
        <f t="shared" si="373"/>
        <v>44272</v>
      </c>
      <c r="FV405" s="5"/>
      <c r="FW405" s="5"/>
      <c r="FX405" s="24" t="str">
        <f>IF(FW405&gt;0,WORKDAY(FT405,10),"-")</f>
        <v>-</v>
      </c>
      <c r="FY405" s="24" t="str">
        <f>IF(FW405&gt;0,WORKDAY(FU405,10),"-")</f>
        <v>-</v>
      </c>
      <c r="FZ405" s="5"/>
      <c r="GA405" s="5"/>
      <c r="GB405" s="54"/>
      <c r="GC405" s="54"/>
      <c r="GD405" s="54"/>
      <c r="GE405" s="54"/>
      <c r="GF405" s="54"/>
      <c r="GG405" s="54"/>
      <c r="GH405" s="54"/>
      <c r="GI405" s="54"/>
      <c r="GJ405" s="54"/>
      <c r="GK405" s="54"/>
      <c r="GL405" s="54"/>
      <c r="GM405" s="54"/>
      <c r="GN405" s="54"/>
      <c r="GO405" s="54"/>
      <c r="GP405" s="54"/>
      <c r="GQ405" s="54"/>
      <c r="GR405" s="54"/>
      <c r="GS405" s="54"/>
      <c r="GT405" s="54"/>
      <c r="GU405" s="54"/>
      <c r="GV405" s="54"/>
      <c r="GW405" s="54"/>
      <c r="GX405" s="54"/>
      <c r="GY405" s="54"/>
      <c r="GZ405" s="193"/>
      <c r="HA405" s="54"/>
      <c r="HB405" s="54"/>
      <c r="HC405" s="54"/>
      <c r="HD405" s="34">
        <f t="shared" ca="1" si="379"/>
        <v>1</v>
      </c>
      <c r="HE405" s="25">
        <f t="shared" ca="1" si="404"/>
        <v>6.8389057750759875E-4</v>
      </c>
      <c r="HF405" s="25">
        <f t="shared" ca="1" si="405"/>
        <v>1.5197568389057751E-3</v>
      </c>
      <c r="HG405" s="25">
        <f t="shared" ca="1" si="406"/>
        <v>9.0543259557344079E-4</v>
      </c>
      <c r="HH405" s="25">
        <f t="shared" ca="1" si="407"/>
        <v>2.012072434607646E-3</v>
      </c>
      <c r="HI405" s="25"/>
      <c r="HJ405" s="25"/>
      <c r="HK405" s="5"/>
      <c r="HL405" s="24">
        <f t="shared" ca="1" si="374"/>
        <v>44250</v>
      </c>
      <c r="HM405" s="107"/>
      <c r="HN405" s="85"/>
      <c r="HO405" s="204" t="str">
        <f t="shared" si="380"/>
        <v>ожидание A1</v>
      </c>
      <c r="HP405" s="204" t="str">
        <f t="shared" si="381"/>
        <v>не выгружено 00</v>
      </c>
      <c r="HQ405" s="182" t="str">
        <f t="shared" si="382"/>
        <v>выгружено A1</v>
      </c>
      <c r="HR405" s="182" t="str">
        <f t="shared" si="383"/>
        <v>ожидание A1</v>
      </c>
      <c r="HS405" s="182" t="b">
        <f t="shared" si="384"/>
        <v>0</v>
      </c>
      <c r="HT405" s="182" t="str">
        <f t="shared" si="385"/>
        <v>ожидание замечаний</v>
      </c>
      <c r="HU405" s="182" t="str">
        <f t="shared" si="386"/>
        <v>0055-P2-GA1-CPC-TRM-00661</v>
      </c>
      <c r="HV405" s="191">
        <f t="shared" si="387"/>
        <v>44250</v>
      </c>
      <c r="HW405" s="184" t="str">
        <f t="shared" si="388"/>
        <v>ожидание A1</v>
      </c>
      <c r="HX405" s="191" t="str">
        <f t="shared" si="389"/>
        <v>ожидание A1</v>
      </c>
      <c r="HY405" s="183"/>
      <c r="HZ405" s="182" t="str">
        <f t="shared" si="390"/>
        <v>выгружено</v>
      </c>
      <c r="IA405" s="182" t="str">
        <f t="shared" si="391"/>
        <v>A1</v>
      </c>
      <c r="IB405" s="182" t="str">
        <f t="shared" si="392"/>
        <v>ожидание замечаний к ревизии</v>
      </c>
      <c r="IC405" s="182" t="str">
        <f t="shared" si="393"/>
        <v>A1</v>
      </c>
      <c r="ID405" s="182" t="str">
        <f t="shared" si="394"/>
        <v>A1</v>
      </c>
      <c r="IE405" s="185" t="str">
        <f t="shared" si="395"/>
        <v>1</v>
      </c>
      <c r="IF405" s="135" t="s">
        <v>705</v>
      </c>
      <c r="IG405" s="181">
        <v>1</v>
      </c>
      <c r="IH405" s="85"/>
      <c r="II405" s="85"/>
      <c r="IJ405" s="85"/>
      <c r="IK405" s="85"/>
      <c r="IL405" s="85"/>
      <c r="IM405" s="85"/>
      <c r="IN405" s="85"/>
      <c r="IO405" s="85"/>
      <c r="IP405" s="85"/>
      <c r="IQ405" s="85"/>
      <c r="IR405" s="85"/>
      <c r="IS405" s="85"/>
      <c r="IT405" s="85"/>
      <c r="IU405" s="85"/>
      <c r="IV405" s="85"/>
      <c r="IW405" s="85"/>
      <c r="IX405" s="85"/>
      <c r="IY405" s="85"/>
      <c r="IZ405" s="85"/>
      <c r="JA405" s="85"/>
      <c r="JB405" s="85"/>
      <c r="JC405" s="85"/>
      <c r="JD405" s="85"/>
      <c r="JE405" s="85"/>
      <c r="JF405" s="85"/>
      <c r="JG405" s="85"/>
      <c r="JH405" s="85"/>
      <c r="JI405" s="85"/>
      <c r="JJ405" s="85"/>
      <c r="JK405" s="85"/>
      <c r="JL405" s="85"/>
      <c r="JM405" s="85"/>
      <c r="JN405" s="85"/>
      <c r="JO405" s="85"/>
      <c r="JP405" s="85"/>
      <c r="JQ405" s="85"/>
      <c r="JR405" s="85"/>
      <c r="JS405" s="85"/>
      <c r="JT405" s="85"/>
      <c r="JU405" s="85"/>
      <c r="JV405" s="85"/>
      <c r="JW405" s="85"/>
      <c r="JX405" s="85"/>
      <c r="JY405" s="85"/>
      <c r="JZ405" s="85"/>
      <c r="KA405" s="85"/>
      <c r="KB405" s="85"/>
      <c r="KC405" s="85"/>
    </row>
    <row r="406" spans="1:289" s="57" customFormat="1" ht="57" hidden="1" customHeight="1">
      <c r="A406" s="42"/>
      <c r="B406" s="19" t="s">
        <v>156</v>
      </c>
      <c r="C406" s="19" t="s">
        <v>157</v>
      </c>
      <c r="D406" s="5"/>
      <c r="E406" s="5"/>
      <c r="F406" s="5"/>
      <c r="G406" s="5"/>
      <c r="H406" s="5" t="s">
        <v>727</v>
      </c>
      <c r="I406" s="5" t="s">
        <v>736</v>
      </c>
      <c r="J406" s="5"/>
      <c r="K406" s="5"/>
      <c r="L406" s="5"/>
      <c r="M406" s="5"/>
      <c r="N406" s="5"/>
      <c r="O406" s="5"/>
      <c r="P406" s="5" t="s">
        <v>751</v>
      </c>
      <c r="Q406" s="5" t="s">
        <v>752</v>
      </c>
      <c r="R406" s="5" t="s">
        <v>209</v>
      </c>
      <c r="S406" s="5" t="s">
        <v>362</v>
      </c>
      <c r="T406" s="5" t="s">
        <v>370</v>
      </c>
      <c r="U406" s="5" t="s">
        <v>158</v>
      </c>
      <c r="V406" s="5"/>
      <c r="W406" s="5" t="str">
        <f>CONCATENATE(X406,"-",Y406,"-",Z406,AA406,,AB406,"-",AC406)</f>
        <v>3-70-JSMCN-0002</v>
      </c>
      <c r="X406" s="19" t="s">
        <v>180</v>
      </c>
      <c r="Y406" s="19">
        <v>70</v>
      </c>
      <c r="Z406" s="19" t="s">
        <v>309</v>
      </c>
      <c r="AA406" s="19" t="s">
        <v>305</v>
      </c>
      <c r="AB406" s="19" t="s">
        <v>304</v>
      </c>
      <c r="AC406" s="19" t="s">
        <v>192</v>
      </c>
      <c r="AD406" s="5"/>
      <c r="AE406" s="19">
        <v>4</v>
      </c>
      <c r="AF406" s="19" t="s">
        <v>181</v>
      </c>
      <c r="AG406" s="19" t="s">
        <v>183</v>
      </c>
      <c r="AH406" s="19">
        <v>320</v>
      </c>
      <c r="AI406" s="19" t="s">
        <v>220</v>
      </c>
      <c r="AJ406" s="5"/>
      <c r="AK406" s="5"/>
      <c r="AL406" s="5" t="s">
        <v>121</v>
      </c>
      <c r="AM406" s="5"/>
      <c r="AN406" s="5" t="s">
        <v>169</v>
      </c>
      <c r="AO406" s="5" t="str">
        <f>CONCATENATE("0055-",B406,"-",C406,"-","4",".",AE406,".",AF406,".",AG406,".",AH406,"-",AL406,".",AN406,"-",AI406)</f>
        <v>0055-CPC-GA1-4.4.4.70.320-ATH2.V0-0004</v>
      </c>
      <c r="AP406" s="5" t="str">
        <f>CONCATENATE("0055-",B406,"-",C406,"-","4",".",AE406,".",AF406,".",AG406,".",AH406,"-",AL406,"-",AN406,"-",AI406,"_",BD406,"_",U406)</f>
        <v>0055-CPC-GA1-4.4.4.70.320-ATH2-V0-0004_A1_ER</v>
      </c>
      <c r="AQ406" s="13" t="s">
        <v>324</v>
      </c>
      <c r="AR406" s="13" t="s">
        <v>397</v>
      </c>
      <c r="AS406" s="13" t="s">
        <v>387</v>
      </c>
      <c r="AT406" s="13" t="s">
        <v>386</v>
      </c>
      <c r="AU406" s="13" t="s">
        <v>320</v>
      </c>
      <c r="AV406" s="13" t="s">
        <v>335</v>
      </c>
      <c r="AW406" s="13" t="str">
        <f>CONCATENATE(AQ406," ",AS406,CHAR(10),W406,CHAR(10),AU406)</f>
        <v>SIS Marshalling Cabinet for NON-IS channels 
3-70-JSMCN-0002
General view drawings</v>
      </c>
      <c r="AX406" s="13" t="str">
        <f>CONCATENATE(AR406," ",AT406,CHAR(10),W406,CHAR(10),AV406)</f>
        <v>Шкаф кроссовый ПАЗ, аналоговые и дискретные сигналы, неискробезопасный
3-70-JSMCN-0002
Чертеж общего вида</v>
      </c>
      <c r="AY406" s="5"/>
      <c r="AZ406" s="5" t="s">
        <v>490</v>
      </c>
      <c r="BA406" s="167" t="s">
        <v>489</v>
      </c>
      <c r="BB406" s="5" t="str">
        <f>IF(FW406&gt;0,"02",IF(FN406&gt;0,"01",IF(FE406&gt;0,"00",IF(EM406&gt;0,"G1",IF(ED406&gt;0,"F1",IF(DU406&gt;0,"E1",IF(DL406&gt;0,"D1",IF(DC406&gt;0,"C1",IF(CT406&gt;0,"B1",IF(BM406&gt;0,"A1","-"))))))))))</f>
        <v>A1</v>
      </c>
      <c r="BC406" s="167" t="str">
        <f t="shared" si="400"/>
        <v>IFR</v>
      </c>
      <c r="BD406" s="5" t="str">
        <f t="shared" si="401"/>
        <v>A1</v>
      </c>
      <c r="BE406" s="5"/>
      <c r="BF406" s="5"/>
      <c r="BG406" s="12"/>
      <c r="BH406" s="5"/>
      <c r="BI406" s="5"/>
      <c r="BJ406" s="54">
        <f>FB406-(28+15)</f>
        <v>44173</v>
      </c>
      <c r="BK406" s="54">
        <f ca="1">IF(BM406&gt;0,BL406,IF(BJ406&lt;TODAY(),WORKDAY(TODAY(),10),BJ406))</f>
        <v>44250</v>
      </c>
      <c r="BL406" s="193">
        <v>44250</v>
      </c>
      <c r="BM406" s="167" t="s">
        <v>784</v>
      </c>
      <c r="BN406" s="167"/>
      <c r="BO406" s="167"/>
      <c r="BP406" s="167"/>
      <c r="BQ406" s="167"/>
      <c r="BR406" s="157"/>
      <c r="BS406" s="157"/>
      <c r="BT406" s="157"/>
      <c r="BU406" s="157"/>
      <c r="BV406" s="157"/>
      <c r="BW406" s="147"/>
      <c r="BX406" s="147"/>
      <c r="BY406" s="147"/>
      <c r="BZ406" s="147"/>
      <c r="CA406" s="147"/>
      <c r="CB406" s="125"/>
      <c r="CC406" s="125"/>
      <c r="CD406" s="125"/>
      <c r="CE406" s="125"/>
      <c r="CF406" s="125"/>
      <c r="CG406" s="125"/>
      <c r="CH406" s="125"/>
      <c r="CI406" s="125"/>
      <c r="CJ406" s="125"/>
      <c r="CK406" s="125"/>
      <c r="CL406" s="24">
        <f>WORKDAY(BJ406,20)</f>
        <v>44201</v>
      </c>
      <c r="CM406" s="24">
        <f ca="1">IF(BM406&gt;0,WORKDAY(BK406,10),"-")</f>
        <v>44264</v>
      </c>
      <c r="CN406" s="54"/>
      <c r="CO406" s="117"/>
      <c r="CP406" s="34"/>
      <c r="CQ406" s="24">
        <f>WORKDAY(CL406,10)</f>
        <v>44215</v>
      </c>
      <c r="CR406" s="24" t="str">
        <f>IF(CO406&gt;0,WORKDAY(CM406,10),"-")</f>
        <v>-</v>
      </c>
      <c r="CS406" s="54"/>
      <c r="CT406" s="5"/>
      <c r="CU406" s="24" t="str">
        <f>IF(CT406&gt;0,WORKDAY(CQ406,10),"-")</f>
        <v>-</v>
      </c>
      <c r="CV406" s="24" t="str">
        <f>IF(CT406&gt;0,WORKDAY(CR406,10),"-")</f>
        <v>-</v>
      </c>
      <c r="CW406" s="54"/>
      <c r="CX406" s="5"/>
      <c r="CY406" s="34"/>
      <c r="CZ406" s="24" t="str">
        <f>IF(CX406&gt;0,WORKDAY(CU406,10),"-")</f>
        <v>-</v>
      </c>
      <c r="DA406" s="24" t="str">
        <f>IF(CX406&gt;0,WORKDAY(CV406,10),"-")</f>
        <v>-</v>
      </c>
      <c r="DB406" s="24"/>
      <c r="DC406" s="5"/>
      <c r="DD406" s="24" t="str">
        <f>IF(DC406&gt;0,WORKDAY(CZ406,10),"-")</f>
        <v>-</v>
      </c>
      <c r="DE406" s="24" t="str">
        <f>IF(DC406&gt;0,WORKDAY(DA406,10),"-")</f>
        <v>-</v>
      </c>
      <c r="DF406" s="5"/>
      <c r="DG406" s="5"/>
      <c r="DH406" s="54"/>
      <c r="DI406" s="24" t="str">
        <f>IF(DG406&gt;0,WORKDAY(DD406,10),"-")</f>
        <v>-</v>
      </c>
      <c r="DJ406" s="24" t="str">
        <f>IF(DG406&gt;0,WORKDAY(DE406,10),"-")</f>
        <v>-</v>
      </c>
      <c r="DK406" s="5"/>
      <c r="DL406" s="5"/>
      <c r="DM406" s="24" t="str">
        <f>IF(DL406&gt;0,WORKDAY(DI406,10),"-")</f>
        <v>-</v>
      </c>
      <c r="DN406" s="24" t="str">
        <f>IF(DL406&gt;0,WORKDAY(DJ406,10),"-")</f>
        <v>-</v>
      </c>
      <c r="DO406" s="5"/>
      <c r="DP406" s="5"/>
      <c r="DQ406" s="54"/>
      <c r="DR406" s="24" t="str">
        <f>IF(DP406&gt;0,WORKDAY(DM406,10),"-")</f>
        <v>-</v>
      </c>
      <c r="DS406" s="24" t="str">
        <f>IF(DP406&gt;0,WORKDAY(DN406,10),"-")</f>
        <v>-</v>
      </c>
      <c r="DT406" s="5"/>
      <c r="DU406" s="5"/>
      <c r="DV406" s="24" t="str">
        <f>IF(DU406&gt;0,WORKDAY(DR406,10),"-")</f>
        <v>-</v>
      </c>
      <c r="DW406" s="24" t="str">
        <f>IF(DU406&gt;0,WORKDAY(DS406,10),"-")</f>
        <v>-</v>
      </c>
      <c r="DX406" s="5"/>
      <c r="DY406" s="5"/>
      <c r="DZ406" s="54"/>
      <c r="EA406" s="24" t="str">
        <f>IF(DY406&gt;0,WORKDAY(DV406,10),"-")</f>
        <v>-</v>
      </c>
      <c r="EB406" s="24" t="str">
        <f>IF(DY406&gt;0,WORKDAY(DW406,10),"-")</f>
        <v>-</v>
      </c>
      <c r="EC406" s="5"/>
      <c r="ED406" s="5"/>
      <c r="EE406" s="24" t="str">
        <f>IF(ED406&gt;0,WORKDAY(EA406,10),"-")</f>
        <v>-</v>
      </c>
      <c r="EF406" s="24" t="str">
        <f>IF(ED406&gt;0,WORKDAY(EB406,10),"-")</f>
        <v>-</v>
      </c>
      <c r="EG406" s="5"/>
      <c r="EH406" s="5"/>
      <c r="EI406" s="54"/>
      <c r="EJ406" s="24" t="str">
        <f>IF(EH406&gt;0,WORKDAY(EE406,10),"-")</f>
        <v>-</v>
      </c>
      <c r="EK406" s="24" t="str">
        <f>IF(EH406&gt;0,WORKDAY(EF406,10),"-")</f>
        <v>-</v>
      </c>
      <c r="EL406" s="5"/>
      <c r="EM406" s="5"/>
      <c r="EN406" s="24" t="str">
        <f>IF(EM406&gt;0,WORKDAY(EJ406,10),"-")</f>
        <v>-</v>
      </c>
      <c r="EO406" s="24" t="str">
        <f>IF(EM406&gt;0,WORKDAY(EK406,10),"-")</f>
        <v>-</v>
      </c>
      <c r="EP406" s="5"/>
      <c r="EQ406" s="5"/>
      <c r="ER406" s="54"/>
      <c r="ES406" s="54"/>
      <c r="ET406" s="54"/>
      <c r="EU406" s="54"/>
      <c r="EV406" s="54"/>
      <c r="EW406" s="24"/>
      <c r="EX406" s="24"/>
      <c r="EY406" s="167"/>
      <c r="EZ406" s="167"/>
      <c r="FA406" s="193"/>
      <c r="FB406" s="214">
        <v>44216</v>
      </c>
      <c r="FC406" s="214">
        <f>FB406</f>
        <v>44216</v>
      </c>
      <c r="FD406" s="167"/>
      <c r="FE406" s="167"/>
      <c r="FF406" s="24" t="str">
        <f>IF(FE406&gt;0,WORKDAY(FB406,10),"-")</f>
        <v>-</v>
      </c>
      <c r="FG406" s="24" t="str">
        <f>IF(FE406&gt;0,WORKDAY(FC406,10),"-")</f>
        <v>-</v>
      </c>
      <c r="FH406" s="5"/>
      <c r="FI406" s="5"/>
      <c r="FJ406" s="34"/>
      <c r="FK406" s="24">
        <f t="shared" si="402"/>
        <v>44244</v>
      </c>
      <c r="FL406" s="24">
        <f t="shared" si="371"/>
        <v>44244</v>
      </c>
      <c r="FM406" s="5"/>
      <c r="FN406" s="5"/>
      <c r="FO406" s="24" t="str">
        <f>IF(FN406&gt;0,WORKDAY(FK406,10),"-")</f>
        <v>-</v>
      </c>
      <c r="FP406" s="24" t="str">
        <f>IF(FN406&gt;0,WORKDAY(FL406,10),"-")</f>
        <v>-</v>
      </c>
      <c r="FQ406" s="5"/>
      <c r="FR406" s="5"/>
      <c r="FS406" s="54"/>
      <c r="FT406" s="24">
        <f t="shared" si="403"/>
        <v>44272</v>
      </c>
      <c r="FU406" s="24">
        <f t="shared" si="373"/>
        <v>44272</v>
      </c>
      <c r="FV406" s="5"/>
      <c r="FW406" s="5"/>
      <c r="FX406" s="24" t="str">
        <f>IF(FW406&gt;0,WORKDAY(FT406,10),"-")</f>
        <v>-</v>
      </c>
      <c r="FY406" s="24" t="str">
        <f>IF(FW406&gt;0,WORKDAY(FU406,10),"-")</f>
        <v>-</v>
      </c>
      <c r="FZ406" s="5"/>
      <c r="GA406" s="5"/>
      <c r="GB406" s="54"/>
      <c r="GC406" s="54"/>
      <c r="GD406" s="54"/>
      <c r="GE406" s="54"/>
      <c r="GF406" s="54"/>
      <c r="GG406" s="54"/>
      <c r="GH406" s="54"/>
      <c r="GI406" s="54"/>
      <c r="GJ406" s="54"/>
      <c r="GK406" s="54"/>
      <c r="GL406" s="54"/>
      <c r="GM406" s="54"/>
      <c r="GN406" s="54"/>
      <c r="GO406" s="54"/>
      <c r="GP406" s="54"/>
      <c r="GQ406" s="54"/>
      <c r="GR406" s="54"/>
      <c r="GS406" s="54"/>
      <c r="GT406" s="54"/>
      <c r="GU406" s="54"/>
      <c r="GV406" s="54"/>
      <c r="GW406" s="54"/>
      <c r="GX406" s="54"/>
      <c r="GY406" s="54"/>
      <c r="GZ406" s="193"/>
      <c r="HA406" s="54"/>
      <c r="HB406" s="54"/>
      <c r="HC406" s="54"/>
      <c r="HD406" s="34">
        <f t="shared" ca="1" si="379"/>
        <v>1</v>
      </c>
      <c r="HE406" s="25">
        <f t="shared" ca="1" si="404"/>
        <v>6.8389057750759875E-4</v>
      </c>
      <c r="HF406" s="25">
        <f t="shared" ca="1" si="405"/>
        <v>1.5197568389057751E-3</v>
      </c>
      <c r="HG406" s="25">
        <f t="shared" ca="1" si="406"/>
        <v>9.0543259557344079E-4</v>
      </c>
      <c r="HH406" s="25">
        <f t="shared" ca="1" si="407"/>
        <v>2.012072434607646E-3</v>
      </c>
      <c r="HI406" s="25"/>
      <c r="HJ406" s="25"/>
      <c r="HK406" s="5"/>
      <c r="HL406" s="24">
        <f t="shared" ca="1" si="374"/>
        <v>44250</v>
      </c>
      <c r="HM406" s="107"/>
      <c r="HN406" s="85"/>
      <c r="HO406" s="204" t="str">
        <f t="shared" si="380"/>
        <v>ожидание A1</v>
      </c>
      <c r="HP406" s="204" t="str">
        <f t="shared" si="381"/>
        <v>не выгружено 00</v>
      </c>
      <c r="HQ406" s="182" t="str">
        <f t="shared" si="382"/>
        <v>выгружено A1</v>
      </c>
      <c r="HR406" s="182" t="str">
        <f t="shared" si="383"/>
        <v>ожидание A1</v>
      </c>
      <c r="HS406" s="182" t="b">
        <f t="shared" si="384"/>
        <v>0</v>
      </c>
      <c r="HT406" s="182" t="str">
        <f t="shared" si="385"/>
        <v>ожидание замечаний</v>
      </c>
      <c r="HU406" s="182" t="str">
        <f t="shared" si="386"/>
        <v>0055-P2-GA1-CPC-TRM-00661</v>
      </c>
      <c r="HV406" s="191">
        <f t="shared" si="387"/>
        <v>44250</v>
      </c>
      <c r="HW406" s="184" t="str">
        <f t="shared" si="388"/>
        <v>ожидание A1</v>
      </c>
      <c r="HX406" s="191" t="str">
        <f t="shared" si="389"/>
        <v>ожидание A1</v>
      </c>
      <c r="HY406" s="183"/>
      <c r="HZ406" s="182" t="str">
        <f t="shared" si="390"/>
        <v>выгружено</v>
      </c>
      <c r="IA406" s="182" t="str">
        <f t="shared" si="391"/>
        <v>A1</v>
      </c>
      <c r="IB406" s="182" t="str">
        <f t="shared" si="392"/>
        <v>ожидание замечаний к ревизии</v>
      </c>
      <c r="IC406" s="182" t="str">
        <f t="shared" si="393"/>
        <v>A1</v>
      </c>
      <c r="ID406" s="182" t="str">
        <f t="shared" si="394"/>
        <v>A1</v>
      </c>
      <c r="IE406" s="185" t="str">
        <f t="shared" si="395"/>
        <v>1</v>
      </c>
      <c r="IF406" s="135" t="s">
        <v>705</v>
      </c>
      <c r="IG406" s="181">
        <v>1</v>
      </c>
      <c r="IH406" s="85"/>
      <c r="II406" s="85"/>
      <c r="IJ406" s="85"/>
      <c r="IK406" s="85"/>
      <c r="IL406" s="85"/>
      <c r="IM406" s="85"/>
      <c r="IN406" s="85"/>
      <c r="IO406" s="85"/>
      <c r="IP406" s="85"/>
      <c r="IQ406" s="85"/>
      <c r="IR406" s="85"/>
      <c r="IS406" s="85"/>
      <c r="IT406" s="85"/>
      <c r="IU406" s="85"/>
      <c r="IV406" s="85"/>
      <c r="IW406" s="85"/>
      <c r="IX406" s="85"/>
      <c r="IY406" s="85"/>
      <c r="IZ406" s="85"/>
      <c r="JA406" s="85"/>
      <c r="JB406" s="85"/>
      <c r="JC406" s="85"/>
      <c r="JD406" s="85"/>
      <c r="JE406" s="85"/>
      <c r="JF406" s="85"/>
      <c r="JG406" s="85"/>
      <c r="JH406" s="85"/>
      <c r="JI406" s="85"/>
      <c r="JJ406" s="85"/>
      <c r="JK406" s="85"/>
      <c r="JL406" s="85"/>
      <c r="JM406" s="85"/>
      <c r="JN406" s="85"/>
      <c r="JO406" s="85"/>
      <c r="JP406" s="85"/>
      <c r="JQ406" s="85"/>
      <c r="JR406" s="85"/>
      <c r="JS406" s="85"/>
      <c r="JT406" s="85"/>
      <c r="JU406" s="85"/>
      <c r="JV406" s="85"/>
      <c r="JW406" s="85"/>
      <c r="JX406" s="85"/>
      <c r="JY406" s="85"/>
      <c r="JZ406" s="85"/>
      <c r="KA406" s="85"/>
      <c r="KB406" s="85"/>
      <c r="KC406" s="85"/>
    </row>
    <row r="407" spans="1:289" s="57" customFormat="1" ht="57" hidden="1" customHeight="1">
      <c r="A407" s="42"/>
      <c r="B407" s="19" t="s">
        <v>156</v>
      </c>
      <c r="C407" s="19" t="s">
        <v>157</v>
      </c>
      <c r="D407" s="5"/>
      <c r="E407" s="5"/>
      <c r="F407" s="5"/>
      <c r="G407" s="5"/>
      <c r="H407" s="5" t="s">
        <v>727</v>
      </c>
      <c r="I407" s="5" t="s">
        <v>736</v>
      </c>
      <c r="J407" s="5"/>
      <c r="K407" s="5"/>
      <c r="L407" s="5"/>
      <c r="M407" s="5"/>
      <c r="N407" s="5"/>
      <c r="O407" s="5"/>
      <c r="P407" s="5" t="s">
        <v>751</v>
      </c>
      <c r="Q407" s="5" t="s">
        <v>752</v>
      </c>
      <c r="R407" s="5" t="s">
        <v>209</v>
      </c>
      <c r="S407" s="5" t="s">
        <v>362</v>
      </c>
      <c r="T407" s="5" t="s">
        <v>370</v>
      </c>
      <c r="U407" s="5" t="s">
        <v>158</v>
      </c>
      <c r="V407" s="5"/>
      <c r="W407" s="5" t="str">
        <f>CONCATENATE(X407,"-",Y407,"-",Z407,AA407,,AB407,"-",AC407)</f>
        <v>3-70-JSMCN-0002</v>
      </c>
      <c r="X407" s="19" t="s">
        <v>180</v>
      </c>
      <c r="Y407" s="19">
        <v>70</v>
      </c>
      <c r="Z407" s="19" t="s">
        <v>309</v>
      </c>
      <c r="AA407" s="19" t="s">
        <v>305</v>
      </c>
      <c r="AB407" s="19" t="s">
        <v>304</v>
      </c>
      <c r="AC407" s="19" t="s">
        <v>192</v>
      </c>
      <c r="AD407" s="5"/>
      <c r="AE407" s="19">
        <v>4</v>
      </c>
      <c r="AF407" s="19" t="s">
        <v>181</v>
      </c>
      <c r="AG407" s="19" t="s">
        <v>183</v>
      </c>
      <c r="AH407" s="19">
        <v>320</v>
      </c>
      <c r="AI407" s="19" t="s">
        <v>220</v>
      </c>
      <c r="AJ407" s="5"/>
      <c r="AK407" s="5"/>
      <c r="AL407" s="5" t="s">
        <v>121</v>
      </c>
      <c r="AM407" s="5"/>
      <c r="AN407" s="5" t="s">
        <v>170</v>
      </c>
      <c r="AO407" s="5" t="str">
        <f>CONCATENATE("0055-",B407,"-",C407,"-","4",".",AE407,".",AF407,".",AG407,".",AH407,"-",AL407,".",AN407,"-",AI407)</f>
        <v>0055-CPC-GA1-4.4.4.70.320-ATH2.SB-0004</v>
      </c>
      <c r="AP407" s="5" t="str">
        <f>CONCATENATE("0055-",B407,"-",C407,"-","4",".",AE407,".",AF407,".",AG407,".",AH407,"-",AL407,"-",AN407,"-",AI407,"_",BD407,"_",U407)</f>
        <v>0055-CPC-GA1-4.4.4.70.320-ATH2-SB-0004_A1_ER</v>
      </c>
      <c r="AQ407" s="13" t="s">
        <v>324</v>
      </c>
      <c r="AR407" s="13" t="s">
        <v>397</v>
      </c>
      <c r="AS407" s="13" t="s">
        <v>387</v>
      </c>
      <c r="AT407" s="13" t="s">
        <v>386</v>
      </c>
      <c r="AU407" s="13" t="s">
        <v>321</v>
      </c>
      <c r="AV407" s="13" t="s">
        <v>336</v>
      </c>
      <c r="AW407" s="13" t="str">
        <f>CONCATENATE(AQ407," ",AS407,CHAR(10),W407,CHAR(10),AU407)</f>
        <v>SIS Marshalling Cabinet for NON-IS channels 
3-70-JSMCN-0002
Electrical circuits</v>
      </c>
      <c r="AX407" s="13" t="str">
        <f>CONCATENATE(AR407," ",AT407,CHAR(10),W407,CHAR(10),AV407)</f>
        <v>Шкаф кроссовый ПАЗ, аналоговые и дискретные сигналы, неискробезопасный
3-70-JSMCN-0002
Схема электрическая принципиальная</v>
      </c>
      <c r="AY407" s="5"/>
      <c r="AZ407" s="5" t="s">
        <v>490</v>
      </c>
      <c r="BA407" s="5" t="s">
        <v>489</v>
      </c>
      <c r="BB407" s="5" t="str">
        <f>IF(FW407&gt;0,"02",IF(FN407&gt;0,"01",IF(FE407&gt;0,"00",IF(EM407&gt;0,"G1",IF(ED407&gt;0,"F1",IF(DU407&gt;0,"E1",IF(DL407&gt;0,"D1",IF(DC407&gt;0,"C1",IF(CT407&gt;0,"B1",IF(BM407&gt;0,"A1","-"))))))))))</f>
        <v>A1</v>
      </c>
      <c r="BC407" s="167" t="str">
        <f t="shared" si="400"/>
        <v>IFR</v>
      </c>
      <c r="BD407" s="5" t="str">
        <f t="shared" si="401"/>
        <v>A1</v>
      </c>
      <c r="BE407" s="5"/>
      <c r="BF407" s="5"/>
      <c r="BG407" s="12"/>
      <c r="BH407" s="5"/>
      <c r="BI407" s="5"/>
      <c r="BJ407" s="54">
        <f>FB407-(28+15)</f>
        <v>44173</v>
      </c>
      <c r="BK407" s="54">
        <f ca="1">IF(BM407&gt;0,BL407,IF(BJ407&lt;TODAY(),WORKDAY(TODAY(),10),BJ407))</f>
        <v>44250</v>
      </c>
      <c r="BL407" s="193">
        <v>44250</v>
      </c>
      <c r="BM407" s="167" t="s">
        <v>784</v>
      </c>
      <c r="BN407" s="167"/>
      <c r="BO407" s="167"/>
      <c r="BP407" s="167"/>
      <c r="BQ407" s="167"/>
      <c r="BR407" s="157"/>
      <c r="BS407" s="157"/>
      <c r="BT407" s="157"/>
      <c r="BU407" s="157"/>
      <c r="BV407" s="157"/>
      <c r="BW407" s="147"/>
      <c r="BX407" s="147"/>
      <c r="BY407" s="147"/>
      <c r="BZ407" s="147"/>
      <c r="CA407" s="147"/>
      <c r="CB407" s="125"/>
      <c r="CC407" s="125"/>
      <c r="CD407" s="125"/>
      <c r="CE407" s="125"/>
      <c r="CF407" s="125"/>
      <c r="CG407" s="125"/>
      <c r="CH407" s="125"/>
      <c r="CI407" s="125"/>
      <c r="CJ407" s="125"/>
      <c r="CK407" s="125"/>
      <c r="CL407" s="24">
        <f>WORKDAY(BJ407,20)</f>
        <v>44201</v>
      </c>
      <c r="CM407" s="24">
        <f ca="1">IF(BM407&gt;0,WORKDAY(BK407,10),"-")</f>
        <v>44264</v>
      </c>
      <c r="CN407" s="54"/>
      <c r="CO407" s="117"/>
      <c r="CP407" s="34"/>
      <c r="CQ407" s="24">
        <f>WORKDAY(CL407,10)</f>
        <v>44215</v>
      </c>
      <c r="CR407" s="24" t="str">
        <f>IF(CO407&gt;0,WORKDAY(CM407,10),"-")</f>
        <v>-</v>
      </c>
      <c r="CS407" s="54"/>
      <c r="CT407" s="5"/>
      <c r="CU407" s="24" t="str">
        <f>IF(CT407&gt;0,WORKDAY(CQ407,10),"-")</f>
        <v>-</v>
      </c>
      <c r="CV407" s="24" t="str">
        <f>IF(CT407&gt;0,WORKDAY(CR407,10),"-")</f>
        <v>-</v>
      </c>
      <c r="CW407" s="54"/>
      <c r="CX407" s="5"/>
      <c r="CY407" s="34"/>
      <c r="CZ407" s="24" t="str">
        <f>IF(CX407&gt;0,WORKDAY(CU407,10),"-")</f>
        <v>-</v>
      </c>
      <c r="DA407" s="24" t="str">
        <f>IF(CX407&gt;0,WORKDAY(CV407,10),"-")</f>
        <v>-</v>
      </c>
      <c r="DB407" s="24"/>
      <c r="DC407" s="5"/>
      <c r="DD407" s="24" t="str">
        <f>IF(DC407&gt;0,WORKDAY(CZ407,10),"-")</f>
        <v>-</v>
      </c>
      <c r="DE407" s="24" t="str">
        <f>IF(DC407&gt;0,WORKDAY(DA407,10),"-")</f>
        <v>-</v>
      </c>
      <c r="DF407" s="5"/>
      <c r="DG407" s="5"/>
      <c r="DH407" s="54"/>
      <c r="DI407" s="24" t="str">
        <f>IF(DG407&gt;0,WORKDAY(DD407,10),"-")</f>
        <v>-</v>
      </c>
      <c r="DJ407" s="24" t="str">
        <f>IF(DG407&gt;0,WORKDAY(DE407,10),"-")</f>
        <v>-</v>
      </c>
      <c r="DK407" s="5"/>
      <c r="DL407" s="5"/>
      <c r="DM407" s="24" t="str">
        <f>IF(DL407&gt;0,WORKDAY(DI407,10),"-")</f>
        <v>-</v>
      </c>
      <c r="DN407" s="24" t="str">
        <f>IF(DL407&gt;0,WORKDAY(DJ407,10),"-")</f>
        <v>-</v>
      </c>
      <c r="DO407" s="5"/>
      <c r="DP407" s="5"/>
      <c r="DQ407" s="54"/>
      <c r="DR407" s="24" t="str">
        <f>IF(DP407&gt;0,WORKDAY(DM407,10),"-")</f>
        <v>-</v>
      </c>
      <c r="DS407" s="24" t="str">
        <f>IF(DP407&gt;0,WORKDAY(DN407,10),"-")</f>
        <v>-</v>
      </c>
      <c r="DT407" s="5"/>
      <c r="DU407" s="5"/>
      <c r="DV407" s="24" t="str">
        <f>IF(DU407&gt;0,WORKDAY(DR407,10),"-")</f>
        <v>-</v>
      </c>
      <c r="DW407" s="24" t="str">
        <f>IF(DU407&gt;0,WORKDAY(DS407,10),"-")</f>
        <v>-</v>
      </c>
      <c r="DX407" s="5"/>
      <c r="DY407" s="5"/>
      <c r="DZ407" s="54"/>
      <c r="EA407" s="24" t="str">
        <f>IF(DY407&gt;0,WORKDAY(DV407,10),"-")</f>
        <v>-</v>
      </c>
      <c r="EB407" s="24" t="str">
        <f>IF(DY407&gt;0,WORKDAY(DW407,10),"-")</f>
        <v>-</v>
      </c>
      <c r="EC407" s="5"/>
      <c r="ED407" s="5"/>
      <c r="EE407" s="24" t="str">
        <f>IF(ED407&gt;0,WORKDAY(EA407,10),"-")</f>
        <v>-</v>
      </c>
      <c r="EF407" s="24" t="str">
        <f>IF(ED407&gt;0,WORKDAY(EB407,10),"-")</f>
        <v>-</v>
      </c>
      <c r="EG407" s="5"/>
      <c r="EH407" s="5"/>
      <c r="EI407" s="54"/>
      <c r="EJ407" s="24" t="str">
        <f>IF(EH407&gt;0,WORKDAY(EE407,10),"-")</f>
        <v>-</v>
      </c>
      <c r="EK407" s="24" t="str">
        <f>IF(EH407&gt;0,WORKDAY(EF407,10),"-")</f>
        <v>-</v>
      </c>
      <c r="EL407" s="5"/>
      <c r="EM407" s="5"/>
      <c r="EN407" s="24" t="str">
        <f>IF(EM407&gt;0,WORKDAY(EJ407,10),"-")</f>
        <v>-</v>
      </c>
      <c r="EO407" s="24" t="str">
        <f>IF(EM407&gt;0,WORKDAY(EK407,10),"-")</f>
        <v>-</v>
      </c>
      <c r="EP407" s="5"/>
      <c r="EQ407" s="5"/>
      <c r="ER407" s="54"/>
      <c r="ES407" s="54"/>
      <c r="ET407" s="54"/>
      <c r="EU407" s="54"/>
      <c r="EV407" s="54"/>
      <c r="EW407" s="24"/>
      <c r="EX407" s="24"/>
      <c r="EY407" s="167"/>
      <c r="EZ407" s="167"/>
      <c r="FA407" s="193"/>
      <c r="FB407" s="214">
        <v>44216</v>
      </c>
      <c r="FC407" s="214">
        <f>FB407</f>
        <v>44216</v>
      </c>
      <c r="FD407" s="167"/>
      <c r="FE407" s="167"/>
      <c r="FF407" s="24" t="str">
        <f>IF(FE407&gt;0,WORKDAY(FB407,10),"-")</f>
        <v>-</v>
      </c>
      <c r="FG407" s="24" t="str">
        <f>IF(FE407&gt;0,WORKDAY(FC407,10),"-")</f>
        <v>-</v>
      </c>
      <c r="FH407" s="5"/>
      <c r="FI407" s="5"/>
      <c r="FJ407" s="34"/>
      <c r="FK407" s="24">
        <f t="shared" si="402"/>
        <v>44244</v>
      </c>
      <c r="FL407" s="24">
        <f t="shared" si="371"/>
        <v>44244</v>
      </c>
      <c r="FM407" s="5"/>
      <c r="FN407" s="5"/>
      <c r="FO407" s="24" t="str">
        <f>IF(FN407&gt;0,WORKDAY(FK407,10),"-")</f>
        <v>-</v>
      </c>
      <c r="FP407" s="24" t="str">
        <f>IF(FN407&gt;0,WORKDAY(FL407,10),"-")</f>
        <v>-</v>
      </c>
      <c r="FQ407" s="5"/>
      <c r="FR407" s="5"/>
      <c r="FS407" s="54"/>
      <c r="FT407" s="24">
        <f t="shared" si="403"/>
        <v>44272</v>
      </c>
      <c r="FU407" s="24">
        <f t="shared" si="373"/>
        <v>44272</v>
      </c>
      <c r="FV407" s="5"/>
      <c r="FW407" s="5"/>
      <c r="FX407" s="24" t="str">
        <f>IF(FW407&gt;0,WORKDAY(FT407,10),"-")</f>
        <v>-</v>
      </c>
      <c r="FY407" s="24" t="str">
        <f>IF(FW407&gt;0,WORKDAY(FU407,10),"-")</f>
        <v>-</v>
      </c>
      <c r="FZ407" s="5"/>
      <c r="GA407" s="5"/>
      <c r="GB407" s="54"/>
      <c r="GC407" s="54"/>
      <c r="GD407" s="54"/>
      <c r="GE407" s="54"/>
      <c r="GF407" s="54"/>
      <c r="GG407" s="54"/>
      <c r="GH407" s="54"/>
      <c r="GI407" s="54"/>
      <c r="GJ407" s="54"/>
      <c r="GK407" s="54"/>
      <c r="GL407" s="54"/>
      <c r="GM407" s="54"/>
      <c r="GN407" s="54"/>
      <c r="GO407" s="54"/>
      <c r="GP407" s="54"/>
      <c r="GQ407" s="54"/>
      <c r="GR407" s="54"/>
      <c r="GS407" s="54"/>
      <c r="GT407" s="54"/>
      <c r="GU407" s="54"/>
      <c r="GV407" s="54"/>
      <c r="GW407" s="54"/>
      <c r="GX407" s="54"/>
      <c r="GY407" s="54"/>
      <c r="GZ407" s="193"/>
      <c r="HA407" s="54"/>
      <c r="HB407" s="54"/>
      <c r="HC407" s="54"/>
      <c r="HD407" s="34">
        <f t="shared" ca="1" si="379"/>
        <v>1</v>
      </c>
      <c r="HE407" s="25">
        <f t="shared" ca="1" si="404"/>
        <v>6.8389057750759875E-4</v>
      </c>
      <c r="HF407" s="25">
        <f t="shared" ca="1" si="405"/>
        <v>1.5197568389057751E-3</v>
      </c>
      <c r="HG407" s="25">
        <f t="shared" ca="1" si="406"/>
        <v>9.0543259557344079E-4</v>
      </c>
      <c r="HH407" s="25">
        <f t="shared" ca="1" si="407"/>
        <v>2.012072434607646E-3</v>
      </c>
      <c r="HI407" s="25"/>
      <c r="HJ407" s="25"/>
      <c r="HK407" s="5"/>
      <c r="HL407" s="24">
        <f t="shared" ca="1" si="374"/>
        <v>44250</v>
      </c>
      <c r="HM407" s="107"/>
      <c r="HN407" s="85"/>
      <c r="HO407" s="204" t="str">
        <f t="shared" si="380"/>
        <v>ожидание A1</v>
      </c>
      <c r="HP407" s="204" t="str">
        <f t="shared" si="381"/>
        <v>не выгружено 00</v>
      </c>
      <c r="HQ407" s="182" t="str">
        <f t="shared" si="382"/>
        <v>выгружено A1</v>
      </c>
      <c r="HR407" s="182" t="str">
        <f t="shared" si="383"/>
        <v>ожидание A1</v>
      </c>
      <c r="HS407" s="182" t="b">
        <f t="shared" si="384"/>
        <v>0</v>
      </c>
      <c r="HT407" s="182" t="str">
        <f t="shared" si="385"/>
        <v>ожидание замечаний</v>
      </c>
      <c r="HU407" s="182" t="str">
        <f t="shared" si="386"/>
        <v>0055-P2-GA1-CPC-TRM-00661</v>
      </c>
      <c r="HV407" s="191">
        <f t="shared" si="387"/>
        <v>44250</v>
      </c>
      <c r="HW407" s="184" t="str">
        <f t="shared" si="388"/>
        <v>ожидание A1</v>
      </c>
      <c r="HX407" s="191" t="str">
        <f t="shared" si="389"/>
        <v>ожидание A1</v>
      </c>
      <c r="HY407" s="183"/>
      <c r="HZ407" s="182" t="str">
        <f t="shared" si="390"/>
        <v>выгружено</v>
      </c>
      <c r="IA407" s="182" t="str">
        <f t="shared" si="391"/>
        <v>A1</v>
      </c>
      <c r="IB407" s="182" t="str">
        <f t="shared" si="392"/>
        <v>ожидание замечаний к ревизии</v>
      </c>
      <c r="IC407" s="182" t="str">
        <f t="shared" si="393"/>
        <v>A1</v>
      </c>
      <c r="ID407" s="182" t="str">
        <f t="shared" si="394"/>
        <v>A1</v>
      </c>
      <c r="IE407" s="185" t="str">
        <f t="shared" si="395"/>
        <v>1</v>
      </c>
      <c r="IF407" s="135" t="s">
        <v>705</v>
      </c>
      <c r="IG407" s="181">
        <v>1</v>
      </c>
      <c r="IH407" s="85"/>
      <c r="II407" s="85"/>
      <c r="IJ407" s="85"/>
      <c r="IK407" s="85"/>
      <c r="IL407" s="85"/>
      <c r="IM407" s="85"/>
      <c r="IN407" s="85"/>
      <c r="IO407" s="85"/>
      <c r="IP407" s="85"/>
      <c r="IQ407" s="85"/>
      <c r="IR407" s="85"/>
      <c r="IS407" s="85"/>
      <c r="IT407" s="85"/>
      <c r="IU407" s="85"/>
      <c r="IV407" s="85"/>
      <c r="IW407" s="85"/>
      <c r="IX407" s="85"/>
      <c r="IY407" s="85"/>
      <c r="IZ407" s="85"/>
      <c r="JA407" s="85"/>
      <c r="JB407" s="85"/>
      <c r="JC407" s="85"/>
      <c r="JD407" s="85"/>
      <c r="JE407" s="85"/>
      <c r="JF407" s="85"/>
      <c r="JG407" s="85"/>
      <c r="JH407" s="85"/>
      <c r="JI407" s="85"/>
      <c r="JJ407" s="85"/>
      <c r="JK407" s="85"/>
      <c r="JL407" s="85"/>
      <c r="JM407" s="85"/>
      <c r="JN407" s="85"/>
      <c r="JO407" s="85"/>
      <c r="JP407" s="85"/>
      <c r="JQ407" s="85"/>
      <c r="JR407" s="85"/>
      <c r="JS407" s="85"/>
      <c r="JT407" s="85"/>
      <c r="JU407" s="85"/>
      <c r="JV407" s="85"/>
      <c r="JW407" s="85"/>
      <c r="JX407" s="85"/>
      <c r="JY407" s="85"/>
      <c r="JZ407" s="85"/>
      <c r="KA407" s="85"/>
      <c r="KB407" s="85"/>
      <c r="KC407" s="85"/>
    </row>
    <row r="408" spans="1:289" s="57" customFormat="1" ht="57" hidden="1" customHeight="1">
      <c r="A408" s="42"/>
      <c r="B408" s="19" t="s">
        <v>156</v>
      </c>
      <c r="C408" s="19" t="s">
        <v>157</v>
      </c>
      <c r="D408" s="5"/>
      <c r="E408" s="5"/>
      <c r="F408" s="5"/>
      <c r="G408" s="5"/>
      <c r="H408" s="5" t="s">
        <v>727</v>
      </c>
      <c r="I408" s="5" t="s">
        <v>736</v>
      </c>
      <c r="J408" s="5"/>
      <c r="K408" s="5"/>
      <c r="L408" s="5"/>
      <c r="M408" s="5"/>
      <c r="N408" s="5"/>
      <c r="O408" s="5"/>
      <c r="P408" s="5" t="s">
        <v>751</v>
      </c>
      <c r="Q408" s="5" t="s">
        <v>752</v>
      </c>
      <c r="R408" s="5" t="s">
        <v>209</v>
      </c>
      <c r="S408" s="5" t="s">
        <v>362</v>
      </c>
      <c r="T408" s="5" t="s">
        <v>370</v>
      </c>
      <c r="U408" s="5" t="s">
        <v>158</v>
      </c>
      <c r="V408" s="5"/>
      <c r="W408" s="5" t="str">
        <f>CONCATENATE(X408,"-",Y408,"-",Z408,AA408,,AB408,"-",AC408)</f>
        <v>3-70-JSMCN-0002</v>
      </c>
      <c r="X408" s="19" t="s">
        <v>180</v>
      </c>
      <c r="Y408" s="19">
        <v>70</v>
      </c>
      <c r="Z408" s="19" t="s">
        <v>309</v>
      </c>
      <c r="AA408" s="19" t="s">
        <v>305</v>
      </c>
      <c r="AB408" s="19" t="s">
        <v>304</v>
      </c>
      <c r="AC408" s="19" t="s">
        <v>192</v>
      </c>
      <c r="AD408" s="5"/>
      <c r="AE408" s="19">
        <v>4</v>
      </c>
      <c r="AF408" s="19" t="s">
        <v>181</v>
      </c>
      <c r="AG408" s="19" t="s">
        <v>183</v>
      </c>
      <c r="AH408" s="19">
        <v>320</v>
      </c>
      <c r="AI408" s="19" t="s">
        <v>220</v>
      </c>
      <c r="AJ408" s="5"/>
      <c r="AK408" s="5"/>
      <c r="AL408" s="5" t="s">
        <v>121</v>
      </c>
      <c r="AM408" s="5"/>
      <c r="AN408" s="5" t="s">
        <v>546</v>
      </c>
      <c r="AO408" s="5" t="str">
        <f>CONCATENATE("0055-",B408,"-",C408,"-","4",".",AE408,".",AF408,".",AG408,".",AH408,"-",AL408,".",AN408,"-",AI408)</f>
        <v>0055-CPC-GA1-4.4.4.70.320-ATH2.JH-0004</v>
      </c>
      <c r="AP408" s="5" t="str">
        <f>CONCATENATE("0055-",B408,"-",C408,"-","4",".",AE408,".",AF408,".",AG408,".",AH408,"-",AL408,"-",AN408,"-",AI408,"_",BD408,"_",U408)</f>
        <v>0055-CPC-GA1-4.4.4.70.320-ATH2-JH-0004_-_ER</v>
      </c>
      <c r="AQ408" s="13" t="s">
        <v>324</v>
      </c>
      <c r="AR408" s="13" t="s">
        <v>397</v>
      </c>
      <c r="AS408" s="13" t="s">
        <v>387</v>
      </c>
      <c r="AT408" s="13" t="s">
        <v>386</v>
      </c>
      <c r="AU408" s="13" t="s">
        <v>286</v>
      </c>
      <c r="AV408" s="13" t="s">
        <v>287</v>
      </c>
      <c r="AW408" s="13" t="str">
        <f>CONCATENATE(AQ408," ",AS408,CHAR(10),W408,CHAR(10),AU408)</f>
        <v>SIS Marshalling Cabinet for NON-IS channels 
3-70-JSMCN-0002
Passport</v>
      </c>
      <c r="AX408" s="13" t="str">
        <f>CONCATENATE(AR408," ",AT408,CHAR(10),W408,CHAR(10),AV408)</f>
        <v>Шкаф кроссовый ПАЗ, аналоговые и дискретные сигналы, неискробезопасный
3-70-JSMCN-0002
Паспорт</v>
      </c>
      <c r="AY408" s="5"/>
      <c r="AZ408" s="5" t="s">
        <v>490</v>
      </c>
      <c r="BA408" s="5" t="s">
        <v>489</v>
      </c>
      <c r="BB408" s="5" t="str">
        <f>IF(FW408&gt;0,"02",IF(FN408&gt;0,"01",IF(FE408&gt;0,"00",IF(EM408&gt;0,"G1",IF(ED408&gt;0,"F1",IF(DU408&gt;0,"E1",IF(DL408&gt;0,"D1",IF(DC408&gt;0,"C1",IF(CT408&gt;0,"B1",IF(BM408&gt;0,"A1","-"))))))))))</f>
        <v>-</v>
      </c>
      <c r="BC408" s="167" t="str">
        <f t="shared" si="400"/>
        <v>-</v>
      </c>
      <c r="BD408" s="5" t="str">
        <f t="shared" si="401"/>
        <v>-</v>
      </c>
      <c r="BE408" s="5"/>
      <c r="BF408" s="5"/>
      <c r="BG408" s="12"/>
      <c r="BH408" s="5"/>
      <c r="BI408" s="5"/>
      <c r="BJ408" s="54">
        <f>FB408-(28+15)</f>
        <v>44227</v>
      </c>
      <c r="BK408" s="54">
        <f ca="1">IF(BM408&gt;0,BL408,IF(BJ408&lt;TODAY(),WORKDAY(TODAY(),10),BJ408))</f>
        <v>44294</v>
      </c>
      <c r="BL408" s="54"/>
      <c r="BM408" s="5"/>
      <c r="BN408" s="167"/>
      <c r="BO408" s="167"/>
      <c r="BP408" s="167"/>
      <c r="BQ408" s="167"/>
      <c r="BR408" s="157"/>
      <c r="BS408" s="157"/>
      <c r="BT408" s="157"/>
      <c r="BU408" s="157"/>
      <c r="BV408" s="157"/>
      <c r="BW408" s="147"/>
      <c r="BX408" s="147"/>
      <c r="BY408" s="147"/>
      <c r="BZ408" s="147"/>
      <c r="CA408" s="147"/>
      <c r="CB408" s="125"/>
      <c r="CC408" s="125"/>
      <c r="CD408" s="125"/>
      <c r="CE408" s="125"/>
      <c r="CF408" s="125"/>
      <c r="CG408" s="125"/>
      <c r="CH408" s="125"/>
      <c r="CI408" s="125"/>
      <c r="CJ408" s="125"/>
      <c r="CK408" s="125"/>
      <c r="CL408" s="24">
        <f>WORKDAY(BJ408,20)</f>
        <v>44253</v>
      </c>
      <c r="CM408" s="24" t="str">
        <f>IF(BM408&gt;0,WORKDAY(BK408,10),"-")</f>
        <v>-</v>
      </c>
      <c r="CN408" s="54"/>
      <c r="CO408" s="117"/>
      <c r="CP408" s="34">
        <v>3</v>
      </c>
      <c r="CQ408" s="24">
        <f>WORKDAY(CL408,10)</f>
        <v>44267</v>
      </c>
      <c r="CR408" s="24" t="str">
        <f>IF(CO408&gt;0,WORKDAY(CM408,10),"-")</f>
        <v>-</v>
      </c>
      <c r="CS408" s="54"/>
      <c r="CT408" s="5"/>
      <c r="CU408" s="24" t="str">
        <f>IF(CT408&gt;0,WORKDAY(CQ408,10),"-")</f>
        <v>-</v>
      </c>
      <c r="CV408" s="24" t="str">
        <f>IF(CT408&gt;0,WORKDAY(CR408,10),"-")</f>
        <v>-</v>
      </c>
      <c r="CW408" s="54"/>
      <c r="CX408" s="5"/>
      <c r="CY408" s="34"/>
      <c r="CZ408" s="24" t="str">
        <f>IF(CX408&gt;0,WORKDAY(CU408,10),"-")</f>
        <v>-</v>
      </c>
      <c r="DA408" s="24" t="str">
        <f>IF(CX408&gt;0,WORKDAY(CV408,10),"-")</f>
        <v>-</v>
      </c>
      <c r="DB408" s="24"/>
      <c r="DC408" s="5"/>
      <c r="DD408" s="24" t="str">
        <f>IF(DC408&gt;0,WORKDAY(CZ408,10),"-")</f>
        <v>-</v>
      </c>
      <c r="DE408" s="24" t="str">
        <f>IF(DC408&gt;0,WORKDAY(DA408,10),"-")</f>
        <v>-</v>
      </c>
      <c r="DF408" s="5"/>
      <c r="DG408" s="5"/>
      <c r="DH408" s="54"/>
      <c r="DI408" s="24" t="str">
        <f>IF(DG408&gt;0,WORKDAY(DD408,10),"-")</f>
        <v>-</v>
      </c>
      <c r="DJ408" s="24" t="str">
        <f>IF(DG408&gt;0,WORKDAY(DE408,10),"-")</f>
        <v>-</v>
      </c>
      <c r="DK408" s="5"/>
      <c r="DL408" s="5"/>
      <c r="DM408" s="24" t="str">
        <f>IF(DL408&gt;0,WORKDAY(DI408,10),"-")</f>
        <v>-</v>
      </c>
      <c r="DN408" s="24" t="str">
        <f>IF(DL408&gt;0,WORKDAY(DJ408,10),"-")</f>
        <v>-</v>
      </c>
      <c r="DO408" s="5"/>
      <c r="DP408" s="5"/>
      <c r="DQ408" s="54"/>
      <c r="DR408" s="24" t="str">
        <f>IF(DP408&gt;0,WORKDAY(DM408,10),"-")</f>
        <v>-</v>
      </c>
      <c r="DS408" s="24" t="str">
        <f>IF(DP408&gt;0,WORKDAY(DN408,10),"-")</f>
        <v>-</v>
      </c>
      <c r="DT408" s="5"/>
      <c r="DU408" s="5"/>
      <c r="DV408" s="24" t="str">
        <f>IF(DU408&gt;0,WORKDAY(DR408,10),"-")</f>
        <v>-</v>
      </c>
      <c r="DW408" s="24" t="str">
        <f>IF(DU408&gt;0,WORKDAY(DS408,10),"-")</f>
        <v>-</v>
      </c>
      <c r="DX408" s="5"/>
      <c r="DY408" s="5"/>
      <c r="DZ408" s="54"/>
      <c r="EA408" s="24" t="str">
        <f>IF(DY408&gt;0,WORKDAY(DV408,10),"-")</f>
        <v>-</v>
      </c>
      <c r="EB408" s="24" t="str">
        <f>IF(DY408&gt;0,WORKDAY(DW408,10),"-")</f>
        <v>-</v>
      </c>
      <c r="EC408" s="5"/>
      <c r="ED408" s="5"/>
      <c r="EE408" s="24" t="str">
        <f>IF(ED408&gt;0,WORKDAY(EA408,10),"-")</f>
        <v>-</v>
      </c>
      <c r="EF408" s="24" t="str">
        <f>IF(ED408&gt;0,WORKDAY(EB408,10),"-")</f>
        <v>-</v>
      </c>
      <c r="EG408" s="5"/>
      <c r="EH408" s="5"/>
      <c r="EI408" s="54"/>
      <c r="EJ408" s="24" t="str">
        <f>IF(EH408&gt;0,WORKDAY(EE408,10),"-")</f>
        <v>-</v>
      </c>
      <c r="EK408" s="24" t="str">
        <f>IF(EH408&gt;0,WORKDAY(EF408,10),"-")</f>
        <v>-</v>
      </c>
      <c r="EL408" s="5"/>
      <c r="EM408" s="5"/>
      <c r="EN408" s="24" t="str">
        <f>IF(EM408&gt;0,WORKDAY(EJ408,10),"-")</f>
        <v>-</v>
      </c>
      <c r="EO408" s="24" t="str">
        <f>IF(EM408&gt;0,WORKDAY(EK408,10),"-")</f>
        <v>-</v>
      </c>
      <c r="EP408" s="5"/>
      <c r="EQ408" s="5"/>
      <c r="ER408" s="54"/>
      <c r="ES408" s="54"/>
      <c r="ET408" s="54"/>
      <c r="EU408" s="54"/>
      <c r="EV408" s="54"/>
      <c r="EW408" s="24"/>
      <c r="EX408" s="24"/>
      <c r="EY408" s="167"/>
      <c r="EZ408" s="167"/>
      <c r="FA408" s="193"/>
      <c r="FB408" s="214">
        <v>44270</v>
      </c>
      <c r="FC408" s="214">
        <f>FB408</f>
        <v>44270</v>
      </c>
      <c r="FD408" s="167"/>
      <c r="FE408" s="167"/>
      <c r="FF408" s="24" t="str">
        <f>IF(FE408&gt;0,WORKDAY(FB408,10),"-")</f>
        <v>-</v>
      </c>
      <c r="FG408" s="24" t="str">
        <f>IF(FE408&gt;0,WORKDAY(FC408,10),"-")</f>
        <v>-</v>
      </c>
      <c r="FH408" s="167"/>
      <c r="FI408" s="167"/>
      <c r="FJ408" s="196">
        <v>1</v>
      </c>
      <c r="FK408" s="24"/>
      <c r="FL408" s="24">
        <f t="shared" si="371"/>
        <v>0</v>
      </c>
      <c r="FM408" s="5"/>
      <c r="FN408" s="5"/>
      <c r="FO408" s="24" t="str">
        <f>IF(FN408&gt;0,WORKDAY(FK408,10),"-")</f>
        <v>-</v>
      </c>
      <c r="FP408" s="24" t="str">
        <f>IF(FN408&gt;0,WORKDAY(FL408,10),"-")</f>
        <v>-</v>
      </c>
      <c r="FQ408" s="5"/>
      <c r="FR408" s="5"/>
      <c r="FS408" s="54"/>
      <c r="FT408" s="24"/>
      <c r="FU408" s="24">
        <f t="shared" si="373"/>
        <v>0</v>
      </c>
      <c r="FV408" s="5"/>
      <c r="FW408" s="5"/>
      <c r="FX408" s="24" t="str">
        <f>IF(FW408&gt;0,WORKDAY(FT408,10),"-")</f>
        <v>-</v>
      </c>
      <c r="FY408" s="24" t="str">
        <f>IF(FW408&gt;0,WORKDAY(FU408,10),"-")</f>
        <v>-</v>
      </c>
      <c r="FZ408" s="5"/>
      <c r="GA408" s="5"/>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193"/>
      <c r="HA408" s="54"/>
      <c r="HB408" s="54"/>
      <c r="HC408" s="54"/>
      <c r="HD408" s="34">
        <f t="shared" ca="1" si="379"/>
        <v>1</v>
      </c>
      <c r="HE408" s="25">
        <f t="shared" si="404"/>
        <v>0</v>
      </c>
      <c r="HF408" s="25">
        <f t="shared" ca="1" si="405"/>
        <v>1.5197568389057751E-3</v>
      </c>
      <c r="HG408" s="25">
        <f t="shared" si="406"/>
        <v>0</v>
      </c>
      <c r="HH408" s="25">
        <f t="shared" ca="1" si="407"/>
        <v>2.012072434607646E-3</v>
      </c>
      <c r="HI408" s="25"/>
      <c r="HJ408" s="25"/>
      <c r="HK408" s="5"/>
      <c r="HL408" s="24" t="str">
        <f t="shared" ca="1" si="374"/>
        <v>-</v>
      </c>
      <c r="HM408" s="107"/>
      <c r="HN408" s="85"/>
      <c r="HO408" s="204" t="str">
        <f t="shared" si="380"/>
        <v>не выгружено A1</v>
      </c>
      <c r="HP408" s="204" t="str">
        <f t="shared" si="381"/>
        <v>не выгружено 00</v>
      </c>
      <c r="HQ408" s="182" t="str">
        <f t="shared" si="382"/>
        <v>не выгружено A1</v>
      </c>
      <c r="HR408" s="182" t="str">
        <f t="shared" si="383"/>
        <v>не выгружено A1</v>
      </c>
      <c r="HS408" s="182" t="b">
        <f t="shared" si="384"/>
        <v>0</v>
      </c>
      <c r="HT408" s="182" t="str">
        <f t="shared" si="385"/>
        <v>не выгружено A1</v>
      </c>
      <c r="HU408" s="182" t="str">
        <f t="shared" si="386"/>
        <v>не выгружено A1</v>
      </c>
      <c r="HV408" s="191" t="str">
        <f t="shared" si="387"/>
        <v>не выгружено A1</v>
      </c>
      <c r="HW408" s="184" t="str">
        <f t="shared" si="388"/>
        <v>не выгружено A1</v>
      </c>
      <c r="HX408" s="191" t="str">
        <f t="shared" si="389"/>
        <v>не выгружено A1</v>
      </c>
      <c r="HY408" s="183"/>
      <c r="HZ408" s="182" t="str">
        <f t="shared" si="390"/>
        <v>не выгружено</v>
      </c>
      <c r="IA408" s="182" t="str">
        <f t="shared" si="391"/>
        <v>A1</v>
      </c>
      <c r="IB408" s="182" t="str">
        <f t="shared" si="392"/>
        <v>не выгружено</v>
      </c>
      <c r="IC408" s="182" t="str">
        <f t="shared" si="393"/>
        <v>A1</v>
      </c>
      <c r="ID408" s="182" t="str">
        <f t="shared" si="394"/>
        <v>A1</v>
      </c>
      <c r="IE408" s="185" t="str">
        <f t="shared" si="395"/>
        <v>выгрузить A1</v>
      </c>
      <c r="IF408" s="135" t="s">
        <v>705</v>
      </c>
      <c r="IG408" s="181">
        <v>1</v>
      </c>
      <c r="IH408" s="85"/>
      <c r="II408" s="85"/>
      <c r="IJ408" s="85"/>
      <c r="IK408" s="85"/>
      <c r="IL408" s="85"/>
      <c r="IM408" s="85"/>
      <c r="IN408" s="85"/>
      <c r="IO408" s="85"/>
      <c r="IP408" s="85"/>
      <c r="IQ408" s="85"/>
      <c r="IR408" s="85"/>
      <c r="IS408" s="85"/>
      <c r="IT408" s="85"/>
      <c r="IU408" s="85"/>
      <c r="IV408" s="85"/>
      <c r="IW408" s="85"/>
      <c r="IX408" s="85"/>
      <c r="IY408" s="85"/>
      <c r="IZ408" s="85"/>
      <c r="JA408" s="85"/>
      <c r="JB408" s="85"/>
      <c r="JC408" s="85"/>
      <c r="JD408" s="85"/>
      <c r="JE408" s="85"/>
      <c r="JF408" s="85"/>
      <c r="JG408" s="85"/>
      <c r="JH408" s="85"/>
      <c r="JI408" s="85"/>
      <c r="JJ408" s="85"/>
      <c r="JK408" s="85"/>
      <c r="JL408" s="85"/>
      <c r="JM408" s="85"/>
      <c r="JN408" s="85"/>
      <c r="JO408" s="85"/>
      <c r="JP408" s="85"/>
      <c r="JQ408" s="85"/>
      <c r="JR408" s="85"/>
      <c r="JS408" s="85"/>
      <c r="JT408" s="85"/>
      <c r="JU408" s="85"/>
      <c r="JV408" s="85"/>
      <c r="JW408" s="85"/>
      <c r="JX408" s="85"/>
      <c r="JY408" s="85"/>
      <c r="JZ408" s="85"/>
      <c r="KA408" s="85"/>
      <c r="KB408" s="85"/>
      <c r="KC408" s="85"/>
    </row>
    <row r="409" spans="1:289" s="87" customFormat="1" ht="15" hidden="1" customHeight="1">
      <c r="A409" s="17"/>
      <c r="B409" s="20"/>
      <c r="C409" s="20"/>
      <c r="D409" s="18"/>
      <c r="E409" s="18"/>
      <c r="F409" s="18"/>
      <c r="G409" s="18"/>
      <c r="H409" s="18"/>
      <c r="I409" s="18"/>
      <c r="J409" s="18"/>
      <c r="K409" s="18"/>
      <c r="L409" s="18"/>
      <c r="M409" s="18"/>
      <c r="N409" s="18"/>
      <c r="O409" s="18"/>
      <c r="P409" s="18"/>
      <c r="Q409" s="18"/>
      <c r="R409" s="18"/>
      <c r="S409" s="18"/>
      <c r="T409" s="18"/>
      <c r="U409" s="18"/>
      <c r="V409" s="18"/>
      <c r="W409" s="20"/>
      <c r="X409" s="20"/>
      <c r="Y409" s="20"/>
      <c r="Z409" s="20"/>
      <c r="AA409" s="20"/>
      <c r="AB409" s="20"/>
      <c r="AC409" s="20"/>
      <c r="AD409" s="18"/>
      <c r="AE409" s="20"/>
      <c r="AF409" s="20"/>
      <c r="AG409" s="20"/>
      <c r="AH409" s="20"/>
      <c r="AI409" s="20"/>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71"/>
      <c r="BO409" s="171"/>
      <c r="BP409" s="171"/>
      <c r="BQ409" s="171"/>
      <c r="BR409" s="161"/>
      <c r="BS409" s="161"/>
      <c r="BT409" s="161"/>
      <c r="BU409" s="161"/>
      <c r="BV409" s="161"/>
      <c r="BW409" s="151"/>
      <c r="BX409" s="151"/>
      <c r="BY409" s="151"/>
      <c r="BZ409" s="151"/>
      <c r="CA409" s="151"/>
      <c r="CB409" s="129"/>
      <c r="CC409" s="129"/>
      <c r="CD409" s="129"/>
      <c r="CE409" s="129"/>
      <c r="CF409" s="129"/>
      <c r="CG409" s="129"/>
      <c r="CH409" s="129"/>
      <c r="CI409" s="129"/>
      <c r="CJ409" s="129"/>
      <c r="CK409" s="129"/>
      <c r="CL409" s="18"/>
      <c r="CM409" s="18"/>
      <c r="CN409" s="18"/>
      <c r="CO409" s="118"/>
      <c r="CP409" s="48"/>
      <c r="CQ409" s="18"/>
      <c r="CR409" s="18"/>
      <c r="CS409" s="18"/>
      <c r="CT409" s="18"/>
      <c r="CU409" s="18"/>
      <c r="CV409" s="18"/>
      <c r="CW409" s="18"/>
      <c r="CX409" s="18"/>
      <c r="CY409" s="34"/>
      <c r="CZ409" s="18"/>
      <c r="DA409" s="18"/>
      <c r="DB409" s="18"/>
      <c r="DC409" s="18"/>
      <c r="DD409" s="18"/>
      <c r="DE409" s="18"/>
      <c r="DF409" s="18"/>
      <c r="DG409" s="18"/>
      <c r="DH409" s="45"/>
      <c r="DI409" s="18"/>
      <c r="DJ409" s="18"/>
      <c r="DK409" s="18"/>
      <c r="DL409" s="18"/>
      <c r="DM409" s="18"/>
      <c r="DN409" s="18"/>
      <c r="DO409" s="18"/>
      <c r="DP409" s="18"/>
      <c r="DQ409" s="45"/>
      <c r="DR409" s="18"/>
      <c r="DS409" s="18"/>
      <c r="DT409" s="18"/>
      <c r="DU409" s="18"/>
      <c r="DV409" s="18"/>
      <c r="DW409" s="18"/>
      <c r="DX409" s="18"/>
      <c r="DY409" s="18"/>
      <c r="DZ409" s="45"/>
      <c r="EA409" s="18"/>
      <c r="EB409" s="18"/>
      <c r="EC409" s="18"/>
      <c r="ED409" s="18"/>
      <c r="EE409" s="18"/>
      <c r="EF409" s="18"/>
      <c r="EG409" s="18"/>
      <c r="EH409" s="18"/>
      <c r="EI409" s="45"/>
      <c r="EJ409" s="18"/>
      <c r="EK409" s="18"/>
      <c r="EL409" s="18"/>
      <c r="EM409" s="18"/>
      <c r="EN409" s="18"/>
      <c r="EO409" s="18"/>
      <c r="EP409" s="18"/>
      <c r="EQ409" s="18"/>
      <c r="ER409" s="45"/>
      <c r="ES409" s="110"/>
      <c r="ET409" s="110"/>
      <c r="EU409" s="110"/>
      <c r="EV409" s="110"/>
      <c r="EW409" s="192"/>
      <c r="EX409" s="192"/>
      <c r="EY409" s="192"/>
      <c r="EZ409" s="192"/>
      <c r="FA409" s="199"/>
      <c r="FB409" s="214"/>
      <c r="FC409" s="214"/>
      <c r="FD409" s="18"/>
      <c r="FE409" s="18"/>
      <c r="FF409" s="18"/>
      <c r="FG409" s="18"/>
      <c r="FH409" s="18"/>
      <c r="FI409" s="18"/>
      <c r="FJ409" s="34"/>
      <c r="FK409" s="18"/>
      <c r="FL409" s="18"/>
      <c r="FM409" s="18"/>
      <c r="FN409" s="18"/>
      <c r="FO409" s="18"/>
      <c r="FP409" s="18"/>
      <c r="FQ409" s="18"/>
      <c r="FR409" s="18"/>
      <c r="FS409" s="45"/>
      <c r="FT409" s="18"/>
      <c r="FU409" s="18"/>
      <c r="FV409" s="18"/>
      <c r="FW409" s="18"/>
      <c r="FX409" s="18"/>
      <c r="FY409" s="18"/>
      <c r="FZ409" s="18"/>
      <c r="GA409" s="18"/>
      <c r="GB409" s="45"/>
      <c r="GC409" s="110"/>
      <c r="GD409" s="110"/>
      <c r="GE409" s="110"/>
      <c r="GF409" s="110"/>
      <c r="GG409" s="110"/>
      <c r="GH409" s="110"/>
      <c r="GI409" s="110"/>
      <c r="GJ409" s="110"/>
      <c r="GK409" s="110"/>
      <c r="GL409" s="110"/>
      <c r="GM409" s="110"/>
      <c r="GN409" s="110"/>
      <c r="GO409" s="110"/>
      <c r="GP409" s="110"/>
      <c r="GQ409" s="110"/>
      <c r="GR409" s="110"/>
      <c r="GS409" s="110"/>
      <c r="GT409" s="110"/>
      <c r="GU409" s="110"/>
      <c r="GV409" s="110"/>
      <c r="GW409" s="110"/>
      <c r="GX409" s="110"/>
      <c r="GY409" s="45"/>
      <c r="GZ409" s="199"/>
      <c r="HA409" s="110"/>
      <c r="HB409" s="110"/>
      <c r="HC409" s="110"/>
      <c r="HD409" s="34">
        <f t="shared" si="379"/>
        <v>0</v>
      </c>
      <c r="HE409" s="25">
        <f t="shared" si="404"/>
        <v>0</v>
      </c>
      <c r="HF409" s="25">
        <f t="shared" si="405"/>
        <v>0</v>
      </c>
      <c r="HG409" s="25">
        <f t="shared" si="406"/>
        <v>0</v>
      </c>
      <c r="HH409" s="25">
        <f t="shared" si="407"/>
        <v>0</v>
      </c>
      <c r="HI409" s="25"/>
      <c r="HJ409" s="18"/>
      <c r="HK409" s="18"/>
      <c r="HL409" s="24" t="str">
        <f t="shared" si="374"/>
        <v>-</v>
      </c>
      <c r="HM409" s="107"/>
      <c r="HN409" s="85"/>
      <c r="HO409" s="204" t="str">
        <f t="shared" si="380"/>
        <v>---/---</v>
      </c>
      <c r="HP409" s="204" t="str">
        <f t="shared" si="381"/>
        <v>---/---</v>
      </c>
      <c r="HQ409" s="182" t="str">
        <f t="shared" si="382"/>
        <v>---/---</v>
      </c>
      <c r="HR409" s="182" t="str">
        <f t="shared" si="383"/>
        <v>---/---</v>
      </c>
      <c r="HS409" s="182" t="b">
        <f t="shared" si="384"/>
        <v>0</v>
      </c>
      <c r="HT409" s="182" t="str">
        <f t="shared" si="385"/>
        <v>---/---</v>
      </c>
      <c r="HU409" s="182" t="str">
        <f t="shared" si="386"/>
        <v>---/---</v>
      </c>
      <c r="HV409" s="191" t="str">
        <f t="shared" si="387"/>
        <v>---/---</v>
      </c>
      <c r="HW409" s="184" t="str">
        <f t="shared" si="388"/>
        <v>---/---</v>
      </c>
      <c r="HX409" s="191" t="str">
        <f t="shared" si="389"/>
        <v>---/---</v>
      </c>
      <c r="HY409" s="183"/>
      <c r="HZ409" s="182" t="str">
        <f t="shared" si="390"/>
        <v>---/---</v>
      </c>
      <c r="IA409" s="182" t="str">
        <f t="shared" si="391"/>
        <v>---/---</v>
      </c>
      <c r="IB409" s="182" t="str">
        <f t="shared" si="392"/>
        <v>---/---</v>
      </c>
      <c r="IC409" s="182" t="str">
        <f t="shared" si="393"/>
        <v>---/---</v>
      </c>
      <c r="ID409" s="182" t="str">
        <f t="shared" si="394"/>
        <v>---/---</v>
      </c>
      <c r="IE409" s="185" t="str">
        <f t="shared" si="395"/>
        <v>---/---</v>
      </c>
      <c r="IF409" s="135" t="s">
        <v>717</v>
      </c>
      <c r="IG409" s="181">
        <v>1</v>
      </c>
      <c r="IH409" s="85"/>
      <c r="II409" s="85"/>
      <c r="IJ409" s="85"/>
      <c r="IK409" s="85"/>
      <c r="IL409" s="85"/>
      <c r="IM409" s="85"/>
      <c r="IN409" s="85"/>
      <c r="IO409" s="85"/>
      <c r="IP409" s="85"/>
      <c r="IQ409" s="85"/>
      <c r="IR409" s="85"/>
      <c r="IS409" s="85"/>
      <c r="IT409" s="85"/>
      <c r="IU409" s="85"/>
      <c r="IV409" s="85"/>
      <c r="IW409" s="85"/>
      <c r="IX409" s="85"/>
      <c r="IY409" s="85"/>
      <c r="IZ409" s="85"/>
      <c r="JA409" s="85"/>
      <c r="JB409" s="85"/>
      <c r="JC409" s="85"/>
      <c r="JD409" s="85"/>
      <c r="JE409" s="85"/>
      <c r="JF409" s="85"/>
      <c r="JG409" s="85"/>
      <c r="JH409" s="85"/>
      <c r="JI409" s="85"/>
      <c r="JJ409" s="85"/>
      <c r="JK409" s="85"/>
      <c r="JL409" s="85"/>
      <c r="JM409" s="85"/>
      <c r="JN409" s="85"/>
      <c r="JO409" s="85"/>
      <c r="JP409" s="85"/>
      <c r="JQ409" s="85"/>
      <c r="JR409" s="85"/>
      <c r="JS409" s="85"/>
      <c r="JT409" s="85"/>
      <c r="JU409" s="85"/>
      <c r="JV409" s="85"/>
      <c r="JW409" s="85"/>
      <c r="JX409" s="85"/>
      <c r="JY409" s="85"/>
      <c r="JZ409" s="85"/>
      <c r="KA409" s="85"/>
      <c r="KB409" s="85"/>
      <c r="KC409" s="85"/>
    </row>
    <row r="410" spans="1:289" s="57" customFormat="1" ht="42.75" hidden="1" customHeight="1">
      <c r="A410" s="42"/>
      <c r="B410" s="19" t="s">
        <v>156</v>
      </c>
      <c r="C410" s="19" t="s">
        <v>157</v>
      </c>
      <c r="D410" s="5"/>
      <c r="E410" s="5"/>
      <c r="F410" s="5"/>
      <c r="G410" s="5"/>
      <c r="H410" s="5" t="s">
        <v>727</v>
      </c>
      <c r="I410" s="5" t="s">
        <v>736</v>
      </c>
      <c r="J410" s="5"/>
      <c r="K410" s="5"/>
      <c r="L410" s="5"/>
      <c r="M410" s="5"/>
      <c r="N410" s="5"/>
      <c r="O410" s="5"/>
      <c r="P410" s="5" t="s">
        <v>751</v>
      </c>
      <c r="Q410" s="5" t="s">
        <v>752</v>
      </c>
      <c r="R410" s="5" t="s">
        <v>209</v>
      </c>
      <c r="S410" s="5" t="s">
        <v>362</v>
      </c>
      <c r="T410" s="5" t="s">
        <v>370</v>
      </c>
      <c r="U410" s="5" t="s">
        <v>158</v>
      </c>
      <c r="V410" s="5"/>
      <c r="W410" s="5" t="str">
        <f>CONCATENATE(X410,"-",Y410,"-",Z410,AA410,,AB410,"-",AC410)</f>
        <v>3-70-JGCC-0001</v>
      </c>
      <c r="X410" s="19" t="s">
        <v>180</v>
      </c>
      <c r="Y410" s="19">
        <v>70</v>
      </c>
      <c r="Z410" s="19" t="s">
        <v>179</v>
      </c>
      <c r="AA410" s="19" t="s">
        <v>303</v>
      </c>
      <c r="AB410" s="19"/>
      <c r="AC410" s="19" t="s">
        <v>188</v>
      </c>
      <c r="AD410" s="5"/>
      <c r="AE410" s="19">
        <v>4</v>
      </c>
      <c r="AF410" s="19" t="s">
        <v>181</v>
      </c>
      <c r="AG410" s="19" t="s">
        <v>183</v>
      </c>
      <c r="AH410" s="19">
        <v>320</v>
      </c>
      <c r="AI410" s="19" t="s">
        <v>224</v>
      </c>
      <c r="AJ410" s="5"/>
      <c r="AK410" s="5"/>
      <c r="AL410" s="5" t="s">
        <v>121</v>
      </c>
      <c r="AM410" s="5"/>
      <c r="AN410" s="5" t="s">
        <v>167</v>
      </c>
      <c r="AO410" s="5" t="str">
        <f>CONCATENATE("0055-",B410,"-",C410,"-","4",".",AE410,".",AF410,".",AG410,".",AH410,"-",AL410,".",AN410,"-",AI410)</f>
        <v>0055-CPC-GA1-4.4.4.70.320-ATH2.RD-0011</v>
      </c>
      <c r="AP410" s="5" t="str">
        <f>CONCATENATE("0055-",B410,"-",C410,"-","4",".",AE410,".",AF410,".",AG410,".",AH410,"-",AL410,"-",AN410,"-",AI410,"_",BD410,"_",U410)</f>
        <v>0055-CPC-GA1-4.4.4.70.320-ATH2-RD-0011_A1_ER</v>
      </c>
      <c r="AQ410" s="13" t="s">
        <v>510</v>
      </c>
      <c r="AR410" s="13" t="s">
        <v>391</v>
      </c>
      <c r="AS410" s="13"/>
      <c r="AT410" s="13"/>
      <c r="AU410" s="13" t="s">
        <v>318</v>
      </c>
      <c r="AV410" s="13" t="s">
        <v>333</v>
      </c>
      <c r="AW410" s="13" t="str">
        <f>CONCATENATE(AQ410," ",AS410,CHAR(10),W410,CHAR(10),AU410)</f>
        <v>AGDS Control Cabinet 
3-70-JGCC-0001
List of drawings</v>
      </c>
      <c r="AX410" s="13" t="str">
        <f>CONCATENATE(AR410," ",AT410,CHAR(10),W410,CHAR(10),AV410)</f>
        <v>Системный шкаф АСКЗ 
3-70-JGCC-0001
Ведомость документов</v>
      </c>
      <c r="AY410" s="5"/>
      <c r="AZ410" s="5" t="s">
        <v>490</v>
      </c>
      <c r="BA410" s="167" t="s">
        <v>489</v>
      </c>
      <c r="BB410" s="5" t="str">
        <f>IF(FW410&gt;0,"02",IF(FN410&gt;0,"01",IF(FE410&gt;0,"00",IF(EM410&gt;0,"G1",IF(ED410&gt;0,"F1",IF(DU410&gt;0,"E1",IF(DL410&gt;0,"D1",IF(DC410&gt;0,"C1",IF(CT410&gt;0,"B1",IF(BM410&gt;0,"A1","-"))))))))))</f>
        <v>A1</v>
      </c>
      <c r="BC410" s="167" t="str">
        <f t="shared" ref="BC410:BC414" si="408">IF(OR(BB410="A1",BB410="B1",BB410="C1",BB410="D1",BB410="E1",BB410="F1",BB410="G1",BB410="H1"),"IFR",IF(OR(BB410="00",BB410="01",BB410="02",BB410="03",BB410="04",BB410="05"),"IFU","-"))</f>
        <v>IFR</v>
      </c>
      <c r="BD410" s="5" t="str">
        <f t="shared" ref="BD410:BD414" si="409">BB410</f>
        <v>A1</v>
      </c>
      <c r="BE410" s="5"/>
      <c r="BF410" s="5"/>
      <c r="BG410" s="12"/>
      <c r="BH410" s="5"/>
      <c r="BI410" s="5"/>
      <c r="BJ410" s="54">
        <f>FB410-(28+15)</f>
        <v>44173</v>
      </c>
      <c r="BK410" s="54">
        <f ca="1">IF(BM410&gt;0,BL410,IF(BJ410&lt;TODAY(),WORKDAY(TODAY(),10),BJ410))</f>
        <v>44243</v>
      </c>
      <c r="BL410" s="54">
        <v>44243</v>
      </c>
      <c r="BM410" s="5" t="s">
        <v>781</v>
      </c>
      <c r="BN410" s="167"/>
      <c r="BO410" s="167"/>
      <c r="BP410" s="167"/>
      <c r="BQ410" s="167"/>
      <c r="BR410" s="157"/>
      <c r="BS410" s="157"/>
      <c r="BT410" s="157"/>
      <c r="BU410" s="157"/>
      <c r="BV410" s="157"/>
      <c r="BW410" s="147"/>
      <c r="BX410" s="147"/>
      <c r="BY410" s="147"/>
      <c r="BZ410" s="147"/>
      <c r="CA410" s="147"/>
      <c r="CB410" s="125"/>
      <c r="CC410" s="125"/>
      <c r="CD410" s="125"/>
      <c r="CE410" s="125"/>
      <c r="CF410" s="125"/>
      <c r="CG410" s="125"/>
      <c r="CH410" s="125"/>
      <c r="CI410" s="125"/>
      <c r="CJ410" s="125"/>
      <c r="CK410" s="125"/>
      <c r="CL410" s="24">
        <f>WORKDAY(BJ410,20)</f>
        <v>44201</v>
      </c>
      <c r="CM410" s="24">
        <f ca="1">IF(BM410&gt;0,WORKDAY(BK410,10),"-")</f>
        <v>44257</v>
      </c>
      <c r="CN410" s="54"/>
      <c r="CO410" s="117"/>
      <c r="CP410" s="34"/>
      <c r="CQ410" s="24">
        <f>WORKDAY(CL410,10)</f>
        <v>44215</v>
      </c>
      <c r="CR410" s="24" t="str">
        <f>IF(CO410&gt;0,WORKDAY(CM410,10),"-")</f>
        <v>-</v>
      </c>
      <c r="CS410" s="54"/>
      <c r="CT410" s="5"/>
      <c r="CU410" s="24" t="str">
        <f>IF(CT410&gt;0,WORKDAY(CQ410,10),"-")</f>
        <v>-</v>
      </c>
      <c r="CV410" s="24" t="str">
        <f>IF(CT410&gt;0,WORKDAY(CR410,10),"-")</f>
        <v>-</v>
      </c>
      <c r="CW410" s="54"/>
      <c r="CX410" s="5"/>
      <c r="CY410" s="34"/>
      <c r="CZ410" s="24" t="str">
        <f>IF(CX410&gt;0,WORKDAY(CU410,10),"-")</f>
        <v>-</v>
      </c>
      <c r="DA410" s="24" t="str">
        <f>IF(CX410&gt;0,WORKDAY(CV410,10),"-")</f>
        <v>-</v>
      </c>
      <c r="DB410" s="24"/>
      <c r="DC410" s="5"/>
      <c r="DD410" s="24" t="str">
        <f>IF(DC410&gt;0,WORKDAY(CZ410,10),"-")</f>
        <v>-</v>
      </c>
      <c r="DE410" s="24" t="str">
        <f>IF(DC410&gt;0,WORKDAY(DA410,10),"-")</f>
        <v>-</v>
      </c>
      <c r="DF410" s="5"/>
      <c r="DG410" s="5"/>
      <c r="DH410" s="54"/>
      <c r="DI410" s="24" t="str">
        <f>IF(DG410&gt;0,WORKDAY(DD410,10),"-")</f>
        <v>-</v>
      </c>
      <c r="DJ410" s="24" t="str">
        <f>IF(DG410&gt;0,WORKDAY(DE410,10),"-")</f>
        <v>-</v>
      </c>
      <c r="DK410" s="5"/>
      <c r="DL410" s="5"/>
      <c r="DM410" s="24" t="str">
        <f>IF(DL410&gt;0,WORKDAY(DI410,10),"-")</f>
        <v>-</v>
      </c>
      <c r="DN410" s="24" t="str">
        <f>IF(DL410&gt;0,WORKDAY(DJ410,10),"-")</f>
        <v>-</v>
      </c>
      <c r="DO410" s="5"/>
      <c r="DP410" s="5"/>
      <c r="DQ410" s="54"/>
      <c r="DR410" s="24" t="str">
        <f>IF(DP410&gt;0,WORKDAY(DM410,10),"-")</f>
        <v>-</v>
      </c>
      <c r="DS410" s="24" t="str">
        <f>IF(DP410&gt;0,WORKDAY(DN410,10),"-")</f>
        <v>-</v>
      </c>
      <c r="DT410" s="5"/>
      <c r="DU410" s="5"/>
      <c r="DV410" s="24" t="str">
        <f>IF(DU410&gt;0,WORKDAY(DR410,10),"-")</f>
        <v>-</v>
      </c>
      <c r="DW410" s="24" t="str">
        <f>IF(DU410&gt;0,WORKDAY(DS410,10),"-")</f>
        <v>-</v>
      </c>
      <c r="DX410" s="5"/>
      <c r="DY410" s="5"/>
      <c r="DZ410" s="54"/>
      <c r="EA410" s="24" t="str">
        <f>IF(DY410&gt;0,WORKDAY(DV410,10),"-")</f>
        <v>-</v>
      </c>
      <c r="EB410" s="24" t="str">
        <f>IF(DY410&gt;0,WORKDAY(DW410,10),"-")</f>
        <v>-</v>
      </c>
      <c r="EC410" s="5"/>
      <c r="ED410" s="5"/>
      <c r="EE410" s="24" t="str">
        <f>IF(ED410&gt;0,WORKDAY(EA410,10),"-")</f>
        <v>-</v>
      </c>
      <c r="EF410" s="24" t="str">
        <f>IF(ED410&gt;0,WORKDAY(EB410,10),"-")</f>
        <v>-</v>
      </c>
      <c r="EG410" s="5"/>
      <c r="EH410" s="5"/>
      <c r="EI410" s="54"/>
      <c r="EJ410" s="24" t="str">
        <f>IF(EH410&gt;0,WORKDAY(EE410,10),"-")</f>
        <v>-</v>
      </c>
      <c r="EK410" s="24" t="str">
        <f>IF(EH410&gt;0,WORKDAY(EF410,10),"-")</f>
        <v>-</v>
      </c>
      <c r="EL410" s="5"/>
      <c r="EM410" s="5"/>
      <c r="EN410" s="24" t="str">
        <f>IF(EM410&gt;0,WORKDAY(EJ410,10),"-")</f>
        <v>-</v>
      </c>
      <c r="EO410" s="24" t="str">
        <f>IF(EM410&gt;0,WORKDAY(EK410,10),"-")</f>
        <v>-</v>
      </c>
      <c r="EP410" s="5"/>
      <c r="EQ410" s="5"/>
      <c r="ER410" s="54"/>
      <c r="ES410" s="54"/>
      <c r="ET410" s="54"/>
      <c r="EU410" s="54"/>
      <c r="EV410" s="54"/>
      <c r="EW410" s="24"/>
      <c r="EX410" s="24"/>
      <c r="EY410" s="167"/>
      <c r="EZ410" s="167"/>
      <c r="FA410" s="193"/>
      <c r="FB410" s="214">
        <v>44216</v>
      </c>
      <c r="FC410" s="214">
        <f>FB410</f>
        <v>44216</v>
      </c>
      <c r="FD410" s="167"/>
      <c r="FE410" s="167"/>
      <c r="FF410" s="24" t="str">
        <f>IF(FE410&gt;0,WORKDAY(FB410,10),"-")</f>
        <v>-</v>
      </c>
      <c r="FG410" s="24" t="str">
        <f>IF(FE410&gt;0,WORKDAY(FC410,10),"-")</f>
        <v>-</v>
      </c>
      <c r="FH410" s="5"/>
      <c r="FI410" s="5"/>
      <c r="FJ410" s="34"/>
      <c r="FK410" s="24"/>
      <c r="FL410" s="24">
        <f t="shared" si="371"/>
        <v>0</v>
      </c>
      <c r="FM410" s="5"/>
      <c r="FN410" s="5"/>
      <c r="FO410" s="24" t="str">
        <f>IF(FN410&gt;0,WORKDAY(FK410,10),"-")</f>
        <v>-</v>
      </c>
      <c r="FP410" s="24" t="str">
        <f>IF(FN410&gt;0,WORKDAY(FL410,10),"-")</f>
        <v>-</v>
      </c>
      <c r="FQ410" s="5"/>
      <c r="FR410" s="5"/>
      <c r="FS410" s="54"/>
      <c r="FT410" s="24"/>
      <c r="FU410" s="24">
        <f t="shared" si="373"/>
        <v>0</v>
      </c>
      <c r="FV410" s="5"/>
      <c r="FW410" s="5"/>
      <c r="FX410" s="24" t="str">
        <f>IF(FW410&gt;0,WORKDAY(FT410,10),"-")</f>
        <v>-</v>
      </c>
      <c r="FY410" s="24" t="str">
        <f>IF(FW410&gt;0,WORKDAY(FU410,10),"-")</f>
        <v>-</v>
      </c>
      <c r="FZ410" s="5"/>
      <c r="GA410" s="5"/>
      <c r="GB410" s="54"/>
      <c r="GC410" s="54"/>
      <c r="GD410" s="54"/>
      <c r="GE410" s="54"/>
      <c r="GF410" s="54"/>
      <c r="GG410" s="54"/>
      <c r="GH410" s="54"/>
      <c r="GI410" s="54"/>
      <c r="GJ410" s="54"/>
      <c r="GK410" s="54"/>
      <c r="GL410" s="54"/>
      <c r="GM410" s="54"/>
      <c r="GN410" s="54"/>
      <c r="GO410" s="54"/>
      <c r="GP410" s="54"/>
      <c r="GQ410" s="54"/>
      <c r="GR410" s="54"/>
      <c r="GS410" s="54"/>
      <c r="GT410" s="54"/>
      <c r="GU410" s="54"/>
      <c r="GV410" s="54"/>
      <c r="GW410" s="54"/>
      <c r="GX410" s="54"/>
      <c r="GY410" s="54"/>
      <c r="GZ410" s="193"/>
      <c r="HA410" s="54"/>
      <c r="HB410" s="54"/>
      <c r="HC410" s="54"/>
      <c r="HD410" s="34">
        <f t="shared" ca="1" si="379"/>
        <v>1</v>
      </c>
      <c r="HE410" s="25">
        <f t="shared" ca="1" si="404"/>
        <v>6.8389057750759875E-4</v>
      </c>
      <c r="HF410" s="25">
        <f t="shared" ca="1" si="405"/>
        <v>1.5197568389057751E-3</v>
      </c>
      <c r="HG410" s="25">
        <f t="shared" ca="1" si="406"/>
        <v>9.0543259557344079E-4</v>
      </c>
      <c r="HH410" s="25">
        <f t="shared" ca="1" si="407"/>
        <v>2.012072434607646E-3</v>
      </c>
      <c r="HI410" s="25"/>
      <c r="HJ410" s="25"/>
      <c r="HK410" s="5"/>
      <c r="HL410" s="24">
        <f t="shared" ca="1" si="374"/>
        <v>44243</v>
      </c>
      <c r="HM410" s="107"/>
      <c r="HN410" s="85"/>
      <c r="HO410" s="204" t="str">
        <f t="shared" si="380"/>
        <v>ожидание A1</v>
      </c>
      <c r="HP410" s="204" t="str">
        <f t="shared" si="381"/>
        <v>не выгружено 00</v>
      </c>
      <c r="HQ410" s="182" t="str">
        <f t="shared" si="382"/>
        <v>выгружено A1</v>
      </c>
      <c r="HR410" s="182" t="str">
        <f t="shared" si="383"/>
        <v>ожидание A1</v>
      </c>
      <c r="HS410" s="182" t="b">
        <f t="shared" si="384"/>
        <v>0</v>
      </c>
      <c r="HT410" s="182" t="str">
        <f t="shared" si="385"/>
        <v>ожидание замечаний</v>
      </c>
      <c r="HU410" s="182" t="str">
        <f t="shared" si="386"/>
        <v>0055-P2-GA1-CPC-TRM-00656</v>
      </c>
      <c r="HV410" s="191">
        <f t="shared" si="387"/>
        <v>44243</v>
      </c>
      <c r="HW410" s="184" t="str">
        <f t="shared" si="388"/>
        <v>ожидание A1</v>
      </c>
      <c r="HX410" s="191" t="str">
        <f t="shared" si="389"/>
        <v>ожидание A1</v>
      </c>
      <c r="HY410" s="183"/>
      <c r="HZ410" s="182" t="str">
        <f t="shared" si="390"/>
        <v>выгружено</v>
      </c>
      <c r="IA410" s="182" t="str">
        <f t="shared" si="391"/>
        <v>A1</v>
      </c>
      <c r="IB410" s="182" t="str">
        <f t="shared" si="392"/>
        <v>ожидание замечаний к ревизии</v>
      </c>
      <c r="IC410" s="182" t="str">
        <f t="shared" si="393"/>
        <v>A1</v>
      </c>
      <c r="ID410" s="182" t="str">
        <f t="shared" si="394"/>
        <v>A1</v>
      </c>
      <c r="IE410" s="185" t="str">
        <f t="shared" si="395"/>
        <v>1</v>
      </c>
      <c r="IF410" s="135" t="s">
        <v>705</v>
      </c>
      <c r="IG410" s="181">
        <v>1</v>
      </c>
      <c r="IH410" s="85"/>
      <c r="II410" s="85"/>
      <c r="IJ410" s="85"/>
      <c r="IK410" s="85"/>
      <c r="IL410" s="85"/>
      <c r="IM410" s="85"/>
      <c r="IN410" s="85"/>
      <c r="IO410" s="85"/>
      <c r="IP410" s="85"/>
      <c r="IQ410" s="85"/>
      <c r="IR410" s="85"/>
      <c r="IS410" s="85"/>
      <c r="IT410" s="85"/>
      <c r="IU410" s="85"/>
      <c r="IV410" s="85"/>
      <c r="IW410" s="85"/>
      <c r="IX410" s="85"/>
      <c r="IY410" s="85"/>
      <c r="IZ410" s="85"/>
      <c r="JA410" s="85"/>
      <c r="JB410" s="85"/>
      <c r="JC410" s="85"/>
      <c r="JD410" s="85"/>
      <c r="JE410" s="85"/>
      <c r="JF410" s="85"/>
      <c r="JG410" s="85"/>
      <c r="JH410" s="85"/>
      <c r="JI410" s="85"/>
      <c r="JJ410" s="85"/>
      <c r="JK410" s="85"/>
      <c r="JL410" s="85"/>
      <c r="JM410" s="85"/>
      <c r="JN410" s="85"/>
      <c r="JO410" s="85"/>
      <c r="JP410" s="85"/>
      <c r="JQ410" s="85"/>
      <c r="JR410" s="85"/>
      <c r="JS410" s="85"/>
      <c r="JT410" s="85"/>
      <c r="JU410" s="85"/>
      <c r="JV410" s="85"/>
      <c r="JW410" s="85"/>
      <c r="JX410" s="85"/>
      <c r="JY410" s="85"/>
      <c r="JZ410" s="85"/>
      <c r="KA410" s="85"/>
      <c r="KB410" s="85"/>
      <c r="KC410" s="85"/>
    </row>
    <row r="411" spans="1:289" s="57" customFormat="1" ht="42.75" hidden="1" customHeight="1">
      <c r="A411" s="42"/>
      <c r="B411" s="19" t="s">
        <v>156</v>
      </c>
      <c r="C411" s="19" t="s">
        <v>157</v>
      </c>
      <c r="D411" s="5"/>
      <c r="E411" s="5"/>
      <c r="F411" s="5"/>
      <c r="G411" s="5"/>
      <c r="H411" s="5" t="s">
        <v>727</v>
      </c>
      <c r="I411" s="5" t="s">
        <v>736</v>
      </c>
      <c r="J411" s="5"/>
      <c r="K411" s="5"/>
      <c r="L411" s="5"/>
      <c r="M411" s="5"/>
      <c r="N411" s="5"/>
      <c r="O411" s="5"/>
      <c r="P411" s="5" t="s">
        <v>751</v>
      </c>
      <c r="Q411" s="5" t="s">
        <v>752</v>
      </c>
      <c r="R411" s="5" t="s">
        <v>209</v>
      </c>
      <c r="S411" s="5" t="s">
        <v>362</v>
      </c>
      <c r="T411" s="5" t="s">
        <v>370</v>
      </c>
      <c r="U411" s="5" t="s">
        <v>158</v>
      </c>
      <c r="V411" s="5"/>
      <c r="W411" s="5" t="str">
        <f>CONCATENATE(X411,"-",Y411,"-",Z411,AA411,,AB411,"-",AC411)</f>
        <v>3-70-JGCC-0001</v>
      </c>
      <c r="X411" s="19" t="s">
        <v>180</v>
      </c>
      <c r="Y411" s="19">
        <v>70</v>
      </c>
      <c r="Z411" s="19" t="s">
        <v>179</v>
      </c>
      <c r="AA411" s="19" t="s">
        <v>303</v>
      </c>
      <c r="AB411" s="19"/>
      <c r="AC411" s="19" t="s">
        <v>188</v>
      </c>
      <c r="AD411" s="5"/>
      <c r="AE411" s="19">
        <v>4</v>
      </c>
      <c r="AF411" s="19" t="s">
        <v>181</v>
      </c>
      <c r="AG411" s="19" t="s">
        <v>183</v>
      </c>
      <c r="AH411" s="19">
        <v>320</v>
      </c>
      <c r="AI411" s="19" t="s">
        <v>224</v>
      </c>
      <c r="AJ411" s="5"/>
      <c r="AK411" s="5"/>
      <c r="AL411" s="5" t="s">
        <v>121</v>
      </c>
      <c r="AM411" s="5"/>
      <c r="AN411" s="5" t="s">
        <v>168</v>
      </c>
      <c r="AO411" s="5" t="str">
        <f>CONCATENATE("0055-",B411,"-",C411,"-","4",".",AE411,".",AF411,".",AG411,".",AH411,"-",AL411,".",AN411,"-",AI411)</f>
        <v>0055-CPC-GA1-4.4.4.70.320-ATH2.SP-0011</v>
      </c>
      <c r="AP411" s="5" t="str">
        <f>CONCATENATE("0055-",B411,"-",C411,"-","4",".",AE411,".",AF411,".",AG411,".",AH411,"-",AL411,"-",AN411,"-",AI411,"_",BD411,"_",U411)</f>
        <v>0055-CPC-GA1-4.4.4.70.320-ATH2-SP-0011_A1_ER</v>
      </c>
      <c r="AQ411" s="13" t="s">
        <v>510</v>
      </c>
      <c r="AR411" s="13" t="s">
        <v>391</v>
      </c>
      <c r="AS411" s="13"/>
      <c r="AT411" s="13"/>
      <c r="AU411" s="13" t="s">
        <v>319</v>
      </c>
      <c r="AV411" s="13" t="s">
        <v>334</v>
      </c>
      <c r="AW411" s="13" t="str">
        <f>CONCATENATE(AQ411," ",AS411,CHAR(10),W411,CHAR(10),AU411)</f>
        <v>AGDS Control Cabinet 
3-70-JGCC-0001
List of elements</v>
      </c>
      <c r="AX411" s="13" t="str">
        <f>CONCATENATE(AR411," ",AT411,CHAR(10),W411,CHAR(10),AV411)</f>
        <v>Системный шкаф АСКЗ 
3-70-JGCC-0001
Перечень элементов</v>
      </c>
      <c r="AY411" s="5"/>
      <c r="AZ411" s="5" t="s">
        <v>490</v>
      </c>
      <c r="BA411" s="167" t="s">
        <v>489</v>
      </c>
      <c r="BB411" s="5" t="str">
        <f>IF(FW411&gt;0,"02",IF(FN411&gt;0,"01",IF(FE411&gt;0,"00",IF(EM411&gt;0,"G1",IF(ED411&gt;0,"F1",IF(DU411&gt;0,"E1",IF(DL411&gt;0,"D1",IF(DC411&gt;0,"C1",IF(CT411&gt;0,"B1",IF(BM411&gt;0,"A1","-"))))))))))</f>
        <v>A1</v>
      </c>
      <c r="BC411" s="167" t="str">
        <f t="shared" si="408"/>
        <v>IFR</v>
      </c>
      <c r="BD411" s="5" t="str">
        <f t="shared" si="409"/>
        <v>A1</v>
      </c>
      <c r="BE411" s="5"/>
      <c r="BF411" s="5"/>
      <c r="BG411" s="12"/>
      <c r="BH411" s="5"/>
      <c r="BI411" s="5"/>
      <c r="BJ411" s="54">
        <f>FB411-(28+15)</f>
        <v>44173</v>
      </c>
      <c r="BK411" s="54">
        <f ca="1">IF(BM411&gt;0,BL411,IF(BJ411&lt;TODAY(),WORKDAY(TODAY(),10),BJ411))</f>
        <v>44243</v>
      </c>
      <c r="BL411" s="193">
        <v>44243</v>
      </c>
      <c r="BM411" s="167" t="s">
        <v>781</v>
      </c>
      <c r="BN411" s="167"/>
      <c r="BO411" s="167"/>
      <c r="BP411" s="167"/>
      <c r="BQ411" s="167"/>
      <c r="BR411" s="157"/>
      <c r="BS411" s="157"/>
      <c r="BT411" s="157"/>
      <c r="BU411" s="157"/>
      <c r="BV411" s="157"/>
      <c r="BW411" s="147"/>
      <c r="BX411" s="147"/>
      <c r="BY411" s="147"/>
      <c r="BZ411" s="147"/>
      <c r="CA411" s="147"/>
      <c r="CB411" s="125"/>
      <c r="CC411" s="125"/>
      <c r="CD411" s="125"/>
      <c r="CE411" s="125"/>
      <c r="CF411" s="125"/>
      <c r="CG411" s="125"/>
      <c r="CH411" s="125"/>
      <c r="CI411" s="125"/>
      <c r="CJ411" s="125"/>
      <c r="CK411" s="125"/>
      <c r="CL411" s="24">
        <f>WORKDAY(BJ411,20)</f>
        <v>44201</v>
      </c>
      <c r="CM411" s="24">
        <f ca="1">IF(BM411&gt;0,WORKDAY(BK411,10),"-")</f>
        <v>44257</v>
      </c>
      <c r="CN411" s="54"/>
      <c r="CO411" s="117"/>
      <c r="CP411" s="34"/>
      <c r="CQ411" s="24">
        <f>WORKDAY(CL411,10)</f>
        <v>44215</v>
      </c>
      <c r="CR411" s="24" t="str">
        <f>IF(CO411&gt;0,WORKDAY(CM411,10),"-")</f>
        <v>-</v>
      </c>
      <c r="CS411" s="54"/>
      <c r="CT411" s="5"/>
      <c r="CU411" s="24" t="str">
        <f>IF(CT411&gt;0,WORKDAY(CQ411,10),"-")</f>
        <v>-</v>
      </c>
      <c r="CV411" s="24" t="str">
        <f>IF(CT411&gt;0,WORKDAY(CR411,10),"-")</f>
        <v>-</v>
      </c>
      <c r="CW411" s="54"/>
      <c r="CX411" s="5"/>
      <c r="CY411" s="34"/>
      <c r="CZ411" s="24" t="str">
        <f>IF(CX411&gt;0,WORKDAY(CU411,10),"-")</f>
        <v>-</v>
      </c>
      <c r="DA411" s="24" t="str">
        <f>IF(CX411&gt;0,WORKDAY(CV411,10),"-")</f>
        <v>-</v>
      </c>
      <c r="DB411" s="24"/>
      <c r="DC411" s="5"/>
      <c r="DD411" s="24" t="str">
        <f>IF(DC411&gt;0,WORKDAY(CZ411,10),"-")</f>
        <v>-</v>
      </c>
      <c r="DE411" s="24" t="str">
        <f>IF(DC411&gt;0,WORKDAY(DA411,10),"-")</f>
        <v>-</v>
      </c>
      <c r="DF411" s="5"/>
      <c r="DG411" s="5"/>
      <c r="DH411" s="54"/>
      <c r="DI411" s="24" t="str">
        <f>IF(DG411&gt;0,WORKDAY(DD411,10),"-")</f>
        <v>-</v>
      </c>
      <c r="DJ411" s="24" t="str">
        <f>IF(DG411&gt;0,WORKDAY(DE411,10),"-")</f>
        <v>-</v>
      </c>
      <c r="DK411" s="5"/>
      <c r="DL411" s="5"/>
      <c r="DM411" s="24" t="str">
        <f>IF(DL411&gt;0,WORKDAY(DI411,10),"-")</f>
        <v>-</v>
      </c>
      <c r="DN411" s="24" t="str">
        <f>IF(DL411&gt;0,WORKDAY(DJ411,10),"-")</f>
        <v>-</v>
      </c>
      <c r="DO411" s="5"/>
      <c r="DP411" s="5"/>
      <c r="DQ411" s="54"/>
      <c r="DR411" s="24" t="str">
        <f>IF(DP411&gt;0,WORKDAY(DM411,10),"-")</f>
        <v>-</v>
      </c>
      <c r="DS411" s="24" t="str">
        <f>IF(DP411&gt;0,WORKDAY(DN411,10),"-")</f>
        <v>-</v>
      </c>
      <c r="DT411" s="5"/>
      <c r="DU411" s="5"/>
      <c r="DV411" s="24" t="str">
        <f>IF(DU411&gt;0,WORKDAY(DR411,10),"-")</f>
        <v>-</v>
      </c>
      <c r="DW411" s="24" t="str">
        <f>IF(DU411&gt;0,WORKDAY(DS411,10),"-")</f>
        <v>-</v>
      </c>
      <c r="DX411" s="5"/>
      <c r="DY411" s="5"/>
      <c r="DZ411" s="54"/>
      <c r="EA411" s="24" t="str">
        <f>IF(DY411&gt;0,WORKDAY(DV411,10),"-")</f>
        <v>-</v>
      </c>
      <c r="EB411" s="24" t="str">
        <f>IF(DY411&gt;0,WORKDAY(DW411,10),"-")</f>
        <v>-</v>
      </c>
      <c r="EC411" s="5"/>
      <c r="ED411" s="5"/>
      <c r="EE411" s="24" t="str">
        <f>IF(ED411&gt;0,WORKDAY(EA411,10),"-")</f>
        <v>-</v>
      </c>
      <c r="EF411" s="24" t="str">
        <f>IF(ED411&gt;0,WORKDAY(EB411,10),"-")</f>
        <v>-</v>
      </c>
      <c r="EG411" s="5"/>
      <c r="EH411" s="5"/>
      <c r="EI411" s="54"/>
      <c r="EJ411" s="24" t="str">
        <f>IF(EH411&gt;0,WORKDAY(EE411,10),"-")</f>
        <v>-</v>
      </c>
      <c r="EK411" s="24" t="str">
        <f>IF(EH411&gt;0,WORKDAY(EF411,10),"-")</f>
        <v>-</v>
      </c>
      <c r="EL411" s="5"/>
      <c r="EM411" s="5"/>
      <c r="EN411" s="24" t="str">
        <f>IF(EM411&gt;0,WORKDAY(EJ411,10),"-")</f>
        <v>-</v>
      </c>
      <c r="EO411" s="24" t="str">
        <f>IF(EM411&gt;0,WORKDAY(EK411,10),"-")</f>
        <v>-</v>
      </c>
      <c r="EP411" s="5"/>
      <c r="EQ411" s="5"/>
      <c r="ER411" s="54"/>
      <c r="ES411" s="54"/>
      <c r="ET411" s="54"/>
      <c r="EU411" s="54"/>
      <c r="EV411" s="54"/>
      <c r="EW411" s="24"/>
      <c r="EX411" s="24"/>
      <c r="EY411" s="167"/>
      <c r="EZ411" s="167"/>
      <c r="FA411" s="193"/>
      <c r="FB411" s="214">
        <v>44216</v>
      </c>
      <c r="FC411" s="214">
        <f>FB411</f>
        <v>44216</v>
      </c>
      <c r="FD411" s="167"/>
      <c r="FE411" s="167"/>
      <c r="FF411" s="24" t="str">
        <f>IF(FE411&gt;0,WORKDAY(FB411,10),"-")</f>
        <v>-</v>
      </c>
      <c r="FG411" s="24" t="str">
        <f>IF(FE411&gt;0,WORKDAY(FC411,10),"-")</f>
        <v>-</v>
      </c>
      <c r="FH411" s="5"/>
      <c r="FI411" s="5"/>
      <c r="FJ411" s="34"/>
      <c r="FK411" s="24"/>
      <c r="FL411" s="24">
        <f t="shared" si="371"/>
        <v>0</v>
      </c>
      <c r="FM411" s="5"/>
      <c r="FN411" s="5"/>
      <c r="FO411" s="24" t="str">
        <f>IF(FN411&gt;0,WORKDAY(FK411,10),"-")</f>
        <v>-</v>
      </c>
      <c r="FP411" s="24" t="str">
        <f>IF(FN411&gt;0,WORKDAY(FL411,10),"-")</f>
        <v>-</v>
      </c>
      <c r="FQ411" s="5"/>
      <c r="FR411" s="5"/>
      <c r="FS411" s="54"/>
      <c r="FT411" s="24"/>
      <c r="FU411" s="24">
        <f t="shared" si="373"/>
        <v>0</v>
      </c>
      <c r="FV411" s="5"/>
      <c r="FW411" s="5"/>
      <c r="FX411" s="24" t="str">
        <f>IF(FW411&gt;0,WORKDAY(FT411,10),"-")</f>
        <v>-</v>
      </c>
      <c r="FY411" s="24" t="str">
        <f>IF(FW411&gt;0,WORKDAY(FU411,10),"-")</f>
        <v>-</v>
      </c>
      <c r="FZ411" s="5"/>
      <c r="GA411" s="5"/>
      <c r="GB411" s="54"/>
      <c r="GC411" s="54"/>
      <c r="GD411" s="54"/>
      <c r="GE411" s="54"/>
      <c r="GF411" s="54"/>
      <c r="GG411" s="54"/>
      <c r="GH411" s="54"/>
      <c r="GI411" s="54"/>
      <c r="GJ411" s="54"/>
      <c r="GK411" s="54"/>
      <c r="GL411" s="54"/>
      <c r="GM411" s="54"/>
      <c r="GN411" s="54"/>
      <c r="GO411" s="54"/>
      <c r="GP411" s="54"/>
      <c r="GQ411" s="54"/>
      <c r="GR411" s="54"/>
      <c r="GS411" s="54"/>
      <c r="GT411" s="54"/>
      <c r="GU411" s="54"/>
      <c r="GV411" s="54"/>
      <c r="GW411" s="54"/>
      <c r="GX411" s="54"/>
      <c r="GY411" s="54"/>
      <c r="GZ411" s="193"/>
      <c r="HA411" s="54"/>
      <c r="HB411" s="54"/>
      <c r="HC411" s="54"/>
      <c r="HD411" s="34">
        <f t="shared" ca="1" si="379"/>
        <v>1</v>
      </c>
      <c r="HE411" s="25">
        <f t="shared" ca="1" si="404"/>
        <v>6.8389057750759875E-4</v>
      </c>
      <c r="HF411" s="25">
        <f t="shared" ca="1" si="405"/>
        <v>1.5197568389057751E-3</v>
      </c>
      <c r="HG411" s="25">
        <f t="shared" ca="1" si="406"/>
        <v>9.0543259557344079E-4</v>
      </c>
      <c r="HH411" s="25">
        <f t="shared" ca="1" si="407"/>
        <v>2.012072434607646E-3</v>
      </c>
      <c r="HI411" s="25"/>
      <c r="HJ411" s="25"/>
      <c r="HK411" s="5"/>
      <c r="HL411" s="24">
        <f t="shared" ca="1" si="374"/>
        <v>44243</v>
      </c>
      <c r="HM411" s="107"/>
      <c r="HN411" s="85"/>
      <c r="HO411" s="204" t="str">
        <f t="shared" si="380"/>
        <v>ожидание A1</v>
      </c>
      <c r="HP411" s="204" t="str">
        <f t="shared" si="381"/>
        <v>не выгружено 00</v>
      </c>
      <c r="HQ411" s="182" t="str">
        <f t="shared" si="382"/>
        <v>выгружено A1</v>
      </c>
      <c r="HR411" s="182" t="str">
        <f t="shared" si="383"/>
        <v>ожидание A1</v>
      </c>
      <c r="HS411" s="182" t="b">
        <f t="shared" si="384"/>
        <v>0</v>
      </c>
      <c r="HT411" s="182" t="str">
        <f t="shared" si="385"/>
        <v>ожидание замечаний</v>
      </c>
      <c r="HU411" s="182" t="str">
        <f t="shared" si="386"/>
        <v>0055-P2-GA1-CPC-TRM-00656</v>
      </c>
      <c r="HV411" s="191">
        <f t="shared" si="387"/>
        <v>44243</v>
      </c>
      <c r="HW411" s="184" t="str">
        <f t="shared" si="388"/>
        <v>ожидание A1</v>
      </c>
      <c r="HX411" s="191" t="str">
        <f t="shared" si="389"/>
        <v>ожидание A1</v>
      </c>
      <c r="HY411" s="183"/>
      <c r="HZ411" s="182" t="str">
        <f t="shared" si="390"/>
        <v>выгружено</v>
      </c>
      <c r="IA411" s="182" t="str">
        <f t="shared" si="391"/>
        <v>A1</v>
      </c>
      <c r="IB411" s="182" t="str">
        <f t="shared" si="392"/>
        <v>ожидание замечаний к ревизии</v>
      </c>
      <c r="IC411" s="182" t="str">
        <f t="shared" si="393"/>
        <v>A1</v>
      </c>
      <c r="ID411" s="182" t="str">
        <f t="shared" si="394"/>
        <v>A1</v>
      </c>
      <c r="IE411" s="185" t="str">
        <f t="shared" si="395"/>
        <v>1</v>
      </c>
      <c r="IF411" s="135" t="s">
        <v>705</v>
      </c>
      <c r="IG411" s="181">
        <v>1</v>
      </c>
      <c r="IH411" s="85"/>
      <c r="II411" s="85"/>
      <c r="IJ411" s="85"/>
      <c r="IK411" s="85"/>
      <c r="IL411" s="85"/>
      <c r="IM411" s="85"/>
      <c r="IN411" s="85"/>
      <c r="IO411" s="85"/>
      <c r="IP411" s="85"/>
      <c r="IQ411" s="85"/>
      <c r="IR411" s="85"/>
      <c r="IS411" s="85"/>
      <c r="IT411" s="85"/>
      <c r="IU411" s="85"/>
      <c r="IV411" s="85"/>
      <c r="IW411" s="85"/>
      <c r="IX411" s="85"/>
      <c r="IY411" s="85"/>
      <c r="IZ411" s="85"/>
      <c r="JA411" s="85"/>
      <c r="JB411" s="85"/>
      <c r="JC411" s="85"/>
      <c r="JD411" s="85"/>
      <c r="JE411" s="85"/>
      <c r="JF411" s="85"/>
      <c r="JG411" s="85"/>
      <c r="JH411" s="85"/>
      <c r="JI411" s="85"/>
      <c r="JJ411" s="85"/>
      <c r="JK411" s="85"/>
      <c r="JL411" s="85"/>
      <c r="JM411" s="85"/>
      <c r="JN411" s="85"/>
      <c r="JO411" s="85"/>
      <c r="JP411" s="85"/>
      <c r="JQ411" s="85"/>
      <c r="JR411" s="85"/>
      <c r="JS411" s="85"/>
      <c r="JT411" s="85"/>
      <c r="JU411" s="85"/>
      <c r="JV411" s="85"/>
      <c r="JW411" s="85"/>
      <c r="JX411" s="85"/>
      <c r="JY411" s="85"/>
      <c r="JZ411" s="85"/>
      <c r="KA411" s="85"/>
      <c r="KB411" s="85"/>
      <c r="KC411" s="85"/>
    </row>
    <row r="412" spans="1:289" s="57" customFormat="1" ht="42.75" hidden="1" customHeight="1">
      <c r="A412" s="42"/>
      <c r="B412" s="19" t="s">
        <v>156</v>
      </c>
      <c r="C412" s="19" t="s">
        <v>157</v>
      </c>
      <c r="D412" s="5"/>
      <c r="E412" s="5"/>
      <c r="F412" s="5"/>
      <c r="G412" s="5"/>
      <c r="H412" s="5" t="s">
        <v>727</v>
      </c>
      <c r="I412" s="5" t="s">
        <v>736</v>
      </c>
      <c r="J412" s="5"/>
      <c r="K412" s="5"/>
      <c r="L412" s="5"/>
      <c r="M412" s="5"/>
      <c r="N412" s="5"/>
      <c r="O412" s="5"/>
      <c r="P412" s="5" t="s">
        <v>751</v>
      </c>
      <c r="Q412" s="5" t="s">
        <v>752</v>
      </c>
      <c r="R412" s="5" t="s">
        <v>209</v>
      </c>
      <c r="S412" s="5" t="s">
        <v>362</v>
      </c>
      <c r="T412" s="5" t="s">
        <v>370</v>
      </c>
      <c r="U412" s="5" t="s">
        <v>158</v>
      </c>
      <c r="V412" s="5"/>
      <c r="W412" s="5" t="str">
        <f>CONCATENATE(X412,"-",Y412,"-",Z412,AA412,,AB412,"-",AC412)</f>
        <v>3-70-JGCC-0001</v>
      </c>
      <c r="X412" s="19" t="s">
        <v>180</v>
      </c>
      <c r="Y412" s="19">
        <v>70</v>
      </c>
      <c r="Z412" s="19" t="s">
        <v>179</v>
      </c>
      <c r="AA412" s="19" t="s">
        <v>303</v>
      </c>
      <c r="AB412" s="19"/>
      <c r="AC412" s="19" t="s">
        <v>188</v>
      </c>
      <c r="AD412" s="5"/>
      <c r="AE412" s="19">
        <v>4</v>
      </c>
      <c r="AF412" s="19" t="s">
        <v>181</v>
      </c>
      <c r="AG412" s="19" t="s">
        <v>183</v>
      </c>
      <c r="AH412" s="19">
        <v>320</v>
      </c>
      <c r="AI412" s="19" t="s">
        <v>224</v>
      </c>
      <c r="AJ412" s="5"/>
      <c r="AK412" s="5"/>
      <c r="AL412" s="5" t="s">
        <v>121</v>
      </c>
      <c r="AM412" s="5"/>
      <c r="AN412" s="5" t="s">
        <v>169</v>
      </c>
      <c r="AO412" s="5" t="str">
        <f>CONCATENATE("0055-",B412,"-",C412,"-","4",".",AE412,".",AF412,".",AG412,".",AH412,"-",AL412,".",AN412,"-",AI412)</f>
        <v>0055-CPC-GA1-4.4.4.70.320-ATH2.V0-0011</v>
      </c>
      <c r="AP412" s="5" t="str">
        <f>CONCATENATE("0055-",B412,"-",C412,"-","4",".",AE412,".",AF412,".",AG412,".",AH412,"-",AL412,"-",AN412,"-",AI412,"_",BD412,"_",U412)</f>
        <v>0055-CPC-GA1-4.4.4.70.320-ATH2-V0-0011_A1_ER</v>
      </c>
      <c r="AQ412" s="13" t="s">
        <v>510</v>
      </c>
      <c r="AR412" s="13" t="s">
        <v>391</v>
      </c>
      <c r="AS412" s="13"/>
      <c r="AT412" s="13"/>
      <c r="AU412" s="13" t="s">
        <v>320</v>
      </c>
      <c r="AV412" s="13" t="s">
        <v>335</v>
      </c>
      <c r="AW412" s="13" t="str">
        <f>CONCATENATE(AQ412," ",AS412,CHAR(10),W412,CHAR(10),AU412)</f>
        <v>AGDS Control Cabinet 
3-70-JGCC-0001
General view drawings</v>
      </c>
      <c r="AX412" s="13" t="str">
        <f>CONCATENATE(AR412," ",AT412,CHAR(10),W412,CHAR(10),AV412)</f>
        <v>Системный шкаф АСКЗ 
3-70-JGCC-0001
Чертеж общего вида</v>
      </c>
      <c r="AY412" s="5"/>
      <c r="AZ412" s="5" t="s">
        <v>490</v>
      </c>
      <c r="BA412" s="167" t="s">
        <v>489</v>
      </c>
      <c r="BB412" s="5" t="str">
        <f>IF(FW412&gt;0,"02",IF(FN412&gt;0,"01",IF(FE412&gt;0,"00",IF(EM412&gt;0,"G1",IF(ED412&gt;0,"F1",IF(DU412&gt;0,"E1",IF(DL412&gt;0,"D1",IF(DC412&gt;0,"C1",IF(CT412&gt;0,"B1",IF(BM412&gt;0,"A1","-"))))))))))</f>
        <v>A1</v>
      </c>
      <c r="BC412" s="167" t="str">
        <f t="shared" si="408"/>
        <v>IFR</v>
      </c>
      <c r="BD412" s="5" t="str">
        <f t="shared" si="409"/>
        <v>A1</v>
      </c>
      <c r="BE412" s="5"/>
      <c r="BF412" s="5"/>
      <c r="BG412" s="12"/>
      <c r="BH412" s="5"/>
      <c r="BI412" s="5"/>
      <c r="BJ412" s="54">
        <f>FB412-(28+15)</f>
        <v>44173</v>
      </c>
      <c r="BK412" s="54">
        <f ca="1">IF(BM412&gt;0,BL412,IF(BJ412&lt;TODAY(),WORKDAY(TODAY(),10),BJ412))</f>
        <v>44243</v>
      </c>
      <c r="BL412" s="193">
        <v>44243</v>
      </c>
      <c r="BM412" s="167" t="s">
        <v>781</v>
      </c>
      <c r="BN412" s="167"/>
      <c r="BO412" s="167"/>
      <c r="BP412" s="167"/>
      <c r="BQ412" s="167"/>
      <c r="BR412" s="157"/>
      <c r="BS412" s="157"/>
      <c r="BT412" s="157"/>
      <c r="BU412" s="157"/>
      <c r="BV412" s="157"/>
      <c r="BW412" s="147"/>
      <c r="BX412" s="147"/>
      <c r="BY412" s="147"/>
      <c r="BZ412" s="147"/>
      <c r="CA412" s="147"/>
      <c r="CB412" s="125"/>
      <c r="CC412" s="125"/>
      <c r="CD412" s="125"/>
      <c r="CE412" s="125"/>
      <c r="CF412" s="125"/>
      <c r="CG412" s="125"/>
      <c r="CH412" s="125"/>
      <c r="CI412" s="125"/>
      <c r="CJ412" s="125"/>
      <c r="CK412" s="125"/>
      <c r="CL412" s="24">
        <f>WORKDAY(BJ412,20)</f>
        <v>44201</v>
      </c>
      <c r="CM412" s="24">
        <f ca="1">IF(BM412&gt;0,WORKDAY(BK412,10),"-")</f>
        <v>44257</v>
      </c>
      <c r="CN412" s="54"/>
      <c r="CO412" s="117"/>
      <c r="CP412" s="34"/>
      <c r="CQ412" s="24">
        <f>WORKDAY(CL412,10)</f>
        <v>44215</v>
      </c>
      <c r="CR412" s="24" t="str">
        <f>IF(CO412&gt;0,WORKDAY(CM412,10),"-")</f>
        <v>-</v>
      </c>
      <c r="CS412" s="54"/>
      <c r="CT412" s="5"/>
      <c r="CU412" s="24" t="str">
        <f>IF(CT412&gt;0,WORKDAY(CQ412,10),"-")</f>
        <v>-</v>
      </c>
      <c r="CV412" s="24" t="str">
        <f>IF(CT412&gt;0,WORKDAY(CR412,10),"-")</f>
        <v>-</v>
      </c>
      <c r="CW412" s="54"/>
      <c r="CX412" s="5"/>
      <c r="CY412" s="34"/>
      <c r="CZ412" s="24" t="str">
        <f>IF(CX412&gt;0,WORKDAY(CU412,10),"-")</f>
        <v>-</v>
      </c>
      <c r="DA412" s="24" t="str">
        <f>IF(CX412&gt;0,WORKDAY(CV412,10),"-")</f>
        <v>-</v>
      </c>
      <c r="DB412" s="24"/>
      <c r="DC412" s="5"/>
      <c r="DD412" s="24" t="str">
        <f>IF(DC412&gt;0,WORKDAY(CZ412,10),"-")</f>
        <v>-</v>
      </c>
      <c r="DE412" s="24" t="str">
        <f>IF(DC412&gt;0,WORKDAY(DA412,10),"-")</f>
        <v>-</v>
      </c>
      <c r="DF412" s="5"/>
      <c r="DG412" s="5"/>
      <c r="DH412" s="54"/>
      <c r="DI412" s="24" t="str">
        <f>IF(DG412&gt;0,WORKDAY(DD412,10),"-")</f>
        <v>-</v>
      </c>
      <c r="DJ412" s="24" t="str">
        <f>IF(DG412&gt;0,WORKDAY(DE412,10),"-")</f>
        <v>-</v>
      </c>
      <c r="DK412" s="5"/>
      <c r="DL412" s="5"/>
      <c r="DM412" s="24" t="str">
        <f>IF(DL412&gt;0,WORKDAY(DI412,10),"-")</f>
        <v>-</v>
      </c>
      <c r="DN412" s="24" t="str">
        <f>IF(DL412&gt;0,WORKDAY(DJ412,10),"-")</f>
        <v>-</v>
      </c>
      <c r="DO412" s="5"/>
      <c r="DP412" s="5"/>
      <c r="DQ412" s="54"/>
      <c r="DR412" s="24" t="str">
        <f>IF(DP412&gt;0,WORKDAY(DM412,10),"-")</f>
        <v>-</v>
      </c>
      <c r="DS412" s="24" t="str">
        <f>IF(DP412&gt;0,WORKDAY(DN412,10),"-")</f>
        <v>-</v>
      </c>
      <c r="DT412" s="5"/>
      <c r="DU412" s="5"/>
      <c r="DV412" s="24" t="str">
        <f>IF(DU412&gt;0,WORKDAY(DR412,10),"-")</f>
        <v>-</v>
      </c>
      <c r="DW412" s="24" t="str">
        <f>IF(DU412&gt;0,WORKDAY(DS412,10),"-")</f>
        <v>-</v>
      </c>
      <c r="DX412" s="5"/>
      <c r="DY412" s="5"/>
      <c r="DZ412" s="54"/>
      <c r="EA412" s="24" t="str">
        <f>IF(DY412&gt;0,WORKDAY(DV412,10),"-")</f>
        <v>-</v>
      </c>
      <c r="EB412" s="24" t="str">
        <f>IF(DY412&gt;0,WORKDAY(DW412,10),"-")</f>
        <v>-</v>
      </c>
      <c r="EC412" s="5"/>
      <c r="ED412" s="5"/>
      <c r="EE412" s="24" t="str">
        <f>IF(ED412&gt;0,WORKDAY(EA412,10),"-")</f>
        <v>-</v>
      </c>
      <c r="EF412" s="24" t="str">
        <f>IF(ED412&gt;0,WORKDAY(EB412,10),"-")</f>
        <v>-</v>
      </c>
      <c r="EG412" s="5"/>
      <c r="EH412" s="5"/>
      <c r="EI412" s="54"/>
      <c r="EJ412" s="24" t="str">
        <f>IF(EH412&gt;0,WORKDAY(EE412,10),"-")</f>
        <v>-</v>
      </c>
      <c r="EK412" s="24" t="str">
        <f>IF(EH412&gt;0,WORKDAY(EF412,10),"-")</f>
        <v>-</v>
      </c>
      <c r="EL412" s="5"/>
      <c r="EM412" s="5"/>
      <c r="EN412" s="24" t="str">
        <f>IF(EM412&gt;0,WORKDAY(EJ412,10),"-")</f>
        <v>-</v>
      </c>
      <c r="EO412" s="24" t="str">
        <f>IF(EM412&gt;0,WORKDAY(EK412,10),"-")</f>
        <v>-</v>
      </c>
      <c r="EP412" s="5"/>
      <c r="EQ412" s="5"/>
      <c r="ER412" s="54"/>
      <c r="ES412" s="54"/>
      <c r="ET412" s="54"/>
      <c r="EU412" s="54"/>
      <c r="EV412" s="54"/>
      <c r="EW412" s="24"/>
      <c r="EX412" s="24"/>
      <c r="EY412" s="167"/>
      <c r="EZ412" s="167"/>
      <c r="FA412" s="193"/>
      <c r="FB412" s="214">
        <v>44216</v>
      </c>
      <c r="FC412" s="214">
        <f>FB412</f>
        <v>44216</v>
      </c>
      <c r="FD412" s="167"/>
      <c r="FE412" s="167"/>
      <c r="FF412" s="24" t="str">
        <f>IF(FE412&gt;0,WORKDAY(FB412,10),"-")</f>
        <v>-</v>
      </c>
      <c r="FG412" s="24" t="str">
        <f>IF(FE412&gt;0,WORKDAY(FC412,10),"-")</f>
        <v>-</v>
      </c>
      <c r="FH412" s="5"/>
      <c r="FI412" s="5"/>
      <c r="FJ412" s="34"/>
      <c r="FK412" s="24"/>
      <c r="FL412" s="24">
        <f t="shared" si="371"/>
        <v>0</v>
      </c>
      <c r="FM412" s="5"/>
      <c r="FN412" s="5"/>
      <c r="FO412" s="24" t="str">
        <f>IF(FN412&gt;0,WORKDAY(FK412,10),"-")</f>
        <v>-</v>
      </c>
      <c r="FP412" s="24" t="str">
        <f>IF(FN412&gt;0,WORKDAY(FL412,10),"-")</f>
        <v>-</v>
      </c>
      <c r="FQ412" s="5"/>
      <c r="FR412" s="5"/>
      <c r="FS412" s="54"/>
      <c r="FT412" s="24"/>
      <c r="FU412" s="24">
        <f t="shared" si="373"/>
        <v>0</v>
      </c>
      <c r="FV412" s="5"/>
      <c r="FW412" s="5"/>
      <c r="FX412" s="24" t="str">
        <f>IF(FW412&gt;0,WORKDAY(FT412,10),"-")</f>
        <v>-</v>
      </c>
      <c r="FY412" s="24" t="str">
        <f>IF(FW412&gt;0,WORKDAY(FU412,10),"-")</f>
        <v>-</v>
      </c>
      <c r="FZ412" s="5"/>
      <c r="GA412" s="5"/>
      <c r="GB412" s="54"/>
      <c r="GC412" s="54"/>
      <c r="GD412" s="54"/>
      <c r="GE412" s="54"/>
      <c r="GF412" s="54"/>
      <c r="GG412" s="54"/>
      <c r="GH412" s="54"/>
      <c r="GI412" s="54"/>
      <c r="GJ412" s="54"/>
      <c r="GK412" s="54"/>
      <c r="GL412" s="54"/>
      <c r="GM412" s="54"/>
      <c r="GN412" s="54"/>
      <c r="GO412" s="54"/>
      <c r="GP412" s="54"/>
      <c r="GQ412" s="54"/>
      <c r="GR412" s="54"/>
      <c r="GS412" s="54"/>
      <c r="GT412" s="54"/>
      <c r="GU412" s="54"/>
      <c r="GV412" s="54"/>
      <c r="GW412" s="54"/>
      <c r="GX412" s="54"/>
      <c r="GY412" s="54"/>
      <c r="GZ412" s="193"/>
      <c r="HA412" s="54"/>
      <c r="HB412" s="54"/>
      <c r="HC412" s="54"/>
      <c r="HD412" s="34">
        <f t="shared" ca="1" si="379"/>
        <v>1</v>
      </c>
      <c r="HE412" s="25">
        <f t="shared" ca="1" si="404"/>
        <v>6.8389057750759875E-4</v>
      </c>
      <c r="HF412" s="25">
        <f t="shared" ca="1" si="405"/>
        <v>1.5197568389057751E-3</v>
      </c>
      <c r="HG412" s="25">
        <f t="shared" ca="1" si="406"/>
        <v>9.0543259557344079E-4</v>
      </c>
      <c r="HH412" s="25">
        <f t="shared" ca="1" si="407"/>
        <v>2.012072434607646E-3</v>
      </c>
      <c r="HI412" s="25"/>
      <c r="HJ412" s="25"/>
      <c r="HK412" s="5"/>
      <c r="HL412" s="24">
        <f t="shared" ca="1" si="374"/>
        <v>44243</v>
      </c>
      <c r="HM412" s="107"/>
      <c r="HN412" s="85"/>
      <c r="HO412" s="204" t="str">
        <f t="shared" si="380"/>
        <v>ожидание A1</v>
      </c>
      <c r="HP412" s="204" t="str">
        <f t="shared" si="381"/>
        <v>не выгружено 00</v>
      </c>
      <c r="HQ412" s="182" t="str">
        <f t="shared" si="382"/>
        <v>выгружено A1</v>
      </c>
      <c r="HR412" s="182" t="str">
        <f t="shared" si="383"/>
        <v>ожидание A1</v>
      </c>
      <c r="HS412" s="182" t="b">
        <f t="shared" si="384"/>
        <v>0</v>
      </c>
      <c r="HT412" s="182" t="str">
        <f t="shared" si="385"/>
        <v>ожидание замечаний</v>
      </c>
      <c r="HU412" s="182" t="str">
        <f t="shared" si="386"/>
        <v>0055-P2-GA1-CPC-TRM-00656</v>
      </c>
      <c r="HV412" s="191">
        <f t="shared" si="387"/>
        <v>44243</v>
      </c>
      <c r="HW412" s="184" t="str">
        <f t="shared" si="388"/>
        <v>ожидание A1</v>
      </c>
      <c r="HX412" s="191" t="str">
        <f t="shared" si="389"/>
        <v>ожидание A1</v>
      </c>
      <c r="HY412" s="183"/>
      <c r="HZ412" s="182" t="str">
        <f t="shared" si="390"/>
        <v>выгружено</v>
      </c>
      <c r="IA412" s="182" t="str">
        <f t="shared" si="391"/>
        <v>A1</v>
      </c>
      <c r="IB412" s="182" t="str">
        <f t="shared" si="392"/>
        <v>ожидание замечаний к ревизии</v>
      </c>
      <c r="IC412" s="182" t="str">
        <f t="shared" si="393"/>
        <v>A1</v>
      </c>
      <c r="ID412" s="182" t="str">
        <f t="shared" si="394"/>
        <v>A1</v>
      </c>
      <c r="IE412" s="185" t="str">
        <f t="shared" si="395"/>
        <v>1</v>
      </c>
      <c r="IF412" s="135" t="s">
        <v>705</v>
      </c>
      <c r="IG412" s="181">
        <v>1</v>
      </c>
      <c r="IH412" s="85"/>
      <c r="II412" s="85"/>
      <c r="IJ412" s="85"/>
      <c r="IK412" s="85"/>
      <c r="IL412" s="85"/>
      <c r="IM412" s="85"/>
      <c r="IN412" s="85"/>
      <c r="IO412" s="85"/>
      <c r="IP412" s="85"/>
      <c r="IQ412" s="85"/>
      <c r="IR412" s="85"/>
      <c r="IS412" s="85"/>
      <c r="IT412" s="85"/>
      <c r="IU412" s="85"/>
      <c r="IV412" s="85"/>
      <c r="IW412" s="85"/>
      <c r="IX412" s="85"/>
      <c r="IY412" s="85"/>
      <c r="IZ412" s="85"/>
      <c r="JA412" s="85"/>
      <c r="JB412" s="85"/>
      <c r="JC412" s="85"/>
      <c r="JD412" s="85"/>
      <c r="JE412" s="85"/>
      <c r="JF412" s="85"/>
      <c r="JG412" s="85"/>
      <c r="JH412" s="85"/>
      <c r="JI412" s="85"/>
      <c r="JJ412" s="85"/>
      <c r="JK412" s="85"/>
      <c r="JL412" s="85"/>
      <c r="JM412" s="85"/>
      <c r="JN412" s="85"/>
      <c r="JO412" s="85"/>
      <c r="JP412" s="85"/>
      <c r="JQ412" s="85"/>
      <c r="JR412" s="85"/>
      <c r="JS412" s="85"/>
      <c r="JT412" s="85"/>
      <c r="JU412" s="85"/>
      <c r="JV412" s="85"/>
      <c r="JW412" s="85"/>
      <c r="JX412" s="85"/>
      <c r="JY412" s="85"/>
      <c r="JZ412" s="85"/>
      <c r="KA412" s="85"/>
      <c r="KB412" s="85"/>
      <c r="KC412" s="85"/>
    </row>
    <row r="413" spans="1:289" s="57" customFormat="1" ht="42.75" hidden="1" customHeight="1">
      <c r="A413" s="42"/>
      <c r="B413" s="19" t="s">
        <v>156</v>
      </c>
      <c r="C413" s="19" t="s">
        <v>157</v>
      </c>
      <c r="D413" s="5"/>
      <c r="E413" s="5"/>
      <c r="F413" s="5"/>
      <c r="G413" s="5"/>
      <c r="H413" s="5" t="s">
        <v>727</v>
      </c>
      <c r="I413" s="5" t="s">
        <v>736</v>
      </c>
      <c r="J413" s="5"/>
      <c r="K413" s="5"/>
      <c r="L413" s="5"/>
      <c r="M413" s="5"/>
      <c r="N413" s="5"/>
      <c r="O413" s="5"/>
      <c r="P413" s="5" t="s">
        <v>751</v>
      </c>
      <c r="Q413" s="5" t="s">
        <v>752</v>
      </c>
      <c r="R413" s="5" t="s">
        <v>209</v>
      </c>
      <c r="S413" s="5" t="s">
        <v>362</v>
      </c>
      <c r="T413" s="5" t="s">
        <v>370</v>
      </c>
      <c r="U413" s="5" t="s">
        <v>158</v>
      </c>
      <c r="V413" s="5"/>
      <c r="W413" s="5" t="str">
        <f>CONCATENATE(X413,"-",Y413,"-",Z413,AA413,,AB413,"-",AC413)</f>
        <v>3-70-JGCC-0001</v>
      </c>
      <c r="X413" s="19" t="s">
        <v>180</v>
      </c>
      <c r="Y413" s="19">
        <v>70</v>
      </c>
      <c r="Z413" s="19" t="s">
        <v>179</v>
      </c>
      <c r="AA413" s="19" t="s">
        <v>303</v>
      </c>
      <c r="AB413" s="19"/>
      <c r="AC413" s="19" t="s">
        <v>188</v>
      </c>
      <c r="AD413" s="5"/>
      <c r="AE413" s="19">
        <v>4</v>
      </c>
      <c r="AF413" s="19" t="s">
        <v>181</v>
      </c>
      <c r="AG413" s="19" t="s">
        <v>183</v>
      </c>
      <c r="AH413" s="19">
        <v>320</v>
      </c>
      <c r="AI413" s="19" t="s">
        <v>224</v>
      </c>
      <c r="AJ413" s="5"/>
      <c r="AK413" s="5"/>
      <c r="AL413" s="5" t="s">
        <v>121</v>
      </c>
      <c r="AM413" s="5"/>
      <c r="AN413" s="5" t="s">
        <v>170</v>
      </c>
      <c r="AO413" s="5" t="str">
        <f>CONCATENATE("0055-",B413,"-",C413,"-","4",".",AE413,".",AF413,".",AG413,".",AH413,"-",AL413,".",AN413,"-",AI413)</f>
        <v>0055-CPC-GA1-4.4.4.70.320-ATH2.SB-0011</v>
      </c>
      <c r="AP413" s="5" t="str">
        <f>CONCATENATE("0055-",B413,"-",C413,"-","4",".",AE413,".",AF413,".",AG413,".",AH413,"-",AL413,"-",AN413,"-",AI413,"_",BD413,"_",U413)</f>
        <v>0055-CPC-GA1-4.4.4.70.320-ATH2-SB-0011_A1_ER</v>
      </c>
      <c r="AQ413" s="13" t="s">
        <v>510</v>
      </c>
      <c r="AR413" s="13" t="s">
        <v>391</v>
      </c>
      <c r="AS413" s="13"/>
      <c r="AT413" s="13"/>
      <c r="AU413" s="13" t="s">
        <v>321</v>
      </c>
      <c r="AV413" s="13" t="s">
        <v>336</v>
      </c>
      <c r="AW413" s="13" t="str">
        <f>CONCATENATE(AQ413," ",AS413,CHAR(10),W413,CHAR(10),AU413)</f>
        <v>AGDS Control Cabinet 
3-70-JGCC-0001
Electrical circuits</v>
      </c>
      <c r="AX413" s="13" t="str">
        <f>CONCATENATE(AR413," ",AT413,CHAR(10),W413,CHAR(10),AV413)</f>
        <v>Системный шкаф АСКЗ 
3-70-JGCC-0001
Схема электрическая принципиальная</v>
      </c>
      <c r="AY413" s="5"/>
      <c r="AZ413" s="5" t="s">
        <v>490</v>
      </c>
      <c r="BA413" s="167" t="s">
        <v>489</v>
      </c>
      <c r="BB413" s="5" t="str">
        <f>IF(FW413&gt;0,"02",IF(FN413&gt;0,"01",IF(FE413&gt;0,"00",IF(EM413&gt;0,"G1",IF(ED413&gt;0,"F1",IF(DU413&gt;0,"E1",IF(DL413&gt;0,"D1",IF(DC413&gt;0,"C1",IF(CT413&gt;0,"B1",IF(BM413&gt;0,"A1","-"))))))))))</f>
        <v>A1</v>
      </c>
      <c r="BC413" s="167" t="str">
        <f t="shared" si="408"/>
        <v>IFR</v>
      </c>
      <c r="BD413" s="5" t="str">
        <f t="shared" si="409"/>
        <v>A1</v>
      </c>
      <c r="BE413" s="5"/>
      <c r="BF413" s="5"/>
      <c r="BG413" s="12"/>
      <c r="BH413" s="5"/>
      <c r="BI413" s="5"/>
      <c r="BJ413" s="54">
        <f>FB413-(28+15)</f>
        <v>44173</v>
      </c>
      <c r="BK413" s="54">
        <f ca="1">IF(BM413&gt;0,BL413,IF(BJ413&lt;TODAY(),WORKDAY(TODAY(),10),BJ413))</f>
        <v>44243</v>
      </c>
      <c r="BL413" s="193">
        <v>44243</v>
      </c>
      <c r="BM413" s="167" t="s">
        <v>781</v>
      </c>
      <c r="BN413" s="167"/>
      <c r="BO413" s="167"/>
      <c r="BP413" s="167"/>
      <c r="BQ413" s="167"/>
      <c r="BR413" s="157"/>
      <c r="BS413" s="157"/>
      <c r="BT413" s="157"/>
      <c r="BU413" s="157"/>
      <c r="BV413" s="157"/>
      <c r="BW413" s="147"/>
      <c r="BX413" s="147"/>
      <c r="BY413" s="147"/>
      <c r="BZ413" s="147"/>
      <c r="CA413" s="147"/>
      <c r="CB413" s="125"/>
      <c r="CC413" s="125"/>
      <c r="CD413" s="125"/>
      <c r="CE413" s="125"/>
      <c r="CF413" s="125"/>
      <c r="CG413" s="125"/>
      <c r="CH413" s="125"/>
      <c r="CI413" s="125"/>
      <c r="CJ413" s="125"/>
      <c r="CK413" s="125"/>
      <c r="CL413" s="24">
        <f>WORKDAY(BJ413,20)</f>
        <v>44201</v>
      </c>
      <c r="CM413" s="24">
        <f ca="1">IF(BM413&gt;0,WORKDAY(BK413,10),"-")</f>
        <v>44257</v>
      </c>
      <c r="CN413" s="54"/>
      <c r="CO413" s="117"/>
      <c r="CP413" s="34"/>
      <c r="CQ413" s="24">
        <f>WORKDAY(CL413,10)</f>
        <v>44215</v>
      </c>
      <c r="CR413" s="24" t="str">
        <f>IF(CO413&gt;0,WORKDAY(CM413,10),"-")</f>
        <v>-</v>
      </c>
      <c r="CS413" s="54"/>
      <c r="CT413" s="5"/>
      <c r="CU413" s="24" t="str">
        <f>IF(CT413&gt;0,WORKDAY(CQ413,10),"-")</f>
        <v>-</v>
      </c>
      <c r="CV413" s="24" t="str">
        <f>IF(CT413&gt;0,WORKDAY(CR413,10),"-")</f>
        <v>-</v>
      </c>
      <c r="CW413" s="54"/>
      <c r="CX413" s="5"/>
      <c r="CY413" s="34"/>
      <c r="CZ413" s="24" t="str">
        <f>IF(CX413&gt;0,WORKDAY(CU413,10),"-")</f>
        <v>-</v>
      </c>
      <c r="DA413" s="24" t="str">
        <f>IF(CX413&gt;0,WORKDAY(CV413,10),"-")</f>
        <v>-</v>
      </c>
      <c r="DB413" s="24"/>
      <c r="DC413" s="5"/>
      <c r="DD413" s="24" t="str">
        <f>IF(DC413&gt;0,WORKDAY(CZ413,10),"-")</f>
        <v>-</v>
      </c>
      <c r="DE413" s="24" t="str">
        <f>IF(DC413&gt;0,WORKDAY(DA413,10),"-")</f>
        <v>-</v>
      </c>
      <c r="DF413" s="5"/>
      <c r="DG413" s="5"/>
      <c r="DH413" s="54"/>
      <c r="DI413" s="24" t="str">
        <f>IF(DG413&gt;0,WORKDAY(DD413,10),"-")</f>
        <v>-</v>
      </c>
      <c r="DJ413" s="24" t="str">
        <f>IF(DG413&gt;0,WORKDAY(DE413,10),"-")</f>
        <v>-</v>
      </c>
      <c r="DK413" s="5"/>
      <c r="DL413" s="5"/>
      <c r="DM413" s="24" t="str">
        <f>IF(DL413&gt;0,WORKDAY(DI413,10),"-")</f>
        <v>-</v>
      </c>
      <c r="DN413" s="24" t="str">
        <f>IF(DL413&gt;0,WORKDAY(DJ413,10),"-")</f>
        <v>-</v>
      </c>
      <c r="DO413" s="5"/>
      <c r="DP413" s="5"/>
      <c r="DQ413" s="54"/>
      <c r="DR413" s="24" t="str">
        <f>IF(DP413&gt;0,WORKDAY(DM413,10),"-")</f>
        <v>-</v>
      </c>
      <c r="DS413" s="24" t="str">
        <f>IF(DP413&gt;0,WORKDAY(DN413,10),"-")</f>
        <v>-</v>
      </c>
      <c r="DT413" s="5"/>
      <c r="DU413" s="5"/>
      <c r="DV413" s="24" t="str">
        <f>IF(DU413&gt;0,WORKDAY(DR413,10),"-")</f>
        <v>-</v>
      </c>
      <c r="DW413" s="24" t="str">
        <f>IF(DU413&gt;0,WORKDAY(DS413,10),"-")</f>
        <v>-</v>
      </c>
      <c r="DX413" s="5"/>
      <c r="DY413" s="5"/>
      <c r="DZ413" s="54"/>
      <c r="EA413" s="24" t="str">
        <f>IF(DY413&gt;0,WORKDAY(DV413,10),"-")</f>
        <v>-</v>
      </c>
      <c r="EB413" s="24" t="str">
        <f>IF(DY413&gt;0,WORKDAY(DW413,10),"-")</f>
        <v>-</v>
      </c>
      <c r="EC413" s="5"/>
      <c r="ED413" s="5"/>
      <c r="EE413" s="24" t="str">
        <f>IF(ED413&gt;0,WORKDAY(EA413,10),"-")</f>
        <v>-</v>
      </c>
      <c r="EF413" s="24" t="str">
        <f>IF(ED413&gt;0,WORKDAY(EB413,10),"-")</f>
        <v>-</v>
      </c>
      <c r="EG413" s="5"/>
      <c r="EH413" s="5"/>
      <c r="EI413" s="54"/>
      <c r="EJ413" s="24" t="str">
        <f>IF(EH413&gt;0,WORKDAY(EE413,10),"-")</f>
        <v>-</v>
      </c>
      <c r="EK413" s="24" t="str">
        <f>IF(EH413&gt;0,WORKDAY(EF413,10),"-")</f>
        <v>-</v>
      </c>
      <c r="EL413" s="5"/>
      <c r="EM413" s="5"/>
      <c r="EN413" s="24" t="str">
        <f>IF(EM413&gt;0,WORKDAY(EJ413,10),"-")</f>
        <v>-</v>
      </c>
      <c r="EO413" s="24" t="str">
        <f>IF(EM413&gt;0,WORKDAY(EK413,10),"-")</f>
        <v>-</v>
      </c>
      <c r="EP413" s="5"/>
      <c r="EQ413" s="5"/>
      <c r="ER413" s="54"/>
      <c r="ES413" s="54"/>
      <c r="ET413" s="54"/>
      <c r="EU413" s="54"/>
      <c r="EV413" s="54"/>
      <c r="EW413" s="24"/>
      <c r="EX413" s="24"/>
      <c r="EY413" s="167"/>
      <c r="EZ413" s="167"/>
      <c r="FA413" s="193"/>
      <c r="FB413" s="214">
        <v>44216</v>
      </c>
      <c r="FC413" s="214">
        <f>FB413</f>
        <v>44216</v>
      </c>
      <c r="FD413" s="167"/>
      <c r="FE413" s="167"/>
      <c r="FF413" s="24" t="str">
        <f>IF(FE413&gt;0,WORKDAY(FB413,10),"-")</f>
        <v>-</v>
      </c>
      <c r="FG413" s="24" t="str">
        <f>IF(FE413&gt;0,WORKDAY(FC413,10),"-")</f>
        <v>-</v>
      </c>
      <c r="FH413" s="5"/>
      <c r="FI413" s="5"/>
      <c r="FJ413" s="34"/>
      <c r="FK413" s="24"/>
      <c r="FL413" s="24">
        <f t="shared" si="371"/>
        <v>0</v>
      </c>
      <c r="FM413" s="5"/>
      <c r="FN413" s="5"/>
      <c r="FO413" s="24" t="str">
        <f>IF(FN413&gt;0,WORKDAY(FK413,10),"-")</f>
        <v>-</v>
      </c>
      <c r="FP413" s="24" t="str">
        <f>IF(FN413&gt;0,WORKDAY(FL413,10),"-")</f>
        <v>-</v>
      </c>
      <c r="FQ413" s="5"/>
      <c r="FR413" s="5"/>
      <c r="FS413" s="54"/>
      <c r="FT413" s="24"/>
      <c r="FU413" s="24">
        <f t="shared" si="373"/>
        <v>0</v>
      </c>
      <c r="FV413" s="5"/>
      <c r="FW413" s="5"/>
      <c r="FX413" s="24" t="str">
        <f>IF(FW413&gt;0,WORKDAY(FT413,10),"-")</f>
        <v>-</v>
      </c>
      <c r="FY413" s="24" t="str">
        <f>IF(FW413&gt;0,WORKDAY(FU413,10),"-")</f>
        <v>-</v>
      </c>
      <c r="FZ413" s="5"/>
      <c r="GA413" s="5"/>
      <c r="GB413" s="54"/>
      <c r="GC413" s="54"/>
      <c r="GD413" s="54"/>
      <c r="GE413" s="54"/>
      <c r="GF413" s="54"/>
      <c r="GG413" s="54"/>
      <c r="GH413" s="54"/>
      <c r="GI413" s="54"/>
      <c r="GJ413" s="54"/>
      <c r="GK413" s="54"/>
      <c r="GL413" s="54"/>
      <c r="GM413" s="54"/>
      <c r="GN413" s="54"/>
      <c r="GO413" s="54"/>
      <c r="GP413" s="54"/>
      <c r="GQ413" s="54"/>
      <c r="GR413" s="54"/>
      <c r="GS413" s="54"/>
      <c r="GT413" s="54"/>
      <c r="GU413" s="54"/>
      <c r="GV413" s="54"/>
      <c r="GW413" s="54"/>
      <c r="GX413" s="54"/>
      <c r="GY413" s="54"/>
      <c r="GZ413" s="193"/>
      <c r="HA413" s="54"/>
      <c r="HB413" s="54"/>
      <c r="HC413" s="54"/>
      <c r="HD413" s="34">
        <f t="shared" ca="1" si="379"/>
        <v>1</v>
      </c>
      <c r="HE413" s="25">
        <f t="shared" ca="1" si="404"/>
        <v>6.8389057750759875E-4</v>
      </c>
      <c r="HF413" s="25">
        <f t="shared" ca="1" si="405"/>
        <v>1.5197568389057751E-3</v>
      </c>
      <c r="HG413" s="25">
        <f t="shared" ca="1" si="406"/>
        <v>9.0543259557344079E-4</v>
      </c>
      <c r="HH413" s="25">
        <f t="shared" ca="1" si="407"/>
        <v>2.012072434607646E-3</v>
      </c>
      <c r="HI413" s="25"/>
      <c r="HJ413" s="25"/>
      <c r="HK413" s="5"/>
      <c r="HL413" s="24">
        <f t="shared" ca="1" si="374"/>
        <v>44243</v>
      </c>
      <c r="HM413" s="107"/>
      <c r="HN413" s="85"/>
      <c r="HO413" s="204" t="str">
        <f t="shared" si="380"/>
        <v>ожидание A1</v>
      </c>
      <c r="HP413" s="204" t="str">
        <f t="shared" si="381"/>
        <v>не выгружено 00</v>
      </c>
      <c r="HQ413" s="182" t="str">
        <f t="shared" si="382"/>
        <v>выгружено A1</v>
      </c>
      <c r="HR413" s="182" t="str">
        <f t="shared" si="383"/>
        <v>ожидание A1</v>
      </c>
      <c r="HS413" s="182" t="b">
        <f t="shared" si="384"/>
        <v>0</v>
      </c>
      <c r="HT413" s="182" t="str">
        <f t="shared" si="385"/>
        <v>ожидание замечаний</v>
      </c>
      <c r="HU413" s="182" t="str">
        <f t="shared" si="386"/>
        <v>0055-P2-GA1-CPC-TRM-00656</v>
      </c>
      <c r="HV413" s="191">
        <f t="shared" si="387"/>
        <v>44243</v>
      </c>
      <c r="HW413" s="184" t="str">
        <f t="shared" si="388"/>
        <v>ожидание A1</v>
      </c>
      <c r="HX413" s="191" t="str">
        <f t="shared" si="389"/>
        <v>ожидание A1</v>
      </c>
      <c r="HY413" s="183"/>
      <c r="HZ413" s="182" t="str">
        <f t="shared" si="390"/>
        <v>выгружено</v>
      </c>
      <c r="IA413" s="182" t="str">
        <f t="shared" si="391"/>
        <v>A1</v>
      </c>
      <c r="IB413" s="182" t="str">
        <f t="shared" si="392"/>
        <v>ожидание замечаний к ревизии</v>
      </c>
      <c r="IC413" s="182" t="str">
        <f t="shared" si="393"/>
        <v>A1</v>
      </c>
      <c r="ID413" s="182" t="str">
        <f t="shared" si="394"/>
        <v>A1</v>
      </c>
      <c r="IE413" s="185" t="str">
        <f t="shared" si="395"/>
        <v>1</v>
      </c>
      <c r="IF413" s="135" t="s">
        <v>705</v>
      </c>
      <c r="IG413" s="181">
        <v>1</v>
      </c>
      <c r="IH413" s="85"/>
      <c r="II413" s="85"/>
      <c r="IJ413" s="85"/>
      <c r="IK413" s="85"/>
      <c r="IL413" s="85"/>
      <c r="IM413" s="85"/>
      <c r="IN413" s="85"/>
      <c r="IO413" s="85"/>
      <c r="IP413" s="85"/>
      <c r="IQ413" s="85"/>
      <c r="IR413" s="85"/>
      <c r="IS413" s="85"/>
      <c r="IT413" s="85"/>
      <c r="IU413" s="85"/>
      <c r="IV413" s="85"/>
      <c r="IW413" s="85"/>
      <c r="IX413" s="85"/>
      <c r="IY413" s="85"/>
      <c r="IZ413" s="85"/>
      <c r="JA413" s="85"/>
      <c r="JB413" s="85"/>
      <c r="JC413" s="85"/>
      <c r="JD413" s="85"/>
      <c r="JE413" s="85"/>
      <c r="JF413" s="85"/>
      <c r="JG413" s="85"/>
      <c r="JH413" s="85"/>
      <c r="JI413" s="85"/>
      <c r="JJ413" s="85"/>
      <c r="JK413" s="85"/>
      <c r="JL413" s="85"/>
      <c r="JM413" s="85"/>
      <c r="JN413" s="85"/>
      <c r="JO413" s="85"/>
      <c r="JP413" s="85"/>
      <c r="JQ413" s="85"/>
      <c r="JR413" s="85"/>
      <c r="JS413" s="85"/>
      <c r="JT413" s="85"/>
      <c r="JU413" s="85"/>
      <c r="JV413" s="85"/>
      <c r="JW413" s="85"/>
      <c r="JX413" s="85"/>
      <c r="JY413" s="85"/>
      <c r="JZ413" s="85"/>
      <c r="KA413" s="85"/>
      <c r="KB413" s="85"/>
      <c r="KC413" s="85"/>
    </row>
    <row r="414" spans="1:289" s="57" customFormat="1" ht="42.75" hidden="1" customHeight="1">
      <c r="A414" s="42"/>
      <c r="B414" s="19" t="s">
        <v>156</v>
      </c>
      <c r="C414" s="19" t="s">
        <v>157</v>
      </c>
      <c r="D414" s="5"/>
      <c r="E414" s="5"/>
      <c r="F414" s="5"/>
      <c r="G414" s="5"/>
      <c r="H414" s="5" t="s">
        <v>727</v>
      </c>
      <c r="I414" s="5" t="s">
        <v>736</v>
      </c>
      <c r="J414" s="5"/>
      <c r="K414" s="5"/>
      <c r="L414" s="5"/>
      <c r="M414" s="5"/>
      <c r="N414" s="5"/>
      <c r="O414" s="5"/>
      <c r="P414" s="5" t="s">
        <v>751</v>
      </c>
      <c r="Q414" s="5" t="s">
        <v>752</v>
      </c>
      <c r="R414" s="5" t="s">
        <v>209</v>
      </c>
      <c r="S414" s="5" t="s">
        <v>362</v>
      </c>
      <c r="T414" s="5" t="s">
        <v>370</v>
      </c>
      <c r="U414" s="5" t="s">
        <v>158</v>
      </c>
      <c r="V414" s="5"/>
      <c r="W414" s="5" t="str">
        <f>CONCATENATE(X414,"-",Y414,"-",Z414,AA414,,AB414,"-",AC414)</f>
        <v>3-70-JGCC-0001</v>
      </c>
      <c r="X414" s="19" t="s">
        <v>180</v>
      </c>
      <c r="Y414" s="19">
        <v>70</v>
      </c>
      <c r="Z414" s="19" t="s">
        <v>179</v>
      </c>
      <c r="AA414" s="19" t="s">
        <v>303</v>
      </c>
      <c r="AB414" s="19"/>
      <c r="AC414" s="19" t="s">
        <v>188</v>
      </c>
      <c r="AD414" s="5"/>
      <c r="AE414" s="19">
        <v>4</v>
      </c>
      <c r="AF414" s="19" t="s">
        <v>181</v>
      </c>
      <c r="AG414" s="19" t="s">
        <v>183</v>
      </c>
      <c r="AH414" s="19">
        <v>320</v>
      </c>
      <c r="AI414" s="19" t="s">
        <v>224</v>
      </c>
      <c r="AJ414" s="5"/>
      <c r="AK414" s="5"/>
      <c r="AL414" s="5" t="s">
        <v>121</v>
      </c>
      <c r="AM414" s="5"/>
      <c r="AN414" s="5" t="s">
        <v>546</v>
      </c>
      <c r="AO414" s="5" t="str">
        <f>CONCATENATE("0055-",B414,"-",C414,"-","4",".",AE414,".",AF414,".",AG414,".",AH414,"-",AL414,".",AN414,"-",AI414)</f>
        <v>0055-CPC-GA1-4.4.4.70.320-ATH2.JH-0011</v>
      </c>
      <c r="AP414" s="5" t="str">
        <f>CONCATENATE("0055-",B414,"-",C414,"-","4",".",AE414,".",AF414,".",AG414,".",AH414,"-",AL414,"-",AN414,"-",AI414,"_",BD414,"_",U414)</f>
        <v>0055-CPC-GA1-4.4.4.70.320-ATH2-JH-0011_-_ER</v>
      </c>
      <c r="AQ414" s="13" t="s">
        <v>510</v>
      </c>
      <c r="AR414" s="13" t="s">
        <v>391</v>
      </c>
      <c r="AS414" s="13"/>
      <c r="AT414" s="13"/>
      <c r="AU414" s="13" t="s">
        <v>286</v>
      </c>
      <c r="AV414" s="13" t="s">
        <v>287</v>
      </c>
      <c r="AW414" s="13" t="str">
        <f>CONCATENATE(AQ414," ",AS414,CHAR(10),W414,CHAR(10),AU414)</f>
        <v>AGDS Control Cabinet 
3-70-JGCC-0001
Passport</v>
      </c>
      <c r="AX414" s="13" t="str">
        <f>CONCATENATE(AR414," ",AT414,CHAR(10),W414,CHAR(10),AV414)</f>
        <v>Системный шкаф АСКЗ 
3-70-JGCC-0001
Паспорт</v>
      </c>
      <c r="AY414" s="5"/>
      <c r="AZ414" s="5" t="s">
        <v>490</v>
      </c>
      <c r="BA414" s="5" t="s">
        <v>489</v>
      </c>
      <c r="BB414" s="5" t="str">
        <f>IF(FW414&gt;0,"02",IF(FN414&gt;0,"01",IF(FE414&gt;0,"00",IF(EM414&gt;0,"G1",IF(ED414&gt;0,"F1",IF(DU414&gt;0,"E1",IF(DL414&gt;0,"D1",IF(DC414&gt;0,"C1",IF(CT414&gt;0,"B1",IF(BM414&gt;0,"A1","-"))))))))))</f>
        <v>-</v>
      </c>
      <c r="BC414" s="167" t="str">
        <f t="shared" si="408"/>
        <v>-</v>
      </c>
      <c r="BD414" s="5" t="str">
        <f t="shared" si="409"/>
        <v>-</v>
      </c>
      <c r="BE414" s="5"/>
      <c r="BF414" s="5"/>
      <c r="BG414" s="12"/>
      <c r="BH414" s="5"/>
      <c r="BI414" s="5"/>
      <c r="BJ414" s="54">
        <f>FB414-(28+15)</f>
        <v>44227</v>
      </c>
      <c r="BK414" s="54">
        <f ca="1">IF(BM414&gt;0,BL414,IF(BJ414&lt;TODAY(),WORKDAY(TODAY(),10),BJ414))</f>
        <v>44294</v>
      </c>
      <c r="BL414" s="54"/>
      <c r="BM414" s="5"/>
      <c r="BN414" s="167"/>
      <c r="BO414" s="167"/>
      <c r="BP414" s="167"/>
      <c r="BQ414" s="167"/>
      <c r="BR414" s="157"/>
      <c r="BS414" s="157"/>
      <c r="BT414" s="157"/>
      <c r="BU414" s="157"/>
      <c r="BV414" s="157"/>
      <c r="BW414" s="147"/>
      <c r="BX414" s="147"/>
      <c r="BY414" s="147"/>
      <c r="BZ414" s="147"/>
      <c r="CA414" s="147"/>
      <c r="CB414" s="125"/>
      <c r="CC414" s="125"/>
      <c r="CD414" s="125"/>
      <c r="CE414" s="125"/>
      <c r="CF414" s="125"/>
      <c r="CG414" s="125"/>
      <c r="CH414" s="125"/>
      <c r="CI414" s="125"/>
      <c r="CJ414" s="125"/>
      <c r="CK414" s="125"/>
      <c r="CL414" s="24">
        <f>WORKDAY(BJ414,20)</f>
        <v>44253</v>
      </c>
      <c r="CM414" s="24" t="str">
        <f>IF(BM414&gt;0,WORKDAY(BK414,10),"-")</f>
        <v>-</v>
      </c>
      <c r="CN414" s="54"/>
      <c r="CO414" s="117"/>
      <c r="CP414" s="34">
        <v>3</v>
      </c>
      <c r="CQ414" s="24">
        <f>WORKDAY(CL414,10)</f>
        <v>44267</v>
      </c>
      <c r="CR414" s="24" t="str">
        <f>IF(CO414&gt;0,WORKDAY(CM414,10),"-")</f>
        <v>-</v>
      </c>
      <c r="CS414" s="54"/>
      <c r="CT414" s="5"/>
      <c r="CU414" s="24" t="str">
        <f>IF(CT414&gt;0,WORKDAY(CQ414,10),"-")</f>
        <v>-</v>
      </c>
      <c r="CV414" s="24" t="str">
        <f>IF(CT414&gt;0,WORKDAY(CR414,10),"-")</f>
        <v>-</v>
      </c>
      <c r="CW414" s="54"/>
      <c r="CX414" s="5"/>
      <c r="CY414" s="34"/>
      <c r="CZ414" s="24" t="str">
        <f>IF(CX414&gt;0,WORKDAY(CU414,10),"-")</f>
        <v>-</v>
      </c>
      <c r="DA414" s="24" t="str">
        <f>IF(CX414&gt;0,WORKDAY(CV414,10),"-")</f>
        <v>-</v>
      </c>
      <c r="DB414" s="24"/>
      <c r="DC414" s="5"/>
      <c r="DD414" s="24" t="str">
        <f>IF(DC414&gt;0,WORKDAY(CZ414,10),"-")</f>
        <v>-</v>
      </c>
      <c r="DE414" s="24" t="str">
        <f>IF(DC414&gt;0,WORKDAY(DA414,10),"-")</f>
        <v>-</v>
      </c>
      <c r="DF414" s="5"/>
      <c r="DG414" s="5"/>
      <c r="DH414" s="54"/>
      <c r="DI414" s="24" t="str">
        <f>IF(DG414&gt;0,WORKDAY(DD414,10),"-")</f>
        <v>-</v>
      </c>
      <c r="DJ414" s="24" t="str">
        <f>IF(DG414&gt;0,WORKDAY(DE414,10),"-")</f>
        <v>-</v>
      </c>
      <c r="DK414" s="5"/>
      <c r="DL414" s="5"/>
      <c r="DM414" s="24" t="str">
        <f>IF(DL414&gt;0,WORKDAY(DI414,10),"-")</f>
        <v>-</v>
      </c>
      <c r="DN414" s="24" t="str">
        <f>IF(DL414&gt;0,WORKDAY(DJ414,10),"-")</f>
        <v>-</v>
      </c>
      <c r="DO414" s="5"/>
      <c r="DP414" s="5"/>
      <c r="DQ414" s="54"/>
      <c r="DR414" s="24" t="str">
        <f>IF(DP414&gt;0,WORKDAY(DM414,10),"-")</f>
        <v>-</v>
      </c>
      <c r="DS414" s="24" t="str">
        <f>IF(DP414&gt;0,WORKDAY(DN414,10),"-")</f>
        <v>-</v>
      </c>
      <c r="DT414" s="5"/>
      <c r="DU414" s="5"/>
      <c r="DV414" s="24" t="str">
        <f>IF(DU414&gt;0,WORKDAY(DR414,10),"-")</f>
        <v>-</v>
      </c>
      <c r="DW414" s="24" t="str">
        <f>IF(DU414&gt;0,WORKDAY(DS414,10),"-")</f>
        <v>-</v>
      </c>
      <c r="DX414" s="5"/>
      <c r="DY414" s="5"/>
      <c r="DZ414" s="54"/>
      <c r="EA414" s="24" t="str">
        <f>IF(DY414&gt;0,WORKDAY(DV414,10),"-")</f>
        <v>-</v>
      </c>
      <c r="EB414" s="24" t="str">
        <f>IF(DY414&gt;0,WORKDAY(DW414,10),"-")</f>
        <v>-</v>
      </c>
      <c r="EC414" s="5"/>
      <c r="ED414" s="5"/>
      <c r="EE414" s="24" t="str">
        <f>IF(ED414&gt;0,WORKDAY(EA414,10),"-")</f>
        <v>-</v>
      </c>
      <c r="EF414" s="24" t="str">
        <f>IF(ED414&gt;0,WORKDAY(EB414,10),"-")</f>
        <v>-</v>
      </c>
      <c r="EG414" s="5"/>
      <c r="EH414" s="5"/>
      <c r="EI414" s="54"/>
      <c r="EJ414" s="24" t="str">
        <f>IF(EH414&gt;0,WORKDAY(EE414,10),"-")</f>
        <v>-</v>
      </c>
      <c r="EK414" s="24" t="str">
        <f>IF(EH414&gt;0,WORKDAY(EF414,10),"-")</f>
        <v>-</v>
      </c>
      <c r="EL414" s="5"/>
      <c r="EM414" s="5"/>
      <c r="EN414" s="24" t="str">
        <f>IF(EM414&gt;0,WORKDAY(EJ414,10),"-")</f>
        <v>-</v>
      </c>
      <c r="EO414" s="24" t="str">
        <f>IF(EM414&gt;0,WORKDAY(EK414,10),"-")</f>
        <v>-</v>
      </c>
      <c r="EP414" s="5"/>
      <c r="EQ414" s="5"/>
      <c r="ER414" s="54"/>
      <c r="ES414" s="54"/>
      <c r="ET414" s="54"/>
      <c r="EU414" s="54"/>
      <c r="EV414" s="54"/>
      <c r="EW414" s="24"/>
      <c r="EX414" s="24"/>
      <c r="EY414" s="167"/>
      <c r="EZ414" s="167"/>
      <c r="FA414" s="193"/>
      <c r="FB414" s="214">
        <v>44270</v>
      </c>
      <c r="FC414" s="214">
        <f>FB414</f>
        <v>44270</v>
      </c>
      <c r="FD414" s="167"/>
      <c r="FE414" s="167"/>
      <c r="FF414" s="24" t="str">
        <f>IF(FE414&gt;0,WORKDAY(FB414,10),"-")</f>
        <v>-</v>
      </c>
      <c r="FG414" s="24" t="str">
        <f>IF(FE414&gt;0,WORKDAY(FC414,10),"-")</f>
        <v>-</v>
      </c>
      <c r="FH414" s="167"/>
      <c r="FI414" s="167"/>
      <c r="FJ414" s="196">
        <v>1</v>
      </c>
      <c r="FK414" s="24"/>
      <c r="FL414" s="24">
        <f t="shared" si="371"/>
        <v>0</v>
      </c>
      <c r="FM414" s="5"/>
      <c r="FN414" s="5"/>
      <c r="FO414" s="24" t="str">
        <f>IF(FN414&gt;0,WORKDAY(FK414,10),"-")</f>
        <v>-</v>
      </c>
      <c r="FP414" s="24" t="str">
        <f>IF(FN414&gt;0,WORKDAY(FL414,10),"-")</f>
        <v>-</v>
      </c>
      <c r="FQ414" s="5"/>
      <c r="FR414" s="5"/>
      <c r="FS414" s="54"/>
      <c r="FT414" s="24"/>
      <c r="FU414" s="24">
        <f t="shared" si="373"/>
        <v>0</v>
      </c>
      <c r="FV414" s="5"/>
      <c r="FW414" s="5"/>
      <c r="FX414" s="24" t="str">
        <f>IF(FW414&gt;0,WORKDAY(FT414,10),"-")</f>
        <v>-</v>
      </c>
      <c r="FY414" s="24" t="str">
        <f>IF(FW414&gt;0,WORKDAY(FU414,10),"-")</f>
        <v>-</v>
      </c>
      <c r="FZ414" s="5"/>
      <c r="GA414" s="5"/>
      <c r="GB414" s="54"/>
      <c r="GC414" s="54"/>
      <c r="GD414" s="54"/>
      <c r="GE414" s="54"/>
      <c r="GF414" s="54"/>
      <c r="GG414" s="54"/>
      <c r="GH414" s="54"/>
      <c r="GI414" s="54"/>
      <c r="GJ414" s="54"/>
      <c r="GK414" s="54"/>
      <c r="GL414" s="54"/>
      <c r="GM414" s="54"/>
      <c r="GN414" s="54"/>
      <c r="GO414" s="54"/>
      <c r="GP414" s="54"/>
      <c r="GQ414" s="54"/>
      <c r="GR414" s="54"/>
      <c r="GS414" s="54"/>
      <c r="GT414" s="54"/>
      <c r="GU414" s="54"/>
      <c r="GV414" s="54"/>
      <c r="GW414" s="54"/>
      <c r="GX414" s="54"/>
      <c r="GY414" s="54"/>
      <c r="GZ414" s="193"/>
      <c r="HA414" s="54"/>
      <c r="HB414" s="54"/>
      <c r="HC414" s="54"/>
      <c r="HD414" s="34">
        <f t="shared" ca="1" si="379"/>
        <v>1</v>
      </c>
      <c r="HE414" s="25">
        <f t="shared" si="404"/>
        <v>0</v>
      </c>
      <c r="HF414" s="25">
        <f t="shared" ca="1" si="405"/>
        <v>1.5197568389057751E-3</v>
      </c>
      <c r="HG414" s="25">
        <f t="shared" si="406"/>
        <v>0</v>
      </c>
      <c r="HH414" s="25">
        <f t="shared" ca="1" si="407"/>
        <v>2.012072434607646E-3</v>
      </c>
      <c r="HI414" s="25"/>
      <c r="HJ414" s="25"/>
      <c r="HK414" s="5"/>
      <c r="HL414" s="24" t="str">
        <f t="shared" ca="1" si="374"/>
        <v>-</v>
      </c>
      <c r="HM414" s="107"/>
      <c r="HN414" s="85"/>
      <c r="HO414" s="204" t="str">
        <f t="shared" si="380"/>
        <v>не выгружено A1</v>
      </c>
      <c r="HP414" s="204" t="str">
        <f t="shared" si="381"/>
        <v>не выгружено 00</v>
      </c>
      <c r="HQ414" s="182" t="str">
        <f t="shared" si="382"/>
        <v>не выгружено A1</v>
      </c>
      <c r="HR414" s="182" t="str">
        <f t="shared" si="383"/>
        <v>не выгружено A1</v>
      </c>
      <c r="HS414" s="182" t="b">
        <f t="shared" si="384"/>
        <v>0</v>
      </c>
      <c r="HT414" s="182" t="str">
        <f t="shared" si="385"/>
        <v>не выгружено A1</v>
      </c>
      <c r="HU414" s="182" t="str">
        <f t="shared" si="386"/>
        <v>не выгружено A1</v>
      </c>
      <c r="HV414" s="191" t="str">
        <f t="shared" si="387"/>
        <v>не выгружено A1</v>
      </c>
      <c r="HW414" s="184" t="str">
        <f t="shared" si="388"/>
        <v>не выгружено A1</v>
      </c>
      <c r="HX414" s="191" t="str">
        <f t="shared" si="389"/>
        <v>не выгружено A1</v>
      </c>
      <c r="HY414" s="183"/>
      <c r="HZ414" s="182" t="str">
        <f t="shared" si="390"/>
        <v>не выгружено</v>
      </c>
      <c r="IA414" s="182" t="str">
        <f t="shared" si="391"/>
        <v>A1</v>
      </c>
      <c r="IB414" s="182" t="str">
        <f t="shared" si="392"/>
        <v>не выгружено</v>
      </c>
      <c r="IC414" s="182" t="str">
        <f t="shared" si="393"/>
        <v>A1</v>
      </c>
      <c r="ID414" s="182" t="str">
        <f t="shared" si="394"/>
        <v>A1</v>
      </c>
      <c r="IE414" s="185" t="str">
        <f t="shared" si="395"/>
        <v>выгрузить A1</v>
      </c>
      <c r="IF414" s="135" t="s">
        <v>705</v>
      </c>
      <c r="IG414" s="181">
        <v>1</v>
      </c>
      <c r="IH414" s="85"/>
      <c r="II414" s="85"/>
      <c r="IJ414" s="85"/>
      <c r="IK414" s="85"/>
      <c r="IL414" s="85"/>
      <c r="IM414" s="85"/>
      <c r="IN414" s="85"/>
      <c r="IO414" s="85"/>
      <c r="IP414" s="85"/>
      <c r="IQ414" s="85"/>
      <c r="IR414" s="85"/>
      <c r="IS414" s="85"/>
      <c r="IT414" s="85"/>
      <c r="IU414" s="85"/>
      <c r="IV414" s="85"/>
      <c r="IW414" s="85"/>
      <c r="IX414" s="85"/>
      <c r="IY414" s="85"/>
      <c r="IZ414" s="85"/>
      <c r="JA414" s="85"/>
      <c r="JB414" s="85"/>
      <c r="JC414" s="85"/>
      <c r="JD414" s="85"/>
      <c r="JE414" s="85"/>
      <c r="JF414" s="85"/>
      <c r="JG414" s="85"/>
      <c r="JH414" s="85"/>
      <c r="JI414" s="85"/>
      <c r="JJ414" s="85"/>
      <c r="JK414" s="85"/>
      <c r="JL414" s="85"/>
      <c r="JM414" s="85"/>
      <c r="JN414" s="85"/>
      <c r="JO414" s="85"/>
      <c r="JP414" s="85"/>
      <c r="JQ414" s="85"/>
      <c r="JR414" s="85"/>
      <c r="JS414" s="85"/>
      <c r="JT414" s="85"/>
      <c r="JU414" s="85"/>
      <c r="JV414" s="85"/>
      <c r="JW414" s="85"/>
      <c r="JX414" s="85"/>
      <c r="JY414" s="85"/>
      <c r="JZ414" s="85"/>
      <c r="KA414" s="85"/>
      <c r="KB414" s="85"/>
      <c r="KC414" s="85"/>
    </row>
    <row r="415" spans="1:289" s="87" customFormat="1" ht="15" hidden="1" customHeight="1">
      <c r="A415" s="17"/>
      <c r="B415" s="20"/>
      <c r="C415" s="20"/>
      <c r="D415" s="18"/>
      <c r="E415" s="18"/>
      <c r="F415" s="18"/>
      <c r="G415" s="18"/>
      <c r="H415" s="18"/>
      <c r="I415" s="18"/>
      <c r="J415" s="18"/>
      <c r="K415" s="18"/>
      <c r="L415" s="18"/>
      <c r="M415" s="18"/>
      <c r="N415" s="18"/>
      <c r="O415" s="18"/>
      <c r="P415" s="18"/>
      <c r="Q415" s="18"/>
      <c r="R415" s="18"/>
      <c r="S415" s="18"/>
      <c r="T415" s="18"/>
      <c r="U415" s="18"/>
      <c r="V415" s="18"/>
      <c r="W415" s="20"/>
      <c r="X415" s="20"/>
      <c r="Y415" s="20"/>
      <c r="Z415" s="20"/>
      <c r="AA415" s="20"/>
      <c r="AB415" s="20"/>
      <c r="AC415" s="20"/>
      <c r="AD415" s="18"/>
      <c r="AE415" s="20"/>
      <c r="AF415" s="20"/>
      <c r="AG415" s="20"/>
      <c r="AH415" s="20"/>
      <c r="AI415" s="20"/>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71"/>
      <c r="BO415" s="171"/>
      <c r="BP415" s="171"/>
      <c r="BQ415" s="171"/>
      <c r="BR415" s="161"/>
      <c r="BS415" s="161"/>
      <c r="BT415" s="161"/>
      <c r="BU415" s="161"/>
      <c r="BV415" s="161"/>
      <c r="BW415" s="151"/>
      <c r="BX415" s="151"/>
      <c r="BY415" s="151"/>
      <c r="BZ415" s="151"/>
      <c r="CA415" s="151"/>
      <c r="CB415" s="129"/>
      <c r="CC415" s="129"/>
      <c r="CD415" s="129"/>
      <c r="CE415" s="129"/>
      <c r="CF415" s="129"/>
      <c r="CG415" s="129"/>
      <c r="CH415" s="129"/>
      <c r="CI415" s="129"/>
      <c r="CJ415" s="129"/>
      <c r="CK415" s="129"/>
      <c r="CL415" s="18"/>
      <c r="CM415" s="18"/>
      <c r="CN415" s="18"/>
      <c r="CO415" s="118"/>
      <c r="CP415" s="48"/>
      <c r="CQ415" s="18"/>
      <c r="CR415" s="18"/>
      <c r="CS415" s="18"/>
      <c r="CT415" s="18"/>
      <c r="CU415" s="18"/>
      <c r="CV415" s="18"/>
      <c r="CW415" s="18"/>
      <c r="CX415" s="18"/>
      <c r="CY415" s="34"/>
      <c r="CZ415" s="18"/>
      <c r="DA415" s="18"/>
      <c r="DB415" s="18"/>
      <c r="DC415" s="18"/>
      <c r="DD415" s="18"/>
      <c r="DE415" s="18"/>
      <c r="DF415" s="18"/>
      <c r="DG415" s="18"/>
      <c r="DH415" s="45"/>
      <c r="DI415" s="18"/>
      <c r="DJ415" s="18"/>
      <c r="DK415" s="18"/>
      <c r="DL415" s="18"/>
      <c r="DM415" s="18"/>
      <c r="DN415" s="18"/>
      <c r="DO415" s="18"/>
      <c r="DP415" s="18"/>
      <c r="DQ415" s="45"/>
      <c r="DR415" s="18"/>
      <c r="DS415" s="18"/>
      <c r="DT415" s="18"/>
      <c r="DU415" s="18"/>
      <c r="DV415" s="18"/>
      <c r="DW415" s="18"/>
      <c r="DX415" s="18"/>
      <c r="DY415" s="18"/>
      <c r="DZ415" s="45"/>
      <c r="EA415" s="18"/>
      <c r="EB415" s="18"/>
      <c r="EC415" s="18"/>
      <c r="ED415" s="18"/>
      <c r="EE415" s="18"/>
      <c r="EF415" s="18"/>
      <c r="EG415" s="18"/>
      <c r="EH415" s="18"/>
      <c r="EI415" s="45"/>
      <c r="EJ415" s="18"/>
      <c r="EK415" s="18"/>
      <c r="EL415" s="18"/>
      <c r="EM415" s="18"/>
      <c r="EN415" s="18"/>
      <c r="EO415" s="18"/>
      <c r="EP415" s="18"/>
      <c r="EQ415" s="18"/>
      <c r="ER415" s="45"/>
      <c r="ES415" s="110"/>
      <c r="ET415" s="110"/>
      <c r="EU415" s="110"/>
      <c r="EV415" s="110"/>
      <c r="EW415" s="192"/>
      <c r="EX415" s="192"/>
      <c r="EY415" s="192"/>
      <c r="EZ415" s="192"/>
      <c r="FA415" s="199"/>
      <c r="FB415" s="214"/>
      <c r="FC415" s="214"/>
      <c r="FD415" s="18"/>
      <c r="FE415" s="18"/>
      <c r="FF415" s="18"/>
      <c r="FG415" s="18"/>
      <c r="FH415" s="18"/>
      <c r="FI415" s="18"/>
      <c r="FJ415" s="34"/>
      <c r="FK415" s="18"/>
      <c r="FL415" s="18"/>
      <c r="FM415" s="18"/>
      <c r="FN415" s="18"/>
      <c r="FO415" s="18"/>
      <c r="FP415" s="18"/>
      <c r="FQ415" s="18"/>
      <c r="FR415" s="18"/>
      <c r="FS415" s="45"/>
      <c r="FT415" s="18"/>
      <c r="FU415" s="18"/>
      <c r="FV415" s="18"/>
      <c r="FW415" s="18"/>
      <c r="FX415" s="18"/>
      <c r="FY415" s="18"/>
      <c r="FZ415" s="18"/>
      <c r="GA415" s="18"/>
      <c r="GB415" s="45"/>
      <c r="GC415" s="110"/>
      <c r="GD415" s="110"/>
      <c r="GE415" s="110"/>
      <c r="GF415" s="110"/>
      <c r="GG415" s="110"/>
      <c r="GH415" s="110"/>
      <c r="GI415" s="110"/>
      <c r="GJ415" s="110"/>
      <c r="GK415" s="110"/>
      <c r="GL415" s="110"/>
      <c r="GM415" s="110"/>
      <c r="GN415" s="110"/>
      <c r="GO415" s="110"/>
      <c r="GP415" s="110"/>
      <c r="GQ415" s="110"/>
      <c r="GR415" s="110"/>
      <c r="GS415" s="110"/>
      <c r="GT415" s="110"/>
      <c r="GU415" s="110"/>
      <c r="GV415" s="110"/>
      <c r="GW415" s="110"/>
      <c r="GX415" s="110"/>
      <c r="GY415" s="45"/>
      <c r="GZ415" s="199"/>
      <c r="HA415" s="110"/>
      <c r="HB415" s="110"/>
      <c r="HC415" s="110"/>
      <c r="HD415" s="34">
        <f t="shared" si="379"/>
        <v>0</v>
      </c>
      <c r="HE415" s="25">
        <f t="shared" si="404"/>
        <v>0</v>
      </c>
      <c r="HF415" s="25">
        <f t="shared" si="405"/>
        <v>0</v>
      </c>
      <c r="HG415" s="25">
        <f t="shared" si="406"/>
        <v>0</v>
      </c>
      <c r="HH415" s="25">
        <f t="shared" si="407"/>
        <v>0</v>
      </c>
      <c r="HI415" s="25"/>
      <c r="HJ415" s="18"/>
      <c r="HK415" s="18"/>
      <c r="HL415" s="24" t="str">
        <f t="shared" si="374"/>
        <v>-</v>
      </c>
      <c r="HM415" s="107"/>
      <c r="HN415" s="85"/>
      <c r="HO415" s="204" t="str">
        <f t="shared" si="380"/>
        <v>---/---</v>
      </c>
      <c r="HP415" s="204" t="str">
        <f t="shared" si="381"/>
        <v>---/---</v>
      </c>
      <c r="HQ415" s="182" t="str">
        <f t="shared" si="382"/>
        <v>---/---</v>
      </c>
      <c r="HR415" s="182" t="str">
        <f t="shared" si="383"/>
        <v>---/---</v>
      </c>
      <c r="HS415" s="182" t="b">
        <f t="shared" si="384"/>
        <v>0</v>
      </c>
      <c r="HT415" s="182" t="str">
        <f t="shared" si="385"/>
        <v>---/---</v>
      </c>
      <c r="HU415" s="182" t="str">
        <f t="shared" si="386"/>
        <v>---/---</v>
      </c>
      <c r="HV415" s="191" t="str">
        <f t="shared" si="387"/>
        <v>---/---</v>
      </c>
      <c r="HW415" s="184" t="str">
        <f t="shared" si="388"/>
        <v>---/---</v>
      </c>
      <c r="HX415" s="191" t="str">
        <f t="shared" si="389"/>
        <v>---/---</v>
      </c>
      <c r="HY415" s="183"/>
      <c r="HZ415" s="182" t="str">
        <f t="shared" si="390"/>
        <v>---/---</v>
      </c>
      <c r="IA415" s="182" t="str">
        <f t="shared" si="391"/>
        <v>---/---</v>
      </c>
      <c r="IB415" s="182" t="str">
        <f t="shared" si="392"/>
        <v>---/---</v>
      </c>
      <c r="IC415" s="182" t="str">
        <f t="shared" si="393"/>
        <v>---/---</v>
      </c>
      <c r="ID415" s="182" t="str">
        <f t="shared" si="394"/>
        <v>---/---</v>
      </c>
      <c r="IE415" s="185" t="str">
        <f t="shared" si="395"/>
        <v>---/---</v>
      </c>
      <c r="IF415" s="135" t="s">
        <v>717</v>
      </c>
      <c r="IG415" s="181">
        <v>1</v>
      </c>
      <c r="IH415" s="85"/>
      <c r="II415" s="85"/>
      <c r="IJ415" s="85"/>
      <c r="IK415" s="85"/>
      <c r="IL415" s="85"/>
      <c r="IM415" s="85"/>
      <c r="IN415" s="85"/>
      <c r="IO415" s="85"/>
      <c r="IP415" s="85"/>
      <c r="IQ415" s="85"/>
      <c r="IR415" s="85"/>
      <c r="IS415" s="85"/>
      <c r="IT415" s="85"/>
      <c r="IU415" s="85"/>
      <c r="IV415" s="85"/>
      <c r="IW415" s="85"/>
      <c r="IX415" s="85"/>
      <c r="IY415" s="85"/>
      <c r="IZ415" s="85"/>
      <c r="JA415" s="85"/>
      <c r="JB415" s="85"/>
      <c r="JC415" s="85"/>
      <c r="JD415" s="85"/>
      <c r="JE415" s="85"/>
      <c r="JF415" s="85"/>
      <c r="JG415" s="85"/>
      <c r="JH415" s="85"/>
      <c r="JI415" s="85"/>
      <c r="JJ415" s="85"/>
      <c r="JK415" s="85"/>
      <c r="JL415" s="85"/>
      <c r="JM415" s="85"/>
      <c r="JN415" s="85"/>
      <c r="JO415" s="85"/>
      <c r="JP415" s="85"/>
      <c r="JQ415" s="85"/>
      <c r="JR415" s="85"/>
      <c r="JS415" s="85"/>
      <c r="JT415" s="85"/>
      <c r="JU415" s="85"/>
      <c r="JV415" s="85"/>
      <c r="JW415" s="85"/>
      <c r="JX415" s="85"/>
      <c r="JY415" s="85"/>
      <c r="JZ415" s="85"/>
      <c r="KA415" s="85"/>
      <c r="KB415" s="85"/>
      <c r="KC415" s="85"/>
    </row>
    <row r="416" spans="1:289" s="57" customFormat="1" ht="57" hidden="1" customHeight="1">
      <c r="A416" s="42"/>
      <c r="B416" s="19" t="s">
        <v>156</v>
      </c>
      <c r="C416" s="19" t="s">
        <v>157</v>
      </c>
      <c r="D416" s="5"/>
      <c r="E416" s="5"/>
      <c r="F416" s="5"/>
      <c r="G416" s="5"/>
      <c r="H416" s="5" t="s">
        <v>727</v>
      </c>
      <c r="I416" s="5" t="s">
        <v>736</v>
      </c>
      <c r="J416" s="5"/>
      <c r="K416" s="5"/>
      <c r="L416" s="5"/>
      <c r="M416" s="5"/>
      <c r="N416" s="5"/>
      <c r="O416" s="5"/>
      <c r="P416" s="5" t="s">
        <v>751</v>
      </c>
      <c r="Q416" s="5" t="s">
        <v>752</v>
      </c>
      <c r="R416" s="5" t="s">
        <v>209</v>
      </c>
      <c r="S416" s="5" t="s">
        <v>362</v>
      </c>
      <c r="T416" s="5" t="s">
        <v>370</v>
      </c>
      <c r="U416" s="5" t="s">
        <v>158</v>
      </c>
      <c r="V416" s="5"/>
      <c r="W416" s="5" t="str">
        <f>CONCATENATE(X416,"-",Y416,"-",Z416,AA416,,AB416,"-",AC416)</f>
        <v>3-70-JGMCN-0001</v>
      </c>
      <c r="X416" s="19" t="s">
        <v>180</v>
      </c>
      <c r="Y416" s="19">
        <v>70</v>
      </c>
      <c r="Z416" s="19" t="s">
        <v>179</v>
      </c>
      <c r="AA416" s="19" t="s">
        <v>305</v>
      </c>
      <c r="AB416" s="19" t="s">
        <v>304</v>
      </c>
      <c r="AC416" s="19" t="s">
        <v>188</v>
      </c>
      <c r="AD416" s="5"/>
      <c r="AE416" s="19">
        <v>4</v>
      </c>
      <c r="AF416" s="19" t="s">
        <v>181</v>
      </c>
      <c r="AG416" s="19" t="s">
        <v>183</v>
      </c>
      <c r="AH416" s="19">
        <v>320</v>
      </c>
      <c r="AI416" s="19" t="s">
        <v>225</v>
      </c>
      <c r="AJ416" s="5"/>
      <c r="AK416" s="5"/>
      <c r="AL416" s="5" t="s">
        <v>121</v>
      </c>
      <c r="AM416" s="5"/>
      <c r="AN416" s="5" t="s">
        <v>167</v>
      </c>
      <c r="AO416" s="5" t="str">
        <f>CONCATENATE("0055-",B416,"-",C416,"-","4",".",AE416,".",AF416,".",AG416,".",AH416,"-",AL416,".",AN416,"-",AI416)</f>
        <v>0055-CPC-GA1-4.4.4.70.320-ATH2.RD-0012</v>
      </c>
      <c r="AP416" s="5" t="str">
        <f>CONCATENATE("0055-",B416,"-",C416,"-","4",".",AE416,".",AF416,".",AG416,".",AH416,"-",AL416,"-",AN416,"-",AI416,"_",BD416,"_",U416)</f>
        <v>0055-CPC-GA1-4.4.4.70.320-ATH2-RD-0012_A1_ER</v>
      </c>
      <c r="AQ416" s="13" t="s">
        <v>325</v>
      </c>
      <c r="AR416" s="13" t="s">
        <v>392</v>
      </c>
      <c r="AS416" s="13" t="s">
        <v>387</v>
      </c>
      <c r="AT416" s="13" t="s">
        <v>386</v>
      </c>
      <c r="AU416" s="13" t="s">
        <v>318</v>
      </c>
      <c r="AV416" s="13" t="s">
        <v>333</v>
      </c>
      <c r="AW416" s="13" t="str">
        <f>CONCATENATE(AQ416," ",AS416,CHAR(10),W416,CHAR(10),AU416)</f>
        <v>AGDS Marshalling Cabinet for NON-IS channels 
3-70-JGMCN-0001
List of drawings</v>
      </c>
      <c r="AX416" s="13" t="str">
        <f>CONCATENATE(AR416," ",AT416,CHAR(10),W416,CHAR(10),AV416)</f>
        <v>Шкаф кроссовый АСКЗ, аналоговые и дискретные сигналы, неискробезопасный
3-70-JGMCN-0001
Ведомость документов</v>
      </c>
      <c r="AY416" s="5"/>
      <c r="AZ416" s="5" t="s">
        <v>490</v>
      </c>
      <c r="BA416" s="167" t="s">
        <v>489</v>
      </c>
      <c r="BB416" s="5" t="str">
        <f>IF(FW416&gt;0,"02",IF(FN416&gt;0,"01",IF(FE416&gt;0,"00",IF(EM416&gt;0,"G1",IF(ED416&gt;0,"F1",IF(DU416&gt;0,"E1",IF(DL416&gt;0,"D1",IF(DC416&gt;0,"C1",IF(CT416&gt;0,"B1",IF(BM416&gt;0,"A1","-"))))))))))</f>
        <v>A1</v>
      </c>
      <c r="BC416" s="167" t="str">
        <f t="shared" ref="BC416:BC420" si="410">IF(OR(BB416="A1",BB416="B1",BB416="C1",BB416="D1",BB416="E1",BB416="F1",BB416="G1",BB416="H1"),"IFR",IF(OR(BB416="00",BB416="01",BB416="02",BB416="03",BB416="04",BB416="05"),"IFU","-"))</f>
        <v>IFR</v>
      </c>
      <c r="BD416" s="5" t="str">
        <f t="shared" ref="BD416:BD420" si="411">BB416</f>
        <v>A1</v>
      </c>
      <c r="BE416" s="5"/>
      <c r="BF416" s="5"/>
      <c r="BG416" s="12"/>
      <c r="BH416" s="5"/>
      <c r="BI416" s="5"/>
      <c r="BJ416" s="54">
        <f>FB416-(28+15)</f>
        <v>44173</v>
      </c>
      <c r="BK416" s="54">
        <f ca="1">IF(BM416&gt;0,BL416,IF(BJ416&lt;TODAY(),WORKDAY(TODAY(),10),BJ416))</f>
        <v>44243</v>
      </c>
      <c r="BL416" s="193">
        <v>44243</v>
      </c>
      <c r="BM416" s="167" t="s">
        <v>781</v>
      </c>
      <c r="BN416" s="167"/>
      <c r="BO416" s="167"/>
      <c r="BP416" s="167"/>
      <c r="BQ416" s="167"/>
      <c r="BR416" s="157"/>
      <c r="BS416" s="157"/>
      <c r="BT416" s="157"/>
      <c r="BU416" s="157"/>
      <c r="BV416" s="157"/>
      <c r="BW416" s="147"/>
      <c r="BX416" s="147"/>
      <c r="BY416" s="147"/>
      <c r="BZ416" s="147"/>
      <c r="CA416" s="147"/>
      <c r="CB416" s="125"/>
      <c r="CC416" s="125"/>
      <c r="CD416" s="125"/>
      <c r="CE416" s="125"/>
      <c r="CF416" s="125"/>
      <c r="CG416" s="125"/>
      <c r="CH416" s="125"/>
      <c r="CI416" s="125"/>
      <c r="CJ416" s="125"/>
      <c r="CK416" s="125"/>
      <c r="CL416" s="24">
        <f>WORKDAY(BJ416,20)</f>
        <v>44201</v>
      </c>
      <c r="CM416" s="24">
        <f ca="1">IF(BM416&gt;0,WORKDAY(BK416,10),"-")</f>
        <v>44257</v>
      </c>
      <c r="CN416" s="54"/>
      <c r="CO416" s="117"/>
      <c r="CP416" s="34"/>
      <c r="CQ416" s="24">
        <f>WORKDAY(CL416,10)</f>
        <v>44215</v>
      </c>
      <c r="CR416" s="24" t="str">
        <f>IF(CO416&gt;0,WORKDAY(CM416,10),"-")</f>
        <v>-</v>
      </c>
      <c r="CS416" s="54"/>
      <c r="CT416" s="5"/>
      <c r="CU416" s="24" t="str">
        <f>IF(CT416&gt;0,WORKDAY(CQ416,10),"-")</f>
        <v>-</v>
      </c>
      <c r="CV416" s="24" t="str">
        <f>IF(CT416&gt;0,WORKDAY(CR416,10),"-")</f>
        <v>-</v>
      </c>
      <c r="CW416" s="54"/>
      <c r="CX416" s="5"/>
      <c r="CY416" s="34"/>
      <c r="CZ416" s="24" t="str">
        <f>IF(CX416&gt;0,WORKDAY(CU416,10),"-")</f>
        <v>-</v>
      </c>
      <c r="DA416" s="24" t="str">
        <f>IF(CX416&gt;0,WORKDAY(CV416,10),"-")</f>
        <v>-</v>
      </c>
      <c r="DB416" s="24"/>
      <c r="DC416" s="5"/>
      <c r="DD416" s="24" t="str">
        <f>IF(DC416&gt;0,WORKDAY(CZ416,10),"-")</f>
        <v>-</v>
      </c>
      <c r="DE416" s="24" t="str">
        <f>IF(DC416&gt;0,WORKDAY(DA416,10),"-")</f>
        <v>-</v>
      </c>
      <c r="DF416" s="5"/>
      <c r="DG416" s="5"/>
      <c r="DH416" s="54"/>
      <c r="DI416" s="24" t="str">
        <f>IF(DG416&gt;0,WORKDAY(DD416,10),"-")</f>
        <v>-</v>
      </c>
      <c r="DJ416" s="24" t="str">
        <f>IF(DG416&gt;0,WORKDAY(DE416,10),"-")</f>
        <v>-</v>
      </c>
      <c r="DK416" s="5"/>
      <c r="DL416" s="5"/>
      <c r="DM416" s="24" t="str">
        <f>IF(DL416&gt;0,WORKDAY(DI416,10),"-")</f>
        <v>-</v>
      </c>
      <c r="DN416" s="24" t="str">
        <f>IF(DL416&gt;0,WORKDAY(DJ416,10),"-")</f>
        <v>-</v>
      </c>
      <c r="DO416" s="5"/>
      <c r="DP416" s="5"/>
      <c r="DQ416" s="54"/>
      <c r="DR416" s="24" t="str">
        <f>IF(DP416&gt;0,WORKDAY(DM416,10),"-")</f>
        <v>-</v>
      </c>
      <c r="DS416" s="24" t="str">
        <f>IF(DP416&gt;0,WORKDAY(DN416,10),"-")</f>
        <v>-</v>
      </c>
      <c r="DT416" s="5"/>
      <c r="DU416" s="5"/>
      <c r="DV416" s="24" t="str">
        <f>IF(DU416&gt;0,WORKDAY(DR416,10),"-")</f>
        <v>-</v>
      </c>
      <c r="DW416" s="24" t="str">
        <f>IF(DU416&gt;0,WORKDAY(DS416,10),"-")</f>
        <v>-</v>
      </c>
      <c r="DX416" s="5"/>
      <c r="DY416" s="5"/>
      <c r="DZ416" s="54"/>
      <c r="EA416" s="24" t="str">
        <f>IF(DY416&gt;0,WORKDAY(DV416,10),"-")</f>
        <v>-</v>
      </c>
      <c r="EB416" s="24" t="str">
        <f>IF(DY416&gt;0,WORKDAY(DW416,10),"-")</f>
        <v>-</v>
      </c>
      <c r="EC416" s="5"/>
      <c r="ED416" s="5"/>
      <c r="EE416" s="24" t="str">
        <f>IF(ED416&gt;0,WORKDAY(EA416,10),"-")</f>
        <v>-</v>
      </c>
      <c r="EF416" s="24" t="str">
        <f>IF(ED416&gt;0,WORKDAY(EB416,10),"-")</f>
        <v>-</v>
      </c>
      <c r="EG416" s="5"/>
      <c r="EH416" s="5"/>
      <c r="EI416" s="54"/>
      <c r="EJ416" s="24" t="str">
        <f>IF(EH416&gt;0,WORKDAY(EE416,10),"-")</f>
        <v>-</v>
      </c>
      <c r="EK416" s="24" t="str">
        <f>IF(EH416&gt;0,WORKDAY(EF416,10),"-")</f>
        <v>-</v>
      </c>
      <c r="EL416" s="5"/>
      <c r="EM416" s="5"/>
      <c r="EN416" s="24" t="str">
        <f>IF(EM416&gt;0,WORKDAY(EJ416,10),"-")</f>
        <v>-</v>
      </c>
      <c r="EO416" s="24" t="str">
        <f>IF(EM416&gt;0,WORKDAY(EK416,10),"-")</f>
        <v>-</v>
      </c>
      <c r="EP416" s="5"/>
      <c r="EQ416" s="5"/>
      <c r="ER416" s="54"/>
      <c r="ES416" s="54"/>
      <c r="ET416" s="54"/>
      <c r="EU416" s="54"/>
      <c r="EV416" s="54"/>
      <c r="EW416" s="24"/>
      <c r="EX416" s="24"/>
      <c r="EY416" s="167"/>
      <c r="EZ416" s="167"/>
      <c r="FA416" s="193"/>
      <c r="FB416" s="214">
        <v>44216</v>
      </c>
      <c r="FC416" s="214">
        <f>FB416</f>
        <v>44216</v>
      </c>
      <c r="FD416" s="167"/>
      <c r="FE416" s="167"/>
      <c r="FF416" s="24" t="str">
        <f>IF(FE416&gt;0,WORKDAY(FB416,10),"-")</f>
        <v>-</v>
      </c>
      <c r="FG416" s="24" t="str">
        <f>IF(FE416&gt;0,WORKDAY(FC416,10),"-")</f>
        <v>-</v>
      </c>
      <c r="FH416" s="5"/>
      <c r="FI416" s="5"/>
      <c r="FJ416" s="34"/>
      <c r="FK416" s="24"/>
      <c r="FL416" s="24">
        <f t="shared" si="371"/>
        <v>0</v>
      </c>
      <c r="FM416" s="5"/>
      <c r="FN416" s="5"/>
      <c r="FO416" s="24" t="str">
        <f>IF(FN416&gt;0,WORKDAY(FK416,10),"-")</f>
        <v>-</v>
      </c>
      <c r="FP416" s="24" t="str">
        <f>IF(FN416&gt;0,WORKDAY(FL416,10),"-")</f>
        <v>-</v>
      </c>
      <c r="FQ416" s="5"/>
      <c r="FR416" s="5"/>
      <c r="FS416" s="54"/>
      <c r="FT416" s="24"/>
      <c r="FU416" s="24">
        <f t="shared" si="373"/>
        <v>0</v>
      </c>
      <c r="FV416" s="5"/>
      <c r="FW416" s="5"/>
      <c r="FX416" s="24" t="str">
        <f>IF(FW416&gt;0,WORKDAY(FT416,10),"-")</f>
        <v>-</v>
      </c>
      <c r="FY416" s="24" t="str">
        <f>IF(FW416&gt;0,WORKDAY(FU416,10),"-")</f>
        <v>-</v>
      </c>
      <c r="FZ416" s="5"/>
      <c r="GA416" s="5"/>
      <c r="GB416" s="54"/>
      <c r="GC416" s="54"/>
      <c r="GD416" s="54"/>
      <c r="GE416" s="54"/>
      <c r="GF416" s="54"/>
      <c r="GG416" s="54"/>
      <c r="GH416" s="54"/>
      <c r="GI416" s="54"/>
      <c r="GJ416" s="54"/>
      <c r="GK416" s="54"/>
      <c r="GL416" s="54"/>
      <c r="GM416" s="54"/>
      <c r="GN416" s="54"/>
      <c r="GO416" s="54"/>
      <c r="GP416" s="54"/>
      <c r="GQ416" s="54"/>
      <c r="GR416" s="54"/>
      <c r="GS416" s="54"/>
      <c r="GT416" s="54"/>
      <c r="GU416" s="54"/>
      <c r="GV416" s="54"/>
      <c r="GW416" s="54"/>
      <c r="GX416" s="54"/>
      <c r="GY416" s="54"/>
      <c r="GZ416" s="193"/>
      <c r="HA416" s="54"/>
      <c r="HB416" s="54"/>
      <c r="HC416" s="54"/>
      <c r="HD416" s="34">
        <f t="shared" ca="1" si="379"/>
        <v>1</v>
      </c>
      <c r="HE416" s="25">
        <f t="shared" ca="1" si="404"/>
        <v>6.8389057750759875E-4</v>
      </c>
      <c r="HF416" s="25">
        <f t="shared" ca="1" si="405"/>
        <v>1.5197568389057751E-3</v>
      </c>
      <c r="HG416" s="25">
        <f t="shared" ca="1" si="406"/>
        <v>9.0543259557344079E-4</v>
      </c>
      <c r="HH416" s="25">
        <f t="shared" ca="1" si="407"/>
        <v>2.012072434607646E-3</v>
      </c>
      <c r="HI416" s="25"/>
      <c r="HJ416" s="25"/>
      <c r="HK416" s="5"/>
      <c r="HL416" s="24">
        <f t="shared" ca="1" si="374"/>
        <v>44243</v>
      </c>
      <c r="HM416" s="107"/>
      <c r="HN416" s="85"/>
      <c r="HO416" s="204" t="str">
        <f t="shared" si="380"/>
        <v>ожидание A1</v>
      </c>
      <c r="HP416" s="204" t="str">
        <f t="shared" si="381"/>
        <v>не выгружено 00</v>
      </c>
      <c r="HQ416" s="182" t="str">
        <f t="shared" si="382"/>
        <v>выгружено A1</v>
      </c>
      <c r="HR416" s="182" t="str">
        <f t="shared" si="383"/>
        <v>ожидание A1</v>
      </c>
      <c r="HS416" s="182" t="b">
        <f t="shared" si="384"/>
        <v>0</v>
      </c>
      <c r="HT416" s="182" t="str">
        <f t="shared" si="385"/>
        <v>ожидание замечаний</v>
      </c>
      <c r="HU416" s="182" t="str">
        <f t="shared" si="386"/>
        <v>0055-P2-GA1-CPC-TRM-00656</v>
      </c>
      <c r="HV416" s="191">
        <f t="shared" si="387"/>
        <v>44243</v>
      </c>
      <c r="HW416" s="184" t="str">
        <f t="shared" si="388"/>
        <v>ожидание A1</v>
      </c>
      <c r="HX416" s="191" t="str">
        <f t="shared" si="389"/>
        <v>ожидание A1</v>
      </c>
      <c r="HY416" s="183"/>
      <c r="HZ416" s="182" t="str">
        <f t="shared" si="390"/>
        <v>выгружено</v>
      </c>
      <c r="IA416" s="182" t="str">
        <f t="shared" si="391"/>
        <v>A1</v>
      </c>
      <c r="IB416" s="182" t="str">
        <f t="shared" si="392"/>
        <v>ожидание замечаний к ревизии</v>
      </c>
      <c r="IC416" s="182" t="str">
        <f t="shared" si="393"/>
        <v>A1</v>
      </c>
      <c r="ID416" s="182" t="str">
        <f t="shared" si="394"/>
        <v>A1</v>
      </c>
      <c r="IE416" s="185" t="str">
        <f t="shared" si="395"/>
        <v>1</v>
      </c>
      <c r="IF416" s="135" t="s">
        <v>705</v>
      </c>
      <c r="IG416" s="181">
        <v>1</v>
      </c>
      <c r="IH416" s="85"/>
      <c r="II416" s="85"/>
      <c r="IJ416" s="85"/>
      <c r="IK416" s="85"/>
      <c r="IL416" s="85"/>
      <c r="IM416" s="85"/>
      <c r="IN416" s="85"/>
      <c r="IO416" s="85"/>
      <c r="IP416" s="85"/>
      <c r="IQ416" s="85"/>
      <c r="IR416" s="85"/>
      <c r="IS416" s="85"/>
      <c r="IT416" s="85"/>
      <c r="IU416" s="85"/>
      <c r="IV416" s="85"/>
      <c r="IW416" s="85"/>
      <c r="IX416" s="85"/>
      <c r="IY416" s="85"/>
      <c r="IZ416" s="85"/>
      <c r="JA416" s="85"/>
      <c r="JB416" s="85"/>
      <c r="JC416" s="85"/>
      <c r="JD416" s="85"/>
      <c r="JE416" s="85"/>
      <c r="JF416" s="85"/>
      <c r="JG416" s="85"/>
      <c r="JH416" s="85"/>
      <c r="JI416" s="85"/>
      <c r="JJ416" s="85"/>
      <c r="JK416" s="85"/>
      <c r="JL416" s="85"/>
      <c r="JM416" s="85"/>
      <c r="JN416" s="85"/>
      <c r="JO416" s="85"/>
      <c r="JP416" s="85"/>
      <c r="JQ416" s="85"/>
      <c r="JR416" s="85"/>
      <c r="JS416" s="85"/>
      <c r="JT416" s="85"/>
      <c r="JU416" s="85"/>
      <c r="JV416" s="85"/>
      <c r="JW416" s="85"/>
      <c r="JX416" s="85"/>
      <c r="JY416" s="85"/>
      <c r="JZ416" s="85"/>
      <c r="KA416" s="85"/>
      <c r="KB416" s="85"/>
      <c r="KC416" s="85"/>
    </row>
    <row r="417" spans="1:289" s="57" customFormat="1" ht="57" hidden="1" customHeight="1">
      <c r="A417" s="42"/>
      <c r="B417" s="19" t="s">
        <v>156</v>
      </c>
      <c r="C417" s="19" t="s">
        <v>157</v>
      </c>
      <c r="D417" s="5"/>
      <c r="E417" s="5"/>
      <c r="F417" s="5"/>
      <c r="G417" s="5"/>
      <c r="H417" s="5" t="s">
        <v>727</v>
      </c>
      <c r="I417" s="5" t="s">
        <v>736</v>
      </c>
      <c r="J417" s="5"/>
      <c r="K417" s="5"/>
      <c r="L417" s="5"/>
      <c r="M417" s="5"/>
      <c r="N417" s="5"/>
      <c r="O417" s="5"/>
      <c r="P417" s="5" t="s">
        <v>751</v>
      </c>
      <c r="Q417" s="5" t="s">
        <v>752</v>
      </c>
      <c r="R417" s="5" t="s">
        <v>209</v>
      </c>
      <c r="S417" s="5" t="s">
        <v>362</v>
      </c>
      <c r="T417" s="5" t="s">
        <v>370</v>
      </c>
      <c r="U417" s="5" t="s">
        <v>158</v>
      </c>
      <c r="V417" s="5"/>
      <c r="W417" s="5" t="str">
        <f>CONCATENATE(X417,"-",Y417,"-",Z417,AA417,,AB417,"-",AC417)</f>
        <v>3-70-JGMCN-0001</v>
      </c>
      <c r="X417" s="19" t="s">
        <v>180</v>
      </c>
      <c r="Y417" s="19">
        <v>70</v>
      </c>
      <c r="Z417" s="19" t="s">
        <v>179</v>
      </c>
      <c r="AA417" s="19" t="s">
        <v>305</v>
      </c>
      <c r="AB417" s="19" t="s">
        <v>304</v>
      </c>
      <c r="AC417" s="19" t="s">
        <v>188</v>
      </c>
      <c r="AD417" s="5"/>
      <c r="AE417" s="19">
        <v>4</v>
      </c>
      <c r="AF417" s="19" t="s">
        <v>181</v>
      </c>
      <c r="AG417" s="19" t="s">
        <v>183</v>
      </c>
      <c r="AH417" s="19">
        <v>320</v>
      </c>
      <c r="AI417" s="19" t="s">
        <v>225</v>
      </c>
      <c r="AJ417" s="5"/>
      <c r="AK417" s="5"/>
      <c r="AL417" s="5" t="s">
        <v>121</v>
      </c>
      <c r="AM417" s="5"/>
      <c r="AN417" s="5" t="s">
        <v>168</v>
      </c>
      <c r="AO417" s="5" t="str">
        <f>CONCATENATE("0055-",B417,"-",C417,"-","4",".",AE417,".",AF417,".",AG417,".",AH417,"-",AL417,".",AN417,"-",AI417)</f>
        <v>0055-CPC-GA1-4.4.4.70.320-ATH2.SP-0012</v>
      </c>
      <c r="AP417" s="5" t="str">
        <f>CONCATENATE("0055-",B417,"-",C417,"-","4",".",AE417,".",AF417,".",AG417,".",AH417,"-",AL417,"-",AN417,"-",AI417,"_",BD417,"_",U417)</f>
        <v>0055-CPC-GA1-4.4.4.70.320-ATH2-SP-0012_A1_ER</v>
      </c>
      <c r="AQ417" s="13" t="s">
        <v>325</v>
      </c>
      <c r="AR417" s="13" t="s">
        <v>392</v>
      </c>
      <c r="AS417" s="13" t="s">
        <v>387</v>
      </c>
      <c r="AT417" s="13" t="s">
        <v>386</v>
      </c>
      <c r="AU417" s="13" t="s">
        <v>319</v>
      </c>
      <c r="AV417" s="13" t="s">
        <v>334</v>
      </c>
      <c r="AW417" s="13" t="str">
        <f>CONCATENATE(AQ417," ",AS417,CHAR(10),W417,CHAR(10),AU417)</f>
        <v>AGDS Marshalling Cabinet for NON-IS channels 
3-70-JGMCN-0001
List of elements</v>
      </c>
      <c r="AX417" s="13" t="str">
        <f>CONCATENATE(AR417," ",AT417,CHAR(10),W417,CHAR(10),AV417)</f>
        <v>Шкаф кроссовый АСКЗ, аналоговые и дискретные сигналы, неискробезопасный
3-70-JGMCN-0001
Перечень элементов</v>
      </c>
      <c r="AY417" s="5"/>
      <c r="AZ417" s="5" t="s">
        <v>490</v>
      </c>
      <c r="BA417" s="167" t="s">
        <v>489</v>
      </c>
      <c r="BB417" s="5" t="str">
        <f>IF(FW417&gt;0,"02",IF(FN417&gt;0,"01",IF(FE417&gt;0,"00",IF(EM417&gt;0,"G1",IF(ED417&gt;0,"F1",IF(DU417&gt;0,"E1",IF(DL417&gt;0,"D1",IF(DC417&gt;0,"C1",IF(CT417&gt;0,"B1",IF(BM417&gt;0,"A1","-"))))))))))</f>
        <v>A1</v>
      </c>
      <c r="BC417" s="167" t="str">
        <f t="shared" si="410"/>
        <v>IFR</v>
      </c>
      <c r="BD417" s="5" t="str">
        <f t="shared" si="411"/>
        <v>A1</v>
      </c>
      <c r="BE417" s="5"/>
      <c r="BF417" s="5"/>
      <c r="BG417" s="12"/>
      <c r="BH417" s="5"/>
      <c r="BI417" s="5"/>
      <c r="BJ417" s="54">
        <f>FB417-(28+15)</f>
        <v>44173</v>
      </c>
      <c r="BK417" s="54">
        <f ca="1">IF(BM417&gt;0,BL417,IF(BJ417&lt;TODAY(),WORKDAY(TODAY(),10),BJ417))</f>
        <v>44243</v>
      </c>
      <c r="BL417" s="193">
        <v>44243</v>
      </c>
      <c r="BM417" s="167" t="s">
        <v>781</v>
      </c>
      <c r="BN417" s="167"/>
      <c r="BO417" s="167"/>
      <c r="BP417" s="167"/>
      <c r="BQ417" s="167"/>
      <c r="BR417" s="157"/>
      <c r="BS417" s="157"/>
      <c r="BT417" s="157"/>
      <c r="BU417" s="157"/>
      <c r="BV417" s="157"/>
      <c r="BW417" s="147"/>
      <c r="BX417" s="147"/>
      <c r="BY417" s="147"/>
      <c r="BZ417" s="147"/>
      <c r="CA417" s="147"/>
      <c r="CB417" s="125"/>
      <c r="CC417" s="125"/>
      <c r="CD417" s="125"/>
      <c r="CE417" s="125"/>
      <c r="CF417" s="125"/>
      <c r="CG417" s="125"/>
      <c r="CH417" s="125"/>
      <c r="CI417" s="125"/>
      <c r="CJ417" s="125"/>
      <c r="CK417" s="125"/>
      <c r="CL417" s="24">
        <f>WORKDAY(BJ417,20)</f>
        <v>44201</v>
      </c>
      <c r="CM417" s="24">
        <f ca="1">IF(BM417&gt;0,WORKDAY(BK417,10),"-")</f>
        <v>44257</v>
      </c>
      <c r="CN417" s="54"/>
      <c r="CO417" s="117"/>
      <c r="CP417" s="34"/>
      <c r="CQ417" s="24">
        <f>WORKDAY(CL417,10)</f>
        <v>44215</v>
      </c>
      <c r="CR417" s="24" t="str">
        <f>IF(CO417&gt;0,WORKDAY(CM417,10),"-")</f>
        <v>-</v>
      </c>
      <c r="CS417" s="54"/>
      <c r="CT417" s="5"/>
      <c r="CU417" s="24" t="str">
        <f>IF(CT417&gt;0,WORKDAY(CQ417,10),"-")</f>
        <v>-</v>
      </c>
      <c r="CV417" s="24" t="str">
        <f>IF(CT417&gt;0,WORKDAY(CR417,10),"-")</f>
        <v>-</v>
      </c>
      <c r="CW417" s="54"/>
      <c r="CX417" s="5"/>
      <c r="CY417" s="34"/>
      <c r="CZ417" s="24" t="str">
        <f>IF(CX417&gt;0,WORKDAY(CU417,10),"-")</f>
        <v>-</v>
      </c>
      <c r="DA417" s="24" t="str">
        <f>IF(CX417&gt;0,WORKDAY(CV417,10),"-")</f>
        <v>-</v>
      </c>
      <c r="DB417" s="24"/>
      <c r="DC417" s="5"/>
      <c r="DD417" s="24" t="str">
        <f>IF(DC417&gt;0,WORKDAY(CZ417,10),"-")</f>
        <v>-</v>
      </c>
      <c r="DE417" s="24" t="str">
        <f>IF(DC417&gt;0,WORKDAY(DA417,10),"-")</f>
        <v>-</v>
      </c>
      <c r="DF417" s="5"/>
      <c r="DG417" s="5"/>
      <c r="DH417" s="54"/>
      <c r="DI417" s="24" t="str">
        <f>IF(DG417&gt;0,WORKDAY(DD417,10),"-")</f>
        <v>-</v>
      </c>
      <c r="DJ417" s="24" t="str">
        <f>IF(DG417&gt;0,WORKDAY(DE417,10),"-")</f>
        <v>-</v>
      </c>
      <c r="DK417" s="5"/>
      <c r="DL417" s="5"/>
      <c r="DM417" s="24" t="str">
        <f>IF(DL417&gt;0,WORKDAY(DI417,10),"-")</f>
        <v>-</v>
      </c>
      <c r="DN417" s="24" t="str">
        <f>IF(DL417&gt;0,WORKDAY(DJ417,10),"-")</f>
        <v>-</v>
      </c>
      <c r="DO417" s="5"/>
      <c r="DP417" s="5"/>
      <c r="DQ417" s="54"/>
      <c r="DR417" s="24" t="str">
        <f>IF(DP417&gt;0,WORKDAY(DM417,10),"-")</f>
        <v>-</v>
      </c>
      <c r="DS417" s="24" t="str">
        <f>IF(DP417&gt;0,WORKDAY(DN417,10),"-")</f>
        <v>-</v>
      </c>
      <c r="DT417" s="5"/>
      <c r="DU417" s="5"/>
      <c r="DV417" s="24" t="str">
        <f>IF(DU417&gt;0,WORKDAY(DR417,10),"-")</f>
        <v>-</v>
      </c>
      <c r="DW417" s="24" t="str">
        <f>IF(DU417&gt;0,WORKDAY(DS417,10),"-")</f>
        <v>-</v>
      </c>
      <c r="DX417" s="5"/>
      <c r="DY417" s="5"/>
      <c r="DZ417" s="54"/>
      <c r="EA417" s="24" t="str">
        <f>IF(DY417&gt;0,WORKDAY(DV417,10),"-")</f>
        <v>-</v>
      </c>
      <c r="EB417" s="24" t="str">
        <f>IF(DY417&gt;0,WORKDAY(DW417,10),"-")</f>
        <v>-</v>
      </c>
      <c r="EC417" s="5"/>
      <c r="ED417" s="5"/>
      <c r="EE417" s="24" t="str">
        <f>IF(ED417&gt;0,WORKDAY(EA417,10),"-")</f>
        <v>-</v>
      </c>
      <c r="EF417" s="24" t="str">
        <f>IF(ED417&gt;0,WORKDAY(EB417,10),"-")</f>
        <v>-</v>
      </c>
      <c r="EG417" s="5"/>
      <c r="EH417" s="5"/>
      <c r="EI417" s="54"/>
      <c r="EJ417" s="24" t="str">
        <f>IF(EH417&gt;0,WORKDAY(EE417,10),"-")</f>
        <v>-</v>
      </c>
      <c r="EK417" s="24" t="str">
        <f>IF(EH417&gt;0,WORKDAY(EF417,10),"-")</f>
        <v>-</v>
      </c>
      <c r="EL417" s="5"/>
      <c r="EM417" s="5"/>
      <c r="EN417" s="24" t="str">
        <f>IF(EM417&gt;0,WORKDAY(EJ417,10),"-")</f>
        <v>-</v>
      </c>
      <c r="EO417" s="24" t="str">
        <f>IF(EM417&gt;0,WORKDAY(EK417,10),"-")</f>
        <v>-</v>
      </c>
      <c r="EP417" s="5"/>
      <c r="EQ417" s="5"/>
      <c r="ER417" s="54"/>
      <c r="ES417" s="54"/>
      <c r="ET417" s="54"/>
      <c r="EU417" s="54"/>
      <c r="EV417" s="54"/>
      <c r="EW417" s="24"/>
      <c r="EX417" s="24"/>
      <c r="EY417" s="167"/>
      <c r="EZ417" s="167"/>
      <c r="FA417" s="193"/>
      <c r="FB417" s="214">
        <v>44216</v>
      </c>
      <c r="FC417" s="214">
        <f>FB417</f>
        <v>44216</v>
      </c>
      <c r="FD417" s="167"/>
      <c r="FE417" s="167"/>
      <c r="FF417" s="24" t="str">
        <f>IF(FE417&gt;0,WORKDAY(FB417,10),"-")</f>
        <v>-</v>
      </c>
      <c r="FG417" s="24" t="str">
        <f>IF(FE417&gt;0,WORKDAY(FC417,10),"-")</f>
        <v>-</v>
      </c>
      <c r="FH417" s="5"/>
      <c r="FI417" s="5"/>
      <c r="FJ417" s="34"/>
      <c r="FK417" s="24"/>
      <c r="FL417" s="24">
        <f t="shared" si="371"/>
        <v>0</v>
      </c>
      <c r="FM417" s="5"/>
      <c r="FN417" s="5"/>
      <c r="FO417" s="24" t="str">
        <f>IF(FN417&gt;0,WORKDAY(FK417,10),"-")</f>
        <v>-</v>
      </c>
      <c r="FP417" s="24" t="str">
        <f>IF(FN417&gt;0,WORKDAY(FL417,10),"-")</f>
        <v>-</v>
      </c>
      <c r="FQ417" s="5"/>
      <c r="FR417" s="5"/>
      <c r="FS417" s="54"/>
      <c r="FT417" s="24"/>
      <c r="FU417" s="24">
        <f t="shared" si="373"/>
        <v>0</v>
      </c>
      <c r="FV417" s="5"/>
      <c r="FW417" s="5"/>
      <c r="FX417" s="24" t="str">
        <f>IF(FW417&gt;0,WORKDAY(FT417,10),"-")</f>
        <v>-</v>
      </c>
      <c r="FY417" s="24" t="str">
        <f>IF(FW417&gt;0,WORKDAY(FU417,10),"-")</f>
        <v>-</v>
      </c>
      <c r="FZ417" s="5"/>
      <c r="GA417" s="5"/>
      <c r="GB417" s="54"/>
      <c r="GC417" s="54"/>
      <c r="GD417" s="54"/>
      <c r="GE417" s="54"/>
      <c r="GF417" s="54"/>
      <c r="GG417" s="54"/>
      <c r="GH417" s="54"/>
      <c r="GI417" s="54"/>
      <c r="GJ417" s="54"/>
      <c r="GK417" s="54"/>
      <c r="GL417" s="54"/>
      <c r="GM417" s="54"/>
      <c r="GN417" s="54"/>
      <c r="GO417" s="54"/>
      <c r="GP417" s="54"/>
      <c r="GQ417" s="54"/>
      <c r="GR417" s="54"/>
      <c r="GS417" s="54"/>
      <c r="GT417" s="54"/>
      <c r="GU417" s="54"/>
      <c r="GV417" s="54"/>
      <c r="GW417" s="54"/>
      <c r="GX417" s="54"/>
      <c r="GY417" s="54"/>
      <c r="GZ417" s="193"/>
      <c r="HA417" s="54"/>
      <c r="HB417" s="54"/>
      <c r="HC417" s="54"/>
      <c r="HD417" s="34">
        <f t="shared" ca="1" si="379"/>
        <v>1</v>
      </c>
      <c r="HE417" s="25">
        <f t="shared" ca="1" si="404"/>
        <v>6.8389057750759875E-4</v>
      </c>
      <c r="HF417" s="25">
        <f t="shared" ca="1" si="405"/>
        <v>1.5197568389057751E-3</v>
      </c>
      <c r="HG417" s="25">
        <f t="shared" ca="1" si="406"/>
        <v>9.0543259557344079E-4</v>
      </c>
      <c r="HH417" s="25">
        <f t="shared" ca="1" si="407"/>
        <v>2.012072434607646E-3</v>
      </c>
      <c r="HI417" s="25"/>
      <c r="HJ417" s="25"/>
      <c r="HK417" s="5"/>
      <c r="HL417" s="24">
        <f t="shared" ca="1" si="374"/>
        <v>44243</v>
      </c>
      <c r="HM417" s="107"/>
      <c r="HN417" s="85"/>
      <c r="HO417" s="204" t="str">
        <f t="shared" si="380"/>
        <v>ожидание A1</v>
      </c>
      <c r="HP417" s="204" t="str">
        <f t="shared" si="381"/>
        <v>не выгружено 00</v>
      </c>
      <c r="HQ417" s="182" t="str">
        <f t="shared" si="382"/>
        <v>выгружено A1</v>
      </c>
      <c r="HR417" s="182" t="str">
        <f t="shared" si="383"/>
        <v>ожидание A1</v>
      </c>
      <c r="HS417" s="182" t="b">
        <f t="shared" si="384"/>
        <v>0</v>
      </c>
      <c r="HT417" s="182" t="str">
        <f t="shared" si="385"/>
        <v>ожидание замечаний</v>
      </c>
      <c r="HU417" s="182" t="str">
        <f t="shared" si="386"/>
        <v>0055-P2-GA1-CPC-TRM-00656</v>
      </c>
      <c r="HV417" s="191">
        <f t="shared" si="387"/>
        <v>44243</v>
      </c>
      <c r="HW417" s="184" t="str">
        <f t="shared" si="388"/>
        <v>ожидание A1</v>
      </c>
      <c r="HX417" s="191" t="str">
        <f t="shared" si="389"/>
        <v>ожидание A1</v>
      </c>
      <c r="HY417" s="183"/>
      <c r="HZ417" s="182" t="str">
        <f t="shared" si="390"/>
        <v>выгружено</v>
      </c>
      <c r="IA417" s="182" t="str">
        <f t="shared" si="391"/>
        <v>A1</v>
      </c>
      <c r="IB417" s="182" t="str">
        <f t="shared" si="392"/>
        <v>ожидание замечаний к ревизии</v>
      </c>
      <c r="IC417" s="182" t="str">
        <f t="shared" si="393"/>
        <v>A1</v>
      </c>
      <c r="ID417" s="182" t="str">
        <f t="shared" si="394"/>
        <v>A1</v>
      </c>
      <c r="IE417" s="185" t="str">
        <f t="shared" si="395"/>
        <v>1</v>
      </c>
      <c r="IF417" s="135" t="s">
        <v>705</v>
      </c>
      <c r="IG417" s="181">
        <v>1</v>
      </c>
      <c r="IH417" s="85"/>
      <c r="II417" s="85"/>
      <c r="IJ417" s="85"/>
      <c r="IK417" s="85"/>
      <c r="IL417" s="85"/>
      <c r="IM417" s="85"/>
      <c r="IN417" s="85"/>
      <c r="IO417" s="85"/>
      <c r="IP417" s="85"/>
      <c r="IQ417" s="85"/>
      <c r="IR417" s="85"/>
      <c r="IS417" s="85"/>
      <c r="IT417" s="85"/>
      <c r="IU417" s="85"/>
      <c r="IV417" s="85"/>
      <c r="IW417" s="85"/>
      <c r="IX417" s="85"/>
      <c r="IY417" s="85"/>
      <c r="IZ417" s="85"/>
      <c r="JA417" s="85"/>
      <c r="JB417" s="85"/>
      <c r="JC417" s="85"/>
      <c r="JD417" s="85"/>
      <c r="JE417" s="85"/>
      <c r="JF417" s="85"/>
      <c r="JG417" s="85"/>
      <c r="JH417" s="85"/>
      <c r="JI417" s="85"/>
      <c r="JJ417" s="85"/>
      <c r="JK417" s="85"/>
      <c r="JL417" s="85"/>
      <c r="JM417" s="85"/>
      <c r="JN417" s="85"/>
      <c r="JO417" s="85"/>
      <c r="JP417" s="85"/>
      <c r="JQ417" s="85"/>
      <c r="JR417" s="85"/>
      <c r="JS417" s="85"/>
      <c r="JT417" s="85"/>
      <c r="JU417" s="85"/>
      <c r="JV417" s="85"/>
      <c r="JW417" s="85"/>
      <c r="JX417" s="85"/>
      <c r="JY417" s="85"/>
      <c r="JZ417" s="85"/>
      <c r="KA417" s="85"/>
      <c r="KB417" s="85"/>
      <c r="KC417" s="85"/>
    </row>
    <row r="418" spans="1:289" s="57" customFormat="1" ht="57" hidden="1" customHeight="1">
      <c r="A418" s="42"/>
      <c r="B418" s="19" t="s">
        <v>156</v>
      </c>
      <c r="C418" s="19" t="s">
        <v>157</v>
      </c>
      <c r="D418" s="5"/>
      <c r="E418" s="5"/>
      <c r="F418" s="5"/>
      <c r="G418" s="5"/>
      <c r="H418" s="5" t="s">
        <v>727</v>
      </c>
      <c r="I418" s="5" t="s">
        <v>736</v>
      </c>
      <c r="J418" s="5"/>
      <c r="K418" s="5"/>
      <c r="L418" s="5"/>
      <c r="M418" s="5"/>
      <c r="N418" s="5"/>
      <c r="O418" s="5"/>
      <c r="P418" s="5" t="s">
        <v>751</v>
      </c>
      <c r="Q418" s="5" t="s">
        <v>752</v>
      </c>
      <c r="R418" s="5" t="s">
        <v>209</v>
      </c>
      <c r="S418" s="5" t="s">
        <v>362</v>
      </c>
      <c r="T418" s="5" t="s">
        <v>370</v>
      </c>
      <c r="U418" s="5" t="s">
        <v>158</v>
      </c>
      <c r="V418" s="5"/>
      <c r="W418" s="5" t="str">
        <f>CONCATENATE(X418,"-",Y418,"-",Z418,AA418,,AB418,"-",AC418)</f>
        <v>3-70-JGMCN-0001</v>
      </c>
      <c r="X418" s="19" t="s">
        <v>180</v>
      </c>
      <c r="Y418" s="19">
        <v>70</v>
      </c>
      <c r="Z418" s="19" t="s">
        <v>179</v>
      </c>
      <c r="AA418" s="19" t="s">
        <v>305</v>
      </c>
      <c r="AB418" s="19" t="s">
        <v>304</v>
      </c>
      <c r="AC418" s="19" t="s">
        <v>188</v>
      </c>
      <c r="AD418" s="5"/>
      <c r="AE418" s="19">
        <v>4</v>
      </c>
      <c r="AF418" s="19" t="s">
        <v>181</v>
      </c>
      <c r="AG418" s="19" t="s">
        <v>183</v>
      </c>
      <c r="AH418" s="19">
        <v>320</v>
      </c>
      <c r="AI418" s="19" t="s">
        <v>225</v>
      </c>
      <c r="AJ418" s="5"/>
      <c r="AK418" s="5"/>
      <c r="AL418" s="5" t="s">
        <v>121</v>
      </c>
      <c r="AM418" s="5"/>
      <c r="AN418" s="5" t="s">
        <v>169</v>
      </c>
      <c r="AO418" s="5" t="str">
        <f>CONCATENATE("0055-",B418,"-",C418,"-","4",".",AE418,".",AF418,".",AG418,".",AH418,"-",AL418,".",AN418,"-",AI418)</f>
        <v>0055-CPC-GA1-4.4.4.70.320-ATH2.V0-0012</v>
      </c>
      <c r="AP418" s="5" t="str">
        <f>CONCATENATE("0055-",B418,"-",C418,"-","4",".",AE418,".",AF418,".",AG418,".",AH418,"-",AL418,"-",AN418,"-",AI418,"_",BD418,"_",U418)</f>
        <v>0055-CPC-GA1-4.4.4.70.320-ATH2-V0-0012_A1_ER</v>
      </c>
      <c r="AQ418" s="13" t="s">
        <v>325</v>
      </c>
      <c r="AR418" s="13" t="s">
        <v>392</v>
      </c>
      <c r="AS418" s="13" t="s">
        <v>387</v>
      </c>
      <c r="AT418" s="13" t="s">
        <v>386</v>
      </c>
      <c r="AU418" s="13" t="s">
        <v>320</v>
      </c>
      <c r="AV418" s="13" t="s">
        <v>335</v>
      </c>
      <c r="AW418" s="13" t="str">
        <f>CONCATENATE(AQ418," ",AS418,CHAR(10),W418,CHAR(10),AU418)</f>
        <v>AGDS Marshalling Cabinet for NON-IS channels 
3-70-JGMCN-0001
General view drawings</v>
      </c>
      <c r="AX418" s="13" t="str">
        <f>CONCATENATE(AR418," ",AT418,CHAR(10),W418,CHAR(10),AV418)</f>
        <v>Шкаф кроссовый АСКЗ, аналоговые и дискретные сигналы, неискробезопасный
3-70-JGMCN-0001
Чертеж общего вида</v>
      </c>
      <c r="AY418" s="5"/>
      <c r="AZ418" s="5" t="s">
        <v>490</v>
      </c>
      <c r="BA418" s="167" t="s">
        <v>489</v>
      </c>
      <c r="BB418" s="5" t="str">
        <f>IF(FW418&gt;0,"02",IF(FN418&gt;0,"01",IF(FE418&gt;0,"00",IF(EM418&gt;0,"G1",IF(ED418&gt;0,"F1",IF(DU418&gt;0,"E1",IF(DL418&gt;0,"D1",IF(DC418&gt;0,"C1",IF(CT418&gt;0,"B1",IF(BM418&gt;0,"A1","-"))))))))))</f>
        <v>A1</v>
      </c>
      <c r="BC418" s="167" t="str">
        <f t="shared" si="410"/>
        <v>IFR</v>
      </c>
      <c r="BD418" s="5" t="str">
        <f t="shared" si="411"/>
        <v>A1</v>
      </c>
      <c r="BE418" s="5"/>
      <c r="BF418" s="5"/>
      <c r="BG418" s="12"/>
      <c r="BH418" s="5"/>
      <c r="BI418" s="5"/>
      <c r="BJ418" s="54">
        <f>FB418-(28+15)</f>
        <v>44173</v>
      </c>
      <c r="BK418" s="54">
        <f ca="1">IF(BM418&gt;0,BL418,IF(BJ418&lt;TODAY(),WORKDAY(TODAY(),10),BJ418))</f>
        <v>44243</v>
      </c>
      <c r="BL418" s="193">
        <v>44243</v>
      </c>
      <c r="BM418" s="167" t="s">
        <v>781</v>
      </c>
      <c r="BN418" s="167"/>
      <c r="BO418" s="167"/>
      <c r="BP418" s="167"/>
      <c r="BQ418" s="167"/>
      <c r="BR418" s="157"/>
      <c r="BS418" s="157"/>
      <c r="BT418" s="157"/>
      <c r="BU418" s="157"/>
      <c r="BV418" s="157"/>
      <c r="BW418" s="147"/>
      <c r="BX418" s="147"/>
      <c r="BY418" s="147"/>
      <c r="BZ418" s="147"/>
      <c r="CA418" s="147"/>
      <c r="CB418" s="125"/>
      <c r="CC418" s="125"/>
      <c r="CD418" s="125"/>
      <c r="CE418" s="125"/>
      <c r="CF418" s="125"/>
      <c r="CG418" s="125"/>
      <c r="CH418" s="125"/>
      <c r="CI418" s="125"/>
      <c r="CJ418" s="125"/>
      <c r="CK418" s="125"/>
      <c r="CL418" s="24">
        <f>WORKDAY(BJ418,20)</f>
        <v>44201</v>
      </c>
      <c r="CM418" s="24">
        <f ca="1">IF(BM418&gt;0,WORKDAY(BK418,10),"-")</f>
        <v>44257</v>
      </c>
      <c r="CN418" s="54"/>
      <c r="CO418" s="117"/>
      <c r="CP418" s="34"/>
      <c r="CQ418" s="24">
        <f>WORKDAY(CL418,10)</f>
        <v>44215</v>
      </c>
      <c r="CR418" s="24" t="str">
        <f>IF(CO418&gt;0,WORKDAY(CM418,10),"-")</f>
        <v>-</v>
      </c>
      <c r="CS418" s="54"/>
      <c r="CT418" s="5"/>
      <c r="CU418" s="24" t="str">
        <f>IF(CT418&gt;0,WORKDAY(CQ418,10),"-")</f>
        <v>-</v>
      </c>
      <c r="CV418" s="24" t="str">
        <f>IF(CT418&gt;0,WORKDAY(CR418,10),"-")</f>
        <v>-</v>
      </c>
      <c r="CW418" s="54"/>
      <c r="CX418" s="5"/>
      <c r="CY418" s="34"/>
      <c r="CZ418" s="24" t="str">
        <f>IF(CX418&gt;0,WORKDAY(CU418,10),"-")</f>
        <v>-</v>
      </c>
      <c r="DA418" s="24" t="str">
        <f>IF(CX418&gt;0,WORKDAY(CV418,10),"-")</f>
        <v>-</v>
      </c>
      <c r="DB418" s="24"/>
      <c r="DC418" s="5"/>
      <c r="DD418" s="24" t="str">
        <f>IF(DC418&gt;0,WORKDAY(CZ418,10),"-")</f>
        <v>-</v>
      </c>
      <c r="DE418" s="24" t="str">
        <f>IF(DC418&gt;0,WORKDAY(DA418,10),"-")</f>
        <v>-</v>
      </c>
      <c r="DF418" s="5"/>
      <c r="DG418" s="5"/>
      <c r="DH418" s="54"/>
      <c r="DI418" s="24" t="str">
        <f>IF(DG418&gt;0,WORKDAY(DD418,10),"-")</f>
        <v>-</v>
      </c>
      <c r="DJ418" s="24" t="str">
        <f>IF(DG418&gt;0,WORKDAY(DE418,10),"-")</f>
        <v>-</v>
      </c>
      <c r="DK418" s="5"/>
      <c r="DL418" s="5"/>
      <c r="DM418" s="24" t="str">
        <f>IF(DL418&gt;0,WORKDAY(DI418,10),"-")</f>
        <v>-</v>
      </c>
      <c r="DN418" s="24" t="str">
        <f>IF(DL418&gt;0,WORKDAY(DJ418,10),"-")</f>
        <v>-</v>
      </c>
      <c r="DO418" s="5"/>
      <c r="DP418" s="5"/>
      <c r="DQ418" s="54"/>
      <c r="DR418" s="24" t="str">
        <f>IF(DP418&gt;0,WORKDAY(DM418,10),"-")</f>
        <v>-</v>
      </c>
      <c r="DS418" s="24" t="str">
        <f>IF(DP418&gt;0,WORKDAY(DN418,10),"-")</f>
        <v>-</v>
      </c>
      <c r="DT418" s="5"/>
      <c r="DU418" s="5"/>
      <c r="DV418" s="24" t="str">
        <f>IF(DU418&gt;0,WORKDAY(DR418,10),"-")</f>
        <v>-</v>
      </c>
      <c r="DW418" s="24" t="str">
        <f>IF(DU418&gt;0,WORKDAY(DS418,10),"-")</f>
        <v>-</v>
      </c>
      <c r="DX418" s="5"/>
      <c r="DY418" s="5"/>
      <c r="DZ418" s="54"/>
      <c r="EA418" s="24" t="str">
        <f>IF(DY418&gt;0,WORKDAY(DV418,10),"-")</f>
        <v>-</v>
      </c>
      <c r="EB418" s="24" t="str">
        <f>IF(DY418&gt;0,WORKDAY(DW418,10),"-")</f>
        <v>-</v>
      </c>
      <c r="EC418" s="5"/>
      <c r="ED418" s="5"/>
      <c r="EE418" s="24" t="str">
        <f>IF(ED418&gt;0,WORKDAY(EA418,10),"-")</f>
        <v>-</v>
      </c>
      <c r="EF418" s="24" t="str">
        <f>IF(ED418&gt;0,WORKDAY(EB418,10),"-")</f>
        <v>-</v>
      </c>
      <c r="EG418" s="5"/>
      <c r="EH418" s="5"/>
      <c r="EI418" s="54"/>
      <c r="EJ418" s="24" t="str">
        <f>IF(EH418&gt;0,WORKDAY(EE418,10),"-")</f>
        <v>-</v>
      </c>
      <c r="EK418" s="24" t="str">
        <f>IF(EH418&gt;0,WORKDAY(EF418,10),"-")</f>
        <v>-</v>
      </c>
      <c r="EL418" s="5"/>
      <c r="EM418" s="5"/>
      <c r="EN418" s="24" t="str">
        <f>IF(EM418&gt;0,WORKDAY(EJ418,10),"-")</f>
        <v>-</v>
      </c>
      <c r="EO418" s="24" t="str">
        <f>IF(EM418&gt;0,WORKDAY(EK418,10),"-")</f>
        <v>-</v>
      </c>
      <c r="EP418" s="5"/>
      <c r="EQ418" s="5"/>
      <c r="ER418" s="54"/>
      <c r="ES418" s="54"/>
      <c r="ET418" s="54"/>
      <c r="EU418" s="54"/>
      <c r="EV418" s="54"/>
      <c r="EW418" s="24"/>
      <c r="EX418" s="24"/>
      <c r="EY418" s="167"/>
      <c r="EZ418" s="167"/>
      <c r="FA418" s="193"/>
      <c r="FB418" s="214">
        <v>44216</v>
      </c>
      <c r="FC418" s="214">
        <f>FB418</f>
        <v>44216</v>
      </c>
      <c r="FD418" s="167"/>
      <c r="FE418" s="167"/>
      <c r="FF418" s="24" t="str">
        <f>IF(FE418&gt;0,WORKDAY(FB418,10),"-")</f>
        <v>-</v>
      </c>
      <c r="FG418" s="24" t="str">
        <f>IF(FE418&gt;0,WORKDAY(FC418,10),"-")</f>
        <v>-</v>
      </c>
      <c r="FH418" s="5"/>
      <c r="FI418" s="5"/>
      <c r="FJ418" s="34"/>
      <c r="FK418" s="24"/>
      <c r="FL418" s="24">
        <f t="shared" si="371"/>
        <v>0</v>
      </c>
      <c r="FM418" s="5"/>
      <c r="FN418" s="5"/>
      <c r="FO418" s="24" t="str">
        <f>IF(FN418&gt;0,WORKDAY(FK418,10),"-")</f>
        <v>-</v>
      </c>
      <c r="FP418" s="24" t="str">
        <f>IF(FN418&gt;0,WORKDAY(FL418,10),"-")</f>
        <v>-</v>
      </c>
      <c r="FQ418" s="5"/>
      <c r="FR418" s="5"/>
      <c r="FS418" s="54"/>
      <c r="FT418" s="24"/>
      <c r="FU418" s="24">
        <f t="shared" si="373"/>
        <v>0</v>
      </c>
      <c r="FV418" s="5"/>
      <c r="FW418" s="5"/>
      <c r="FX418" s="24" t="str">
        <f>IF(FW418&gt;0,WORKDAY(FT418,10),"-")</f>
        <v>-</v>
      </c>
      <c r="FY418" s="24" t="str">
        <f>IF(FW418&gt;0,WORKDAY(FU418,10),"-")</f>
        <v>-</v>
      </c>
      <c r="FZ418" s="5"/>
      <c r="GA418" s="5"/>
      <c r="GB418" s="54"/>
      <c r="GC418" s="54"/>
      <c r="GD418" s="54"/>
      <c r="GE418" s="54"/>
      <c r="GF418" s="54"/>
      <c r="GG418" s="54"/>
      <c r="GH418" s="54"/>
      <c r="GI418" s="54"/>
      <c r="GJ418" s="54"/>
      <c r="GK418" s="54"/>
      <c r="GL418" s="54"/>
      <c r="GM418" s="54"/>
      <c r="GN418" s="54"/>
      <c r="GO418" s="54"/>
      <c r="GP418" s="54"/>
      <c r="GQ418" s="54"/>
      <c r="GR418" s="54"/>
      <c r="GS418" s="54"/>
      <c r="GT418" s="54"/>
      <c r="GU418" s="54"/>
      <c r="GV418" s="54"/>
      <c r="GW418" s="54"/>
      <c r="GX418" s="54"/>
      <c r="GY418" s="54"/>
      <c r="GZ418" s="193"/>
      <c r="HA418" s="54"/>
      <c r="HB418" s="54"/>
      <c r="HC418" s="54"/>
      <c r="HD418" s="34">
        <f t="shared" ca="1" si="379"/>
        <v>1</v>
      </c>
      <c r="HE418" s="25">
        <f t="shared" ca="1" si="404"/>
        <v>6.8389057750759875E-4</v>
      </c>
      <c r="HF418" s="25">
        <f t="shared" ca="1" si="405"/>
        <v>1.5197568389057751E-3</v>
      </c>
      <c r="HG418" s="25">
        <f t="shared" ca="1" si="406"/>
        <v>9.0543259557344079E-4</v>
      </c>
      <c r="HH418" s="25">
        <f t="shared" ca="1" si="407"/>
        <v>2.012072434607646E-3</v>
      </c>
      <c r="HI418" s="25"/>
      <c r="HJ418" s="25"/>
      <c r="HK418" s="5"/>
      <c r="HL418" s="24">
        <f t="shared" ca="1" si="374"/>
        <v>44243</v>
      </c>
      <c r="HM418" s="107"/>
      <c r="HN418" s="85"/>
      <c r="HO418" s="204" t="str">
        <f t="shared" si="380"/>
        <v>ожидание A1</v>
      </c>
      <c r="HP418" s="204" t="str">
        <f t="shared" si="381"/>
        <v>не выгружено 00</v>
      </c>
      <c r="HQ418" s="182" t="str">
        <f t="shared" si="382"/>
        <v>выгружено A1</v>
      </c>
      <c r="HR418" s="182" t="str">
        <f t="shared" si="383"/>
        <v>ожидание A1</v>
      </c>
      <c r="HS418" s="182" t="b">
        <f t="shared" si="384"/>
        <v>0</v>
      </c>
      <c r="HT418" s="182" t="str">
        <f t="shared" si="385"/>
        <v>ожидание замечаний</v>
      </c>
      <c r="HU418" s="182" t="str">
        <f t="shared" si="386"/>
        <v>0055-P2-GA1-CPC-TRM-00656</v>
      </c>
      <c r="HV418" s="191">
        <f t="shared" si="387"/>
        <v>44243</v>
      </c>
      <c r="HW418" s="184" t="str">
        <f t="shared" si="388"/>
        <v>ожидание A1</v>
      </c>
      <c r="HX418" s="191" t="str">
        <f t="shared" si="389"/>
        <v>ожидание A1</v>
      </c>
      <c r="HY418" s="183"/>
      <c r="HZ418" s="182" t="str">
        <f t="shared" si="390"/>
        <v>выгружено</v>
      </c>
      <c r="IA418" s="182" t="str">
        <f t="shared" si="391"/>
        <v>A1</v>
      </c>
      <c r="IB418" s="182" t="str">
        <f t="shared" si="392"/>
        <v>ожидание замечаний к ревизии</v>
      </c>
      <c r="IC418" s="182" t="str">
        <f t="shared" si="393"/>
        <v>A1</v>
      </c>
      <c r="ID418" s="182" t="str">
        <f t="shared" si="394"/>
        <v>A1</v>
      </c>
      <c r="IE418" s="185" t="str">
        <f t="shared" si="395"/>
        <v>1</v>
      </c>
      <c r="IF418" s="135" t="s">
        <v>705</v>
      </c>
      <c r="IG418" s="181">
        <v>1</v>
      </c>
      <c r="IH418" s="85"/>
      <c r="II418" s="85"/>
      <c r="IJ418" s="85"/>
      <c r="IK418" s="85"/>
      <c r="IL418" s="85"/>
      <c r="IM418" s="85"/>
      <c r="IN418" s="85"/>
      <c r="IO418" s="85"/>
      <c r="IP418" s="85"/>
      <c r="IQ418" s="85"/>
      <c r="IR418" s="85"/>
      <c r="IS418" s="85"/>
      <c r="IT418" s="85"/>
      <c r="IU418" s="85"/>
      <c r="IV418" s="85"/>
      <c r="IW418" s="85"/>
      <c r="IX418" s="85"/>
      <c r="IY418" s="85"/>
      <c r="IZ418" s="85"/>
      <c r="JA418" s="85"/>
      <c r="JB418" s="85"/>
      <c r="JC418" s="85"/>
      <c r="JD418" s="85"/>
      <c r="JE418" s="85"/>
      <c r="JF418" s="85"/>
      <c r="JG418" s="85"/>
      <c r="JH418" s="85"/>
      <c r="JI418" s="85"/>
      <c r="JJ418" s="85"/>
      <c r="JK418" s="85"/>
      <c r="JL418" s="85"/>
      <c r="JM418" s="85"/>
      <c r="JN418" s="85"/>
      <c r="JO418" s="85"/>
      <c r="JP418" s="85"/>
      <c r="JQ418" s="85"/>
      <c r="JR418" s="85"/>
      <c r="JS418" s="85"/>
      <c r="JT418" s="85"/>
      <c r="JU418" s="85"/>
      <c r="JV418" s="85"/>
      <c r="JW418" s="85"/>
      <c r="JX418" s="85"/>
      <c r="JY418" s="85"/>
      <c r="JZ418" s="85"/>
      <c r="KA418" s="85"/>
      <c r="KB418" s="85"/>
      <c r="KC418" s="85"/>
    </row>
    <row r="419" spans="1:289" s="57" customFormat="1" ht="57" hidden="1" customHeight="1">
      <c r="A419" s="42"/>
      <c r="B419" s="19" t="s">
        <v>156</v>
      </c>
      <c r="C419" s="19" t="s">
        <v>157</v>
      </c>
      <c r="D419" s="5"/>
      <c r="E419" s="5"/>
      <c r="F419" s="5"/>
      <c r="G419" s="5"/>
      <c r="H419" s="5" t="s">
        <v>727</v>
      </c>
      <c r="I419" s="5" t="s">
        <v>736</v>
      </c>
      <c r="J419" s="5"/>
      <c r="K419" s="5"/>
      <c r="L419" s="5"/>
      <c r="M419" s="5"/>
      <c r="N419" s="5"/>
      <c r="O419" s="5"/>
      <c r="P419" s="5" t="s">
        <v>751</v>
      </c>
      <c r="Q419" s="5" t="s">
        <v>752</v>
      </c>
      <c r="R419" s="5" t="s">
        <v>209</v>
      </c>
      <c r="S419" s="5" t="s">
        <v>362</v>
      </c>
      <c r="T419" s="5" t="s">
        <v>370</v>
      </c>
      <c r="U419" s="5" t="s">
        <v>158</v>
      </c>
      <c r="V419" s="5"/>
      <c r="W419" s="5" t="str">
        <f>CONCATENATE(X419,"-",Y419,"-",Z419,AA419,,AB419,"-",AC419)</f>
        <v>3-70-JGMCN-0001</v>
      </c>
      <c r="X419" s="19" t="s">
        <v>180</v>
      </c>
      <c r="Y419" s="19">
        <v>70</v>
      </c>
      <c r="Z419" s="19" t="s">
        <v>179</v>
      </c>
      <c r="AA419" s="19" t="s">
        <v>305</v>
      </c>
      <c r="AB419" s="19" t="s">
        <v>304</v>
      </c>
      <c r="AC419" s="19" t="s">
        <v>188</v>
      </c>
      <c r="AD419" s="5"/>
      <c r="AE419" s="19">
        <v>4</v>
      </c>
      <c r="AF419" s="19" t="s">
        <v>181</v>
      </c>
      <c r="AG419" s="19" t="s">
        <v>183</v>
      </c>
      <c r="AH419" s="19">
        <v>320</v>
      </c>
      <c r="AI419" s="19" t="s">
        <v>225</v>
      </c>
      <c r="AJ419" s="5"/>
      <c r="AK419" s="5"/>
      <c r="AL419" s="5" t="s">
        <v>121</v>
      </c>
      <c r="AM419" s="5"/>
      <c r="AN419" s="5" t="s">
        <v>170</v>
      </c>
      <c r="AO419" s="5" t="str">
        <f>CONCATENATE("0055-",B419,"-",C419,"-","4",".",AE419,".",AF419,".",AG419,".",AH419,"-",AL419,".",AN419,"-",AI419)</f>
        <v>0055-CPC-GA1-4.4.4.70.320-ATH2.SB-0012</v>
      </c>
      <c r="AP419" s="5" t="str">
        <f>CONCATENATE("0055-",B419,"-",C419,"-","4",".",AE419,".",AF419,".",AG419,".",AH419,"-",AL419,"-",AN419,"-",AI419,"_",BD419,"_",U419)</f>
        <v>0055-CPC-GA1-4.4.4.70.320-ATH2-SB-0012_A1_ER</v>
      </c>
      <c r="AQ419" s="13" t="s">
        <v>325</v>
      </c>
      <c r="AR419" s="13" t="s">
        <v>392</v>
      </c>
      <c r="AS419" s="13" t="s">
        <v>387</v>
      </c>
      <c r="AT419" s="13" t="s">
        <v>386</v>
      </c>
      <c r="AU419" s="13" t="s">
        <v>321</v>
      </c>
      <c r="AV419" s="13" t="s">
        <v>336</v>
      </c>
      <c r="AW419" s="13" t="str">
        <f>CONCATENATE(AQ419," ",AS419,CHAR(10),W419,CHAR(10),AU419)</f>
        <v>AGDS Marshalling Cabinet for NON-IS channels 
3-70-JGMCN-0001
Electrical circuits</v>
      </c>
      <c r="AX419" s="13" t="str">
        <f>CONCATENATE(AR419," ",AT419,CHAR(10),W419,CHAR(10),AV419)</f>
        <v>Шкаф кроссовый АСКЗ, аналоговые и дискретные сигналы, неискробезопасный
3-70-JGMCN-0001
Схема электрическая принципиальная</v>
      </c>
      <c r="AY419" s="5"/>
      <c r="AZ419" s="5" t="s">
        <v>490</v>
      </c>
      <c r="BA419" s="167" t="s">
        <v>489</v>
      </c>
      <c r="BB419" s="5" t="str">
        <f>IF(FW419&gt;0,"02",IF(FN419&gt;0,"01",IF(FE419&gt;0,"00",IF(EM419&gt;0,"G1",IF(ED419&gt;0,"F1",IF(DU419&gt;0,"E1",IF(DL419&gt;0,"D1",IF(DC419&gt;0,"C1",IF(CT419&gt;0,"B1",IF(BM419&gt;0,"A1","-"))))))))))</f>
        <v>A1</v>
      </c>
      <c r="BC419" s="167" t="str">
        <f t="shared" si="410"/>
        <v>IFR</v>
      </c>
      <c r="BD419" s="5" t="str">
        <f t="shared" si="411"/>
        <v>A1</v>
      </c>
      <c r="BE419" s="5"/>
      <c r="BF419" s="5"/>
      <c r="BG419" s="12"/>
      <c r="BH419" s="5"/>
      <c r="BI419" s="5"/>
      <c r="BJ419" s="54">
        <f>FB419-(28+15)</f>
        <v>44173</v>
      </c>
      <c r="BK419" s="54">
        <f ca="1">IF(BM419&gt;0,BL419,IF(BJ419&lt;TODAY(),WORKDAY(TODAY(),10),BJ419))</f>
        <v>44243</v>
      </c>
      <c r="BL419" s="193">
        <v>44243</v>
      </c>
      <c r="BM419" s="167" t="s">
        <v>781</v>
      </c>
      <c r="BN419" s="167"/>
      <c r="BO419" s="167"/>
      <c r="BP419" s="167"/>
      <c r="BQ419" s="167"/>
      <c r="BR419" s="157"/>
      <c r="BS419" s="157"/>
      <c r="BT419" s="157"/>
      <c r="BU419" s="157"/>
      <c r="BV419" s="157"/>
      <c r="BW419" s="147"/>
      <c r="BX419" s="147"/>
      <c r="BY419" s="147"/>
      <c r="BZ419" s="147"/>
      <c r="CA419" s="147"/>
      <c r="CB419" s="125"/>
      <c r="CC419" s="125"/>
      <c r="CD419" s="125"/>
      <c r="CE419" s="125"/>
      <c r="CF419" s="125"/>
      <c r="CG419" s="125"/>
      <c r="CH419" s="125"/>
      <c r="CI419" s="125"/>
      <c r="CJ419" s="125"/>
      <c r="CK419" s="125"/>
      <c r="CL419" s="24">
        <f>WORKDAY(BJ419,20)</f>
        <v>44201</v>
      </c>
      <c r="CM419" s="24">
        <f ca="1">IF(BM419&gt;0,WORKDAY(BK419,10),"-")</f>
        <v>44257</v>
      </c>
      <c r="CN419" s="54"/>
      <c r="CO419" s="117"/>
      <c r="CP419" s="34"/>
      <c r="CQ419" s="24">
        <f>WORKDAY(CL419,10)</f>
        <v>44215</v>
      </c>
      <c r="CR419" s="24" t="str">
        <f>IF(CO419&gt;0,WORKDAY(CM419,10),"-")</f>
        <v>-</v>
      </c>
      <c r="CS419" s="54"/>
      <c r="CT419" s="5"/>
      <c r="CU419" s="24" t="str">
        <f>IF(CT419&gt;0,WORKDAY(CQ419,10),"-")</f>
        <v>-</v>
      </c>
      <c r="CV419" s="24" t="str">
        <f>IF(CT419&gt;0,WORKDAY(CR419,10),"-")</f>
        <v>-</v>
      </c>
      <c r="CW419" s="54"/>
      <c r="CX419" s="5"/>
      <c r="CY419" s="34"/>
      <c r="CZ419" s="24" t="str">
        <f>IF(CX419&gt;0,WORKDAY(CU419,10),"-")</f>
        <v>-</v>
      </c>
      <c r="DA419" s="24" t="str">
        <f>IF(CX419&gt;0,WORKDAY(CV419,10),"-")</f>
        <v>-</v>
      </c>
      <c r="DB419" s="24"/>
      <c r="DC419" s="5"/>
      <c r="DD419" s="24" t="str">
        <f>IF(DC419&gt;0,WORKDAY(CZ419,10),"-")</f>
        <v>-</v>
      </c>
      <c r="DE419" s="24" t="str">
        <f>IF(DC419&gt;0,WORKDAY(DA419,10),"-")</f>
        <v>-</v>
      </c>
      <c r="DF419" s="5"/>
      <c r="DG419" s="5"/>
      <c r="DH419" s="54"/>
      <c r="DI419" s="24" t="str">
        <f>IF(DG419&gt;0,WORKDAY(DD419,10),"-")</f>
        <v>-</v>
      </c>
      <c r="DJ419" s="24" t="str">
        <f>IF(DG419&gt;0,WORKDAY(DE419,10),"-")</f>
        <v>-</v>
      </c>
      <c r="DK419" s="5"/>
      <c r="DL419" s="5"/>
      <c r="DM419" s="24" t="str">
        <f>IF(DL419&gt;0,WORKDAY(DI419,10),"-")</f>
        <v>-</v>
      </c>
      <c r="DN419" s="24" t="str">
        <f>IF(DL419&gt;0,WORKDAY(DJ419,10),"-")</f>
        <v>-</v>
      </c>
      <c r="DO419" s="5"/>
      <c r="DP419" s="5"/>
      <c r="DQ419" s="54"/>
      <c r="DR419" s="24" t="str">
        <f>IF(DP419&gt;0,WORKDAY(DM419,10),"-")</f>
        <v>-</v>
      </c>
      <c r="DS419" s="24" t="str">
        <f>IF(DP419&gt;0,WORKDAY(DN419,10),"-")</f>
        <v>-</v>
      </c>
      <c r="DT419" s="5"/>
      <c r="DU419" s="5"/>
      <c r="DV419" s="24" t="str">
        <f>IF(DU419&gt;0,WORKDAY(DR419,10),"-")</f>
        <v>-</v>
      </c>
      <c r="DW419" s="24" t="str">
        <f>IF(DU419&gt;0,WORKDAY(DS419,10),"-")</f>
        <v>-</v>
      </c>
      <c r="DX419" s="5"/>
      <c r="DY419" s="5"/>
      <c r="DZ419" s="54"/>
      <c r="EA419" s="24" t="str">
        <f>IF(DY419&gt;0,WORKDAY(DV419,10),"-")</f>
        <v>-</v>
      </c>
      <c r="EB419" s="24" t="str">
        <f>IF(DY419&gt;0,WORKDAY(DW419,10),"-")</f>
        <v>-</v>
      </c>
      <c r="EC419" s="5"/>
      <c r="ED419" s="5"/>
      <c r="EE419" s="24" t="str">
        <f>IF(ED419&gt;0,WORKDAY(EA419,10),"-")</f>
        <v>-</v>
      </c>
      <c r="EF419" s="24" t="str">
        <f>IF(ED419&gt;0,WORKDAY(EB419,10),"-")</f>
        <v>-</v>
      </c>
      <c r="EG419" s="5"/>
      <c r="EH419" s="5"/>
      <c r="EI419" s="54"/>
      <c r="EJ419" s="24" t="str">
        <f>IF(EH419&gt;0,WORKDAY(EE419,10),"-")</f>
        <v>-</v>
      </c>
      <c r="EK419" s="24" t="str">
        <f>IF(EH419&gt;0,WORKDAY(EF419,10),"-")</f>
        <v>-</v>
      </c>
      <c r="EL419" s="5"/>
      <c r="EM419" s="5"/>
      <c r="EN419" s="24" t="str">
        <f>IF(EM419&gt;0,WORKDAY(EJ419,10),"-")</f>
        <v>-</v>
      </c>
      <c r="EO419" s="24" t="str">
        <f>IF(EM419&gt;0,WORKDAY(EK419,10),"-")</f>
        <v>-</v>
      </c>
      <c r="EP419" s="5"/>
      <c r="EQ419" s="5"/>
      <c r="ER419" s="54"/>
      <c r="ES419" s="54"/>
      <c r="ET419" s="54"/>
      <c r="EU419" s="54"/>
      <c r="EV419" s="54"/>
      <c r="EW419" s="24"/>
      <c r="EX419" s="24"/>
      <c r="EY419" s="167"/>
      <c r="EZ419" s="167"/>
      <c r="FA419" s="193"/>
      <c r="FB419" s="214">
        <v>44216</v>
      </c>
      <c r="FC419" s="214">
        <f>FB419</f>
        <v>44216</v>
      </c>
      <c r="FD419" s="167"/>
      <c r="FE419" s="167"/>
      <c r="FF419" s="24" t="str">
        <f>IF(FE419&gt;0,WORKDAY(FB419,10),"-")</f>
        <v>-</v>
      </c>
      <c r="FG419" s="24" t="str">
        <f>IF(FE419&gt;0,WORKDAY(FC419,10),"-")</f>
        <v>-</v>
      </c>
      <c r="FH419" s="5"/>
      <c r="FI419" s="5"/>
      <c r="FJ419" s="34"/>
      <c r="FK419" s="24"/>
      <c r="FL419" s="24">
        <f t="shared" si="371"/>
        <v>0</v>
      </c>
      <c r="FM419" s="5"/>
      <c r="FN419" s="5"/>
      <c r="FO419" s="24" t="str">
        <f>IF(FN419&gt;0,WORKDAY(FK419,10),"-")</f>
        <v>-</v>
      </c>
      <c r="FP419" s="24" t="str">
        <f>IF(FN419&gt;0,WORKDAY(FL419,10),"-")</f>
        <v>-</v>
      </c>
      <c r="FQ419" s="5"/>
      <c r="FR419" s="5"/>
      <c r="FS419" s="54"/>
      <c r="FT419" s="24"/>
      <c r="FU419" s="24">
        <f t="shared" si="373"/>
        <v>0</v>
      </c>
      <c r="FV419" s="5"/>
      <c r="FW419" s="5"/>
      <c r="FX419" s="24" t="str">
        <f>IF(FW419&gt;0,WORKDAY(FT419,10),"-")</f>
        <v>-</v>
      </c>
      <c r="FY419" s="24" t="str">
        <f>IF(FW419&gt;0,WORKDAY(FU419,10),"-")</f>
        <v>-</v>
      </c>
      <c r="FZ419" s="5"/>
      <c r="GA419" s="5"/>
      <c r="GB419" s="54"/>
      <c r="GC419" s="54"/>
      <c r="GD419" s="54"/>
      <c r="GE419" s="54"/>
      <c r="GF419" s="54"/>
      <c r="GG419" s="54"/>
      <c r="GH419" s="54"/>
      <c r="GI419" s="54"/>
      <c r="GJ419" s="54"/>
      <c r="GK419" s="54"/>
      <c r="GL419" s="54"/>
      <c r="GM419" s="54"/>
      <c r="GN419" s="54"/>
      <c r="GO419" s="54"/>
      <c r="GP419" s="54"/>
      <c r="GQ419" s="54"/>
      <c r="GR419" s="54"/>
      <c r="GS419" s="54"/>
      <c r="GT419" s="54"/>
      <c r="GU419" s="54"/>
      <c r="GV419" s="54"/>
      <c r="GW419" s="54"/>
      <c r="GX419" s="54"/>
      <c r="GY419" s="54"/>
      <c r="GZ419" s="193"/>
      <c r="HA419" s="54"/>
      <c r="HB419" s="54"/>
      <c r="HC419" s="54"/>
      <c r="HD419" s="34">
        <f t="shared" ca="1" si="379"/>
        <v>1</v>
      </c>
      <c r="HE419" s="25">
        <f t="shared" ca="1" si="404"/>
        <v>6.8389057750759875E-4</v>
      </c>
      <c r="HF419" s="25">
        <f t="shared" ca="1" si="405"/>
        <v>1.5197568389057751E-3</v>
      </c>
      <c r="HG419" s="25">
        <f t="shared" ca="1" si="406"/>
        <v>9.0543259557344079E-4</v>
      </c>
      <c r="HH419" s="25">
        <f t="shared" ca="1" si="407"/>
        <v>2.012072434607646E-3</v>
      </c>
      <c r="HI419" s="25"/>
      <c r="HJ419" s="25"/>
      <c r="HK419" s="5"/>
      <c r="HL419" s="24">
        <f t="shared" ca="1" si="374"/>
        <v>44243</v>
      </c>
      <c r="HM419" s="107"/>
      <c r="HN419" s="85"/>
      <c r="HO419" s="204" t="str">
        <f t="shared" si="380"/>
        <v>ожидание A1</v>
      </c>
      <c r="HP419" s="204" t="str">
        <f t="shared" si="381"/>
        <v>не выгружено 00</v>
      </c>
      <c r="HQ419" s="182" t="str">
        <f t="shared" si="382"/>
        <v>выгружено A1</v>
      </c>
      <c r="HR419" s="182" t="str">
        <f t="shared" si="383"/>
        <v>ожидание A1</v>
      </c>
      <c r="HS419" s="182" t="b">
        <f t="shared" si="384"/>
        <v>0</v>
      </c>
      <c r="HT419" s="182" t="str">
        <f t="shared" si="385"/>
        <v>ожидание замечаний</v>
      </c>
      <c r="HU419" s="182" t="str">
        <f t="shared" si="386"/>
        <v>0055-P2-GA1-CPC-TRM-00656</v>
      </c>
      <c r="HV419" s="191">
        <f t="shared" si="387"/>
        <v>44243</v>
      </c>
      <c r="HW419" s="184" t="str">
        <f t="shared" si="388"/>
        <v>ожидание A1</v>
      </c>
      <c r="HX419" s="191" t="str">
        <f t="shared" si="389"/>
        <v>ожидание A1</v>
      </c>
      <c r="HY419" s="183"/>
      <c r="HZ419" s="182" t="str">
        <f t="shared" si="390"/>
        <v>выгружено</v>
      </c>
      <c r="IA419" s="182" t="str">
        <f t="shared" si="391"/>
        <v>A1</v>
      </c>
      <c r="IB419" s="182" t="str">
        <f t="shared" si="392"/>
        <v>ожидание замечаний к ревизии</v>
      </c>
      <c r="IC419" s="182" t="str">
        <f t="shared" si="393"/>
        <v>A1</v>
      </c>
      <c r="ID419" s="182" t="str">
        <f t="shared" si="394"/>
        <v>A1</v>
      </c>
      <c r="IE419" s="185" t="str">
        <f t="shared" si="395"/>
        <v>1</v>
      </c>
      <c r="IF419" s="135" t="s">
        <v>705</v>
      </c>
      <c r="IG419" s="181">
        <v>1</v>
      </c>
      <c r="IH419" s="85"/>
      <c r="II419" s="85"/>
      <c r="IJ419" s="85"/>
      <c r="IK419" s="85"/>
      <c r="IL419" s="85"/>
      <c r="IM419" s="85"/>
      <c r="IN419" s="85"/>
      <c r="IO419" s="85"/>
      <c r="IP419" s="85"/>
      <c r="IQ419" s="85"/>
      <c r="IR419" s="85"/>
      <c r="IS419" s="85"/>
      <c r="IT419" s="85"/>
      <c r="IU419" s="85"/>
      <c r="IV419" s="85"/>
      <c r="IW419" s="85"/>
      <c r="IX419" s="85"/>
      <c r="IY419" s="85"/>
      <c r="IZ419" s="85"/>
      <c r="JA419" s="85"/>
      <c r="JB419" s="85"/>
      <c r="JC419" s="85"/>
      <c r="JD419" s="85"/>
      <c r="JE419" s="85"/>
      <c r="JF419" s="85"/>
      <c r="JG419" s="85"/>
      <c r="JH419" s="85"/>
      <c r="JI419" s="85"/>
      <c r="JJ419" s="85"/>
      <c r="JK419" s="85"/>
      <c r="JL419" s="85"/>
      <c r="JM419" s="85"/>
      <c r="JN419" s="85"/>
      <c r="JO419" s="85"/>
      <c r="JP419" s="85"/>
      <c r="JQ419" s="85"/>
      <c r="JR419" s="85"/>
      <c r="JS419" s="85"/>
      <c r="JT419" s="85"/>
      <c r="JU419" s="85"/>
      <c r="JV419" s="85"/>
      <c r="JW419" s="85"/>
      <c r="JX419" s="85"/>
      <c r="JY419" s="85"/>
      <c r="JZ419" s="85"/>
      <c r="KA419" s="85"/>
      <c r="KB419" s="85"/>
      <c r="KC419" s="85"/>
    </row>
    <row r="420" spans="1:289" s="57" customFormat="1" ht="57" hidden="1" customHeight="1">
      <c r="A420" s="42"/>
      <c r="B420" s="19" t="s">
        <v>156</v>
      </c>
      <c r="C420" s="19" t="s">
        <v>157</v>
      </c>
      <c r="D420" s="5"/>
      <c r="E420" s="5"/>
      <c r="F420" s="5"/>
      <c r="G420" s="5"/>
      <c r="H420" s="5" t="s">
        <v>727</v>
      </c>
      <c r="I420" s="5" t="s">
        <v>736</v>
      </c>
      <c r="J420" s="5"/>
      <c r="K420" s="5"/>
      <c r="L420" s="5"/>
      <c r="M420" s="5"/>
      <c r="N420" s="5"/>
      <c r="O420" s="5"/>
      <c r="P420" s="5" t="s">
        <v>751</v>
      </c>
      <c r="Q420" s="5" t="s">
        <v>752</v>
      </c>
      <c r="R420" s="5" t="s">
        <v>209</v>
      </c>
      <c r="S420" s="5" t="s">
        <v>362</v>
      </c>
      <c r="T420" s="5" t="s">
        <v>370</v>
      </c>
      <c r="U420" s="5" t="s">
        <v>158</v>
      </c>
      <c r="V420" s="5"/>
      <c r="W420" s="5" t="str">
        <f>CONCATENATE(X420,"-",Y420,"-",Z420,AA420,,AB420,"-",AC420)</f>
        <v>3-70-JGMCN-0001</v>
      </c>
      <c r="X420" s="19" t="s">
        <v>180</v>
      </c>
      <c r="Y420" s="19">
        <v>70</v>
      </c>
      <c r="Z420" s="19" t="s">
        <v>179</v>
      </c>
      <c r="AA420" s="19" t="s">
        <v>305</v>
      </c>
      <c r="AB420" s="19" t="s">
        <v>304</v>
      </c>
      <c r="AC420" s="19" t="s">
        <v>188</v>
      </c>
      <c r="AD420" s="5"/>
      <c r="AE420" s="19">
        <v>4</v>
      </c>
      <c r="AF420" s="19" t="s">
        <v>181</v>
      </c>
      <c r="AG420" s="19" t="s">
        <v>183</v>
      </c>
      <c r="AH420" s="19">
        <v>320</v>
      </c>
      <c r="AI420" s="19" t="s">
        <v>225</v>
      </c>
      <c r="AJ420" s="5"/>
      <c r="AK420" s="5"/>
      <c r="AL420" s="5" t="s">
        <v>121</v>
      </c>
      <c r="AM420" s="5"/>
      <c r="AN420" s="5" t="s">
        <v>546</v>
      </c>
      <c r="AO420" s="5" t="str">
        <f>CONCATENATE("0055-",B420,"-",C420,"-","4",".",AE420,".",AF420,".",AG420,".",AH420,"-",AL420,".",AN420,"-",AI420)</f>
        <v>0055-CPC-GA1-4.4.4.70.320-ATH2.JH-0012</v>
      </c>
      <c r="AP420" s="5" t="str">
        <f>CONCATENATE("0055-",B420,"-",C420,"-","4",".",AE420,".",AF420,".",AG420,".",AH420,"-",AL420,"-",AN420,"-",AI420,"_",BD420,"_",U420)</f>
        <v>0055-CPC-GA1-4.4.4.70.320-ATH2-JH-0012_-_ER</v>
      </c>
      <c r="AQ420" s="13" t="s">
        <v>325</v>
      </c>
      <c r="AR420" s="13" t="s">
        <v>392</v>
      </c>
      <c r="AS420" s="13" t="s">
        <v>387</v>
      </c>
      <c r="AT420" s="13" t="s">
        <v>386</v>
      </c>
      <c r="AU420" s="13" t="s">
        <v>286</v>
      </c>
      <c r="AV420" s="13" t="s">
        <v>287</v>
      </c>
      <c r="AW420" s="13" t="str">
        <f>CONCATENATE(AQ420," ",AS420,CHAR(10),W420,CHAR(10),AU420)</f>
        <v>AGDS Marshalling Cabinet for NON-IS channels 
3-70-JGMCN-0001
Passport</v>
      </c>
      <c r="AX420" s="13" t="str">
        <f>CONCATENATE(AR420," ",AT420,CHAR(10),W420,CHAR(10),AV420)</f>
        <v>Шкаф кроссовый АСКЗ, аналоговые и дискретные сигналы, неискробезопасный
3-70-JGMCN-0001
Паспорт</v>
      </c>
      <c r="AY420" s="5"/>
      <c r="AZ420" s="5" t="s">
        <v>490</v>
      </c>
      <c r="BA420" s="5" t="s">
        <v>489</v>
      </c>
      <c r="BB420" s="5" t="str">
        <f>IF(FW420&gt;0,"02",IF(FN420&gt;0,"01",IF(FE420&gt;0,"00",IF(EM420&gt;0,"G1",IF(ED420&gt;0,"F1",IF(DU420&gt;0,"E1",IF(DL420&gt;0,"D1",IF(DC420&gt;0,"C1",IF(CT420&gt;0,"B1",IF(BM420&gt;0,"A1","-"))))))))))</f>
        <v>-</v>
      </c>
      <c r="BC420" s="167" t="str">
        <f t="shared" si="410"/>
        <v>-</v>
      </c>
      <c r="BD420" s="5" t="str">
        <f t="shared" si="411"/>
        <v>-</v>
      </c>
      <c r="BE420" s="5"/>
      <c r="BF420" s="5"/>
      <c r="BG420" s="12"/>
      <c r="BH420" s="5"/>
      <c r="BI420" s="5"/>
      <c r="BJ420" s="54">
        <f>FB420-(28+15)</f>
        <v>44227</v>
      </c>
      <c r="BK420" s="54">
        <f ca="1">IF(BM420&gt;0,BL420,IF(BJ420&lt;TODAY(),WORKDAY(TODAY(),10),BJ420))</f>
        <v>44294</v>
      </c>
      <c r="BL420" s="54"/>
      <c r="BM420" s="5"/>
      <c r="BN420" s="167"/>
      <c r="BO420" s="167"/>
      <c r="BP420" s="167"/>
      <c r="BQ420" s="167"/>
      <c r="BR420" s="157"/>
      <c r="BS420" s="157"/>
      <c r="BT420" s="157"/>
      <c r="BU420" s="157"/>
      <c r="BV420" s="157"/>
      <c r="BW420" s="147"/>
      <c r="BX420" s="147"/>
      <c r="BY420" s="147"/>
      <c r="BZ420" s="147"/>
      <c r="CA420" s="147"/>
      <c r="CB420" s="125"/>
      <c r="CC420" s="125"/>
      <c r="CD420" s="125"/>
      <c r="CE420" s="125"/>
      <c r="CF420" s="125"/>
      <c r="CG420" s="125"/>
      <c r="CH420" s="125"/>
      <c r="CI420" s="125"/>
      <c r="CJ420" s="125"/>
      <c r="CK420" s="125"/>
      <c r="CL420" s="24">
        <f>WORKDAY(BJ420,20)</f>
        <v>44253</v>
      </c>
      <c r="CM420" s="24" t="str">
        <f>IF(BM420&gt;0,WORKDAY(BK420,10),"-")</f>
        <v>-</v>
      </c>
      <c r="CN420" s="54"/>
      <c r="CO420" s="117"/>
      <c r="CP420" s="34">
        <v>3</v>
      </c>
      <c r="CQ420" s="24">
        <f>WORKDAY(CL420,10)</f>
        <v>44267</v>
      </c>
      <c r="CR420" s="24" t="str">
        <f>IF(CO420&gt;0,WORKDAY(CM420,10),"-")</f>
        <v>-</v>
      </c>
      <c r="CS420" s="54"/>
      <c r="CT420" s="5"/>
      <c r="CU420" s="24" t="str">
        <f>IF(CT420&gt;0,WORKDAY(CQ420,10),"-")</f>
        <v>-</v>
      </c>
      <c r="CV420" s="24" t="str">
        <f>IF(CT420&gt;0,WORKDAY(CR420,10),"-")</f>
        <v>-</v>
      </c>
      <c r="CW420" s="54"/>
      <c r="CX420" s="5"/>
      <c r="CY420" s="34"/>
      <c r="CZ420" s="24" t="str">
        <f>IF(CX420&gt;0,WORKDAY(CU420,10),"-")</f>
        <v>-</v>
      </c>
      <c r="DA420" s="24" t="str">
        <f>IF(CX420&gt;0,WORKDAY(CV420,10),"-")</f>
        <v>-</v>
      </c>
      <c r="DB420" s="24"/>
      <c r="DC420" s="5"/>
      <c r="DD420" s="24" t="str">
        <f>IF(DC420&gt;0,WORKDAY(CZ420,10),"-")</f>
        <v>-</v>
      </c>
      <c r="DE420" s="24" t="str">
        <f>IF(DC420&gt;0,WORKDAY(DA420,10),"-")</f>
        <v>-</v>
      </c>
      <c r="DF420" s="5"/>
      <c r="DG420" s="5"/>
      <c r="DH420" s="54"/>
      <c r="DI420" s="24" t="str">
        <f>IF(DG420&gt;0,WORKDAY(DD420,10),"-")</f>
        <v>-</v>
      </c>
      <c r="DJ420" s="24" t="str">
        <f>IF(DG420&gt;0,WORKDAY(DE420,10),"-")</f>
        <v>-</v>
      </c>
      <c r="DK420" s="5"/>
      <c r="DL420" s="5"/>
      <c r="DM420" s="24" t="str">
        <f>IF(DL420&gt;0,WORKDAY(DI420,10),"-")</f>
        <v>-</v>
      </c>
      <c r="DN420" s="24" t="str">
        <f>IF(DL420&gt;0,WORKDAY(DJ420,10),"-")</f>
        <v>-</v>
      </c>
      <c r="DO420" s="5"/>
      <c r="DP420" s="5"/>
      <c r="DQ420" s="54"/>
      <c r="DR420" s="24" t="str">
        <f>IF(DP420&gt;0,WORKDAY(DM420,10),"-")</f>
        <v>-</v>
      </c>
      <c r="DS420" s="24" t="str">
        <f>IF(DP420&gt;0,WORKDAY(DN420,10),"-")</f>
        <v>-</v>
      </c>
      <c r="DT420" s="5"/>
      <c r="DU420" s="5"/>
      <c r="DV420" s="24" t="str">
        <f>IF(DU420&gt;0,WORKDAY(DR420,10),"-")</f>
        <v>-</v>
      </c>
      <c r="DW420" s="24" t="str">
        <f>IF(DU420&gt;0,WORKDAY(DS420,10),"-")</f>
        <v>-</v>
      </c>
      <c r="DX420" s="5"/>
      <c r="DY420" s="5"/>
      <c r="DZ420" s="54"/>
      <c r="EA420" s="24" t="str">
        <f>IF(DY420&gt;0,WORKDAY(DV420,10),"-")</f>
        <v>-</v>
      </c>
      <c r="EB420" s="24" t="str">
        <f>IF(DY420&gt;0,WORKDAY(DW420,10),"-")</f>
        <v>-</v>
      </c>
      <c r="EC420" s="5"/>
      <c r="ED420" s="5"/>
      <c r="EE420" s="24" t="str">
        <f>IF(ED420&gt;0,WORKDAY(EA420,10),"-")</f>
        <v>-</v>
      </c>
      <c r="EF420" s="24" t="str">
        <f>IF(ED420&gt;0,WORKDAY(EB420,10),"-")</f>
        <v>-</v>
      </c>
      <c r="EG420" s="5"/>
      <c r="EH420" s="5"/>
      <c r="EI420" s="54"/>
      <c r="EJ420" s="24" t="str">
        <f>IF(EH420&gt;0,WORKDAY(EE420,10),"-")</f>
        <v>-</v>
      </c>
      <c r="EK420" s="24" t="str">
        <f>IF(EH420&gt;0,WORKDAY(EF420,10),"-")</f>
        <v>-</v>
      </c>
      <c r="EL420" s="5"/>
      <c r="EM420" s="5"/>
      <c r="EN420" s="24" t="str">
        <f>IF(EM420&gt;0,WORKDAY(EJ420,10),"-")</f>
        <v>-</v>
      </c>
      <c r="EO420" s="24" t="str">
        <f>IF(EM420&gt;0,WORKDAY(EK420,10),"-")</f>
        <v>-</v>
      </c>
      <c r="EP420" s="5"/>
      <c r="EQ420" s="5"/>
      <c r="ER420" s="54"/>
      <c r="ES420" s="54"/>
      <c r="ET420" s="54"/>
      <c r="EU420" s="54"/>
      <c r="EV420" s="54"/>
      <c r="EW420" s="24"/>
      <c r="EX420" s="24"/>
      <c r="EY420" s="167"/>
      <c r="EZ420" s="167"/>
      <c r="FA420" s="193"/>
      <c r="FB420" s="214">
        <v>44270</v>
      </c>
      <c r="FC420" s="214">
        <f>FB420</f>
        <v>44270</v>
      </c>
      <c r="FD420" s="167"/>
      <c r="FE420" s="167"/>
      <c r="FF420" s="24" t="str">
        <f>IF(FE420&gt;0,WORKDAY(FB420,10),"-")</f>
        <v>-</v>
      </c>
      <c r="FG420" s="24" t="str">
        <f>IF(FE420&gt;0,WORKDAY(FC420,10),"-")</f>
        <v>-</v>
      </c>
      <c r="FH420" s="167"/>
      <c r="FI420" s="167"/>
      <c r="FJ420" s="196">
        <v>1</v>
      </c>
      <c r="FK420" s="24"/>
      <c r="FL420" s="24">
        <f t="shared" si="371"/>
        <v>0</v>
      </c>
      <c r="FM420" s="5"/>
      <c r="FN420" s="5"/>
      <c r="FO420" s="24" t="str">
        <f>IF(FN420&gt;0,WORKDAY(FK420,10),"-")</f>
        <v>-</v>
      </c>
      <c r="FP420" s="24" t="str">
        <f>IF(FN420&gt;0,WORKDAY(FL420,10),"-")</f>
        <v>-</v>
      </c>
      <c r="FQ420" s="5"/>
      <c r="FR420" s="5"/>
      <c r="FS420" s="54"/>
      <c r="FT420" s="24"/>
      <c r="FU420" s="24">
        <f t="shared" si="373"/>
        <v>0</v>
      </c>
      <c r="FV420" s="5"/>
      <c r="FW420" s="5"/>
      <c r="FX420" s="24" t="str">
        <f>IF(FW420&gt;0,WORKDAY(FT420,10),"-")</f>
        <v>-</v>
      </c>
      <c r="FY420" s="24" t="str">
        <f>IF(FW420&gt;0,WORKDAY(FU420,10),"-")</f>
        <v>-</v>
      </c>
      <c r="FZ420" s="5"/>
      <c r="GA420" s="5"/>
      <c r="GB420" s="54"/>
      <c r="GC420" s="54"/>
      <c r="GD420" s="54"/>
      <c r="GE420" s="54"/>
      <c r="GF420" s="54"/>
      <c r="GG420" s="54"/>
      <c r="GH420" s="54"/>
      <c r="GI420" s="54"/>
      <c r="GJ420" s="54"/>
      <c r="GK420" s="54"/>
      <c r="GL420" s="54"/>
      <c r="GM420" s="54"/>
      <c r="GN420" s="54"/>
      <c r="GO420" s="54"/>
      <c r="GP420" s="54"/>
      <c r="GQ420" s="54"/>
      <c r="GR420" s="54"/>
      <c r="GS420" s="54"/>
      <c r="GT420" s="54"/>
      <c r="GU420" s="54"/>
      <c r="GV420" s="54"/>
      <c r="GW420" s="54"/>
      <c r="GX420" s="54"/>
      <c r="GY420" s="54"/>
      <c r="GZ420" s="193"/>
      <c r="HA420" s="54"/>
      <c r="HB420" s="54"/>
      <c r="HC420" s="54"/>
      <c r="HD420" s="34">
        <f t="shared" ca="1" si="379"/>
        <v>1</v>
      </c>
      <c r="HE420" s="25">
        <f t="shared" si="404"/>
        <v>0</v>
      </c>
      <c r="HF420" s="25">
        <f t="shared" ca="1" si="405"/>
        <v>1.5197568389057751E-3</v>
      </c>
      <c r="HG420" s="25">
        <f t="shared" si="406"/>
        <v>0</v>
      </c>
      <c r="HH420" s="25">
        <f t="shared" ca="1" si="407"/>
        <v>2.012072434607646E-3</v>
      </c>
      <c r="HI420" s="25"/>
      <c r="HJ420" s="25"/>
      <c r="HK420" s="5"/>
      <c r="HL420" s="24" t="str">
        <f t="shared" ca="1" si="374"/>
        <v>-</v>
      </c>
      <c r="HM420" s="107"/>
      <c r="HN420" s="85"/>
      <c r="HO420" s="204" t="str">
        <f t="shared" si="380"/>
        <v>не выгружено A1</v>
      </c>
      <c r="HP420" s="204" t="str">
        <f t="shared" si="381"/>
        <v>не выгружено 00</v>
      </c>
      <c r="HQ420" s="182" t="str">
        <f t="shared" si="382"/>
        <v>не выгружено A1</v>
      </c>
      <c r="HR420" s="182" t="str">
        <f t="shared" si="383"/>
        <v>не выгружено A1</v>
      </c>
      <c r="HS420" s="182" t="b">
        <f t="shared" si="384"/>
        <v>0</v>
      </c>
      <c r="HT420" s="182" t="str">
        <f t="shared" si="385"/>
        <v>не выгружено A1</v>
      </c>
      <c r="HU420" s="182" t="str">
        <f t="shared" si="386"/>
        <v>не выгружено A1</v>
      </c>
      <c r="HV420" s="191" t="str">
        <f t="shared" si="387"/>
        <v>не выгружено A1</v>
      </c>
      <c r="HW420" s="184" t="str">
        <f t="shared" si="388"/>
        <v>не выгружено A1</v>
      </c>
      <c r="HX420" s="191" t="str">
        <f t="shared" si="389"/>
        <v>не выгружено A1</v>
      </c>
      <c r="HY420" s="183"/>
      <c r="HZ420" s="182" t="str">
        <f t="shared" si="390"/>
        <v>не выгружено</v>
      </c>
      <c r="IA420" s="182" t="str">
        <f t="shared" si="391"/>
        <v>A1</v>
      </c>
      <c r="IB420" s="182" t="str">
        <f t="shared" si="392"/>
        <v>не выгружено</v>
      </c>
      <c r="IC420" s="182" t="str">
        <f t="shared" si="393"/>
        <v>A1</v>
      </c>
      <c r="ID420" s="182" t="str">
        <f t="shared" si="394"/>
        <v>A1</v>
      </c>
      <c r="IE420" s="185" t="str">
        <f t="shared" si="395"/>
        <v>выгрузить A1</v>
      </c>
      <c r="IF420" s="135" t="s">
        <v>705</v>
      </c>
      <c r="IG420" s="181">
        <v>1</v>
      </c>
      <c r="IH420" s="85"/>
      <c r="II420" s="85"/>
      <c r="IJ420" s="85"/>
      <c r="IK420" s="85"/>
      <c r="IL420" s="85"/>
      <c r="IM420" s="85"/>
      <c r="IN420" s="85"/>
      <c r="IO420" s="85"/>
      <c r="IP420" s="85"/>
      <c r="IQ420" s="85"/>
      <c r="IR420" s="85"/>
      <c r="IS420" s="85"/>
      <c r="IT420" s="85"/>
      <c r="IU420" s="85"/>
      <c r="IV420" s="85"/>
      <c r="IW420" s="85"/>
      <c r="IX420" s="85"/>
      <c r="IY420" s="85"/>
      <c r="IZ420" s="85"/>
      <c r="JA420" s="85"/>
      <c r="JB420" s="85"/>
      <c r="JC420" s="85"/>
      <c r="JD420" s="85"/>
      <c r="JE420" s="85"/>
      <c r="JF420" s="85"/>
      <c r="JG420" s="85"/>
      <c r="JH420" s="85"/>
      <c r="JI420" s="85"/>
      <c r="JJ420" s="85"/>
      <c r="JK420" s="85"/>
      <c r="JL420" s="85"/>
      <c r="JM420" s="85"/>
      <c r="JN420" s="85"/>
      <c r="JO420" s="85"/>
      <c r="JP420" s="85"/>
      <c r="JQ420" s="85"/>
      <c r="JR420" s="85"/>
      <c r="JS420" s="85"/>
      <c r="JT420" s="85"/>
      <c r="JU420" s="85"/>
      <c r="JV420" s="85"/>
      <c r="JW420" s="85"/>
      <c r="JX420" s="85"/>
      <c r="JY420" s="85"/>
      <c r="JZ420" s="85"/>
      <c r="KA420" s="85"/>
      <c r="KB420" s="85"/>
      <c r="KC420" s="85"/>
    </row>
    <row r="421" spans="1:289" s="87" customFormat="1" ht="15" hidden="1" customHeight="1">
      <c r="A421" s="17"/>
      <c r="B421" s="20"/>
      <c r="C421" s="20"/>
      <c r="D421" s="18"/>
      <c r="E421" s="18"/>
      <c r="F421" s="18"/>
      <c r="G421" s="18"/>
      <c r="H421" s="18"/>
      <c r="I421" s="18"/>
      <c r="J421" s="18"/>
      <c r="K421" s="18"/>
      <c r="L421" s="18"/>
      <c r="M421" s="18"/>
      <c r="N421" s="18"/>
      <c r="O421" s="18"/>
      <c r="P421" s="18"/>
      <c r="Q421" s="18"/>
      <c r="R421" s="18"/>
      <c r="S421" s="18"/>
      <c r="T421" s="18"/>
      <c r="U421" s="18"/>
      <c r="V421" s="18"/>
      <c r="W421" s="20"/>
      <c r="X421" s="20"/>
      <c r="Y421" s="20"/>
      <c r="Z421" s="20"/>
      <c r="AA421" s="20"/>
      <c r="AB421" s="20"/>
      <c r="AC421" s="20"/>
      <c r="AD421" s="18"/>
      <c r="AE421" s="20"/>
      <c r="AF421" s="20"/>
      <c r="AG421" s="20"/>
      <c r="AH421" s="20"/>
      <c r="AI421" s="20"/>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71"/>
      <c r="BO421" s="171"/>
      <c r="BP421" s="171"/>
      <c r="BQ421" s="171"/>
      <c r="BR421" s="161"/>
      <c r="BS421" s="161"/>
      <c r="BT421" s="161"/>
      <c r="BU421" s="161"/>
      <c r="BV421" s="161"/>
      <c r="BW421" s="151"/>
      <c r="BX421" s="151"/>
      <c r="BY421" s="151"/>
      <c r="BZ421" s="151"/>
      <c r="CA421" s="151"/>
      <c r="CB421" s="129"/>
      <c r="CC421" s="129"/>
      <c r="CD421" s="129"/>
      <c r="CE421" s="129"/>
      <c r="CF421" s="129"/>
      <c r="CG421" s="129"/>
      <c r="CH421" s="129"/>
      <c r="CI421" s="129"/>
      <c r="CJ421" s="129"/>
      <c r="CK421" s="129"/>
      <c r="CL421" s="18"/>
      <c r="CM421" s="18"/>
      <c r="CN421" s="18"/>
      <c r="CO421" s="118"/>
      <c r="CP421" s="48"/>
      <c r="CQ421" s="18"/>
      <c r="CR421" s="18"/>
      <c r="CS421" s="18"/>
      <c r="CT421" s="18"/>
      <c r="CU421" s="18"/>
      <c r="CV421" s="18"/>
      <c r="CW421" s="18"/>
      <c r="CX421" s="18"/>
      <c r="CY421" s="34"/>
      <c r="CZ421" s="18"/>
      <c r="DA421" s="18"/>
      <c r="DB421" s="18"/>
      <c r="DC421" s="18"/>
      <c r="DD421" s="18"/>
      <c r="DE421" s="18"/>
      <c r="DF421" s="18"/>
      <c r="DG421" s="18"/>
      <c r="DH421" s="45"/>
      <c r="DI421" s="18"/>
      <c r="DJ421" s="18"/>
      <c r="DK421" s="18"/>
      <c r="DL421" s="18"/>
      <c r="DM421" s="18"/>
      <c r="DN421" s="18"/>
      <c r="DO421" s="18"/>
      <c r="DP421" s="18"/>
      <c r="DQ421" s="45"/>
      <c r="DR421" s="18"/>
      <c r="DS421" s="18"/>
      <c r="DT421" s="18"/>
      <c r="DU421" s="18"/>
      <c r="DV421" s="18"/>
      <c r="DW421" s="18"/>
      <c r="DX421" s="18"/>
      <c r="DY421" s="18"/>
      <c r="DZ421" s="45"/>
      <c r="EA421" s="18"/>
      <c r="EB421" s="18"/>
      <c r="EC421" s="18"/>
      <c r="ED421" s="18"/>
      <c r="EE421" s="18"/>
      <c r="EF421" s="18"/>
      <c r="EG421" s="18"/>
      <c r="EH421" s="18"/>
      <c r="EI421" s="45"/>
      <c r="EJ421" s="18"/>
      <c r="EK421" s="18"/>
      <c r="EL421" s="18"/>
      <c r="EM421" s="18"/>
      <c r="EN421" s="18"/>
      <c r="EO421" s="18"/>
      <c r="EP421" s="18"/>
      <c r="EQ421" s="18"/>
      <c r="ER421" s="45"/>
      <c r="ES421" s="110"/>
      <c r="ET421" s="110"/>
      <c r="EU421" s="110"/>
      <c r="EV421" s="110"/>
      <c r="EW421" s="192"/>
      <c r="EX421" s="192"/>
      <c r="EY421" s="192"/>
      <c r="EZ421" s="192"/>
      <c r="FA421" s="199"/>
      <c r="FB421" s="214"/>
      <c r="FC421" s="214"/>
      <c r="FD421" s="18"/>
      <c r="FE421" s="18"/>
      <c r="FF421" s="18"/>
      <c r="FG421" s="18"/>
      <c r="FH421" s="18"/>
      <c r="FI421" s="18"/>
      <c r="FJ421" s="34"/>
      <c r="FK421" s="18"/>
      <c r="FL421" s="18"/>
      <c r="FM421" s="18"/>
      <c r="FN421" s="18"/>
      <c r="FO421" s="18"/>
      <c r="FP421" s="18"/>
      <c r="FQ421" s="18"/>
      <c r="FR421" s="18"/>
      <c r="FS421" s="45"/>
      <c r="FT421" s="18"/>
      <c r="FU421" s="18"/>
      <c r="FV421" s="18"/>
      <c r="FW421" s="18"/>
      <c r="FX421" s="18"/>
      <c r="FY421" s="18"/>
      <c r="FZ421" s="18"/>
      <c r="GA421" s="18"/>
      <c r="GB421" s="45"/>
      <c r="GC421" s="110"/>
      <c r="GD421" s="110"/>
      <c r="GE421" s="110"/>
      <c r="GF421" s="110"/>
      <c r="GG421" s="110"/>
      <c r="GH421" s="110"/>
      <c r="GI421" s="110"/>
      <c r="GJ421" s="110"/>
      <c r="GK421" s="110"/>
      <c r="GL421" s="110"/>
      <c r="GM421" s="110"/>
      <c r="GN421" s="110"/>
      <c r="GO421" s="110"/>
      <c r="GP421" s="110"/>
      <c r="GQ421" s="110"/>
      <c r="GR421" s="110"/>
      <c r="GS421" s="110"/>
      <c r="GT421" s="110"/>
      <c r="GU421" s="110"/>
      <c r="GV421" s="110"/>
      <c r="GW421" s="110"/>
      <c r="GX421" s="110"/>
      <c r="GY421" s="45"/>
      <c r="GZ421" s="199"/>
      <c r="HA421" s="110"/>
      <c r="HB421" s="110"/>
      <c r="HC421" s="110"/>
      <c r="HD421" s="34">
        <f t="shared" si="379"/>
        <v>0</v>
      </c>
      <c r="HE421" s="25">
        <f t="shared" si="404"/>
        <v>0</v>
      </c>
      <c r="HF421" s="25">
        <f t="shared" si="405"/>
        <v>0</v>
      </c>
      <c r="HG421" s="25">
        <f t="shared" si="406"/>
        <v>0</v>
      </c>
      <c r="HH421" s="25">
        <f t="shared" si="407"/>
        <v>0</v>
      </c>
      <c r="HI421" s="25"/>
      <c r="HJ421" s="18"/>
      <c r="HK421" s="18"/>
      <c r="HL421" s="24" t="str">
        <f t="shared" si="374"/>
        <v>-</v>
      </c>
      <c r="HM421" s="107"/>
      <c r="HN421" s="85"/>
      <c r="HO421" s="204" t="str">
        <f t="shared" si="380"/>
        <v>---/---</v>
      </c>
      <c r="HP421" s="204" t="str">
        <f t="shared" si="381"/>
        <v>---/---</v>
      </c>
      <c r="HQ421" s="182" t="str">
        <f t="shared" si="382"/>
        <v>---/---</v>
      </c>
      <c r="HR421" s="182" t="str">
        <f t="shared" si="383"/>
        <v>---/---</v>
      </c>
      <c r="HS421" s="182" t="b">
        <f t="shared" si="384"/>
        <v>0</v>
      </c>
      <c r="HT421" s="182" t="str">
        <f t="shared" si="385"/>
        <v>---/---</v>
      </c>
      <c r="HU421" s="182" t="str">
        <f t="shared" si="386"/>
        <v>---/---</v>
      </c>
      <c r="HV421" s="191" t="str">
        <f t="shared" si="387"/>
        <v>---/---</v>
      </c>
      <c r="HW421" s="184" t="str">
        <f t="shared" si="388"/>
        <v>---/---</v>
      </c>
      <c r="HX421" s="191" t="str">
        <f t="shared" si="389"/>
        <v>---/---</v>
      </c>
      <c r="HY421" s="183"/>
      <c r="HZ421" s="182" t="str">
        <f t="shared" si="390"/>
        <v>---/---</v>
      </c>
      <c r="IA421" s="182" t="str">
        <f t="shared" si="391"/>
        <v>---/---</v>
      </c>
      <c r="IB421" s="182" t="str">
        <f t="shared" si="392"/>
        <v>---/---</v>
      </c>
      <c r="IC421" s="182" t="str">
        <f t="shared" si="393"/>
        <v>---/---</v>
      </c>
      <c r="ID421" s="182" t="str">
        <f t="shared" si="394"/>
        <v>---/---</v>
      </c>
      <c r="IE421" s="185" t="str">
        <f t="shared" si="395"/>
        <v>---/---</v>
      </c>
      <c r="IF421" s="135" t="s">
        <v>717</v>
      </c>
      <c r="IG421" s="181">
        <v>1</v>
      </c>
      <c r="IH421" s="85"/>
      <c r="II421" s="85"/>
      <c r="IJ421" s="85"/>
      <c r="IK421" s="85"/>
      <c r="IL421" s="85"/>
      <c r="IM421" s="85"/>
      <c r="IN421" s="85"/>
      <c r="IO421" s="85"/>
      <c r="IP421" s="85"/>
      <c r="IQ421" s="85"/>
      <c r="IR421" s="85"/>
      <c r="IS421" s="85"/>
      <c r="IT421" s="85"/>
      <c r="IU421" s="85"/>
      <c r="IV421" s="85"/>
      <c r="IW421" s="85"/>
      <c r="IX421" s="85"/>
      <c r="IY421" s="85"/>
      <c r="IZ421" s="85"/>
      <c r="JA421" s="85"/>
      <c r="JB421" s="85"/>
      <c r="JC421" s="85"/>
      <c r="JD421" s="85"/>
      <c r="JE421" s="85"/>
      <c r="JF421" s="85"/>
      <c r="JG421" s="85"/>
      <c r="JH421" s="85"/>
      <c r="JI421" s="85"/>
      <c r="JJ421" s="85"/>
      <c r="JK421" s="85"/>
      <c r="JL421" s="85"/>
      <c r="JM421" s="85"/>
      <c r="JN421" s="85"/>
      <c r="JO421" s="85"/>
      <c r="JP421" s="85"/>
      <c r="JQ421" s="85"/>
      <c r="JR421" s="85"/>
      <c r="JS421" s="85"/>
      <c r="JT421" s="85"/>
      <c r="JU421" s="85"/>
      <c r="JV421" s="85"/>
      <c r="JW421" s="85"/>
      <c r="JX421" s="85"/>
      <c r="JY421" s="85"/>
      <c r="JZ421" s="85"/>
      <c r="KA421" s="85"/>
      <c r="KB421" s="85"/>
      <c r="KC421" s="85"/>
    </row>
    <row r="422" spans="1:289" s="57" customFormat="1" ht="57" hidden="1" customHeight="1">
      <c r="A422" s="42"/>
      <c r="B422" s="19" t="s">
        <v>156</v>
      </c>
      <c r="C422" s="19" t="s">
        <v>157</v>
      </c>
      <c r="D422" s="5"/>
      <c r="E422" s="5"/>
      <c r="F422" s="5"/>
      <c r="G422" s="5"/>
      <c r="H422" s="5" t="s">
        <v>727</v>
      </c>
      <c r="I422" s="5" t="s">
        <v>736</v>
      </c>
      <c r="J422" s="5"/>
      <c r="K422" s="5"/>
      <c r="L422" s="5"/>
      <c r="M422" s="5"/>
      <c r="N422" s="5"/>
      <c r="O422" s="5"/>
      <c r="P422" s="5" t="s">
        <v>751</v>
      </c>
      <c r="Q422" s="5" t="s">
        <v>752</v>
      </c>
      <c r="R422" s="5" t="s">
        <v>209</v>
      </c>
      <c r="S422" s="5" t="s">
        <v>362</v>
      </c>
      <c r="T422" s="5" t="s">
        <v>370</v>
      </c>
      <c r="U422" s="5" t="s">
        <v>158</v>
      </c>
      <c r="V422" s="5"/>
      <c r="W422" s="5" t="str">
        <f>CONCATENATE(X422,"-",Y422,"-",Z422,AA422,,AB422,"-",AC422)</f>
        <v>3-70-JGMCN-0002</v>
      </c>
      <c r="X422" s="19" t="s">
        <v>180</v>
      </c>
      <c r="Y422" s="19">
        <v>70</v>
      </c>
      <c r="Z422" s="19" t="s">
        <v>179</v>
      </c>
      <c r="AA422" s="19" t="s">
        <v>305</v>
      </c>
      <c r="AB422" s="19" t="s">
        <v>304</v>
      </c>
      <c r="AC422" s="19" t="s">
        <v>192</v>
      </c>
      <c r="AD422" s="5"/>
      <c r="AE422" s="19">
        <v>4</v>
      </c>
      <c r="AF422" s="19" t="s">
        <v>181</v>
      </c>
      <c r="AG422" s="19" t="s">
        <v>183</v>
      </c>
      <c r="AH422" s="19">
        <v>320</v>
      </c>
      <c r="AI422" s="19" t="s">
        <v>226</v>
      </c>
      <c r="AJ422" s="5"/>
      <c r="AK422" s="5"/>
      <c r="AL422" s="5" t="s">
        <v>121</v>
      </c>
      <c r="AM422" s="5"/>
      <c r="AN422" s="5" t="s">
        <v>167</v>
      </c>
      <c r="AO422" s="5" t="str">
        <f>CONCATENATE("0055-",B422,"-",C422,"-","4",".",AE422,".",AF422,".",AG422,".",AH422,"-",AL422,".",AN422,"-",AI422)</f>
        <v>0055-CPC-GA1-4.4.4.70.320-ATH2.RD-0013</v>
      </c>
      <c r="AP422" s="5" t="str">
        <f>CONCATENATE("0055-",B422,"-",C422,"-","4",".",AE422,".",AF422,".",AG422,".",AH422,"-",AL422,"-",AN422,"-",AI422,"_",BD422,"_",U422)</f>
        <v>0055-CPC-GA1-4.4.4.70.320-ATH2-RD-0013_A1_ER</v>
      </c>
      <c r="AQ422" s="13" t="s">
        <v>325</v>
      </c>
      <c r="AR422" s="13" t="s">
        <v>392</v>
      </c>
      <c r="AS422" s="13" t="s">
        <v>387</v>
      </c>
      <c r="AT422" s="13" t="s">
        <v>386</v>
      </c>
      <c r="AU422" s="13" t="s">
        <v>318</v>
      </c>
      <c r="AV422" s="13" t="s">
        <v>333</v>
      </c>
      <c r="AW422" s="13" t="str">
        <f>CONCATENATE(AQ422," ",AS422,CHAR(10),W422,CHAR(10),AU422)</f>
        <v>AGDS Marshalling Cabinet for NON-IS channels 
3-70-JGMCN-0002
List of drawings</v>
      </c>
      <c r="AX422" s="13" t="str">
        <f>CONCATENATE(AR422," ",AT422,CHAR(10),W422,CHAR(10),AV422)</f>
        <v>Шкаф кроссовый АСКЗ, аналоговые и дискретные сигналы, неискробезопасный
3-70-JGMCN-0002
Ведомость документов</v>
      </c>
      <c r="AY422" s="5"/>
      <c r="AZ422" s="5" t="s">
        <v>490</v>
      </c>
      <c r="BA422" s="167" t="s">
        <v>489</v>
      </c>
      <c r="BB422" s="5" t="str">
        <f>IF(FW422&gt;0,"02",IF(FN422&gt;0,"01",IF(FE422&gt;0,"00",IF(EM422&gt;0,"G1",IF(ED422&gt;0,"F1",IF(DU422&gt;0,"E1",IF(DL422&gt;0,"D1",IF(DC422&gt;0,"C1",IF(CT422&gt;0,"B1",IF(BM422&gt;0,"A1","-"))))))))))</f>
        <v>A1</v>
      </c>
      <c r="BC422" s="167" t="str">
        <f t="shared" ref="BC422:BC426" si="412">IF(OR(BB422="A1",BB422="B1",BB422="C1",BB422="D1",BB422="E1",BB422="F1",BB422="G1",BB422="H1"),"IFR",IF(OR(BB422="00",BB422="01",BB422="02",BB422="03",BB422="04",BB422="05"),"IFU","-"))</f>
        <v>IFR</v>
      </c>
      <c r="BD422" s="5" t="str">
        <f t="shared" ref="BD422:BD426" si="413">BB422</f>
        <v>A1</v>
      </c>
      <c r="BE422" s="5"/>
      <c r="BF422" s="5"/>
      <c r="BG422" s="12"/>
      <c r="BH422" s="5"/>
      <c r="BI422" s="5"/>
      <c r="BJ422" s="54">
        <f>FB422-(28+15)</f>
        <v>44173</v>
      </c>
      <c r="BK422" s="54">
        <f ca="1">IF(BM422&gt;0,BL422,IF(BJ422&lt;TODAY(),WORKDAY(TODAY(),10),BJ422))</f>
        <v>44243</v>
      </c>
      <c r="BL422" s="193">
        <v>44243</v>
      </c>
      <c r="BM422" s="167" t="s">
        <v>781</v>
      </c>
      <c r="BN422" s="167"/>
      <c r="BO422" s="167"/>
      <c r="BP422" s="167"/>
      <c r="BQ422" s="167"/>
      <c r="BR422" s="157"/>
      <c r="BS422" s="157"/>
      <c r="BT422" s="157"/>
      <c r="BU422" s="157"/>
      <c r="BV422" s="157"/>
      <c r="BW422" s="147"/>
      <c r="BX422" s="147"/>
      <c r="BY422" s="147"/>
      <c r="BZ422" s="147"/>
      <c r="CA422" s="147"/>
      <c r="CB422" s="125"/>
      <c r="CC422" s="125"/>
      <c r="CD422" s="125"/>
      <c r="CE422" s="125"/>
      <c r="CF422" s="125"/>
      <c r="CG422" s="125"/>
      <c r="CH422" s="125"/>
      <c r="CI422" s="125"/>
      <c r="CJ422" s="125"/>
      <c r="CK422" s="125"/>
      <c r="CL422" s="24">
        <f>WORKDAY(BJ422,20)</f>
        <v>44201</v>
      </c>
      <c r="CM422" s="24">
        <f ca="1">IF(BM422&gt;0,WORKDAY(BK422,10),"-")</f>
        <v>44257</v>
      </c>
      <c r="CN422" s="54"/>
      <c r="CO422" s="117"/>
      <c r="CP422" s="34"/>
      <c r="CQ422" s="24">
        <f>WORKDAY(CL422,10)</f>
        <v>44215</v>
      </c>
      <c r="CR422" s="24" t="str">
        <f>IF(CO422&gt;0,WORKDAY(CM422,10),"-")</f>
        <v>-</v>
      </c>
      <c r="CS422" s="54"/>
      <c r="CT422" s="5"/>
      <c r="CU422" s="24" t="str">
        <f>IF(CT422&gt;0,WORKDAY(CQ422,10),"-")</f>
        <v>-</v>
      </c>
      <c r="CV422" s="24" t="str">
        <f>IF(CT422&gt;0,WORKDAY(CR422,10),"-")</f>
        <v>-</v>
      </c>
      <c r="CW422" s="54"/>
      <c r="CX422" s="5"/>
      <c r="CY422" s="34"/>
      <c r="CZ422" s="24" t="str">
        <f>IF(CX422&gt;0,WORKDAY(CU422,10),"-")</f>
        <v>-</v>
      </c>
      <c r="DA422" s="24" t="str">
        <f>IF(CX422&gt;0,WORKDAY(CV422,10),"-")</f>
        <v>-</v>
      </c>
      <c r="DB422" s="24"/>
      <c r="DC422" s="5"/>
      <c r="DD422" s="24" t="str">
        <f>IF(DC422&gt;0,WORKDAY(CZ422,10),"-")</f>
        <v>-</v>
      </c>
      <c r="DE422" s="24" t="str">
        <f>IF(DC422&gt;0,WORKDAY(DA422,10),"-")</f>
        <v>-</v>
      </c>
      <c r="DF422" s="5"/>
      <c r="DG422" s="5"/>
      <c r="DH422" s="54"/>
      <c r="DI422" s="24" t="str">
        <f>IF(DG422&gt;0,WORKDAY(DD422,10),"-")</f>
        <v>-</v>
      </c>
      <c r="DJ422" s="24" t="str">
        <f>IF(DG422&gt;0,WORKDAY(DE422,10),"-")</f>
        <v>-</v>
      </c>
      <c r="DK422" s="5"/>
      <c r="DL422" s="5"/>
      <c r="DM422" s="24" t="str">
        <f>IF(DL422&gt;0,WORKDAY(DI422,10),"-")</f>
        <v>-</v>
      </c>
      <c r="DN422" s="24" t="str">
        <f>IF(DL422&gt;0,WORKDAY(DJ422,10),"-")</f>
        <v>-</v>
      </c>
      <c r="DO422" s="5"/>
      <c r="DP422" s="5"/>
      <c r="DQ422" s="54"/>
      <c r="DR422" s="24" t="str">
        <f>IF(DP422&gt;0,WORKDAY(DM422,10),"-")</f>
        <v>-</v>
      </c>
      <c r="DS422" s="24" t="str">
        <f>IF(DP422&gt;0,WORKDAY(DN422,10),"-")</f>
        <v>-</v>
      </c>
      <c r="DT422" s="5"/>
      <c r="DU422" s="5"/>
      <c r="DV422" s="24" t="str">
        <f>IF(DU422&gt;0,WORKDAY(DR422,10),"-")</f>
        <v>-</v>
      </c>
      <c r="DW422" s="24" t="str">
        <f>IF(DU422&gt;0,WORKDAY(DS422,10),"-")</f>
        <v>-</v>
      </c>
      <c r="DX422" s="5"/>
      <c r="DY422" s="5"/>
      <c r="DZ422" s="54"/>
      <c r="EA422" s="24" t="str">
        <f>IF(DY422&gt;0,WORKDAY(DV422,10),"-")</f>
        <v>-</v>
      </c>
      <c r="EB422" s="24" t="str">
        <f>IF(DY422&gt;0,WORKDAY(DW422,10),"-")</f>
        <v>-</v>
      </c>
      <c r="EC422" s="5"/>
      <c r="ED422" s="5"/>
      <c r="EE422" s="24" t="str">
        <f>IF(ED422&gt;0,WORKDAY(EA422,10),"-")</f>
        <v>-</v>
      </c>
      <c r="EF422" s="24" t="str">
        <f>IF(ED422&gt;0,WORKDAY(EB422,10),"-")</f>
        <v>-</v>
      </c>
      <c r="EG422" s="5"/>
      <c r="EH422" s="5"/>
      <c r="EI422" s="54"/>
      <c r="EJ422" s="24" t="str">
        <f>IF(EH422&gt;0,WORKDAY(EE422,10),"-")</f>
        <v>-</v>
      </c>
      <c r="EK422" s="24" t="str">
        <f>IF(EH422&gt;0,WORKDAY(EF422,10),"-")</f>
        <v>-</v>
      </c>
      <c r="EL422" s="5"/>
      <c r="EM422" s="5"/>
      <c r="EN422" s="24" t="str">
        <f>IF(EM422&gt;0,WORKDAY(EJ422,10),"-")</f>
        <v>-</v>
      </c>
      <c r="EO422" s="24" t="str">
        <f>IF(EM422&gt;0,WORKDAY(EK422,10),"-")</f>
        <v>-</v>
      </c>
      <c r="EP422" s="5"/>
      <c r="EQ422" s="5"/>
      <c r="ER422" s="54"/>
      <c r="ES422" s="54"/>
      <c r="ET422" s="54"/>
      <c r="EU422" s="54"/>
      <c r="EV422" s="54"/>
      <c r="EW422" s="24"/>
      <c r="EX422" s="24"/>
      <c r="EY422" s="167"/>
      <c r="EZ422" s="167"/>
      <c r="FA422" s="193"/>
      <c r="FB422" s="214">
        <v>44216</v>
      </c>
      <c r="FC422" s="214">
        <f>FB422</f>
        <v>44216</v>
      </c>
      <c r="FD422" s="167"/>
      <c r="FE422" s="167"/>
      <c r="FF422" s="24" t="str">
        <f>IF(FE422&gt;0,WORKDAY(FB422,10),"-")</f>
        <v>-</v>
      </c>
      <c r="FG422" s="24" t="str">
        <f>IF(FE422&gt;0,WORKDAY(FC422,10),"-")</f>
        <v>-</v>
      </c>
      <c r="FH422" s="5"/>
      <c r="FI422" s="5"/>
      <c r="FJ422" s="34"/>
      <c r="FK422" s="24"/>
      <c r="FL422" s="24">
        <f t="shared" si="371"/>
        <v>0</v>
      </c>
      <c r="FM422" s="5"/>
      <c r="FN422" s="5"/>
      <c r="FO422" s="24" t="str">
        <f>IF(FN422&gt;0,WORKDAY(FK422,10),"-")</f>
        <v>-</v>
      </c>
      <c r="FP422" s="24" t="str">
        <f>IF(FN422&gt;0,WORKDAY(FL422,10),"-")</f>
        <v>-</v>
      </c>
      <c r="FQ422" s="5"/>
      <c r="FR422" s="5"/>
      <c r="FS422" s="54"/>
      <c r="FT422" s="24"/>
      <c r="FU422" s="24">
        <f t="shared" si="373"/>
        <v>0</v>
      </c>
      <c r="FV422" s="5"/>
      <c r="FW422" s="5"/>
      <c r="FX422" s="24" t="str">
        <f>IF(FW422&gt;0,WORKDAY(FT422,10),"-")</f>
        <v>-</v>
      </c>
      <c r="FY422" s="24" t="str">
        <f>IF(FW422&gt;0,WORKDAY(FU422,10),"-")</f>
        <v>-</v>
      </c>
      <c r="FZ422" s="5"/>
      <c r="GA422" s="5"/>
      <c r="GB422" s="54"/>
      <c r="GC422" s="54"/>
      <c r="GD422" s="54"/>
      <c r="GE422" s="54"/>
      <c r="GF422" s="54"/>
      <c r="GG422" s="54"/>
      <c r="GH422" s="54"/>
      <c r="GI422" s="54"/>
      <c r="GJ422" s="54"/>
      <c r="GK422" s="54"/>
      <c r="GL422" s="54"/>
      <c r="GM422" s="54"/>
      <c r="GN422" s="54"/>
      <c r="GO422" s="54"/>
      <c r="GP422" s="54"/>
      <c r="GQ422" s="54"/>
      <c r="GR422" s="54"/>
      <c r="GS422" s="54"/>
      <c r="GT422" s="54"/>
      <c r="GU422" s="54"/>
      <c r="GV422" s="54"/>
      <c r="GW422" s="54"/>
      <c r="GX422" s="54"/>
      <c r="GY422" s="54"/>
      <c r="GZ422" s="193"/>
      <c r="HA422" s="54"/>
      <c r="HB422" s="54"/>
      <c r="HC422" s="54"/>
      <c r="HD422" s="34">
        <f t="shared" ca="1" si="379"/>
        <v>1</v>
      </c>
      <c r="HE422" s="25">
        <f t="shared" ca="1" si="404"/>
        <v>6.8389057750759875E-4</v>
      </c>
      <c r="HF422" s="25">
        <f t="shared" ca="1" si="405"/>
        <v>1.5197568389057751E-3</v>
      </c>
      <c r="HG422" s="25">
        <f t="shared" ca="1" si="406"/>
        <v>9.0543259557344079E-4</v>
      </c>
      <c r="HH422" s="25">
        <f t="shared" ca="1" si="407"/>
        <v>2.012072434607646E-3</v>
      </c>
      <c r="HI422" s="25"/>
      <c r="HJ422" s="25"/>
      <c r="HK422" s="5"/>
      <c r="HL422" s="24">
        <f t="shared" ca="1" si="374"/>
        <v>44243</v>
      </c>
      <c r="HM422" s="107"/>
      <c r="HN422" s="85"/>
      <c r="HO422" s="204" t="str">
        <f t="shared" si="380"/>
        <v>ожидание A1</v>
      </c>
      <c r="HP422" s="204" t="str">
        <f t="shared" si="381"/>
        <v>не выгружено 00</v>
      </c>
      <c r="HQ422" s="182" t="str">
        <f t="shared" si="382"/>
        <v>выгружено A1</v>
      </c>
      <c r="HR422" s="182" t="str">
        <f t="shared" si="383"/>
        <v>ожидание A1</v>
      </c>
      <c r="HS422" s="182" t="b">
        <f t="shared" si="384"/>
        <v>0</v>
      </c>
      <c r="HT422" s="182" t="str">
        <f t="shared" si="385"/>
        <v>ожидание замечаний</v>
      </c>
      <c r="HU422" s="182" t="str">
        <f t="shared" si="386"/>
        <v>0055-P2-GA1-CPC-TRM-00656</v>
      </c>
      <c r="HV422" s="191">
        <f t="shared" si="387"/>
        <v>44243</v>
      </c>
      <c r="HW422" s="184" t="str">
        <f t="shared" si="388"/>
        <v>ожидание A1</v>
      </c>
      <c r="HX422" s="191" t="str">
        <f t="shared" si="389"/>
        <v>ожидание A1</v>
      </c>
      <c r="HY422" s="183"/>
      <c r="HZ422" s="182" t="str">
        <f t="shared" si="390"/>
        <v>выгружено</v>
      </c>
      <c r="IA422" s="182" t="str">
        <f t="shared" si="391"/>
        <v>A1</v>
      </c>
      <c r="IB422" s="182" t="str">
        <f t="shared" si="392"/>
        <v>ожидание замечаний к ревизии</v>
      </c>
      <c r="IC422" s="182" t="str">
        <f t="shared" si="393"/>
        <v>A1</v>
      </c>
      <c r="ID422" s="182" t="str">
        <f t="shared" si="394"/>
        <v>A1</v>
      </c>
      <c r="IE422" s="185" t="str">
        <f t="shared" si="395"/>
        <v>1</v>
      </c>
      <c r="IF422" s="135" t="s">
        <v>705</v>
      </c>
      <c r="IG422" s="181">
        <v>1</v>
      </c>
      <c r="IH422" s="85"/>
      <c r="II422" s="85"/>
      <c r="IJ422" s="85"/>
      <c r="IK422" s="85"/>
      <c r="IL422" s="85"/>
      <c r="IM422" s="85"/>
      <c r="IN422" s="85"/>
      <c r="IO422" s="85"/>
      <c r="IP422" s="85"/>
      <c r="IQ422" s="85"/>
      <c r="IR422" s="85"/>
      <c r="IS422" s="85"/>
      <c r="IT422" s="85"/>
      <c r="IU422" s="85"/>
      <c r="IV422" s="85"/>
      <c r="IW422" s="85"/>
      <c r="IX422" s="85"/>
      <c r="IY422" s="85"/>
      <c r="IZ422" s="85"/>
      <c r="JA422" s="85"/>
      <c r="JB422" s="85"/>
      <c r="JC422" s="85"/>
      <c r="JD422" s="85"/>
      <c r="JE422" s="85"/>
      <c r="JF422" s="85"/>
      <c r="JG422" s="85"/>
      <c r="JH422" s="85"/>
      <c r="JI422" s="85"/>
      <c r="JJ422" s="85"/>
      <c r="JK422" s="85"/>
      <c r="JL422" s="85"/>
      <c r="JM422" s="85"/>
      <c r="JN422" s="85"/>
      <c r="JO422" s="85"/>
      <c r="JP422" s="85"/>
      <c r="JQ422" s="85"/>
      <c r="JR422" s="85"/>
      <c r="JS422" s="85"/>
      <c r="JT422" s="85"/>
      <c r="JU422" s="85"/>
      <c r="JV422" s="85"/>
      <c r="JW422" s="85"/>
      <c r="JX422" s="85"/>
      <c r="JY422" s="85"/>
      <c r="JZ422" s="85"/>
      <c r="KA422" s="85"/>
      <c r="KB422" s="85"/>
      <c r="KC422" s="85"/>
    </row>
    <row r="423" spans="1:289" s="57" customFormat="1" ht="57" hidden="1" customHeight="1">
      <c r="A423" s="42"/>
      <c r="B423" s="19" t="s">
        <v>156</v>
      </c>
      <c r="C423" s="19" t="s">
        <v>157</v>
      </c>
      <c r="D423" s="5"/>
      <c r="E423" s="5"/>
      <c r="F423" s="5"/>
      <c r="G423" s="5"/>
      <c r="H423" s="5" t="s">
        <v>727</v>
      </c>
      <c r="I423" s="5" t="s">
        <v>736</v>
      </c>
      <c r="J423" s="5"/>
      <c r="K423" s="5"/>
      <c r="L423" s="5"/>
      <c r="M423" s="5"/>
      <c r="N423" s="5"/>
      <c r="O423" s="5"/>
      <c r="P423" s="5" t="s">
        <v>751</v>
      </c>
      <c r="Q423" s="5" t="s">
        <v>752</v>
      </c>
      <c r="R423" s="5" t="s">
        <v>209</v>
      </c>
      <c r="S423" s="5" t="s">
        <v>362</v>
      </c>
      <c r="T423" s="5" t="s">
        <v>370</v>
      </c>
      <c r="U423" s="5" t="s">
        <v>158</v>
      </c>
      <c r="V423" s="5"/>
      <c r="W423" s="5" t="str">
        <f>CONCATENATE(X423,"-",Y423,"-",Z423,AA423,,AB423,"-",AC423)</f>
        <v>3-70-JGMCN-0002</v>
      </c>
      <c r="X423" s="19" t="s">
        <v>180</v>
      </c>
      <c r="Y423" s="19">
        <v>70</v>
      </c>
      <c r="Z423" s="19" t="s">
        <v>179</v>
      </c>
      <c r="AA423" s="19" t="s">
        <v>305</v>
      </c>
      <c r="AB423" s="19" t="s">
        <v>304</v>
      </c>
      <c r="AC423" s="19" t="s">
        <v>192</v>
      </c>
      <c r="AD423" s="5"/>
      <c r="AE423" s="19">
        <v>4</v>
      </c>
      <c r="AF423" s="19" t="s">
        <v>181</v>
      </c>
      <c r="AG423" s="19" t="s">
        <v>183</v>
      </c>
      <c r="AH423" s="19">
        <v>320</v>
      </c>
      <c r="AI423" s="19" t="s">
        <v>226</v>
      </c>
      <c r="AJ423" s="5"/>
      <c r="AK423" s="5"/>
      <c r="AL423" s="5" t="s">
        <v>121</v>
      </c>
      <c r="AM423" s="5"/>
      <c r="AN423" s="5" t="s">
        <v>168</v>
      </c>
      <c r="AO423" s="5" t="str">
        <f>CONCATENATE("0055-",B423,"-",C423,"-","4",".",AE423,".",AF423,".",AG423,".",AH423,"-",AL423,".",AN423,"-",AI423)</f>
        <v>0055-CPC-GA1-4.4.4.70.320-ATH2.SP-0013</v>
      </c>
      <c r="AP423" s="5" t="str">
        <f>CONCATENATE("0055-",B423,"-",C423,"-","4",".",AE423,".",AF423,".",AG423,".",AH423,"-",AL423,"-",AN423,"-",AI423,"_",BD423,"_",U423)</f>
        <v>0055-CPC-GA1-4.4.4.70.320-ATH2-SP-0013_A1_ER</v>
      </c>
      <c r="AQ423" s="13" t="s">
        <v>325</v>
      </c>
      <c r="AR423" s="13" t="s">
        <v>392</v>
      </c>
      <c r="AS423" s="13" t="s">
        <v>387</v>
      </c>
      <c r="AT423" s="13" t="s">
        <v>386</v>
      </c>
      <c r="AU423" s="13" t="s">
        <v>319</v>
      </c>
      <c r="AV423" s="13" t="s">
        <v>334</v>
      </c>
      <c r="AW423" s="13" t="str">
        <f>CONCATENATE(AQ423," ",AS423,CHAR(10),W423,CHAR(10),AU423)</f>
        <v>AGDS Marshalling Cabinet for NON-IS channels 
3-70-JGMCN-0002
List of elements</v>
      </c>
      <c r="AX423" s="13" t="str">
        <f>CONCATENATE(AR423," ",AT423,CHAR(10),W423,CHAR(10),AV423)</f>
        <v>Шкаф кроссовый АСКЗ, аналоговые и дискретные сигналы, неискробезопасный
3-70-JGMCN-0002
Перечень элементов</v>
      </c>
      <c r="AY423" s="5"/>
      <c r="AZ423" s="5" t="s">
        <v>490</v>
      </c>
      <c r="BA423" s="167" t="s">
        <v>489</v>
      </c>
      <c r="BB423" s="5" t="str">
        <f>IF(FW423&gt;0,"02",IF(FN423&gt;0,"01",IF(FE423&gt;0,"00",IF(EM423&gt;0,"G1",IF(ED423&gt;0,"F1",IF(DU423&gt;0,"E1",IF(DL423&gt;0,"D1",IF(DC423&gt;0,"C1",IF(CT423&gt;0,"B1",IF(BM423&gt;0,"A1","-"))))))))))</f>
        <v>A1</v>
      </c>
      <c r="BC423" s="167" t="str">
        <f t="shared" si="412"/>
        <v>IFR</v>
      </c>
      <c r="BD423" s="5" t="str">
        <f t="shared" si="413"/>
        <v>A1</v>
      </c>
      <c r="BE423" s="5"/>
      <c r="BF423" s="5"/>
      <c r="BG423" s="12"/>
      <c r="BH423" s="5"/>
      <c r="BI423" s="5"/>
      <c r="BJ423" s="54">
        <f>FB423-(28+15)</f>
        <v>44173</v>
      </c>
      <c r="BK423" s="54">
        <f ca="1">IF(BM423&gt;0,BL423,IF(BJ423&lt;TODAY(),WORKDAY(TODAY(),10),BJ423))</f>
        <v>44243</v>
      </c>
      <c r="BL423" s="193">
        <v>44243</v>
      </c>
      <c r="BM423" s="167" t="s">
        <v>781</v>
      </c>
      <c r="BN423" s="167"/>
      <c r="BO423" s="167"/>
      <c r="BP423" s="167"/>
      <c r="BQ423" s="167"/>
      <c r="BR423" s="157"/>
      <c r="BS423" s="157"/>
      <c r="BT423" s="157"/>
      <c r="BU423" s="157"/>
      <c r="BV423" s="157"/>
      <c r="BW423" s="147"/>
      <c r="BX423" s="147"/>
      <c r="BY423" s="147"/>
      <c r="BZ423" s="147"/>
      <c r="CA423" s="147"/>
      <c r="CB423" s="125"/>
      <c r="CC423" s="125"/>
      <c r="CD423" s="125"/>
      <c r="CE423" s="125"/>
      <c r="CF423" s="125"/>
      <c r="CG423" s="125"/>
      <c r="CH423" s="125"/>
      <c r="CI423" s="125"/>
      <c r="CJ423" s="125"/>
      <c r="CK423" s="125"/>
      <c r="CL423" s="24">
        <f>WORKDAY(BJ423,20)</f>
        <v>44201</v>
      </c>
      <c r="CM423" s="24">
        <f ca="1">IF(BM423&gt;0,WORKDAY(BK423,10),"-")</f>
        <v>44257</v>
      </c>
      <c r="CN423" s="54"/>
      <c r="CO423" s="117"/>
      <c r="CP423" s="34"/>
      <c r="CQ423" s="24">
        <f>WORKDAY(CL423,10)</f>
        <v>44215</v>
      </c>
      <c r="CR423" s="24" t="str">
        <f>IF(CO423&gt;0,WORKDAY(CM423,10),"-")</f>
        <v>-</v>
      </c>
      <c r="CS423" s="54"/>
      <c r="CT423" s="5"/>
      <c r="CU423" s="24" t="str">
        <f>IF(CT423&gt;0,WORKDAY(CQ423,10),"-")</f>
        <v>-</v>
      </c>
      <c r="CV423" s="24" t="str">
        <f>IF(CT423&gt;0,WORKDAY(CR423,10),"-")</f>
        <v>-</v>
      </c>
      <c r="CW423" s="54"/>
      <c r="CX423" s="5"/>
      <c r="CY423" s="34"/>
      <c r="CZ423" s="24" t="str">
        <f>IF(CX423&gt;0,WORKDAY(CU423,10),"-")</f>
        <v>-</v>
      </c>
      <c r="DA423" s="24" t="str">
        <f>IF(CX423&gt;0,WORKDAY(CV423,10),"-")</f>
        <v>-</v>
      </c>
      <c r="DB423" s="24"/>
      <c r="DC423" s="5"/>
      <c r="DD423" s="24" t="str">
        <f>IF(DC423&gt;0,WORKDAY(CZ423,10),"-")</f>
        <v>-</v>
      </c>
      <c r="DE423" s="24" t="str">
        <f>IF(DC423&gt;0,WORKDAY(DA423,10),"-")</f>
        <v>-</v>
      </c>
      <c r="DF423" s="5"/>
      <c r="DG423" s="5"/>
      <c r="DH423" s="54"/>
      <c r="DI423" s="24" t="str">
        <f>IF(DG423&gt;0,WORKDAY(DD423,10),"-")</f>
        <v>-</v>
      </c>
      <c r="DJ423" s="24" t="str">
        <f>IF(DG423&gt;0,WORKDAY(DE423,10),"-")</f>
        <v>-</v>
      </c>
      <c r="DK423" s="5"/>
      <c r="DL423" s="5"/>
      <c r="DM423" s="24" t="str">
        <f>IF(DL423&gt;0,WORKDAY(DI423,10),"-")</f>
        <v>-</v>
      </c>
      <c r="DN423" s="24" t="str">
        <f>IF(DL423&gt;0,WORKDAY(DJ423,10),"-")</f>
        <v>-</v>
      </c>
      <c r="DO423" s="5"/>
      <c r="DP423" s="5"/>
      <c r="DQ423" s="54"/>
      <c r="DR423" s="24" t="str">
        <f>IF(DP423&gt;0,WORKDAY(DM423,10),"-")</f>
        <v>-</v>
      </c>
      <c r="DS423" s="24" t="str">
        <f>IF(DP423&gt;0,WORKDAY(DN423,10),"-")</f>
        <v>-</v>
      </c>
      <c r="DT423" s="5"/>
      <c r="DU423" s="5"/>
      <c r="DV423" s="24" t="str">
        <f>IF(DU423&gt;0,WORKDAY(DR423,10),"-")</f>
        <v>-</v>
      </c>
      <c r="DW423" s="24" t="str">
        <f>IF(DU423&gt;0,WORKDAY(DS423,10),"-")</f>
        <v>-</v>
      </c>
      <c r="DX423" s="5"/>
      <c r="DY423" s="5"/>
      <c r="DZ423" s="54"/>
      <c r="EA423" s="24" t="str">
        <f>IF(DY423&gt;0,WORKDAY(DV423,10),"-")</f>
        <v>-</v>
      </c>
      <c r="EB423" s="24" t="str">
        <f>IF(DY423&gt;0,WORKDAY(DW423,10),"-")</f>
        <v>-</v>
      </c>
      <c r="EC423" s="5"/>
      <c r="ED423" s="5"/>
      <c r="EE423" s="24" t="str">
        <f>IF(ED423&gt;0,WORKDAY(EA423,10),"-")</f>
        <v>-</v>
      </c>
      <c r="EF423" s="24" t="str">
        <f>IF(ED423&gt;0,WORKDAY(EB423,10),"-")</f>
        <v>-</v>
      </c>
      <c r="EG423" s="5"/>
      <c r="EH423" s="5"/>
      <c r="EI423" s="54"/>
      <c r="EJ423" s="24" t="str">
        <f>IF(EH423&gt;0,WORKDAY(EE423,10),"-")</f>
        <v>-</v>
      </c>
      <c r="EK423" s="24" t="str">
        <f>IF(EH423&gt;0,WORKDAY(EF423,10),"-")</f>
        <v>-</v>
      </c>
      <c r="EL423" s="5"/>
      <c r="EM423" s="5"/>
      <c r="EN423" s="24" t="str">
        <f>IF(EM423&gt;0,WORKDAY(EJ423,10),"-")</f>
        <v>-</v>
      </c>
      <c r="EO423" s="24" t="str">
        <f>IF(EM423&gt;0,WORKDAY(EK423,10),"-")</f>
        <v>-</v>
      </c>
      <c r="EP423" s="5"/>
      <c r="EQ423" s="5"/>
      <c r="ER423" s="54"/>
      <c r="ES423" s="54"/>
      <c r="ET423" s="54"/>
      <c r="EU423" s="54"/>
      <c r="EV423" s="54"/>
      <c r="EW423" s="24"/>
      <c r="EX423" s="24"/>
      <c r="EY423" s="167"/>
      <c r="EZ423" s="167"/>
      <c r="FA423" s="193"/>
      <c r="FB423" s="214">
        <v>44216</v>
      </c>
      <c r="FC423" s="214">
        <f>FB423</f>
        <v>44216</v>
      </c>
      <c r="FD423" s="167"/>
      <c r="FE423" s="167"/>
      <c r="FF423" s="24" t="str">
        <f>IF(FE423&gt;0,WORKDAY(FB423,10),"-")</f>
        <v>-</v>
      </c>
      <c r="FG423" s="24" t="str">
        <f>IF(FE423&gt;0,WORKDAY(FC423,10),"-")</f>
        <v>-</v>
      </c>
      <c r="FH423" s="5"/>
      <c r="FI423" s="5"/>
      <c r="FJ423" s="34"/>
      <c r="FK423" s="24"/>
      <c r="FL423" s="24">
        <f t="shared" si="371"/>
        <v>0</v>
      </c>
      <c r="FM423" s="5"/>
      <c r="FN423" s="5"/>
      <c r="FO423" s="24" t="str">
        <f>IF(FN423&gt;0,WORKDAY(FK423,10),"-")</f>
        <v>-</v>
      </c>
      <c r="FP423" s="24" t="str">
        <f>IF(FN423&gt;0,WORKDAY(FL423,10),"-")</f>
        <v>-</v>
      </c>
      <c r="FQ423" s="5"/>
      <c r="FR423" s="5"/>
      <c r="FS423" s="54"/>
      <c r="FT423" s="24"/>
      <c r="FU423" s="24">
        <f t="shared" si="373"/>
        <v>0</v>
      </c>
      <c r="FV423" s="5"/>
      <c r="FW423" s="5"/>
      <c r="FX423" s="24" t="str">
        <f>IF(FW423&gt;0,WORKDAY(FT423,10),"-")</f>
        <v>-</v>
      </c>
      <c r="FY423" s="24" t="str">
        <f>IF(FW423&gt;0,WORKDAY(FU423,10),"-")</f>
        <v>-</v>
      </c>
      <c r="FZ423" s="5"/>
      <c r="GA423" s="5"/>
      <c r="GB423" s="54"/>
      <c r="GC423" s="54"/>
      <c r="GD423" s="54"/>
      <c r="GE423" s="54"/>
      <c r="GF423" s="54"/>
      <c r="GG423" s="54"/>
      <c r="GH423" s="54"/>
      <c r="GI423" s="54"/>
      <c r="GJ423" s="54"/>
      <c r="GK423" s="54"/>
      <c r="GL423" s="54"/>
      <c r="GM423" s="54"/>
      <c r="GN423" s="54"/>
      <c r="GO423" s="54"/>
      <c r="GP423" s="54"/>
      <c r="GQ423" s="54"/>
      <c r="GR423" s="54"/>
      <c r="GS423" s="54"/>
      <c r="GT423" s="54"/>
      <c r="GU423" s="54"/>
      <c r="GV423" s="54"/>
      <c r="GW423" s="54"/>
      <c r="GX423" s="54"/>
      <c r="GY423" s="54"/>
      <c r="GZ423" s="193"/>
      <c r="HA423" s="54"/>
      <c r="HB423" s="54"/>
      <c r="HC423" s="54"/>
      <c r="HD423" s="34">
        <f t="shared" ca="1" si="379"/>
        <v>1</v>
      </c>
      <c r="HE423" s="25">
        <f t="shared" ca="1" si="404"/>
        <v>6.8389057750759875E-4</v>
      </c>
      <c r="HF423" s="25">
        <f t="shared" ca="1" si="405"/>
        <v>1.5197568389057751E-3</v>
      </c>
      <c r="HG423" s="25">
        <f t="shared" ca="1" si="406"/>
        <v>9.0543259557344079E-4</v>
      </c>
      <c r="HH423" s="25">
        <f t="shared" ca="1" si="407"/>
        <v>2.012072434607646E-3</v>
      </c>
      <c r="HI423" s="25"/>
      <c r="HJ423" s="25"/>
      <c r="HK423" s="5"/>
      <c r="HL423" s="24">
        <f t="shared" ca="1" si="374"/>
        <v>44243</v>
      </c>
      <c r="HM423" s="107"/>
      <c r="HN423" s="85"/>
      <c r="HO423" s="204" t="str">
        <f t="shared" si="380"/>
        <v>ожидание A1</v>
      </c>
      <c r="HP423" s="204" t="str">
        <f t="shared" si="381"/>
        <v>не выгружено 00</v>
      </c>
      <c r="HQ423" s="182" t="str">
        <f t="shared" si="382"/>
        <v>выгружено A1</v>
      </c>
      <c r="HR423" s="182" t="str">
        <f t="shared" si="383"/>
        <v>ожидание A1</v>
      </c>
      <c r="HS423" s="182" t="b">
        <f t="shared" si="384"/>
        <v>0</v>
      </c>
      <c r="HT423" s="182" t="str">
        <f t="shared" si="385"/>
        <v>ожидание замечаний</v>
      </c>
      <c r="HU423" s="182" t="str">
        <f t="shared" si="386"/>
        <v>0055-P2-GA1-CPC-TRM-00656</v>
      </c>
      <c r="HV423" s="191">
        <f t="shared" si="387"/>
        <v>44243</v>
      </c>
      <c r="HW423" s="184" t="str">
        <f t="shared" si="388"/>
        <v>ожидание A1</v>
      </c>
      <c r="HX423" s="191" t="str">
        <f t="shared" si="389"/>
        <v>ожидание A1</v>
      </c>
      <c r="HY423" s="183"/>
      <c r="HZ423" s="182" t="str">
        <f t="shared" si="390"/>
        <v>выгружено</v>
      </c>
      <c r="IA423" s="182" t="str">
        <f t="shared" si="391"/>
        <v>A1</v>
      </c>
      <c r="IB423" s="182" t="str">
        <f t="shared" si="392"/>
        <v>ожидание замечаний к ревизии</v>
      </c>
      <c r="IC423" s="182" t="str">
        <f t="shared" si="393"/>
        <v>A1</v>
      </c>
      <c r="ID423" s="182" t="str">
        <f t="shared" si="394"/>
        <v>A1</v>
      </c>
      <c r="IE423" s="185" t="str">
        <f t="shared" si="395"/>
        <v>1</v>
      </c>
      <c r="IF423" s="135" t="s">
        <v>705</v>
      </c>
      <c r="IG423" s="181">
        <v>1</v>
      </c>
      <c r="IH423" s="85"/>
      <c r="II423" s="85"/>
      <c r="IJ423" s="85"/>
      <c r="IK423" s="85"/>
      <c r="IL423" s="85"/>
      <c r="IM423" s="85"/>
      <c r="IN423" s="85"/>
      <c r="IO423" s="85"/>
      <c r="IP423" s="85"/>
      <c r="IQ423" s="85"/>
      <c r="IR423" s="85"/>
      <c r="IS423" s="85"/>
      <c r="IT423" s="85"/>
      <c r="IU423" s="85"/>
      <c r="IV423" s="85"/>
      <c r="IW423" s="85"/>
      <c r="IX423" s="85"/>
      <c r="IY423" s="85"/>
      <c r="IZ423" s="85"/>
      <c r="JA423" s="85"/>
      <c r="JB423" s="85"/>
      <c r="JC423" s="85"/>
      <c r="JD423" s="85"/>
      <c r="JE423" s="85"/>
      <c r="JF423" s="85"/>
      <c r="JG423" s="85"/>
      <c r="JH423" s="85"/>
      <c r="JI423" s="85"/>
      <c r="JJ423" s="85"/>
      <c r="JK423" s="85"/>
      <c r="JL423" s="85"/>
      <c r="JM423" s="85"/>
      <c r="JN423" s="85"/>
      <c r="JO423" s="85"/>
      <c r="JP423" s="85"/>
      <c r="JQ423" s="85"/>
      <c r="JR423" s="85"/>
      <c r="JS423" s="85"/>
      <c r="JT423" s="85"/>
      <c r="JU423" s="85"/>
      <c r="JV423" s="85"/>
      <c r="JW423" s="85"/>
      <c r="JX423" s="85"/>
      <c r="JY423" s="85"/>
      <c r="JZ423" s="85"/>
      <c r="KA423" s="85"/>
      <c r="KB423" s="85"/>
      <c r="KC423" s="85"/>
    </row>
    <row r="424" spans="1:289" s="57" customFormat="1" ht="57" hidden="1" customHeight="1">
      <c r="A424" s="42"/>
      <c r="B424" s="19" t="s">
        <v>156</v>
      </c>
      <c r="C424" s="19" t="s">
        <v>157</v>
      </c>
      <c r="D424" s="5"/>
      <c r="E424" s="5"/>
      <c r="F424" s="5"/>
      <c r="G424" s="5"/>
      <c r="H424" s="5" t="s">
        <v>727</v>
      </c>
      <c r="I424" s="5" t="s">
        <v>736</v>
      </c>
      <c r="J424" s="5"/>
      <c r="K424" s="5"/>
      <c r="L424" s="5"/>
      <c r="M424" s="5"/>
      <c r="N424" s="5"/>
      <c r="O424" s="5"/>
      <c r="P424" s="5" t="s">
        <v>751</v>
      </c>
      <c r="Q424" s="5" t="s">
        <v>752</v>
      </c>
      <c r="R424" s="5" t="s">
        <v>209</v>
      </c>
      <c r="S424" s="5" t="s">
        <v>362</v>
      </c>
      <c r="T424" s="5" t="s">
        <v>370</v>
      </c>
      <c r="U424" s="5" t="s">
        <v>158</v>
      </c>
      <c r="V424" s="5"/>
      <c r="W424" s="5" t="str">
        <f>CONCATENATE(X424,"-",Y424,"-",Z424,AA424,,AB424,"-",AC424)</f>
        <v>3-70-JGMCN-0002</v>
      </c>
      <c r="X424" s="19" t="s">
        <v>180</v>
      </c>
      <c r="Y424" s="19">
        <v>70</v>
      </c>
      <c r="Z424" s="19" t="s">
        <v>179</v>
      </c>
      <c r="AA424" s="19" t="s">
        <v>305</v>
      </c>
      <c r="AB424" s="19" t="s">
        <v>304</v>
      </c>
      <c r="AC424" s="19" t="s">
        <v>192</v>
      </c>
      <c r="AD424" s="5"/>
      <c r="AE424" s="19">
        <v>4</v>
      </c>
      <c r="AF424" s="19" t="s">
        <v>181</v>
      </c>
      <c r="AG424" s="19" t="s">
        <v>183</v>
      </c>
      <c r="AH424" s="19">
        <v>320</v>
      </c>
      <c r="AI424" s="19" t="s">
        <v>226</v>
      </c>
      <c r="AJ424" s="5"/>
      <c r="AK424" s="5"/>
      <c r="AL424" s="5" t="s">
        <v>121</v>
      </c>
      <c r="AM424" s="5"/>
      <c r="AN424" s="5" t="s">
        <v>169</v>
      </c>
      <c r="AO424" s="5" t="str">
        <f>CONCATENATE("0055-",B424,"-",C424,"-","4",".",AE424,".",AF424,".",AG424,".",AH424,"-",AL424,".",AN424,"-",AI424)</f>
        <v>0055-CPC-GA1-4.4.4.70.320-ATH2.V0-0013</v>
      </c>
      <c r="AP424" s="5" t="str">
        <f>CONCATENATE("0055-",B424,"-",C424,"-","4",".",AE424,".",AF424,".",AG424,".",AH424,"-",AL424,"-",AN424,"-",AI424,"_",BD424,"_",U424)</f>
        <v>0055-CPC-GA1-4.4.4.70.320-ATH2-V0-0013_A1_ER</v>
      </c>
      <c r="AQ424" s="13" t="s">
        <v>325</v>
      </c>
      <c r="AR424" s="13" t="s">
        <v>392</v>
      </c>
      <c r="AS424" s="13" t="s">
        <v>387</v>
      </c>
      <c r="AT424" s="13" t="s">
        <v>386</v>
      </c>
      <c r="AU424" s="13" t="s">
        <v>320</v>
      </c>
      <c r="AV424" s="13" t="s">
        <v>335</v>
      </c>
      <c r="AW424" s="13" t="str">
        <f>CONCATENATE(AQ424," ",AS424,CHAR(10),W424,CHAR(10),AU424)</f>
        <v>AGDS Marshalling Cabinet for NON-IS channels 
3-70-JGMCN-0002
General view drawings</v>
      </c>
      <c r="AX424" s="13" t="str">
        <f>CONCATENATE(AR424," ",AT424,CHAR(10),W424,CHAR(10),AV424)</f>
        <v>Шкаф кроссовый АСКЗ, аналоговые и дискретные сигналы, неискробезопасный
3-70-JGMCN-0002
Чертеж общего вида</v>
      </c>
      <c r="AY424" s="5"/>
      <c r="AZ424" s="5" t="s">
        <v>490</v>
      </c>
      <c r="BA424" s="167" t="s">
        <v>489</v>
      </c>
      <c r="BB424" s="5" t="str">
        <f>IF(FW424&gt;0,"02",IF(FN424&gt;0,"01",IF(FE424&gt;0,"00",IF(EM424&gt;0,"G1",IF(ED424&gt;0,"F1",IF(DU424&gt;0,"E1",IF(DL424&gt;0,"D1",IF(DC424&gt;0,"C1",IF(CT424&gt;0,"B1",IF(BM424&gt;0,"A1","-"))))))))))</f>
        <v>A1</v>
      </c>
      <c r="BC424" s="167" t="str">
        <f t="shared" si="412"/>
        <v>IFR</v>
      </c>
      <c r="BD424" s="5" t="str">
        <f t="shared" si="413"/>
        <v>A1</v>
      </c>
      <c r="BE424" s="5"/>
      <c r="BF424" s="5"/>
      <c r="BG424" s="12"/>
      <c r="BH424" s="5"/>
      <c r="BI424" s="5"/>
      <c r="BJ424" s="54">
        <f>FB424-(28+15)</f>
        <v>44173</v>
      </c>
      <c r="BK424" s="54">
        <f ca="1">IF(BM424&gt;0,BL424,IF(BJ424&lt;TODAY(),WORKDAY(TODAY(),10),BJ424))</f>
        <v>44243</v>
      </c>
      <c r="BL424" s="193">
        <v>44243</v>
      </c>
      <c r="BM424" s="167" t="s">
        <v>781</v>
      </c>
      <c r="BN424" s="167"/>
      <c r="BO424" s="167"/>
      <c r="BP424" s="167"/>
      <c r="BQ424" s="167"/>
      <c r="BR424" s="157"/>
      <c r="BS424" s="157"/>
      <c r="BT424" s="157"/>
      <c r="BU424" s="157"/>
      <c r="BV424" s="157"/>
      <c r="BW424" s="147"/>
      <c r="BX424" s="147"/>
      <c r="BY424" s="147"/>
      <c r="BZ424" s="147"/>
      <c r="CA424" s="147"/>
      <c r="CB424" s="125"/>
      <c r="CC424" s="125"/>
      <c r="CD424" s="125"/>
      <c r="CE424" s="125"/>
      <c r="CF424" s="125"/>
      <c r="CG424" s="125"/>
      <c r="CH424" s="125"/>
      <c r="CI424" s="125"/>
      <c r="CJ424" s="125"/>
      <c r="CK424" s="125"/>
      <c r="CL424" s="24">
        <f>WORKDAY(BJ424,20)</f>
        <v>44201</v>
      </c>
      <c r="CM424" s="24">
        <f ca="1">IF(BM424&gt;0,WORKDAY(BK424,10),"-")</f>
        <v>44257</v>
      </c>
      <c r="CN424" s="54"/>
      <c r="CO424" s="117"/>
      <c r="CP424" s="34"/>
      <c r="CQ424" s="24">
        <f>WORKDAY(CL424,10)</f>
        <v>44215</v>
      </c>
      <c r="CR424" s="24" t="str">
        <f>IF(CO424&gt;0,WORKDAY(CM424,10),"-")</f>
        <v>-</v>
      </c>
      <c r="CS424" s="54"/>
      <c r="CT424" s="5"/>
      <c r="CU424" s="24" t="str">
        <f>IF(CT424&gt;0,WORKDAY(CQ424,10),"-")</f>
        <v>-</v>
      </c>
      <c r="CV424" s="24" t="str">
        <f>IF(CT424&gt;0,WORKDAY(CR424,10),"-")</f>
        <v>-</v>
      </c>
      <c r="CW424" s="54"/>
      <c r="CX424" s="5"/>
      <c r="CY424" s="34"/>
      <c r="CZ424" s="24" t="str">
        <f>IF(CX424&gt;0,WORKDAY(CU424,10),"-")</f>
        <v>-</v>
      </c>
      <c r="DA424" s="24" t="str">
        <f>IF(CX424&gt;0,WORKDAY(CV424,10),"-")</f>
        <v>-</v>
      </c>
      <c r="DB424" s="24"/>
      <c r="DC424" s="5"/>
      <c r="DD424" s="24" t="str">
        <f>IF(DC424&gt;0,WORKDAY(CZ424,10),"-")</f>
        <v>-</v>
      </c>
      <c r="DE424" s="24" t="str">
        <f>IF(DC424&gt;0,WORKDAY(DA424,10),"-")</f>
        <v>-</v>
      </c>
      <c r="DF424" s="5"/>
      <c r="DG424" s="5"/>
      <c r="DH424" s="54"/>
      <c r="DI424" s="24" t="str">
        <f>IF(DG424&gt;0,WORKDAY(DD424,10),"-")</f>
        <v>-</v>
      </c>
      <c r="DJ424" s="24" t="str">
        <f>IF(DG424&gt;0,WORKDAY(DE424,10),"-")</f>
        <v>-</v>
      </c>
      <c r="DK424" s="5"/>
      <c r="DL424" s="5"/>
      <c r="DM424" s="24" t="str">
        <f>IF(DL424&gt;0,WORKDAY(DI424,10),"-")</f>
        <v>-</v>
      </c>
      <c r="DN424" s="24" t="str">
        <f>IF(DL424&gt;0,WORKDAY(DJ424,10),"-")</f>
        <v>-</v>
      </c>
      <c r="DO424" s="5"/>
      <c r="DP424" s="5"/>
      <c r="DQ424" s="54"/>
      <c r="DR424" s="24" t="str">
        <f>IF(DP424&gt;0,WORKDAY(DM424,10),"-")</f>
        <v>-</v>
      </c>
      <c r="DS424" s="24" t="str">
        <f>IF(DP424&gt;0,WORKDAY(DN424,10),"-")</f>
        <v>-</v>
      </c>
      <c r="DT424" s="5"/>
      <c r="DU424" s="5"/>
      <c r="DV424" s="24" t="str">
        <f>IF(DU424&gt;0,WORKDAY(DR424,10),"-")</f>
        <v>-</v>
      </c>
      <c r="DW424" s="24" t="str">
        <f>IF(DU424&gt;0,WORKDAY(DS424,10),"-")</f>
        <v>-</v>
      </c>
      <c r="DX424" s="5"/>
      <c r="DY424" s="5"/>
      <c r="DZ424" s="54"/>
      <c r="EA424" s="24" t="str">
        <f>IF(DY424&gt;0,WORKDAY(DV424,10),"-")</f>
        <v>-</v>
      </c>
      <c r="EB424" s="24" t="str">
        <f>IF(DY424&gt;0,WORKDAY(DW424,10),"-")</f>
        <v>-</v>
      </c>
      <c r="EC424" s="5"/>
      <c r="ED424" s="5"/>
      <c r="EE424" s="24" t="str">
        <f>IF(ED424&gt;0,WORKDAY(EA424,10),"-")</f>
        <v>-</v>
      </c>
      <c r="EF424" s="24" t="str">
        <f>IF(ED424&gt;0,WORKDAY(EB424,10),"-")</f>
        <v>-</v>
      </c>
      <c r="EG424" s="5"/>
      <c r="EH424" s="5"/>
      <c r="EI424" s="54"/>
      <c r="EJ424" s="24" t="str">
        <f>IF(EH424&gt;0,WORKDAY(EE424,10),"-")</f>
        <v>-</v>
      </c>
      <c r="EK424" s="24" t="str">
        <f>IF(EH424&gt;0,WORKDAY(EF424,10),"-")</f>
        <v>-</v>
      </c>
      <c r="EL424" s="5"/>
      <c r="EM424" s="5"/>
      <c r="EN424" s="24" t="str">
        <f>IF(EM424&gt;0,WORKDAY(EJ424,10),"-")</f>
        <v>-</v>
      </c>
      <c r="EO424" s="24" t="str">
        <f>IF(EM424&gt;0,WORKDAY(EK424,10),"-")</f>
        <v>-</v>
      </c>
      <c r="EP424" s="5"/>
      <c r="EQ424" s="5"/>
      <c r="ER424" s="54"/>
      <c r="ES424" s="54"/>
      <c r="ET424" s="54"/>
      <c r="EU424" s="54"/>
      <c r="EV424" s="54"/>
      <c r="EW424" s="24"/>
      <c r="EX424" s="24"/>
      <c r="EY424" s="167"/>
      <c r="EZ424" s="167"/>
      <c r="FA424" s="193"/>
      <c r="FB424" s="214">
        <v>44216</v>
      </c>
      <c r="FC424" s="214">
        <f>FB424</f>
        <v>44216</v>
      </c>
      <c r="FD424" s="167"/>
      <c r="FE424" s="167"/>
      <c r="FF424" s="24" t="str">
        <f>IF(FE424&gt;0,WORKDAY(FB424,10),"-")</f>
        <v>-</v>
      </c>
      <c r="FG424" s="24" t="str">
        <f>IF(FE424&gt;0,WORKDAY(FC424,10),"-")</f>
        <v>-</v>
      </c>
      <c r="FH424" s="5"/>
      <c r="FI424" s="5"/>
      <c r="FJ424" s="34"/>
      <c r="FK424" s="24"/>
      <c r="FL424" s="24">
        <f t="shared" si="371"/>
        <v>0</v>
      </c>
      <c r="FM424" s="5"/>
      <c r="FN424" s="5"/>
      <c r="FO424" s="24" t="str">
        <f>IF(FN424&gt;0,WORKDAY(FK424,10),"-")</f>
        <v>-</v>
      </c>
      <c r="FP424" s="24" t="str">
        <f>IF(FN424&gt;0,WORKDAY(FL424,10),"-")</f>
        <v>-</v>
      </c>
      <c r="FQ424" s="5"/>
      <c r="FR424" s="5"/>
      <c r="FS424" s="54"/>
      <c r="FT424" s="24"/>
      <c r="FU424" s="24">
        <f t="shared" si="373"/>
        <v>0</v>
      </c>
      <c r="FV424" s="5"/>
      <c r="FW424" s="5"/>
      <c r="FX424" s="24" t="str">
        <f>IF(FW424&gt;0,WORKDAY(FT424,10),"-")</f>
        <v>-</v>
      </c>
      <c r="FY424" s="24" t="str">
        <f>IF(FW424&gt;0,WORKDAY(FU424,10),"-")</f>
        <v>-</v>
      </c>
      <c r="FZ424" s="5"/>
      <c r="GA424" s="5"/>
      <c r="GB424" s="54"/>
      <c r="GC424" s="54"/>
      <c r="GD424" s="54"/>
      <c r="GE424" s="54"/>
      <c r="GF424" s="54"/>
      <c r="GG424" s="54"/>
      <c r="GH424" s="54"/>
      <c r="GI424" s="54"/>
      <c r="GJ424" s="54"/>
      <c r="GK424" s="54"/>
      <c r="GL424" s="54"/>
      <c r="GM424" s="54"/>
      <c r="GN424" s="54"/>
      <c r="GO424" s="54"/>
      <c r="GP424" s="54"/>
      <c r="GQ424" s="54"/>
      <c r="GR424" s="54"/>
      <c r="GS424" s="54"/>
      <c r="GT424" s="54"/>
      <c r="GU424" s="54"/>
      <c r="GV424" s="54"/>
      <c r="GW424" s="54"/>
      <c r="GX424" s="54"/>
      <c r="GY424" s="54"/>
      <c r="GZ424" s="193"/>
      <c r="HA424" s="54"/>
      <c r="HB424" s="54"/>
      <c r="HC424" s="54"/>
      <c r="HD424" s="34">
        <f t="shared" ca="1" si="379"/>
        <v>1</v>
      </c>
      <c r="HE424" s="25">
        <f t="shared" ca="1" si="404"/>
        <v>6.8389057750759875E-4</v>
      </c>
      <c r="HF424" s="25">
        <f t="shared" ca="1" si="405"/>
        <v>1.5197568389057751E-3</v>
      </c>
      <c r="HG424" s="25">
        <f t="shared" ca="1" si="406"/>
        <v>9.0543259557344079E-4</v>
      </c>
      <c r="HH424" s="25">
        <f t="shared" ca="1" si="407"/>
        <v>2.012072434607646E-3</v>
      </c>
      <c r="HI424" s="25"/>
      <c r="HJ424" s="25"/>
      <c r="HK424" s="5"/>
      <c r="HL424" s="24">
        <f t="shared" ca="1" si="374"/>
        <v>44243</v>
      </c>
      <c r="HM424" s="107"/>
      <c r="HN424" s="85"/>
      <c r="HO424" s="204" t="str">
        <f t="shared" si="380"/>
        <v>ожидание A1</v>
      </c>
      <c r="HP424" s="204" t="str">
        <f t="shared" si="381"/>
        <v>не выгружено 00</v>
      </c>
      <c r="HQ424" s="182" t="str">
        <f t="shared" si="382"/>
        <v>выгружено A1</v>
      </c>
      <c r="HR424" s="182" t="str">
        <f t="shared" si="383"/>
        <v>ожидание A1</v>
      </c>
      <c r="HS424" s="182" t="b">
        <f t="shared" si="384"/>
        <v>0</v>
      </c>
      <c r="HT424" s="182" t="str">
        <f t="shared" si="385"/>
        <v>ожидание замечаний</v>
      </c>
      <c r="HU424" s="182" t="str">
        <f t="shared" si="386"/>
        <v>0055-P2-GA1-CPC-TRM-00656</v>
      </c>
      <c r="HV424" s="191">
        <f t="shared" si="387"/>
        <v>44243</v>
      </c>
      <c r="HW424" s="184" t="str">
        <f t="shared" si="388"/>
        <v>ожидание A1</v>
      </c>
      <c r="HX424" s="191" t="str">
        <f t="shared" si="389"/>
        <v>ожидание A1</v>
      </c>
      <c r="HY424" s="183"/>
      <c r="HZ424" s="182" t="str">
        <f t="shared" si="390"/>
        <v>выгружено</v>
      </c>
      <c r="IA424" s="182" t="str">
        <f t="shared" si="391"/>
        <v>A1</v>
      </c>
      <c r="IB424" s="182" t="str">
        <f t="shared" si="392"/>
        <v>ожидание замечаний к ревизии</v>
      </c>
      <c r="IC424" s="182" t="str">
        <f t="shared" si="393"/>
        <v>A1</v>
      </c>
      <c r="ID424" s="182" t="str">
        <f t="shared" si="394"/>
        <v>A1</v>
      </c>
      <c r="IE424" s="185" t="str">
        <f t="shared" si="395"/>
        <v>1</v>
      </c>
      <c r="IF424" s="135" t="s">
        <v>705</v>
      </c>
      <c r="IG424" s="181">
        <v>1</v>
      </c>
      <c r="IH424" s="85"/>
      <c r="II424" s="85"/>
      <c r="IJ424" s="85"/>
      <c r="IK424" s="85"/>
      <c r="IL424" s="85"/>
      <c r="IM424" s="85"/>
      <c r="IN424" s="85"/>
      <c r="IO424" s="85"/>
      <c r="IP424" s="85"/>
      <c r="IQ424" s="85"/>
      <c r="IR424" s="85"/>
      <c r="IS424" s="85"/>
      <c r="IT424" s="85"/>
      <c r="IU424" s="85"/>
      <c r="IV424" s="85"/>
      <c r="IW424" s="85"/>
      <c r="IX424" s="85"/>
      <c r="IY424" s="85"/>
      <c r="IZ424" s="85"/>
      <c r="JA424" s="85"/>
      <c r="JB424" s="85"/>
      <c r="JC424" s="85"/>
      <c r="JD424" s="85"/>
      <c r="JE424" s="85"/>
      <c r="JF424" s="85"/>
      <c r="JG424" s="85"/>
      <c r="JH424" s="85"/>
      <c r="JI424" s="85"/>
      <c r="JJ424" s="85"/>
      <c r="JK424" s="85"/>
      <c r="JL424" s="85"/>
      <c r="JM424" s="85"/>
      <c r="JN424" s="85"/>
      <c r="JO424" s="85"/>
      <c r="JP424" s="85"/>
      <c r="JQ424" s="85"/>
      <c r="JR424" s="85"/>
      <c r="JS424" s="85"/>
      <c r="JT424" s="85"/>
      <c r="JU424" s="85"/>
      <c r="JV424" s="85"/>
      <c r="JW424" s="85"/>
      <c r="JX424" s="85"/>
      <c r="JY424" s="85"/>
      <c r="JZ424" s="85"/>
      <c r="KA424" s="85"/>
      <c r="KB424" s="85"/>
      <c r="KC424" s="85"/>
    </row>
    <row r="425" spans="1:289" s="57" customFormat="1" ht="57" hidden="1" customHeight="1">
      <c r="A425" s="42"/>
      <c r="B425" s="19" t="s">
        <v>156</v>
      </c>
      <c r="C425" s="19" t="s">
        <v>157</v>
      </c>
      <c r="D425" s="5"/>
      <c r="E425" s="5"/>
      <c r="F425" s="5"/>
      <c r="G425" s="5"/>
      <c r="H425" s="5" t="s">
        <v>727</v>
      </c>
      <c r="I425" s="5" t="s">
        <v>736</v>
      </c>
      <c r="J425" s="5"/>
      <c r="K425" s="5"/>
      <c r="L425" s="5"/>
      <c r="M425" s="5"/>
      <c r="N425" s="5"/>
      <c r="O425" s="5"/>
      <c r="P425" s="5" t="s">
        <v>751</v>
      </c>
      <c r="Q425" s="5" t="s">
        <v>752</v>
      </c>
      <c r="R425" s="5" t="s">
        <v>209</v>
      </c>
      <c r="S425" s="5" t="s">
        <v>362</v>
      </c>
      <c r="T425" s="5" t="s">
        <v>370</v>
      </c>
      <c r="U425" s="5" t="s">
        <v>158</v>
      </c>
      <c r="V425" s="5"/>
      <c r="W425" s="5" t="str">
        <f>CONCATENATE(X425,"-",Y425,"-",Z425,AA425,,AB425,"-",AC425)</f>
        <v>3-70-JGMCN-0002</v>
      </c>
      <c r="X425" s="19" t="s">
        <v>180</v>
      </c>
      <c r="Y425" s="19">
        <v>70</v>
      </c>
      <c r="Z425" s="19" t="s">
        <v>179</v>
      </c>
      <c r="AA425" s="19" t="s">
        <v>305</v>
      </c>
      <c r="AB425" s="19" t="s">
        <v>304</v>
      </c>
      <c r="AC425" s="19" t="s">
        <v>192</v>
      </c>
      <c r="AD425" s="5"/>
      <c r="AE425" s="19">
        <v>4</v>
      </c>
      <c r="AF425" s="19" t="s">
        <v>181</v>
      </c>
      <c r="AG425" s="19" t="s">
        <v>183</v>
      </c>
      <c r="AH425" s="19">
        <v>320</v>
      </c>
      <c r="AI425" s="19" t="s">
        <v>226</v>
      </c>
      <c r="AJ425" s="5"/>
      <c r="AK425" s="5"/>
      <c r="AL425" s="5" t="s">
        <v>121</v>
      </c>
      <c r="AM425" s="5"/>
      <c r="AN425" s="5" t="s">
        <v>170</v>
      </c>
      <c r="AO425" s="5" t="str">
        <f>CONCATENATE("0055-",B425,"-",C425,"-","4",".",AE425,".",AF425,".",AG425,".",AH425,"-",AL425,".",AN425,"-",AI425)</f>
        <v>0055-CPC-GA1-4.4.4.70.320-ATH2.SB-0013</v>
      </c>
      <c r="AP425" s="5" t="str">
        <f>CONCATENATE("0055-",B425,"-",C425,"-","4",".",AE425,".",AF425,".",AG425,".",AH425,"-",AL425,"-",AN425,"-",AI425,"_",BD425,"_",U425)</f>
        <v>0055-CPC-GA1-4.4.4.70.320-ATH2-SB-0013_A1_ER</v>
      </c>
      <c r="AQ425" s="13" t="s">
        <v>325</v>
      </c>
      <c r="AR425" s="13" t="s">
        <v>392</v>
      </c>
      <c r="AS425" s="13" t="s">
        <v>387</v>
      </c>
      <c r="AT425" s="13" t="s">
        <v>386</v>
      </c>
      <c r="AU425" s="13" t="s">
        <v>321</v>
      </c>
      <c r="AV425" s="13" t="s">
        <v>336</v>
      </c>
      <c r="AW425" s="13" t="str">
        <f>CONCATENATE(AQ425," ",AS425,CHAR(10),W425,CHAR(10),AU425)</f>
        <v>AGDS Marshalling Cabinet for NON-IS channels 
3-70-JGMCN-0002
Electrical circuits</v>
      </c>
      <c r="AX425" s="13" t="str">
        <f>CONCATENATE(AR425," ",AT425,CHAR(10),W425,CHAR(10),AV425)</f>
        <v>Шкаф кроссовый АСКЗ, аналоговые и дискретные сигналы, неискробезопасный
3-70-JGMCN-0002
Схема электрическая принципиальная</v>
      </c>
      <c r="AY425" s="5"/>
      <c r="AZ425" s="5" t="s">
        <v>490</v>
      </c>
      <c r="BA425" s="167" t="s">
        <v>489</v>
      </c>
      <c r="BB425" s="5" t="str">
        <f>IF(FW425&gt;0,"02",IF(FN425&gt;0,"01",IF(FE425&gt;0,"00",IF(EM425&gt;0,"G1",IF(ED425&gt;0,"F1",IF(DU425&gt;0,"E1",IF(DL425&gt;0,"D1",IF(DC425&gt;0,"C1",IF(CT425&gt;0,"B1",IF(BM425&gt;0,"A1","-"))))))))))</f>
        <v>A1</v>
      </c>
      <c r="BC425" s="167" t="str">
        <f t="shared" si="412"/>
        <v>IFR</v>
      </c>
      <c r="BD425" s="5" t="str">
        <f t="shared" si="413"/>
        <v>A1</v>
      </c>
      <c r="BE425" s="5"/>
      <c r="BF425" s="5"/>
      <c r="BG425" s="12"/>
      <c r="BH425" s="5"/>
      <c r="BI425" s="5"/>
      <c r="BJ425" s="54">
        <f>FB425-(28+15)</f>
        <v>44173</v>
      </c>
      <c r="BK425" s="54">
        <f ca="1">IF(BM425&gt;0,BL425,IF(BJ425&lt;TODAY(),WORKDAY(TODAY(),10),BJ425))</f>
        <v>44243</v>
      </c>
      <c r="BL425" s="193">
        <v>44243</v>
      </c>
      <c r="BM425" s="167" t="s">
        <v>781</v>
      </c>
      <c r="BN425" s="167"/>
      <c r="BO425" s="167"/>
      <c r="BP425" s="167"/>
      <c r="BQ425" s="167"/>
      <c r="BR425" s="157"/>
      <c r="BS425" s="157"/>
      <c r="BT425" s="157"/>
      <c r="BU425" s="157"/>
      <c r="BV425" s="157"/>
      <c r="BW425" s="147"/>
      <c r="BX425" s="147"/>
      <c r="BY425" s="147"/>
      <c r="BZ425" s="147"/>
      <c r="CA425" s="147"/>
      <c r="CB425" s="125"/>
      <c r="CC425" s="125"/>
      <c r="CD425" s="125"/>
      <c r="CE425" s="125"/>
      <c r="CF425" s="125"/>
      <c r="CG425" s="125"/>
      <c r="CH425" s="125"/>
      <c r="CI425" s="125"/>
      <c r="CJ425" s="125"/>
      <c r="CK425" s="125"/>
      <c r="CL425" s="24">
        <f>WORKDAY(BJ425,20)</f>
        <v>44201</v>
      </c>
      <c r="CM425" s="24">
        <f ca="1">IF(BM425&gt;0,WORKDAY(BK425,10),"-")</f>
        <v>44257</v>
      </c>
      <c r="CN425" s="54"/>
      <c r="CO425" s="117"/>
      <c r="CP425" s="34"/>
      <c r="CQ425" s="24">
        <f>WORKDAY(CL425,10)</f>
        <v>44215</v>
      </c>
      <c r="CR425" s="24" t="str">
        <f>IF(CO425&gt;0,WORKDAY(CM425,10),"-")</f>
        <v>-</v>
      </c>
      <c r="CS425" s="54"/>
      <c r="CT425" s="5"/>
      <c r="CU425" s="24" t="str">
        <f>IF(CT425&gt;0,WORKDAY(CQ425,10),"-")</f>
        <v>-</v>
      </c>
      <c r="CV425" s="24" t="str">
        <f>IF(CT425&gt;0,WORKDAY(CR425,10),"-")</f>
        <v>-</v>
      </c>
      <c r="CW425" s="54"/>
      <c r="CX425" s="5"/>
      <c r="CY425" s="34"/>
      <c r="CZ425" s="24" t="str">
        <f>IF(CX425&gt;0,WORKDAY(CU425,10),"-")</f>
        <v>-</v>
      </c>
      <c r="DA425" s="24" t="str">
        <f>IF(CX425&gt;0,WORKDAY(CV425,10),"-")</f>
        <v>-</v>
      </c>
      <c r="DB425" s="24"/>
      <c r="DC425" s="5"/>
      <c r="DD425" s="24" t="str">
        <f>IF(DC425&gt;0,WORKDAY(CZ425,10),"-")</f>
        <v>-</v>
      </c>
      <c r="DE425" s="24" t="str">
        <f>IF(DC425&gt;0,WORKDAY(DA425,10),"-")</f>
        <v>-</v>
      </c>
      <c r="DF425" s="5"/>
      <c r="DG425" s="5"/>
      <c r="DH425" s="54"/>
      <c r="DI425" s="24" t="str">
        <f>IF(DG425&gt;0,WORKDAY(DD425,10),"-")</f>
        <v>-</v>
      </c>
      <c r="DJ425" s="24" t="str">
        <f>IF(DG425&gt;0,WORKDAY(DE425,10),"-")</f>
        <v>-</v>
      </c>
      <c r="DK425" s="5"/>
      <c r="DL425" s="5"/>
      <c r="DM425" s="24" t="str">
        <f>IF(DL425&gt;0,WORKDAY(DI425,10),"-")</f>
        <v>-</v>
      </c>
      <c r="DN425" s="24" t="str">
        <f>IF(DL425&gt;0,WORKDAY(DJ425,10),"-")</f>
        <v>-</v>
      </c>
      <c r="DO425" s="5"/>
      <c r="DP425" s="5"/>
      <c r="DQ425" s="54"/>
      <c r="DR425" s="24" t="str">
        <f>IF(DP425&gt;0,WORKDAY(DM425,10),"-")</f>
        <v>-</v>
      </c>
      <c r="DS425" s="24" t="str">
        <f>IF(DP425&gt;0,WORKDAY(DN425,10),"-")</f>
        <v>-</v>
      </c>
      <c r="DT425" s="5"/>
      <c r="DU425" s="5"/>
      <c r="DV425" s="24" t="str">
        <f>IF(DU425&gt;0,WORKDAY(DR425,10),"-")</f>
        <v>-</v>
      </c>
      <c r="DW425" s="24" t="str">
        <f>IF(DU425&gt;0,WORKDAY(DS425,10),"-")</f>
        <v>-</v>
      </c>
      <c r="DX425" s="5"/>
      <c r="DY425" s="5"/>
      <c r="DZ425" s="54"/>
      <c r="EA425" s="24" t="str">
        <f>IF(DY425&gt;0,WORKDAY(DV425,10),"-")</f>
        <v>-</v>
      </c>
      <c r="EB425" s="24" t="str">
        <f>IF(DY425&gt;0,WORKDAY(DW425,10),"-")</f>
        <v>-</v>
      </c>
      <c r="EC425" s="5"/>
      <c r="ED425" s="5"/>
      <c r="EE425" s="24" t="str">
        <f>IF(ED425&gt;0,WORKDAY(EA425,10),"-")</f>
        <v>-</v>
      </c>
      <c r="EF425" s="24" t="str">
        <f>IF(ED425&gt;0,WORKDAY(EB425,10),"-")</f>
        <v>-</v>
      </c>
      <c r="EG425" s="5"/>
      <c r="EH425" s="5"/>
      <c r="EI425" s="54"/>
      <c r="EJ425" s="24" t="str">
        <f>IF(EH425&gt;0,WORKDAY(EE425,10),"-")</f>
        <v>-</v>
      </c>
      <c r="EK425" s="24" t="str">
        <f>IF(EH425&gt;0,WORKDAY(EF425,10),"-")</f>
        <v>-</v>
      </c>
      <c r="EL425" s="5"/>
      <c r="EM425" s="5"/>
      <c r="EN425" s="24" t="str">
        <f>IF(EM425&gt;0,WORKDAY(EJ425,10),"-")</f>
        <v>-</v>
      </c>
      <c r="EO425" s="24" t="str">
        <f>IF(EM425&gt;0,WORKDAY(EK425,10),"-")</f>
        <v>-</v>
      </c>
      <c r="EP425" s="5"/>
      <c r="EQ425" s="5"/>
      <c r="ER425" s="54"/>
      <c r="ES425" s="54"/>
      <c r="ET425" s="54"/>
      <c r="EU425" s="54"/>
      <c r="EV425" s="54"/>
      <c r="EW425" s="24"/>
      <c r="EX425" s="24"/>
      <c r="EY425" s="167"/>
      <c r="EZ425" s="167"/>
      <c r="FA425" s="193"/>
      <c r="FB425" s="214">
        <v>44216</v>
      </c>
      <c r="FC425" s="214">
        <f>FB425</f>
        <v>44216</v>
      </c>
      <c r="FD425" s="167"/>
      <c r="FE425" s="167"/>
      <c r="FF425" s="24" t="str">
        <f>IF(FE425&gt;0,WORKDAY(FB425,10),"-")</f>
        <v>-</v>
      </c>
      <c r="FG425" s="24" t="str">
        <f>IF(FE425&gt;0,WORKDAY(FC425,10),"-")</f>
        <v>-</v>
      </c>
      <c r="FH425" s="5"/>
      <c r="FI425" s="5"/>
      <c r="FJ425" s="34"/>
      <c r="FK425" s="24"/>
      <c r="FL425" s="24">
        <f t="shared" si="371"/>
        <v>0</v>
      </c>
      <c r="FM425" s="5"/>
      <c r="FN425" s="5"/>
      <c r="FO425" s="24" t="str">
        <f>IF(FN425&gt;0,WORKDAY(FK425,10),"-")</f>
        <v>-</v>
      </c>
      <c r="FP425" s="24" t="str">
        <f>IF(FN425&gt;0,WORKDAY(FL425,10),"-")</f>
        <v>-</v>
      </c>
      <c r="FQ425" s="5"/>
      <c r="FR425" s="5"/>
      <c r="FS425" s="54"/>
      <c r="FT425" s="24"/>
      <c r="FU425" s="24">
        <f t="shared" si="373"/>
        <v>0</v>
      </c>
      <c r="FV425" s="5"/>
      <c r="FW425" s="5"/>
      <c r="FX425" s="24" t="str">
        <f>IF(FW425&gt;0,WORKDAY(FT425,10),"-")</f>
        <v>-</v>
      </c>
      <c r="FY425" s="24" t="str">
        <f>IF(FW425&gt;0,WORKDAY(FU425,10),"-")</f>
        <v>-</v>
      </c>
      <c r="FZ425" s="5"/>
      <c r="GA425" s="5"/>
      <c r="GB425" s="54"/>
      <c r="GC425" s="54"/>
      <c r="GD425" s="54"/>
      <c r="GE425" s="54"/>
      <c r="GF425" s="54"/>
      <c r="GG425" s="54"/>
      <c r="GH425" s="54"/>
      <c r="GI425" s="54"/>
      <c r="GJ425" s="54"/>
      <c r="GK425" s="54"/>
      <c r="GL425" s="54"/>
      <c r="GM425" s="54"/>
      <c r="GN425" s="54"/>
      <c r="GO425" s="54"/>
      <c r="GP425" s="54"/>
      <c r="GQ425" s="54"/>
      <c r="GR425" s="54"/>
      <c r="GS425" s="54"/>
      <c r="GT425" s="54"/>
      <c r="GU425" s="54"/>
      <c r="GV425" s="54"/>
      <c r="GW425" s="54"/>
      <c r="GX425" s="54"/>
      <c r="GY425" s="54"/>
      <c r="GZ425" s="193"/>
      <c r="HA425" s="54"/>
      <c r="HB425" s="54"/>
      <c r="HC425" s="54"/>
      <c r="HD425" s="34">
        <f t="shared" ca="1" si="379"/>
        <v>1</v>
      </c>
      <c r="HE425" s="25">
        <f t="shared" ca="1" si="404"/>
        <v>6.8389057750759875E-4</v>
      </c>
      <c r="HF425" s="25">
        <f t="shared" ca="1" si="405"/>
        <v>1.5197568389057751E-3</v>
      </c>
      <c r="HG425" s="25">
        <f t="shared" ca="1" si="406"/>
        <v>9.0543259557344079E-4</v>
      </c>
      <c r="HH425" s="25">
        <f t="shared" ca="1" si="407"/>
        <v>2.012072434607646E-3</v>
      </c>
      <c r="HI425" s="25"/>
      <c r="HJ425" s="25"/>
      <c r="HK425" s="5"/>
      <c r="HL425" s="24">
        <f t="shared" ca="1" si="374"/>
        <v>44243</v>
      </c>
      <c r="HM425" s="107"/>
      <c r="HN425" s="85"/>
      <c r="HO425" s="204" t="str">
        <f t="shared" si="380"/>
        <v>ожидание A1</v>
      </c>
      <c r="HP425" s="204" t="str">
        <f t="shared" si="381"/>
        <v>не выгружено 00</v>
      </c>
      <c r="HQ425" s="182" t="str">
        <f t="shared" si="382"/>
        <v>выгружено A1</v>
      </c>
      <c r="HR425" s="182" t="str">
        <f t="shared" si="383"/>
        <v>ожидание A1</v>
      </c>
      <c r="HS425" s="182" t="b">
        <f t="shared" si="384"/>
        <v>0</v>
      </c>
      <c r="HT425" s="182" t="str">
        <f t="shared" si="385"/>
        <v>ожидание замечаний</v>
      </c>
      <c r="HU425" s="182" t="str">
        <f t="shared" si="386"/>
        <v>0055-P2-GA1-CPC-TRM-00656</v>
      </c>
      <c r="HV425" s="191">
        <f t="shared" si="387"/>
        <v>44243</v>
      </c>
      <c r="HW425" s="184" t="str">
        <f t="shared" si="388"/>
        <v>ожидание A1</v>
      </c>
      <c r="HX425" s="191" t="str">
        <f t="shared" si="389"/>
        <v>ожидание A1</v>
      </c>
      <c r="HY425" s="183"/>
      <c r="HZ425" s="182" t="str">
        <f t="shared" si="390"/>
        <v>выгружено</v>
      </c>
      <c r="IA425" s="182" t="str">
        <f t="shared" si="391"/>
        <v>A1</v>
      </c>
      <c r="IB425" s="182" t="str">
        <f t="shared" si="392"/>
        <v>ожидание замечаний к ревизии</v>
      </c>
      <c r="IC425" s="182" t="str">
        <f t="shared" si="393"/>
        <v>A1</v>
      </c>
      <c r="ID425" s="182" t="str">
        <f t="shared" si="394"/>
        <v>A1</v>
      </c>
      <c r="IE425" s="185" t="str">
        <f t="shared" si="395"/>
        <v>1</v>
      </c>
      <c r="IF425" s="135" t="s">
        <v>705</v>
      </c>
      <c r="IG425" s="181">
        <v>1</v>
      </c>
      <c r="IH425" s="85"/>
      <c r="II425" s="85"/>
      <c r="IJ425" s="85"/>
      <c r="IK425" s="85"/>
      <c r="IL425" s="85"/>
      <c r="IM425" s="85"/>
      <c r="IN425" s="85"/>
      <c r="IO425" s="85"/>
      <c r="IP425" s="85"/>
      <c r="IQ425" s="85"/>
      <c r="IR425" s="85"/>
      <c r="IS425" s="85"/>
      <c r="IT425" s="85"/>
      <c r="IU425" s="85"/>
      <c r="IV425" s="85"/>
      <c r="IW425" s="85"/>
      <c r="IX425" s="85"/>
      <c r="IY425" s="85"/>
      <c r="IZ425" s="85"/>
      <c r="JA425" s="85"/>
      <c r="JB425" s="85"/>
      <c r="JC425" s="85"/>
      <c r="JD425" s="85"/>
      <c r="JE425" s="85"/>
      <c r="JF425" s="85"/>
      <c r="JG425" s="85"/>
      <c r="JH425" s="85"/>
      <c r="JI425" s="85"/>
      <c r="JJ425" s="85"/>
      <c r="JK425" s="85"/>
      <c r="JL425" s="85"/>
      <c r="JM425" s="85"/>
      <c r="JN425" s="85"/>
      <c r="JO425" s="85"/>
      <c r="JP425" s="85"/>
      <c r="JQ425" s="85"/>
      <c r="JR425" s="85"/>
      <c r="JS425" s="85"/>
      <c r="JT425" s="85"/>
      <c r="JU425" s="85"/>
      <c r="JV425" s="85"/>
      <c r="JW425" s="85"/>
      <c r="JX425" s="85"/>
      <c r="JY425" s="85"/>
      <c r="JZ425" s="85"/>
      <c r="KA425" s="85"/>
      <c r="KB425" s="85"/>
      <c r="KC425" s="85"/>
    </row>
    <row r="426" spans="1:289" s="57" customFormat="1" ht="57" hidden="1" customHeight="1">
      <c r="A426" s="42"/>
      <c r="B426" s="19" t="s">
        <v>156</v>
      </c>
      <c r="C426" s="19" t="s">
        <v>157</v>
      </c>
      <c r="D426" s="5"/>
      <c r="E426" s="5"/>
      <c r="F426" s="5"/>
      <c r="G426" s="5"/>
      <c r="H426" s="5" t="s">
        <v>727</v>
      </c>
      <c r="I426" s="5" t="s">
        <v>736</v>
      </c>
      <c r="J426" s="5"/>
      <c r="K426" s="5"/>
      <c r="L426" s="5"/>
      <c r="M426" s="5"/>
      <c r="N426" s="5"/>
      <c r="O426" s="5"/>
      <c r="P426" s="5" t="s">
        <v>751</v>
      </c>
      <c r="Q426" s="5" t="s">
        <v>752</v>
      </c>
      <c r="R426" s="5" t="s">
        <v>209</v>
      </c>
      <c r="S426" s="5" t="s">
        <v>362</v>
      </c>
      <c r="T426" s="5" t="s">
        <v>370</v>
      </c>
      <c r="U426" s="5" t="s">
        <v>158</v>
      </c>
      <c r="V426" s="5"/>
      <c r="W426" s="5" t="str">
        <f>CONCATENATE(X426,"-",Y426,"-",Z426,AA426,,AB426,"-",AC426)</f>
        <v>3-70-JGMCN-0002</v>
      </c>
      <c r="X426" s="19" t="s">
        <v>180</v>
      </c>
      <c r="Y426" s="19">
        <v>70</v>
      </c>
      <c r="Z426" s="19" t="s">
        <v>179</v>
      </c>
      <c r="AA426" s="19" t="s">
        <v>305</v>
      </c>
      <c r="AB426" s="19" t="s">
        <v>304</v>
      </c>
      <c r="AC426" s="19" t="s">
        <v>192</v>
      </c>
      <c r="AD426" s="5"/>
      <c r="AE426" s="19">
        <v>4</v>
      </c>
      <c r="AF426" s="19" t="s">
        <v>181</v>
      </c>
      <c r="AG426" s="19" t="s">
        <v>183</v>
      </c>
      <c r="AH426" s="19">
        <v>320</v>
      </c>
      <c r="AI426" s="19" t="s">
        <v>226</v>
      </c>
      <c r="AJ426" s="5"/>
      <c r="AK426" s="5"/>
      <c r="AL426" s="5" t="s">
        <v>121</v>
      </c>
      <c r="AM426" s="5"/>
      <c r="AN426" s="5" t="s">
        <v>546</v>
      </c>
      <c r="AO426" s="5" t="str">
        <f>CONCATENATE("0055-",B426,"-",C426,"-","4",".",AE426,".",AF426,".",AG426,".",AH426,"-",AL426,".",AN426,"-",AI426)</f>
        <v>0055-CPC-GA1-4.4.4.70.320-ATH2.JH-0013</v>
      </c>
      <c r="AP426" s="5" t="str">
        <f>CONCATENATE("0055-",B426,"-",C426,"-","4",".",AE426,".",AF426,".",AG426,".",AH426,"-",AL426,"-",AN426,"-",AI426,"_",BD426,"_",U426)</f>
        <v>0055-CPC-GA1-4.4.4.70.320-ATH2-JH-0013_-_ER</v>
      </c>
      <c r="AQ426" s="13" t="s">
        <v>325</v>
      </c>
      <c r="AR426" s="13" t="s">
        <v>392</v>
      </c>
      <c r="AS426" s="13" t="s">
        <v>387</v>
      </c>
      <c r="AT426" s="13" t="s">
        <v>386</v>
      </c>
      <c r="AU426" s="13" t="s">
        <v>286</v>
      </c>
      <c r="AV426" s="13" t="s">
        <v>287</v>
      </c>
      <c r="AW426" s="13" t="str">
        <f>CONCATENATE(AQ426," ",AS426,CHAR(10),W426,CHAR(10),AU426)</f>
        <v>AGDS Marshalling Cabinet for NON-IS channels 
3-70-JGMCN-0002
Passport</v>
      </c>
      <c r="AX426" s="13" t="str">
        <f>CONCATENATE(AR426," ",AT426,CHAR(10),W426,CHAR(10),AV426)</f>
        <v>Шкаф кроссовый АСКЗ, аналоговые и дискретные сигналы, неискробезопасный
3-70-JGMCN-0002
Паспорт</v>
      </c>
      <c r="AY426" s="5"/>
      <c r="AZ426" s="5" t="s">
        <v>490</v>
      </c>
      <c r="BA426" s="5" t="s">
        <v>489</v>
      </c>
      <c r="BB426" s="5" t="str">
        <f>IF(FW426&gt;0,"02",IF(FN426&gt;0,"01",IF(FE426&gt;0,"00",IF(EM426&gt;0,"G1",IF(ED426&gt;0,"F1",IF(DU426&gt;0,"E1",IF(DL426&gt;0,"D1",IF(DC426&gt;0,"C1",IF(CT426&gt;0,"B1",IF(BM426&gt;0,"A1","-"))))))))))</f>
        <v>-</v>
      </c>
      <c r="BC426" s="167" t="str">
        <f t="shared" si="412"/>
        <v>-</v>
      </c>
      <c r="BD426" s="5" t="str">
        <f t="shared" si="413"/>
        <v>-</v>
      </c>
      <c r="BE426" s="5"/>
      <c r="BF426" s="5"/>
      <c r="BG426" s="12"/>
      <c r="BH426" s="5"/>
      <c r="BI426" s="5"/>
      <c r="BJ426" s="54">
        <f>FB426-(28+15)</f>
        <v>44227</v>
      </c>
      <c r="BK426" s="54">
        <f ca="1">IF(BM426&gt;0,BL426,IF(BJ426&lt;TODAY(),WORKDAY(TODAY(),10),BJ426))</f>
        <v>44294</v>
      </c>
      <c r="BL426" s="54"/>
      <c r="BM426" s="5"/>
      <c r="BN426" s="167"/>
      <c r="BO426" s="167"/>
      <c r="BP426" s="167"/>
      <c r="BQ426" s="167"/>
      <c r="BR426" s="157"/>
      <c r="BS426" s="157"/>
      <c r="BT426" s="157"/>
      <c r="BU426" s="157"/>
      <c r="BV426" s="157"/>
      <c r="BW426" s="147"/>
      <c r="BX426" s="147"/>
      <c r="BY426" s="147"/>
      <c r="BZ426" s="147"/>
      <c r="CA426" s="147"/>
      <c r="CB426" s="125"/>
      <c r="CC426" s="125"/>
      <c r="CD426" s="125"/>
      <c r="CE426" s="125"/>
      <c r="CF426" s="125"/>
      <c r="CG426" s="125"/>
      <c r="CH426" s="125"/>
      <c r="CI426" s="125"/>
      <c r="CJ426" s="125"/>
      <c r="CK426" s="125"/>
      <c r="CL426" s="24">
        <f>WORKDAY(BJ426,20)</f>
        <v>44253</v>
      </c>
      <c r="CM426" s="24" t="str">
        <f>IF(BM426&gt;0,WORKDAY(BK426,10),"-")</f>
        <v>-</v>
      </c>
      <c r="CN426" s="54"/>
      <c r="CO426" s="117"/>
      <c r="CP426" s="34">
        <v>3</v>
      </c>
      <c r="CQ426" s="24">
        <f>WORKDAY(CL426,10)</f>
        <v>44267</v>
      </c>
      <c r="CR426" s="24" t="str">
        <f>IF(CO426&gt;0,WORKDAY(CM426,10),"-")</f>
        <v>-</v>
      </c>
      <c r="CS426" s="54"/>
      <c r="CT426" s="5"/>
      <c r="CU426" s="24" t="str">
        <f>IF(CT426&gt;0,WORKDAY(CQ426,10),"-")</f>
        <v>-</v>
      </c>
      <c r="CV426" s="24" t="str">
        <f>IF(CT426&gt;0,WORKDAY(CR426,10),"-")</f>
        <v>-</v>
      </c>
      <c r="CW426" s="54"/>
      <c r="CX426" s="5"/>
      <c r="CY426" s="34"/>
      <c r="CZ426" s="24" t="str">
        <f>IF(CX426&gt;0,WORKDAY(CU426,10),"-")</f>
        <v>-</v>
      </c>
      <c r="DA426" s="24" t="str">
        <f>IF(CX426&gt;0,WORKDAY(CV426,10),"-")</f>
        <v>-</v>
      </c>
      <c r="DB426" s="24"/>
      <c r="DC426" s="5"/>
      <c r="DD426" s="24" t="str">
        <f>IF(DC426&gt;0,WORKDAY(CZ426,10),"-")</f>
        <v>-</v>
      </c>
      <c r="DE426" s="24" t="str">
        <f>IF(DC426&gt;0,WORKDAY(DA426,10),"-")</f>
        <v>-</v>
      </c>
      <c r="DF426" s="5"/>
      <c r="DG426" s="5"/>
      <c r="DH426" s="54"/>
      <c r="DI426" s="24" t="str">
        <f>IF(DG426&gt;0,WORKDAY(DD426,10),"-")</f>
        <v>-</v>
      </c>
      <c r="DJ426" s="24" t="str">
        <f>IF(DG426&gt;0,WORKDAY(DE426,10),"-")</f>
        <v>-</v>
      </c>
      <c r="DK426" s="5"/>
      <c r="DL426" s="5"/>
      <c r="DM426" s="24" t="str">
        <f>IF(DL426&gt;0,WORKDAY(DI426,10),"-")</f>
        <v>-</v>
      </c>
      <c r="DN426" s="24" t="str">
        <f>IF(DL426&gt;0,WORKDAY(DJ426,10),"-")</f>
        <v>-</v>
      </c>
      <c r="DO426" s="5"/>
      <c r="DP426" s="5"/>
      <c r="DQ426" s="54"/>
      <c r="DR426" s="24" t="str">
        <f>IF(DP426&gt;0,WORKDAY(DM426,10),"-")</f>
        <v>-</v>
      </c>
      <c r="DS426" s="24" t="str">
        <f>IF(DP426&gt;0,WORKDAY(DN426,10),"-")</f>
        <v>-</v>
      </c>
      <c r="DT426" s="5"/>
      <c r="DU426" s="5"/>
      <c r="DV426" s="24" t="str">
        <f>IF(DU426&gt;0,WORKDAY(DR426,10),"-")</f>
        <v>-</v>
      </c>
      <c r="DW426" s="24" t="str">
        <f>IF(DU426&gt;0,WORKDAY(DS426,10),"-")</f>
        <v>-</v>
      </c>
      <c r="DX426" s="5"/>
      <c r="DY426" s="5"/>
      <c r="DZ426" s="54"/>
      <c r="EA426" s="24" t="str">
        <f>IF(DY426&gt;0,WORKDAY(DV426,10),"-")</f>
        <v>-</v>
      </c>
      <c r="EB426" s="24" t="str">
        <f>IF(DY426&gt;0,WORKDAY(DW426,10),"-")</f>
        <v>-</v>
      </c>
      <c r="EC426" s="5"/>
      <c r="ED426" s="5"/>
      <c r="EE426" s="24" t="str">
        <f>IF(ED426&gt;0,WORKDAY(EA426,10),"-")</f>
        <v>-</v>
      </c>
      <c r="EF426" s="24" t="str">
        <f>IF(ED426&gt;0,WORKDAY(EB426,10),"-")</f>
        <v>-</v>
      </c>
      <c r="EG426" s="5"/>
      <c r="EH426" s="5"/>
      <c r="EI426" s="54"/>
      <c r="EJ426" s="24" t="str">
        <f>IF(EH426&gt;0,WORKDAY(EE426,10),"-")</f>
        <v>-</v>
      </c>
      <c r="EK426" s="24" t="str">
        <f>IF(EH426&gt;0,WORKDAY(EF426,10),"-")</f>
        <v>-</v>
      </c>
      <c r="EL426" s="5"/>
      <c r="EM426" s="5"/>
      <c r="EN426" s="24" t="str">
        <f>IF(EM426&gt;0,WORKDAY(EJ426,10),"-")</f>
        <v>-</v>
      </c>
      <c r="EO426" s="24" t="str">
        <f>IF(EM426&gt;0,WORKDAY(EK426,10),"-")</f>
        <v>-</v>
      </c>
      <c r="EP426" s="5"/>
      <c r="EQ426" s="5"/>
      <c r="ER426" s="54"/>
      <c r="ES426" s="54"/>
      <c r="ET426" s="54"/>
      <c r="EU426" s="54"/>
      <c r="EV426" s="54"/>
      <c r="EW426" s="24"/>
      <c r="EX426" s="24"/>
      <c r="EY426" s="167"/>
      <c r="EZ426" s="167"/>
      <c r="FA426" s="193"/>
      <c r="FB426" s="214">
        <v>44270</v>
      </c>
      <c r="FC426" s="214">
        <f>FB426</f>
        <v>44270</v>
      </c>
      <c r="FD426" s="167"/>
      <c r="FE426" s="167"/>
      <c r="FF426" s="24" t="str">
        <f>IF(FE426&gt;0,WORKDAY(FB426,10),"-")</f>
        <v>-</v>
      </c>
      <c r="FG426" s="24" t="str">
        <f>IF(FE426&gt;0,WORKDAY(FC426,10),"-")</f>
        <v>-</v>
      </c>
      <c r="FH426" s="167"/>
      <c r="FI426" s="167"/>
      <c r="FJ426" s="196">
        <v>1</v>
      </c>
      <c r="FK426" s="24"/>
      <c r="FL426" s="24">
        <f t="shared" si="371"/>
        <v>0</v>
      </c>
      <c r="FM426" s="5"/>
      <c r="FN426" s="5"/>
      <c r="FO426" s="24" t="str">
        <f>IF(FN426&gt;0,WORKDAY(FK426,10),"-")</f>
        <v>-</v>
      </c>
      <c r="FP426" s="24" t="str">
        <f>IF(FN426&gt;0,WORKDAY(FL426,10),"-")</f>
        <v>-</v>
      </c>
      <c r="FQ426" s="5"/>
      <c r="FR426" s="5"/>
      <c r="FS426" s="54"/>
      <c r="FT426" s="24"/>
      <c r="FU426" s="24">
        <f t="shared" si="373"/>
        <v>0</v>
      </c>
      <c r="FV426" s="5"/>
      <c r="FW426" s="5"/>
      <c r="FX426" s="24" t="str">
        <f>IF(FW426&gt;0,WORKDAY(FT426,10),"-")</f>
        <v>-</v>
      </c>
      <c r="FY426" s="24" t="str">
        <f>IF(FW426&gt;0,WORKDAY(FU426,10),"-")</f>
        <v>-</v>
      </c>
      <c r="FZ426" s="5"/>
      <c r="GA426" s="5"/>
      <c r="GB426" s="54"/>
      <c r="GC426" s="54"/>
      <c r="GD426" s="54"/>
      <c r="GE426" s="54"/>
      <c r="GF426" s="54"/>
      <c r="GG426" s="54"/>
      <c r="GH426" s="54"/>
      <c r="GI426" s="54"/>
      <c r="GJ426" s="54"/>
      <c r="GK426" s="54"/>
      <c r="GL426" s="54"/>
      <c r="GM426" s="54"/>
      <c r="GN426" s="54"/>
      <c r="GO426" s="54"/>
      <c r="GP426" s="54"/>
      <c r="GQ426" s="54"/>
      <c r="GR426" s="54"/>
      <c r="GS426" s="54"/>
      <c r="GT426" s="54"/>
      <c r="GU426" s="54"/>
      <c r="GV426" s="54"/>
      <c r="GW426" s="54"/>
      <c r="GX426" s="54"/>
      <c r="GY426" s="54"/>
      <c r="GZ426" s="193"/>
      <c r="HA426" s="54"/>
      <c r="HB426" s="54"/>
      <c r="HC426" s="54"/>
      <c r="HD426" s="34">
        <f t="shared" ca="1" si="379"/>
        <v>1</v>
      </c>
      <c r="HE426" s="25">
        <f t="shared" si="404"/>
        <v>0</v>
      </c>
      <c r="HF426" s="25">
        <f t="shared" ca="1" si="405"/>
        <v>1.5197568389057751E-3</v>
      </c>
      <c r="HG426" s="25">
        <f t="shared" si="406"/>
        <v>0</v>
      </c>
      <c r="HH426" s="25">
        <f t="shared" ca="1" si="407"/>
        <v>2.012072434607646E-3</v>
      </c>
      <c r="HI426" s="25"/>
      <c r="HJ426" s="25"/>
      <c r="HK426" s="5"/>
      <c r="HL426" s="24" t="str">
        <f t="shared" ca="1" si="374"/>
        <v>-</v>
      </c>
      <c r="HM426" s="107"/>
      <c r="HN426" s="85"/>
      <c r="HO426" s="204" t="str">
        <f t="shared" si="380"/>
        <v>не выгружено A1</v>
      </c>
      <c r="HP426" s="204" t="str">
        <f t="shared" si="381"/>
        <v>не выгружено 00</v>
      </c>
      <c r="HQ426" s="182" t="str">
        <f t="shared" si="382"/>
        <v>не выгружено A1</v>
      </c>
      <c r="HR426" s="182" t="str">
        <f t="shared" si="383"/>
        <v>не выгружено A1</v>
      </c>
      <c r="HS426" s="182" t="b">
        <f t="shared" si="384"/>
        <v>0</v>
      </c>
      <c r="HT426" s="182" t="str">
        <f t="shared" si="385"/>
        <v>не выгружено A1</v>
      </c>
      <c r="HU426" s="182" t="str">
        <f t="shared" si="386"/>
        <v>не выгружено A1</v>
      </c>
      <c r="HV426" s="191" t="str">
        <f t="shared" si="387"/>
        <v>не выгружено A1</v>
      </c>
      <c r="HW426" s="184" t="str">
        <f t="shared" si="388"/>
        <v>не выгружено A1</v>
      </c>
      <c r="HX426" s="191" t="str">
        <f t="shared" si="389"/>
        <v>не выгружено A1</v>
      </c>
      <c r="HY426" s="183"/>
      <c r="HZ426" s="182" t="str">
        <f t="shared" si="390"/>
        <v>не выгружено</v>
      </c>
      <c r="IA426" s="182" t="str">
        <f t="shared" si="391"/>
        <v>A1</v>
      </c>
      <c r="IB426" s="182" t="str">
        <f t="shared" si="392"/>
        <v>не выгружено</v>
      </c>
      <c r="IC426" s="182" t="str">
        <f t="shared" si="393"/>
        <v>A1</v>
      </c>
      <c r="ID426" s="182" t="str">
        <f t="shared" si="394"/>
        <v>A1</v>
      </c>
      <c r="IE426" s="185" t="str">
        <f t="shared" si="395"/>
        <v>выгрузить A1</v>
      </c>
      <c r="IF426" s="135" t="s">
        <v>705</v>
      </c>
      <c r="IG426" s="181">
        <v>1</v>
      </c>
      <c r="IH426" s="85"/>
      <c r="II426" s="85"/>
      <c r="IJ426" s="85"/>
      <c r="IK426" s="85"/>
      <c r="IL426" s="85"/>
      <c r="IM426" s="85"/>
      <c r="IN426" s="85"/>
      <c r="IO426" s="85"/>
      <c r="IP426" s="85"/>
      <c r="IQ426" s="85"/>
      <c r="IR426" s="85"/>
      <c r="IS426" s="85"/>
      <c r="IT426" s="85"/>
      <c r="IU426" s="85"/>
      <c r="IV426" s="85"/>
      <c r="IW426" s="85"/>
      <c r="IX426" s="85"/>
      <c r="IY426" s="85"/>
      <c r="IZ426" s="85"/>
      <c r="JA426" s="85"/>
      <c r="JB426" s="85"/>
      <c r="JC426" s="85"/>
      <c r="JD426" s="85"/>
      <c r="JE426" s="85"/>
      <c r="JF426" s="85"/>
      <c r="JG426" s="85"/>
      <c r="JH426" s="85"/>
      <c r="JI426" s="85"/>
      <c r="JJ426" s="85"/>
      <c r="JK426" s="85"/>
      <c r="JL426" s="85"/>
      <c r="JM426" s="85"/>
      <c r="JN426" s="85"/>
      <c r="JO426" s="85"/>
      <c r="JP426" s="85"/>
      <c r="JQ426" s="85"/>
      <c r="JR426" s="85"/>
      <c r="JS426" s="85"/>
      <c r="JT426" s="85"/>
      <c r="JU426" s="85"/>
      <c r="JV426" s="85"/>
      <c r="JW426" s="85"/>
      <c r="JX426" s="85"/>
      <c r="JY426" s="85"/>
      <c r="JZ426" s="85"/>
      <c r="KA426" s="85"/>
      <c r="KB426" s="85"/>
      <c r="KC426" s="85"/>
    </row>
    <row r="427" spans="1:289" s="87" customFormat="1" ht="15" hidden="1" customHeight="1">
      <c r="A427" s="17"/>
      <c r="B427" s="20"/>
      <c r="C427" s="20"/>
      <c r="D427" s="18"/>
      <c r="E427" s="18"/>
      <c r="F427" s="18"/>
      <c r="G427" s="18"/>
      <c r="H427" s="18"/>
      <c r="I427" s="18"/>
      <c r="J427" s="18"/>
      <c r="K427" s="18"/>
      <c r="L427" s="18"/>
      <c r="M427" s="18"/>
      <c r="N427" s="18"/>
      <c r="O427" s="18"/>
      <c r="P427" s="18"/>
      <c r="Q427" s="18"/>
      <c r="R427" s="18"/>
      <c r="S427" s="18"/>
      <c r="T427" s="18"/>
      <c r="U427" s="18"/>
      <c r="V427" s="18"/>
      <c r="W427" s="20"/>
      <c r="X427" s="20"/>
      <c r="Y427" s="20"/>
      <c r="Z427" s="20"/>
      <c r="AA427" s="20"/>
      <c r="AB427" s="20"/>
      <c r="AC427" s="20"/>
      <c r="AD427" s="18"/>
      <c r="AE427" s="20"/>
      <c r="AF427" s="20"/>
      <c r="AG427" s="20"/>
      <c r="AH427" s="20"/>
      <c r="AI427" s="20"/>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71"/>
      <c r="BO427" s="171"/>
      <c r="BP427" s="171"/>
      <c r="BQ427" s="171"/>
      <c r="BR427" s="161"/>
      <c r="BS427" s="161"/>
      <c r="BT427" s="161"/>
      <c r="BU427" s="161"/>
      <c r="BV427" s="161"/>
      <c r="BW427" s="151"/>
      <c r="BX427" s="151"/>
      <c r="BY427" s="151"/>
      <c r="BZ427" s="151"/>
      <c r="CA427" s="151"/>
      <c r="CB427" s="129"/>
      <c r="CC427" s="129"/>
      <c r="CD427" s="129"/>
      <c r="CE427" s="129"/>
      <c r="CF427" s="129"/>
      <c r="CG427" s="129"/>
      <c r="CH427" s="129"/>
      <c r="CI427" s="129"/>
      <c r="CJ427" s="129"/>
      <c r="CK427" s="129"/>
      <c r="CL427" s="18"/>
      <c r="CM427" s="18"/>
      <c r="CN427" s="18"/>
      <c r="CO427" s="118"/>
      <c r="CP427" s="48"/>
      <c r="CQ427" s="18"/>
      <c r="CR427" s="18"/>
      <c r="CS427" s="18"/>
      <c r="CT427" s="18"/>
      <c r="CU427" s="18"/>
      <c r="CV427" s="18"/>
      <c r="CW427" s="18"/>
      <c r="CX427" s="18"/>
      <c r="CY427" s="34"/>
      <c r="CZ427" s="18"/>
      <c r="DA427" s="18"/>
      <c r="DB427" s="18"/>
      <c r="DC427" s="18"/>
      <c r="DD427" s="18"/>
      <c r="DE427" s="18"/>
      <c r="DF427" s="18"/>
      <c r="DG427" s="18"/>
      <c r="DH427" s="45"/>
      <c r="DI427" s="18"/>
      <c r="DJ427" s="18"/>
      <c r="DK427" s="18"/>
      <c r="DL427" s="18"/>
      <c r="DM427" s="18"/>
      <c r="DN427" s="18"/>
      <c r="DO427" s="18"/>
      <c r="DP427" s="18"/>
      <c r="DQ427" s="45"/>
      <c r="DR427" s="18"/>
      <c r="DS427" s="18"/>
      <c r="DT427" s="18"/>
      <c r="DU427" s="18"/>
      <c r="DV427" s="18"/>
      <c r="DW427" s="18"/>
      <c r="DX427" s="18"/>
      <c r="DY427" s="18"/>
      <c r="DZ427" s="45"/>
      <c r="EA427" s="18"/>
      <c r="EB427" s="18"/>
      <c r="EC427" s="18"/>
      <c r="ED427" s="18"/>
      <c r="EE427" s="18"/>
      <c r="EF427" s="18"/>
      <c r="EG427" s="18"/>
      <c r="EH427" s="18"/>
      <c r="EI427" s="45"/>
      <c r="EJ427" s="18"/>
      <c r="EK427" s="18"/>
      <c r="EL427" s="18"/>
      <c r="EM427" s="18"/>
      <c r="EN427" s="18"/>
      <c r="EO427" s="18"/>
      <c r="EP427" s="18"/>
      <c r="EQ427" s="18"/>
      <c r="ER427" s="45"/>
      <c r="ES427" s="110"/>
      <c r="ET427" s="110"/>
      <c r="EU427" s="110"/>
      <c r="EV427" s="110"/>
      <c r="EW427" s="192"/>
      <c r="EX427" s="192"/>
      <c r="EY427" s="192"/>
      <c r="EZ427" s="192"/>
      <c r="FA427" s="199"/>
      <c r="FB427" s="214"/>
      <c r="FC427" s="214"/>
      <c r="FD427" s="18"/>
      <c r="FE427" s="18"/>
      <c r="FF427" s="18"/>
      <c r="FG427" s="18"/>
      <c r="FH427" s="18"/>
      <c r="FI427" s="18"/>
      <c r="FJ427" s="34"/>
      <c r="FK427" s="18"/>
      <c r="FL427" s="18"/>
      <c r="FM427" s="18"/>
      <c r="FN427" s="18"/>
      <c r="FO427" s="18"/>
      <c r="FP427" s="18"/>
      <c r="FQ427" s="18"/>
      <c r="FR427" s="18"/>
      <c r="FS427" s="45"/>
      <c r="FT427" s="18"/>
      <c r="FU427" s="18"/>
      <c r="FV427" s="18"/>
      <c r="FW427" s="18"/>
      <c r="FX427" s="18"/>
      <c r="FY427" s="18"/>
      <c r="FZ427" s="18"/>
      <c r="GA427" s="18"/>
      <c r="GB427" s="45"/>
      <c r="GC427" s="110"/>
      <c r="GD427" s="110"/>
      <c r="GE427" s="110"/>
      <c r="GF427" s="110"/>
      <c r="GG427" s="110"/>
      <c r="GH427" s="110"/>
      <c r="GI427" s="110"/>
      <c r="GJ427" s="110"/>
      <c r="GK427" s="110"/>
      <c r="GL427" s="110"/>
      <c r="GM427" s="110"/>
      <c r="GN427" s="110"/>
      <c r="GO427" s="110"/>
      <c r="GP427" s="110"/>
      <c r="GQ427" s="110"/>
      <c r="GR427" s="110"/>
      <c r="GS427" s="110"/>
      <c r="GT427" s="110"/>
      <c r="GU427" s="110"/>
      <c r="GV427" s="110"/>
      <c r="GW427" s="110"/>
      <c r="GX427" s="110"/>
      <c r="GY427" s="45"/>
      <c r="GZ427" s="199"/>
      <c r="HA427" s="110"/>
      <c r="HB427" s="110"/>
      <c r="HC427" s="110"/>
      <c r="HD427" s="34">
        <f t="shared" si="379"/>
        <v>0</v>
      </c>
      <c r="HE427" s="25">
        <f t="shared" si="404"/>
        <v>0</v>
      </c>
      <c r="HF427" s="25">
        <f t="shared" si="405"/>
        <v>0</v>
      </c>
      <c r="HG427" s="25">
        <f t="shared" si="406"/>
        <v>0</v>
      </c>
      <c r="HH427" s="25">
        <f t="shared" si="407"/>
        <v>0</v>
      </c>
      <c r="HI427" s="25"/>
      <c r="HJ427" s="18"/>
      <c r="HK427" s="18"/>
      <c r="HL427" s="24" t="str">
        <f t="shared" si="374"/>
        <v>-</v>
      </c>
      <c r="HM427" s="107"/>
      <c r="HN427" s="85"/>
      <c r="HO427" s="204" t="str">
        <f t="shared" si="380"/>
        <v>---/---</v>
      </c>
      <c r="HP427" s="204" t="str">
        <f t="shared" si="381"/>
        <v>---/---</v>
      </c>
      <c r="HQ427" s="182" t="str">
        <f t="shared" si="382"/>
        <v>---/---</v>
      </c>
      <c r="HR427" s="182" t="str">
        <f t="shared" si="383"/>
        <v>---/---</v>
      </c>
      <c r="HS427" s="182" t="b">
        <f t="shared" si="384"/>
        <v>0</v>
      </c>
      <c r="HT427" s="182" t="str">
        <f t="shared" si="385"/>
        <v>---/---</v>
      </c>
      <c r="HU427" s="182" t="str">
        <f t="shared" si="386"/>
        <v>---/---</v>
      </c>
      <c r="HV427" s="191" t="str">
        <f t="shared" si="387"/>
        <v>---/---</v>
      </c>
      <c r="HW427" s="184" t="str">
        <f t="shared" si="388"/>
        <v>---/---</v>
      </c>
      <c r="HX427" s="191" t="str">
        <f t="shared" si="389"/>
        <v>---/---</v>
      </c>
      <c r="HY427" s="183"/>
      <c r="HZ427" s="182" t="str">
        <f t="shared" si="390"/>
        <v>---/---</v>
      </c>
      <c r="IA427" s="182" t="str">
        <f t="shared" si="391"/>
        <v>---/---</v>
      </c>
      <c r="IB427" s="182" t="str">
        <f t="shared" si="392"/>
        <v>---/---</v>
      </c>
      <c r="IC427" s="182" t="str">
        <f t="shared" si="393"/>
        <v>---/---</v>
      </c>
      <c r="ID427" s="182" t="str">
        <f t="shared" si="394"/>
        <v>---/---</v>
      </c>
      <c r="IE427" s="185" t="str">
        <f t="shared" si="395"/>
        <v>---/---</v>
      </c>
      <c r="IF427" s="135" t="s">
        <v>717</v>
      </c>
      <c r="IG427" s="181">
        <v>1</v>
      </c>
      <c r="IH427" s="85"/>
      <c r="II427" s="85"/>
      <c r="IJ427" s="85"/>
      <c r="IK427" s="85"/>
      <c r="IL427" s="85"/>
      <c r="IM427" s="85"/>
      <c r="IN427" s="85"/>
      <c r="IO427" s="85"/>
      <c r="IP427" s="85"/>
      <c r="IQ427" s="85"/>
      <c r="IR427" s="85"/>
      <c r="IS427" s="85"/>
      <c r="IT427" s="85"/>
      <c r="IU427" s="85"/>
      <c r="IV427" s="85"/>
      <c r="IW427" s="85"/>
      <c r="IX427" s="85"/>
      <c r="IY427" s="85"/>
      <c r="IZ427" s="85"/>
      <c r="JA427" s="85"/>
      <c r="JB427" s="85"/>
      <c r="JC427" s="85"/>
      <c r="JD427" s="85"/>
      <c r="JE427" s="85"/>
      <c r="JF427" s="85"/>
      <c r="JG427" s="85"/>
      <c r="JH427" s="85"/>
      <c r="JI427" s="85"/>
      <c r="JJ427" s="85"/>
      <c r="JK427" s="85"/>
      <c r="JL427" s="85"/>
      <c r="JM427" s="85"/>
      <c r="JN427" s="85"/>
      <c r="JO427" s="85"/>
      <c r="JP427" s="85"/>
      <c r="JQ427" s="85"/>
      <c r="JR427" s="85"/>
      <c r="JS427" s="85"/>
      <c r="JT427" s="85"/>
      <c r="JU427" s="85"/>
      <c r="JV427" s="85"/>
      <c r="JW427" s="85"/>
      <c r="JX427" s="85"/>
      <c r="JY427" s="85"/>
      <c r="JZ427" s="85"/>
      <c r="KA427" s="85"/>
      <c r="KB427" s="85"/>
      <c r="KC427" s="85"/>
    </row>
    <row r="428" spans="1:289" s="57" customFormat="1" ht="45" hidden="1" customHeight="1">
      <c r="A428" s="17"/>
      <c r="B428" s="20"/>
      <c r="C428" s="20"/>
      <c r="D428" s="18"/>
      <c r="E428" s="18"/>
      <c r="F428" s="18"/>
      <c r="G428" s="18"/>
      <c r="H428" s="18"/>
      <c r="I428" s="18"/>
      <c r="J428" s="18"/>
      <c r="K428" s="18"/>
      <c r="L428" s="18"/>
      <c r="M428" s="18"/>
      <c r="N428" s="18"/>
      <c r="O428" s="18"/>
      <c r="P428" s="18"/>
      <c r="Q428" s="18"/>
      <c r="R428" s="18"/>
      <c r="S428" s="18"/>
      <c r="T428" s="18"/>
      <c r="U428" s="18"/>
      <c r="V428" s="18"/>
      <c r="W428" s="20"/>
      <c r="X428" s="20"/>
      <c r="Y428" s="20"/>
      <c r="Z428" s="20"/>
      <c r="AA428" s="20"/>
      <c r="AB428" s="20"/>
      <c r="AC428" s="20"/>
      <c r="AD428" s="18"/>
      <c r="AE428" s="20"/>
      <c r="AF428" s="20"/>
      <c r="AG428" s="20"/>
      <c r="AH428" s="20"/>
      <c r="AI428" s="20"/>
      <c r="AJ428" s="18"/>
      <c r="AK428" s="18"/>
      <c r="AL428" s="18"/>
      <c r="AM428" s="18"/>
      <c r="AN428" s="18"/>
      <c r="AO428" s="18"/>
      <c r="AP428" s="18"/>
      <c r="AQ428" s="39" t="s">
        <v>594</v>
      </c>
      <c r="AR428" s="39" t="s">
        <v>595</v>
      </c>
      <c r="AS428" s="39"/>
      <c r="AT428" s="39"/>
      <c r="AU428" s="39" t="s">
        <v>596</v>
      </c>
      <c r="AV428" s="39" t="s">
        <v>597</v>
      </c>
      <c r="AW428" s="39" t="s">
        <v>596</v>
      </c>
      <c r="AX428" s="39" t="s">
        <v>597</v>
      </c>
      <c r="AY428" s="18"/>
      <c r="AZ428" s="18"/>
      <c r="BA428" s="18"/>
      <c r="BB428" s="18"/>
      <c r="BC428" s="18"/>
      <c r="BD428" s="18"/>
      <c r="BE428" s="18"/>
      <c r="BF428" s="18"/>
      <c r="BG428" s="18"/>
      <c r="BH428" s="18"/>
      <c r="BI428" s="18"/>
      <c r="BJ428" s="18"/>
      <c r="BK428" s="18"/>
      <c r="BL428" s="18"/>
      <c r="BM428" s="18"/>
      <c r="BN428" s="171"/>
      <c r="BO428" s="171"/>
      <c r="BP428" s="171"/>
      <c r="BQ428" s="171"/>
      <c r="BR428" s="161"/>
      <c r="BS428" s="161"/>
      <c r="BT428" s="161"/>
      <c r="BU428" s="161"/>
      <c r="BV428" s="161"/>
      <c r="BW428" s="151"/>
      <c r="BX428" s="151"/>
      <c r="BY428" s="151"/>
      <c r="BZ428" s="151"/>
      <c r="CA428" s="151"/>
      <c r="CB428" s="129"/>
      <c r="CC428" s="129"/>
      <c r="CD428" s="129"/>
      <c r="CE428" s="129"/>
      <c r="CF428" s="129"/>
      <c r="CG428" s="129"/>
      <c r="CH428" s="129"/>
      <c r="CI428" s="129"/>
      <c r="CJ428" s="129"/>
      <c r="CK428" s="129"/>
      <c r="CL428" s="18"/>
      <c r="CM428" s="18"/>
      <c r="CN428" s="18"/>
      <c r="CO428" s="118"/>
      <c r="CP428" s="48"/>
      <c r="CQ428" s="18"/>
      <c r="CR428" s="18"/>
      <c r="CS428" s="18"/>
      <c r="CT428" s="18"/>
      <c r="CU428" s="18"/>
      <c r="CV428" s="18"/>
      <c r="CW428" s="18"/>
      <c r="CX428" s="18"/>
      <c r="CY428" s="34"/>
      <c r="CZ428" s="18"/>
      <c r="DA428" s="18"/>
      <c r="DB428" s="18"/>
      <c r="DC428" s="18"/>
      <c r="DD428" s="18"/>
      <c r="DE428" s="18"/>
      <c r="DF428" s="18"/>
      <c r="DG428" s="18"/>
      <c r="DH428" s="45"/>
      <c r="DI428" s="18"/>
      <c r="DJ428" s="18"/>
      <c r="DK428" s="18"/>
      <c r="DL428" s="18"/>
      <c r="DM428" s="18"/>
      <c r="DN428" s="18"/>
      <c r="DO428" s="18"/>
      <c r="DP428" s="18"/>
      <c r="DQ428" s="45"/>
      <c r="DR428" s="18"/>
      <c r="DS428" s="18"/>
      <c r="DT428" s="18"/>
      <c r="DU428" s="18"/>
      <c r="DV428" s="18"/>
      <c r="DW428" s="18"/>
      <c r="DX428" s="18"/>
      <c r="DY428" s="18"/>
      <c r="DZ428" s="45"/>
      <c r="EA428" s="18"/>
      <c r="EB428" s="18"/>
      <c r="EC428" s="18"/>
      <c r="ED428" s="18"/>
      <c r="EE428" s="18"/>
      <c r="EF428" s="18"/>
      <c r="EG428" s="18"/>
      <c r="EH428" s="18"/>
      <c r="EI428" s="45"/>
      <c r="EJ428" s="18"/>
      <c r="EK428" s="18"/>
      <c r="EL428" s="18"/>
      <c r="EM428" s="18"/>
      <c r="EN428" s="18"/>
      <c r="EO428" s="18"/>
      <c r="EP428" s="18"/>
      <c r="EQ428" s="18"/>
      <c r="ER428" s="45"/>
      <c r="ES428" s="110"/>
      <c r="ET428" s="110"/>
      <c r="EU428" s="110"/>
      <c r="EV428" s="110"/>
      <c r="EW428" s="192"/>
      <c r="EX428" s="192"/>
      <c r="EY428" s="192"/>
      <c r="EZ428" s="192"/>
      <c r="FA428" s="199"/>
      <c r="FB428" s="214" t="s">
        <v>351</v>
      </c>
      <c r="FC428" s="214" t="str">
        <f t="shared" ref="FC428:FC433" si="414">IF(BK428&gt;0,IF(DC428&gt;0,WORKDAY(DB428,20),IF(CT428&gt;0,WORKDAY(CS428,30),IF(CO428&gt;0,WORKDAY(CN428,40),FB428))),"-")</f>
        <v>-</v>
      </c>
      <c r="FD428" s="18"/>
      <c r="FE428" s="18"/>
      <c r="FF428" s="18"/>
      <c r="FG428" s="18"/>
      <c r="FH428" s="18"/>
      <c r="FI428" s="18"/>
      <c r="FJ428" s="34"/>
      <c r="FK428" s="40"/>
      <c r="FL428" s="40" t="e">
        <f>IF(#REF!&gt;0,IF(DL428&gt;0,WORKDAY(DK428,20),IF(DC428&gt;0,WORKDAY(DB428,30),IF(CX428&gt;0,WORKDAY(CW428,40),FK428))),"-")</f>
        <v>#REF!</v>
      </c>
      <c r="FM428" s="18"/>
      <c r="FN428" s="18"/>
      <c r="FO428" s="18"/>
      <c r="FP428" s="18"/>
      <c r="FQ428" s="18"/>
      <c r="FR428" s="18"/>
      <c r="FS428" s="45"/>
      <c r="FT428" s="40"/>
      <c r="FU428" s="40" t="e">
        <f>IF(#REF!&gt;0,IF(DU428&gt;0,WORKDAY(DT428,20),IF(DL428&gt;0,WORKDAY(DK428,30),IF(DG428&gt;0,WORKDAY(DF428,40),FT428))),"-")</f>
        <v>#REF!</v>
      </c>
      <c r="FV428" s="18"/>
      <c r="FW428" s="18"/>
      <c r="FX428" s="18"/>
      <c r="FY428" s="18"/>
      <c r="FZ428" s="18"/>
      <c r="GA428" s="18"/>
      <c r="GB428" s="45"/>
      <c r="GC428" s="110"/>
      <c r="GD428" s="110"/>
      <c r="GE428" s="110"/>
      <c r="GF428" s="110"/>
      <c r="GG428" s="110"/>
      <c r="GH428" s="110"/>
      <c r="GI428" s="110"/>
      <c r="GJ428" s="110"/>
      <c r="GK428" s="110"/>
      <c r="GL428" s="110"/>
      <c r="GM428" s="110"/>
      <c r="GN428" s="110"/>
      <c r="GO428" s="110"/>
      <c r="GP428" s="110"/>
      <c r="GQ428" s="110"/>
      <c r="GR428" s="110"/>
      <c r="GS428" s="110"/>
      <c r="GT428" s="110"/>
      <c r="GU428" s="110"/>
      <c r="GV428" s="110"/>
      <c r="GW428" s="110"/>
      <c r="GX428" s="110"/>
      <c r="GY428" s="45"/>
      <c r="GZ428" s="199"/>
      <c r="HA428" s="110"/>
      <c r="HB428" s="110"/>
      <c r="HC428" s="110"/>
      <c r="HD428" s="34">
        <f t="shared" si="379"/>
        <v>0</v>
      </c>
      <c r="HE428" s="25">
        <f t="shared" si="404"/>
        <v>0</v>
      </c>
      <c r="HF428" s="41">
        <f t="shared" si="405"/>
        <v>0</v>
      </c>
      <c r="HG428" s="25">
        <f t="shared" si="406"/>
        <v>0</v>
      </c>
      <c r="HH428" s="25">
        <f t="shared" si="407"/>
        <v>0</v>
      </c>
      <c r="HI428" s="41"/>
      <c r="HJ428" s="18"/>
      <c r="HK428" s="18"/>
      <c r="HL428" s="40" t="str">
        <f t="shared" si="374"/>
        <v>-</v>
      </c>
      <c r="HM428" s="107"/>
      <c r="HN428" s="85"/>
      <c r="HO428" s="204" t="str">
        <f t="shared" si="380"/>
        <v>---/---</v>
      </c>
      <c r="HP428" s="204" t="str">
        <f t="shared" si="381"/>
        <v>---/---</v>
      </c>
      <c r="HQ428" s="182" t="str">
        <f t="shared" si="382"/>
        <v>---/---</v>
      </c>
      <c r="HR428" s="182" t="str">
        <f t="shared" si="383"/>
        <v>---/---</v>
      </c>
      <c r="HS428" s="182" t="b">
        <f t="shared" si="384"/>
        <v>0</v>
      </c>
      <c r="HT428" s="182" t="str">
        <f t="shared" si="385"/>
        <v>---/---</v>
      </c>
      <c r="HU428" s="182" t="str">
        <f t="shared" si="386"/>
        <v>---/---</v>
      </c>
      <c r="HV428" s="191" t="str">
        <f t="shared" si="387"/>
        <v>---/---</v>
      </c>
      <c r="HW428" s="184" t="str">
        <f t="shared" si="388"/>
        <v>---/---</v>
      </c>
      <c r="HX428" s="191" t="str">
        <f t="shared" si="389"/>
        <v>---/---</v>
      </c>
      <c r="HY428" s="183"/>
      <c r="HZ428" s="182" t="str">
        <f t="shared" si="390"/>
        <v>---/---</v>
      </c>
      <c r="IA428" s="182" t="str">
        <f t="shared" si="391"/>
        <v>---/---</v>
      </c>
      <c r="IB428" s="182" t="str">
        <f t="shared" si="392"/>
        <v>---/---</v>
      </c>
      <c r="IC428" s="182" t="str">
        <f t="shared" si="393"/>
        <v>---/---</v>
      </c>
      <c r="ID428" s="182" t="str">
        <f t="shared" si="394"/>
        <v>---/---</v>
      </c>
      <c r="IE428" s="185" t="str">
        <f t="shared" si="395"/>
        <v>---/---</v>
      </c>
      <c r="IF428" s="135" t="s">
        <v>717</v>
      </c>
      <c r="IG428" s="181">
        <v>1</v>
      </c>
      <c r="IH428" s="85"/>
      <c r="II428" s="85"/>
      <c r="IJ428" s="85"/>
      <c r="IK428" s="85"/>
      <c r="IL428" s="85"/>
      <c r="IM428" s="85"/>
      <c r="IN428" s="85"/>
      <c r="IO428" s="85"/>
      <c r="IP428" s="85"/>
      <c r="IQ428" s="85"/>
      <c r="IR428" s="85"/>
      <c r="IS428" s="85"/>
      <c r="IT428" s="85"/>
      <c r="IU428" s="85"/>
      <c r="IV428" s="85"/>
      <c r="IW428" s="85"/>
      <c r="IX428" s="85"/>
      <c r="IY428" s="85"/>
      <c r="IZ428" s="85"/>
      <c r="JA428" s="85"/>
      <c r="JB428" s="85"/>
      <c r="JC428" s="85"/>
      <c r="JD428" s="85"/>
      <c r="JE428" s="85"/>
      <c r="JF428" s="85"/>
      <c r="JG428" s="85"/>
      <c r="JH428" s="85"/>
      <c r="JI428" s="85"/>
      <c r="JJ428" s="85"/>
      <c r="JK428" s="85"/>
      <c r="JL428" s="85"/>
      <c r="JM428" s="85"/>
      <c r="JN428" s="85"/>
      <c r="JO428" s="85"/>
      <c r="JP428" s="85"/>
      <c r="JQ428" s="85"/>
      <c r="JR428" s="85"/>
      <c r="JS428" s="85"/>
      <c r="JT428" s="85"/>
      <c r="JU428" s="85"/>
      <c r="JV428" s="85"/>
      <c r="JW428" s="85"/>
      <c r="JX428" s="85"/>
      <c r="JY428" s="85"/>
      <c r="JZ428" s="85"/>
      <c r="KA428" s="85"/>
      <c r="KB428" s="85"/>
      <c r="KC428" s="85"/>
    </row>
    <row r="429" spans="1:289" s="57" customFormat="1" ht="71.25" customHeight="1">
      <c r="A429" s="38"/>
      <c r="B429" s="19" t="s">
        <v>156</v>
      </c>
      <c r="C429" s="19" t="s">
        <v>157</v>
      </c>
      <c r="D429" s="5"/>
      <c r="E429" s="5"/>
      <c r="F429" s="5"/>
      <c r="G429" s="5"/>
      <c r="H429" s="5" t="s">
        <v>727</v>
      </c>
      <c r="I429" s="5" t="s">
        <v>736</v>
      </c>
      <c r="J429" s="5"/>
      <c r="K429" s="5"/>
      <c r="L429" s="5"/>
      <c r="M429" s="5"/>
      <c r="N429" s="5"/>
      <c r="O429" s="5"/>
      <c r="P429" s="5" t="s">
        <v>751</v>
      </c>
      <c r="Q429" s="5" t="s">
        <v>752</v>
      </c>
      <c r="R429" s="5" t="s">
        <v>204</v>
      </c>
      <c r="S429" s="5" t="s">
        <v>364</v>
      </c>
      <c r="T429" s="5" t="s">
        <v>363</v>
      </c>
      <c r="U429" s="5" t="s">
        <v>158</v>
      </c>
      <c r="V429" s="5"/>
      <c r="W429" s="5" t="str">
        <f>CONCATENATE(X429,"-",Y429,"-",Z429,AA429,,AB429,"-",AC429)</f>
        <v>3-70-JFCC-0001</v>
      </c>
      <c r="X429" s="19" t="s">
        <v>180</v>
      </c>
      <c r="Y429" s="19">
        <v>70</v>
      </c>
      <c r="Z429" s="19" t="s">
        <v>310</v>
      </c>
      <c r="AA429" s="19" t="s">
        <v>303</v>
      </c>
      <c r="AB429" s="19"/>
      <c r="AC429" s="19" t="s">
        <v>188</v>
      </c>
      <c r="AD429" s="5"/>
      <c r="AE429" s="19">
        <v>4</v>
      </c>
      <c r="AF429" s="19" t="s">
        <v>181</v>
      </c>
      <c r="AG429" s="19" t="s">
        <v>183</v>
      </c>
      <c r="AH429" s="19">
        <v>320</v>
      </c>
      <c r="AI429" s="19" t="s">
        <v>188</v>
      </c>
      <c r="AJ429" s="5"/>
      <c r="AK429" s="5"/>
      <c r="AL429" s="5" t="s">
        <v>122</v>
      </c>
      <c r="AM429" s="5"/>
      <c r="AN429" s="5" t="s">
        <v>167</v>
      </c>
      <c r="AO429" s="5" t="str">
        <f>CONCATENATE("0055-",B429,"-",C429,"-","4",".",AE429,".",AF429,".",AG429,".",AH429,"-",AL429,".",AN429,"-",AI429)</f>
        <v>0055-CPC-GA1-4.4.4.70.320-PS.RD-0001</v>
      </c>
      <c r="AP429" s="5" t="str">
        <f>CONCATENATE("0055-",B429,"-",C429,"-","4",".",AE429,".",AF429,".",AG429,".",AH429,"-",AL429,"-",AN429,"-",AI429,"_",BD429,"_",U429)</f>
        <v>0055-CPC-GA1-4.4.4.70.320-PS-RD-0001_A1_ER</v>
      </c>
      <c r="AQ429" s="13" t="s">
        <v>511</v>
      </c>
      <c r="AR429" s="13" t="s">
        <v>330</v>
      </c>
      <c r="AS429" s="13"/>
      <c r="AT429" s="13"/>
      <c r="AU429" s="13" t="s">
        <v>318</v>
      </c>
      <c r="AV429" s="13" t="s">
        <v>333</v>
      </c>
      <c r="AW429" s="13" t="str">
        <f>CONCATENATE(AQ429," ",AS429,CHAR(10),W429,CHAR(10),AU429)</f>
        <v>AFA&amp;FFS Control Cabinet KSPA 9030-01/TECON TU 4371-001-00159093-07 REV.5. 
3-70-JFCC-0001
List of drawings</v>
      </c>
      <c r="AX429" s="13" t="str">
        <f>CONCATENATE(AR429," ",AT429,CHAR(10),W429,CHAR(10),AV429)</f>
        <v>Контроллер для систем пожарной автоматики КСПА 9030-01/Текон, ТУ 4371-001-00159093-07 изм.5. Шкаф системный АСПС и ПТ. 
3-70-JFCC-0001
Ведомость документов</v>
      </c>
      <c r="AY429" s="5"/>
      <c r="AZ429" s="5" t="s">
        <v>490</v>
      </c>
      <c r="BA429" s="5" t="s">
        <v>489</v>
      </c>
      <c r="BB429" s="5" t="str">
        <f>IF(FW429&gt;0,"02",IF(FN429&gt;0,"01",IF(FE429&gt;0,"00",IF(EM429&gt;0,"G1",IF(ED429&gt;0,"F1",IF(DU429&gt;0,"E1",IF(DL429&gt;0,"D1",IF(DC429&gt;0,"C1",IF(CT429&gt;0,"B1",IF(BM429&gt;0,"A1","-"))))))))))</f>
        <v>A1</v>
      </c>
      <c r="BC429" s="167" t="str">
        <f t="shared" ref="BC429:BC433" si="415">IF(OR(BB429="A1",BB429="B1",BB429="C1",BB429="D1",BB429="E1",BB429="F1",BB429="G1",BB429="H1"),"IFR",IF(OR(BB429="00",BB429="01",BB429="02",BB429="03",BB429="04",BB429="05"),"IFU","-"))</f>
        <v>IFR</v>
      </c>
      <c r="BD429" s="5" t="str">
        <f t="shared" ref="BD429:BD433" si="416">BB429</f>
        <v>A1</v>
      </c>
      <c r="BE429" s="5"/>
      <c r="BF429" s="5"/>
      <c r="BG429" s="12"/>
      <c r="BH429" s="5"/>
      <c r="BI429" s="5"/>
      <c r="BJ429" s="54">
        <f>FB429-(28+15)</f>
        <v>44180</v>
      </c>
      <c r="BK429" s="54">
        <f ca="1">IF(BM429&gt;0,BL429,IF(BJ429&lt;TODAY(),WORKDAY(TODAY(),10),BJ429))</f>
        <v>44252</v>
      </c>
      <c r="BL429" s="193">
        <v>44252</v>
      </c>
      <c r="BM429" s="167" t="s">
        <v>794</v>
      </c>
      <c r="BN429" s="167"/>
      <c r="BO429" s="167"/>
      <c r="BP429" s="167"/>
      <c r="BQ429" s="167"/>
      <c r="BR429" s="157"/>
      <c r="BS429" s="157"/>
      <c r="BT429" s="157"/>
      <c r="BU429" s="157"/>
      <c r="BV429" s="157"/>
      <c r="BW429" s="147"/>
      <c r="BX429" s="147"/>
      <c r="BY429" s="147"/>
      <c r="BZ429" s="147"/>
      <c r="CA429" s="147"/>
      <c r="CB429" s="125"/>
      <c r="CC429" s="125"/>
      <c r="CD429" s="125"/>
      <c r="CE429" s="125"/>
      <c r="CF429" s="125"/>
      <c r="CG429" s="125"/>
      <c r="CH429" s="125"/>
      <c r="CI429" s="125"/>
      <c r="CJ429" s="125"/>
      <c r="CK429" s="125"/>
      <c r="CL429" s="24">
        <f>WORKDAY(BJ429,20)</f>
        <v>44208</v>
      </c>
      <c r="CM429" s="24">
        <f ca="1">IF(BM429&gt;0,WORKDAY(BK429,10),"-")</f>
        <v>44266</v>
      </c>
      <c r="CN429" s="54"/>
      <c r="CO429" s="117"/>
      <c r="CP429" s="34"/>
      <c r="CQ429" s="24">
        <f>WORKDAY(CL429,10)</f>
        <v>44222</v>
      </c>
      <c r="CR429" s="24" t="str">
        <f>IF(CO429&gt;0,WORKDAY(CM429,10),"-")</f>
        <v>-</v>
      </c>
      <c r="CS429" s="54"/>
      <c r="CT429" s="5"/>
      <c r="CU429" s="24" t="str">
        <f>IF(CT429&gt;0,WORKDAY(CQ429,10),"-")</f>
        <v>-</v>
      </c>
      <c r="CV429" s="24" t="str">
        <f>IF(CT429&gt;0,WORKDAY(CR429,10),"-")</f>
        <v>-</v>
      </c>
      <c r="CW429" s="54"/>
      <c r="CX429" s="5"/>
      <c r="CY429" s="34"/>
      <c r="CZ429" s="24" t="str">
        <f>IF(CX429&gt;0,WORKDAY(CU429,10),"-")</f>
        <v>-</v>
      </c>
      <c r="DA429" s="24" t="str">
        <f>IF(CX429&gt;0,WORKDAY(CV429,10),"-")</f>
        <v>-</v>
      </c>
      <c r="DB429" s="24"/>
      <c r="DC429" s="5"/>
      <c r="DD429" s="24" t="str">
        <f>IF(DC429&gt;0,WORKDAY(CZ429,10),"-")</f>
        <v>-</v>
      </c>
      <c r="DE429" s="24" t="str">
        <f>IF(DC429&gt;0,WORKDAY(DA429,10),"-")</f>
        <v>-</v>
      </c>
      <c r="DF429" s="5"/>
      <c r="DG429" s="5"/>
      <c r="DH429" s="54"/>
      <c r="DI429" s="24" t="str">
        <f>IF(DG429&gt;0,WORKDAY(DD429,10),"-")</f>
        <v>-</v>
      </c>
      <c r="DJ429" s="24" t="str">
        <f>IF(DG429&gt;0,WORKDAY(DE429,10),"-")</f>
        <v>-</v>
      </c>
      <c r="DK429" s="5"/>
      <c r="DL429" s="5"/>
      <c r="DM429" s="24" t="str">
        <f>IF(DL429&gt;0,WORKDAY(DI429,10),"-")</f>
        <v>-</v>
      </c>
      <c r="DN429" s="24" t="str">
        <f>IF(DL429&gt;0,WORKDAY(DJ429,10),"-")</f>
        <v>-</v>
      </c>
      <c r="DO429" s="5"/>
      <c r="DP429" s="5"/>
      <c r="DQ429" s="54"/>
      <c r="DR429" s="24" t="str">
        <f>IF(DP429&gt;0,WORKDAY(DM429,10),"-")</f>
        <v>-</v>
      </c>
      <c r="DS429" s="24" t="str">
        <f>IF(DP429&gt;0,WORKDAY(DN429,10),"-")</f>
        <v>-</v>
      </c>
      <c r="DT429" s="5"/>
      <c r="DU429" s="5"/>
      <c r="DV429" s="24" t="str">
        <f>IF(DU429&gt;0,WORKDAY(DR429,10),"-")</f>
        <v>-</v>
      </c>
      <c r="DW429" s="24" t="str">
        <f>IF(DU429&gt;0,WORKDAY(DS429,10),"-")</f>
        <v>-</v>
      </c>
      <c r="DX429" s="5"/>
      <c r="DY429" s="5"/>
      <c r="DZ429" s="54"/>
      <c r="EA429" s="24" t="str">
        <f>IF(DY429&gt;0,WORKDAY(DV429,10),"-")</f>
        <v>-</v>
      </c>
      <c r="EB429" s="24" t="str">
        <f>IF(DY429&gt;0,WORKDAY(DW429,10),"-")</f>
        <v>-</v>
      </c>
      <c r="EC429" s="5"/>
      <c r="ED429" s="5"/>
      <c r="EE429" s="24" t="str">
        <f>IF(ED429&gt;0,WORKDAY(EA429,10),"-")</f>
        <v>-</v>
      </c>
      <c r="EF429" s="24" t="str">
        <f>IF(ED429&gt;0,WORKDAY(EB429,10),"-")</f>
        <v>-</v>
      </c>
      <c r="EG429" s="5"/>
      <c r="EH429" s="5"/>
      <c r="EI429" s="54"/>
      <c r="EJ429" s="24" t="str">
        <f>IF(EH429&gt;0,WORKDAY(EE429,10),"-")</f>
        <v>-</v>
      </c>
      <c r="EK429" s="24" t="str">
        <f>IF(EH429&gt;0,WORKDAY(EF429,10),"-")</f>
        <v>-</v>
      </c>
      <c r="EL429" s="5"/>
      <c r="EM429" s="5"/>
      <c r="EN429" s="24" t="str">
        <f>IF(EM429&gt;0,WORKDAY(EJ429,10),"-")</f>
        <v>-</v>
      </c>
      <c r="EO429" s="24" t="str">
        <f>IF(EM429&gt;0,WORKDAY(EK429,10),"-")</f>
        <v>-</v>
      </c>
      <c r="EP429" s="5"/>
      <c r="EQ429" s="5"/>
      <c r="ER429" s="54"/>
      <c r="ES429" s="54"/>
      <c r="ET429" s="54"/>
      <c r="EU429" s="54"/>
      <c r="EV429" s="54"/>
      <c r="EW429" s="24"/>
      <c r="EX429" s="24"/>
      <c r="EY429" s="167"/>
      <c r="EZ429" s="167"/>
      <c r="FA429" s="193"/>
      <c r="FB429" s="214">
        <v>44223</v>
      </c>
      <c r="FC429" s="214">
        <f t="shared" ca="1" si="414"/>
        <v>44223</v>
      </c>
      <c r="FD429" s="5"/>
      <c r="FE429" s="5"/>
      <c r="FF429" s="24" t="str">
        <f>IF(FE429&gt;0,WORKDAY(FB429,10),"-")</f>
        <v>-</v>
      </c>
      <c r="FG429" s="24" t="str">
        <f>IF(FE429&gt;0,WORKDAY(FC429,10),"-")</f>
        <v>-</v>
      </c>
      <c r="FH429" s="5"/>
      <c r="FI429" s="5"/>
      <c r="FJ429" s="34"/>
      <c r="FK429" s="24"/>
      <c r="FL429" s="24">
        <f>FK429</f>
        <v>0</v>
      </c>
      <c r="FM429" s="5"/>
      <c r="FN429" s="5"/>
      <c r="FO429" s="24" t="str">
        <f>IF(FN429&gt;0,WORKDAY(FK429,10),"-")</f>
        <v>-</v>
      </c>
      <c r="FP429" s="24" t="str">
        <f>IF(FN429&gt;0,WORKDAY(FL429,10),"-")</f>
        <v>-</v>
      </c>
      <c r="FQ429" s="5"/>
      <c r="FR429" s="5"/>
      <c r="FS429" s="54"/>
      <c r="FT429" s="24"/>
      <c r="FU429" s="24">
        <f>FT429</f>
        <v>0</v>
      </c>
      <c r="FV429" s="5"/>
      <c r="FW429" s="5"/>
      <c r="FX429" s="24" t="str">
        <f>IF(FW429&gt;0,WORKDAY(FT429,10),"-")</f>
        <v>-</v>
      </c>
      <c r="FY429" s="24" t="str">
        <f>IF(FW429&gt;0,WORKDAY(FU429,10),"-")</f>
        <v>-</v>
      </c>
      <c r="FZ429" s="5"/>
      <c r="GA429" s="5"/>
      <c r="GB429" s="54"/>
      <c r="GC429" s="54"/>
      <c r="GD429" s="54"/>
      <c r="GE429" s="54"/>
      <c r="GF429" s="54"/>
      <c r="GG429" s="54"/>
      <c r="GH429" s="54"/>
      <c r="GI429" s="54"/>
      <c r="GJ429" s="54"/>
      <c r="GK429" s="54"/>
      <c r="GL429" s="54"/>
      <c r="GM429" s="54"/>
      <c r="GN429" s="54"/>
      <c r="GO429" s="54"/>
      <c r="GP429" s="54"/>
      <c r="GQ429" s="54"/>
      <c r="GR429" s="54"/>
      <c r="GS429" s="54"/>
      <c r="GT429" s="54"/>
      <c r="GU429" s="54"/>
      <c r="GV429" s="54"/>
      <c r="GW429" s="54"/>
      <c r="GX429" s="54"/>
      <c r="GY429" s="54"/>
      <c r="GZ429" s="193"/>
      <c r="HA429" s="54"/>
      <c r="HB429" s="54"/>
      <c r="HC429" s="54"/>
      <c r="HD429" s="34">
        <f t="shared" ca="1" si="379"/>
        <v>1</v>
      </c>
      <c r="HE429" s="25">
        <f t="shared" ca="1" si="404"/>
        <v>6.8389057750759875E-4</v>
      </c>
      <c r="HF429" s="25">
        <f t="shared" ca="1" si="405"/>
        <v>1.5197568389057751E-3</v>
      </c>
      <c r="HG429" s="25">
        <f t="shared" ca="1" si="406"/>
        <v>9.0543259557344079E-4</v>
      </c>
      <c r="HH429" s="25">
        <f t="shared" ca="1" si="407"/>
        <v>2.012072434607646E-3</v>
      </c>
      <c r="HI429" s="25"/>
      <c r="HJ429" s="25"/>
      <c r="HK429" s="5"/>
      <c r="HL429" s="24">
        <f t="shared" ca="1" si="374"/>
        <v>44252</v>
      </c>
      <c r="HM429" s="107"/>
      <c r="HN429" s="85"/>
      <c r="HO429" s="204" t="str">
        <f t="shared" si="380"/>
        <v>ожидание A1</v>
      </c>
      <c r="HP429" s="204" t="str">
        <f t="shared" si="381"/>
        <v>не выгружено 00</v>
      </c>
      <c r="HQ429" s="182" t="str">
        <f t="shared" si="382"/>
        <v>выгружено A1</v>
      </c>
      <c r="HR429" s="182" t="str">
        <f t="shared" si="383"/>
        <v>ожидание A1</v>
      </c>
      <c r="HS429" s="182" t="b">
        <f t="shared" si="384"/>
        <v>0</v>
      </c>
      <c r="HT429" s="182" t="str">
        <f t="shared" si="385"/>
        <v>ожидание замечаний</v>
      </c>
      <c r="HU429" s="182" t="str">
        <f t="shared" si="386"/>
        <v>0055-P2-GA1-CPC-TRM-00670</v>
      </c>
      <c r="HV429" s="191">
        <f t="shared" si="387"/>
        <v>44252</v>
      </c>
      <c r="HW429" s="184" t="str">
        <f t="shared" si="388"/>
        <v>ожидание A1</v>
      </c>
      <c r="HX429" s="191" t="str">
        <f t="shared" si="389"/>
        <v>ожидание A1</v>
      </c>
      <c r="HY429" s="183"/>
      <c r="HZ429" s="182" t="str">
        <f t="shared" si="390"/>
        <v>выгружено</v>
      </c>
      <c r="IA429" s="182" t="str">
        <f t="shared" si="391"/>
        <v>A1</v>
      </c>
      <c r="IB429" s="182" t="str">
        <f t="shared" si="392"/>
        <v>ожидание замечаний к ревизии</v>
      </c>
      <c r="IC429" s="182" t="str">
        <f t="shared" si="393"/>
        <v>A1</v>
      </c>
      <c r="ID429" s="182" t="str">
        <f t="shared" si="394"/>
        <v>A1</v>
      </c>
      <c r="IE429" s="185" t="str">
        <f t="shared" si="395"/>
        <v>1</v>
      </c>
      <c r="IF429" s="135" t="s">
        <v>705</v>
      </c>
      <c r="IG429" s="181">
        <v>1</v>
      </c>
      <c r="IH429" s="85"/>
      <c r="II429" s="85"/>
      <c r="IJ429" s="85"/>
      <c r="IK429" s="85"/>
      <c r="IL429" s="85"/>
      <c r="IM429" s="85"/>
      <c r="IN429" s="85"/>
      <c r="IO429" s="85"/>
      <c r="IP429" s="85"/>
      <c r="IQ429" s="85"/>
      <c r="IR429" s="85"/>
      <c r="IS429" s="85"/>
      <c r="IT429" s="85"/>
      <c r="IU429" s="85"/>
      <c r="IV429" s="85"/>
      <c r="IW429" s="85"/>
      <c r="IX429" s="85"/>
      <c r="IY429" s="85"/>
      <c r="IZ429" s="85"/>
      <c r="JA429" s="85"/>
      <c r="JB429" s="85"/>
      <c r="JC429" s="85"/>
      <c r="JD429" s="85"/>
      <c r="JE429" s="85"/>
      <c r="JF429" s="85"/>
      <c r="JG429" s="85"/>
      <c r="JH429" s="85"/>
      <c r="JI429" s="85"/>
      <c r="JJ429" s="85"/>
      <c r="JK429" s="85"/>
      <c r="JL429" s="85"/>
      <c r="JM429" s="85"/>
      <c r="JN429" s="85"/>
      <c r="JO429" s="85"/>
      <c r="JP429" s="85"/>
      <c r="JQ429" s="85"/>
      <c r="JR429" s="85"/>
      <c r="JS429" s="85"/>
      <c r="JT429" s="85"/>
      <c r="JU429" s="85"/>
      <c r="JV429" s="85"/>
      <c r="JW429" s="85"/>
      <c r="JX429" s="85"/>
      <c r="JY429" s="85"/>
      <c r="JZ429" s="85"/>
      <c r="KA429" s="85"/>
      <c r="KB429" s="85"/>
      <c r="KC429" s="85"/>
    </row>
    <row r="430" spans="1:289" s="57" customFormat="1" ht="71.25" customHeight="1">
      <c r="A430" s="38"/>
      <c r="B430" s="19" t="s">
        <v>156</v>
      </c>
      <c r="C430" s="19" t="s">
        <v>157</v>
      </c>
      <c r="D430" s="5"/>
      <c r="E430" s="5"/>
      <c r="F430" s="5"/>
      <c r="G430" s="5"/>
      <c r="H430" s="5" t="s">
        <v>727</v>
      </c>
      <c r="I430" s="5" t="s">
        <v>736</v>
      </c>
      <c r="J430" s="5"/>
      <c r="K430" s="5"/>
      <c r="L430" s="5"/>
      <c r="M430" s="5"/>
      <c r="N430" s="5"/>
      <c r="O430" s="5"/>
      <c r="P430" s="5" t="s">
        <v>751</v>
      </c>
      <c r="Q430" s="5" t="s">
        <v>752</v>
      </c>
      <c r="R430" s="5" t="s">
        <v>204</v>
      </c>
      <c r="S430" s="5" t="s">
        <v>364</v>
      </c>
      <c r="T430" s="5" t="s">
        <v>363</v>
      </c>
      <c r="U430" s="5" t="s">
        <v>158</v>
      </c>
      <c r="V430" s="5"/>
      <c r="W430" s="5" t="str">
        <f>CONCATENATE(X430,"-",Y430,"-",Z430,AA430,,AB430,"-",AC430)</f>
        <v>3-70-JFCC-0001</v>
      </c>
      <c r="X430" s="19" t="s">
        <v>180</v>
      </c>
      <c r="Y430" s="19">
        <v>70</v>
      </c>
      <c r="Z430" s="19" t="s">
        <v>310</v>
      </c>
      <c r="AA430" s="19" t="s">
        <v>303</v>
      </c>
      <c r="AB430" s="19"/>
      <c r="AC430" s="19" t="s">
        <v>188</v>
      </c>
      <c r="AD430" s="5"/>
      <c r="AE430" s="19">
        <v>4</v>
      </c>
      <c r="AF430" s="19" t="s">
        <v>181</v>
      </c>
      <c r="AG430" s="19" t="s">
        <v>183</v>
      </c>
      <c r="AH430" s="19">
        <v>320</v>
      </c>
      <c r="AI430" s="19" t="s">
        <v>188</v>
      </c>
      <c r="AJ430" s="5"/>
      <c r="AK430" s="5"/>
      <c r="AL430" s="5" t="s">
        <v>122</v>
      </c>
      <c r="AM430" s="5"/>
      <c r="AN430" s="5" t="s">
        <v>168</v>
      </c>
      <c r="AO430" s="5" t="str">
        <f>CONCATENATE("0055-",B430,"-",C430,"-","4",".",AE430,".",AF430,".",AG430,".",AH430,"-",AL430,".",AN430,"-",AI430)</f>
        <v>0055-CPC-GA1-4.4.4.70.320-PS.SP-0001</v>
      </c>
      <c r="AP430" s="5" t="str">
        <f>CONCATENATE("0055-",B430,"-",C430,"-","4",".",AE430,".",AF430,".",AG430,".",AH430,"-",AL430,"-",AN430,"-",AI430,"_",BD430,"_",U430)</f>
        <v>0055-CPC-GA1-4.4.4.70.320-PS-SP-0001_A1_ER</v>
      </c>
      <c r="AQ430" s="13" t="s">
        <v>511</v>
      </c>
      <c r="AR430" s="13" t="s">
        <v>330</v>
      </c>
      <c r="AS430" s="13"/>
      <c r="AT430" s="13"/>
      <c r="AU430" s="13" t="s">
        <v>319</v>
      </c>
      <c r="AV430" s="13" t="s">
        <v>334</v>
      </c>
      <c r="AW430" s="13" t="str">
        <f>CONCATENATE(AQ430," ",AS430,CHAR(10),W430,CHAR(10),AU430)</f>
        <v>AFA&amp;FFS Control Cabinet KSPA 9030-01/TECON TU 4371-001-00159093-07 REV.5. 
3-70-JFCC-0001
List of elements</v>
      </c>
      <c r="AX430" s="13" t="str">
        <f>CONCATENATE(AR430," ",AT430,CHAR(10),W430,CHAR(10),AV430)</f>
        <v>Контроллер для систем пожарной автоматики КСПА 9030-01/Текон, ТУ 4371-001-00159093-07 изм.5. Шкаф системный АСПС и ПТ. 
3-70-JFCC-0001
Перечень элементов</v>
      </c>
      <c r="AY430" s="5"/>
      <c r="AZ430" s="5" t="s">
        <v>490</v>
      </c>
      <c r="BA430" s="5" t="s">
        <v>489</v>
      </c>
      <c r="BB430" s="5" t="str">
        <f>IF(FW430&gt;0,"02",IF(FN430&gt;0,"01",IF(FE430&gt;0,"00",IF(EM430&gt;0,"G1",IF(ED430&gt;0,"F1",IF(DU430&gt;0,"E1",IF(DL430&gt;0,"D1",IF(DC430&gt;0,"C1",IF(CT430&gt;0,"B1",IF(BM430&gt;0,"A1","-"))))))))))</f>
        <v>A1</v>
      </c>
      <c r="BC430" s="167" t="str">
        <f t="shared" si="415"/>
        <v>IFR</v>
      </c>
      <c r="BD430" s="5" t="str">
        <f t="shared" si="416"/>
        <v>A1</v>
      </c>
      <c r="BE430" s="5"/>
      <c r="BF430" s="5"/>
      <c r="BG430" s="12"/>
      <c r="BH430" s="5"/>
      <c r="BI430" s="5"/>
      <c r="BJ430" s="54">
        <f>FB430-(28+15)</f>
        <v>44180</v>
      </c>
      <c r="BK430" s="54">
        <f ca="1">IF(BM430&gt;0,BL430,IF(BJ430&lt;TODAY(),WORKDAY(TODAY(),10),BJ430))</f>
        <v>44252</v>
      </c>
      <c r="BL430" s="193">
        <v>44252</v>
      </c>
      <c r="BM430" s="167" t="s">
        <v>794</v>
      </c>
      <c r="BN430" s="167"/>
      <c r="BO430" s="167"/>
      <c r="BP430" s="167"/>
      <c r="BQ430" s="167"/>
      <c r="BR430" s="157"/>
      <c r="BS430" s="157"/>
      <c r="BT430" s="157"/>
      <c r="BU430" s="157"/>
      <c r="BV430" s="157"/>
      <c r="BW430" s="147"/>
      <c r="BX430" s="147"/>
      <c r="BY430" s="147"/>
      <c r="BZ430" s="147"/>
      <c r="CA430" s="147"/>
      <c r="CB430" s="125"/>
      <c r="CC430" s="125"/>
      <c r="CD430" s="125"/>
      <c r="CE430" s="125"/>
      <c r="CF430" s="125"/>
      <c r="CG430" s="125"/>
      <c r="CH430" s="125"/>
      <c r="CI430" s="125"/>
      <c r="CJ430" s="125"/>
      <c r="CK430" s="125"/>
      <c r="CL430" s="24">
        <f>WORKDAY(BJ430,20)</f>
        <v>44208</v>
      </c>
      <c r="CM430" s="24">
        <f ca="1">IF(BM430&gt;0,WORKDAY(BK430,10),"-")</f>
        <v>44266</v>
      </c>
      <c r="CN430" s="54"/>
      <c r="CO430" s="117"/>
      <c r="CP430" s="34"/>
      <c r="CQ430" s="24">
        <f>WORKDAY(CL430,10)</f>
        <v>44222</v>
      </c>
      <c r="CR430" s="24" t="str">
        <f>IF(CO430&gt;0,WORKDAY(CM430,10),"-")</f>
        <v>-</v>
      </c>
      <c r="CS430" s="54"/>
      <c r="CT430" s="5"/>
      <c r="CU430" s="24" t="str">
        <f>IF(CT430&gt;0,WORKDAY(CQ430,10),"-")</f>
        <v>-</v>
      </c>
      <c r="CV430" s="24" t="str">
        <f>IF(CT430&gt;0,WORKDAY(CR430,10),"-")</f>
        <v>-</v>
      </c>
      <c r="CW430" s="54"/>
      <c r="CX430" s="5"/>
      <c r="CY430" s="34"/>
      <c r="CZ430" s="24" t="str">
        <f>IF(CX430&gt;0,WORKDAY(CU430,10),"-")</f>
        <v>-</v>
      </c>
      <c r="DA430" s="24" t="str">
        <f>IF(CX430&gt;0,WORKDAY(CV430,10),"-")</f>
        <v>-</v>
      </c>
      <c r="DB430" s="24"/>
      <c r="DC430" s="5"/>
      <c r="DD430" s="24" t="str">
        <f>IF(DC430&gt;0,WORKDAY(CZ430,10),"-")</f>
        <v>-</v>
      </c>
      <c r="DE430" s="24" t="str">
        <f>IF(DC430&gt;0,WORKDAY(DA430,10),"-")</f>
        <v>-</v>
      </c>
      <c r="DF430" s="5"/>
      <c r="DG430" s="5"/>
      <c r="DH430" s="54"/>
      <c r="DI430" s="24" t="str">
        <f>IF(DG430&gt;0,WORKDAY(DD430,10),"-")</f>
        <v>-</v>
      </c>
      <c r="DJ430" s="24" t="str">
        <f>IF(DG430&gt;0,WORKDAY(DE430,10),"-")</f>
        <v>-</v>
      </c>
      <c r="DK430" s="5"/>
      <c r="DL430" s="5"/>
      <c r="DM430" s="24" t="str">
        <f>IF(DL430&gt;0,WORKDAY(DI430,10),"-")</f>
        <v>-</v>
      </c>
      <c r="DN430" s="24" t="str">
        <f>IF(DL430&gt;0,WORKDAY(DJ430,10),"-")</f>
        <v>-</v>
      </c>
      <c r="DO430" s="5"/>
      <c r="DP430" s="5"/>
      <c r="DQ430" s="54"/>
      <c r="DR430" s="24" t="str">
        <f>IF(DP430&gt;0,WORKDAY(DM430,10),"-")</f>
        <v>-</v>
      </c>
      <c r="DS430" s="24" t="str">
        <f>IF(DP430&gt;0,WORKDAY(DN430,10),"-")</f>
        <v>-</v>
      </c>
      <c r="DT430" s="5"/>
      <c r="DU430" s="5"/>
      <c r="DV430" s="24" t="str">
        <f>IF(DU430&gt;0,WORKDAY(DR430,10),"-")</f>
        <v>-</v>
      </c>
      <c r="DW430" s="24" t="str">
        <f>IF(DU430&gt;0,WORKDAY(DS430,10),"-")</f>
        <v>-</v>
      </c>
      <c r="DX430" s="5"/>
      <c r="DY430" s="5"/>
      <c r="DZ430" s="54"/>
      <c r="EA430" s="24" t="str">
        <f>IF(DY430&gt;0,WORKDAY(DV430,10),"-")</f>
        <v>-</v>
      </c>
      <c r="EB430" s="24" t="str">
        <f>IF(DY430&gt;0,WORKDAY(DW430,10),"-")</f>
        <v>-</v>
      </c>
      <c r="EC430" s="5"/>
      <c r="ED430" s="5"/>
      <c r="EE430" s="24" t="str">
        <f>IF(ED430&gt;0,WORKDAY(EA430,10),"-")</f>
        <v>-</v>
      </c>
      <c r="EF430" s="24" t="str">
        <f>IF(ED430&gt;0,WORKDAY(EB430,10),"-")</f>
        <v>-</v>
      </c>
      <c r="EG430" s="5"/>
      <c r="EH430" s="5"/>
      <c r="EI430" s="54"/>
      <c r="EJ430" s="24" t="str">
        <f>IF(EH430&gt;0,WORKDAY(EE430,10),"-")</f>
        <v>-</v>
      </c>
      <c r="EK430" s="24" t="str">
        <f>IF(EH430&gt;0,WORKDAY(EF430,10),"-")</f>
        <v>-</v>
      </c>
      <c r="EL430" s="5"/>
      <c r="EM430" s="5"/>
      <c r="EN430" s="24" t="str">
        <f>IF(EM430&gt;0,WORKDAY(EJ430,10),"-")</f>
        <v>-</v>
      </c>
      <c r="EO430" s="24" t="str">
        <f>IF(EM430&gt;0,WORKDAY(EK430,10),"-")</f>
        <v>-</v>
      </c>
      <c r="EP430" s="5"/>
      <c r="EQ430" s="5"/>
      <c r="ER430" s="54"/>
      <c r="ES430" s="54"/>
      <c r="ET430" s="54"/>
      <c r="EU430" s="54"/>
      <c r="EV430" s="54"/>
      <c r="EW430" s="24"/>
      <c r="EX430" s="24"/>
      <c r="EY430" s="167"/>
      <c r="EZ430" s="167"/>
      <c r="FA430" s="193"/>
      <c r="FB430" s="214">
        <v>44223</v>
      </c>
      <c r="FC430" s="214">
        <f t="shared" ca="1" si="414"/>
        <v>44223</v>
      </c>
      <c r="FD430" s="5"/>
      <c r="FE430" s="5"/>
      <c r="FF430" s="24" t="str">
        <f>IF(FE430&gt;0,WORKDAY(FB430,10),"-")</f>
        <v>-</v>
      </c>
      <c r="FG430" s="24" t="str">
        <f>IF(FE430&gt;0,WORKDAY(FC430,10),"-")</f>
        <v>-</v>
      </c>
      <c r="FH430" s="5"/>
      <c r="FI430" s="5"/>
      <c r="FJ430" s="34"/>
      <c r="FK430" s="24"/>
      <c r="FL430" s="24">
        <f>FK430</f>
        <v>0</v>
      </c>
      <c r="FM430" s="5"/>
      <c r="FN430" s="5"/>
      <c r="FO430" s="24" t="str">
        <f>IF(FN430&gt;0,WORKDAY(FK430,10),"-")</f>
        <v>-</v>
      </c>
      <c r="FP430" s="24" t="str">
        <f>IF(FN430&gt;0,WORKDAY(FL430,10),"-")</f>
        <v>-</v>
      </c>
      <c r="FQ430" s="5"/>
      <c r="FR430" s="5"/>
      <c r="FS430" s="54"/>
      <c r="FT430" s="24"/>
      <c r="FU430" s="24">
        <f>FT430</f>
        <v>0</v>
      </c>
      <c r="FV430" s="5"/>
      <c r="FW430" s="5"/>
      <c r="FX430" s="24" t="str">
        <f>IF(FW430&gt;0,WORKDAY(FT430,10),"-")</f>
        <v>-</v>
      </c>
      <c r="FY430" s="24" t="str">
        <f>IF(FW430&gt;0,WORKDAY(FU430,10),"-")</f>
        <v>-</v>
      </c>
      <c r="FZ430" s="5"/>
      <c r="GA430" s="5"/>
      <c r="GB430" s="54"/>
      <c r="GC430" s="54"/>
      <c r="GD430" s="54"/>
      <c r="GE430" s="54"/>
      <c r="GF430" s="54"/>
      <c r="GG430" s="54"/>
      <c r="GH430" s="54"/>
      <c r="GI430" s="54"/>
      <c r="GJ430" s="54"/>
      <c r="GK430" s="54"/>
      <c r="GL430" s="54"/>
      <c r="GM430" s="54"/>
      <c r="GN430" s="54"/>
      <c r="GO430" s="54"/>
      <c r="GP430" s="54"/>
      <c r="GQ430" s="54"/>
      <c r="GR430" s="54"/>
      <c r="GS430" s="54"/>
      <c r="GT430" s="54"/>
      <c r="GU430" s="54"/>
      <c r="GV430" s="54"/>
      <c r="GW430" s="54"/>
      <c r="GX430" s="54"/>
      <c r="GY430" s="54"/>
      <c r="GZ430" s="193"/>
      <c r="HA430" s="54"/>
      <c r="HB430" s="54"/>
      <c r="HC430" s="54"/>
      <c r="HD430" s="34">
        <f t="shared" ca="1" si="379"/>
        <v>1</v>
      </c>
      <c r="HE430" s="25">
        <f t="shared" ca="1" si="404"/>
        <v>6.8389057750759875E-4</v>
      </c>
      <c r="HF430" s="25">
        <f t="shared" ca="1" si="405"/>
        <v>1.5197568389057751E-3</v>
      </c>
      <c r="HG430" s="25">
        <f t="shared" ca="1" si="406"/>
        <v>9.0543259557344079E-4</v>
      </c>
      <c r="HH430" s="25">
        <f t="shared" ca="1" si="407"/>
        <v>2.012072434607646E-3</v>
      </c>
      <c r="HI430" s="25"/>
      <c r="HJ430" s="25"/>
      <c r="HK430" s="5"/>
      <c r="HL430" s="24">
        <f t="shared" ca="1" si="374"/>
        <v>44252</v>
      </c>
      <c r="HM430" s="107"/>
      <c r="HN430" s="85"/>
      <c r="HO430" s="204" t="str">
        <f t="shared" si="380"/>
        <v>ожидание A1</v>
      </c>
      <c r="HP430" s="204" t="str">
        <f t="shared" si="381"/>
        <v>не выгружено 00</v>
      </c>
      <c r="HQ430" s="182" t="str">
        <f t="shared" si="382"/>
        <v>выгружено A1</v>
      </c>
      <c r="HR430" s="182" t="str">
        <f t="shared" si="383"/>
        <v>ожидание A1</v>
      </c>
      <c r="HS430" s="182" t="b">
        <f t="shared" si="384"/>
        <v>0</v>
      </c>
      <c r="HT430" s="182" t="str">
        <f t="shared" si="385"/>
        <v>ожидание замечаний</v>
      </c>
      <c r="HU430" s="182" t="str">
        <f t="shared" si="386"/>
        <v>0055-P2-GA1-CPC-TRM-00670</v>
      </c>
      <c r="HV430" s="191">
        <f t="shared" si="387"/>
        <v>44252</v>
      </c>
      <c r="HW430" s="184" t="str">
        <f t="shared" si="388"/>
        <v>ожидание A1</v>
      </c>
      <c r="HX430" s="191" t="str">
        <f t="shared" si="389"/>
        <v>ожидание A1</v>
      </c>
      <c r="HY430" s="183"/>
      <c r="HZ430" s="182" t="str">
        <f t="shared" si="390"/>
        <v>выгружено</v>
      </c>
      <c r="IA430" s="182" t="str">
        <f t="shared" si="391"/>
        <v>A1</v>
      </c>
      <c r="IB430" s="182" t="str">
        <f t="shared" si="392"/>
        <v>ожидание замечаний к ревизии</v>
      </c>
      <c r="IC430" s="182" t="str">
        <f t="shared" si="393"/>
        <v>A1</v>
      </c>
      <c r="ID430" s="182" t="str">
        <f t="shared" si="394"/>
        <v>A1</v>
      </c>
      <c r="IE430" s="185" t="str">
        <f t="shared" si="395"/>
        <v>1</v>
      </c>
      <c r="IF430" s="135" t="s">
        <v>705</v>
      </c>
      <c r="IG430" s="181">
        <v>1</v>
      </c>
      <c r="IH430" s="85"/>
      <c r="II430" s="85"/>
      <c r="IJ430" s="85"/>
      <c r="IK430" s="85"/>
      <c r="IL430" s="85"/>
      <c r="IM430" s="85"/>
      <c r="IN430" s="85"/>
      <c r="IO430" s="85"/>
      <c r="IP430" s="85"/>
      <c r="IQ430" s="85"/>
      <c r="IR430" s="85"/>
      <c r="IS430" s="85"/>
      <c r="IT430" s="85"/>
      <c r="IU430" s="85"/>
      <c r="IV430" s="85"/>
      <c r="IW430" s="85"/>
      <c r="IX430" s="85"/>
      <c r="IY430" s="85"/>
      <c r="IZ430" s="85"/>
      <c r="JA430" s="85"/>
      <c r="JB430" s="85"/>
      <c r="JC430" s="85"/>
      <c r="JD430" s="85"/>
      <c r="JE430" s="85"/>
      <c r="JF430" s="85"/>
      <c r="JG430" s="85"/>
      <c r="JH430" s="85"/>
      <c r="JI430" s="85"/>
      <c r="JJ430" s="85"/>
      <c r="JK430" s="85"/>
      <c r="JL430" s="85"/>
      <c r="JM430" s="85"/>
      <c r="JN430" s="85"/>
      <c r="JO430" s="85"/>
      <c r="JP430" s="85"/>
      <c r="JQ430" s="85"/>
      <c r="JR430" s="85"/>
      <c r="JS430" s="85"/>
      <c r="JT430" s="85"/>
      <c r="JU430" s="85"/>
      <c r="JV430" s="85"/>
      <c r="JW430" s="85"/>
      <c r="JX430" s="85"/>
      <c r="JY430" s="85"/>
      <c r="JZ430" s="85"/>
      <c r="KA430" s="85"/>
      <c r="KB430" s="85"/>
      <c r="KC430" s="85"/>
    </row>
    <row r="431" spans="1:289" s="57" customFormat="1" ht="71.25" customHeight="1">
      <c r="A431" s="38"/>
      <c r="B431" s="19" t="s">
        <v>156</v>
      </c>
      <c r="C431" s="19" t="s">
        <v>157</v>
      </c>
      <c r="D431" s="5"/>
      <c r="E431" s="5"/>
      <c r="F431" s="5"/>
      <c r="G431" s="5"/>
      <c r="H431" s="5" t="s">
        <v>727</v>
      </c>
      <c r="I431" s="5" t="s">
        <v>736</v>
      </c>
      <c r="J431" s="5"/>
      <c r="K431" s="5"/>
      <c r="L431" s="5"/>
      <c r="M431" s="5"/>
      <c r="N431" s="5"/>
      <c r="O431" s="5"/>
      <c r="P431" s="5" t="s">
        <v>751</v>
      </c>
      <c r="Q431" s="5" t="s">
        <v>752</v>
      </c>
      <c r="R431" s="5" t="s">
        <v>204</v>
      </c>
      <c r="S431" s="5" t="s">
        <v>364</v>
      </c>
      <c r="T431" s="5" t="s">
        <v>363</v>
      </c>
      <c r="U431" s="5" t="s">
        <v>158</v>
      </c>
      <c r="V431" s="5"/>
      <c r="W431" s="5" t="str">
        <f>CONCATENATE(X431,"-",Y431,"-",Z431,AA431,,AB431,"-",AC431)</f>
        <v>3-70-JFCC-0001</v>
      </c>
      <c r="X431" s="19" t="s">
        <v>180</v>
      </c>
      <c r="Y431" s="19">
        <v>70</v>
      </c>
      <c r="Z431" s="19" t="s">
        <v>310</v>
      </c>
      <c r="AA431" s="19" t="s">
        <v>303</v>
      </c>
      <c r="AB431" s="19"/>
      <c r="AC431" s="19" t="s">
        <v>188</v>
      </c>
      <c r="AD431" s="5"/>
      <c r="AE431" s="19">
        <v>4</v>
      </c>
      <c r="AF431" s="19" t="s">
        <v>181</v>
      </c>
      <c r="AG431" s="19" t="s">
        <v>183</v>
      </c>
      <c r="AH431" s="19">
        <v>320</v>
      </c>
      <c r="AI431" s="19" t="s">
        <v>188</v>
      </c>
      <c r="AJ431" s="5"/>
      <c r="AK431" s="5"/>
      <c r="AL431" s="5" t="s">
        <v>122</v>
      </c>
      <c r="AM431" s="5"/>
      <c r="AN431" s="5" t="s">
        <v>169</v>
      </c>
      <c r="AO431" s="5" t="str">
        <f>CONCATENATE("0055-",B431,"-",C431,"-","4",".",AE431,".",AF431,".",AG431,".",AH431,"-",AL431,".",AN431,"-",AI431)</f>
        <v>0055-CPC-GA1-4.4.4.70.320-PS.V0-0001</v>
      </c>
      <c r="AP431" s="5" t="str">
        <f>CONCATENATE("0055-",B431,"-",C431,"-","4",".",AE431,".",AF431,".",AG431,".",AH431,"-",AL431,"-",AN431,"-",AI431,"_",BD431,"_",U431)</f>
        <v>0055-CPC-GA1-4.4.4.70.320-PS-V0-0001_A1_ER</v>
      </c>
      <c r="AQ431" s="13" t="s">
        <v>511</v>
      </c>
      <c r="AR431" s="13" t="s">
        <v>330</v>
      </c>
      <c r="AS431" s="13"/>
      <c r="AT431" s="13"/>
      <c r="AU431" s="13" t="s">
        <v>320</v>
      </c>
      <c r="AV431" s="13" t="s">
        <v>335</v>
      </c>
      <c r="AW431" s="13" t="str">
        <f>CONCATENATE(AQ431," ",AS431,CHAR(10),W431,CHAR(10),AU431)</f>
        <v>AFA&amp;FFS Control Cabinet KSPA 9030-01/TECON TU 4371-001-00159093-07 REV.5. 
3-70-JFCC-0001
General view drawings</v>
      </c>
      <c r="AX431" s="13" t="str">
        <f>CONCATENATE(AR431," ",AT431,CHAR(10),W431,CHAR(10),AV431)</f>
        <v>Контроллер для систем пожарной автоматики КСПА 9030-01/Текон, ТУ 4371-001-00159093-07 изм.5. Шкаф системный АСПС и ПТ. 
3-70-JFCC-0001
Чертеж общего вида</v>
      </c>
      <c r="AY431" s="5"/>
      <c r="AZ431" s="5" t="s">
        <v>490</v>
      </c>
      <c r="BA431" s="5" t="s">
        <v>489</v>
      </c>
      <c r="BB431" s="5" t="str">
        <f>IF(FW431&gt;0,"02",IF(FN431&gt;0,"01",IF(FE431&gt;0,"00",IF(EM431&gt;0,"G1",IF(ED431&gt;0,"F1",IF(DU431&gt;0,"E1",IF(DL431&gt;0,"D1",IF(DC431&gt;0,"C1",IF(CT431&gt;0,"B1",IF(BM431&gt;0,"A1","-"))))))))))</f>
        <v>A1</v>
      </c>
      <c r="BC431" s="167" t="str">
        <f t="shared" si="415"/>
        <v>IFR</v>
      </c>
      <c r="BD431" s="5" t="str">
        <f t="shared" si="416"/>
        <v>A1</v>
      </c>
      <c r="BE431" s="5"/>
      <c r="BF431" s="5"/>
      <c r="BG431" s="12"/>
      <c r="BH431" s="5"/>
      <c r="BI431" s="5"/>
      <c r="BJ431" s="54">
        <f>FB431-(28+15)</f>
        <v>44180</v>
      </c>
      <c r="BK431" s="54">
        <f ca="1">IF(BM431&gt;0,BL431,IF(BJ431&lt;TODAY(),WORKDAY(TODAY(),10),BJ431))</f>
        <v>44252</v>
      </c>
      <c r="BL431" s="193">
        <v>44252</v>
      </c>
      <c r="BM431" s="167" t="s">
        <v>794</v>
      </c>
      <c r="BN431" s="167"/>
      <c r="BO431" s="167"/>
      <c r="BP431" s="167"/>
      <c r="BQ431" s="167"/>
      <c r="BR431" s="157"/>
      <c r="BS431" s="157"/>
      <c r="BT431" s="157"/>
      <c r="BU431" s="157"/>
      <c r="BV431" s="157"/>
      <c r="BW431" s="147"/>
      <c r="BX431" s="147"/>
      <c r="BY431" s="147"/>
      <c r="BZ431" s="147"/>
      <c r="CA431" s="147"/>
      <c r="CB431" s="125"/>
      <c r="CC431" s="125"/>
      <c r="CD431" s="125"/>
      <c r="CE431" s="125"/>
      <c r="CF431" s="125"/>
      <c r="CG431" s="125"/>
      <c r="CH431" s="125"/>
      <c r="CI431" s="125"/>
      <c r="CJ431" s="125"/>
      <c r="CK431" s="125"/>
      <c r="CL431" s="24">
        <f>WORKDAY(BJ431,20)</f>
        <v>44208</v>
      </c>
      <c r="CM431" s="24">
        <f ca="1">IF(BM431&gt;0,WORKDAY(BK431,10),"-")</f>
        <v>44266</v>
      </c>
      <c r="CN431" s="54"/>
      <c r="CO431" s="117"/>
      <c r="CP431" s="34"/>
      <c r="CQ431" s="24">
        <f>WORKDAY(CL431,10)</f>
        <v>44222</v>
      </c>
      <c r="CR431" s="24" t="str">
        <f>IF(CO431&gt;0,WORKDAY(CM431,10),"-")</f>
        <v>-</v>
      </c>
      <c r="CS431" s="54"/>
      <c r="CT431" s="5"/>
      <c r="CU431" s="24" t="str">
        <f>IF(CT431&gt;0,WORKDAY(CQ431,10),"-")</f>
        <v>-</v>
      </c>
      <c r="CV431" s="24" t="str">
        <f>IF(CT431&gt;0,WORKDAY(CR431,10),"-")</f>
        <v>-</v>
      </c>
      <c r="CW431" s="54"/>
      <c r="CX431" s="5"/>
      <c r="CY431" s="34"/>
      <c r="CZ431" s="24" t="str">
        <f>IF(CX431&gt;0,WORKDAY(CU431,10),"-")</f>
        <v>-</v>
      </c>
      <c r="DA431" s="24" t="str">
        <f>IF(CX431&gt;0,WORKDAY(CV431,10),"-")</f>
        <v>-</v>
      </c>
      <c r="DB431" s="24"/>
      <c r="DC431" s="5"/>
      <c r="DD431" s="24" t="str">
        <f>IF(DC431&gt;0,WORKDAY(CZ431,10),"-")</f>
        <v>-</v>
      </c>
      <c r="DE431" s="24" t="str">
        <f>IF(DC431&gt;0,WORKDAY(DA431,10),"-")</f>
        <v>-</v>
      </c>
      <c r="DF431" s="5"/>
      <c r="DG431" s="5"/>
      <c r="DH431" s="54"/>
      <c r="DI431" s="24" t="str">
        <f>IF(DG431&gt;0,WORKDAY(DD431,10),"-")</f>
        <v>-</v>
      </c>
      <c r="DJ431" s="24" t="str">
        <f>IF(DG431&gt;0,WORKDAY(DE431,10),"-")</f>
        <v>-</v>
      </c>
      <c r="DK431" s="5"/>
      <c r="DL431" s="5"/>
      <c r="DM431" s="24" t="str">
        <f>IF(DL431&gt;0,WORKDAY(DI431,10),"-")</f>
        <v>-</v>
      </c>
      <c r="DN431" s="24" t="str">
        <f>IF(DL431&gt;0,WORKDAY(DJ431,10),"-")</f>
        <v>-</v>
      </c>
      <c r="DO431" s="5"/>
      <c r="DP431" s="5"/>
      <c r="DQ431" s="54"/>
      <c r="DR431" s="24" t="str">
        <f>IF(DP431&gt;0,WORKDAY(DM431,10),"-")</f>
        <v>-</v>
      </c>
      <c r="DS431" s="24" t="str">
        <f>IF(DP431&gt;0,WORKDAY(DN431,10),"-")</f>
        <v>-</v>
      </c>
      <c r="DT431" s="5"/>
      <c r="DU431" s="5"/>
      <c r="DV431" s="24" t="str">
        <f>IF(DU431&gt;0,WORKDAY(DR431,10),"-")</f>
        <v>-</v>
      </c>
      <c r="DW431" s="24" t="str">
        <f>IF(DU431&gt;0,WORKDAY(DS431,10),"-")</f>
        <v>-</v>
      </c>
      <c r="DX431" s="5"/>
      <c r="DY431" s="5"/>
      <c r="DZ431" s="54"/>
      <c r="EA431" s="24" t="str">
        <f>IF(DY431&gt;0,WORKDAY(DV431,10),"-")</f>
        <v>-</v>
      </c>
      <c r="EB431" s="24" t="str">
        <f>IF(DY431&gt;0,WORKDAY(DW431,10),"-")</f>
        <v>-</v>
      </c>
      <c r="EC431" s="5"/>
      <c r="ED431" s="5"/>
      <c r="EE431" s="24" t="str">
        <f>IF(ED431&gt;0,WORKDAY(EA431,10),"-")</f>
        <v>-</v>
      </c>
      <c r="EF431" s="24" t="str">
        <f>IF(ED431&gt;0,WORKDAY(EB431,10),"-")</f>
        <v>-</v>
      </c>
      <c r="EG431" s="5"/>
      <c r="EH431" s="5"/>
      <c r="EI431" s="54"/>
      <c r="EJ431" s="24" t="str">
        <f>IF(EH431&gt;0,WORKDAY(EE431,10),"-")</f>
        <v>-</v>
      </c>
      <c r="EK431" s="24" t="str">
        <f>IF(EH431&gt;0,WORKDAY(EF431,10),"-")</f>
        <v>-</v>
      </c>
      <c r="EL431" s="5"/>
      <c r="EM431" s="5"/>
      <c r="EN431" s="24" t="str">
        <f>IF(EM431&gt;0,WORKDAY(EJ431,10),"-")</f>
        <v>-</v>
      </c>
      <c r="EO431" s="24" t="str">
        <f>IF(EM431&gt;0,WORKDAY(EK431,10),"-")</f>
        <v>-</v>
      </c>
      <c r="EP431" s="5"/>
      <c r="EQ431" s="5"/>
      <c r="ER431" s="54"/>
      <c r="ES431" s="54"/>
      <c r="ET431" s="54"/>
      <c r="EU431" s="54"/>
      <c r="EV431" s="54"/>
      <c r="EW431" s="24"/>
      <c r="EX431" s="24"/>
      <c r="EY431" s="167"/>
      <c r="EZ431" s="167"/>
      <c r="FA431" s="193"/>
      <c r="FB431" s="214">
        <v>44223</v>
      </c>
      <c r="FC431" s="214">
        <f t="shared" ca="1" si="414"/>
        <v>44223</v>
      </c>
      <c r="FD431" s="5"/>
      <c r="FE431" s="5"/>
      <c r="FF431" s="24" t="str">
        <f>IF(FE431&gt;0,WORKDAY(FB431,10),"-")</f>
        <v>-</v>
      </c>
      <c r="FG431" s="24" t="str">
        <f>IF(FE431&gt;0,WORKDAY(FC431,10),"-")</f>
        <v>-</v>
      </c>
      <c r="FH431" s="5"/>
      <c r="FI431" s="5"/>
      <c r="FJ431" s="34"/>
      <c r="FK431" s="24"/>
      <c r="FL431" s="24">
        <f>FK431</f>
        <v>0</v>
      </c>
      <c r="FM431" s="5"/>
      <c r="FN431" s="5"/>
      <c r="FO431" s="24" t="str">
        <f>IF(FN431&gt;0,WORKDAY(FK431,10),"-")</f>
        <v>-</v>
      </c>
      <c r="FP431" s="24" t="str">
        <f>IF(FN431&gt;0,WORKDAY(FL431,10),"-")</f>
        <v>-</v>
      </c>
      <c r="FQ431" s="5"/>
      <c r="FR431" s="5"/>
      <c r="FS431" s="54"/>
      <c r="FT431" s="24"/>
      <c r="FU431" s="24">
        <f>FT431</f>
        <v>0</v>
      </c>
      <c r="FV431" s="5"/>
      <c r="FW431" s="5"/>
      <c r="FX431" s="24" t="str">
        <f>IF(FW431&gt;0,WORKDAY(FT431,10),"-")</f>
        <v>-</v>
      </c>
      <c r="FY431" s="24" t="str">
        <f>IF(FW431&gt;0,WORKDAY(FU431,10),"-")</f>
        <v>-</v>
      </c>
      <c r="FZ431" s="5"/>
      <c r="GA431" s="5"/>
      <c r="GB431" s="54"/>
      <c r="GC431" s="54"/>
      <c r="GD431" s="54"/>
      <c r="GE431" s="54"/>
      <c r="GF431" s="54"/>
      <c r="GG431" s="54"/>
      <c r="GH431" s="54"/>
      <c r="GI431" s="54"/>
      <c r="GJ431" s="54"/>
      <c r="GK431" s="54"/>
      <c r="GL431" s="54"/>
      <c r="GM431" s="54"/>
      <c r="GN431" s="54"/>
      <c r="GO431" s="54"/>
      <c r="GP431" s="54"/>
      <c r="GQ431" s="54"/>
      <c r="GR431" s="54"/>
      <c r="GS431" s="54"/>
      <c r="GT431" s="54"/>
      <c r="GU431" s="54"/>
      <c r="GV431" s="54"/>
      <c r="GW431" s="54"/>
      <c r="GX431" s="54"/>
      <c r="GY431" s="54"/>
      <c r="GZ431" s="193"/>
      <c r="HA431" s="54"/>
      <c r="HB431" s="54"/>
      <c r="HC431" s="54"/>
      <c r="HD431" s="34">
        <f t="shared" ca="1" si="379"/>
        <v>1</v>
      </c>
      <c r="HE431" s="25">
        <f t="shared" ca="1" si="404"/>
        <v>6.8389057750759875E-4</v>
      </c>
      <c r="HF431" s="25">
        <f t="shared" ca="1" si="405"/>
        <v>1.5197568389057751E-3</v>
      </c>
      <c r="HG431" s="25">
        <f t="shared" ca="1" si="406"/>
        <v>9.0543259557344079E-4</v>
      </c>
      <c r="HH431" s="25">
        <f t="shared" ca="1" si="407"/>
        <v>2.012072434607646E-3</v>
      </c>
      <c r="HI431" s="25"/>
      <c r="HJ431" s="25"/>
      <c r="HK431" s="5"/>
      <c r="HL431" s="24">
        <f t="shared" ca="1" si="374"/>
        <v>44252</v>
      </c>
      <c r="HM431" s="107"/>
      <c r="HN431" s="85"/>
      <c r="HO431" s="204" t="str">
        <f t="shared" si="380"/>
        <v>ожидание A1</v>
      </c>
      <c r="HP431" s="204" t="str">
        <f t="shared" si="381"/>
        <v>не выгружено 00</v>
      </c>
      <c r="HQ431" s="182" t="str">
        <f t="shared" si="382"/>
        <v>выгружено A1</v>
      </c>
      <c r="HR431" s="182" t="str">
        <f t="shared" si="383"/>
        <v>ожидание A1</v>
      </c>
      <c r="HS431" s="182" t="b">
        <f t="shared" si="384"/>
        <v>0</v>
      </c>
      <c r="HT431" s="182" t="str">
        <f t="shared" si="385"/>
        <v>ожидание замечаний</v>
      </c>
      <c r="HU431" s="182" t="str">
        <f t="shared" si="386"/>
        <v>0055-P2-GA1-CPC-TRM-00670</v>
      </c>
      <c r="HV431" s="191">
        <f t="shared" si="387"/>
        <v>44252</v>
      </c>
      <c r="HW431" s="184" t="str">
        <f t="shared" si="388"/>
        <v>ожидание A1</v>
      </c>
      <c r="HX431" s="191" t="str">
        <f t="shared" si="389"/>
        <v>ожидание A1</v>
      </c>
      <c r="HY431" s="183"/>
      <c r="HZ431" s="182" t="str">
        <f t="shared" si="390"/>
        <v>выгружено</v>
      </c>
      <c r="IA431" s="182" t="str">
        <f t="shared" si="391"/>
        <v>A1</v>
      </c>
      <c r="IB431" s="182" t="str">
        <f t="shared" si="392"/>
        <v>ожидание замечаний к ревизии</v>
      </c>
      <c r="IC431" s="182" t="str">
        <f t="shared" si="393"/>
        <v>A1</v>
      </c>
      <c r="ID431" s="182" t="str">
        <f t="shared" si="394"/>
        <v>A1</v>
      </c>
      <c r="IE431" s="185" t="str">
        <f t="shared" si="395"/>
        <v>1</v>
      </c>
      <c r="IF431" s="135" t="s">
        <v>705</v>
      </c>
      <c r="IG431" s="181">
        <v>1</v>
      </c>
      <c r="IH431" s="85"/>
      <c r="II431" s="85"/>
      <c r="IJ431" s="85"/>
      <c r="IK431" s="85"/>
      <c r="IL431" s="85"/>
      <c r="IM431" s="85"/>
      <c r="IN431" s="85"/>
      <c r="IO431" s="85"/>
      <c r="IP431" s="85"/>
      <c r="IQ431" s="85"/>
      <c r="IR431" s="85"/>
      <c r="IS431" s="85"/>
      <c r="IT431" s="85"/>
      <c r="IU431" s="85"/>
      <c r="IV431" s="85"/>
      <c r="IW431" s="85"/>
      <c r="IX431" s="85"/>
      <c r="IY431" s="85"/>
      <c r="IZ431" s="85"/>
      <c r="JA431" s="85"/>
      <c r="JB431" s="85"/>
      <c r="JC431" s="85"/>
      <c r="JD431" s="85"/>
      <c r="JE431" s="85"/>
      <c r="JF431" s="85"/>
      <c r="JG431" s="85"/>
      <c r="JH431" s="85"/>
      <c r="JI431" s="85"/>
      <c r="JJ431" s="85"/>
      <c r="JK431" s="85"/>
      <c r="JL431" s="85"/>
      <c r="JM431" s="85"/>
      <c r="JN431" s="85"/>
      <c r="JO431" s="85"/>
      <c r="JP431" s="85"/>
      <c r="JQ431" s="85"/>
      <c r="JR431" s="85"/>
      <c r="JS431" s="85"/>
      <c r="JT431" s="85"/>
      <c r="JU431" s="85"/>
      <c r="JV431" s="85"/>
      <c r="JW431" s="85"/>
      <c r="JX431" s="85"/>
      <c r="JY431" s="85"/>
      <c r="JZ431" s="85"/>
      <c r="KA431" s="85"/>
      <c r="KB431" s="85"/>
      <c r="KC431" s="85"/>
    </row>
    <row r="432" spans="1:289" s="57" customFormat="1" ht="71.25" customHeight="1">
      <c r="A432" s="38"/>
      <c r="B432" s="19" t="s">
        <v>156</v>
      </c>
      <c r="C432" s="19" t="s">
        <v>157</v>
      </c>
      <c r="D432" s="5"/>
      <c r="E432" s="5"/>
      <c r="F432" s="5"/>
      <c r="G432" s="5"/>
      <c r="H432" s="5" t="s">
        <v>727</v>
      </c>
      <c r="I432" s="5" t="s">
        <v>736</v>
      </c>
      <c r="J432" s="5"/>
      <c r="K432" s="5"/>
      <c r="L432" s="5"/>
      <c r="M432" s="5"/>
      <c r="N432" s="5"/>
      <c r="O432" s="5"/>
      <c r="P432" s="5" t="s">
        <v>751</v>
      </c>
      <c r="Q432" s="5" t="s">
        <v>752</v>
      </c>
      <c r="R432" s="5" t="s">
        <v>204</v>
      </c>
      <c r="S432" s="5" t="s">
        <v>364</v>
      </c>
      <c r="T432" s="5" t="s">
        <v>363</v>
      </c>
      <c r="U432" s="5" t="s">
        <v>158</v>
      </c>
      <c r="V432" s="5"/>
      <c r="W432" s="5" t="str">
        <f>CONCATENATE(X432,"-",Y432,"-",Z432,AA432,,AB432,"-",AC432)</f>
        <v>3-70-JFCC-0001</v>
      </c>
      <c r="X432" s="19" t="s">
        <v>180</v>
      </c>
      <c r="Y432" s="19">
        <v>70</v>
      </c>
      <c r="Z432" s="19" t="s">
        <v>310</v>
      </c>
      <c r="AA432" s="19" t="s">
        <v>303</v>
      </c>
      <c r="AB432" s="19"/>
      <c r="AC432" s="19" t="s">
        <v>188</v>
      </c>
      <c r="AD432" s="5"/>
      <c r="AE432" s="19">
        <v>4</v>
      </c>
      <c r="AF432" s="19" t="s">
        <v>181</v>
      </c>
      <c r="AG432" s="19" t="s">
        <v>183</v>
      </c>
      <c r="AH432" s="19">
        <v>320</v>
      </c>
      <c r="AI432" s="19" t="s">
        <v>188</v>
      </c>
      <c r="AJ432" s="5"/>
      <c r="AK432" s="5"/>
      <c r="AL432" s="5" t="s">
        <v>122</v>
      </c>
      <c r="AM432" s="5"/>
      <c r="AN432" s="5" t="s">
        <v>170</v>
      </c>
      <c r="AO432" s="5" t="str">
        <f>CONCATENATE("0055-",B432,"-",C432,"-","4",".",AE432,".",AF432,".",AG432,".",AH432,"-",AL432,".",AN432,"-",AI432)</f>
        <v>0055-CPC-GA1-4.4.4.70.320-PS.SB-0001</v>
      </c>
      <c r="AP432" s="5" t="str">
        <f>CONCATENATE("0055-",B432,"-",C432,"-","4",".",AE432,".",AF432,".",AG432,".",AH432,"-",AL432,"-",AN432,"-",AI432,"_",BD432,"_",U432)</f>
        <v>0055-CPC-GA1-4.4.4.70.320-PS-SB-0001_A1_ER</v>
      </c>
      <c r="AQ432" s="13" t="s">
        <v>511</v>
      </c>
      <c r="AR432" s="13" t="s">
        <v>330</v>
      </c>
      <c r="AS432" s="13"/>
      <c r="AT432" s="13"/>
      <c r="AU432" s="13" t="s">
        <v>321</v>
      </c>
      <c r="AV432" s="13" t="s">
        <v>336</v>
      </c>
      <c r="AW432" s="13" t="str">
        <f>CONCATENATE(AQ432," ",AS432,CHAR(10),W432,CHAR(10),AU432)</f>
        <v>AFA&amp;FFS Control Cabinet KSPA 9030-01/TECON TU 4371-001-00159093-07 REV.5. 
3-70-JFCC-0001
Electrical circuits</v>
      </c>
      <c r="AX432" s="13" t="str">
        <f>CONCATENATE(AR432," ",AT432,CHAR(10),W432,CHAR(10),AV432)</f>
        <v>Контроллер для систем пожарной автоматики КСПА 9030-01/Текон, ТУ 4371-001-00159093-07 изм.5. Шкаф системный АСПС и ПТ. 
3-70-JFCC-0001
Схема электрическая принципиальная</v>
      </c>
      <c r="AY432" s="5"/>
      <c r="AZ432" s="5" t="s">
        <v>490</v>
      </c>
      <c r="BA432" s="5" t="s">
        <v>489</v>
      </c>
      <c r="BB432" s="5" t="str">
        <f>IF(FW432&gt;0,"02",IF(FN432&gt;0,"01",IF(FE432&gt;0,"00",IF(EM432&gt;0,"G1",IF(ED432&gt;0,"F1",IF(DU432&gt;0,"E1",IF(DL432&gt;0,"D1",IF(DC432&gt;0,"C1",IF(CT432&gt;0,"B1",IF(BM432&gt;0,"A1","-"))))))))))</f>
        <v>A1</v>
      </c>
      <c r="BC432" s="167" t="str">
        <f t="shared" si="415"/>
        <v>IFR</v>
      </c>
      <c r="BD432" s="5" t="str">
        <f t="shared" si="416"/>
        <v>A1</v>
      </c>
      <c r="BE432" s="5"/>
      <c r="BF432" s="5"/>
      <c r="BG432" s="12"/>
      <c r="BH432" s="5"/>
      <c r="BI432" s="5"/>
      <c r="BJ432" s="54">
        <f>FB432-(28+15)</f>
        <v>44180</v>
      </c>
      <c r="BK432" s="54">
        <f ca="1">IF(BM432&gt;0,BL432,IF(BJ432&lt;TODAY(),WORKDAY(TODAY(),10),BJ432))</f>
        <v>44252</v>
      </c>
      <c r="BL432" s="193">
        <v>44252</v>
      </c>
      <c r="BM432" s="167" t="s">
        <v>794</v>
      </c>
      <c r="BN432" s="167"/>
      <c r="BO432" s="167"/>
      <c r="BP432" s="167"/>
      <c r="BQ432" s="167"/>
      <c r="BR432" s="157"/>
      <c r="BS432" s="157"/>
      <c r="BT432" s="157"/>
      <c r="BU432" s="157"/>
      <c r="BV432" s="157"/>
      <c r="BW432" s="147"/>
      <c r="BX432" s="147"/>
      <c r="BY432" s="147"/>
      <c r="BZ432" s="147"/>
      <c r="CA432" s="147"/>
      <c r="CB432" s="125"/>
      <c r="CC432" s="125"/>
      <c r="CD432" s="125"/>
      <c r="CE432" s="125"/>
      <c r="CF432" s="125"/>
      <c r="CG432" s="125"/>
      <c r="CH432" s="125"/>
      <c r="CI432" s="125"/>
      <c r="CJ432" s="125"/>
      <c r="CK432" s="125"/>
      <c r="CL432" s="24">
        <f>WORKDAY(BJ432,20)</f>
        <v>44208</v>
      </c>
      <c r="CM432" s="24">
        <f ca="1">IF(BM432&gt;0,WORKDAY(BK432,10),"-")</f>
        <v>44266</v>
      </c>
      <c r="CN432" s="54"/>
      <c r="CO432" s="117"/>
      <c r="CP432" s="34"/>
      <c r="CQ432" s="24">
        <f>WORKDAY(CL432,10)</f>
        <v>44222</v>
      </c>
      <c r="CR432" s="24" t="str">
        <f>IF(CO432&gt;0,WORKDAY(CM432,10),"-")</f>
        <v>-</v>
      </c>
      <c r="CS432" s="54"/>
      <c r="CT432" s="5"/>
      <c r="CU432" s="24" t="str">
        <f>IF(CT432&gt;0,WORKDAY(CQ432,10),"-")</f>
        <v>-</v>
      </c>
      <c r="CV432" s="24" t="str">
        <f>IF(CT432&gt;0,WORKDAY(CR432,10),"-")</f>
        <v>-</v>
      </c>
      <c r="CW432" s="54"/>
      <c r="CX432" s="5"/>
      <c r="CY432" s="34"/>
      <c r="CZ432" s="24" t="str">
        <f>IF(CX432&gt;0,WORKDAY(CU432,10),"-")</f>
        <v>-</v>
      </c>
      <c r="DA432" s="24" t="str">
        <f>IF(CX432&gt;0,WORKDAY(CV432,10),"-")</f>
        <v>-</v>
      </c>
      <c r="DB432" s="24"/>
      <c r="DC432" s="5"/>
      <c r="DD432" s="24" t="str">
        <f>IF(DC432&gt;0,WORKDAY(CZ432,10),"-")</f>
        <v>-</v>
      </c>
      <c r="DE432" s="24" t="str">
        <f>IF(DC432&gt;0,WORKDAY(DA432,10),"-")</f>
        <v>-</v>
      </c>
      <c r="DF432" s="5"/>
      <c r="DG432" s="5"/>
      <c r="DH432" s="54"/>
      <c r="DI432" s="24" t="str">
        <f>IF(DG432&gt;0,WORKDAY(DD432,10),"-")</f>
        <v>-</v>
      </c>
      <c r="DJ432" s="24" t="str">
        <f>IF(DG432&gt;0,WORKDAY(DE432,10),"-")</f>
        <v>-</v>
      </c>
      <c r="DK432" s="5"/>
      <c r="DL432" s="5"/>
      <c r="DM432" s="24" t="str">
        <f>IF(DL432&gt;0,WORKDAY(DI432,10),"-")</f>
        <v>-</v>
      </c>
      <c r="DN432" s="24" t="str">
        <f>IF(DL432&gt;0,WORKDAY(DJ432,10),"-")</f>
        <v>-</v>
      </c>
      <c r="DO432" s="5"/>
      <c r="DP432" s="5"/>
      <c r="DQ432" s="54"/>
      <c r="DR432" s="24" t="str">
        <f>IF(DP432&gt;0,WORKDAY(DM432,10),"-")</f>
        <v>-</v>
      </c>
      <c r="DS432" s="24" t="str">
        <f>IF(DP432&gt;0,WORKDAY(DN432,10),"-")</f>
        <v>-</v>
      </c>
      <c r="DT432" s="5"/>
      <c r="DU432" s="5"/>
      <c r="DV432" s="24" t="str">
        <f>IF(DU432&gt;0,WORKDAY(DR432,10),"-")</f>
        <v>-</v>
      </c>
      <c r="DW432" s="24" t="str">
        <f>IF(DU432&gt;0,WORKDAY(DS432,10),"-")</f>
        <v>-</v>
      </c>
      <c r="DX432" s="5"/>
      <c r="DY432" s="5"/>
      <c r="DZ432" s="54"/>
      <c r="EA432" s="24" t="str">
        <f>IF(DY432&gt;0,WORKDAY(DV432,10),"-")</f>
        <v>-</v>
      </c>
      <c r="EB432" s="24" t="str">
        <f>IF(DY432&gt;0,WORKDAY(DW432,10),"-")</f>
        <v>-</v>
      </c>
      <c r="EC432" s="5"/>
      <c r="ED432" s="5"/>
      <c r="EE432" s="24" t="str">
        <f>IF(ED432&gt;0,WORKDAY(EA432,10),"-")</f>
        <v>-</v>
      </c>
      <c r="EF432" s="24" t="str">
        <f>IF(ED432&gt;0,WORKDAY(EB432,10),"-")</f>
        <v>-</v>
      </c>
      <c r="EG432" s="5"/>
      <c r="EH432" s="5"/>
      <c r="EI432" s="54"/>
      <c r="EJ432" s="24" t="str">
        <f>IF(EH432&gt;0,WORKDAY(EE432,10),"-")</f>
        <v>-</v>
      </c>
      <c r="EK432" s="24" t="str">
        <f>IF(EH432&gt;0,WORKDAY(EF432,10),"-")</f>
        <v>-</v>
      </c>
      <c r="EL432" s="5"/>
      <c r="EM432" s="5"/>
      <c r="EN432" s="24" t="str">
        <f>IF(EM432&gt;0,WORKDAY(EJ432,10),"-")</f>
        <v>-</v>
      </c>
      <c r="EO432" s="24" t="str">
        <f>IF(EM432&gt;0,WORKDAY(EK432,10),"-")</f>
        <v>-</v>
      </c>
      <c r="EP432" s="5"/>
      <c r="EQ432" s="5"/>
      <c r="ER432" s="54"/>
      <c r="ES432" s="54"/>
      <c r="ET432" s="54"/>
      <c r="EU432" s="54"/>
      <c r="EV432" s="54"/>
      <c r="EW432" s="24"/>
      <c r="EX432" s="24"/>
      <c r="EY432" s="167"/>
      <c r="EZ432" s="167"/>
      <c r="FA432" s="193"/>
      <c r="FB432" s="214">
        <v>44223</v>
      </c>
      <c r="FC432" s="214">
        <f t="shared" ca="1" si="414"/>
        <v>44223</v>
      </c>
      <c r="FD432" s="5"/>
      <c r="FE432" s="5"/>
      <c r="FF432" s="24" t="str">
        <f>IF(FE432&gt;0,WORKDAY(FB432,10),"-")</f>
        <v>-</v>
      </c>
      <c r="FG432" s="24" t="str">
        <f>IF(FE432&gt;0,WORKDAY(FC432,10),"-")</f>
        <v>-</v>
      </c>
      <c r="FH432" s="5"/>
      <c r="FI432" s="5"/>
      <c r="FJ432" s="34"/>
      <c r="FK432" s="24"/>
      <c r="FL432" s="24">
        <f>FK432</f>
        <v>0</v>
      </c>
      <c r="FM432" s="5"/>
      <c r="FN432" s="5"/>
      <c r="FO432" s="24" t="str">
        <f>IF(FN432&gt;0,WORKDAY(FK432,10),"-")</f>
        <v>-</v>
      </c>
      <c r="FP432" s="24" t="str">
        <f>IF(FN432&gt;0,WORKDAY(FL432,10),"-")</f>
        <v>-</v>
      </c>
      <c r="FQ432" s="5"/>
      <c r="FR432" s="5"/>
      <c r="FS432" s="54"/>
      <c r="FT432" s="24"/>
      <c r="FU432" s="24">
        <f>FT432</f>
        <v>0</v>
      </c>
      <c r="FV432" s="5"/>
      <c r="FW432" s="5"/>
      <c r="FX432" s="24" t="str">
        <f>IF(FW432&gt;0,WORKDAY(FT432,10),"-")</f>
        <v>-</v>
      </c>
      <c r="FY432" s="24" t="str">
        <f>IF(FW432&gt;0,WORKDAY(FU432,10),"-")</f>
        <v>-</v>
      </c>
      <c r="FZ432" s="5"/>
      <c r="GA432" s="5"/>
      <c r="GB432" s="54"/>
      <c r="GC432" s="54"/>
      <c r="GD432" s="54"/>
      <c r="GE432" s="54"/>
      <c r="GF432" s="54"/>
      <c r="GG432" s="54"/>
      <c r="GH432" s="54"/>
      <c r="GI432" s="54"/>
      <c r="GJ432" s="54"/>
      <c r="GK432" s="54"/>
      <c r="GL432" s="54"/>
      <c r="GM432" s="54"/>
      <c r="GN432" s="54"/>
      <c r="GO432" s="54"/>
      <c r="GP432" s="54"/>
      <c r="GQ432" s="54"/>
      <c r="GR432" s="54"/>
      <c r="GS432" s="54"/>
      <c r="GT432" s="54"/>
      <c r="GU432" s="54"/>
      <c r="GV432" s="54"/>
      <c r="GW432" s="54"/>
      <c r="GX432" s="54"/>
      <c r="GY432" s="54"/>
      <c r="GZ432" s="193"/>
      <c r="HA432" s="54"/>
      <c r="HB432" s="54"/>
      <c r="HC432" s="54"/>
      <c r="HD432" s="34">
        <f t="shared" ca="1" si="379"/>
        <v>1</v>
      </c>
      <c r="HE432" s="25">
        <f t="shared" ca="1" si="404"/>
        <v>6.8389057750759875E-4</v>
      </c>
      <c r="HF432" s="25">
        <f t="shared" ca="1" si="405"/>
        <v>1.5197568389057751E-3</v>
      </c>
      <c r="HG432" s="25">
        <f t="shared" ca="1" si="406"/>
        <v>9.0543259557344079E-4</v>
      </c>
      <c r="HH432" s="25">
        <f t="shared" ca="1" si="407"/>
        <v>2.012072434607646E-3</v>
      </c>
      <c r="HI432" s="25"/>
      <c r="HJ432" s="25"/>
      <c r="HK432" s="5"/>
      <c r="HL432" s="24">
        <f t="shared" ca="1" si="374"/>
        <v>44252</v>
      </c>
      <c r="HM432" s="107"/>
      <c r="HN432" s="85"/>
      <c r="HO432" s="204" t="str">
        <f t="shared" si="380"/>
        <v>ожидание A1</v>
      </c>
      <c r="HP432" s="204" t="str">
        <f t="shared" si="381"/>
        <v>не выгружено 00</v>
      </c>
      <c r="HQ432" s="182" t="str">
        <f t="shared" si="382"/>
        <v>выгружено A1</v>
      </c>
      <c r="HR432" s="182" t="str">
        <f t="shared" si="383"/>
        <v>ожидание A1</v>
      </c>
      <c r="HS432" s="182" t="b">
        <f t="shared" si="384"/>
        <v>0</v>
      </c>
      <c r="HT432" s="182" t="str">
        <f t="shared" si="385"/>
        <v>ожидание замечаний</v>
      </c>
      <c r="HU432" s="182" t="str">
        <f t="shared" si="386"/>
        <v>0055-P2-GA1-CPC-TRM-00670</v>
      </c>
      <c r="HV432" s="191">
        <f t="shared" si="387"/>
        <v>44252</v>
      </c>
      <c r="HW432" s="184" t="str">
        <f t="shared" si="388"/>
        <v>ожидание A1</v>
      </c>
      <c r="HX432" s="191" t="str">
        <f t="shared" si="389"/>
        <v>ожидание A1</v>
      </c>
      <c r="HY432" s="183"/>
      <c r="HZ432" s="182" t="str">
        <f t="shared" si="390"/>
        <v>выгружено</v>
      </c>
      <c r="IA432" s="182" t="str">
        <f t="shared" si="391"/>
        <v>A1</v>
      </c>
      <c r="IB432" s="182" t="str">
        <f t="shared" si="392"/>
        <v>ожидание замечаний к ревизии</v>
      </c>
      <c r="IC432" s="182" t="str">
        <f t="shared" si="393"/>
        <v>A1</v>
      </c>
      <c r="ID432" s="182" t="str">
        <f t="shared" si="394"/>
        <v>A1</v>
      </c>
      <c r="IE432" s="185" t="str">
        <f t="shared" si="395"/>
        <v>1</v>
      </c>
      <c r="IF432" s="135" t="s">
        <v>705</v>
      </c>
      <c r="IG432" s="181">
        <v>1</v>
      </c>
      <c r="IH432" s="85"/>
      <c r="II432" s="85"/>
      <c r="IJ432" s="85"/>
      <c r="IK432" s="85"/>
      <c r="IL432" s="85"/>
      <c r="IM432" s="85"/>
      <c r="IN432" s="85"/>
      <c r="IO432" s="85"/>
      <c r="IP432" s="85"/>
      <c r="IQ432" s="85"/>
      <c r="IR432" s="85"/>
      <c r="IS432" s="85"/>
      <c r="IT432" s="85"/>
      <c r="IU432" s="85"/>
      <c r="IV432" s="85"/>
      <c r="IW432" s="85"/>
      <c r="IX432" s="85"/>
      <c r="IY432" s="85"/>
      <c r="IZ432" s="85"/>
      <c r="JA432" s="85"/>
      <c r="JB432" s="85"/>
      <c r="JC432" s="85"/>
      <c r="JD432" s="85"/>
      <c r="JE432" s="85"/>
      <c r="JF432" s="85"/>
      <c r="JG432" s="85"/>
      <c r="JH432" s="85"/>
      <c r="JI432" s="85"/>
      <c r="JJ432" s="85"/>
      <c r="JK432" s="85"/>
      <c r="JL432" s="85"/>
      <c r="JM432" s="85"/>
      <c r="JN432" s="85"/>
      <c r="JO432" s="85"/>
      <c r="JP432" s="85"/>
      <c r="JQ432" s="85"/>
      <c r="JR432" s="85"/>
      <c r="JS432" s="85"/>
      <c r="JT432" s="85"/>
      <c r="JU432" s="85"/>
      <c r="JV432" s="85"/>
      <c r="JW432" s="85"/>
      <c r="JX432" s="85"/>
      <c r="JY432" s="85"/>
      <c r="JZ432" s="85"/>
      <c r="KA432" s="85"/>
      <c r="KB432" s="85"/>
      <c r="KC432" s="85"/>
    </row>
    <row r="433" spans="1:289" s="57" customFormat="1" ht="71.25" customHeight="1">
      <c r="A433" s="38"/>
      <c r="B433" s="19" t="s">
        <v>156</v>
      </c>
      <c r="C433" s="19" t="s">
        <v>157</v>
      </c>
      <c r="D433" s="5"/>
      <c r="E433" s="5"/>
      <c r="F433" s="5"/>
      <c r="G433" s="5"/>
      <c r="H433" s="5" t="s">
        <v>727</v>
      </c>
      <c r="I433" s="5" t="s">
        <v>736</v>
      </c>
      <c r="J433" s="5"/>
      <c r="K433" s="5"/>
      <c r="L433" s="5"/>
      <c r="M433" s="5"/>
      <c r="N433" s="5"/>
      <c r="O433" s="5"/>
      <c r="P433" s="5" t="s">
        <v>751</v>
      </c>
      <c r="Q433" s="5" t="s">
        <v>752</v>
      </c>
      <c r="R433" s="5" t="s">
        <v>204</v>
      </c>
      <c r="S433" s="5" t="s">
        <v>364</v>
      </c>
      <c r="T433" s="5" t="s">
        <v>363</v>
      </c>
      <c r="U433" s="5" t="s">
        <v>158</v>
      </c>
      <c r="V433" s="5"/>
      <c r="W433" s="5" t="str">
        <f>CONCATENATE(X433,"-",Y433,"-",Z433,AA433,,AB433,"-",AC433)</f>
        <v>3-70-JFCC-0001</v>
      </c>
      <c r="X433" s="19" t="s">
        <v>180</v>
      </c>
      <c r="Y433" s="19">
        <v>70</v>
      </c>
      <c r="Z433" s="19" t="s">
        <v>310</v>
      </c>
      <c r="AA433" s="19" t="s">
        <v>303</v>
      </c>
      <c r="AB433" s="19"/>
      <c r="AC433" s="19" t="s">
        <v>188</v>
      </c>
      <c r="AD433" s="5"/>
      <c r="AE433" s="19">
        <v>4</v>
      </c>
      <c r="AF433" s="19" t="s">
        <v>181</v>
      </c>
      <c r="AG433" s="19" t="s">
        <v>183</v>
      </c>
      <c r="AH433" s="19">
        <v>320</v>
      </c>
      <c r="AI433" s="19" t="s">
        <v>188</v>
      </c>
      <c r="AJ433" s="5"/>
      <c r="AK433" s="5"/>
      <c r="AL433" s="5" t="s">
        <v>122</v>
      </c>
      <c r="AM433" s="5"/>
      <c r="AN433" s="5" t="s">
        <v>546</v>
      </c>
      <c r="AO433" s="5" t="str">
        <f>CONCATENATE("0055-",B433,"-",C433,"-","4",".",AE433,".",AF433,".",AG433,".",AH433,"-",AL433,".",AN433,"-",AI433)</f>
        <v>0055-CPC-GA1-4.4.4.70.320-PS.JH-0001</v>
      </c>
      <c r="AP433" s="5" t="str">
        <f>CONCATENATE("0055-",B433,"-",C433,"-","4",".",AE433,".",AF433,".",AG433,".",AH433,"-",AL433,"-",AN433,"-",AI433,"_",BD433,"_",U433)</f>
        <v>0055-CPC-GA1-4.4.4.70.320-PS-JH-0001_-_ER</v>
      </c>
      <c r="AQ433" s="13" t="s">
        <v>511</v>
      </c>
      <c r="AR433" s="13" t="s">
        <v>330</v>
      </c>
      <c r="AS433" s="13"/>
      <c r="AT433" s="13"/>
      <c r="AU433" s="13" t="s">
        <v>286</v>
      </c>
      <c r="AV433" s="13" t="s">
        <v>287</v>
      </c>
      <c r="AW433" s="13" t="str">
        <f>CONCATENATE(AQ433," ",AS433,CHAR(10),W433,CHAR(10),AU433)</f>
        <v>AFA&amp;FFS Control Cabinet KSPA 9030-01/TECON TU 4371-001-00159093-07 REV.5. 
3-70-JFCC-0001
Passport</v>
      </c>
      <c r="AX433" s="13" t="str">
        <f>CONCATENATE(AR433," ",AT433,CHAR(10),W433,CHAR(10),AV433)</f>
        <v>Контроллер для систем пожарной автоматики КСПА 9030-01/Текон, ТУ 4371-001-00159093-07 изм.5. Шкаф системный АСПС и ПТ. 
3-70-JFCC-0001
Паспорт</v>
      </c>
      <c r="AY433" s="5"/>
      <c r="AZ433" s="5" t="s">
        <v>490</v>
      </c>
      <c r="BA433" s="5" t="s">
        <v>489</v>
      </c>
      <c r="BB433" s="5" t="str">
        <f>IF(FW433&gt;0,"02",IF(FN433&gt;0,"01",IF(FE433&gt;0,"00",IF(EM433&gt;0,"G1",IF(ED433&gt;0,"F1",IF(DU433&gt;0,"E1",IF(DL433&gt;0,"D1",IF(DC433&gt;0,"C1",IF(CT433&gt;0,"B1",IF(BM433&gt;0,"A1","-"))))))))))</f>
        <v>-</v>
      </c>
      <c r="BC433" s="167" t="str">
        <f t="shared" si="415"/>
        <v>-</v>
      </c>
      <c r="BD433" s="5" t="str">
        <f t="shared" si="416"/>
        <v>-</v>
      </c>
      <c r="BE433" s="5"/>
      <c r="BF433" s="5"/>
      <c r="BG433" s="12"/>
      <c r="BH433" s="5"/>
      <c r="BI433" s="5"/>
      <c r="BJ433" s="54">
        <f>FB433-(28+15)</f>
        <v>44227</v>
      </c>
      <c r="BK433" s="54">
        <f ca="1">IF(BM433&gt;0,BL433,IF(BJ433&lt;TODAY(),WORKDAY(TODAY(),10),BJ433))</f>
        <v>44294</v>
      </c>
      <c r="BL433" s="54"/>
      <c r="BM433" s="5"/>
      <c r="BN433" s="167"/>
      <c r="BO433" s="167"/>
      <c r="BP433" s="167"/>
      <c r="BQ433" s="167"/>
      <c r="BR433" s="157"/>
      <c r="BS433" s="157"/>
      <c r="BT433" s="157"/>
      <c r="BU433" s="157"/>
      <c r="BV433" s="157"/>
      <c r="BW433" s="147"/>
      <c r="BX433" s="147"/>
      <c r="BY433" s="147"/>
      <c r="BZ433" s="147"/>
      <c r="CA433" s="147"/>
      <c r="CB433" s="125"/>
      <c r="CC433" s="125"/>
      <c r="CD433" s="125"/>
      <c r="CE433" s="125"/>
      <c r="CF433" s="125"/>
      <c r="CG433" s="125"/>
      <c r="CH433" s="125"/>
      <c r="CI433" s="125"/>
      <c r="CJ433" s="125"/>
      <c r="CK433" s="125"/>
      <c r="CL433" s="24">
        <f>WORKDAY(BJ433,20)</f>
        <v>44253</v>
      </c>
      <c r="CM433" s="24" t="str">
        <f>IF(BM433&gt;0,WORKDAY(BK433,10),"-")</f>
        <v>-</v>
      </c>
      <c r="CN433" s="54"/>
      <c r="CO433" s="117"/>
      <c r="CP433" s="34">
        <v>3</v>
      </c>
      <c r="CQ433" s="24">
        <f>WORKDAY(CL433,10)</f>
        <v>44267</v>
      </c>
      <c r="CR433" s="24" t="str">
        <f>IF(CO433&gt;0,WORKDAY(CM433,10),"-")</f>
        <v>-</v>
      </c>
      <c r="CS433" s="54"/>
      <c r="CT433" s="5"/>
      <c r="CU433" s="24" t="str">
        <f>IF(CT433&gt;0,WORKDAY(CQ433,10),"-")</f>
        <v>-</v>
      </c>
      <c r="CV433" s="24" t="str">
        <f>IF(CT433&gt;0,WORKDAY(CR433,10),"-")</f>
        <v>-</v>
      </c>
      <c r="CW433" s="54"/>
      <c r="CX433" s="5"/>
      <c r="CY433" s="34"/>
      <c r="CZ433" s="24" t="str">
        <f>IF(CX433&gt;0,WORKDAY(CU433,10),"-")</f>
        <v>-</v>
      </c>
      <c r="DA433" s="24" t="str">
        <f>IF(CX433&gt;0,WORKDAY(CV433,10),"-")</f>
        <v>-</v>
      </c>
      <c r="DB433" s="24"/>
      <c r="DC433" s="5"/>
      <c r="DD433" s="24" t="str">
        <f>IF(DC433&gt;0,WORKDAY(CZ433,10),"-")</f>
        <v>-</v>
      </c>
      <c r="DE433" s="24" t="str">
        <f>IF(DC433&gt;0,WORKDAY(DA433,10),"-")</f>
        <v>-</v>
      </c>
      <c r="DF433" s="5"/>
      <c r="DG433" s="5"/>
      <c r="DH433" s="54"/>
      <c r="DI433" s="24" t="str">
        <f>IF(DG433&gt;0,WORKDAY(DD433,10),"-")</f>
        <v>-</v>
      </c>
      <c r="DJ433" s="24" t="str">
        <f>IF(DG433&gt;0,WORKDAY(DE433,10),"-")</f>
        <v>-</v>
      </c>
      <c r="DK433" s="5"/>
      <c r="DL433" s="5"/>
      <c r="DM433" s="24" t="str">
        <f>IF(DL433&gt;0,WORKDAY(DI433,10),"-")</f>
        <v>-</v>
      </c>
      <c r="DN433" s="24" t="str">
        <f>IF(DL433&gt;0,WORKDAY(DJ433,10),"-")</f>
        <v>-</v>
      </c>
      <c r="DO433" s="5"/>
      <c r="DP433" s="5"/>
      <c r="DQ433" s="54"/>
      <c r="DR433" s="24" t="str">
        <f>IF(DP433&gt;0,WORKDAY(DM433,10),"-")</f>
        <v>-</v>
      </c>
      <c r="DS433" s="24" t="str">
        <f>IF(DP433&gt;0,WORKDAY(DN433,10),"-")</f>
        <v>-</v>
      </c>
      <c r="DT433" s="5"/>
      <c r="DU433" s="5"/>
      <c r="DV433" s="24" t="str">
        <f>IF(DU433&gt;0,WORKDAY(DR433,10),"-")</f>
        <v>-</v>
      </c>
      <c r="DW433" s="24" t="str">
        <f>IF(DU433&gt;0,WORKDAY(DS433,10),"-")</f>
        <v>-</v>
      </c>
      <c r="DX433" s="5"/>
      <c r="DY433" s="5"/>
      <c r="DZ433" s="54"/>
      <c r="EA433" s="24" t="str">
        <f>IF(DY433&gt;0,WORKDAY(DV433,10),"-")</f>
        <v>-</v>
      </c>
      <c r="EB433" s="24" t="str">
        <f>IF(DY433&gt;0,WORKDAY(DW433,10),"-")</f>
        <v>-</v>
      </c>
      <c r="EC433" s="5"/>
      <c r="ED433" s="5"/>
      <c r="EE433" s="24" t="str">
        <f>IF(ED433&gt;0,WORKDAY(EA433,10),"-")</f>
        <v>-</v>
      </c>
      <c r="EF433" s="24" t="str">
        <f>IF(ED433&gt;0,WORKDAY(EB433,10),"-")</f>
        <v>-</v>
      </c>
      <c r="EG433" s="5"/>
      <c r="EH433" s="5"/>
      <c r="EI433" s="54"/>
      <c r="EJ433" s="24" t="str">
        <f>IF(EH433&gt;0,WORKDAY(EE433,10),"-")</f>
        <v>-</v>
      </c>
      <c r="EK433" s="24" t="str">
        <f>IF(EH433&gt;0,WORKDAY(EF433,10),"-")</f>
        <v>-</v>
      </c>
      <c r="EL433" s="5"/>
      <c r="EM433" s="5"/>
      <c r="EN433" s="24" t="str">
        <f>IF(EM433&gt;0,WORKDAY(EJ433,10),"-")</f>
        <v>-</v>
      </c>
      <c r="EO433" s="24" t="str">
        <f>IF(EM433&gt;0,WORKDAY(EK433,10),"-")</f>
        <v>-</v>
      </c>
      <c r="EP433" s="5"/>
      <c r="EQ433" s="5"/>
      <c r="ER433" s="54"/>
      <c r="ES433" s="54"/>
      <c r="ET433" s="54"/>
      <c r="EU433" s="54"/>
      <c r="EV433" s="54"/>
      <c r="EW433" s="24"/>
      <c r="EX433" s="24"/>
      <c r="EY433" s="167"/>
      <c r="EZ433" s="167"/>
      <c r="FA433" s="193"/>
      <c r="FB433" s="214">
        <v>44270</v>
      </c>
      <c r="FC433" s="214">
        <f t="shared" ca="1" si="414"/>
        <v>44270</v>
      </c>
      <c r="FD433" s="167"/>
      <c r="FE433" s="167"/>
      <c r="FF433" s="24" t="str">
        <f>IF(FE433&gt;0,WORKDAY(FB433,10),"-")</f>
        <v>-</v>
      </c>
      <c r="FG433" s="24" t="str">
        <f>IF(FE433&gt;0,WORKDAY(FC433,10),"-")</f>
        <v>-</v>
      </c>
      <c r="FH433" s="167"/>
      <c r="FI433" s="167"/>
      <c r="FJ433" s="196">
        <v>1</v>
      </c>
      <c r="FK433" s="24"/>
      <c r="FL433" s="24">
        <f>FK433</f>
        <v>0</v>
      </c>
      <c r="FM433" s="5"/>
      <c r="FN433" s="5"/>
      <c r="FO433" s="24" t="str">
        <f>IF(FN433&gt;0,WORKDAY(FK433,10),"-")</f>
        <v>-</v>
      </c>
      <c r="FP433" s="24" t="str">
        <f>IF(FN433&gt;0,WORKDAY(FL433,10),"-")</f>
        <v>-</v>
      </c>
      <c r="FQ433" s="5"/>
      <c r="FR433" s="5"/>
      <c r="FS433" s="54"/>
      <c r="FT433" s="24"/>
      <c r="FU433" s="24">
        <f>FT433</f>
        <v>0</v>
      </c>
      <c r="FV433" s="5"/>
      <c r="FW433" s="5"/>
      <c r="FX433" s="24" t="str">
        <f>IF(FW433&gt;0,WORKDAY(FT433,10),"-")</f>
        <v>-</v>
      </c>
      <c r="FY433" s="24" t="str">
        <f>IF(FW433&gt;0,WORKDAY(FU433,10),"-")</f>
        <v>-</v>
      </c>
      <c r="FZ433" s="5"/>
      <c r="GA433" s="5"/>
      <c r="GB433" s="54"/>
      <c r="GC433" s="54"/>
      <c r="GD433" s="54"/>
      <c r="GE433" s="54"/>
      <c r="GF433" s="54"/>
      <c r="GG433" s="54"/>
      <c r="GH433" s="54"/>
      <c r="GI433" s="54"/>
      <c r="GJ433" s="54"/>
      <c r="GK433" s="54"/>
      <c r="GL433" s="54"/>
      <c r="GM433" s="54"/>
      <c r="GN433" s="54"/>
      <c r="GO433" s="54"/>
      <c r="GP433" s="54"/>
      <c r="GQ433" s="54"/>
      <c r="GR433" s="54"/>
      <c r="GS433" s="54"/>
      <c r="GT433" s="54"/>
      <c r="GU433" s="54"/>
      <c r="GV433" s="54"/>
      <c r="GW433" s="54"/>
      <c r="GX433" s="54"/>
      <c r="GY433" s="54"/>
      <c r="GZ433" s="193"/>
      <c r="HA433" s="54"/>
      <c r="HB433" s="54"/>
      <c r="HC433" s="54"/>
      <c r="HD433" s="34">
        <f t="shared" ca="1" si="379"/>
        <v>1</v>
      </c>
      <c r="HE433" s="25">
        <f t="shared" si="404"/>
        <v>0</v>
      </c>
      <c r="HF433" s="25">
        <f t="shared" ca="1" si="405"/>
        <v>1.5197568389057751E-3</v>
      </c>
      <c r="HG433" s="25">
        <f t="shared" si="406"/>
        <v>0</v>
      </c>
      <c r="HH433" s="25">
        <f t="shared" ca="1" si="407"/>
        <v>2.012072434607646E-3</v>
      </c>
      <c r="HI433" s="25"/>
      <c r="HJ433" s="25"/>
      <c r="HK433" s="5"/>
      <c r="HL433" s="24" t="str">
        <f t="shared" ca="1" si="374"/>
        <v>-</v>
      </c>
      <c r="HM433" s="107"/>
      <c r="HN433" s="85"/>
      <c r="HO433" s="204" t="str">
        <f t="shared" si="380"/>
        <v>не выгружено A1</v>
      </c>
      <c r="HP433" s="204" t="str">
        <f t="shared" si="381"/>
        <v>не выгружено 00</v>
      </c>
      <c r="HQ433" s="182" t="str">
        <f t="shared" si="382"/>
        <v>не выгружено A1</v>
      </c>
      <c r="HR433" s="182" t="str">
        <f t="shared" si="383"/>
        <v>не выгружено A1</v>
      </c>
      <c r="HS433" s="182" t="b">
        <f t="shared" si="384"/>
        <v>0</v>
      </c>
      <c r="HT433" s="182" t="str">
        <f t="shared" si="385"/>
        <v>не выгружено A1</v>
      </c>
      <c r="HU433" s="182" t="str">
        <f t="shared" si="386"/>
        <v>не выгружено A1</v>
      </c>
      <c r="HV433" s="191" t="str">
        <f t="shared" si="387"/>
        <v>не выгружено A1</v>
      </c>
      <c r="HW433" s="184" t="str">
        <f t="shared" si="388"/>
        <v>не выгружено A1</v>
      </c>
      <c r="HX433" s="191" t="str">
        <f t="shared" si="389"/>
        <v>не выгружено A1</v>
      </c>
      <c r="HY433" s="183"/>
      <c r="HZ433" s="182" t="str">
        <f t="shared" si="390"/>
        <v>не выгружено</v>
      </c>
      <c r="IA433" s="182" t="str">
        <f t="shared" si="391"/>
        <v>A1</v>
      </c>
      <c r="IB433" s="182" t="str">
        <f t="shared" si="392"/>
        <v>не выгружено</v>
      </c>
      <c r="IC433" s="182" t="str">
        <f t="shared" si="393"/>
        <v>A1</v>
      </c>
      <c r="ID433" s="182" t="str">
        <f t="shared" si="394"/>
        <v>A1</v>
      </c>
      <c r="IE433" s="185" t="str">
        <f t="shared" si="395"/>
        <v>выгрузить A1</v>
      </c>
      <c r="IF433" s="135" t="s">
        <v>705</v>
      </c>
      <c r="IG433" s="181">
        <v>1</v>
      </c>
      <c r="IH433" s="85"/>
      <c r="II433" s="85"/>
      <c r="IJ433" s="85"/>
      <c r="IK433" s="85"/>
      <c r="IL433" s="85"/>
      <c r="IM433" s="85"/>
      <c r="IN433" s="85"/>
      <c r="IO433" s="85"/>
      <c r="IP433" s="85"/>
      <c r="IQ433" s="85"/>
      <c r="IR433" s="85"/>
      <c r="IS433" s="85"/>
      <c r="IT433" s="85"/>
      <c r="IU433" s="85"/>
      <c r="IV433" s="85"/>
      <c r="IW433" s="85"/>
      <c r="IX433" s="85"/>
      <c r="IY433" s="85"/>
      <c r="IZ433" s="85"/>
      <c r="JA433" s="85"/>
      <c r="JB433" s="85"/>
      <c r="JC433" s="85"/>
      <c r="JD433" s="85"/>
      <c r="JE433" s="85"/>
      <c r="JF433" s="85"/>
      <c r="JG433" s="85"/>
      <c r="JH433" s="85"/>
      <c r="JI433" s="85"/>
      <c r="JJ433" s="85"/>
      <c r="JK433" s="85"/>
      <c r="JL433" s="85"/>
      <c r="JM433" s="85"/>
      <c r="JN433" s="85"/>
      <c r="JO433" s="85"/>
      <c r="JP433" s="85"/>
      <c r="JQ433" s="85"/>
      <c r="JR433" s="85"/>
      <c r="JS433" s="85"/>
      <c r="JT433" s="85"/>
      <c r="JU433" s="85"/>
      <c r="JV433" s="85"/>
      <c r="JW433" s="85"/>
      <c r="JX433" s="85"/>
      <c r="JY433" s="85"/>
      <c r="JZ433" s="85"/>
      <c r="KA433" s="85"/>
      <c r="KB433" s="85"/>
      <c r="KC433" s="85"/>
    </row>
    <row r="434" spans="1:289" s="87" customFormat="1" ht="15" hidden="1" customHeight="1">
      <c r="A434" s="17"/>
      <c r="B434" s="20"/>
      <c r="C434" s="20"/>
      <c r="D434" s="18"/>
      <c r="E434" s="18"/>
      <c r="F434" s="18"/>
      <c r="G434" s="18"/>
      <c r="H434" s="18"/>
      <c r="I434" s="18"/>
      <c r="J434" s="18"/>
      <c r="K434" s="18"/>
      <c r="L434" s="18"/>
      <c r="M434" s="18"/>
      <c r="N434" s="18"/>
      <c r="O434" s="18"/>
      <c r="P434" s="18"/>
      <c r="Q434" s="18"/>
      <c r="R434" s="18"/>
      <c r="S434" s="18"/>
      <c r="T434" s="18"/>
      <c r="U434" s="18"/>
      <c r="V434" s="18"/>
      <c r="W434" s="20"/>
      <c r="X434" s="20"/>
      <c r="Y434" s="20"/>
      <c r="Z434" s="20"/>
      <c r="AA434" s="20"/>
      <c r="AB434" s="20"/>
      <c r="AC434" s="20"/>
      <c r="AD434" s="18"/>
      <c r="AE434" s="20"/>
      <c r="AF434" s="20"/>
      <c r="AG434" s="20"/>
      <c r="AH434" s="20"/>
      <c r="AI434" s="20"/>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71"/>
      <c r="BO434" s="171"/>
      <c r="BP434" s="171"/>
      <c r="BQ434" s="171"/>
      <c r="BR434" s="161"/>
      <c r="BS434" s="161"/>
      <c r="BT434" s="161"/>
      <c r="BU434" s="161"/>
      <c r="BV434" s="161"/>
      <c r="BW434" s="151"/>
      <c r="BX434" s="151"/>
      <c r="BY434" s="151"/>
      <c r="BZ434" s="151"/>
      <c r="CA434" s="151"/>
      <c r="CB434" s="129"/>
      <c r="CC434" s="129"/>
      <c r="CD434" s="129"/>
      <c r="CE434" s="129"/>
      <c r="CF434" s="129"/>
      <c r="CG434" s="129"/>
      <c r="CH434" s="129"/>
      <c r="CI434" s="129"/>
      <c r="CJ434" s="129"/>
      <c r="CK434" s="129"/>
      <c r="CL434" s="18"/>
      <c r="CM434" s="18"/>
      <c r="CN434" s="18"/>
      <c r="CO434" s="118"/>
      <c r="CP434" s="48"/>
      <c r="CQ434" s="18"/>
      <c r="CR434" s="18"/>
      <c r="CS434" s="18"/>
      <c r="CT434" s="18"/>
      <c r="CU434" s="18"/>
      <c r="CV434" s="18"/>
      <c r="CW434" s="18"/>
      <c r="CX434" s="18"/>
      <c r="CY434" s="34"/>
      <c r="CZ434" s="18"/>
      <c r="DA434" s="18"/>
      <c r="DB434" s="18"/>
      <c r="DC434" s="18"/>
      <c r="DD434" s="18"/>
      <c r="DE434" s="18"/>
      <c r="DF434" s="18"/>
      <c r="DG434" s="18"/>
      <c r="DH434" s="45"/>
      <c r="DI434" s="18"/>
      <c r="DJ434" s="18"/>
      <c r="DK434" s="18"/>
      <c r="DL434" s="18"/>
      <c r="DM434" s="18"/>
      <c r="DN434" s="18"/>
      <c r="DO434" s="18"/>
      <c r="DP434" s="18"/>
      <c r="DQ434" s="45"/>
      <c r="DR434" s="18"/>
      <c r="DS434" s="18"/>
      <c r="DT434" s="18"/>
      <c r="DU434" s="18"/>
      <c r="DV434" s="18"/>
      <c r="DW434" s="18"/>
      <c r="DX434" s="18"/>
      <c r="DY434" s="18"/>
      <c r="DZ434" s="45"/>
      <c r="EA434" s="18"/>
      <c r="EB434" s="18"/>
      <c r="EC434" s="18"/>
      <c r="ED434" s="18"/>
      <c r="EE434" s="18"/>
      <c r="EF434" s="18"/>
      <c r="EG434" s="18"/>
      <c r="EH434" s="18"/>
      <c r="EI434" s="45"/>
      <c r="EJ434" s="18"/>
      <c r="EK434" s="18"/>
      <c r="EL434" s="18"/>
      <c r="EM434" s="18"/>
      <c r="EN434" s="18"/>
      <c r="EO434" s="18"/>
      <c r="EP434" s="18"/>
      <c r="EQ434" s="18"/>
      <c r="ER434" s="45"/>
      <c r="ES434" s="110"/>
      <c r="ET434" s="110"/>
      <c r="EU434" s="110"/>
      <c r="EV434" s="110"/>
      <c r="EW434" s="192"/>
      <c r="EX434" s="192"/>
      <c r="EY434" s="192"/>
      <c r="EZ434" s="192"/>
      <c r="FA434" s="199"/>
      <c r="FB434" s="214"/>
      <c r="FC434" s="214"/>
      <c r="FD434" s="18"/>
      <c r="FE434" s="18"/>
      <c r="FF434" s="18"/>
      <c r="FG434" s="18"/>
      <c r="FH434" s="18"/>
      <c r="FI434" s="18"/>
      <c r="FJ434" s="34"/>
      <c r="FK434" s="18"/>
      <c r="FL434" s="18"/>
      <c r="FM434" s="18"/>
      <c r="FN434" s="18"/>
      <c r="FO434" s="18"/>
      <c r="FP434" s="18"/>
      <c r="FQ434" s="18"/>
      <c r="FR434" s="18"/>
      <c r="FS434" s="45"/>
      <c r="FT434" s="18"/>
      <c r="FU434" s="18"/>
      <c r="FV434" s="18"/>
      <c r="FW434" s="18"/>
      <c r="FX434" s="18"/>
      <c r="FY434" s="18"/>
      <c r="FZ434" s="18"/>
      <c r="GA434" s="18"/>
      <c r="GB434" s="45"/>
      <c r="GC434" s="110"/>
      <c r="GD434" s="110"/>
      <c r="GE434" s="110"/>
      <c r="GF434" s="110"/>
      <c r="GG434" s="110"/>
      <c r="GH434" s="110"/>
      <c r="GI434" s="110"/>
      <c r="GJ434" s="110"/>
      <c r="GK434" s="110"/>
      <c r="GL434" s="110"/>
      <c r="GM434" s="110"/>
      <c r="GN434" s="110"/>
      <c r="GO434" s="110"/>
      <c r="GP434" s="110"/>
      <c r="GQ434" s="110"/>
      <c r="GR434" s="110"/>
      <c r="GS434" s="110"/>
      <c r="GT434" s="110"/>
      <c r="GU434" s="110"/>
      <c r="GV434" s="110"/>
      <c r="GW434" s="110"/>
      <c r="GX434" s="110"/>
      <c r="GY434" s="45"/>
      <c r="GZ434" s="199"/>
      <c r="HA434" s="110"/>
      <c r="HB434" s="110"/>
      <c r="HC434" s="110"/>
      <c r="HD434" s="34">
        <f t="shared" si="379"/>
        <v>0</v>
      </c>
      <c r="HE434" s="25">
        <f t="shared" si="404"/>
        <v>0</v>
      </c>
      <c r="HF434" s="25">
        <f t="shared" si="405"/>
        <v>0</v>
      </c>
      <c r="HG434" s="25">
        <f t="shared" si="406"/>
        <v>0</v>
      </c>
      <c r="HH434" s="25">
        <f t="shared" si="407"/>
        <v>0</v>
      </c>
      <c r="HI434" s="25"/>
      <c r="HJ434" s="18"/>
      <c r="HK434" s="18"/>
      <c r="HL434" s="24" t="str">
        <f t="shared" si="374"/>
        <v>-</v>
      </c>
      <c r="HM434" s="107"/>
      <c r="HN434" s="85"/>
      <c r="HO434" s="204" t="str">
        <f t="shared" si="380"/>
        <v>---/---</v>
      </c>
      <c r="HP434" s="204" t="str">
        <f t="shared" si="381"/>
        <v>---/---</v>
      </c>
      <c r="HQ434" s="182" t="str">
        <f t="shared" si="382"/>
        <v>---/---</v>
      </c>
      <c r="HR434" s="182" t="str">
        <f t="shared" si="383"/>
        <v>---/---</v>
      </c>
      <c r="HS434" s="182" t="b">
        <f t="shared" si="384"/>
        <v>0</v>
      </c>
      <c r="HT434" s="182" t="str">
        <f t="shared" si="385"/>
        <v>---/---</v>
      </c>
      <c r="HU434" s="182" t="str">
        <f t="shared" si="386"/>
        <v>---/---</v>
      </c>
      <c r="HV434" s="191" t="str">
        <f t="shared" si="387"/>
        <v>---/---</v>
      </c>
      <c r="HW434" s="184" t="str">
        <f t="shared" si="388"/>
        <v>---/---</v>
      </c>
      <c r="HX434" s="191" t="str">
        <f t="shared" si="389"/>
        <v>---/---</v>
      </c>
      <c r="HY434" s="183"/>
      <c r="HZ434" s="182" t="str">
        <f t="shared" si="390"/>
        <v>---/---</v>
      </c>
      <c r="IA434" s="182" t="str">
        <f t="shared" si="391"/>
        <v>---/---</v>
      </c>
      <c r="IB434" s="182" t="str">
        <f t="shared" si="392"/>
        <v>---/---</v>
      </c>
      <c r="IC434" s="182" t="str">
        <f t="shared" si="393"/>
        <v>---/---</v>
      </c>
      <c r="ID434" s="182" t="str">
        <f t="shared" si="394"/>
        <v>---/---</v>
      </c>
      <c r="IE434" s="185" t="str">
        <f t="shared" si="395"/>
        <v>---/---</v>
      </c>
      <c r="IF434" s="135" t="s">
        <v>717</v>
      </c>
      <c r="IG434" s="181">
        <v>1</v>
      </c>
      <c r="IH434" s="85"/>
      <c r="II434" s="85"/>
      <c r="IJ434" s="85"/>
      <c r="IK434" s="85"/>
      <c r="IL434" s="85"/>
      <c r="IM434" s="85"/>
      <c r="IN434" s="85"/>
      <c r="IO434" s="85"/>
      <c r="IP434" s="85"/>
      <c r="IQ434" s="85"/>
      <c r="IR434" s="85"/>
      <c r="IS434" s="85"/>
      <c r="IT434" s="85"/>
      <c r="IU434" s="85"/>
      <c r="IV434" s="85"/>
      <c r="IW434" s="85"/>
      <c r="IX434" s="85"/>
      <c r="IY434" s="85"/>
      <c r="IZ434" s="85"/>
      <c r="JA434" s="85"/>
      <c r="JB434" s="85"/>
      <c r="JC434" s="85"/>
      <c r="JD434" s="85"/>
      <c r="JE434" s="85"/>
      <c r="JF434" s="85"/>
      <c r="JG434" s="85"/>
      <c r="JH434" s="85"/>
      <c r="JI434" s="85"/>
      <c r="JJ434" s="85"/>
      <c r="JK434" s="85"/>
      <c r="JL434" s="85"/>
      <c r="JM434" s="85"/>
      <c r="JN434" s="85"/>
      <c r="JO434" s="85"/>
      <c r="JP434" s="85"/>
      <c r="JQ434" s="85"/>
      <c r="JR434" s="85"/>
      <c r="JS434" s="85"/>
      <c r="JT434" s="85"/>
      <c r="JU434" s="85"/>
      <c r="JV434" s="85"/>
      <c r="JW434" s="85"/>
      <c r="JX434" s="85"/>
      <c r="JY434" s="85"/>
      <c r="JZ434" s="85"/>
      <c r="KA434" s="85"/>
      <c r="KB434" s="85"/>
      <c r="KC434" s="85"/>
    </row>
    <row r="435" spans="1:289" s="57" customFormat="1" ht="57" customHeight="1">
      <c r="A435" s="38"/>
      <c r="B435" s="19" t="s">
        <v>156</v>
      </c>
      <c r="C435" s="19" t="s">
        <v>157</v>
      </c>
      <c r="D435" s="5"/>
      <c r="E435" s="5"/>
      <c r="F435" s="5"/>
      <c r="G435" s="5"/>
      <c r="H435" s="5" t="s">
        <v>727</v>
      </c>
      <c r="I435" s="5" t="s">
        <v>736</v>
      </c>
      <c r="J435" s="5"/>
      <c r="K435" s="5"/>
      <c r="L435" s="5"/>
      <c r="M435" s="5"/>
      <c r="N435" s="5"/>
      <c r="O435" s="5"/>
      <c r="P435" s="5" t="s">
        <v>751</v>
      </c>
      <c r="Q435" s="5" t="s">
        <v>752</v>
      </c>
      <c r="R435" s="5" t="s">
        <v>204</v>
      </c>
      <c r="S435" s="5" t="s">
        <v>364</v>
      </c>
      <c r="T435" s="5" t="s">
        <v>363</v>
      </c>
      <c r="U435" s="5" t="s">
        <v>158</v>
      </c>
      <c r="V435" s="5"/>
      <c r="W435" s="5" t="str">
        <f>CONCATENATE(X435,"-",Y435,"-",Z435,AA435,,AB435,"-",AC435)</f>
        <v>3-70-JFMC-0001</v>
      </c>
      <c r="X435" s="19" t="s">
        <v>180</v>
      </c>
      <c r="Y435" s="19">
        <v>70</v>
      </c>
      <c r="Z435" s="19" t="s">
        <v>310</v>
      </c>
      <c r="AA435" s="19" t="s">
        <v>305</v>
      </c>
      <c r="AB435" s="19"/>
      <c r="AC435" s="19" t="s">
        <v>188</v>
      </c>
      <c r="AD435" s="5"/>
      <c r="AE435" s="19">
        <v>4</v>
      </c>
      <c r="AF435" s="19" t="s">
        <v>181</v>
      </c>
      <c r="AG435" s="19" t="s">
        <v>183</v>
      </c>
      <c r="AH435" s="19">
        <v>320</v>
      </c>
      <c r="AI435" s="19" t="s">
        <v>192</v>
      </c>
      <c r="AJ435" s="5"/>
      <c r="AK435" s="5"/>
      <c r="AL435" s="5" t="s">
        <v>122</v>
      </c>
      <c r="AM435" s="5"/>
      <c r="AN435" s="5" t="s">
        <v>167</v>
      </c>
      <c r="AO435" s="5" t="str">
        <f>CONCATENATE("0055-",B435,"-",C435,"-","4",".",AE435,".",AF435,".",AG435,".",AH435,"-",AL435,".",AN435,"-",AI435)</f>
        <v>0055-CPC-GA1-4.4.4.70.320-PS.RD-0002</v>
      </c>
      <c r="AP435" s="5" t="str">
        <f>CONCATENATE("0055-",B435,"-",C435,"-","4",".",AE435,".",AF435,".",AG435,".",AH435,"-",AL435,"-",AN435,"-",AI435,"_",BD435,"_",U435)</f>
        <v>0055-CPC-GA1-4.4.4.70.320-PS-RD-0002_A1_ER</v>
      </c>
      <c r="AQ435" s="13" t="s">
        <v>522</v>
      </c>
      <c r="AR435" s="13" t="s">
        <v>356</v>
      </c>
      <c r="AS435" s="13"/>
      <c r="AT435" s="13"/>
      <c r="AU435" s="13" t="s">
        <v>318</v>
      </c>
      <c r="AV435" s="13" t="s">
        <v>333</v>
      </c>
      <c r="AW435" s="13" t="str">
        <f>CONCATENATE(AQ435," ",AS435,CHAR(10),W435,CHAR(10),AU435)</f>
        <v>AFA&amp;FFS Marshalling cabinet KSPA 9030-01/TECON TU 4371-001-00159093-07 REV.5. 
3-70-JFMC-0001
List of drawings</v>
      </c>
      <c r="AX435" s="13" t="str">
        <f>CONCATENATE(AR435," ",AT435,CHAR(10),W435,CHAR(10),AV435)</f>
        <v>Контроллер для систем пожарной автоматики КСПА 9030-01/Текон, ТУ 4371-001-00159093-07 изм.5. Шкаф кроссовый АСПС и ПТ. 
3-70-JFMC-0001
Ведомость документов</v>
      </c>
      <c r="AY435" s="5"/>
      <c r="AZ435" s="5" t="s">
        <v>490</v>
      </c>
      <c r="BA435" s="5" t="s">
        <v>489</v>
      </c>
      <c r="BB435" s="5" t="str">
        <f>IF(FW435&gt;0,"02",IF(FN435&gt;0,"01",IF(FE435&gt;0,"00",IF(EM435&gt;0,"G1",IF(ED435&gt;0,"F1",IF(DU435&gt;0,"E1",IF(DL435&gt;0,"D1",IF(DC435&gt;0,"C1",IF(CT435&gt;0,"B1",IF(BM435&gt;0,"A1","-"))))))))))</f>
        <v>A1</v>
      </c>
      <c r="BC435" s="167" t="str">
        <f t="shared" ref="BC435:BC439" si="417">IF(OR(BB435="A1",BB435="B1",BB435="C1",BB435="D1",BB435="E1",BB435="F1",BB435="G1",BB435="H1"),"IFR",IF(OR(BB435="00",BB435="01",BB435="02",BB435="03",BB435="04",BB435="05"),"IFU","-"))</f>
        <v>IFR</v>
      </c>
      <c r="BD435" s="5" t="str">
        <f t="shared" ref="BD435:BD439" si="418">BB435</f>
        <v>A1</v>
      </c>
      <c r="BE435" s="5"/>
      <c r="BF435" s="5"/>
      <c r="BG435" s="12"/>
      <c r="BH435" s="5"/>
      <c r="BI435" s="5"/>
      <c r="BJ435" s="54">
        <f>FB435-(28+15)</f>
        <v>44180</v>
      </c>
      <c r="BK435" s="54">
        <f ca="1">IF(BM435&gt;0,BL435,IF(BJ435&lt;TODAY(),WORKDAY(TODAY(),10),BJ435))</f>
        <v>44252</v>
      </c>
      <c r="BL435" s="193">
        <v>44252</v>
      </c>
      <c r="BM435" s="167" t="s">
        <v>794</v>
      </c>
      <c r="BN435" s="167"/>
      <c r="BO435" s="167"/>
      <c r="BP435" s="167"/>
      <c r="BQ435" s="167"/>
      <c r="BR435" s="157"/>
      <c r="BS435" s="157"/>
      <c r="BT435" s="157"/>
      <c r="BU435" s="157"/>
      <c r="BV435" s="157"/>
      <c r="BW435" s="147"/>
      <c r="BX435" s="147"/>
      <c r="BY435" s="147"/>
      <c r="BZ435" s="147"/>
      <c r="CA435" s="147"/>
      <c r="CB435" s="125"/>
      <c r="CC435" s="125"/>
      <c r="CD435" s="125"/>
      <c r="CE435" s="125"/>
      <c r="CF435" s="125"/>
      <c r="CG435" s="125"/>
      <c r="CH435" s="125"/>
      <c r="CI435" s="125"/>
      <c r="CJ435" s="125"/>
      <c r="CK435" s="125"/>
      <c r="CL435" s="24">
        <f>WORKDAY(BJ435,20)</f>
        <v>44208</v>
      </c>
      <c r="CM435" s="24">
        <f ca="1">IF(BM435&gt;0,WORKDAY(BK435,10),"-")</f>
        <v>44266</v>
      </c>
      <c r="CN435" s="54"/>
      <c r="CO435" s="117"/>
      <c r="CP435" s="34"/>
      <c r="CQ435" s="24">
        <f>WORKDAY(CL435,10)</f>
        <v>44222</v>
      </c>
      <c r="CR435" s="24" t="str">
        <f>IF(CO435&gt;0,WORKDAY(CM435,10),"-")</f>
        <v>-</v>
      </c>
      <c r="CS435" s="54"/>
      <c r="CT435" s="5"/>
      <c r="CU435" s="24" t="str">
        <f>IF(CT435&gt;0,WORKDAY(CQ435,10),"-")</f>
        <v>-</v>
      </c>
      <c r="CV435" s="24" t="str">
        <f>IF(CT435&gt;0,WORKDAY(CR435,10),"-")</f>
        <v>-</v>
      </c>
      <c r="CW435" s="54"/>
      <c r="CX435" s="5"/>
      <c r="CY435" s="34"/>
      <c r="CZ435" s="24" t="str">
        <f>IF(CX435&gt;0,WORKDAY(CU435,10),"-")</f>
        <v>-</v>
      </c>
      <c r="DA435" s="24" t="str">
        <f>IF(CX435&gt;0,WORKDAY(CV435,10),"-")</f>
        <v>-</v>
      </c>
      <c r="DB435" s="24"/>
      <c r="DC435" s="5"/>
      <c r="DD435" s="24" t="str">
        <f>IF(DC435&gt;0,WORKDAY(CZ435,10),"-")</f>
        <v>-</v>
      </c>
      <c r="DE435" s="24" t="str">
        <f>IF(DC435&gt;0,WORKDAY(DA435,10),"-")</f>
        <v>-</v>
      </c>
      <c r="DF435" s="5"/>
      <c r="DG435" s="5"/>
      <c r="DH435" s="54"/>
      <c r="DI435" s="24" t="str">
        <f>IF(DG435&gt;0,WORKDAY(DD435,10),"-")</f>
        <v>-</v>
      </c>
      <c r="DJ435" s="24" t="str">
        <f>IF(DG435&gt;0,WORKDAY(DE435,10),"-")</f>
        <v>-</v>
      </c>
      <c r="DK435" s="5"/>
      <c r="DL435" s="5"/>
      <c r="DM435" s="24" t="str">
        <f>IF(DL435&gt;0,WORKDAY(DI435,10),"-")</f>
        <v>-</v>
      </c>
      <c r="DN435" s="24" t="str">
        <f>IF(DL435&gt;0,WORKDAY(DJ435,10),"-")</f>
        <v>-</v>
      </c>
      <c r="DO435" s="5"/>
      <c r="DP435" s="5"/>
      <c r="DQ435" s="54"/>
      <c r="DR435" s="24" t="str">
        <f>IF(DP435&gt;0,WORKDAY(DM435,10),"-")</f>
        <v>-</v>
      </c>
      <c r="DS435" s="24" t="str">
        <f>IF(DP435&gt;0,WORKDAY(DN435,10),"-")</f>
        <v>-</v>
      </c>
      <c r="DT435" s="5"/>
      <c r="DU435" s="5"/>
      <c r="DV435" s="24" t="str">
        <f>IF(DU435&gt;0,WORKDAY(DR435,10),"-")</f>
        <v>-</v>
      </c>
      <c r="DW435" s="24" t="str">
        <f>IF(DU435&gt;0,WORKDAY(DS435,10),"-")</f>
        <v>-</v>
      </c>
      <c r="DX435" s="5"/>
      <c r="DY435" s="5"/>
      <c r="DZ435" s="54"/>
      <c r="EA435" s="24" t="str">
        <f>IF(DY435&gt;0,WORKDAY(DV435,10),"-")</f>
        <v>-</v>
      </c>
      <c r="EB435" s="24" t="str">
        <f>IF(DY435&gt;0,WORKDAY(DW435,10),"-")</f>
        <v>-</v>
      </c>
      <c r="EC435" s="5"/>
      <c r="ED435" s="5"/>
      <c r="EE435" s="24" t="str">
        <f>IF(ED435&gt;0,WORKDAY(EA435,10),"-")</f>
        <v>-</v>
      </c>
      <c r="EF435" s="24" t="str">
        <f>IF(ED435&gt;0,WORKDAY(EB435,10),"-")</f>
        <v>-</v>
      </c>
      <c r="EG435" s="5"/>
      <c r="EH435" s="5"/>
      <c r="EI435" s="54"/>
      <c r="EJ435" s="24" t="str">
        <f>IF(EH435&gt;0,WORKDAY(EE435,10),"-")</f>
        <v>-</v>
      </c>
      <c r="EK435" s="24" t="str">
        <f>IF(EH435&gt;0,WORKDAY(EF435,10),"-")</f>
        <v>-</v>
      </c>
      <c r="EL435" s="5"/>
      <c r="EM435" s="5"/>
      <c r="EN435" s="24" t="str">
        <f>IF(EM435&gt;0,WORKDAY(EJ435,10),"-")</f>
        <v>-</v>
      </c>
      <c r="EO435" s="24" t="str">
        <f>IF(EM435&gt;0,WORKDAY(EK435,10),"-")</f>
        <v>-</v>
      </c>
      <c r="EP435" s="5"/>
      <c r="EQ435" s="5"/>
      <c r="ER435" s="54"/>
      <c r="ES435" s="54"/>
      <c r="ET435" s="54"/>
      <c r="EU435" s="54"/>
      <c r="EV435" s="54"/>
      <c r="EW435" s="24"/>
      <c r="EX435" s="24"/>
      <c r="EY435" s="167"/>
      <c r="EZ435" s="167"/>
      <c r="FA435" s="193"/>
      <c r="FB435" s="214">
        <v>44223</v>
      </c>
      <c r="FC435" s="214">
        <f ca="1">IF(BK435&gt;0,IF(DC435&gt;0,WORKDAY(DB435,20),IF(CT435&gt;0,WORKDAY(CS435,30),IF(CO435&gt;0,WORKDAY(CN435,40),FB435))),"-")</f>
        <v>44223</v>
      </c>
      <c r="FD435" s="5"/>
      <c r="FE435" s="5"/>
      <c r="FF435" s="24" t="str">
        <f>IF(FE435&gt;0,WORKDAY(FB435,10),"-")</f>
        <v>-</v>
      </c>
      <c r="FG435" s="24" t="str">
        <f>IF(FE435&gt;0,WORKDAY(FC435,10),"-")</f>
        <v>-</v>
      </c>
      <c r="FH435" s="5"/>
      <c r="FI435" s="5"/>
      <c r="FJ435" s="34"/>
      <c r="FK435" s="24"/>
      <c r="FL435" s="24">
        <f>FK435</f>
        <v>0</v>
      </c>
      <c r="FM435" s="5"/>
      <c r="FN435" s="5"/>
      <c r="FO435" s="24" t="str">
        <f>IF(FN435&gt;0,WORKDAY(FK435,10),"-")</f>
        <v>-</v>
      </c>
      <c r="FP435" s="24" t="str">
        <f>IF(FN435&gt;0,WORKDAY(FL435,10),"-")</f>
        <v>-</v>
      </c>
      <c r="FQ435" s="5"/>
      <c r="FR435" s="5"/>
      <c r="FS435" s="54"/>
      <c r="FT435" s="24"/>
      <c r="FU435" s="24">
        <f>FT435</f>
        <v>0</v>
      </c>
      <c r="FV435" s="5"/>
      <c r="FW435" s="5"/>
      <c r="FX435" s="24" t="str">
        <f>IF(FW435&gt;0,WORKDAY(FT435,10),"-")</f>
        <v>-</v>
      </c>
      <c r="FY435" s="24" t="str">
        <f>IF(FW435&gt;0,WORKDAY(FU435,10),"-")</f>
        <v>-</v>
      </c>
      <c r="FZ435" s="5"/>
      <c r="GA435" s="5"/>
      <c r="GB435" s="54"/>
      <c r="GC435" s="54"/>
      <c r="GD435" s="54"/>
      <c r="GE435" s="54"/>
      <c r="GF435" s="54"/>
      <c r="GG435" s="54"/>
      <c r="GH435" s="54"/>
      <c r="GI435" s="54"/>
      <c r="GJ435" s="54"/>
      <c r="GK435" s="54"/>
      <c r="GL435" s="54"/>
      <c r="GM435" s="54"/>
      <c r="GN435" s="54"/>
      <c r="GO435" s="54"/>
      <c r="GP435" s="54"/>
      <c r="GQ435" s="54"/>
      <c r="GR435" s="54"/>
      <c r="GS435" s="54"/>
      <c r="GT435" s="54"/>
      <c r="GU435" s="54"/>
      <c r="GV435" s="54"/>
      <c r="GW435" s="54"/>
      <c r="GX435" s="54"/>
      <c r="GY435" s="54"/>
      <c r="GZ435" s="193"/>
      <c r="HA435" s="54"/>
      <c r="HB435" s="54"/>
      <c r="HC435" s="54"/>
      <c r="HD435" s="34">
        <f t="shared" ca="1" si="379"/>
        <v>1</v>
      </c>
      <c r="HE435" s="25">
        <f t="shared" ca="1" si="404"/>
        <v>6.8389057750759875E-4</v>
      </c>
      <c r="HF435" s="25">
        <f t="shared" ca="1" si="405"/>
        <v>1.5197568389057751E-3</v>
      </c>
      <c r="HG435" s="25">
        <f t="shared" ca="1" si="406"/>
        <v>9.0543259557344079E-4</v>
      </c>
      <c r="HH435" s="25">
        <f t="shared" ca="1" si="407"/>
        <v>2.012072434607646E-3</v>
      </c>
      <c r="HI435" s="25"/>
      <c r="HJ435" s="25"/>
      <c r="HK435" s="5"/>
      <c r="HL435" s="24">
        <f t="shared" ca="1" si="374"/>
        <v>44252</v>
      </c>
      <c r="HM435" s="107"/>
      <c r="HN435" s="85"/>
      <c r="HO435" s="204" t="str">
        <f t="shared" si="380"/>
        <v>ожидание A1</v>
      </c>
      <c r="HP435" s="204" t="str">
        <f t="shared" si="381"/>
        <v>не выгружено 00</v>
      </c>
      <c r="HQ435" s="182" t="str">
        <f t="shared" si="382"/>
        <v>выгружено A1</v>
      </c>
      <c r="HR435" s="182" t="str">
        <f t="shared" si="383"/>
        <v>ожидание A1</v>
      </c>
      <c r="HS435" s="182" t="b">
        <f t="shared" si="384"/>
        <v>0</v>
      </c>
      <c r="HT435" s="182" t="str">
        <f t="shared" si="385"/>
        <v>ожидание замечаний</v>
      </c>
      <c r="HU435" s="182" t="str">
        <f t="shared" si="386"/>
        <v>0055-P2-GA1-CPC-TRM-00670</v>
      </c>
      <c r="HV435" s="191">
        <f t="shared" si="387"/>
        <v>44252</v>
      </c>
      <c r="HW435" s="184" t="str">
        <f t="shared" si="388"/>
        <v>ожидание A1</v>
      </c>
      <c r="HX435" s="191" t="str">
        <f t="shared" si="389"/>
        <v>ожидание A1</v>
      </c>
      <c r="HY435" s="183"/>
      <c r="HZ435" s="182" t="str">
        <f t="shared" si="390"/>
        <v>выгружено</v>
      </c>
      <c r="IA435" s="182" t="str">
        <f t="shared" si="391"/>
        <v>A1</v>
      </c>
      <c r="IB435" s="182" t="str">
        <f t="shared" si="392"/>
        <v>ожидание замечаний к ревизии</v>
      </c>
      <c r="IC435" s="182" t="str">
        <f t="shared" si="393"/>
        <v>A1</v>
      </c>
      <c r="ID435" s="182" t="str">
        <f t="shared" si="394"/>
        <v>A1</v>
      </c>
      <c r="IE435" s="185" t="str">
        <f t="shared" si="395"/>
        <v>1</v>
      </c>
      <c r="IF435" s="135" t="s">
        <v>705</v>
      </c>
      <c r="IG435" s="181">
        <v>1</v>
      </c>
      <c r="IH435" s="85"/>
      <c r="II435" s="85"/>
      <c r="IJ435" s="85"/>
      <c r="IK435" s="85"/>
      <c r="IL435" s="85"/>
      <c r="IM435" s="85"/>
      <c r="IN435" s="85"/>
      <c r="IO435" s="85"/>
      <c r="IP435" s="85"/>
      <c r="IQ435" s="85"/>
      <c r="IR435" s="85"/>
      <c r="IS435" s="85"/>
      <c r="IT435" s="85"/>
      <c r="IU435" s="85"/>
      <c r="IV435" s="85"/>
      <c r="IW435" s="85"/>
      <c r="IX435" s="85"/>
      <c r="IY435" s="85"/>
      <c r="IZ435" s="85"/>
      <c r="JA435" s="85"/>
      <c r="JB435" s="85"/>
      <c r="JC435" s="85"/>
      <c r="JD435" s="85"/>
      <c r="JE435" s="85"/>
      <c r="JF435" s="85"/>
      <c r="JG435" s="85"/>
      <c r="JH435" s="85"/>
      <c r="JI435" s="85"/>
      <c r="JJ435" s="85"/>
      <c r="JK435" s="85"/>
      <c r="JL435" s="85"/>
      <c r="JM435" s="85"/>
      <c r="JN435" s="85"/>
      <c r="JO435" s="85"/>
      <c r="JP435" s="85"/>
      <c r="JQ435" s="85"/>
      <c r="JR435" s="85"/>
      <c r="JS435" s="85"/>
      <c r="JT435" s="85"/>
      <c r="JU435" s="85"/>
      <c r="JV435" s="85"/>
      <c r="JW435" s="85"/>
      <c r="JX435" s="85"/>
      <c r="JY435" s="85"/>
      <c r="JZ435" s="85"/>
      <c r="KA435" s="85"/>
      <c r="KB435" s="85"/>
      <c r="KC435" s="85"/>
    </row>
    <row r="436" spans="1:289" s="57" customFormat="1" ht="57" customHeight="1">
      <c r="A436" s="38"/>
      <c r="B436" s="19" t="s">
        <v>156</v>
      </c>
      <c r="C436" s="19" t="s">
        <v>157</v>
      </c>
      <c r="D436" s="5"/>
      <c r="E436" s="5"/>
      <c r="F436" s="5"/>
      <c r="G436" s="5"/>
      <c r="H436" s="5" t="s">
        <v>727</v>
      </c>
      <c r="I436" s="5" t="s">
        <v>736</v>
      </c>
      <c r="J436" s="5"/>
      <c r="K436" s="5"/>
      <c r="L436" s="5"/>
      <c r="M436" s="5"/>
      <c r="N436" s="5"/>
      <c r="O436" s="5"/>
      <c r="P436" s="5" t="s">
        <v>751</v>
      </c>
      <c r="Q436" s="5" t="s">
        <v>752</v>
      </c>
      <c r="R436" s="5" t="s">
        <v>204</v>
      </c>
      <c r="S436" s="5" t="s">
        <v>364</v>
      </c>
      <c r="T436" s="5" t="s">
        <v>363</v>
      </c>
      <c r="U436" s="5" t="s">
        <v>158</v>
      </c>
      <c r="V436" s="5"/>
      <c r="W436" s="5" t="str">
        <f>CONCATENATE(X436,"-",Y436,"-",Z436,AA436,,AB436,"-",AC436)</f>
        <v>3-70-JFMC-0001</v>
      </c>
      <c r="X436" s="19" t="s">
        <v>180</v>
      </c>
      <c r="Y436" s="19">
        <v>70</v>
      </c>
      <c r="Z436" s="19" t="s">
        <v>310</v>
      </c>
      <c r="AA436" s="19" t="s">
        <v>305</v>
      </c>
      <c r="AB436" s="19"/>
      <c r="AC436" s="19" t="s">
        <v>188</v>
      </c>
      <c r="AD436" s="5"/>
      <c r="AE436" s="19">
        <v>4</v>
      </c>
      <c r="AF436" s="19" t="s">
        <v>181</v>
      </c>
      <c r="AG436" s="19" t="s">
        <v>183</v>
      </c>
      <c r="AH436" s="19">
        <v>320</v>
      </c>
      <c r="AI436" s="19" t="s">
        <v>192</v>
      </c>
      <c r="AJ436" s="5"/>
      <c r="AK436" s="5"/>
      <c r="AL436" s="5" t="s">
        <v>122</v>
      </c>
      <c r="AM436" s="5"/>
      <c r="AN436" s="5" t="s">
        <v>168</v>
      </c>
      <c r="AO436" s="5" t="str">
        <f>CONCATENATE("0055-",B436,"-",C436,"-","4",".",AE436,".",AF436,".",AG436,".",AH436,"-",AL436,".",AN436,"-",AI436)</f>
        <v>0055-CPC-GA1-4.4.4.70.320-PS.SP-0002</v>
      </c>
      <c r="AP436" s="5" t="str">
        <f>CONCATENATE("0055-",B436,"-",C436,"-","4",".",AE436,".",AF436,".",AG436,".",AH436,"-",AL436,"-",AN436,"-",AI436,"_",BD436,"_",U436)</f>
        <v>0055-CPC-GA1-4.4.4.70.320-PS-SP-0002_A1_ER</v>
      </c>
      <c r="AQ436" s="13" t="s">
        <v>522</v>
      </c>
      <c r="AR436" s="13" t="s">
        <v>356</v>
      </c>
      <c r="AS436" s="13"/>
      <c r="AT436" s="13"/>
      <c r="AU436" s="13" t="s">
        <v>319</v>
      </c>
      <c r="AV436" s="13" t="s">
        <v>334</v>
      </c>
      <c r="AW436" s="13" t="str">
        <f>CONCATENATE(AQ436," ",AS436,CHAR(10),W436,CHAR(10),AU436)</f>
        <v>AFA&amp;FFS Marshalling cabinet KSPA 9030-01/TECON TU 4371-001-00159093-07 REV.5. 
3-70-JFMC-0001
List of elements</v>
      </c>
      <c r="AX436" s="13" t="str">
        <f>CONCATENATE(AR436," ",AT436,CHAR(10),W436,CHAR(10),AV436)</f>
        <v>Контроллер для систем пожарной автоматики КСПА 9030-01/Текон, ТУ 4371-001-00159093-07 изм.5. Шкаф кроссовый АСПС и ПТ. 
3-70-JFMC-0001
Перечень элементов</v>
      </c>
      <c r="AY436" s="5"/>
      <c r="AZ436" s="5" t="s">
        <v>490</v>
      </c>
      <c r="BA436" s="5" t="s">
        <v>489</v>
      </c>
      <c r="BB436" s="5" t="str">
        <f>IF(FW436&gt;0,"02",IF(FN436&gt;0,"01",IF(FE436&gt;0,"00",IF(EM436&gt;0,"G1",IF(ED436&gt;0,"F1",IF(DU436&gt;0,"E1",IF(DL436&gt;0,"D1",IF(DC436&gt;0,"C1",IF(CT436&gt;0,"B1",IF(BM436&gt;0,"A1","-"))))))))))</f>
        <v>A1</v>
      </c>
      <c r="BC436" s="167" t="str">
        <f t="shared" si="417"/>
        <v>IFR</v>
      </c>
      <c r="BD436" s="5" t="str">
        <f t="shared" si="418"/>
        <v>A1</v>
      </c>
      <c r="BE436" s="5"/>
      <c r="BF436" s="5"/>
      <c r="BG436" s="12"/>
      <c r="BH436" s="5"/>
      <c r="BI436" s="5"/>
      <c r="BJ436" s="54">
        <f>FB436-(28+15)</f>
        <v>44180</v>
      </c>
      <c r="BK436" s="54">
        <f ca="1">IF(BM436&gt;0,BL436,IF(BJ436&lt;TODAY(),WORKDAY(TODAY(),10),BJ436))</f>
        <v>44252</v>
      </c>
      <c r="BL436" s="193">
        <v>44252</v>
      </c>
      <c r="BM436" s="167" t="s">
        <v>794</v>
      </c>
      <c r="BN436" s="167"/>
      <c r="BO436" s="167"/>
      <c r="BP436" s="167"/>
      <c r="BQ436" s="167"/>
      <c r="BR436" s="157"/>
      <c r="BS436" s="157"/>
      <c r="BT436" s="157"/>
      <c r="BU436" s="157"/>
      <c r="BV436" s="157"/>
      <c r="BW436" s="147"/>
      <c r="BX436" s="147"/>
      <c r="BY436" s="147"/>
      <c r="BZ436" s="147"/>
      <c r="CA436" s="147"/>
      <c r="CB436" s="125"/>
      <c r="CC436" s="125"/>
      <c r="CD436" s="125"/>
      <c r="CE436" s="125"/>
      <c r="CF436" s="125"/>
      <c r="CG436" s="125"/>
      <c r="CH436" s="125"/>
      <c r="CI436" s="125"/>
      <c r="CJ436" s="125"/>
      <c r="CK436" s="125"/>
      <c r="CL436" s="24">
        <f>WORKDAY(BJ436,20)</f>
        <v>44208</v>
      </c>
      <c r="CM436" s="24">
        <f ca="1">IF(BM436&gt;0,WORKDAY(BK436,10),"-")</f>
        <v>44266</v>
      </c>
      <c r="CN436" s="54"/>
      <c r="CO436" s="117"/>
      <c r="CP436" s="34"/>
      <c r="CQ436" s="24">
        <f>WORKDAY(CL436,10)</f>
        <v>44222</v>
      </c>
      <c r="CR436" s="24" t="str">
        <f>IF(CO436&gt;0,WORKDAY(CM436,10),"-")</f>
        <v>-</v>
      </c>
      <c r="CS436" s="54"/>
      <c r="CT436" s="5"/>
      <c r="CU436" s="24" t="str">
        <f>IF(CT436&gt;0,WORKDAY(CQ436,10),"-")</f>
        <v>-</v>
      </c>
      <c r="CV436" s="24" t="str">
        <f>IF(CT436&gt;0,WORKDAY(CR436,10),"-")</f>
        <v>-</v>
      </c>
      <c r="CW436" s="54"/>
      <c r="CX436" s="5"/>
      <c r="CY436" s="34"/>
      <c r="CZ436" s="24" t="str">
        <f>IF(CX436&gt;0,WORKDAY(CU436,10),"-")</f>
        <v>-</v>
      </c>
      <c r="DA436" s="24" t="str">
        <f>IF(CX436&gt;0,WORKDAY(CV436,10),"-")</f>
        <v>-</v>
      </c>
      <c r="DB436" s="24"/>
      <c r="DC436" s="5"/>
      <c r="DD436" s="24" t="str">
        <f>IF(DC436&gt;0,WORKDAY(CZ436,10),"-")</f>
        <v>-</v>
      </c>
      <c r="DE436" s="24" t="str">
        <f>IF(DC436&gt;0,WORKDAY(DA436,10),"-")</f>
        <v>-</v>
      </c>
      <c r="DF436" s="5"/>
      <c r="DG436" s="5"/>
      <c r="DH436" s="54"/>
      <c r="DI436" s="24" t="str">
        <f>IF(DG436&gt;0,WORKDAY(DD436,10),"-")</f>
        <v>-</v>
      </c>
      <c r="DJ436" s="24" t="str">
        <f>IF(DG436&gt;0,WORKDAY(DE436,10),"-")</f>
        <v>-</v>
      </c>
      <c r="DK436" s="5"/>
      <c r="DL436" s="5"/>
      <c r="DM436" s="24" t="str">
        <f>IF(DL436&gt;0,WORKDAY(DI436,10),"-")</f>
        <v>-</v>
      </c>
      <c r="DN436" s="24" t="str">
        <f>IF(DL436&gt;0,WORKDAY(DJ436,10),"-")</f>
        <v>-</v>
      </c>
      <c r="DO436" s="5"/>
      <c r="DP436" s="5"/>
      <c r="DQ436" s="54"/>
      <c r="DR436" s="24" t="str">
        <f>IF(DP436&gt;0,WORKDAY(DM436,10),"-")</f>
        <v>-</v>
      </c>
      <c r="DS436" s="24" t="str">
        <f>IF(DP436&gt;0,WORKDAY(DN436,10),"-")</f>
        <v>-</v>
      </c>
      <c r="DT436" s="5"/>
      <c r="DU436" s="5"/>
      <c r="DV436" s="24" t="str">
        <f>IF(DU436&gt;0,WORKDAY(DR436,10),"-")</f>
        <v>-</v>
      </c>
      <c r="DW436" s="24" t="str">
        <f>IF(DU436&gt;0,WORKDAY(DS436,10),"-")</f>
        <v>-</v>
      </c>
      <c r="DX436" s="5"/>
      <c r="DY436" s="5"/>
      <c r="DZ436" s="54"/>
      <c r="EA436" s="24" t="str">
        <f>IF(DY436&gt;0,WORKDAY(DV436,10),"-")</f>
        <v>-</v>
      </c>
      <c r="EB436" s="24" t="str">
        <f>IF(DY436&gt;0,WORKDAY(DW436,10),"-")</f>
        <v>-</v>
      </c>
      <c r="EC436" s="5"/>
      <c r="ED436" s="5"/>
      <c r="EE436" s="24" t="str">
        <f>IF(ED436&gt;0,WORKDAY(EA436,10),"-")</f>
        <v>-</v>
      </c>
      <c r="EF436" s="24" t="str">
        <f>IF(ED436&gt;0,WORKDAY(EB436,10),"-")</f>
        <v>-</v>
      </c>
      <c r="EG436" s="5"/>
      <c r="EH436" s="5"/>
      <c r="EI436" s="54"/>
      <c r="EJ436" s="24" t="str">
        <f>IF(EH436&gt;0,WORKDAY(EE436,10),"-")</f>
        <v>-</v>
      </c>
      <c r="EK436" s="24" t="str">
        <f>IF(EH436&gt;0,WORKDAY(EF436,10),"-")</f>
        <v>-</v>
      </c>
      <c r="EL436" s="5"/>
      <c r="EM436" s="5"/>
      <c r="EN436" s="24" t="str">
        <f>IF(EM436&gt;0,WORKDAY(EJ436,10),"-")</f>
        <v>-</v>
      </c>
      <c r="EO436" s="24" t="str">
        <f>IF(EM436&gt;0,WORKDAY(EK436,10),"-")</f>
        <v>-</v>
      </c>
      <c r="EP436" s="5"/>
      <c r="EQ436" s="5"/>
      <c r="ER436" s="54"/>
      <c r="ES436" s="54"/>
      <c r="ET436" s="54"/>
      <c r="EU436" s="54"/>
      <c r="EV436" s="54"/>
      <c r="EW436" s="24"/>
      <c r="EX436" s="24"/>
      <c r="EY436" s="167"/>
      <c r="EZ436" s="167"/>
      <c r="FA436" s="193"/>
      <c r="FB436" s="214">
        <v>44223</v>
      </c>
      <c r="FC436" s="214">
        <f ca="1">IF(BK436&gt;0,IF(DC436&gt;0,WORKDAY(DB436,20),IF(CT436&gt;0,WORKDAY(CS436,30),IF(CO436&gt;0,WORKDAY(CN436,40),FB436))),"-")</f>
        <v>44223</v>
      </c>
      <c r="FD436" s="5"/>
      <c r="FE436" s="5"/>
      <c r="FF436" s="24" t="str">
        <f>IF(FE436&gt;0,WORKDAY(FB436,10),"-")</f>
        <v>-</v>
      </c>
      <c r="FG436" s="24" t="str">
        <f>IF(FE436&gt;0,WORKDAY(FC436,10),"-")</f>
        <v>-</v>
      </c>
      <c r="FH436" s="5"/>
      <c r="FI436" s="5"/>
      <c r="FJ436" s="34"/>
      <c r="FK436" s="24"/>
      <c r="FL436" s="24">
        <f>FK436</f>
        <v>0</v>
      </c>
      <c r="FM436" s="5"/>
      <c r="FN436" s="5"/>
      <c r="FO436" s="24" t="str">
        <f>IF(FN436&gt;0,WORKDAY(FK436,10),"-")</f>
        <v>-</v>
      </c>
      <c r="FP436" s="24" t="str">
        <f>IF(FN436&gt;0,WORKDAY(FL436,10),"-")</f>
        <v>-</v>
      </c>
      <c r="FQ436" s="5"/>
      <c r="FR436" s="5"/>
      <c r="FS436" s="54"/>
      <c r="FT436" s="24"/>
      <c r="FU436" s="24">
        <f>FT436</f>
        <v>0</v>
      </c>
      <c r="FV436" s="5"/>
      <c r="FW436" s="5"/>
      <c r="FX436" s="24" t="str">
        <f>IF(FW436&gt;0,WORKDAY(FT436,10),"-")</f>
        <v>-</v>
      </c>
      <c r="FY436" s="24" t="str">
        <f>IF(FW436&gt;0,WORKDAY(FU436,10),"-")</f>
        <v>-</v>
      </c>
      <c r="FZ436" s="5"/>
      <c r="GA436" s="5"/>
      <c r="GB436" s="54"/>
      <c r="GC436" s="54"/>
      <c r="GD436" s="54"/>
      <c r="GE436" s="54"/>
      <c r="GF436" s="54"/>
      <c r="GG436" s="54"/>
      <c r="GH436" s="54"/>
      <c r="GI436" s="54"/>
      <c r="GJ436" s="54"/>
      <c r="GK436" s="54"/>
      <c r="GL436" s="54"/>
      <c r="GM436" s="54"/>
      <c r="GN436" s="54"/>
      <c r="GO436" s="54"/>
      <c r="GP436" s="54"/>
      <c r="GQ436" s="54"/>
      <c r="GR436" s="54"/>
      <c r="GS436" s="54"/>
      <c r="GT436" s="54"/>
      <c r="GU436" s="54"/>
      <c r="GV436" s="54"/>
      <c r="GW436" s="54"/>
      <c r="GX436" s="54"/>
      <c r="GY436" s="54"/>
      <c r="GZ436" s="193"/>
      <c r="HA436" s="54"/>
      <c r="HB436" s="54"/>
      <c r="HC436" s="54"/>
      <c r="HD436" s="34">
        <f t="shared" ca="1" si="379"/>
        <v>1</v>
      </c>
      <c r="HE436" s="25">
        <f t="shared" ca="1" si="404"/>
        <v>6.8389057750759875E-4</v>
      </c>
      <c r="HF436" s="25">
        <f t="shared" ca="1" si="405"/>
        <v>1.5197568389057751E-3</v>
      </c>
      <c r="HG436" s="25">
        <f t="shared" ca="1" si="406"/>
        <v>9.0543259557344079E-4</v>
      </c>
      <c r="HH436" s="25">
        <f t="shared" ca="1" si="407"/>
        <v>2.012072434607646E-3</v>
      </c>
      <c r="HI436" s="25"/>
      <c r="HJ436" s="25"/>
      <c r="HK436" s="5"/>
      <c r="HL436" s="24">
        <f t="shared" ca="1" si="374"/>
        <v>44252</v>
      </c>
      <c r="HM436" s="107"/>
      <c r="HN436" s="85"/>
      <c r="HO436" s="204" t="str">
        <f t="shared" si="380"/>
        <v>ожидание A1</v>
      </c>
      <c r="HP436" s="204" t="str">
        <f t="shared" si="381"/>
        <v>не выгружено 00</v>
      </c>
      <c r="HQ436" s="182" t="str">
        <f t="shared" si="382"/>
        <v>выгружено A1</v>
      </c>
      <c r="HR436" s="182" t="str">
        <f t="shared" si="383"/>
        <v>ожидание A1</v>
      </c>
      <c r="HS436" s="182" t="b">
        <f t="shared" si="384"/>
        <v>0</v>
      </c>
      <c r="HT436" s="182" t="str">
        <f t="shared" si="385"/>
        <v>ожидание замечаний</v>
      </c>
      <c r="HU436" s="182" t="str">
        <f t="shared" si="386"/>
        <v>0055-P2-GA1-CPC-TRM-00670</v>
      </c>
      <c r="HV436" s="191">
        <f t="shared" si="387"/>
        <v>44252</v>
      </c>
      <c r="HW436" s="184" t="str">
        <f t="shared" si="388"/>
        <v>ожидание A1</v>
      </c>
      <c r="HX436" s="191" t="str">
        <f t="shared" si="389"/>
        <v>ожидание A1</v>
      </c>
      <c r="HY436" s="183"/>
      <c r="HZ436" s="182" t="str">
        <f t="shared" si="390"/>
        <v>выгружено</v>
      </c>
      <c r="IA436" s="182" t="str">
        <f t="shared" si="391"/>
        <v>A1</v>
      </c>
      <c r="IB436" s="182" t="str">
        <f t="shared" si="392"/>
        <v>ожидание замечаний к ревизии</v>
      </c>
      <c r="IC436" s="182" t="str">
        <f t="shared" si="393"/>
        <v>A1</v>
      </c>
      <c r="ID436" s="182" t="str">
        <f t="shared" si="394"/>
        <v>A1</v>
      </c>
      <c r="IE436" s="185" t="str">
        <f t="shared" si="395"/>
        <v>1</v>
      </c>
      <c r="IF436" s="135" t="s">
        <v>705</v>
      </c>
      <c r="IG436" s="181">
        <v>1</v>
      </c>
      <c r="IH436" s="85"/>
      <c r="II436" s="85"/>
      <c r="IJ436" s="85"/>
      <c r="IK436" s="85"/>
      <c r="IL436" s="85"/>
      <c r="IM436" s="85"/>
      <c r="IN436" s="85"/>
      <c r="IO436" s="85"/>
      <c r="IP436" s="85"/>
      <c r="IQ436" s="85"/>
      <c r="IR436" s="85"/>
      <c r="IS436" s="85"/>
      <c r="IT436" s="85"/>
      <c r="IU436" s="85"/>
      <c r="IV436" s="85"/>
      <c r="IW436" s="85"/>
      <c r="IX436" s="85"/>
      <c r="IY436" s="85"/>
      <c r="IZ436" s="85"/>
      <c r="JA436" s="85"/>
      <c r="JB436" s="85"/>
      <c r="JC436" s="85"/>
      <c r="JD436" s="85"/>
      <c r="JE436" s="85"/>
      <c r="JF436" s="85"/>
      <c r="JG436" s="85"/>
      <c r="JH436" s="85"/>
      <c r="JI436" s="85"/>
      <c r="JJ436" s="85"/>
      <c r="JK436" s="85"/>
      <c r="JL436" s="85"/>
      <c r="JM436" s="85"/>
      <c r="JN436" s="85"/>
      <c r="JO436" s="85"/>
      <c r="JP436" s="85"/>
      <c r="JQ436" s="85"/>
      <c r="JR436" s="85"/>
      <c r="JS436" s="85"/>
      <c r="JT436" s="85"/>
      <c r="JU436" s="85"/>
      <c r="JV436" s="85"/>
      <c r="JW436" s="85"/>
      <c r="JX436" s="85"/>
      <c r="JY436" s="85"/>
      <c r="JZ436" s="85"/>
      <c r="KA436" s="85"/>
      <c r="KB436" s="85"/>
      <c r="KC436" s="85"/>
    </row>
    <row r="437" spans="1:289" s="57" customFormat="1" ht="57" customHeight="1">
      <c r="A437" s="38"/>
      <c r="B437" s="19" t="s">
        <v>156</v>
      </c>
      <c r="C437" s="19" t="s">
        <v>157</v>
      </c>
      <c r="D437" s="5"/>
      <c r="E437" s="5"/>
      <c r="F437" s="5"/>
      <c r="G437" s="5"/>
      <c r="H437" s="5" t="s">
        <v>727</v>
      </c>
      <c r="I437" s="5" t="s">
        <v>736</v>
      </c>
      <c r="J437" s="5"/>
      <c r="K437" s="5"/>
      <c r="L437" s="5"/>
      <c r="M437" s="5"/>
      <c r="N437" s="5"/>
      <c r="O437" s="5"/>
      <c r="P437" s="5" t="s">
        <v>751</v>
      </c>
      <c r="Q437" s="5" t="s">
        <v>752</v>
      </c>
      <c r="R437" s="5" t="s">
        <v>204</v>
      </c>
      <c r="S437" s="5" t="s">
        <v>364</v>
      </c>
      <c r="T437" s="5" t="s">
        <v>363</v>
      </c>
      <c r="U437" s="5" t="s">
        <v>158</v>
      </c>
      <c r="V437" s="5"/>
      <c r="W437" s="5" t="str">
        <f>CONCATENATE(X437,"-",Y437,"-",Z437,AA437,,AB437,"-",AC437)</f>
        <v>3-70-JFMC-0001</v>
      </c>
      <c r="X437" s="19" t="s">
        <v>180</v>
      </c>
      <c r="Y437" s="19">
        <v>70</v>
      </c>
      <c r="Z437" s="19" t="s">
        <v>310</v>
      </c>
      <c r="AA437" s="19" t="s">
        <v>305</v>
      </c>
      <c r="AB437" s="19"/>
      <c r="AC437" s="19" t="s">
        <v>188</v>
      </c>
      <c r="AD437" s="5"/>
      <c r="AE437" s="19">
        <v>4</v>
      </c>
      <c r="AF437" s="19" t="s">
        <v>181</v>
      </c>
      <c r="AG437" s="19" t="s">
        <v>183</v>
      </c>
      <c r="AH437" s="19">
        <v>320</v>
      </c>
      <c r="AI437" s="19" t="s">
        <v>192</v>
      </c>
      <c r="AJ437" s="5"/>
      <c r="AK437" s="5"/>
      <c r="AL437" s="5" t="s">
        <v>122</v>
      </c>
      <c r="AM437" s="5"/>
      <c r="AN437" s="5" t="s">
        <v>169</v>
      </c>
      <c r="AO437" s="5" t="str">
        <f>CONCATENATE("0055-",B437,"-",C437,"-","4",".",AE437,".",AF437,".",AG437,".",AH437,"-",AL437,".",AN437,"-",AI437)</f>
        <v>0055-CPC-GA1-4.4.4.70.320-PS.V0-0002</v>
      </c>
      <c r="AP437" s="5" t="str">
        <f>CONCATENATE("0055-",B437,"-",C437,"-","4",".",AE437,".",AF437,".",AG437,".",AH437,"-",AL437,"-",AN437,"-",AI437,"_",BD437,"_",U437)</f>
        <v>0055-CPC-GA1-4.4.4.70.320-PS-V0-0002_A1_ER</v>
      </c>
      <c r="AQ437" s="13" t="s">
        <v>522</v>
      </c>
      <c r="AR437" s="13" t="s">
        <v>356</v>
      </c>
      <c r="AS437" s="13"/>
      <c r="AT437" s="13"/>
      <c r="AU437" s="13" t="s">
        <v>320</v>
      </c>
      <c r="AV437" s="13" t="s">
        <v>335</v>
      </c>
      <c r="AW437" s="13" t="str">
        <f>CONCATENATE(AQ437," ",AS437,CHAR(10),W437,CHAR(10),AU437)</f>
        <v>AFA&amp;FFS Marshalling cabinet KSPA 9030-01/TECON TU 4371-001-00159093-07 REV.5. 
3-70-JFMC-0001
General view drawings</v>
      </c>
      <c r="AX437" s="13" t="str">
        <f>CONCATENATE(AR437," ",AT437,CHAR(10),W437,CHAR(10),AV437)</f>
        <v>Контроллер для систем пожарной автоматики КСПА 9030-01/Текон, ТУ 4371-001-00159093-07 изм.5. Шкаф кроссовый АСПС и ПТ. 
3-70-JFMC-0001
Чертеж общего вида</v>
      </c>
      <c r="AY437" s="5"/>
      <c r="AZ437" s="5" t="s">
        <v>490</v>
      </c>
      <c r="BA437" s="5" t="s">
        <v>489</v>
      </c>
      <c r="BB437" s="5" t="str">
        <f>IF(FW437&gt;0,"02",IF(FN437&gt;0,"01",IF(FE437&gt;0,"00",IF(EM437&gt;0,"G1",IF(ED437&gt;0,"F1",IF(DU437&gt;0,"E1",IF(DL437&gt;0,"D1",IF(DC437&gt;0,"C1",IF(CT437&gt;0,"B1",IF(BM437&gt;0,"A1","-"))))))))))</f>
        <v>A1</v>
      </c>
      <c r="BC437" s="167" t="str">
        <f t="shared" si="417"/>
        <v>IFR</v>
      </c>
      <c r="BD437" s="5" t="str">
        <f t="shared" si="418"/>
        <v>A1</v>
      </c>
      <c r="BE437" s="5"/>
      <c r="BF437" s="5"/>
      <c r="BG437" s="12"/>
      <c r="BH437" s="5"/>
      <c r="BI437" s="5"/>
      <c r="BJ437" s="54">
        <f>FB437-(28+15)</f>
        <v>44180</v>
      </c>
      <c r="BK437" s="54">
        <f ca="1">IF(BM437&gt;0,BL437,IF(BJ437&lt;TODAY(),WORKDAY(TODAY(),10),BJ437))</f>
        <v>44252</v>
      </c>
      <c r="BL437" s="193">
        <v>44252</v>
      </c>
      <c r="BM437" s="167" t="s">
        <v>794</v>
      </c>
      <c r="BN437" s="167"/>
      <c r="BO437" s="167"/>
      <c r="BP437" s="167"/>
      <c r="BQ437" s="167"/>
      <c r="BR437" s="157"/>
      <c r="BS437" s="157"/>
      <c r="BT437" s="157"/>
      <c r="BU437" s="157"/>
      <c r="BV437" s="157"/>
      <c r="BW437" s="147"/>
      <c r="BX437" s="147"/>
      <c r="BY437" s="147"/>
      <c r="BZ437" s="147"/>
      <c r="CA437" s="147"/>
      <c r="CB437" s="125"/>
      <c r="CC437" s="125"/>
      <c r="CD437" s="125"/>
      <c r="CE437" s="125"/>
      <c r="CF437" s="125"/>
      <c r="CG437" s="125"/>
      <c r="CH437" s="125"/>
      <c r="CI437" s="125"/>
      <c r="CJ437" s="125"/>
      <c r="CK437" s="125"/>
      <c r="CL437" s="24">
        <f>WORKDAY(BJ437,20)</f>
        <v>44208</v>
      </c>
      <c r="CM437" s="24">
        <f ca="1">IF(BM437&gt;0,WORKDAY(BK437,10),"-")</f>
        <v>44266</v>
      </c>
      <c r="CN437" s="54"/>
      <c r="CO437" s="117"/>
      <c r="CP437" s="34"/>
      <c r="CQ437" s="24">
        <f>WORKDAY(CL437,10)</f>
        <v>44222</v>
      </c>
      <c r="CR437" s="24" t="str">
        <f>IF(CO437&gt;0,WORKDAY(CM437,10),"-")</f>
        <v>-</v>
      </c>
      <c r="CS437" s="54"/>
      <c r="CT437" s="5"/>
      <c r="CU437" s="24" t="str">
        <f>IF(CT437&gt;0,WORKDAY(CQ437,10),"-")</f>
        <v>-</v>
      </c>
      <c r="CV437" s="24" t="str">
        <f>IF(CT437&gt;0,WORKDAY(CR437,10),"-")</f>
        <v>-</v>
      </c>
      <c r="CW437" s="54"/>
      <c r="CX437" s="5"/>
      <c r="CY437" s="34"/>
      <c r="CZ437" s="24" t="str">
        <f>IF(CX437&gt;0,WORKDAY(CU437,10),"-")</f>
        <v>-</v>
      </c>
      <c r="DA437" s="24" t="str">
        <f>IF(CX437&gt;0,WORKDAY(CV437,10),"-")</f>
        <v>-</v>
      </c>
      <c r="DB437" s="24"/>
      <c r="DC437" s="5"/>
      <c r="DD437" s="24" t="str">
        <f>IF(DC437&gt;0,WORKDAY(CZ437,10),"-")</f>
        <v>-</v>
      </c>
      <c r="DE437" s="24" t="str">
        <f>IF(DC437&gt;0,WORKDAY(DA437,10),"-")</f>
        <v>-</v>
      </c>
      <c r="DF437" s="5"/>
      <c r="DG437" s="5"/>
      <c r="DH437" s="54"/>
      <c r="DI437" s="24" t="str">
        <f>IF(DG437&gt;0,WORKDAY(DD437,10),"-")</f>
        <v>-</v>
      </c>
      <c r="DJ437" s="24" t="str">
        <f>IF(DG437&gt;0,WORKDAY(DE437,10),"-")</f>
        <v>-</v>
      </c>
      <c r="DK437" s="5"/>
      <c r="DL437" s="5"/>
      <c r="DM437" s="24" t="str">
        <f>IF(DL437&gt;0,WORKDAY(DI437,10),"-")</f>
        <v>-</v>
      </c>
      <c r="DN437" s="24" t="str">
        <f>IF(DL437&gt;0,WORKDAY(DJ437,10),"-")</f>
        <v>-</v>
      </c>
      <c r="DO437" s="5"/>
      <c r="DP437" s="5"/>
      <c r="DQ437" s="54"/>
      <c r="DR437" s="24" t="str">
        <f>IF(DP437&gt;0,WORKDAY(DM437,10),"-")</f>
        <v>-</v>
      </c>
      <c r="DS437" s="24" t="str">
        <f>IF(DP437&gt;0,WORKDAY(DN437,10),"-")</f>
        <v>-</v>
      </c>
      <c r="DT437" s="5"/>
      <c r="DU437" s="5"/>
      <c r="DV437" s="24" t="str">
        <f>IF(DU437&gt;0,WORKDAY(DR437,10),"-")</f>
        <v>-</v>
      </c>
      <c r="DW437" s="24" t="str">
        <f>IF(DU437&gt;0,WORKDAY(DS437,10),"-")</f>
        <v>-</v>
      </c>
      <c r="DX437" s="5"/>
      <c r="DY437" s="5"/>
      <c r="DZ437" s="54"/>
      <c r="EA437" s="24" t="str">
        <f>IF(DY437&gt;0,WORKDAY(DV437,10),"-")</f>
        <v>-</v>
      </c>
      <c r="EB437" s="24" t="str">
        <f>IF(DY437&gt;0,WORKDAY(DW437,10),"-")</f>
        <v>-</v>
      </c>
      <c r="EC437" s="5"/>
      <c r="ED437" s="5"/>
      <c r="EE437" s="24" t="str">
        <f>IF(ED437&gt;0,WORKDAY(EA437,10),"-")</f>
        <v>-</v>
      </c>
      <c r="EF437" s="24" t="str">
        <f>IF(ED437&gt;0,WORKDAY(EB437,10),"-")</f>
        <v>-</v>
      </c>
      <c r="EG437" s="5"/>
      <c r="EH437" s="5"/>
      <c r="EI437" s="54"/>
      <c r="EJ437" s="24" t="str">
        <f>IF(EH437&gt;0,WORKDAY(EE437,10),"-")</f>
        <v>-</v>
      </c>
      <c r="EK437" s="24" t="str">
        <f>IF(EH437&gt;0,WORKDAY(EF437,10),"-")</f>
        <v>-</v>
      </c>
      <c r="EL437" s="5"/>
      <c r="EM437" s="5"/>
      <c r="EN437" s="24" t="str">
        <f>IF(EM437&gt;0,WORKDAY(EJ437,10),"-")</f>
        <v>-</v>
      </c>
      <c r="EO437" s="24" t="str">
        <f>IF(EM437&gt;0,WORKDAY(EK437,10),"-")</f>
        <v>-</v>
      </c>
      <c r="EP437" s="5"/>
      <c r="EQ437" s="5"/>
      <c r="ER437" s="54"/>
      <c r="ES437" s="54"/>
      <c r="ET437" s="54"/>
      <c r="EU437" s="54"/>
      <c r="EV437" s="54"/>
      <c r="EW437" s="24"/>
      <c r="EX437" s="24"/>
      <c r="EY437" s="167"/>
      <c r="EZ437" s="167"/>
      <c r="FA437" s="193"/>
      <c r="FB437" s="214">
        <v>44223</v>
      </c>
      <c r="FC437" s="214">
        <f ca="1">IF(BK437&gt;0,IF(DC437&gt;0,WORKDAY(DB437,20),IF(CT437&gt;0,WORKDAY(CS437,30),IF(CO437&gt;0,WORKDAY(CN437,40),FB437))),"-")</f>
        <v>44223</v>
      </c>
      <c r="FD437" s="5"/>
      <c r="FE437" s="5"/>
      <c r="FF437" s="24" t="str">
        <f>IF(FE437&gt;0,WORKDAY(FB437,10),"-")</f>
        <v>-</v>
      </c>
      <c r="FG437" s="24" t="str">
        <f>IF(FE437&gt;0,WORKDAY(FC437,10),"-")</f>
        <v>-</v>
      </c>
      <c r="FH437" s="5"/>
      <c r="FI437" s="5"/>
      <c r="FJ437" s="34"/>
      <c r="FK437" s="24"/>
      <c r="FL437" s="24">
        <f>FK437</f>
        <v>0</v>
      </c>
      <c r="FM437" s="5"/>
      <c r="FN437" s="5"/>
      <c r="FO437" s="24" t="str">
        <f>IF(FN437&gt;0,WORKDAY(FK437,10),"-")</f>
        <v>-</v>
      </c>
      <c r="FP437" s="24" t="str">
        <f>IF(FN437&gt;0,WORKDAY(FL437,10),"-")</f>
        <v>-</v>
      </c>
      <c r="FQ437" s="5"/>
      <c r="FR437" s="5"/>
      <c r="FS437" s="54"/>
      <c r="FT437" s="24"/>
      <c r="FU437" s="24">
        <f>FT437</f>
        <v>0</v>
      </c>
      <c r="FV437" s="5"/>
      <c r="FW437" s="5"/>
      <c r="FX437" s="24" t="str">
        <f>IF(FW437&gt;0,WORKDAY(FT437,10),"-")</f>
        <v>-</v>
      </c>
      <c r="FY437" s="24" t="str">
        <f>IF(FW437&gt;0,WORKDAY(FU437,10),"-")</f>
        <v>-</v>
      </c>
      <c r="FZ437" s="5"/>
      <c r="GA437" s="5"/>
      <c r="GB437" s="54"/>
      <c r="GC437" s="54"/>
      <c r="GD437" s="54"/>
      <c r="GE437" s="54"/>
      <c r="GF437" s="54"/>
      <c r="GG437" s="54"/>
      <c r="GH437" s="54"/>
      <c r="GI437" s="54"/>
      <c r="GJ437" s="54"/>
      <c r="GK437" s="54"/>
      <c r="GL437" s="54"/>
      <c r="GM437" s="54"/>
      <c r="GN437" s="54"/>
      <c r="GO437" s="54"/>
      <c r="GP437" s="54"/>
      <c r="GQ437" s="54"/>
      <c r="GR437" s="54"/>
      <c r="GS437" s="54"/>
      <c r="GT437" s="54"/>
      <c r="GU437" s="54"/>
      <c r="GV437" s="54"/>
      <c r="GW437" s="54"/>
      <c r="GX437" s="54"/>
      <c r="GY437" s="54"/>
      <c r="GZ437" s="193"/>
      <c r="HA437" s="54"/>
      <c r="HB437" s="54"/>
      <c r="HC437" s="54"/>
      <c r="HD437" s="34">
        <f t="shared" ca="1" si="379"/>
        <v>1</v>
      </c>
      <c r="HE437" s="25">
        <f t="shared" ca="1" si="404"/>
        <v>6.8389057750759875E-4</v>
      </c>
      <c r="HF437" s="25">
        <f t="shared" ca="1" si="405"/>
        <v>1.5197568389057751E-3</v>
      </c>
      <c r="HG437" s="25">
        <f t="shared" ca="1" si="406"/>
        <v>9.0543259557344079E-4</v>
      </c>
      <c r="HH437" s="25">
        <f t="shared" ca="1" si="407"/>
        <v>2.012072434607646E-3</v>
      </c>
      <c r="HI437" s="25"/>
      <c r="HJ437" s="25"/>
      <c r="HK437" s="5"/>
      <c r="HL437" s="24">
        <f t="shared" ca="1" si="374"/>
        <v>44252</v>
      </c>
      <c r="HM437" s="107"/>
      <c r="HN437" s="85"/>
      <c r="HO437" s="204" t="str">
        <f t="shared" si="380"/>
        <v>ожидание A1</v>
      </c>
      <c r="HP437" s="204" t="str">
        <f t="shared" si="381"/>
        <v>не выгружено 00</v>
      </c>
      <c r="HQ437" s="182" t="str">
        <f t="shared" si="382"/>
        <v>выгружено A1</v>
      </c>
      <c r="HR437" s="182" t="str">
        <f t="shared" si="383"/>
        <v>ожидание A1</v>
      </c>
      <c r="HS437" s="182" t="b">
        <f t="shared" si="384"/>
        <v>0</v>
      </c>
      <c r="HT437" s="182" t="str">
        <f t="shared" si="385"/>
        <v>ожидание замечаний</v>
      </c>
      <c r="HU437" s="182" t="str">
        <f t="shared" si="386"/>
        <v>0055-P2-GA1-CPC-TRM-00670</v>
      </c>
      <c r="HV437" s="191">
        <f t="shared" si="387"/>
        <v>44252</v>
      </c>
      <c r="HW437" s="184" t="str">
        <f t="shared" si="388"/>
        <v>ожидание A1</v>
      </c>
      <c r="HX437" s="191" t="str">
        <f t="shared" si="389"/>
        <v>ожидание A1</v>
      </c>
      <c r="HY437" s="183"/>
      <c r="HZ437" s="182" t="str">
        <f t="shared" si="390"/>
        <v>выгружено</v>
      </c>
      <c r="IA437" s="182" t="str">
        <f t="shared" si="391"/>
        <v>A1</v>
      </c>
      <c r="IB437" s="182" t="str">
        <f t="shared" si="392"/>
        <v>ожидание замечаний к ревизии</v>
      </c>
      <c r="IC437" s="182" t="str">
        <f t="shared" si="393"/>
        <v>A1</v>
      </c>
      <c r="ID437" s="182" t="str">
        <f t="shared" si="394"/>
        <v>A1</v>
      </c>
      <c r="IE437" s="185" t="str">
        <f t="shared" si="395"/>
        <v>1</v>
      </c>
      <c r="IF437" s="135" t="s">
        <v>705</v>
      </c>
      <c r="IG437" s="181">
        <v>1</v>
      </c>
      <c r="IH437" s="85"/>
      <c r="II437" s="85"/>
      <c r="IJ437" s="85"/>
      <c r="IK437" s="85"/>
      <c r="IL437" s="85"/>
      <c r="IM437" s="85"/>
      <c r="IN437" s="85"/>
      <c r="IO437" s="85"/>
      <c r="IP437" s="85"/>
      <c r="IQ437" s="85"/>
      <c r="IR437" s="85"/>
      <c r="IS437" s="85"/>
      <c r="IT437" s="85"/>
      <c r="IU437" s="85"/>
      <c r="IV437" s="85"/>
      <c r="IW437" s="85"/>
      <c r="IX437" s="85"/>
      <c r="IY437" s="85"/>
      <c r="IZ437" s="85"/>
      <c r="JA437" s="85"/>
      <c r="JB437" s="85"/>
      <c r="JC437" s="85"/>
      <c r="JD437" s="85"/>
      <c r="JE437" s="85"/>
      <c r="JF437" s="85"/>
      <c r="JG437" s="85"/>
      <c r="JH437" s="85"/>
      <c r="JI437" s="85"/>
      <c r="JJ437" s="85"/>
      <c r="JK437" s="85"/>
      <c r="JL437" s="85"/>
      <c r="JM437" s="85"/>
      <c r="JN437" s="85"/>
      <c r="JO437" s="85"/>
      <c r="JP437" s="85"/>
      <c r="JQ437" s="85"/>
      <c r="JR437" s="85"/>
      <c r="JS437" s="85"/>
      <c r="JT437" s="85"/>
      <c r="JU437" s="85"/>
      <c r="JV437" s="85"/>
      <c r="JW437" s="85"/>
      <c r="JX437" s="85"/>
      <c r="JY437" s="85"/>
      <c r="JZ437" s="85"/>
      <c r="KA437" s="85"/>
      <c r="KB437" s="85"/>
      <c r="KC437" s="85"/>
    </row>
    <row r="438" spans="1:289" s="57" customFormat="1" ht="57" customHeight="1">
      <c r="A438" s="38"/>
      <c r="B438" s="19" t="s">
        <v>156</v>
      </c>
      <c r="C438" s="19" t="s">
        <v>157</v>
      </c>
      <c r="D438" s="5"/>
      <c r="E438" s="5"/>
      <c r="F438" s="5"/>
      <c r="G438" s="5"/>
      <c r="H438" s="5" t="s">
        <v>727</v>
      </c>
      <c r="I438" s="5" t="s">
        <v>736</v>
      </c>
      <c r="J438" s="5"/>
      <c r="K438" s="5"/>
      <c r="L438" s="5"/>
      <c r="M438" s="5"/>
      <c r="N438" s="5"/>
      <c r="O438" s="5"/>
      <c r="P438" s="5" t="s">
        <v>751</v>
      </c>
      <c r="Q438" s="5" t="s">
        <v>752</v>
      </c>
      <c r="R438" s="5" t="s">
        <v>204</v>
      </c>
      <c r="S438" s="5" t="s">
        <v>364</v>
      </c>
      <c r="T438" s="5" t="s">
        <v>363</v>
      </c>
      <c r="U438" s="5" t="s">
        <v>158</v>
      </c>
      <c r="V438" s="5"/>
      <c r="W438" s="5" t="str">
        <f>CONCATENATE(X438,"-",Y438,"-",Z438,AA438,,AB438,"-",AC438)</f>
        <v>3-70-JFMC-0001</v>
      </c>
      <c r="X438" s="19" t="s">
        <v>180</v>
      </c>
      <c r="Y438" s="19">
        <v>70</v>
      </c>
      <c r="Z438" s="19" t="s">
        <v>310</v>
      </c>
      <c r="AA438" s="19" t="s">
        <v>305</v>
      </c>
      <c r="AB438" s="19"/>
      <c r="AC438" s="19" t="s">
        <v>188</v>
      </c>
      <c r="AD438" s="5"/>
      <c r="AE438" s="19">
        <v>4</v>
      </c>
      <c r="AF438" s="19" t="s">
        <v>181</v>
      </c>
      <c r="AG438" s="19" t="s">
        <v>183</v>
      </c>
      <c r="AH438" s="19">
        <v>320</v>
      </c>
      <c r="AI438" s="19" t="s">
        <v>192</v>
      </c>
      <c r="AJ438" s="5"/>
      <c r="AK438" s="5"/>
      <c r="AL438" s="5" t="s">
        <v>122</v>
      </c>
      <c r="AM438" s="5"/>
      <c r="AN438" s="5" t="s">
        <v>170</v>
      </c>
      <c r="AO438" s="5" t="str">
        <f>CONCATENATE("0055-",B438,"-",C438,"-","4",".",AE438,".",AF438,".",AG438,".",AH438,"-",AL438,".",AN438,"-",AI438)</f>
        <v>0055-CPC-GA1-4.4.4.70.320-PS.SB-0002</v>
      </c>
      <c r="AP438" s="5" t="str">
        <f>CONCATENATE("0055-",B438,"-",C438,"-","4",".",AE438,".",AF438,".",AG438,".",AH438,"-",AL438,"-",AN438,"-",AI438,"_",BD438,"_",U438)</f>
        <v>0055-CPC-GA1-4.4.4.70.320-PS-SB-0002_A1_ER</v>
      </c>
      <c r="AQ438" s="13" t="s">
        <v>522</v>
      </c>
      <c r="AR438" s="13" t="s">
        <v>356</v>
      </c>
      <c r="AS438" s="13"/>
      <c r="AT438" s="13"/>
      <c r="AU438" s="13" t="s">
        <v>321</v>
      </c>
      <c r="AV438" s="13" t="s">
        <v>336</v>
      </c>
      <c r="AW438" s="13" t="str">
        <f>CONCATENATE(AQ438," ",AS438,CHAR(10),W438,CHAR(10),AU438)</f>
        <v>AFA&amp;FFS Marshalling cabinet KSPA 9030-01/TECON TU 4371-001-00159093-07 REV.5. 
3-70-JFMC-0001
Electrical circuits</v>
      </c>
      <c r="AX438" s="13" t="str">
        <f>CONCATENATE(AR438," ",AT438,CHAR(10),W438,CHAR(10),AV438)</f>
        <v>Контроллер для систем пожарной автоматики КСПА 9030-01/Текон, ТУ 4371-001-00159093-07 изм.5. Шкаф кроссовый АСПС и ПТ. 
3-70-JFMC-0001
Схема электрическая принципиальная</v>
      </c>
      <c r="AY438" s="5"/>
      <c r="AZ438" s="5" t="s">
        <v>490</v>
      </c>
      <c r="BA438" s="5" t="s">
        <v>489</v>
      </c>
      <c r="BB438" s="5" t="str">
        <f>IF(FW438&gt;0,"02",IF(FN438&gt;0,"01",IF(FE438&gt;0,"00",IF(EM438&gt;0,"G1",IF(ED438&gt;0,"F1",IF(DU438&gt;0,"E1",IF(DL438&gt;0,"D1",IF(DC438&gt;0,"C1",IF(CT438&gt;0,"B1",IF(BM438&gt;0,"A1","-"))))))))))</f>
        <v>A1</v>
      </c>
      <c r="BC438" s="167" t="str">
        <f t="shared" si="417"/>
        <v>IFR</v>
      </c>
      <c r="BD438" s="5" t="str">
        <f t="shared" si="418"/>
        <v>A1</v>
      </c>
      <c r="BE438" s="5"/>
      <c r="BF438" s="5"/>
      <c r="BG438" s="12"/>
      <c r="BH438" s="5"/>
      <c r="BI438" s="5"/>
      <c r="BJ438" s="54">
        <f>FB438-(28+15)</f>
        <v>44180</v>
      </c>
      <c r="BK438" s="54">
        <f ca="1">IF(BM438&gt;0,BL438,IF(BJ438&lt;TODAY(),WORKDAY(TODAY(),10),BJ438))</f>
        <v>44252</v>
      </c>
      <c r="BL438" s="193">
        <v>44252</v>
      </c>
      <c r="BM438" s="167" t="s">
        <v>794</v>
      </c>
      <c r="BN438" s="167"/>
      <c r="BO438" s="167"/>
      <c r="BP438" s="167"/>
      <c r="BQ438" s="167"/>
      <c r="BR438" s="157"/>
      <c r="BS438" s="157"/>
      <c r="BT438" s="157"/>
      <c r="BU438" s="157"/>
      <c r="BV438" s="157"/>
      <c r="BW438" s="147"/>
      <c r="BX438" s="147"/>
      <c r="BY438" s="147"/>
      <c r="BZ438" s="147"/>
      <c r="CA438" s="147"/>
      <c r="CB438" s="125"/>
      <c r="CC438" s="125"/>
      <c r="CD438" s="125"/>
      <c r="CE438" s="125"/>
      <c r="CF438" s="125"/>
      <c r="CG438" s="125"/>
      <c r="CH438" s="125"/>
      <c r="CI438" s="125"/>
      <c r="CJ438" s="125"/>
      <c r="CK438" s="125"/>
      <c r="CL438" s="24">
        <f>WORKDAY(BJ438,20)</f>
        <v>44208</v>
      </c>
      <c r="CM438" s="24">
        <f ca="1">IF(BM438&gt;0,WORKDAY(BK438,10),"-")</f>
        <v>44266</v>
      </c>
      <c r="CN438" s="54"/>
      <c r="CO438" s="117"/>
      <c r="CP438" s="34"/>
      <c r="CQ438" s="24">
        <f>WORKDAY(CL438,10)</f>
        <v>44222</v>
      </c>
      <c r="CR438" s="24" t="str">
        <f>IF(CO438&gt;0,WORKDAY(CM438,10),"-")</f>
        <v>-</v>
      </c>
      <c r="CS438" s="54"/>
      <c r="CT438" s="5"/>
      <c r="CU438" s="24" t="str">
        <f>IF(CT438&gt;0,WORKDAY(CQ438,10),"-")</f>
        <v>-</v>
      </c>
      <c r="CV438" s="24" t="str">
        <f>IF(CT438&gt;0,WORKDAY(CR438,10),"-")</f>
        <v>-</v>
      </c>
      <c r="CW438" s="54"/>
      <c r="CX438" s="5"/>
      <c r="CY438" s="34"/>
      <c r="CZ438" s="24" t="str">
        <f>IF(CX438&gt;0,WORKDAY(CU438,10),"-")</f>
        <v>-</v>
      </c>
      <c r="DA438" s="24" t="str">
        <f>IF(CX438&gt;0,WORKDAY(CV438,10),"-")</f>
        <v>-</v>
      </c>
      <c r="DB438" s="24"/>
      <c r="DC438" s="5"/>
      <c r="DD438" s="24" t="str">
        <f>IF(DC438&gt;0,WORKDAY(CZ438,10),"-")</f>
        <v>-</v>
      </c>
      <c r="DE438" s="24" t="str">
        <f>IF(DC438&gt;0,WORKDAY(DA438,10),"-")</f>
        <v>-</v>
      </c>
      <c r="DF438" s="5"/>
      <c r="DG438" s="5"/>
      <c r="DH438" s="54"/>
      <c r="DI438" s="24" t="str">
        <f>IF(DG438&gt;0,WORKDAY(DD438,10),"-")</f>
        <v>-</v>
      </c>
      <c r="DJ438" s="24" t="str">
        <f>IF(DG438&gt;0,WORKDAY(DE438,10),"-")</f>
        <v>-</v>
      </c>
      <c r="DK438" s="5"/>
      <c r="DL438" s="5"/>
      <c r="DM438" s="24" t="str">
        <f>IF(DL438&gt;0,WORKDAY(DI438,10),"-")</f>
        <v>-</v>
      </c>
      <c r="DN438" s="24" t="str">
        <f>IF(DL438&gt;0,WORKDAY(DJ438,10),"-")</f>
        <v>-</v>
      </c>
      <c r="DO438" s="5"/>
      <c r="DP438" s="5"/>
      <c r="DQ438" s="54"/>
      <c r="DR438" s="24" t="str">
        <f>IF(DP438&gt;0,WORKDAY(DM438,10),"-")</f>
        <v>-</v>
      </c>
      <c r="DS438" s="24" t="str">
        <f>IF(DP438&gt;0,WORKDAY(DN438,10),"-")</f>
        <v>-</v>
      </c>
      <c r="DT438" s="5"/>
      <c r="DU438" s="5"/>
      <c r="DV438" s="24" t="str">
        <f>IF(DU438&gt;0,WORKDAY(DR438,10),"-")</f>
        <v>-</v>
      </c>
      <c r="DW438" s="24" t="str">
        <f>IF(DU438&gt;0,WORKDAY(DS438,10),"-")</f>
        <v>-</v>
      </c>
      <c r="DX438" s="5"/>
      <c r="DY438" s="5"/>
      <c r="DZ438" s="54"/>
      <c r="EA438" s="24" t="str">
        <f>IF(DY438&gt;0,WORKDAY(DV438,10),"-")</f>
        <v>-</v>
      </c>
      <c r="EB438" s="24" t="str">
        <f>IF(DY438&gt;0,WORKDAY(DW438,10),"-")</f>
        <v>-</v>
      </c>
      <c r="EC438" s="5"/>
      <c r="ED438" s="5"/>
      <c r="EE438" s="24" t="str">
        <f>IF(ED438&gt;0,WORKDAY(EA438,10),"-")</f>
        <v>-</v>
      </c>
      <c r="EF438" s="24" t="str">
        <f>IF(ED438&gt;0,WORKDAY(EB438,10),"-")</f>
        <v>-</v>
      </c>
      <c r="EG438" s="5"/>
      <c r="EH438" s="5"/>
      <c r="EI438" s="54"/>
      <c r="EJ438" s="24" t="str">
        <f>IF(EH438&gt;0,WORKDAY(EE438,10),"-")</f>
        <v>-</v>
      </c>
      <c r="EK438" s="24" t="str">
        <f>IF(EH438&gt;0,WORKDAY(EF438,10),"-")</f>
        <v>-</v>
      </c>
      <c r="EL438" s="5"/>
      <c r="EM438" s="5"/>
      <c r="EN438" s="24" t="str">
        <f>IF(EM438&gt;0,WORKDAY(EJ438,10),"-")</f>
        <v>-</v>
      </c>
      <c r="EO438" s="24" t="str">
        <f>IF(EM438&gt;0,WORKDAY(EK438,10),"-")</f>
        <v>-</v>
      </c>
      <c r="EP438" s="5"/>
      <c r="EQ438" s="5"/>
      <c r="ER438" s="54"/>
      <c r="ES438" s="54"/>
      <c r="ET438" s="54"/>
      <c r="EU438" s="54"/>
      <c r="EV438" s="54"/>
      <c r="EW438" s="24"/>
      <c r="EX438" s="24"/>
      <c r="EY438" s="167"/>
      <c r="EZ438" s="167"/>
      <c r="FA438" s="193"/>
      <c r="FB438" s="214">
        <v>44223</v>
      </c>
      <c r="FC438" s="214">
        <f ca="1">IF(BK438&gt;0,IF(DC438&gt;0,WORKDAY(DB438,20),IF(CT438&gt;0,WORKDAY(CS438,30),IF(CO438&gt;0,WORKDAY(CN438,40),FB438))),"-")</f>
        <v>44223</v>
      </c>
      <c r="FD438" s="5"/>
      <c r="FE438" s="5"/>
      <c r="FF438" s="24" t="str">
        <f>IF(FE438&gt;0,WORKDAY(FB438,10),"-")</f>
        <v>-</v>
      </c>
      <c r="FG438" s="24" t="str">
        <f>IF(FE438&gt;0,WORKDAY(FC438,10),"-")</f>
        <v>-</v>
      </c>
      <c r="FH438" s="5"/>
      <c r="FI438" s="5"/>
      <c r="FJ438" s="34"/>
      <c r="FK438" s="24"/>
      <c r="FL438" s="24">
        <f>FK438</f>
        <v>0</v>
      </c>
      <c r="FM438" s="5"/>
      <c r="FN438" s="5"/>
      <c r="FO438" s="24" t="str">
        <f>IF(FN438&gt;0,WORKDAY(FK438,10),"-")</f>
        <v>-</v>
      </c>
      <c r="FP438" s="24" t="str">
        <f>IF(FN438&gt;0,WORKDAY(FL438,10),"-")</f>
        <v>-</v>
      </c>
      <c r="FQ438" s="5"/>
      <c r="FR438" s="5"/>
      <c r="FS438" s="54"/>
      <c r="FT438" s="24"/>
      <c r="FU438" s="24">
        <f>FT438</f>
        <v>0</v>
      </c>
      <c r="FV438" s="5"/>
      <c r="FW438" s="5"/>
      <c r="FX438" s="24" t="str">
        <f>IF(FW438&gt;0,WORKDAY(FT438,10),"-")</f>
        <v>-</v>
      </c>
      <c r="FY438" s="24" t="str">
        <f>IF(FW438&gt;0,WORKDAY(FU438,10),"-")</f>
        <v>-</v>
      </c>
      <c r="FZ438" s="5"/>
      <c r="GA438" s="5"/>
      <c r="GB438" s="54"/>
      <c r="GC438" s="54"/>
      <c r="GD438" s="54"/>
      <c r="GE438" s="54"/>
      <c r="GF438" s="54"/>
      <c r="GG438" s="54"/>
      <c r="GH438" s="54"/>
      <c r="GI438" s="54"/>
      <c r="GJ438" s="54"/>
      <c r="GK438" s="54"/>
      <c r="GL438" s="54"/>
      <c r="GM438" s="54"/>
      <c r="GN438" s="54"/>
      <c r="GO438" s="54"/>
      <c r="GP438" s="54"/>
      <c r="GQ438" s="54"/>
      <c r="GR438" s="54"/>
      <c r="GS438" s="54"/>
      <c r="GT438" s="54"/>
      <c r="GU438" s="54"/>
      <c r="GV438" s="54"/>
      <c r="GW438" s="54"/>
      <c r="GX438" s="54"/>
      <c r="GY438" s="54"/>
      <c r="GZ438" s="193"/>
      <c r="HA438" s="54"/>
      <c r="HB438" s="54"/>
      <c r="HC438" s="54"/>
      <c r="HD438" s="34">
        <f t="shared" ca="1" si="379"/>
        <v>1</v>
      </c>
      <c r="HE438" s="25">
        <f t="shared" ca="1" si="404"/>
        <v>6.8389057750759875E-4</v>
      </c>
      <c r="HF438" s="25">
        <f t="shared" ca="1" si="405"/>
        <v>1.5197568389057751E-3</v>
      </c>
      <c r="HG438" s="25">
        <f t="shared" ca="1" si="406"/>
        <v>9.0543259557344079E-4</v>
      </c>
      <c r="HH438" s="25">
        <f t="shared" ca="1" si="407"/>
        <v>2.012072434607646E-3</v>
      </c>
      <c r="HI438" s="25"/>
      <c r="HJ438" s="25"/>
      <c r="HK438" s="5"/>
      <c r="HL438" s="24">
        <f t="shared" ca="1" si="374"/>
        <v>44252</v>
      </c>
      <c r="HM438" s="107"/>
      <c r="HN438" s="85"/>
      <c r="HO438" s="204" t="str">
        <f t="shared" si="380"/>
        <v>ожидание A1</v>
      </c>
      <c r="HP438" s="204" t="str">
        <f t="shared" si="381"/>
        <v>не выгружено 00</v>
      </c>
      <c r="HQ438" s="182" t="str">
        <f t="shared" si="382"/>
        <v>выгружено A1</v>
      </c>
      <c r="HR438" s="182" t="str">
        <f t="shared" si="383"/>
        <v>ожидание A1</v>
      </c>
      <c r="HS438" s="182" t="b">
        <f t="shared" si="384"/>
        <v>0</v>
      </c>
      <c r="HT438" s="182" t="str">
        <f t="shared" si="385"/>
        <v>ожидание замечаний</v>
      </c>
      <c r="HU438" s="182" t="str">
        <f t="shared" si="386"/>
        <v>0055-P2-GA1-CPC-TRM-00670</v>
      </c>
      <c r="HV438" s="191">
        <f t="shared" si="387"/>
        <v>44252</v>
      </c>
      <c r="HW438" s="184" t="str">
        <f t="shared" si="388"/>
        <v>ожидание A1</v>
      </c>
      <c r="HX438" s="191" t="str">
        <f t="shared" si="389"/>
        <v>ожидание A1</v>
      </c>
      <c r="HY438" s="183"/>
      <c r="HZ438" s="182" t="str">
        <f t="shared" si="390"/>
        <v>выгружено</v>
      </c>
      <c r="IA438" s="182" t="str">
        <f t="shared" si="391"/>
        <v>A1</v>
      </c>
      <c r="IB438" s="182" t="str">
        <f t="shared" si="392"/>
        <v>ожидание замечаний к ревизии</v>
      </c>
      <c r="IC438" s="182" t="str">
        <f t="shared" si="393"/>
        <v>A1</v>
      </c>
      <c r="ID438" s="182" t="str">
        <f t="shared" si="394"/>
        <v>A1</v>
      </c>
      <c r="IE438" s="185" t="str">
        <f t="shared" si="395"/>
        <v>1</v>
      </c>
      <c r="IF438" s="135" t="s">
        <v>705</v>
      </c>
      <c r="IG438" s="181">
        <v>1</v>
      </c>
      <c r="IH438" s="85"/>
      <c r="II438" s="85"/>
      <c r="IJ438" s="85"/>
      <c r="IK438" s="85"/>
      <c r="IL438" s="85"/>
      <c r="IM438" s="85"/>
      <c r="IN438" s="85"/>
      <c r="IO438" s="85"/>
      <c r="IP438" s="85"/>
      <c r="IQ438" s="85"/>
      <c r="IR438" s="85"/>
      <c r="IS438" s="85"/>
      <c r="IT438" s="85"/>
      <c r="IU438" s="85"/>
      <c r="IV438" s="85"/>
      <c r="IW438" s="85"/>
      <c r="IX438" s="85"/>
      <c r="IY438" s="85"/>
      <c r="IZ438" s="85"/>
      <c r="JA438" s="85"/>
      <c r="JB438" s="85"/>
      <c r="JC438" s="85"/>
      <c r="JD438" s="85"/>
      <c r="JE438" s="85"/>
      <c r="JF438" s="85"/>
      <c r="JG438" s="85"/>
      <c r="JH438" s="85"/>
      <c r="JI438" s="85"/>
      <c r="JJ438" s="85"/>
      <c r="JK438" s="85"/>
      <c r="JL438" s="85"/>
      <c r="JM438" s="85"/>
      <c r="JN438" s="85"/>
      <c r="JO438" s="85"/>
      <c r="JP438" s="85"/>
      <c r="JQ438" s="85"/>
      <c r="JR438" s="85"/>
      <c r="JS438" s="85"/>
      <c r="JT438" s="85"/>
      <c r="JU438" s="85"/>
      <c r="JV438" s="85"/>
      <c r="JW438" s="85"/>
      <c r="JX438" s="85"/>
      <c r="JY438" s="85"/>
      <c r="JZ438" s="85"/>
      <c r="KA438" s="85"/>
      <c r="KB438" s="85"/>
      <c r="KC438" s="85"/>
    </row>
    <row r="439" spans="1:289" s="57" customFormat="1" ht="57" customHeight="1">
      <c r="A439" s="38"/>
      <c r="B439" s="19" t="s">
        <v>156</v>
      </c>
      <c r="C439" s="19" t="s">
        <v>157</v>
      </c>
      <c r="D439" s="5"/>
      <c r="E439" s="5"/>
      <c r="F439" s="5"/>
      <c r="G439" s="5"/>
      <c r="H439" s="5" t="s">
        <v>727</v>
      </c>
      <c r="I439" s="5" t="s">
        <v>736</v>
      </c>
      <c r="J439" s="5"/>
      <c r="K439" s="5"/>
      <c r="L439" s="5"/>
      <c r="M439" s="5"/>
      <c r="N439" s="5"/>
      <c r="O439" s="5"/>
      <c r="P439" s="5" t="s">
        <v>751</v>
      </c>
      <c r="Q439" s="5" t="s">
        <v>752</v>
      </c>
      <c r="R439" s="5" t="s">
        <v>204</v>
      </c>
      <c r="S439" s="5" t="s">
        <v>364</v>
      </c>
      <c r="T439" s="5" t="s">
        <v>363</v>
      </c>
      <c r="U439" s="5" t="s">
        <v>158</v>
      </c>
      <c r="V439" s="5"/>
      <c r="W439" s="5" t="str">
        <f>CONCATENATE(X439,"-",Y439,"-",Z439,AA439,,AB439,"-",AC439)</f>
        <v>3-70-JFMC-0001</v>
      </c>
      <c r="X439" s="19" t="s">
        <v>180</v>
      </c>
      <c r="Y439" s="19">
        <v>70</v>
      </c>
      <c r="Z439" s="19" t="s">
        <v>310</v>
      </c>
      <c r="AA439" s="19" t="s">
        <v>305</v>
      </c>
      <c r="AB439" s="19"/>
      <c r="AC439" s="19" t="s">
        <v>188</v>
      </c>
      <c r="AD439" s="5"/>
      <c r="AE439" s="19">
        <v>4</v>
      </c>
      <c r="AF439" s="19" t="s">
        <v>181</v>
      </c>
      <c r="AG439" s="19" t="s">
        <v>183</v>
      </c>
      <c r="AH439" s="19">
        <v>320</v>
      </c>
      <c r="AI439" s="19" t="s">
        <v>192</v>
      </c>
      <c r="AJ439" s="5"/>
      <c r="AK439" s="5"/>
      <c r="AL439" s="5" t="s">
        <v>122</v>
      </c>
      <c r="AM439" s="5"/>
      <c r="AN439" s="5" t="s">
        <v>546</v>
      </c>
      <c r="AO439" s="5" t="str">
        <f>CONCATENATE("0055-",B439,"-",C439,"-","4",".",AE439,".",AF439,".",AG439,".",AH439,"-",AL439,".",AN439,"-",AI439)</f>
        <v>0055-CPC-GA1-4.4.4.70.320-PS.JH-0002</v>
      </c>
      <c r="AP439" s="5" t="str">
        <f>CONCATENATE("0055-",B439,"-",C439,"-","4",".",AE439,".",AF439,".",AG439,".",AH439,"-",AL439,"-",AN439,"-",AI439,"_",BD439,"_",U439)</f>
        <v>0055-CPC-GA1-4.4.4.70.320-PS-JH-0002_-_ER</v>
      </c>
      <c r="AQ439" s="13" t="s">
        <v>522</v>
      </c>
      <c r="AR439" s="13" t="s">
        <v>356</v>
      </c>
      <c r="AS439" s="13"/>
      <c r="AT439" s="13"/>
      <c r="AU439" s="13" t="s">
        <v>286</v>
      </c>
      <c r="AV439" s="13" t="s">
        <v>287</v>
      </c>
      <c r="AW439" s="13" t="str">
        <f>CONCATENATE(AQ439," ",AS439,CHAR(10),W439,CHAR(10),AU439)</f>
        <v>AFA&amp;FFS Marshalling cabinet KSPA 9030-01/TECON TU 4371-001-00159093-07 REV.5. 
3-70-JFMC-0001
Passport</v>
      </c>
      <c r="AX439" s="13" t="str">
        <f>CONCATENATE(AR439," ",AT439,CHAR(10),W439,CHAR(10),AV439)</f>
        <v>Контроллер для систем пожарной автоматики КСПА 9030-01/Текон, ТУ 4371-001-00159093-07 изм.5. Шкаф кроссовый АСПС и ПТ. 
3-70-JFMC-0001
Паспорт</v>
      </c>
      <c r="AY439" s="5"/>
      <c r="AZ439" s="5" t="s">
        <v>490</v>
      </c>
      <c r="BA439" s="5" t="s">
        <v>489</v>
      </c>
      <c r="BB439" s="5" t="str">
        <f>IF(FW439&gt;0,"02",IF(FN439&gt;0,"01",IF(FE439&gt;0,"00",IF(EM439&gt;0,"G1",IF(ED439&gt;0,"F1",IF(DU439&gt;0,"E1",IF(DL439&gt;0,"D1",IF(DC439&gt;0,"C1",IF(CT439&gt;0,"B1",IF(BM439&gt;0,"A1","-"))))))))))</f>
        <v>-</v>
      </c>
      <c r="BC439" s="167" t="str">
        <f t="shared" si="417"/>
        <v>-</v>
      </c>
      <c r="BD439" s="5" t="str">
        <f t="shared" si="418"/>
        <v>-</v>
      </c>
      <c r="BE439" s="5"/>
      <c r="BF439" s="5"/>
      <c r="BG439" s="12"/>
      <c r="BH439" s="5"/>
      <c r="BI439" s="5"/>
      <c r="BJ439" s="54">
        <f>FB439-(28+15)</f>
        <v>44227</v>
      </c>
      <c r="BK439" s="54">
        <f ca="1">IF(BM439&gt;0,BL439,IF(BJ439&lt;TODAY(),WORKDAY(TODAY(),10),BJ439))</f>
        <v>44294</v>
      </c>
      <c r="BL439" s="54"/>
      <c r="BM439" s="5"/>
      <c r="BN439" s="167"/>
      <c r="BO439" s="167"/>
      <c r="BP439" s="167"/>
      <c r="BQ439" s="167"/>
      <c r="BR439" s="157"/>
      <c r="BS439" s="157"/>
      <c r="BT439" s="157"/>
      <c r="BU439" s="157"/>
      <c r="BV439" s="157"/>
      <c r="BW439" s="147"/>
      <c r="BX439" s="147"/>
      <c r="BY439" s="147"/>
      <c r="BZ439" s="147"/>
      <c r="CA439" s="147"/>
      <c r="CB439" s="125"/>
      <c r="CC439" s="125"/>
      <c r="CD439" s="125"/>
      <c r="CE439" s="125"/>
      <c r="CF439" s="125"/>
      <c r="CG439" s="125"/>
      <c r="CH439" s="125"/>
      <c r="CI439" s="125"/>
      <c r="CJ439" s="125"/>
      <c r="CK439" s="125"/>
      <c r="CL439" s="24">
        <f>WORKDAY(BJ439,20)</f>
        <v>44253</v>
      </c>
      <c r="CM439" s="24" t="str">
        <f>IF(BM439&gt;0,WORKDAY(BK439,10),"-")</f>
        <v>-</v>
      </c>
      <c r="CN439" s="54"/>
      <c r="CO439" s="117"/>
      <c r="CP439" s="34">
        <v>3</v>
      </c>
      <c r="CQ439" s="24">
        <f>WORKDAY(CL439,10)</f>
        <v>44267</v>
      </c>
      <c r="CR439" s="24" t="str">
        <f>IF(CO439&gt;0,WORKDAY(CM439,10),"-")</f>
        <v>-</v>
      </c>
      <c r="CS439" s="54"/>
      <c r="CT439" s="5"/>
      <c r="CU439" s="24" t="str">
        <f>IF(CT439&gt;0,WORKDAY(CQ439,10),"-")</f>
        <v>-</v>
      </c>
      <c r="CV439" s="24" t="str">
        <f>IF(CT439&gt;0,WORKDAY(CR439,10),"-")</f>
        <v>-</v>
      </c>
      <c r="CW439" s="54"/>
      <c r="CX439" s="5"/>
      <c r="CY439" s="34"/>
      <c r="CZ439" s="24" t="str">
        <f>IF(CX439&gt;0,WORKDAY(CU439,10),"-")</f>
        <v>-</v>
      </c>
      <c r="DA439" s="24" t="str">
        <f>IF(CX439&gt;0,WORKDAY(CV439,10),"-")</f>
        <v>-</v>
      </c>
      <c r="DB439" s="24"/>
      <c r="DC439" s="5"/>
      <c r="DD439" s="24" t="str">
        <f>IF(DC439&gt;0,WORKDAY(CZ439,10),"-")</f>
        <v>-</v>
      </c>
      <c r="DE439" s="24" t="str">
        <f>IF(DC439&gt;0,WORKDAY(DA439,10),"-")</f>
        <v>-</v>
      </c>
      <c r="DF439" s="5"/>
      <c r="DG439" s="5"/>
      <c r="DH439" s="54"/>
      <c r="DI439" s="24" t="str">
        <f>IF(DG439&gt;0,WORKDAY(DD439,10),"-")</f>
        <v>-</v>
      </c>
      <c r="DJ439" s="24" t="str">
        <f>IF(DG439&gt;0,WORKDAY(DE439,10),"-")</f>
        <v>-</v>
      </c>
      <c r="DK439" s="5"/>
      <c r="DL439" s="5"/>
      <c r="DM439" s="24" t="str">
        <f>IF(DL439&gt;0,WORKDAY(DI439,10),"-")</f>
        <v>-</v>
      </c>
      <c r="DN439" s="24" t="str">
        <f>IF(DL439&gt;0,WORKDAY(DJ439,10),"-")</f>
        <v>-</v>
      </c>
      <c r="DO439" s="5"/>
      <c r="DP439" s="5"/>
      <c r="DQ439" s="54"/>
      <c r="DR439" s="24" t="str">
        <f>IF(DP439&gt;0,WORKDAY(DM439,10),"-")</f>
        <v>-</v>
      </c>
      <c r="DS439" s="24" t="str">
        <f>IF(DP439&gt;0,WORKDAY(DN439,10),"-")</f>
        <v>-</v>
      </c>
      <c r="DT439" s="5"/>
      <c r="DU439" s="5"/>
      <c r="DV439" s="24" t="str">
        <f>IF(DU439&gt;0,WORKDAY(DR439,10),"-")</f>
        <v>-</v>
      </c>
      <c r="DW439" s="24" t="str">
        <f>IF(DU439&gt;0,WORKDAY(DS439,10),"-")</f>
        <v>-</v>
      </c>
      <c r="DX439" s="5"/>
      <c r="DY439" s="5"/>
      <c r="DZ439" s="54"/>
      <c r="EA439" s="24" t="str">
        <f>IF(DY439&gt;0,WORKDAY(DV439,10),"-")</f>
        <v>-</v>
      </c>
      <c r="EB439" s="24" t="str">
        <f>IF(DY439&gt;0,WORKDAY(DW439,10),"-")</f>
        <v>-</v>
      </c>
      <c r="EC439" s="5"/>
      <c r="ED439" s="5"/>
      <c r="EE439" s="24" t="str">
        <f>IF(ED439&gt;0,WORKDAY(EA439,10),"-")</f>
        <v>-</v>
      </c>
      <c r="EF439" s="24" t="str">
        <f>IF(ED439&gt;0,WORKDAY(EB439,10),"-")</f>
        <v>-</v>
      </c>
      <c r="EG439" s="5"/>
      <c r="EH439" s="5"/>
      <c r="EI439" s="54"/>
      <c r="EJ439" s="24" t="str">
        <f>IF(EH439&gt;0,WORKDAY(EE439,10),"-")</f>
        <v>-</v>
      </c>
      <c r="EK439" s="24" t="str">
        <f>IF(EH439&gt;0,WORKDAY(EF439,10),"-")</f>
        <v>-</v>
      </c>
      <c r="EL439" s="5"/>
      <c r="EM439" s="5"/>
      <c r="EN439" s="24" t="str">
        <f>IF(EM439&gt;0,WORKDAY(EJ439,10),"-")</f>
        <v>-</v>
      </c>
      <c r="EO439" s="24" t="str">
        <f>IF(EM439&gt;0,WORKDAY(EK439,10),"-")</f>
        <v>-</v>
      </c>
      <c r="EP439" s="5"/>
      <c r="EQ439" s="5"/>
      <c r="ER439" s="54"/>
      <c r="ES439" s="54"/>
      <c r="ET439" s="54"/>
      <c r="EU439" s="54"/>
      <c r="EV439" s="54"/>
      <c r="EW439" s="24"/>
      <c r="EX439" s="24"/>
      <c r="EY439" s="167"/>
      <c r="EZ439" s="167"/>
      <c r="FA439" s="193"/>
      <c r="FB439" s="214">
        <v>44270</v>
      </c>
      <c r="FC439" s="214">
        <f ca="1">IF(BK439&gt;0,IF(DC439&gt;0,WORKDAY(DB439,20),IF(CT439&gt;0,WORKDAY(CS439,30),IF(CO439&gt;0,WORKDAY(CN439,40),FB439))),"-")</f>
        <v>44270</v>
      </c>
      <c r="FD439" s="167"/>
      <c r="FE439" s="167"/>
      <c r="FF439" s="24" t="str">
        <f>IF(FE439&gt;0,WORKDAY(FB439,10),"-")</f>
        <v>-</v>
      </c>
      <c r="FG439" s="24" t="str">
        <f>IF(FE439&gt;0,WORKDAY(FC439,10),"-")</f>
        <v>-</v>
      </c>
      <c r="FH439" s="167"/>
      <c r="FI439" s="167"/>
      <c r="FJ439" s="196">
        <v>1</v>
      </c>
      <c r="FK439" s="24"/>
      <c r="FL439" s="24">
        <f>FK439</f>
        <v>0</v>
      </c>
      <c r="FM439" s="5"/>
      <c r="FN439" s="5"/>
      <c r="FO439" s="24" t="str">
        <f>IF(FN439&gt;0,WORKDAY(FK439,10),"-")</f>
        <v>-</v>
      </c>
      <c r="FP439" s="24" t="str">
        <f>IF(FN439&gt;0,WORKDAY(FL439,10),"-")</f>
        <v>-</v>
      </c>
      <c r="FQ439" s="5"/>
      <c r="FR439" s="5"/>
      <c r="FS439" s="54"/>
      <c r="FT439" s="24"/>
      <c r="FU439" s="24">
        <f>FT439</f>
        <v>0</v>
      </c>
      <c r="FV439" s="5"/>
      <c r="FW439" s="5"/>
      <c r="FX439" s="24" t="str">
        <f>IF(FW439&gt;0,WORKDAY(FT439,10),"-")</f>
        <v>-</v>
      </c>
      <c r="FY439" s="24" t="str">
        <f>IF(FW439&gt;0,WORKDAY(FU439,10),"-")</f>
        <v>-</v>
      </c>
      <c r="FZ439" s="5"/>
      <c r="GA439" s="5"/>
      <c r="GB439" s="54"/>
      <c r="GC439" s="54"/>
      <c r="GD439" s="54"/>
      <c r="GE439" s="54"/>
      <c r="GF439" s="54"/>
      <c r="GG439" s="54"/>
      <c r="GH439" s="54"/>
      <c r="GI439" s="54"/>
      <c r="GJ439" s="54"/>
      <c r="GK439" s="54"/>
      <c r="GL439" s="54"/>
      <c r="GM439" s="54"/>
      <c r="GN439" s="54"/>
      <c r="GO439" s="54"/>
      <c r="GP439" s="54"/>
      <c r="GQ439" s="54"/>
      <c r="GR439" s="54"/>
      <c r="GS439" s="54"/>
      <c r="GT439" s="54"/>
      <c r="GU439" s="54"/>
      <c r="GV439" s="54"/>
      <c r="GW439" s="54"/>
      <c r="GX439" s="54"/>
      <c r="GY439" s="54"/>
      <c r="GZ439" s="193"/>
      <c r="HA439" s="54"/>
      <c r="HB439" s="54"/>
      <c r="HC439" s="54"/>
      <c r="HD439" s="34">
        <f t="shared" ca="1" si="379"/>
        <v>1</v>
      </c>
      <c r="HE439" s="25">
        <f t="shared" si="404"/>
        <v>0</v>
      </c>
      <c r="HF439" s="25">
        <f t="shared" ca="1" si="405"/>
        <v>1.5197568389057751E-3</v>
      </c>
      <c r="HG439" s="25">
        <f t="shared" si="406"/>
        <v>0</v>
      </c>
      <c r="HH439" s="25">
        <f t="shared" ca="1" si="407"/>
        <v>2.012072434607646E-3</v>
      </c>
      <c r="HI439" s="25"/>
      <c r="HJ439" s="25"/>
      <c r="HK439" s="5"/>
      <c r="HL439" s="24" t="str">
        <f t="shared" ca="1" si="374"/>
        <v>-</v>
      </c>
      <c r="HM439" s="107"/>
      <c r="HN439" s="85"/>
      <c r="HO439" s="204" t="str">
        <f t="shared" si="380"/>
        <v>не выгружено A1</v>
      </c>
      <c r="HP439" s="204" t="str">
        <f t="shared" si="381"/>
        <v>не выгружено 00</v>
      </c>
      <c r="HQ439" s="182" t="str">
        <f t="shared" si="382"/>
        <v>не выгружено A1</v>
      </c>
      <c r="HR439" s="182" t="str">
        <f t="shared" si="383"/>
        <v>не выгружено A1</v>
      </c>
      <c r="HS439" s="182" t="b">
        <f t="shared" si="384"/>
        <v>0</v>
      </c>
      <c r="HT439" s="182" t="str">
        <f t="shared" si="385"/>
        <v>не выгружено A1</v>
      </c>
      <c r="HU439" s="182" t="str">
        <f t="shared" si="386"/>
        <v>не выгружено A1</v>
      </c>
      <c r="HV439" s="191" t="str">
        <f t="shared" si="387"/>
        <v>не выгружено A1</v>
      </c>
      <c r="HW439" s="184" t="str">
        <f t="shared" si="388"/>
        <v>не выгружено A1</v>
      </c>
      <c r="HX439" s="191" t="str">
        <f t="shared" si="389"/>
        <v>не выгружено A1</v>
      </c>
      <c r="HY439" s="183"/>
      <c r="HZ439" s="182" t="str">
        <f t="shared" si="390"/>
        <v>не выгружено</v>
      </c>
      <c r="IA439" s="182" t="str">
        <f t="shared" si="391"/>
        <v>A1</v>
      </c>
      <c r="IB439" s="182" t="str">
        <f t="shared" si="392"/>
        <v>не выгружено</v>
      </c>
      <c r="IC439" s="182" t="str">
        <f t="shared" si="393"/>
        <v>A1</v>
      </c>
      <c r="ID439" s="182" t="str">
        <f t="shared" si="394"/>
        <v>A1</v>
      </c>
      <c r="IE439" s="185" t="str">
        <f t="shared" si="395"/>
        <v>выгрузить A1</v>
      </c>
      <c r="IF439" s="135" t="s">
        <v>705</v>
      </c>
      <c r="IG439" s="181">
        <v>1</v>
      </c>
      <c r="IH439" s="85"/>
      <c r="II439" s="85"/>
      <c r="IJ439" s="85"/>
      <c r="IK439" s="85"/>
      <c r="IL439" s="85"/>
      <c r="IM439" s="85"/>
      <c r="IN439" s="85"/>
      <c r="IO439" s="85"/>
      <c r="IP439" s="85"/>
      <c r="IQ439" s="85"/>
      <c r="IR439" s="85"/>
      <c r="IS439" s="85"/>
      <c r="IT439" s="85"/>
      <c r="IU439" s="85"/>
      <c r="IV439" s="85"/>
      <c r="IW439" s="85"/>
      <c r="IX439" s="85"/>
      <c r="IY439" s="85"/>
      <c r="IZ439" s="85"/>
      <c r="JA439" s="85"/>
      <c r="JB439" s="85"/>
      <c r="JC439" s="85"/>
      <c r="JD439" s="85"/>
      <c r="JE439" s="85"/>
      <c r="JF439" s="85"/>
      <c r="JG439" s="85"/>
      <c r="JH439" s="85"/>
      <c r="JI439" s="85"/>
      <c r="JJ439" s="85"/>
      <c r="JK439" s="85"/>
      <c r="JL439" s="85"/>
      <c r="JM439" s="85"/>
      <c r="JN439" s="85"/>
      <c r="JO439" s="85"/>
      <c r="JP439" s="85"/>
      <c r="JQ439" s="85"/>
      <c r="JR439" s="85"/>
      <c r="JS439" s="85"/>
      <c r="JT439" s="85"/>
      <c r="JU439" s="85"/>
      <c r="JV439" s="85"/>
      <c r="JW439" s="85"/>
      <c r="JX439" s="85"/>
      <c r="JY439" s="85"/>
      <c r="JZ439" s="85"/>
      <c r="KA439" s="85"/>
      <c r="KB439" s="85"/>
      <c r="KC439" s="85"/>
    </row>
    <row r="440" spans="1:289" s="87" customFormat="1" ht="15" hidden="1" customHeight="1">
      <c r="A440" s="17"/>
      <c r="B440" s="20"/>
      <c r="C440" s="20"/>
      <c r="D440" s="18"/>
      <c r="E440" s="18"/>
      <c r="F440" s="18"/>
      <c r="G440" s="18"/>
      <c r="H440" s="18"/>
      <c r="I440" s="18"/>
      <c r="J440" s="18"/>
      <c r="K440" s="18"/>
      <c r="L440" s="18"/>
      <c r="M440" s="18"/>
      <c r="N440" s="18"/>
      <c r="O440" s="18"/>
      <c r="P440" s="18"/>
      <c r="Q440" s="18"/>
      <c r="R440" s="18"/>
      <c r="S440" s="18"/>
      <c r="T440" s="18"/>
      <c r="U440" s="18"/>
      <c r="V440" s="18"/>
      <c r="W440" s="20"/>
      <c r="X440" s="20"/>
      <c r="Y440" s="20"/>
      <c r="Z440" s="20"/>
      <c r="AA440" s="20"/>
      <c r="AB440" s="20"/>
      <c r="AC440" s="20"/>
      <c r="AD440" s="18"/>
      <c r="AE440" s="20"/>
      <c r="AF440" s="20"/>
      <c r="AG440" s="20"/>
      <c r="AH440" s="20"/>
      <c r="AI440" s="20"/>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71"/>
      <c r="BO440" s="171"/>
      <c r="BP440" s="171"/>
      <c r="BQ440" s="171"/>
      <c r="BR440" s="161"/>
      <c r="BS440" s="161"/>
      <c r="BT440" s="161"/>
      <c r="BU440" s="161"/>
      <c r="BV440" s="161"/>
      <c r="BW440" s="151"/>
      <c r="BX440" s="151"/>
      <c r="BY440" s="151"/>
      <c r="BZ440" s="151"/>
      <c r="CA440" s="151"/>
      <c r="CB440" s="129"/>
      <c r="CC440" s="129"/>
      <c r="CD440" s="129"/>
      <c r="CE440" s="129"/>
      <c r="CF440" s="129"/>
      <c r="CG440" s="129"/>
      <c r="CH440" s="129"/>
      <c r="CI440" s="129"/>
      <c r="CJ440" s="129"/>
      <c r="CK440" s="129"/>
      <c r="CL440" s="18"/>
      <c r="CM440" s="18"/>
      <c r="CN440" s="18"/>
      <c r="CO440" s="118"/>
      <c r="CP440" s="48"/>
      <c r="CQ440" s="18"/>
      <c r="CR440" s="18"/>
      <c r="CS440" s="18"/>
      <c r="CT440" s="18"/>
      <c r="CU440" s="18"/>
      <c r="CV440" s="18"/>
      <c r="CW440" s="18"/>
      <c r="CX440" s="18"/>
      <c r="CY440" s="34"/>
      <c r="CZ440" s="18"/>
      <c r="DA440" s="18"/>
      <c r="DB440" s="18"/>
      <c r="DC440" s="18"/>
      <c r="DD440" s="18"/>
      <c r="DE440" s="18"/>
      <c r="DF440" s="18"/>
      <c r="DG440" s="18"/>
      <c r="DH440" s="45"/>
      <c r="DI440" s="18"/>
      <c r="DJ440" s="18"/>
      <c r="DK440" s="18"/>
      <c r="DL440" s="18"/>
      <c r="DM440" s="18"/>
      <c r="DN440" s="18"/>
      <c r="DO440" s="18"/>
      <c r="DP440" s="18"/>
      <c r="DQ440" s="45"/>
      <c r="DR440" s="18"/>
      <c r="DS440" s="18"/>
      <c r="DT440" s="18"/>
      <c r="DU440" s="18"/>
      <c r="DV440" s="18"/>
      <c r="DW440" s="18"/>
      <c r="DX440" s="18"/>
      <c r="DY440" s="18"/>
      <c r="DZ440" s="45"/>
      <c r="EA440" s="18"/>
      <c r="EB440" s="18"/>
      <c r="EC440" s="18"/>
      <c r="ED440" s="18"/>
      <c r="EE440" s="18"/>
      <c r="EF440" s="18"/>
      <c r="EG440" s="18"/>
      <c r="EH440" s="18"/>
      <c r="EI440" s="45"/>
      <c r="EJ440" s="18"/>
      <c r="EK440" s="18"/>
      <c r="EL440" s="18"/>
      <c r="EM440" s="18"/>
      <c r="EN440" s="18"/>
      <c r="EO440" s="18"/>
      <c r="EP440" s="18"/>
      <c r="EQ440" s="18"/>
      <c r="ER440" s="45"/>
      <c r="ES440" s="110"/>
      <c r="ET440" s="110"/>
      <c r="EU440" s="110"/>
      <c r="EV440" s="110"/>
      <c r="EW440" s="192"/>
      <c r="EX440" s="192"/>
      <c r="EY440" s="192"/>
      <c r="EZ440" s="192"/>
      <c r="FA440" s="199"/>
      <c r="FB440" s="214"/>
      <c r="FC440" s="214"/>
      <c r="FD440" s="18"/>
      <c r="FE440" s="18"/>
      <c r="FF440" s="18"/>
      <c r="FG440" s="18"/>
      <c r="FH440" s="18"/>
      <c r="FI440" s="18"/>
      <c r="FJ440" s="34"/>
      <c r="FK440" s="18"/>
      <c r="FL440" s="18"/>
      <c r="FM440" s="18"/>
      <c r="FN440" s="18"/>
      <c r="FO440" s="18"/>
      <c r="FP440" s="18"/>
      <c r="FQ440" s="18"/>
      <c r="FR440" s="18"/>
      <c r="FS440" s="45"/>
      <c r="FT440" s="18"/>
      <c r="FU440" s="18"/>
      <c r="FV440" s="18"/>
      <c r="FW440" s="18"/>
      <c r="FX440" s="18"/>
      <c r="FY440" s="18"/>
      <c r="FZ440" s="18"/>
      <c r="GA440" s="18"/>
      <c r="GB440" s="45"/>
      <c r="GC440" s="110"/>
      <c r="GD440" s="110"/>
      <c r="GE440" s="110"/>
      <c r="GF440" s="110"/>
      <c r="GG440" s="110"/>
      <c r="GH440" s="110"/>
      <c r="GI440" s="110"/>
      <c r="GJ440" s="110"/>
      <c r="GK440" s="110"/>
      <c r="GL440" s="110"/>
      <c r="GM440" s="110"/>
      <c r="GN440" s="110"/>
      <c r="GO440" s="110"/>
      <c r="GP440" s="110"/>
      <c r="GQ440" s="110"/>
      <c r="GR440" s="110"/>
      <c r="GS440" s="110"/>
      <c r="GT440" s="110"/>
      <c r="GU440" s="110"/>
      <c r="GV440" s="110"/>
      <c r="GW440" s="110"/>
      <c r="GX440" s="110"/>
      <c r="GY440" s="45"/>
      <c r="GZ440" s="199"/>
      <c r="HA440" s="110"/>
      <c r="HB440" s="110"/>
      <c r="HC440" s="110"/>
      <c r="HD440" s="34">
        <f t="shared" si="379"/>
        <v>0</v>
      </c>
      <c r="HE440" s="25">
        <f t="shared" si="404"/>
        <v>0</v>
      </c>
      <c r="HF440" s="25">
        <f t="shared" si="405"/>
        <v>0</v>
      </c>
      <c r="HG440" s="25">
        <f t="shared" si="406"/>
        <v>0</v>
      </c>
      <c r="HH440" s="25">
        <f t="shared" si="407"/>
        <v>0</v>
      </c>
      <c r="HI440" s="25"/>
      <c r="HJ440" s="18"/>
      <c r="HK440" s="18"/>
      <c r="HL440" s="24" t="str">
        <f t="shared" si="374"/>
        <v>-</v>
      </c>
      <c r="HM440" s="107"/>
      <c r="HN440" s="85"/>
      <c r="HO440" s="204" t="str">
        <f t="shared" si="380"/>
        <v>---/---</v>
      </c>
      <c r="HP440" s="204" t="str">
        <f t="shared" si="381"/>
        <v>---/---</v>
      </c>
      <c r="HQ440" s="182" t="str">
        <f t="shared" si="382"/>
        <v>---/---</v>
      </c>
      <c r="HR440" s="182" t="str">
        <f t="shared" si="383"/>
        <v>---/---</v>
      </c>
      <c r="HS440" s="182" t="b">
        <f t="shared" si="384"/>
        <v>0</v>
      </c>
      <c r="HT440" s="182" t="str">
        <f t="shared" si="385"/>
        <v>---/---</v>
      </c>
      <c r="HU440" s="182" t="str">
        <f t="shared" si="386"/>
        <v>---/---</v>
      </c>
      <c r="HV440" s="191" t="str">
        <f t="shared" si="387"/>
        <v>---/---</v>
      </c>
      <c r="HW440" s="184" t="str">
        <f t="shared" si="388"/>
        <v>---/---</v>
      </c>
      <c r="HX440" s="191" t="str">
        <f t="shared" si="389"/>
        <v>---/---</v>
      </c>
      <c r="HY440" s="183"/>
      <c r="HZ440" s="182" t="str">
        <f t="shared" si="390"/>
        <v>---/---</v>
      </c>
      <c r="IA440" s="182" t="str">
        <f t="shared" si="391"/>
        <v>---/---</v>
      </c>
      <c r="IB440" s="182" t="str">
        <f t="shared" si="392"/>
        <v>---/---</v>
      </c>
      <c r="IC440" s="182" t="str">
        <f t="shared" si="393"/>
        <v>---/---</v>
      </c>
      <c r="ID440" s="182" t="str">
        <f t="shared" si="394"/>
        <v>---/---</v>
      </c>
      <c r="IE440" s="185" t="str">
        <f t="shared" si="395"/>
        <v>---/---</v>
      </c>
      <c r="IF440" s="135" t="s">
        <v>717</v>
      </c>
      <c r="IG440" s="181">
        <v>1</v>
      </c>
      <c r="IH440" s="85"/>
      <c r="II440" s="85"/>
      <c r="IJ440" s="85"/>
      <c r="IK440" s="85"/>
      <c r="IL440" s="85"/>
      <c r="IM440" s="85"/>
      <c r="IN440" s="85"/>
      <c r="IO440" s="85"/>
      <c r="IP440" s="85"/>
      <c r="IQ440" s="85"/>
      <c r="IR440" s="85"/>
      <c r="IS440" s="85"/>
      <c r="IT440" s="85"/>
      <c r="IU440" s="85"/>
      <c r="IV440" s="85"/>
      <c r="IW440" s="85"/>
      <c r="IX440" s="85"/>
      <c r="IY440" s="85"/>
      <c r="IZ440" s="85"/>
      <c r="JA440" s="85"/>
      <c r="JB440" s="85"/>
      <c r="JC440" s="85"/>
      <c r="JD440" s="85"/>
      <c r="JE440" s="85"/>
      <c r="JF440" s="85"/>
      <c r="JG440" s="85"/>
      <c r="JH440" s="85"/>
      <c r="JI440" s="85"/>
      <c r="JJ440" s="85"/>
      <c r="JK440" s="85"/>
      <c r="JL440" s="85"/>
      <c r="JM440" s="85"/>
      <c r="JN440" s="85"/>
      <c r="JO440" s="85"/>
      <c r="JP440" s="85"/>
      <c r="JQ440" s="85"/>
      <c r="JR440" s="85"/>
      <c r="JS440" s="85"/>
      <c r="JT440" s="85"/>
      <c r="JU440" s="85"/>
      <c r="JV440" s="85"/>
      <c r="JW440" s="85"/>
      <c r="JX440" s="85"/>
      <c r="JY440" s="85"/>
      <c r="JZ440" s="85"/>
      <c r="KA440" s="85"/>
      <c r="KB440" s="85"/>
      <c r="KC440" s="85"/>
    </row>
    <row r="441" spans="1:289" s="57" customFormat="1" ht="45" hidden="1" customHeight="1">
      <c r="A441" s="17"/>
      <c r="B441" s="20"/>
      <c r="C441" s="20"/>
      <c r="D441" s="18"/>
      <c r="E441" s="18"/>
      <c r="F441" s="18"/>
      <c r="G441" s="18"/>
      <c r="H441" s="18"/>
      <c r="I441" s="18"/>
      <c r="J441" s="18"/>
      <c r="K441" s="18"/>
      <c r="L441" s="18"/>
      <c r="M441" s="18"/>
      <c r="N441" s="18"/>
      <c r="O441" s="18"/>
      <c r="P441" s="18"/>
      <c r="Q441" s="18"/>
      <c r="R441" s="18"/>
      <c r="S441" s="18"/>
      <c r="T441" s="18"/>
      <c r="U441" s="18"/>
      <c r="V441" s="18"/>
      <c r="W441" s="20"/>
      <c r="X441" s="20"/>
      <c r="Y441" s="20"/>
      <c r="Z441" s="20"/>
      <c r="AA441" s="20"/>
      <c r="AB441" s="20"/>
      <c r="AC441" s="20"/>
      <c r="AD441" s="18"/>
      <c r="AE441" s="20"/>
      <c r="AF441" s="20"/>
      <c r="AG441" s="20"/>
      <c r="AH441" s="20"/>
      <c r="AI441" s="20"/>
      <c r="AJ441" s="18"/>
      <c r="AK441" s="18"/>
      <c r="AL441" s="18"/>
      <c r="AM441" s="18"/>
      <c r="AN441" s="18"/>
      <c r="AO441" s="18"/>
      <c r="AP441" s="18"/>
      <c r="AQ441" s="39" t="s">
        <v>598</v>
      </c>
      <c r="AR441" s="39" t="s">
        <v>599</v>
      </c>
      <c r="AS441" s="39"/>
      <c r="AT441" s="39"/>
      <c r="AU441" s="39" t="s">
        <v>600</v>
      </c>
      <c r="AV441" s="39" t="s">
        <v>601</v>
      </c>
      <c r="AW441" s="39" t="s">
        <v>600</v>
      </c>
      <c r="AX441" s="39" t="s">
        <v>601</v>
      </c>
      <c r="AY441" s="18"/>
      <c r="AZ441" s="18"/>
      <c r="BA441" s="18"/>
      <c r="BB441" s="18"/>
      <c r="BC441" s="18"/>
      <c r="BD441" s="18"/>
      <c r="BE441" s="18"/>
      <c r="BF441" s="18"/>
      <c r="BG441" s="18"/>
      <c r="BH441" s="18"/>
      <c r="BI441" s="18"/>
      <c r="BJ441" s="18"/>
      <c r="BK441" s="18"/>
      <c r="BL441" s="18"/>
      <c r="BM441" s="18"/>
      <c r="BN441" s="171"/>
      <c r="BO441" s="171"/>
      <c r="BP441" s="171"/>
      <c r="BQ441" s="171"/>
      <c r="BR441" s="161"/>
      <c r="BS441" s="161"/>
      <c r="BT441" s="161"/>
      <c r="BU441" s="161"/>
      <c r="BV441" s="161"/>
      <c r="BW441" s="151"/>
      <c r="BX441" s="151"/>
      <c r="BY441" s="151"/>
      <c r="BZ441" s="151"/>
      <c r="CA441" s="151"/>
      <c r="CB441" s="129"/>
      <c r="CC441" s="129"/>
      <c r="CD441" s="129"/>
      <c r="CE441" s="129"/>
      <c r="CF441" s="129"/>
      <c r="CG441" s="129"/>
      <c r="CH441" s="129"/>
      <c r="CI441" s="129"/>
      <c r="CJ441" s="129"/>
      <c r="CK441" s="129"/>
      <c r="CL441" s="18"/>
      <c r="CM441" s="18"/>
      <c r="CN441" s="18"/>
      <c r="CO441" s="118"/>
      <c r="CP441" s="48"/>
      <c r="CQ441" s="18"/>
      <c r="CR441" s="18"/>
      <c r="CS441" s="18"/>
      <c r="CT441" s="18"/>
      <c r="CU441" s="18"/>
      <c r="CV441" s="18"/>
      <c r="CW441" s="18"/>
      <c r="CX441" s="18"/>
      <c r="CY441" s="34"/>
      <c r="CZ441" s="18"/>
      <c r="DA441" s="18"/>
      <c r="DB441" s="18"/>
      <c r="DC441" s="18"/>
      <c r="DD441" s="18"/>
      <c r="DE441" s="18"/>
      <c r="DF441" s="18"/>
      <c r="DG441" s="18"/>
      <c r="DH441" s="45"/>
      <c r="DI441" s="18"/>
      <c r="DJ441" s="18"/>
      <c r="DK441" s="18"/>
      <c r="DL441" s="18"/>
      <c r="DM441" s="18"/>
      <c r="DN441" s="18"/>
      <c r="DO441" s="18"/>
      <c r="DP441" s="18"/>
      <c r="DQ441" s="45"/>
      <c r="DR441" s="18"/>
      <c r="DS441" s="18"/>
      <c r="DT441" s="18"/>
      <c r="DU441" s="18"/>
      <c r="DV441" s="18"/>
      <c r="DW441" s="18"/>
      <c r="DX441" s="18"/>
      <c r="DY441" s="18"/>
      <c r="DZ441" s="45"/>
      <c r="EA441" s="18"/>
      <c r="EB441" s="18"/>
      <c r="EC441" s="18"/>
      <c r="ED441" s="18"/>
      <c r="EE441" s="18"/>
      <c r="EF441" s="18"/>
      <c r="EG441" s="18"/>
      <c r="EH441" s="18"/>
      <c r="EI441" s="45"/>
      <c r="EJ441" s="18"/>
      <c r="EK441" s="18"/>
      <c r="EL441" s="18"/>
      <c r="EM441" s="18"/>
      <c r="EN441" s="18"/>
      <c r="EO441" s="18"/>
      <c r="EP441" s="18"/>
      <c r="EQ441" s="18"/>
      <c r="ER441" s="45"/>
      <c r="ES441" s="110"/>
      <c r="ET441" s="110"/>
      <c r="EU441" s="110"/>
      <c r="EV441" s="110"/>
      <c r="EW441" s="192"/>
      <c r="EX441" s="192"/>
      <c r="EY441" s="192"/>
      <c r="EZ441" s="192"/>
      <c r="FA441" s="199"/>
      <c r="FB441" s="214" t="s">
        <v>351</v>
      </c>
      <c r="FC441" s="214" t="str">
        <f t="shared" ref="FC441:FC446" si="419">IF(BK441&gt;0,IF(DC441&gt;0,WORKDAY(DB441,20),IF(CT441&gt;0,WORKDAY(CS441,30),IF(CO441&gt;0,WORKDAY(CN441,40),FB441))),"-")</f>
        <v>-</v>
      </c>
      <c r="FD441" s="18"/>
      <c r="FE441" s="18"/>
      <c r="FF441" s="18"/>
      <c r="FG441" s="18"/>
      <c r="FH441" s="18"/>
      <c r="FI441" s="18"/>
      <c r="FJ441" s="34"/>
      <c r="FK441" s="40"/>
      <c r="FL441" s="40" t="e">
        <f>IF(#REF!&gt;0,IF(DL441&gt;0,WORKDAY(DK441,20),IF(DC441&gt;0,WORKDAY(DB441,30),IF(CX441&gt;0,WORKDAY(CW441,40),FK441))),"-")</f>
        <v>#REF!</v>
      </c>
      <c r="FM441" s="18"/>
      <c r="FN441" s="18"/>
      <c r="FO441" s="18"/>
      <c r="FP441" s="18"/>
      <c r="FQ441" s="18"/>
      <c r="FR441" s="18"/>
      <c r="FS441" s="45"/>
      <c r="FT441" s="40"/>
      <c r="FU441" s="40" t="e">
        <f>IF(#REF!&gt;0,IF(DU441&gt;0,WORKDAY(DT441,20),IF(DL441&gt;0,WORKDAY(DK441,30),IF(DG441&gt;0,WORKDAY(DF441,40),FT441))),"-")</f>
        <v>#REF!</v>
      </c>
      <c r="FV441" s="18"/>
      <c r="FW441" s="18"/>
      <c r="FX441" s="18"/>
      <c r="FY441" s="18"/>
      <c r="FZ441" s="18"/>
      <c r="GA441" s="18"/>
      <c r="GB441" s="45"/>
      <c r="GC441" s="110"/>
      <c r="GD441" s="110"/>
      <c r="GE441" s="110"/>
      <c r="GF441" s="110"/>
      <c r="GG441" s="110"/>
      <c r="GH441" s="110"/>
      <c r="GI441" s="110"/>
      <c r="GJ441" s="110"/>
      <c r="GK441" s="110"/>
      <c r="GL441" s="110"/>
      <c r="GM441" s="110"/>
      <c r="GN441" s="110"/>
      <c r="GO441" s="110"/>
      <c r="GP441" s="110"/>
      <c r="GQ441" s="110"/>
      <c r="GR441" s="110"/>
      <c r="GS441" s="110"/>
      <c r="GT441" s="110"/>
      <c r="GU441" s="110"/>
      <c r="GV441" s="110"/>
      <c r="GW441" s="110"/>
      <c r="GX441" s="110"/>
      <c r="GY441" s="45"/>
      <c r="GZ441" s="199"/>
      <c r="HA441" s="110"/>
      <c r="HB441" s="110"/>
      <c r="HC441" s="110"/>
      <c r="HD441" s="34">
        <f t="shared" si="379"/>
        <v>0</v>
      </c>
      <c r="HE441" s="25">
        <f t="shared" si="404"/>
        <v>0</v>
      </c>
      <c r="HF441" s="41">
        <f t="shared" si="405"/>
        <v>0</v>
      </c>
      <c r="HG441" s="25">
        <f t="shared" si="406"/>
        <v>0</v>
      </c>
      <c r="HH441" s="25">
        <f t="shared" si="407"/>
        <v>0</v>
      </c>
      <c r="HI441" s="41"/>
      <c r="HJ441" s="18"/>
      <c r="HK441" s="18"/>
      <c r="HL441" s="40" t="str">
        <f t="shared" si="374"/>
        <v>-</v>
      </c>
      <c r="HM441" s="107"/>
      <c r="HN441" s="85"/>
      <c r="HO441" s="204" t="str">
        <f t="shared" si="380"/>
        <v>---/---</v>
      </c>
      <c r="HP441" s="204" t="str">
        <f t="shared" si="381"/>
        <v>---/---</v>
      </c>
      <c r="HQ441" s="182" t="str">
        <f t="shared" si="382"/>
        <v>---/---</v>
      </c>
      <c r="HR441" s="182" t="str">
        <f t="shared" si="383"/>
        <v>---/---</v>
      </c>
      <c r="HS441" s="182" t="b">
        <f t="shared" si="384"/>
        <v>0</v>
      </c>
      <c r="HT441" s="182" t="str">
        <f t="shared" si="385"/>
        <v>---/---</v>
      </c>
      <c r="HU441" s="182" t="str">
        <f t="shared" si="386"/>
        <v>---/---</v>
      </c>
      <c r="HV441" s="191" t="str">
        <f t="shared" si="387"/>
        <v>---/---</v>
      </c>
      <c r="HW441" s="184" t="str">
        <f t="shared" si="388"/>
        <v>---/---</v>
      </c>
      <c r="HX441" s="191" t="str">
        <f t="shared" si="389"/>
        <v>---/---</v>
      </c>
      <c r="HY441" s="183"/>
      <c r="HZ441" s="182" t="str">
        <f t="shared" si="390"/>
        <v>---/---</v>
      </c>
      <c r="IA441" s="182" t="str">
        <f t="shared" si="391"/>
        <v>---/---</v>
      </c>
      <c r="IB441" s="182" t="str">
        <f t="shared" si="392"/>
        <v>---/---</v>
      </c>
      <c r="IC441" s="182" t="str">
        <f t="shared" si="393"/>
        <v>---/---</v>
      </c>
      <c r="ID441" s="182" t="str">
        <f t="shared" si="394"/>
        <v>---/---</v>
      </c>
      <c r="IE441" s="185" t="str">
        <f t="shared" si="395"/>
        <v>---/---</v>
      </c>
      <c r="IF441" s="135" t="s">
        <v>717</v>
      </c>
      <c r="IG441" s="181">
        <v>1</v>
      </c>
      <c r="IH441" s="85"/>
      <c r="II441" s="85"/>
      <c r="IJ441" s="85"/>
      <c r="IK441" s="85"/>
      <c r="IL441" s="85"/>
      <c r="IM441" s="85"/>
      <c r="IN441" s="85"/>
      <c r="IO441" s="85"/>
      <c r="IP441" s="85"/>
      <c r="IQ441" s="85"/>
      <c r="IR441" s="85"/>
      <c r="IS441" s="85"/>
      <c r="IT441" s="85"/>
      <c r="IU441" s="85"/>
      <c r="IV441" s="85"/>
      <c r="IW441" s="85"/>
      <c r="IX441" s="85"/>
      <c r="IY441" s="85"/>
      <c r="IZ441" s="85"/>
      <c r="JA441" s="85"/>
      <c r="JB441" s="85"/>
      <c r="JC441" s="85"/>
      <c r="JD441" s="85"/>
      <c r="JE441" s="85"/>
      <c r="JF441" s="85"/>
      <c r="JG441" s="85"/>
      <c r="JH441" s="85"/>
      <c r="JI441" s="85"/>
      <c r="JJ441" s="85"/>
      <c r="JK441" s="85"/>
      <c r="JL441" s="85"/>
      <c r="JM441" s="85"/>
      <c r="JN441" s="85"/>
      <c r="JO441" s="85"/>
      <c r="JP441" s="85"/>
      <c r="JQ441" s="85"/>
      <c r="JR441" s="85"/>
      <c r="JS441" s="85"/>
      <c r="JT441" s="85"/>
      <c r="JU441" s="85"/>
      <c r="JV441" s="85"/>
      <c r="JW441" s="85"/>
      <c r="JX441" s="85"/>
      <c r="JY441" s="85"/>
      <c r="JZ441" s="85"/>
      <c r="KA441" s="85"/>
      <c r="KB441" s="85"/>
      <c r="KC441" s="85"/>
    </row>
    <row r="442" spans="1:289" s="57" customFormat="1" ht="42.75" hidden="1" customHeight="1">
      <c r="A442" s="6"/>
      <c r="B442" s="19" t="s">
        <v>156</v>
      </c>
      <c r="C442" s="19" t="s">
        <v>157</v>
      </c>
      <c r="D442" s="5"/>
      <c r="E442" s="5"/>
      <c r="F442" s="5"/>
      <c r="G442" s="5"/>
      <c r="H442" s="5" t="s">
        <v>727</v>
      </c>
      <c r="I442" s="5" t="s">
        <v>736</v>
      </c>
      <c r="J442" s="5"/>
      <c r="K442" s="5"/>
      <c r="L442" s="5"/>
      <c r="M442" s="5"/>
      <c r="N442" s="5"/>
      <c r="O442" s="5"/>
      <c r="P442" s="5" t="s">
        <v>751</v>
      </c>
      <c r="Q442" s="5" t="s">
        <v>752</v>
      </c>
      <c r="R442" s="5" t="s">
        <v>207</v>
      </c>
      <c r="S442" s="5" t="s">
        <v>365</v>
      </c>
      <c r="T442" s="5" t="s">
        <v>368</v>
      </c>
      <c r="U442" s="5" t="s">
        <v>158</v>
      </c>
      <c r="V442" s="5"/>
      <c r="W442" s="19" t="str">
        <f>CONCATENATE(X442,"-",Y442,"-",Z442,AA442,,AB442,"-",AC442)</f>
        <v>3-70-JRCC-0001</v>
      </c>
      <c r="X442" s="19" t="s">
        <v>180</v>
      </c>
      <c r="Y442" s="19">
        <v>70</v>
      </c>
      <c r="Z442" s="19" t="s">
        <v>311</v>
      </c>
      <c r="AA442" s="19" t="s">
        <v>303</v>
      </c>
      <c r="AB442" s="19"/>
      <c r="AC442" s="19" t="s">
        <v>188</v>
      </c>
      <c r="AD442" s="5"/>
      <c r="AE442" s="19">
        <v>4</v>
      </c>
      <c r="AF442" s="19" t="s">
        <v>181</v>
      </c>
      <c r="AG442" s="19" t="s">
        <v>183</v>
      </c>
      <c r="AH442" s="19">
        <v>320</v>
      </c>
      <c r="AI442" s="19" t="s">
        <v>188</v>
      </c>
      <c r="AJ442" s="5"/>
      <c r="AK442" s="5"/>
      <c r="AL442" s="5" t="s">
        <v>124</v>
      </c>
      <c r="AM442" s="5"/>
      <c r="AN442" s="5" t="s">
        <v>167</v>
      </c>
      <c r="AO442" s="5" t="str">
        <f>CONCATENATE("0055-",B442,"-",C442,"-","4",".",AE442,".",AF442,".",AG442,".",AH442,"-",AL442,".",AN442,"-",AI442)</f>
        <v>0055-CPC-GA1-4.4.4.70.320-ASK2.RD-0001</v>
      </c>
      <c r="AP442" s="5" t="str">
        <f>CONCATENATE("0055-",B442,"-",C442,"-","4",".",AE442,".",AF442,".",AG442,".",AH442,"-",AL442,"-",AN442,"-",AI442,"_",BD442,"_",U442)</f>
        <v>0055-CPC-GA1-4.4.4.70.320-ASK2-RD-0001_A1_ER</v>
      </c>
      <c r="AQ442" s="13" t="s">
        <v>326</v>
      </c>
      <c r="AR442" s="13" t="s">
        <v>331</v>
      </c>
      <c r="AS442" s="13"/>
      <c r="AT442" s="13"/>
      <c r="AU442" s="13" t="s">
        <v>318</v>
      </c>
      <c r="AV442" s="13" t="s">
        <v>333</v>
      </c>
      <c r="AW442" s="13" t="str">
        <f>CONCATENATE(AQ442," ",AS442,CHAR(10),W442,CHAR(10),AU442)</f>
        <v>Cabinet of Data Acquisition and Transmission Device  
3-70-JRCC-0001
List of drawings</v>
      </c>
      <c r="AX442" s="13" t="str">
        <f>CONCATENATE(AR442," ",AT442,CHAR(10),W442,CHAR(10),AV442)</f>
        <v>Шкаф УСПД 
3-70-JRCC-0001
Ведомость документов</v>
      </c>
      <c r="AY442" s="5"/>
      <c r="AZ442" s="5" t="s">
        <v>490</v>
      </c>
      <c r="BA442" s="5" t="s">
        <v>489</v>
      </c>
      <c r="BB442" s="5" t="str">
        <f>IF(FW442&gt;0,"02",IF(FN442&gt;0,"01",IF(FE442&gt;0,"00",IF(EM442&gt;0,"G1",IF(ED442&gt;0,"F1",IF(DU442&gt;0,"E1",IF(DL442&gt;0,"D1",IF(DC442&gt;0,"C1",IF(CT442&gt;0,"B1",IF(BM442&gt;0,"A1","-"))))))))))</f>
        <v>A1</v>
      </c>
      <c r="BC442" s="167" t="str">
        <f t="shared" ref="BC442:BC446" si="420">IF(OR(BB442="A1",BB442="B1",BB442="C1",BB442="D1",BB442="E1",BB442="F1",BB442="G1",BB442="H1"),"IFR",IF(OR(BB442="00",BB442="01",BB442="02",BB442="03",BB442="04",BB442="05"),"IFU","-"))</f>
        <v>IFR</v>
      </c>
      <c r="BD442" s="5" t="str">
        <f t="shared" ref="BD442:BD446" si="421">BB442</f>
        <v>A1</v>
      </c>
      <c r="BE442" s="5"/>
      <c r="BF442" s="5"/>
      <c r="BG442" s="12"/>
      <c r="BH442" s="5"/>
      <c r="BI442" s="5"/>
      <c r="BJ442" s="54">
        <f>FB442-(28+15)</f>
        <v>44189</v>
      </c>
      <c r="BK442" s="54">
        <f ca="1">IF(BM442&gt;0,BL442,IF(BJ442&lt;TODAY(),WORKDAY(TODAY(),10),BJ442))</f>
        <v>44251</v>
      </c>
      <c r="BL442" s="193">
        <v>44251</v>
      </c>
      <c r="BM442" s="167" t="s">
        <v>790</v>
      </c>
      <c r="BN442" s="167"/>
      <c r="BO442" s="167"/>
      <c r="BP442" s="167"/>
      <c r="BQ442" s="167"/>
      <c r="BR442" s="157"/>
      <c r="BS442" s="157"/>
      <c r="BT442" s="157"/>
      <c r="BU442" s="157"/>
      <c r="BV442" s="157"/>
      <c r="BW442" s="147"/>
      <c r="BX442" s="147"/>
      <c r="BY442" s="147"/>
      <c r="BZ442" s="147"/>
      <c r="CA442" s="147"/>
      <c r="CB442" s="125"/>
      <c r="CC442" s="125"/>
      <c r="CD442" s="125"/>
      <c r="CE442" s="125"/>
      <c r="CF442" s="125"/>
      <c r="CG442" s="125"/>
      <c r="CH442" s="125"/>
      <c r="CI442" s="125"/>
      <c r="CJ442" s="125"/>
      <c r="CK442" s="125"/>
      <c r="CL442" s="24">
        <f>WORKDAY(BJ442,20)</f>
        <v>44217</v>
      </c>
      <c r="CM442" s="24">
        <f ca="1">IF(BM442&gt;0,WORKDAY(BK442,10),"-")</f>
        <v>44265</v>
      </c>
      <c r="CN442" s="54"/>
      <c r="CO442" s="117"/>
      <c r="CP442" s="34">
        <v>1</v>
      </c>
      <c r="CQ442" s="24">
        <f>WORKDAY(CL442,10)</f>
        <v>44231</v>
      </c>
      <c r="CR442" s="24" t="str">
        <f>IF(CO442&gt;0,WORKDAY(CM442,10),"-")</f>
        <v>-</v>
      </c>
      <c r="CS442" s="54"/>
      <c r="CT442" s="5"/>
      <c r="CU442" s="24" t="str">
        <f>IF(CT442&gt;0,WORKDAY(CQ442,10),"-")</f>
        <v>-</v>
      </c>
      <c r="CV442" s="24" t="str">
        <f>IF(CT442&gt;0,WORKDAY(CR442,10),"-")</f>
        <v>-</v>
      </c>
      <c r="CW442" s="54"/>
      <c r="CX442" s="5"/>
      <c r="CY442" s="34"/>
      <c r="CZ442" s="24" t="str">
        <f>IF(CX442&gt;0,WORKDAY(CU442,10),"-")</f>
        <v>-</v>
      </c>
      <c r="DA442" s="24" t="str">
        <f>IF(CX442&gt;0,WORKDAY(CV442,10),"-")</f>
        <v>-</v>
      </c>
      <c r="DB442" s="24"/>
      <c r="DC442" s="5"/>
      <c r="DD442" s="24" t="str">
        <f>IF(DC442&gt;0,WORKDAY(CZ442,10),"-")</f>
        <v>-</v>
      </c>
      <c r="DE442" s="24" t="str">
        <f>IF(DC442&gt;0,WORKDAY(DA442,10),"-")</f>
        <v>-</v>
      </c>
      <c r="DF442" s="5"/>
      <c r="DG442" s="5"/>
      <c r="DH442" s="54"/>
      <c r="DI442" s="24" t="str">
        <f>IF(DG442&gt;0,WORKDAY(DD442,10),"-")</f>
        <v>-</v>
      </c>
      <c r="DJ442" s="24" t="str">
        <f>IF(DG442&gt;0,WORKDAY(DE442,10),"-")</f>
        <v>-</v>
      </c>
      <c r="DK442" s="5"/>
      <c r="DL442" s="5"/>
      <c r="DM442" s="24" t="str">
        <f>IF(DL442&gt;0,WORKDAY(DI442,10),"-")</f>
        <v>-</v>
      </c>
      <c r="DN442" s="24" t="str">
        <f>IF(DL442&gt;0,WORKDAY(DJ442,10),"-")</f>
        <v>-</v>
      </c>
      <c r="DO442" s="5"/>
      <c r="DP442" s="5"/>
      <c r="DQ442" s="54"/>
      <c r="DR442" s="24" t="str">
        <f>IF(DP442&gt;0,WORKDAY(DM442,10),"-")</f>
        <v>-</v>
      </c>
      <c r="DS442" s="24" t="str">
        <f>IF(DP442&gt;0,WORKDAY(DN442,10),"-")</f>
        <v>-</v>
      </c>
      <c r="DT442" s="5"/>
      <c r="DU442" s="5"/>
      <c r="DV442" s="24" t="str">
        <f>IF(DU442&gt;0,WORKDAY(DR442,10),"-")</f>
        <v>-</v>
      </c>
      <c r="DW442" s="24" t="str">
        <f>IF(DU442&gt;0,WORKDAY(DS442,10),"-")</f>
        <v>-</v>
      </c>
      <c r="DX442" s="5"/>
      <c r="DY442" s="5"/>
      <c r="DZ442" s="54"/>
      <c r="EA442" s="24" t="str">
        <f>IF(DY442&gt;0,WORKDAY(DV442,10),"-")</f>
        <v>-</v>
      </c>
      <c r="EB442" s="24" t="str">
        <f>IF(DY442&gt;0,WORKDAY(DW442,10),"-")</f>
        <v>-</v>
      </c>
      <c r="EC442" s="5"/>
      <c r="ED442" s="5"/>
      <c r="EE442" s="24" t="str">
        <f>IF(ED442&gt;0,WORKDAY(EA442,10),"-")</f>
        <v>-</v>
      </c>
      <c r="EF442" s="24" t="str">
        <f>IF(ED442&gt;0,WORKDAY(EB442,10),"-")</f>
        <v>-</v>
      </c>
      <c r="EG442" s="5"/>
      <c r="EH442" s="5"/>
      <c r="EI442" s="54"/>
      <c r="EJ442" s="24" t="str">
        <f>IF(EH442&gt;0,WORKDAY(EE442,10),"-")</f>
        <v>-</v>
      </c>
      <c r="EK442" s="24" t="str">
        <f>IF(EH442&gt;0,WORKDAY(EF442,10),"-")</f>
        <v>-</v>
      </c>
      <c r="EL442" s="5"/>
      <c r="EM442" s="5"/>
      <c r="EN442" s="24" t="str">
        <f>IF(EM442&gt;0,WORKDAY(EJ442,10),"-")</f>
        <v>-</v>
      </c>
      <c r="EO442" s="24" t="str">
        <f>IF(EM442&gt;0,WORKDAY(EK442,10),"-")</f>
        <v>-</v>
      </c>
      <c r="EP442" s="5"/>
      <c r="EQ442" s="5"/>
      <c r="ER442" s="54"/>
      <c r="ES442" s="54"/>
      <c r="ET442" s="54"/>
      <c r="EU442" s="54"/>
      <c r="EV442" s="54"/>
      <c r="EW442" s="24"/>
      <c r="EX442" s="24"/>
      <c r="EY442" s="167"/>
      <c r="EZ442" s="167"/>
      <c r="FA442" s="193"/>
      <c r="FB442" s="214">
        <v>44232</v>
      </c>
      <c r="FC442" s="214">
        <f t="shared" ca="1" si="419"/>
        <v>44232</v>
      </c>
      <c r="FD442" s="193"/>
      <c r="FE442" s="167"/>
      <c r="FF442" s="24" t="str">
        <f>IF(FE442&gt;0,WORKDAY(FB442,10),"-")</f>
        <v>-</v>
      </c>
      <c r="FG442" s="24" t="str">
        <f>IF(FE442&gt;0,WORKDAY(FC442,10),"-")</f>
        <v>-</v>
      </c>
      <c r="FH442" s="5"/>
      <c r="FI442" s="5"/>
      <c r="FJ442" s="34"/>
      <c r="FK442" s="24"/>
      <c r="FL442" s="24">
        <f>FK442</f>
        <v>0</v>
      </c>
      <c r="FM442" s="5"/>
      <c r="FN442" s="5"/>
      <c r="FO442" s="24" t="str">
        <f>IF(FN442&gt;0,WORKDAY(FK442,10),"-")</f>
        <v>-</v>
      </c>
      <c r="FP442" s="24" t="str">
        <f>IF(FN442&gt;0,WORKDAY(FL442,10),"-")</f>
        <v>-</v>
      </c>
      <c r="FQ442" s="5"/>
      <c r="FR442" s="5"/>
      <c r="FS442" s="54"/>
      <c r="FT442" s="24"/>
      <c r="FU442" s="24">
        <f>FT442</f>
        <v>0</v>
      </c>
      <c r="FV442" s="5"/>
      <c r="FW442" s="5"/>
      <c r="FX442" s="24" t="str">
        <f>IF(FW442&gt;0,WORKDAY(FT442,10),"-")</f>
        <v>-</v>
      </c>
      <c r="FY442" s="24" t="str">
        <f>IF(FW442&gt;0,WORKDAY(FU442,10),"-")</f>
        <v>-</v>
      </c>
      <c r="FZ442" s="5"/>
      <c r="GA442" s="5"/>
      <c r="GB442" s="54"/>
      <c r="GC442" s="54"/>
      <c r="GD442" s="54"/>
      <c r="GE442" s="54"/>
      <c r="GF442" s="54"/>
      <c r="GG442" s="54"/>
      <c r="GH442" s="54"/>
      <c r="GI442" s="54"/>
      <c r="GJ442" s="54"/>
      <c r="GK442" s="54"/>
      <c r="GL442" s="54"/>
      <c r="GM442" s="54"/>
      <c r="GN442" s="54"/>
      <c r="GO442" s="54"/>
      <c r="GP442" s="54"/>
      <c r="GQ442" s="54"/>
      <c r="GR442" s="54"/>
      <c r="GS442" s="54"/>
      <c r="GT442" s="54"/>
      <c r="GU442" s="54"/>
      <c r="GV442" s="54"/>
      <c r="GW442" s="54"/>
      <c r="GX442" s="54"/>
      <c r="GY442" s="54"/>
      <c r="GZ442" s="193"/>
      <c r="HA442" s="54"/>
      <c r="HB442" s="54"/>
      <c r="HC442" s="54"/>
      <c r="HD442" s="34">
        <f t="shared" ca="1" si="379"/>
        <v>1</v>
      </c>
      <c r="HE442" s="25">
        <f t="shared" ca="1" si="404"/>
        <v>6.8389057750759875E-4</v>
      </c>
      <c r="HF442" s="25">
        <f t="shared" ca="1" si="405"/>
        <v>1.5197568389057751E-3</v>
      </c>
      <c r="HG442" s="25">
        <f t="shared" ca="1" si="406"/>
        <v>9.0543259557344079E-4</v>
      </c>
      <c r="HH442" s="25">
        <f t="shared" ca="1" si="407"/>
        <v>2.012072434607646E-3</v>
      </c>
      <c r="HI442" s="25"/>
      <c r="HJ442" s="25"/>
      <c r="HK442" s="5"/>
      <c r="HL442" s="24">
        <f t="shared" ca="1" si="374"/>
        <v>44251</v>
      </c>
      <c r="HM442" s="107"/>
      <c r="HN442" s="85"/>
      <c r="HO442" s="204" t="str">
        <f t="shared" si="380"/>
        <v>ожидание A1</v>
      </c>
      <c r="HP442" s="204" t="str">
        <f t="shared" si="381"/>
        <v>не выгружено 00</v>
      </c>
      <c r="HQ442" s="182" t="str">
        <f t="shared" si="382"/>
        <v>выгружено A1</v>
      </c>
      <c r="HR442" s="182" t="str">
        <f t="shared" si="383"/>
        <v>ожидание A1</v>
      </c>
      <c r="HS442" s="182" t="b">
        <f t="shared" si="384"/>
        <v>0</v>
      </c>
      <c r="HT442" s="182" t="str">
        <f t="shared" si="385"/>
        <v>ожидание замечаний</v>
      </c>
      <c r="HU442" s="182" t="str">
        <f t="shared" si="386"/>
        <v>0055-P2-GA1-CPC-TRM-00667</v>
      </c>
      <c r="HV442" s="191">
        <f t="shared" si="387"/>
        <v>44251</v>
      </c>
      <c r="HW442" s="184" t="str">
        <f t="shared" si="388"/>
        <v>ожидание A1</v>
      </c>
      <c r="HX442" s="191" t="str">
        <f t="shared" si="389"/>
        <v>ожидание A1</v>
      </c>
      <c r="HY442" s="183"/>
      <c r="HZ442" s="182" t="str">
        <f t="shared" si="390"/>
        <v>выгружено</v>
      </c>
      <c r="IA442" s="182" t="str">
        <f t="shared" si="391"/>
        <v>A1</v>
      </c>
      <c r="IB442" s="182" t="str">
        <f t="shared" si="392"/>
        <v>ожидание замечаний к ревизии</v>
      </c>
      <c r="IC442" s="182" t="str">
        <f t="shared" si="393"/>
        <v>A1</v>
      </c>
      <c r="ID442" s="182" t="str">
        <f t="shared" si="394"/>
        <v>A1</v>
      </c>
      <c r="IE442" s="185" t="str">
        <f t="shared" si="395"/>
        <v>1</v>
      </c>
      <c r="IF442" s="135" t="s">
        <v>705</v>
      </c>
      <c r="IG442" s="181">
        <v>1</v>
      </c>
      <c r="IH442" s="85"/>
      <c r="II442" s="85"/>
      <c r="IJ442" s="85"/>
      <c r="IK442" s="85"/>
      <c r="IL442" s="85"/>
      <c r="IM442" s="85"/>
      <c r="IN442" s="85"/>
      <c r="IO442" s="85"/>
      <c r="IP442" s="85"/>
      <c r="IQ442" s="85"/>
      <c r="IR442" s="85"/>
      <c r="IS442" s="85"/>
      <c r="IT442" s="85"/>
      <c r="IU442" s="85"/>
      <c r="IV442" s="85"/>
      <c r="IW442" s="85"/>
      <c r="IX442" s="85"/>
      <c r="IY442" s="85"/>
      <c r="IZ442" s="85"/>
      <c r="JA442" s="85"/>
      <c r="JB442" s="85"/>
      <c r="JC442" s="85"/>
      <c r="JD442" s="85"/>
      <c r="JE442" s="85"/>
      <c r="JF442" s="85"/>
      <c r="JG442" s="85"/>
      <c r="JH442" s="85"/>
      <c r="JI442" s="85"/>
      <c r="JJ442" s="85"/>
      <c r="JK442" s="85"/>
      <c r="JL442" s="85"/>
      <c r="JM442" s="85"/>
      <c r="JN442" s="85"/>
      <c r="JO442" s="85"/>
      <c r="JP442" s="85"/>
      <c r="JQ442" s="85"/>
      <c r="JR442" s="85"/>
      <c r="JS442" s="85"/>
      <c r="JT442" s="85"/>
      <c r="JU442" s="85"/>
      <c r="JV442" s="85"/>
      <c r="JW442" s="85"/>
      <c r="JX442" s="85"/>
      <c r="JY442" s="85"/>
      <c r="JZ442" s="85"/>
      <c r="KA442" s="85"/>
      <c r="KB442" s="85"/>
      <c r="KC442" s="85"/>
    </row>
    <row r="443" spans="1:289" s="57" customFormat="1" ht="42.75" hidden="1" customHeight="1">
      <c r="A443" s="6"/>
      <c r="B443" s="19" t="s">
        <v>156</v>
      </c>
      <c r="C443" s="19" t="s">
        <v>157</v>
      </c>
      <c r="D443" s="5"/>
      <c r="E443" s="5"/>
      <c r="F443" s="5"/>
      <c r="G443" s="5"/>
      <c r="H443" s="5" t="s">
        <v>727</v>
      </c>
      <c r="I443" s="5" t="s">
        <v>736</v>
      </c>
      <c r="J443" s="5"/>
      <c r="K443" s="5"/>
      <c r="L443" s="5"/>
      <c r="M443" s="5"/>
      <c r="N443" s="5"/>
      <c r="O443" s="5"/>
      <c r="P443" s="5" t="s">
        <v>751</v>
      </c>
      <c r="Q443" s="5" t="s">
        <v>752</v>
      </c>
      <c r="R443" s="5" t="s">
        <v>207</v>
      </c>
      <c r="S443" s="5" t="s">
        <v>365</v>
      </c>
      <c r="T443" s="5" t="s">
        <v>368</v>
      </c>
      <c r="U443" s="5" t="s">
        <v>158</v>
      </c>
      <c r="V443" s="5"/>
      <c r="W443" s="19" t="str">
        <f>CONCATENATE(X443,"-",Y443,"-",Z443,AA443,,AB443,"-",AC443)</f>
        <v>3-70-JRCC-0001</v>
      </c>
      <c r="X443" s="19" t="s">
        <v>180</v>
      </c>
      <c r="Y443" s="19">
        <v>70</v>
      </c>
      <c r="Z443" s="19" t="s">
        <v>311</v>
      </c>
      <c r="AA443" s="19" t="s">
        <v>303</v>
      </c>
      <c r="AB443" s="19"/>
      <c r="AC443" s="19" t="s">
        <v>188</v>
      </c>
      <c r="AD443" s="5"/>
      <c r="AE443" s="19">
        <v>4</v>
      </c>
      <c r="AF443" s="19" t="s">
        <v>181</v>
      </c>
      <c r="AG443" s="19" t="s">
        <v>183</v>
      </c>
      <c r="AH443" s="19">
        <v>320</v>
      </c>
      <c r="AI443" s="19" t="s">
        <v>188</v>
      </c>
      <c r="AJ443" s="5"/>
      <c r="AK443" s="5"/>
      <c r="AL443" s="5" t="s">
        <v>124</v>
      </c>
      <c r="AM443" s="5"/>
      <c r="AN443" s="5" t="s">
        <v>168</v>
      </c>
      <c r="AO443" s="5" t="str">
        <f>CONCATENATE("0055-",B443,"-",C443,"-","4",".",AE443,".",AF443,".",AG443,".",AH443,"-",AL443,".",AN443,"-",AI443)</f>
        <v>0055-CPC-GA1-4.4.4.70.320-ASK2.SP-0001</v>
      </c>
      <c r="AP443" s="5" t="str">
        <f>CONCATENATE("0055-",B443,"-",C443,"-","4",".",AE443,".",AF443,".",AG443,".",AH443,"-",AL443,"-",AN443,"-",AI443,"_",BD443,"_",U443)</f>
        <v>0055-CPC-GA1-4.4.4.70.320-ASK2-SP-0001_A1_ER</v>
      </c>
      <c r="AQ443" s="13" t="s">
        <v>326</v>
      </c>
      <c r="AR443" s="13" t="s">
        <v>331</v>
      </c>
      <c r="AS443" s="13"/>
      <c r="AT443" s="13"/>
      <c r="AU443" s="13" t="s">
        <v>319</v>
      </c>
      <c r="AV443" s="13" t="s">
        <v>334</v>
      </c>
      <c r="AW443" s="13" t="str">
        <f>CONCATENATE(AQ443," ",AS443,CHAR(10),W443,CHAR(10),AU443)</f>
        <v>Cabinet of Data Acquisition and Transmission Device  
3-70-JRCC-0001
List of elements</v>
      </c>
      <c r="AX443" s="13" t="str">
        <f>CONCATENATE(AR443," ",AT443,CHAR(10),W443,CHAR(10),AV443)</f>
        <v>Шкаф УСПД 
3-70-JRCC-0001
Перечень элементов</v>
      </c>
      <c r="AY443" s="5"/>
      <c r="AZ443" s="5" t="s">
        <v>490</v>
      </c>
      <c r="BA443" s="5" t="s">
        <v>489</v>
      </c>
      <c r="BB443" s="5" t="str">
        <f>IF(FW443&gt;0,"02",IF(FN443&gt;0,"01",IF(FE443&gt;0,"00",IF(EM443&gt;0,"G1",IF(ED443&gt;0,"F1",IF(DU443&gt;0,"E1",IF(DL443&gt;0,"D1",IF(DC443&gt;0,"C1",IF(CT443&gt;0,"B1",IF(BM443&gt;0,"A1","-"))))))))))</f>
        <v>A1</v>
      </c>
      <c r="BC443" s="167" t="str">
        <f t="shared" si="420"/>
        <v>IFR</v>
      </c>
      <c r="BD443" s="5" t="str">
        <f t="shared" si="421"/>
        <v>A1</v>
      </c>
      <c r="BE443" s="5"/>
      <c r="BF443" s="5"/>
      <c r="BG443" s="12"/>
      <c r="BH443" s="5"/>
      <c r="BI443" s="5"/>
      <c r="BJ443" s="54">
        <f>FB443-(28+15)</f>
        <v>44189</v>
      </c>
      <c r="BK443" s="54">
        <f ca="1">IF(BM443&gt;0,BL443,IF(BJ443&lt;TODAY(),WORKDAY(TODAY(),10),BJ443))</f>
        <v>44251</v>
      </c>
      <c r="BL443" s="193">
        <v>44251</v>
      </c>
      <c r="BM443" s="167" t="s">
        <v>790</v>
      </c>
      <c r="BN443" s="167"/>
      <c r="BO443" s="167"/>
      <c r="BP443" s="167"/>
      <c r="BQ443" s="167"/>
      <c r="BR443" s="157"/>
      <c r="BS443" s="157"/>
      <c r="BT443" s="157"/>
      <c r="BU443" s="157"/>
      <c r="BV443" s="157"/>
      <c r="BW443" s="147"/>
      <c r="BX443" s="147"/>
      <c r="BY443" s="147"/>
      <c r="BZ443" s="147"/>
      <c r="CA443" s="147"/>
      <c r="CB443" s="125"/>
      <c r="CC443" s="125"/>
      <c r="CD443" s="125"/>
      <c r="CE443" s="125"/>
      <c r="CF443" s="125"/>
      <c r="CG443" s="125"/>
      <c r="CH443" s="125"/>
      <c r="CI443" s="125"/>
      <c r="CJ443" s="125"/>
      <c r="CK443" s="125"/>
      <c r="CL443" s="24">
        <f>WORKDAY(BJ443,20)</f>
        <v>44217</v>
      </c>
      <c r="CM443" s="24">
        <f ca="1">IF(BM443&gt;0,WORKDAY(BK443,10),"-")</f>
        <v>44265</v>
      </c>
      <c r="CN443" s="54"/>
      <c r="CO443" s="117"/>
      <c r="CP443" s="34">
        <v>1</v>
      </c>
      <c r="CQ443" s="24">
        <f>WORKDAY(CL443,10)</f>
        <v>44231</v>
      </c>
      <c r="CR443" s="24" t="str">
        <f>IF(CO443&gt;0,WORKDAY(CM443,10),"-")</f>
        <v>-</v>
      </c>
      <c r="CS443" s="54"/>
      <c r="CT443" s="5"/>
      <c r="CU443" s="24" t="str">
        <f>IF(CT443&gt;0,WORKDAY(CQ443,10),"-")</f>
        <v>-</v>
      </c>
      <c r="CV443" s="24" t="str">
        <f>IF(CT443&gt;0,WORKDAY(CR443,10),"-")</f>
        <v>-</v>
      </c>
      <c r="CW443" s="54"/>
      <c r="CX443" s="5"/>
      <c r="CY443" s="34"/>
      <c r="CZ443" s="24" t="str">
        <f>IF(CX443&gt;0,WORKDAY(CU443,10),"-")</f>
        <v>-</v>
      </c>
      <c r="DA443" s="24" t="str">
        <f>IF(CX443&gt;0,WORKDAY(CV443,10),"-")</f>
        <v>-</v>
      </c>
      <c r="DB443" s="24"/>
      <c r="DC443" s="5"/>
      <c r="DD443" s="24" t="str">
        <f>IF(DC443&gt;0,WORKDAY(CZ443,10),"-")</f>
        <v>-</v>
      </c>
      <c r="DE443" s="24" t="str">
        <f>IF(DC443&gt;0,WORKDAY(DA443,10),"-")</f>
        <v>-</v>
      </c>
      <c r="DF443" s="5"/>
      <c r="DG443" s="5"/>
      <c r="DH443" s="54"/>
      <c r="DI443" s="24" t="str">
        <f>IF(DG443&gt;0,WORKDAY(DD443,10),"-")</f>
        <v>-</v>
      </c>
      <c r="DJ443" s="24" t="str">
        <f>IF(DG443&gt;0,WORKDAY(DE443,10),"-")</f>
        <v>-</v>
      </c>
      <c r="DK443" s="5"/>
      <c r="DL443" s="5"/>
      <c r="DM443" s="24" t="str">
        <f>IF(DL443&gt;0,WORKDAY(DI443,10),"-")</f>
        <v>-</v>
      </c>
      <c r="DN443" s="24" t="str">
        <f>IF(DL443&gt;0,WORKDAY(DJ443,10),"-")</f>
        <v>-</v>
      </c>
      <c r="DO443" s="5"/>
      <c r="DP443" s="5"/>
      <c r="DQ443" s="54"/>
      <c r="DR443" s="24" t="str">
        <f>IF(DP443&gt;0,WORKDAY(DM443,10),"-")</f>
        <v>-</v>
      </c>
      <c r="DS443" s="24" t="str">
        <f>IF(DP443&gt;0,WORKDAY(DN443,10),"-")</f>
        <v>-</v>
      </c>
      <c r="DT443" s="5"/>
      <c r="DU443" s="5"/>
      <c r="DV443" s="24" t="str">
        <f>IF(DU443&gt;0,WORKDAY(DR443,10),"-")</f>
        <v>-</v>
      </c>
      <c r="DW443" s="24" t="str">
        <f>IF(DU443&gt;0,WORKDAY(DS443,10),"-")</f>
        <v>-</v>
      </c>
      <c r="DX443" s="5"/>
      <c r="DY443" s="5"/>
      <c r="DZ443" s="54"/>
      <c r="EA443" s="24" t="str">
        <f>IF(DY443&gt;0,WORKDAY(DV443,10),"-")</f>
        <v>-</v>
      </c>
      <c r="EB443" s="24" t="str">
        <f>IF(DY443&gt;0,WORKDAY(DW443,10),"-")</f>
        <v>-</v>
      </c>
      <c r="EC443" s="5"/>
      <c r="ED443" s="5"/>
      <c r="EE443" s="24" t="str">
        <f>IF(ED443&gt;0,WORKDAY(EA443,10),"-")</f>
        <v>-</v>
      </c>
      <c r="EF443" s="24" t="str">
        <f>IF(ED443&gt;0,WORKDAY(EB443,10),"-")</f>
        <v>-</v>
      </c>
      <c r="EG443" s="5"/>
      <c r="EH443" s="5"/>
      <c r="EI443" s="54"/>
      <c r="EJ443" s="24" t="str">
        <f>IF(EH443&gt;0,WORKDAY(EE443,10),"-")</f>
        <v>-</v>
      </c>
      <c r="EK443" s="24" t="str">
        <f>IF(EH443&gt;0,WORKDAY(EF443,10),"-")</f>
        <v>-</v>
      </c>
      <c r="EL443" s="5"/>
      <c r="EM443" s="5"/>
      <c r="EN443" s="24" t="str">
        <f>IF(EM443&gt;0,WORKDAY(EJ443,10),"-")</f>
        <v>-</v>
      </c>
      <c r="EO443" s="24" t="str">
        <f>IF(EM443&gt;0,WORKDAY(EK443,10),"-")</f>
        <v>-</v>
      </c>
      <c r="EP443" s="5"/>
      <c r="EQ443" s="5"/>
      <c r="ER443" s="54"/>
      <c r="ES443" s="54"/>
      <c r="ET443" s="54"/>
      <c r="EU443" s="54"/>
      <c r="EV443" s="54"/>
      <c r="EW443" s="24"/>
      <c r="EX443" s="24"/>
      <c r="EY443" s="167"/>
      <c r="EZ443" s="167"/>
      <c r="FA443" s="193"/>
      <c r="FB443" s="214">
        <v>44232</v>
      </c>
      <c r="FC443" s="214">
        <f t="shared" ca="1" si="419"/>
        <v>44232</v>
      </c>
      <c r="FD443" s="193"/>
      <c r="FE443" s="167"/>
      <c r="FF443" s="24" t="str">
        <f>IF(FE443&gt;0,WORKDAY(FB443,10),"-")</f>
        <v>-</v>
      </c>
      <c r="FG443" s="24" t="str">
        <f>IF(FE443&gt;0,WORKDAY(FC443,10),"-")</f>
        <v>-</v>
      </c>
      <c r="FH443" s="5"/>
      <c r="FI443" s="5"/>
      <c r="FJ443" s="34"/>
      <c r="FK443" s="24"/>
      <c r="FL443" s="24">
        <f>FK443</f>
        <v>0</v>
      </c>
      <c r="FM443" s="5"/>
      <c r="FN443" s="5"/>
      <c r="FO443" s="24" t="str">
        <f>IF(FN443&gt;0,WORKDAY(FK443,10),"-")</f>
        <v>-</v>
      </c>
      <c r="FP443" s="24" t="str">
        <f>IF(FN443&gt;0,WORKDAY(FL443,10),"-")</f>
        <v>-</v>
      </c>
      <c r="FQ443" s="5"/>
      <c r="FR443" s="5"/>
      <c r="FS443" s="54"/>
      <c r="FT443" s="24"/>
      <c r="FU443" s="24">
        <f>FT443</f>
        <v>0</v>
      </c>
      <c r="FV443" s="5"/>
      <c r="FW443" s="5"/>
      <c r="FX443" s="24" t="str">
        <f>IF(FW443&gt;0,WORKDAY(FT443,10),"-")</f>
        <v>-</v>
      </c>
      <c r="FY443" s="24" t="str">
        <f>IF(FW443&gt;0,WORKDAY(FU443,10),"-")</f>
        <v>-</v>
      </c>
      <c r="FZ443" s="5"/>
      <c r="GA443" s="5"/>
      <c r="GB443" s="54"/>
      <c r="GC443" s="54"/>
      <c r="GD443" s="54"/>
      <c r="GE443" s="54"/>
      <c r="GF443" s="54"/>
      <c r="GG443" s="54"/>
      <c r="GH443" s="54"/>
      <c r="GI443" s="54"/>
      <c r="GJ443" s="54"/>
      <c r="GK443" s="54"/>
      <c r="GL443" s="54"/>
      <c r="GM443" s="54"/>
      <c r="GN443" s="54"/>
      <c r="GO443" s="54"/>
      <c r="GP443" s="54"/>
      <c r="GQ443" s="54"/>
      <c r="GR443" s="54"/>
      <c r="GS443" s="54"/>
      <c r="GT443" s="54"/>
      <c r="GU443" s="54"/>
      <c r="GV443" s="54"/>
      <c r="GW443" s="54"/>
      <c r="GX443" s="54"/>
      <c r="GY443" s="54"/>
      <c r="GZ443" s="193"/>
      <c r="HA443" s="54"/>
      <c r="HB443" s="54"/>
      <c r="HC443" s="54"/>
      <c r="HD443" s="34">
        <f t="shared" ca="1" si="379"/>
        <v>1</v>
      </c>
      <c r="HE443" s="25">
        <f t="shared" ca="1" si="404"/>
        <v>6.8389057750759875E-4</v>
      </c>
      <c r="HF443" s="25">
        <f t="shared" ca="1" si="405"/>
        <v>1.5197568389057751E-3</v>
      </c>
      <c r="HG443" s="25">
        <f t="shared" ca="1" si="406"/>
        <v>9.0543259557344079E-4</v>
      </c>
      <c r="HH443" s="25">
        <f t="shared" ca="1" si="407"/>
        <v>2.012072434607646E-3</v>
      </c>
      <c r="HI443" s="25"/>
      <c r="HJ443" s="25"/>
      <c r="HK443" s="5"/>
      <c r="HL443" s="24">
        <f t="shared" ca="1" si="374"/>
        <v>44251</v>
      </c>
      <c r="HM443" s="107"/>
      <c r="HN443" s="85"/>
      <c r="HO443" s="204" t="str">
        <f t="shared" si="380"/>
        <v>ожидание A1</v>
      </c>
      <c r="HP443" s="204" t="str">
        <f t="shared" si="381"/>
        <v>не выгружено 00</v>
      </c>
      <c r="HQ443" s="182" t="str">
        <f t="shared" si="382"/>
        <v>выгружено A1</v>
      </c>
      <c r="HR443" s="182" t="str">
        <f t="shared" si="383"/>
        <v>ожидание A1</v>
      </c>
      <c r="HS443" s="182" t="b">
        <f t="shared" si="384"/>
        <v>0</v>
      </c>
      <c r="HT443" s="182" t="str">
        <f t="shared" si="385"/>
        <v>ожидание замечаний</v>
      </c>
      <c r="HU443" s="182" t="str">
        <f t="shared" si="386"/>
        <v>0055-P2-GA1-CPC-TRM-00667</v>
      </c>
      <c r="HV443" s="191">
        <f t="shared" si="387"/>
        <v>44251</v>
      </c>
      <c r="HW443" s="184" t="str">
        <f t="shared" si="388"/>
        <v>ожидание A1</v>
      </c>
      <c r="HX443" s="191" t="str">
        <f t="shared" si="389"/>
        <v>ожидание A1</v>
      </c>
      <c r="HY443" s="183"/>
      <c r="HZ443" s="182" t="str">
        <f t="shared" si="390"/>
        <v>выгружено</v>
      </c>
      <c r="IA443" s="182" t="str">
        <f t="shared" si="391"/>
        <v>A1</v>
      </c>
      <c r="IB443" s="182" t="str">
        <f t="shared" si="392"/>
        <v>ожидание замечаний к ревизии</v>
      </c>
      <c r="IC443" s="182" t="str">
        <f t="shared" si="393"/>
        <v>A1</v>
      </c>
      <c r="ID443" s="182" t="str">
        <f t="shared" si="394"/>
        <v>A1</v>
      </c>
      <c r="IE443" s="185" t="str">
        <f t="shared" si="395"/>
        <v>1</v>
      </c>
      <c r="IF443" s="135" t="s">
        <v>705</v>
      </c>
      <c r="IG443" s="181">
        <v>1</v>
      </c>
      <c r="IH443" s="85"/>
      <c r="II443" s="85"/>
      <c r="IJ443" s="85"/>
      <c r="IK443" s="85"/>
      <c r="IL443" s="85"/>
      <c r="IM443" s="85"/>
      <c r="IN443" s="85"/>
      <c r="IO443" s="85"/>
      <c r="IP443" s="85"/>
      <c r="IQ443" s="85"/>
      <c r="IR443" s="85"/>
      <c r="IS443" s="85"/>
      <c r="IT443" s="85"/>
      <c r="IU443" s="85"/>
      <c r="IV443" s="85"/>
      <c r="IW443" s="85"/>
      <c r="IX443" s="85"/>
      <c r="IY443" s="85"/>
      <c r="IZ443" s="85"/>
      <c r="JA443" s="85"/>
      <c r="JB443" s="85"/>
      <c r="JC443" s="85"/>
      <c r="JD443" s="85"/>
      <c r="JE443" s="85"/>
      <c r="JF443" s="85"/>
      <c r="JG443" s="85"/>
      <c r="JH443" s="85"/>
      <c r="JI443" s="85"/>
      <c r="JJ443" s="85"/>
      <c r="JK443" s="85"/>
      <c r="JL443" s="85"/>
      <c r="JM443" s="85"/>
      <c r="JN443" s="85"/>
      <c r="JO443" s="85"/>
      <c r="JP443" s="85"/>
      <c r="JQ443" s="85"/>
      <c r="JR443" s="85"/>
      <c r="JS443" s="85"/>
      <c r="JT443" s="85"/>
      <c r="JU443" s="85"/>
      <c r="JV443" s="85"/>
      <c r="JW443" s="85"/>
      <c r="JX443" s="85"/>
      <c r="JY443" s="85"/>
      <c r="JZ443" s="85"/>
      <c r="KA443" s="85"/>
      <c r="KB443" s="85"/>
      <c r="KC443" s="85"/>
    </row>
    <row r="444" spans="1:289" s="57" customFormat="1" ht="42.75" hidden="1" customHeight="1">
      <c r="A444" s="6"/>
      <c r="B444" s="19" t="s">
        <v>156</v>
      </c>
      <c r="C444" s="19" t="s">
        <v>157</v>
      </c>
      <c r="D444" s="5"/>
      <c r="E444" s="5"/>
      <c r="F444" s="5"/>
      <c r="G444" s="5"/>
      <c r="H444" s="5" t="s">
        <v>727</v>
      </c>
      <c r="I444" s="5" t="s">
        <v>736</v>
      </c>
      <c r="J444" s="5"/>
      <c r="K444" s="5"/>
      <c r="L444" s="5"/>
      <c r="M444" s="5"/>
      <c r="N444" s="5"/>
      <c r="O444" s="5"/>
      <c r="P444" s="5" t="s">
        <v>751</v>
      </c>
      <c r="Q444" s="5" t="s">
        <v>752</v>
      </c>
      <c r="R444" s="5" t="s">
        <v>207</v>
      </c>
      <c r="S444" s="5" t="s">
        <v>365</v>
      </c>
      <c r="T444" s="5" t="s">
        <v>368</v>
      </c>
      <c r="U444" s="5" t="s">
        <v>158</v>
      </c>
      <c r="V444" s="5"/>
      <c r="W444" s="19" t="str">
        <f>CONCATENATE(X444,"-",Y444,"-",Z444,AA444,,AB444,"-",AC444)</f>
        <v>3-70-JRCC-0001</v>
      </c>
      <c r="X444" s="19" t="s">
        <v>180</v>
      </c>
      <c r="Y444" s="19">
        <v>70</v>
      </c>
      <c r="Z444" s="19" t="s">
        <v>311</v>
      </c>
      <c r="AA444" s="19" t="s">
        <v>303</v>
      </c>
      <c r="AB444" s="19"/>
      <c r="AC444" s="19" t="s">
        <v>188</v>
      </c>
      <c r="AD444" s="5"/>
      <c r="AE444" s="19">
        <v>4</v>
      </c>
      <c r="AF444" s="19" t="s">
        <v>181</v>
      </c>
      <c r="AG444" s="19" t="s">
        <v>183</v>
      </c>
      <c r="AH444" s="19">
        <v>320</v>
      </c>
      <c r="AI444" s="19" t="s">
        <v>188</v>
      </c>
      <c r="AJ444" s="5"/>
      <c r="AK444" s="5"/>
      <c r="AL444" s="5" t="s">
        <v>124</v>
      </c>
      <c r="AM444" s="5"/>
      <c r="AN444" s="5" t="s">
        <v>169</v>
      </c>
      <c r="AO444" s="5" t="str">
        <f>CONCATENATE("0055-",B444,"-",C444,"-","4",".",AE444,".",AF444,".",AG444,".",AH444,"-",AL444,".",AN444,"-",AI444)</f>
        <v>0055-CPC-GA1-4.4.4.70.320-ASK2.V0-0001</v>
      </c>
      <c r="AP444" s="5" t="str">
        <f>CONCATENATE("0055-",B444,"-",C444,"-","4",".",AE444,".",AF444,".",AG444,".",AH444,"-",AL444,"-",AN444,"-",AI444,"_",BD444,"_",U444)</f>
        <v>0055-CPC-GA1-4.4.4.70.320-ASK2-V0-0001_A1_ER</v>
      </c>
      <c r="AQ444" s="13" t="s">
        <v>326</v>
      </c>
      <c r="AR444" s="13" t="s">
        <v>331</v>
      </c>
      <c r="AS444" s="13"/>
      <c r="AT444" s="13"/>
      <c r="AU444" s="13" t="s">
        <v>320</v>
      </c>
      <c r="AV444" s="13" t="s">
        <v>335</v>
      </c>
      <c r="AW444" s="13" t="str">
        <f>CONCATENATE(AQ444," ",AS444,CHAR(10),W444,CHAR(10),AU444)</f>
        <v>Cabinet of Data Acquisition and Transmission Device  
3-70-JRCC-0001
General view drawings</v>
      </c>
      <c r="AX444" s="13" t="str">
        <f>CONCATENATE(AR444," ",AT444,CHAR(10),W444,CHAR(10),AV444)</f>
        <v>Шкаф УСПД 
3-70-JRCC-0001
Чертеж общего вида</v>
      </c>
      <c r="AY444" s="5"/>
      <c r="AZ444" s="5" t="s">
        <v>490</v>
      </c>
      <c r="BA444" s="5" t="s">
        <v>489</v>
      </c>
      <c r="BB444" s="5" t="str">
        <f>IF(FW444&gt;0,"02",IF(FN444&gt;0,"01",IF(FE444&gt;0,"00",IF(EM444&gt;0,"G1",IF(ED444&gt;0,"F1",IF(DU444&gt;0,"E1",IF(DL444&gt;0,"D1",IF(DC444&gt;0,"C1",IF(CT444&gt;0,"B1",IF(BM444&gt;0,"A1","-"))))))))))</f>
        <v>A1</v>
      </c>
      <c r="BC444" s="167" t="str">
        <f t="shared" si="420"/>
        <v>IFR</v>
      </c>
      <c r="BD444" s="5" t="str">
        <f t="shared" si="421"/>
        <v>A1</v>
      </c>
      <c r="BE444" s="5"/>
      <c r="BF444" s="5"/>
      <c r="BG444" s="12"/>
      <c r="BH444" s="5"/>
      <c r="BI444" s="5"/>
      <c r="BJ444" s="54">
        <f>FB444-(28+15)</f>
        <v>44189</v>
      </c>
      <c r="BK444" s="54">
        <f ca="1">IF(BM444&gt;0,BL444,IF(BJ444&lt;TODAY(),WORKDAY(TODAY(),10),BJ444))</f>
        <v>44251</v>
      </c>
      <c r="BL444" s="193">
        <v>44251</v>
      </c>
      <c r="BM444" s="167" t="s">
        <v>790</v>
      </c>
      <c r="BN444" s="167"/>
      <c r="BO444" s="167"/>
      <c r="BP444" s="167"/>
      <c r="BQ444" s="167"/>
      <c r="BR444" s="157"/>
      <c r="BS444" s="157"/>
      <c r="BT444" s="157"/>
      <c r="BU444" s="157"/>
      <c r="BV444" s="157"/>
      <c r="BW444" s="147"/>
      <c r="BX444" s="147"/>
      <c r="BY444" s="147"/>
      <c r="BZ444" s="147"/>
      <c r="CA444" s="147"/>
      <c r="CB444" s="125"/>
      <c r="CC444" s="125"/>
      <c r="CD444" s="125"/>
      <c r="CE444" s="125"/>
      <c r="CF444" s="125"/>
      <c r="CG444" s="125"/>
      <c r="CH444" s="125"/>
      <c r="CI444" s="125"/>
      <c r="CJ444" s="125"/>
      <c r="CK444" s="125"/>
      <c r="CL444" s="24">
        <f>WORKDAY(BJ444,20)</f>
        <v>44217</v>
      </c>
      <c r="CM444" s="24">
        <f ca="1">IF(BM444&gt;0,WORKDAY(BK444,10),"-")</f>
        <v>44265</v>
      </c>
      <c r="CN444" s="54"/>
      <c r="CO444" s="117"/>
      <c r="CP444" s="34">
        <v>1</v>
      </c>
      <c r="CQ444" s="24">
        <f>WORKDAY(CL444,10)</f>
        <v>44231</v>
      </c>
      <c r="CR444" s="24" t="str">
        <f>IF(CO444&gt;0,WORKDAY(CM444,10),"-")</f>
        <v>-</v>
      </c>
      <c r="CS444" s="54"/>
      <c r="CT444" s="5"/>
      <c r="CU444" s="24" t="str">
        <f>IF(CT444&gt;0,WORKDAY(CQ444,10),"-")</f>
        <v>-</v>
      </c>
      <c r="CV444" s="24" t="str">
        <f>IF(CT444&gt;0,WORKDAY(CR444,10),"-")</f>
        <v>-</v>
      </c>
      <c r="CW444" s="54"/>
      <c r="CX444" s="5"/>
      <c r="CY444" s="34"/>
      <c r="CZ444" s="24" t="str">
        <f>IF(CX444&gt;0,WORKDAY(CU444,10),"-")</f>
        <v>-</v>
      </c>
      <c r="DA444" s="24" t="str">
        <f>IF(CX444&gt;0,WORKDAY(CV444,10),"-")</f>
        <v>-</v>
      </c>
      <c r="DB444" s="24"/>
      <c r="DC444" s="5"/>
      <c r="DD444" s="24" t="str">
        <f>IF(DC444&gt;0,WORKDAY(CZ444,10),"-")</f>
        <v>-</v>
      </c>
      <c r="DE444" s="24" t="str">
        <f>IF(DC444&gt;0,WORKDAY(DA444,10),"-")</f>
        <v>-</v>
      </c>
      <c r="DF444" s="5"/>
      <c r="DG444" s="5"/>
      <c r="DH444" s="54"/>
      <c r="DI444" s="24" t="str">
        <f>IF(DG444&gt;0,WORKDAY(DD444,10),"-")</f>
        <v>-</v>
      </c>
      <c r="DJ444" s="24" t="str">
        <f>IF(DG444&gt;0,WORKDAY(DE444,10),"-")</f>
        <v>-</v>
      </c>
      <c r="DK444" s="5"/>
      <c r="DL444" s="5"/>
      <c r="DM444" s="24" t="str">
        <f>IF(DL444&gt;0,WORKDAY(DI444,10),"-")</f>
        <v>-</v>
      </c>
      <c r="DN444" s="24" t="str">
        <f>IF(DL444&gt;0,WORKDAY(DJ444,10),"-")</f>
        <v>-</v>
      </c>
      <c r="DO444" s="5"/>
      <c r="DP444" s="5"/>
      <c r="DQ444" s="54"/>
      <c r="DR444" s="24" t="str">
        <f>IF(DP444&gt;0,WORKDAY(DM444,10),"-")</f>
        <v>-</v>
      </c>
      <c r="DS444" s="24" t="str">
        <f>IF(DP444&gt;0,WORKDAY(DN444,10),"-")</f>
        <v>-</v>
      </c>
      <c r="DT444" s="5"/>
      <c r="DU444" s="5"/>
      <c r="DV444" s="24" t="str">
        <f>IF(DU444&gt;0,WORKDAY(DR444,10),"-")</f>
        <v>-</v>
      </c>
      <c r="DW444" s="24" t="str">
        <f>IF(DU444&gt;0,WORKDAY(DS444,10),"-")</f>
        <v>-</v>
      </c>
      <c r="DX444" s="5"/>
      <c r="DY444" s="5"/>
      <c r="DZ444" s="54"/>
      <c r="EA444" s="24" t="str">
        <f>IF(DY444&gt;0,WORKDAY(DV444,10),"-")</f>
        <v>-</v>
      </c>
      <c r="EB444" s="24" t="str">
        <f>IF(DY444&gt;0,WORKDAY(DW444,10),"-")</f>
        <v>-</v>
      </c>
      <c r="EC444" s="5"/>
      <c r="ED444" s="5"/>
      <c r="EE444" s="24" t="str">
        <f>IF(ED444&gt;0,WORKDAY(EA444,10),"-")</f>
        <v>-</v>
      </c>
      <c r="EF444" s="24" t="str">
        <f>IF(ED444&gt;0,WORKDAY(EB444,10),"-")</f>
        <v>-</v>
      </c>
      <c r="EG444" s="5"/>
      <c r="EH444" s="5"/>
      <c r="EI444" s="54"/>
      <c r="EJ444" s="24" t="str">
        <f>IF(EH444&gt;0,WORKDAY(EE444,10),"-")</f>
        <v>-</v>
      </c>
      <c r="EK444" s="24" t="str">
        <f>IF(EH444&gt;0,WORKDAY(EF444,10),"-")</f>
        <v>-</v>
      </c>
      <c r="EL444" s="5"/>
      <c r="EM444" s="5"/>
      <c r="EN444" s="24" t="str">
        <f>IF(EM444&gt;0,WORKDAY(EJ444,10),"-")</f>
        <v>-</v>
      </c>
      <c r="EO444" s="24" t="str">
        <f>IF(EM444&gt;0,WORKDAY(EK444,10),"-")</f>
        <v>-</v>
      </c>
      <c r="EP444" s="5"/>
      <c r="EQ444" s="5"/>
      <c r="ER444" s="54"/>
      <c r="ES444" s="54"/>
      <c r="ET444" s="54"/>
      <c r="EU444" s="54"/>
      <c r="EV444" s="54"/>
      <c r="EW444" s="24"/>
      <c r="EX444" s="24"/>
      <c r="EY444" s="167"/>
      <c r="EZ444" s="167"/>
      <c r="FA444" s="193"/>
      <c r="FB444" s="214">
        <v>44232</v>
      </c>
      <c r="FC444" s="214">
        <f t="shared" ca="1" si="419"/>
        <v>44232</v>
      </c>
      <c r="FD444" s="193"/>
      <c r="FE444" s="167"/>
      <c r="FF444" s="24" t="str">
        <f>IF(FE444&gt;0,WORKDAY(FB444,10),"-")</f>
        <v>-</v>
      </c>
      <c r="FG444" s="24" t="str">
        <f>IF(FE444&gt;0,WORKDAY(FC444,10),"-")</f>
        <v>-</v>
      </c>
      <c r="FH444" s="5"/>
      <c r="FI444" s="5"/>
      <c r="FJ444" s="34"/>
      <c r="FK444" s="24"/>
      <c r="FL444" s="24">
        <f>FK444</f>
        <v>0</v>
      </c>
      <c r="FM444" s="5"/>
      <c r="FN444" s="5"/>
      <c r="FO444" s="24" t="str">
        <f>IF(FN444&gt;0,WORKDAY(FK444,10),"-")</f>
        <v>-</v>
      </c>
      <c r="FP444" s="24" t="str">
        <f>IF(FN444&gt;0,WORKDAY(FL444,10),"-")</f>
        <v>-</v>
      </c>
      <c r="FQ444" s="5"/>
      <c r="FR444" s="5"/>
      <c r="FS444" s="54"/>
      <c r="FT444" s="24"/>
      <c r="FU444" s="24">
        <f>FT444</f>
        <v>0</v>
      </c>
      <c r="FV444" s="5"/>
      <c r="FW444" s="5"/>
      <c r="FX444" s="24" t="str">
        <f>IF(FW444&gt;0,WORKDAY(FT444,10),"-")</f>
        <v>-</v>
      </c>
      <c r="FY444" s="24" t="str">
        <f>IF(FW444&gt;0,WORKDAY(FU444,10),"-")</f>
        <v>-</v>
      </c>
      <c r="FZ444" s="5"/>
      <c r="GA444" s="5"/>
      <c r="GB444" s="54"/>
      <c r="GC444" s="54"/>
      <c r="GD444" s="54"/>
      <c r="GE444" s="54"/>
      <c r="GF444" s="54"/>
      <c r="GG444" s="54"/>
      <c r="GH444" s="54"/>
      <c r="GI444" s="54"/>
      <c r="GJ444" s="54"/>
      <c r="GK444" s="54"/>
      <c r="GL444" s="54"/>
      <c r="GM444" s="54"/>
      <c r="GN444" s="54"/>
      <c r="GO444" s="54"/>
      <c r="GP444" s="54"/>
      <c r="GQ444" s="54"/>
      <c r="GR444" s="54"/>
      <c r="GS444" s="54"/>
      <c r="GT444" s="54"/>
      <c r="GU444" s="54"/>
      <c r="GV444" s="54"/>
      <c r="GW444" s="54"/>
      <c r="GX444" s="54"/>
      <c r="GY444" s="54"/>
      <c r="GZ444" s="193"/>
      <c r="HA444" s="54"/>
      <c r="HB444" s="54"/>
      <c r="HC444" s="54"/>
      <c r="HD444" s="34">
        <f t="shared" ca="1" si="379"/>
        <v>1</v>
      </c>
      <c r="HE444" s="25">
        <f t="shared" ca="1" si="404"/>
        <v>6.8389057750759875E-4</v>
      </c>
      <c r="HF444" s="25">
        <f t="shared" ca="1" si="405"/>
        <v>1.5197568389057751E-3</v>
      </c>
      <c r="HG444" s="25">
        <f t="shared" ca="1" si="406"/>
        <v>9.0543259557344079E-4</v>
      </c>
      <c r="HH444" s="25">
        <f t="shared" ca="1" si="407"/>
        <v>2.012072434607646E-3</v>
      </c>
      <c r="HI444" s="25"/>
      <c r="HJ444" s="25"/>
      <c r="HK444" s="5"/>
      <c r="HL444" s="24">
        <f t="shared" ca="1" si="374"/>
        <v>44251</v>
      </c>
      <c r="HM444" s="107"/>
      <c r="HN444" s="85"/>
      <c r="HO444" s="204" t="str">
        <f t="shared" si="380"/>
        <v>ожидание A1</v>
      </c>
      <c r="HP444" s="204" t="str">
        <f t="shared" si="381"/>
        <v>не выгружено 00</v>
      </c>
      <c r="HQ444" s="182" t="str">
        <f t="shared" si="382"/>
        <v>выгружено A1</v>
      </c>
      <c r="HR444" s="182" t="str">
        <f t="shared" si="383"/>
        <v>ожидание A1</v>
      </c>
      <c r="HS444" s="182" t="b">
        <f t="shared" si="384"/>
        <v>0</v>
      </c>
      <c r="HT444" s="182" t="str">
        <f t="shared" si="385"/>
        <v>ожидание замечаний</v>
      </c>
      <c r="HU444" s="182" t="str">
        <f t="shared" si="386"/>
        <v>0055-P2-GA1-CPC-TRM-00667</v>
      </c>
      <c r="HV444" s="191">
        <f t="shared" si="387"/>
        <v>44251</v>
      </c>
      <c r="HW444" s="184" t="str">
        <f t="shared" si="388"/>
        <v>ожидание A1</v>
      </c>
      <c r="HX444" s="191" t="str">
        <f t="shared" si="389"/>
        <v>ожидание A1</v>
      </c>
      <c r="HY444" s="183"/>
      <c r="HZ444" s="182" t="str">
        <f t="shared" si="390"/>
        <v>выгружено</v>
      </c>
      <c r="IA444" s="182" t="str">
        <f t="shared" si="391"/>
        <v>A1</v>
      </c>
      <c r="IB444" s="182" t="str">
        <f t="shared" si="392"/>
        <v>ожидание замечаний к ревизии</v>
      </c>
      <c r="IC444" s="182" t="str">
        <f t="shared" si="393"/>
        <v>A1</v>
      </c>
      <c r="ID444" s="182" t="str">
        <f t="shared" si="394"/>
        <v>A1</v>
      </c>
      <c r="IE444" s="185" t="str">
        <f t="shared" si="395"/>
        <v>1</v>
      </c>
      <c r="IF444" s="135" t="s">
        <v>705</v>
      </c>
      <c r="IG444" s="181">
        <v>1</v>
      </c>
      <c r="IH444" s="85"/>
      <c r="II444" s="85"/>
      <c r="IJ444" s="85"/>
      <c r="IK444" s="85"/>
      <c r="IL444" s="85"/>
      <c r="IM444" s="85"/>
      <c r="IN444" s="85"/>
      <c r="IO444" s="85"/>
      <c r="IP444" s="85"/>
      <c r="IQ444" s="85"/>
      <c r="IR444" s="85"/>
      <c r="IS444" s="85"/>
      <c r="IT444" s="85"/>
      <c r="IU444" s="85"/>
      <c r="IV444" s="85"/>
      <c r="IW444" s="85"/>
      <c r="IX444" s="85"/>
      <c r="IY444" s="85"/>
      <c r="IZ444" s="85"/>
      <c r="JA444" s="85"/>
      <c r="JB444" s="85"/>
      <c r="JC444" s="85"/>
      <c r="JD444" s="85"/>
      <c r="JE444" s="85"/>
      <c r="JF444" s="85"/>
      <c r="JG444" s="85"/>
      <c r="JH444" s="85"/>
      <c r="JI444" s="85"/>
      <c r="JJ444" s="85"/>
      <c r="JK444" s="85"/>
      <c r="JL444" s="85"/>
      <c r="JM444" s="85"/>
      <c r="JN444" s="85"/>
      <c r="JO444" s="85"/>
      <c r="JP444" s="85"/>
      <c r="JQ444" s="85"/>
      <c r="JR444" s="85"/>
      <c r="JS444" s="85"/>
      <c r="JT444" s="85"/>
      <c r="JU444" s="85"/>
      <c r="JV444" s="85"/>
      <c r="JW444" s="85"/>
      <c r="JX444" s="85"/>
      <c r="JY444" s="85"/>
      <c r="JZ444" s="85"/>
      <c r="KA444" s="85"/>
      <c r="KB444" s="85"/>
      <c r="KC444" s="85"/>
    </row>
    <row r="445" spans="1:289" s="57" customFormat="1" ht="42.75" hidden="1" customHeight="1">
      <c r="A445" s="6"/>
      <c r="B445" s="19" t="s">
        <v>156</v>
      </c>
      <c r="C445" s="19" t="s">
        <v>157</v>
      </c>
      <c r="D445" s="5"/>
      <c r="E445" s="5"/>
      <c r="F445" s="5"/>
      <c r="G445" s="5"/>
      <c r="H445" s="5" t="s">
        <v>727</v>
      </c>
      <c r="I445" s="5" t="s">
        <v>736</v>
      </c>
      <c r="J445" s="5"/>
      <c r="K445" s="5"/>
      <c r="L445" s="5"/>
      <c r="M445" s="5"/>
      <c r="N445" s="5"/>
      <c r="O445" s="5"/>
      <c r="P445" s="5" t="s">
        <v>751</v>
      </c>
      <c r="Q445" s="5" t="s">
        <v>752</v>
      </c>
      <c r="R445" s="5" t="s">
        <v>207</v>
      </c>
      <c r="S445" s="5" t="s">
        <v>365</v>
      </c>
      <c r="T445" s="5" t="s">
        <v>368</v>
      </c>
      <c r="U445" s="5" t="s">
        <v>158</v>
      </c>
      <c r="V445" s="5"/>
      <c r="W445" s="19" t="str">
        <f>CONCATENATE(X445,"-",Y445,"-",Z445,AA445,,AB445,"-",AC445)</f>
        <v>3-70-JRCC-0001</v>
      </c>
      <c r="X445" s="19" t="s">
        <v>180</v>
      </c>
      <c r="Y445" s="19">
        <v>70</v>
      </c>
      <c r="Z445" s="19" t="s">
        <v>311</v>
      </c>
      <c r="AA445" s="19" t="s">
        <v>303</v>
      </c>
      <c r="AB445" s="19"/>
      <c r="AC445" s="19" t="s">
        <v>188</v>
      </c>
      <c r="AD445" s="5"/>
      <c r="AE445" s="19">
        <v>4</v>
      </c>
      <c r="AF445" s="19" t="s">
        <v>181</v>
      </c>
      <c r="AG445" s="19" t="s">
        <v>183</v>
      </c>
      <c r="AH445" s="19">
        <v>320</v>
      </c>
      <c r="AI445" s="19" t="s">
        <v>188</v>
      </c>
      <c r="AJ445" s="5"/>
      <c r="AK445" s="5"/>
      <c r="AL445" s="5" t="s">
        <v>124</v>
      </c>
      <c r="AM445" s="5"/>
      <c r="AN445" s="5" t="s">
        <v>170</v>
      </c>
      <c r="AO445" s="5" t="str">
        <f>CONCATENATE("0055-",B445,"-",C445,"-","4",".",AE445,".",AF445,".",AG445,".",AH445,"-",AL445,".",AN445,"-",AI445)</f>
        <v>0055-CPC-GA1-4.4.4.70.320-ASK2.SB-0001</v>
      </c>
      <c r="AP445" s="5" t="str">
        <f>CONCATENATE("0055-",B445,"-",C445,"-","4",".",AE445,".",AF445,".",AG445,".",AH445,"-",AL445,"-",AN445,"-",AI445,"_",BD445,"_",U445)</f>
        <v>0055-CPC-GA1-4.4.4.70.320-ASK2-SB-0001_A1_ER</v>
      </c>
      <c r="AQ445" s="13" t="s">
        <v>326</v>
      </c>
      <c r="AR445" s="13" t="s">
        <v>331</v>
      </c>
      <c r="AS445" s="13"/>
      <c r="AT445" s="13"/>
      <c r="AU445" s="13" t="s">
        <v>321</v>
      </c>
      <c r="AV445" s="13" t="s">
        <v>336</v>
      </c>
      <c r="AW445" s="13" t="str">
        <f>CONCATENATE(AQ445," ",AS445,CHAR(10),W445,CHAR(10),AU445)</f>
        <v>Cabinet of Data Acquisition and Transmission Device  
3-70-JRCC-0001
Electrical circuits</v>
      </c>
      <c r="AX445" s="13" t="str">
        <f>CONCATENATE(AR445," ",AT445,CHAR(10),W445,CHAR(10),AV445)</f>
        <v>Шкаф УСПД 
3-70-JRCC-0001
Схема электрическая принципиальная</v>
      </c>
      <c r="AY445" s="5"/>
      <c r="AZ445" s="5" t="s">
        <v>490</v>
      </c>
      <c r="BA445" s="5" t="s">
        <v>489</v>
      </c>
      <c r="BB445" s="5" t="str">
        <f>IF(FW445&gt;0,"02",IF(FN445&gt;0,"01",IF(FE445&gt;0,"00",IF(EM445&gt;0,"G1",IF(ED445&gt;0,"F1",IF(DU445&gt;0,"E1",IF(DL445&gt;0,"D1",IF(DC445&gt;0,"C1",IF(CT445&gt;0,"B1",IF(BM445&gt;0,"A1","-"))))))))))</f>
        <v>A1</v>
      </c>
      <c r="BC445" s="167" t="str">
        <f t="shared" si="420"/>
        <v>IFR</v>
      </c>
      <c r="BD445" s="5" t="str">
        <f t="shared" si="421"/>
        <v>A1</v>
      </c>
      <c r="BE445" s="5"/>
      <c r="BF445" s="5"/>
      <c r="BG445" s="12"/>
      <c r="BH445" s="5"/>
      <c r="BI445" s="5"/>
      <c r="BJ445" s="54">
        <f>FB445-(28+15)</f>
        <v>44189</v>
      </c>
      <c r="BK445" s="54">
        <f ca="1">IF(BM445&gt;0,BL445,IF(BJ445&lt;TODAY(),WORKDAY(TODAY(),10),BJ445))</f>
        <v>44251</v>
      </c>
      <c r="BL445" s="193">
        <v>44251</v>
      </c>
      <c r="BM445" s="167" t="s">
        <v>790</v>
      </c>
      <c r="BN445" s="167"/>
      <c r="BO445" s="167"/>
      <c r="BP445" s="167"/>
      <c r="BQ445" s="167"/>
      <c r="BR445" s="157"/>
      <c r="BS445" s="157"/>
      <c r="BT445" s="157"/>
      <c r="BU445" s="157"/>
      <c r="BV445" s="157"/>
      <c r="BW445" s="147"/>
      <c r="BX445" s="147"/>
      <c r="BY445" s="147"/>
      <c r="BZ445" s="147"/>
      <c r="CA445" s="147"/>
      <c r="CB445" s="125"/>
      <c r="CC445" s="125"/>
      <c r="CD445" s="125"/>
      <c r="CE445" s="125"/>
      <c r="CF445" s="125"/>
      <c r="CG445" s="125"/>
      <c r="CH445" s="125"/>
      <c r="CI445" s="125"/>
      <c r="CJ445" s="125"/>
      <c r="CK445" s="125"/>
      <c r="CL445" s="24">
        <f>WORKDAY(BJ445,20)</f>
        <v>44217</v>
      </c>
      <c r="CM445" s="24">
        <f ca="1">IF(BM445&gt;0,WORKDAY(BK445,10),"-")</f>
        <v>44265</v>
      </c>
      <c r="CN445" s="54"/>
      <c r="CO445" s="117"/>
      <c r="CP445" s="34">
        <v>1</v>
      </c>
      <c r="CQ445" s="24">
        <f>WORKDAY(CL445,10)</f>
        <v>44231</v>
      </c>
      <c r="CR445" s="24" t="str">
        <f>IF(CO445&gt;0,WORKDAY(CM445,10),"-")</f>
        <v>-</v>
      </c>
      <c r="CS445" s="54"/>
      <c r="CT445" s="5"/>
      <c r="CU445" s="24" t="str">
        <f>IF(CT445&gt;0,WORKDAY(CQ445,10),"-")</f>
        <v>-</v>
      </c>
      <c r="CV445" s="24" t="str">
        <f>IF(CT445&gt;0,WORKDAY(CR445,10),"-")</f>
        <v>-</v>
      </c>
      <c r="CW445" s="54"/>
      <c r="CX445" s="5"/>
      <c r="CY445" s="34"/>
      <c r="CZ445" s="24" t="str">
        <f>IF(CX445&gt;0,WORKDAY(CU445,10),"-")</f>
        <v>-</v>
      </c>
      <c r="DA445" s="24" t="str">
        <f>IF(CX445&gt;0,WORKDAY(CV445,10),"-")</f>
        <v>-</v>
      </c>
      <c r="DB445" s="24"/>
      <c r="DC445" s="5"/>
      <c r="DD445" s="24" t="str">
        <f>IF(DC445&gt;0,WORKDAY(CZ445,10),"-")</f>
        <v>-</v>
      </c>
      <c r="DE445" s="24" t="str">
        <f>IF(DC445&gt;0,WORKDAY(DA445,10),"-")</f>
        <v>-</v>
      </c>
      <c r="DF445" s="5"/>
      <c r="DG445" s="5"/>
      <c r="DH445" s="54"/>
      <c r="DI445" s="24" t="str">
        <f>IF(DG445&gt;0,WORKDAY(DD445,10),"-")</f>
        <v>-</v>
      </c>
      <c r="DJ445" s="24" t="str">
        <f>IF(DG445&gt;0,WORKDAY(DE445,10),"-")</f>
        <v>-</v>
      </c>
      <c r="DK445" s="5"/>
      <c r="DL445" s="5"/>
      <c r="DM445" s="24" t="str">
        <f>IF(DL445&gt;0,WORKDAY(DI445,10),"-")</f>
        <v>-</v>
      </c>
      <c r="DN445" s="24" t="str">
        <f>IF(DL445&gt;0,WORKDAY(DJ445,10),"-")</f>
        <v>-</v>
      </c>
      <c r="DO445" s="5"/>
      <c r="DP445" s="5"/>
      <c r="DQ445" s="54"/>
      <c r="DR445" s="24" t="str">
        <f>IF(DP445&gt;0,WORKDAY(DM445,10),"-")</f>
        <v>-</v>
      </c>
      <c r="DS445" s="24" t="str">
        <f>IF(DP445&gt;0,WORKDAY(DN445,10),"-")</f>
        <v>-</v>
      </c>
      <c r="DT445" s="5"/>
      <c r="DU445" s="5"/>
      <c r="DV445" s="24" t="str">
        <f>IF(DU445&gt;0,WORKDAY(DR445,10),"-")</f>
        <v>-</v>
      </c>
      <c r="DW445" s="24" t="str">
        <f>IF(DU445&gt;0,WORKDAY(DS445,10),"-")</f>
        <v>-</v>
      </c>
      <c r="DX445" s="5"/>
      <c r="DY445" s="5"/>
      <c r="DZ445" s="54"/>
      <c r="EA445" s="24" t="str">
        <f>IF(DY445&gt;0,WORKDAY(DV445,10),"-")</f>
        <v>-</v>
      </c>
      <c r="EB445" s="24" t="str">
        <f>IF(DY445&gt;0,WORKDAY(DW445,10),"-")</f>
        <v>-</v>
      </c>
      <c r="EC445" s="5"/>
      <c r="ED445" s="5"/>
      <c r="EE445" s="24" t="str">
        <f>IF(ED445&gt;0,WORKDAY(EA445,10),"-")</f>
        <v>-</v>
      </c>
      <c r="EF445" s="24" t="str">
        <f>IF(ED445&gt;0,WORKDAY(EB445,10),"-")</f>
        <v>-</v>
      </c>
      <c r="EG445" s="5"/>
      <c r="EH445" s="5"/>
      <c r="EI445" s="54"/>
      <c r="EJ445" s="24" t="str">
        <f>IF(EH445&gt;0,WORKDAY(EE445,10),"-")</f>
        <v>-</v>
      </c>
      <c r="EK445" s="24" t="str">
        <f>IF(EH445&gt;0,WORKDAY(EF445,10),"-")</f>
        <v>-</v>
      </c>
      <c r="EL445" s="5"/>
      <c r="EM445" s="5"/>
      <c r="EN445" s="24" t="str">
        <f>IF(EM445&gt;0,WORKDAY(EJ445,10),"-")</f>
        <v>-</v>
      </c>
      <c r="EO445" s="24" t="str">
        <f>IF(EM445&gt;0,WORKDAY(EK445,10),"-")</f>
        <v>-</v>
      </c>
      <c r="EP445" s="5"/>
      <c r="EQ445" s="5"/>
      <c r="ER445" s="54"/>
      <c r="ES445" s="54"/>
      <c r="ET445" s="54"/>
      <c r="EU445" s="54"/>
      <c r="EV445" s="54"/>
      <c r="EW445" s="24"/>
      <c r="EX445" s="24"/>
      <c r="EY445" s="167"/>
      <c r="EZ445" s="167"/>
      <c r="FA445" s="193"/>
      <c r="FB445" s="214">
        <v>44232</v>
      </c>
      <c r="FC445" s="214">
        <f t="shared" ca="1" si="419"/>
        <v>44232</v>
      </c>
      <c r="FD445" s="193"/>
      <c r="FE445" s="167"/>
      <c r="FF445" s="24" t="str">
        <f>IF(FE445&gt;0,WORKDAY(FB445,10),"-")</f>
        <v>-</v>
      </c>
      <c r="FG445" s="24" t="str">
        <f>IF(FE445&gt;0,WORKDAY(FC445,10),"-")</f>
        <v>-</v>
      </c>
      <c r="FH445" s="5"/>
      <c r="FI445" s="5"/>
      <c r="FJ445" s="34"/>
      <c r="FK445" s="24"/>
      <c r="FL445" s="24">
        <f>FK445</f>
        <v>0</v>
      </c>
      <c r="FM445" s="5"/>
      <c r="FN445" s="5"/>
      <c r="FO445" s="24" t="str">
        <f>IF(FN445&gt;0,WORKDAY(FK445,10),"-")</f>
        <v>-</v>
      </c>
      <c r="FP445" s="24" t="str">
        <f>IF(FN445&gt;0,WORKDAY(FL445,10),"-")</f>
        <v>-</v>
      </c>
      <c r="FQ445" s="5"/>
      <c r="FR445" s="5"/>
      <c r="FS445" s="54"/>
      <c r="FT445" s="24"/>
      <c r="FU445" s="24">
        <f>FT445</f>
        <v>0</v>
      </c>
      <c r="FV445" s="5"/>
      <c r="FW445" s="5"/>
      <c r="FX445" s="24" t="str">
        <f>IF(FW445&gt;0,WORKDAY(FT445,10),"-")</f>
        <v>-</v>
      </c>
      <c r="FY445" s="24" t="str">
        <f>IF(FW445&gt;0,WORKDAY(FU445,10),"-")</f>
        <v>-</v>
      </c>
      <c r="FZ445" s="5"/>
      <c r="GA445" s="5"/>
      <c r="GB445" s="54"/>
      <c r="GC445" s="54"/>
      <c r="GD445" s="54"/>
      <c r="GE445" s="54"/>
      <c r="GF445" s="54"/>
      <c r="GG445" s="54"/>
      <c r="GH445" s="54"/>
      <c r="GI445" s="54"/>
      <c r="GJ445" s="54"/>
      <c r="GK445" s="54"/>
      <c r="GL445" s="54"/>
      <c r="GM445" s="54"/>
      <c r="GN445" s="54"/>
      <c r="GO445" s="54"/>
      <c r="GP445" s="54"/>
      <c r="GQ445" s="54"/>
      <c r="GR445" s="54"/>
      <c r="GS445" s="54"/>
      <c r="GT445" s="54"/>
      <c r="GU445" s="54"/>
      <c r="GV445" s="54"/>
      <c r="GW445" s="54"/>
      <c r="GX445" s="54"/>
      <c r="GY445" s="54"/>
      <c r="GZ445" s="193"/>
      <c r="HA445" s="54"/>
      <c r="HB445" s="54"/>
      <c r="HC445" s="54"/>
      <c r="HD445" s="34">
        <f t="shared" ca="1" si="379"/>
        <v>1</v>
      </c>
      <c r="HE445" s="25">
        <f t="shared" ca="1" si="404"/>
        <v>6.8389057750759875E-4</v>
      </c>
      <c r="HF445" s="25">
        <f t="shared" ca="1" si="405"/>
        <v>1.5197568389057751E-3</v>
      </c>
      <c r="HG445" s="25">
        <f t="shared" ca="1" si="406"/>
        <v>9.0543259557344079E-4</v>
      </c>
      <c r="HH445" s="25">
        <f t="shared" ca="1" si="407"/>
        <v>2.012072434607646E-3</v>
      </c>
      <c r="HI445" s="25"/>
      <c r="HJ445" s="25"/>
      <c r="HK445" s="5"/>
      <c r="HL445" s="24">
        <f t="shared" ca="1" si="374"/>
        <v>44251</v>
      </c>
      <c r="HM445" s="107"/>
      <c r="HN445" s="85"/>
      <c r="HO445" s="204" t="str">
        <f t="shared" si="380"/>
        <v>ожидание A1</v>
      </c>
      <c r="HP445" s="204" t="str">
        <f t="shared" si="381"/>
        <v>не выгружено 00</v>
      </c>
      <c r="HQ445" s="182" t="str">
        <f t="shared" si="382"/>
        <v>выгружено A1</v>
      </c>
      <c r="HR445" s="182" t="str">
        <f t="shared" si="383"/>
        <v>ожидание A1</v>
      </c>
      <c r="HS445" s="182" t="b">
        <f t="shared" si="384"/>
        <v>0</v>
      </c>
      <c r="HT445" s="182" t="str">
        <f t="shared" si="385"/>
        <v>ожидание замечаний</v>
      </c>
      <c r="HU445" s="182" t="str">
        <f t="shared" si="386"/>
        <v>0055-P2-GA1-CPC-TRM-00667</v>
      </c>
      <c r="HV445" s="191">
        <f t="shared" si="387"/>
        <v>44251</v>
      </c>
      <c r="HW445" s="184" t="str">
        <f t="shared" si="388"/>
        <v>ожидание A1</v>
      </c>
      <c r="HX445" s="191" t="str">
        <f t="shared" si="389"/>
        <v>ожидание A1</v>
      </c>
      <c r="HY445" s="183"/>
      <c r="HZ445" s="182" t="str">
        <f t="shared" si="390"/>
        <v>выгружено</v>
      </c>
      <c r="IA445" s="182" t="str">
        <f t="shared" si="391"/>
        <v>A1</v>
      </c>
      <c r="IB445" s="182" t="str">
        <f t="shared" si="392"/>
        <v>ожидание замечаний к ревизии</v>
      </c>
      <c r="IC445" s="182" t="str">
        <f t="shared" si="393"/>
        <v>A1</v>
      </c>
      <c r="ID445" s="182" t="str">
        <f t="shared" si="394"/>
        <v>A1</v>
      </c>
      <c r="IE445" s="185" t="str">
        <f t="shared" si="395"/>
        <v>1</v>
      </c>
      <c r="IF445" s="135" t="s">
        <v>705</v>
      </c>
      <c r="IG445" s="181">
        <v>1</v>
      </c>
      <c r="IH445" s="85"/>
      <c r="II445" s="85"/>
      <c r="IJ445" s="85"/>
      <c r="IK445" s="85"/>
      <c r="IL445" s="85"/>
      <c r="IM445" s="85"/>
      <c r="IN445" s="85"/>
      <c r="IO445" s="85"/>
      <c r="IP445" s="85"/>
      <c r="IQ445" s="85"/>
      <c r="IR445" s="85"/>
      <c r="IS445" s="85"/>
      <c r="IT445" s="85"/>
      <c r="IU445" s="85"/>
      <c r="IV445" s="85"/>
      <c r="IW445" s="85"/>
      <c r="IX445" s="85"/>
      <c r="IY445" s="85"/>
      <c r="IZ445" s="85"/>
      <c r="JA445" s="85"/>
      <c r="JB445" s="85"/>
      <c r="JC445" s="85"/>
      <c r="JD445" s="85"/>
      <c r="JE445" s="85"/>
      <c r="JF445" s="85"/>
      <c r="JG445" s="85"/>
      <c r="JH445" s="85"/>
      <c r="JI445" s="85"/>
      <c r="JJ445" s="85"/>
      <c r="JK445" s="85"/>
      <c r="JL445" s="85"/>
      <c r="JM445" s="85"/>
      <c r="JN445" s="85"/>
      <c r="JO445" s="85"/>
      <c r="JP445" s="85"/>
      <c r="JQ445" s="85"/>
      <c r="JR445" s="85"/>
      <c r="JS445" s="85"/>
      <c r="JT445" s="85"/>
      <c r="JU445" s="85"/>
      <c r="JV445" s="85"/>
      <c r="JW445" s="85"/>
      <c r="JX445" s="85"/>
      <c r="JY445" s="85"/>
      <c r="JZ445" s="85"/>
      <c r="KA445" s="85"/>
      <c r="KB445" s="85"/>
      <c r="KC445" s="85"/>
    </row>
    <row r="446" spans="1:289" s="57" customFormat="1" ht="42.75" hidden="1" customHeight="1">
      <c r="A446" s="6"/>
      <c r="B446" s="19" t="s">
        <v>156</v>
      </c>
      <c r="C446" s="19" t="s">
        <v>157</v>
      </c>
      <c r="D446" s="5"/>
      <c r="E446" s="5"/>
      <c r="F446" s="5"/>
      <c r="G446" s="5"/>
      <c r="H446" s="5" t="s">
        <v>727</v>
      </c>
      <c r="I446" s="5" t="s">
        <v>736</v>
      </c>
      <c r="J446" s="5"/>
      <c r="K446" s="5"/>
      <c r="L446" s="5"/>
      <c r="M446" s="5"/>
      <c r="N446" s="5"/>
      <c r="O446" s="5"/>
      <c r="P446" s="5" t="s">
        <v>751</v>
      </c>
      <c r="Q446" s="5" t="s">
        <v>752</v>
      </c>
      <c r="R446" s="5" t="s">
        <v>205</v>
      </c>
      <c r="S446" s="5" t="s">
        <v>365</v>
      </c>
      <c r="T446" s="5" t="s">
        <v>368</v>
      </c>
      <c r="U446" s="5" t="s">
        <v>158</v>
      </c>
      <c r="V446" s="5"/>
      <c r="W446" s="19" t="str">
        <f>CONCATENATE(X446,"-",Y446,"-",Z446,AA446,,AB446,"-",AC446)</f>
        <v>3-70-JRCC-0001</v>
      </c>
      <c r="X446" s="19" t="s">
        <v>180</v>
      </c>
      <c r="Y446" s="19">
        <v>70</v>
      </c>
      <c r="Z446" s="19" t="s">
        <v>311</v>
      </c>
      <c r="AA446" s="19" t="s">
        <v>303</v>
      </c>
      <c r="AB446" s="19"/>
      <c r="AC446" s="19" t="s">
        <v>188</v>
      </c>
      <c r="AD446" s="5"/>
      <c r="AE446" s="19">
        <v>4</v>
      </c>
      <c r="AF446" s="19" t="s">
        <v>181</v>
      </c>
      <c r="AG446" s="19" t="s">
        <v>183</v>
      </c>
      <c r="AH446" s="19">
        <v>320</v>
      </c>
      <c r="AI446" s="19" t="s">
        <v>188</v>
      </c>
      <c r="AJ446" s="5"/>
      <c r="AK446" s="5"/>
      <c r="AL446" s="5" t="s">
        <v>124</v>
      </c>
      <c r="AM446" s="5"/>
      <c r="AN446" s="5" t="s">
        <v>546</v>
      </c>
      <c r="AO446" s="5" t="str">
        <f>CONCATENATE("0055-",B446,"-",C446,"-","4",".",AE446,".",AF446,".",AG446,".",AH446,"-",AL446,".",AN446,"-",AI446)</f>
        <v>0055-CPC-GA1-4.4.4.70.320-ASK2.JH-0001</v>
      </c>
      <c r="AP446" s="5" t="str">
        <f>CONCATENATE("0055-",B446,"-",C446,"-","4",".",AE446,".",AF446,".",AG446,".",AH446,"-",AL446,"-",AN446,"-",AI446,"_",BD446,"_",U446)</f>
        <v>0055-CPC-GA1-4.4.4.70.320-ASK2-JH-0001_-_ER</v>
      </c>
      <c r="AQ446" s="13" t="s">
        <v>326</v>
      </c>
      <c r="AR446" s="13" t="s">
        <v>331</v>
      </c>
      <c r="AS446" s="13"/>
      <c r="AT446" s="13"/>
      <c r="AU446" s="13" t="s">
        <v>286</v>
      </c>
      <c r="AV446" s="13" t="s">
        <v>287</v>
      </c>
      <c r="AW446" s="13" t="str">
        <f>CONCATENATE(AQ446," ",AS446,CHAR(10),W446,CHAR(10),AU446)</f>
        <v>Cabinet of Data Acquisition and Transmission Device  
3-70-JRCC-0001
Passport</v>
      </c>
      <c r="AX446" s="13" t="str">
        <f>CONCATENATE(AR446," ",AT446,CHAR(10),W446,CHAR(10),AV446)</f>
        <v>Шкаф УСПД 
3-70-JRCC-0001
Паспорт</v>
      </c>
      <c r="AY446" s="5"/>
      <c r="AZ446" s="5" t="s">
        <v>490</v>
      </c>
      <c r="BA446" s="5" t="s">
        <v>489</v>
      </c>
      <c r="BB446" s="5" t="str">
        <f>IF(FW446&gt;0,"02",IF(FN446&gt;0,"01",IF(FE446&gt;0,"00",IF(EM446&gt;0,"G1",IF(ED446&gt;0,"F1",IF(DU446&gt;0,"E1",IF(DL446&gt;0,"D1",IF(DC446&gt;0,"C1",IF(CT446&gt;0,"B1",IF(BM446&gt;0,"A1","-"))))))))))</f>
        <v>-</v>
      </c>
      <c r="BC446" s="167" t="str">
        <f t="shared" si="420"/>
        <v>-</v>
      </c>
      <c r="BD446" s="5" t="str">
        <f t="shared" si="421"/>
        <v>-</v>
      </c>
      <c r="BE446" s="5"/>
      <c r="BF446" s="5"/>
      <c r="BG446" s="12"/>
      <c r="BH446" s="5"/>
      <c r="BI446" s="5"/>
      <c r="BJ446" s="54">
        <f>FB446-(28+15)</f>
        <v>44227</v>
      </c>
      <c r="BK446" s="54">
        <f ca="1">IF(BM446&gt;0,BL446,IF(BJ446&lt;TODAY(),WORKDAY(TODAY(),10),BJ446))</f>
        <v>44294</v>
      </c>
      <c r="BL446" s="54"/>
      <c r="BM446" s="5"/>
      <c r="BN446" s="167"/>
      <c r="BO446" s="167"/>
      <c r="BP446" s="167"/>
      <c r="BQ446" s="167"/>
      <c r="BR446" s="157"/>
      <c r="BS446" s="157"/>
      <c r="BT446" s="157"/>
      <c r="BU446" s="157"/>
      <c r="BV446" s="157"/>
      <c r="BW446" s="147"/>
      <c r="BX446" s="147"/>
      <c r="BY446" s="147"/>
      <c r="BZ446" s="147"/>
      <c r="CA446" s="147"/>
      <c r="CB446" s="125"/>
      <c r="CC446" s="125"/>
      <c r="CD446" s="125"/>
      <c r="CE446" s="125"/>
      <c r="CF446" s="125"/>
      <c r="CG446" s="125"/>
      <c r="CH446" s="125"/>
      <c r="CI446" s="125"/>
      <c r="CJ446" s="125"/>
      <c r="CK446" s="125"/>
      <c r="CL446" s="24">
        <f>WORKDAY(BJ446,20)</f>
        <v>44253</v>
      </c>
      <c r="CM446" s="24" t="str">
        <f>IF(BM446&gt;0,WORKDAY(BK446,10),"-")</f>
        <v>-</v>
      </c>
      <c r="CN446" s="54"/>
      <c r="CO446" s="117"/>
      <c r="CP446" s="34">
        <v>3</v>
      </c>
      <c r="CQ446" s="24">
        <f>WORKDAY(CL446,10)</f>
        <v>44267</v>
      </c>
      <c r="CR446" s="24" t="str">
        <f>IF(CO446&gt;0,WORKDAY(CM446,10),"-")</f>
        <v>-</v>
      </c>
      <c r="CS446" s="54"/>
      <c r="CT446" s="5"/>
      <c r="CU446" s="24" t="str">
        <f>IF(CT446&gt;0,WORKDAY(CQ446,10),"-")</f>
        <v>-</v>
      </c>
      <c r="CV446" s="24" t="str">
        <f>IF(CT446&gt;0,WORKDAY(CR446,10),"-")</f>
        <v>-</v>
      </c>
      <c r="CW446" s="54"/>
      <c r="CX446" s="5"/>
      <c r="CY446" s="34"/>
      <c r="CZ446" s="24" t="str">
        <f>IF(CX446&gt;0,WORKDAY(CU446,10),"-")</f>
        <v>-</v>
      </c>
      <c r="DA446" s="24" t="str">
        <f>IF(CX446&gt;0,WORKDAY(CV446,10),"-")</f>
        <v>-</v>
      </c>
      <c r="DB446" s="24"/>
      <c r="DC446" s="5"/>
      <c r="DD446" s="24" t="str">
        <f>IF(DC446&gt;0,WORKDAY(CZ446,10),"-")</f>
        <v>-</v>
      </c>
      <c r="DE446" s="24" t="str">
        <f>IF(DC446&gt;0,WORKDAY(DA446,10),"-")</f>
        <v>-</v>
      </c>
      <c r="DF446" s="5"/>
      <c r="DG446" s="5"/>
      <c r="DH446" s="54"/>
      <c r="DI446" s="24" t="str">
        <f>IF(DG446&gt;0,WORKDAY(DD446,10),"-")</f>
        <v>-</v>
      </c>
      <c r="DJ446" s="24" t="str">
        <f>IF(DG446&gt;0,WORKDAY(DE446,10),"-")</f>
        <v>-</v>
      </c>
      <c r="DK446" s="5"/>
      <c r="DL446" s="5"/>
      <c r="DM446" s="24" t="str">
        <f>IF(DL446&gt;0,WORKDAY(DI446,10),"-")</f>
        <v>-</v>
      </c>
      <c r="DN446" s="24" t="str">
        <f>IF(DL446&gt;0,WORKDAY(DJ446,10),"-")</f>
        <v>-</v>
      </c>
      <c r="DO446" s="5"/>
      <c r="DP446" s="5"/>
      <c r="DQ446" s="54"/>
      <c r="DR446" s="24" t="str">
        <f>IF(DP446&gt;0,WORKDAY(DM446,10),"-")</f>
        <v>-</v>
      </c>
      <c r="DS446" s="24" t="str">
        <f>IF(DP446&gt;0,WORKDAY(DN446,10),"-")</f>
        <v>-</v>
      </c>
      <c r="DT446" s="5"/>
      <c r="DU446" s="5"/>
      <c r="DV446" s="24" t="str">
        <f>IF(DU446&gt;0,WORKDAY(DR446,10),"-")</f>
        <v>-</v>
      </c>
      <c r="DW446" s="24" t="str">
        <f>IF(DU446&gt;0,WORKDAY(DS446,10),"-")</f>
        <v>-</v>
      </c>
      <c r="DX446" s="5"/>
      <c r="DY446" s="5"/>
      <c r="DZ446" s="54"/>
      <c r="EA446" s="24" t="str">
        <f>IF(DY446&gt;0,WORKDAY(DV446,10),"-")</f>
        <v>-</v>
      </c>
      <c r="EB446" s="24" t="str">
        <f>IF(DY446&gt;0,WORKDAY(DW446,10),"-")</f>
        <v>-</v>
      </c>
      <c r="EC446" s="5"/>
      <c r="ED446" s="5"/>
      <c r="EE446" s="24" t="str">
        <f>IF(ED446&gt;0,WORKDAY(EA446,10),"-")</f>
        <v>-</v>
      </c>
      <c r="EF446" s="24" t="str">
        <f>IF(ED446&gt;0,WORKDAY(EB446,10),"-")</f>
        <v>-</v>
      </c>
      <c r="EG446" s="5"/>
      <c r="EH446" s="5"/>
      <c r="EI446" s="54"/>
      <c r="EJ446" s="24" t="str">
        <f>IF(EH446&gt;0,WORKDAY(EE446,10),"-")</f>
        <v>-</v>
      </c>
      <c r="EK446" s="24" t="str">
        <f>IF(EH446&gt;0,WORKDAY(EF446,10),"-")</f>
        <v>-</v>
      </c>
      <c r="EL446" s="5"/>
      <c r="EM446" s="5"/>
      <c r="EN446" s="24" t="str">
        <f>IF(EM446&gt;0,WORKDAY(EJ446,10),"-")</f>
        <v>-</v>
      </c>
      <c r="EO446" s="24" t="str">
        <f>IF(EM446&gt;0,WORKDAY(EK446,10),"-")</f>
        <v>-</v>
      </c>
      <c r="EP446" s="5"/>
      <c r="EQ446" s="5"/>
      <c r="ER446" s="54"/>
      <c r="ES446" s="54"/>
      <c r="ET446" s="54"/>
      <c r="EU446" s="54"/>
      <c r="EV446" s="54"/>
      <c r="EW446" s="24"/>
      <c r="EX446" s="24"/>
      <c r="EY446" s="167"/>
      <c r="EZ446" s="167"/>
      <c r="FA446" s="193"/>
      <c r="FB446" s="214">
        <v>44270</v>
      </c>
      <c r="FC446" s="214">
        <f t="shared" ca="1" si="419"/>
        <v>44270</v>
      </c>
      <c r="FD446" s="167"/>
      <c r="FE446" s="167"/>
      <c r="FF446" s="24" t="str">
        <f>IF(FE446&gt;0,WORKDAY(FB446,10),"-")</f>
        <v>-</v>
      </c>
      <c r="FG446" s="24" t="str">
        <f>IF(FE446&gt;0,WORKDAY(FC446,10),"-")</f>
        <v>-</v>
      </c>
      <c r="FH446" s="167"/>
      <c r="FI446" s="167"/>
      <c r="FJ446" s="196">
        <v>1</v>
      </c>
      <c r="FK446" s="24"/>
      <c r="FL446" s="24">
        <f>FK446</f>
        <v>0</v>
      </c>
      <c r="FM446" s="5"/>
      <c r="FN446" s="5"/>
      <c r="FO446" s="24" t="str">
        <f>IF(FN446&gt;0,WORKDAY(FK446,10),"-")</f>
        <v>-</v>
      </c>
      <c r="FP446" s="24" t="str">
        <f>IF(FN446&gt;0,WORKDAY(FL446,10),"-")</f>
        <v>-</v>
      </c>
      <c r="FQ446" s="5"/>
      <c r="FR446" s="5"/>
      <c r="FS446" s="54"/>
      <c r="FT446" s="24"/>
      <c r="FU446" s="24">
        <f>FT446</f>
        <v>0</v>
      </c>
      <c r="FV446" s="5"/>
      <c r="FW446" s="5"/>
      <c r="FX446" s="24" t="str">
        <f>IF(FW446&gt;0,WORKDAY(FT446,10),"-")</f>
        <v>-</v>
      </c>
      <c r="FY446" s="24" t="str">
        <f>IF(FW446&gt;0,WORKDAY(FU446,10),"-")</f>
        <v>-</v>
      </c>
      <c r="FZ446" s="5"/>
      <c r="GA446" s="5"/>
      <c r="GB446" s="54"/>
      <c r="GC446" s="54"/>
      <c r="GD446" s="54"/>
      <c r="GE446" s="54"/>
      <c r="GF446" s="54"/>
      <c r="GG446" s="54"/>
      <c r="GH446" s="54"/>
      <c r="GI446" s="54"/>
      <c r="GJ446" s="54"/>
      <c r="GK446" s="54"/>
      <c r="GL446" s="54"/>
      <c r="GM446" s="54"/>
      <c r="GN446" s="54"/>
      <c r="GO446" s="54"/>
      <c r="GP446" s="54"/>
      <c r="GQ446" s="54"/>
      <c r="GR446" s="54"/>
      <c r="GS446" s="54"/>
      <c r="GT446" s="54"/>
      <c r="GU446" s="54"/>
      <c r="GV446" s="54"/>
      <c r="GW446" s="54"/>
      <c r="GX446" s="54"/>
      <c r="GY446" s="54"/>
      <c r="GZ446" s="193"/>
      <c r="HA446" s="54"/>
      <c r="HB446" s="54"/>
      <c r="HC446" s="54"/>
      <c r="HD446" s="34">
        <f t="shared" ca="1" si="379"/>
        <v>1</v>
      </c>
      <c r="HE446" s="25">
        <f t="shared" si="404"/>
        <v>0</v>
      </c>
      <c r="HF446" s="25">
        <f t="shared" ca="1" si="405"/>
        <v>1.5197568389057751E-3</v>
      </c>
      <c r="HG446" s="25">
        <f t="shared" si="406"/>
        <v>0</v>
      </c>
      <c r="HH446" s="25">
        <f t="shared" ca="1" si="407"/>
        <v>2.012072434607646E-3</v>
      </c>
      <c r="HI446" s="25"/>
      <c r="HJ446" s="25"/>
      <c r="HK446" s="5"/>
      <c r="HL446" s="24" t="str">
        <f t="shared" ca="1" si="374"/>
        <v>-</v>
      </c>
      <c r="HM446" s="107"/>
      <c r="HN446" s="85"/>
      <c r="HO446" s="204" t="str">
        <f t="shared" si="380"/>
        <v>не выгружено A1</v>
      </c>
      <c r="HP446" s="204" t="str">
        <f t="shared" si="381"/>
        <v>не выгружено 00</v>
      </c>
      <c r="HQ446" s="182" t="str">
        <f t="shared" si="382"/>
        <v>не выгружено A1</v>
      </c>
      <c r="HR446" s="182" t="str">
        <f t="shared" si="383"/>
        <v>не выгружено A1</v>
      </c>
      <c r="HS446" s="182" t="b">
        <f t="shared" si="384"/>
        <v>0</v>
      </c>
      <c r="HT446" s="182" t="str">
        <f t="shared" si="385"/>
        <v>не выгружено A1</v>
      </c>
      <c r="HU446" s="182" t="str">
        <f t="shared" si="386"/>
        <v>не выгружено A1</v>
      </c>
      <c r="HV446" s="191" t="str">
        <f t="shared" si="387"/>
        <v>не выгружено A1</v>
      </c>
      <c r="HW446" s="184" t="str">
        <f t="shared" si="388"/>
        <v>не выгружено A1</v>
      </c>
      <c r="HX446" s="191" t="str">
        <f t="shared" si="389"/>
        <v>не выгружено A1</v>
      </c>
      <c r="HY446" s="183"/>
      <c r="HZ446" s="182" t="str">
        <f t="shared" si="390"/>
        <v>не выгружено</v>
      </c>
      <c r="IA446" s="182" t="str">
        <f t="shared" si="391"/>
        <v>A1</v>
      </c>
      <c r="IB446" s="182" t="str">
        <f t="shared" si="392"/>
        <v>не выгружено</v>
      </c>
      <c r="IC446" s="182" t="str">
        <f t="shared" si="393"/>
        <v>A1</v>
      </c>
      <c r="ID446" s="182" t="str">
        <f t="shared" si="394"/>
        <v>A1</v>
      </c>
      <c r="IE446" s="185" t="str">
        <f t="shared" si="395"/>
        <v>выгрузить A1</v>
      </c>
      <c r="IF446" s="135" t="s">
        <v>705</v>
      </c>
      <c r="IG446" s="181">
        <v>1</v>
      </c>
      <c r="IH446" s="85"/>
      <c r="II446" s="85"/>
      <c r="IJ446" s="85"/>
      <c r="IK446" s="85"/>
      <c r="IL446" s="85"/>
      <c r="IM446" s="85"/>
      <c r="IN446" s="85"/>
      <c r="IO446" s="85"/>
      <c r="IP446" s="85"/>
      <c r="IQ446" s="85"/>
      <c r="IR446" s="85"/>
      <c r="IS446" s="85"/>
      <c r="IT446" s="85"/>
      <c r="IU446" s="85"/>
      <c r="IV446" s="85"/>
      <c r="IW446" s="85"/>
      <c r="IX446" s="85"/>
      <c r="IY446" s="85"/>
      <c r="IZ446" s="85"/>
      <c r="JA446" s="85"/>
      <c r="JB446" s="85"/>
      <c r="JC446" s="85"/>
      <c r="JD446" s="85"/>
      <c r="JE446" s="85"/>
      <c r="JF446" s="85"/>
      <c r="JG446" s="85"/>
      <c r="JH446" s="85"/>
      <c r="JI446" s="85"/>
      <c r="JJ446" s="85"/>
      <c r="JK446" s="85"/>
      <c r="JL446" s="85"/>
      <c r="JM446" s="85"/>
      <c r="JN446" s="85"/>
      <c r="JO446" s="85"/>
      <c r="JP446" s="85"/>
      <c r="JQ446" s="85"/>
      <c r="JR446" s="85"/>
      <c r="JS446" s="85"/>
      <c r="JT446" s="85"/>
      <c r="JU446" s="85"/>
      <c r="JV446" s="85"/>
      <c r="JW446" s="85"/>
      <c r="JX446" s="85"/>
      <c r="JY446" s="85"/>
      <c r="JZ446" s="85"/>
      <c r="KA446" s="85"/>
      <c r="KB446" s="85"/>
      <c r="KC446" s="85"/>
    </row>
    <row r="447" spans="1:289" s="87" customFormat="1" ht="15" hidden="1" customHeight="1">
      <c r="A447" s="17"/>
      <c r="B447" s="20"/>
      <c r="C447" s="20"/>
      <c r="D447" s="18"/>
      <c r="E447" s="18"/>
      <c r="F447" s="18"/>
      <c r="G447" s="18"/>
      <c r="H447" s="18"/>
      <c r="I447" s="18"/>
      <c r="J447" s="18"/>
      <c r="K447" s="18"/>
      <c r="L447" s="18"/>
      <c r="M447" s="18"/>
      <c r="N447" s="18"/>
      <c r="O447" s="18"/>
      <c r="P447" s="18"/>
      <c r="Q447" s="18"/>
      <c r="R447" s="18"/>
      <c r="S447" s="18"/>
      <c r="T447" s="18"/>
      <c r="U447" s="18"/>
      <c r="V447" s="18"/>
      <c r="W447" s="20"/>
      <c r="X447" s="20"/>
      <c r="Y447" s="20"/>
      <c r="Z447" s="20"/>
      <c r="AA447" s="20"/>
      <c r="AB447" s="20"/>
      <c r="AC447" s="20"/>
      <c r="AD447" s="18"/>
      <c r="AE447" s="20"/>
      <c r="AF447" s="20"/>
      <c r="AG447" s="20"/>
      <c r="AH447" s="20"/>
      <c r="AI447" s="20"/>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71"/>
      <c r="BO447" s="171"/>
      <c r="BP447" s="171"/>
      <c r="BQ447" s="171"/>
      <c r="BR447" s="161"/>
      <c r="BS447" s="161"/>
      <c r="BT447" s="161"/>
      <c r="BU447" s="161"/>
      <c r="BV447" s="161"/>
      <c r="BW447" s="151"/>
      <c r="BX447" s="151"/>
      <c r="BY447" s="151"/>
      <c r="BZ447" s="151"/>
      <c r="CA447" s="151"/>
      <c r="CB447" s="129"/>
      <c r="CC447" s="129"/>
      <c r="CD447" s="129"/>
      <c r="CE447" s="129"/>
      <c r="CF447" s="129"/>
      <c r="CG447" s="129"/>
      <c r="CH447" s="129"/>
      <c r="CI447" s="129"/>
      <c r="CJ447" s="129"/>
      <c r="CK447" s="129"/>
      <c r="CL447" s="18"/>
      <c r="CM447" s="18"/>
      <c r="CN447" s="18"/>
      <c r="CO447" s="118"/>
      <c r="CP447" s="48"/>
      <c r="CQ447" s="18"/>
      <c r="CR447" s="18"/>
      <c r="CS447" s="18"/>
      <c r="CT447" s="18"/>
      <c r="CU447" s="18"/>
      <c r="CV447" s="18"/>
      <c r="CW447" s="18"/>
      <c r="CX447" s="18"/>
      <c r="CY447" s="34"/>
      <c r="CZ447" s="18"/>
      <c r="DA447" s="18"/>
      <c r="DB447" s="18"/>
      <c r="DC447" s="18"/>
      <c r="DD447" s="18"/>
      <c r="DE447" s="18"/>
      <c r="DF447" s="18"/>
      <c r="DG447" s="18"/>
      <c r="DH447" s="45"/>
      <c r="DI447" s="18"/>
      <c r="DJ447" s="18"/>
      <c r="DK447" s="18"/>
      <c r="DL447" s="18"/>
      <c r="DM447" s="18"/>
      <c r="DN447" s="18"/>
      <c r="DO447" s="18"/>
      <c r="DP447" s="18"/>
      <c r="DQ447" s="45"/>
      <c r="DR447" s="18"/>
      <c r="DS447" s="18"/>
      <c r="DT447" s="18"/>
      <c r="DU447" s="18"/>
      <c r="DV447" s="18"/>
      <c r="DW447" s="18"/>
      <c r="DX447" s="18"/>
      <c r="DY447" s="18"/>
      <c r="DZ447" s="45"/>
      <c r="EA447" s="18"/>
      <c r="EB447" s="18"/>
      <c r="EC447" s="18"/>
      <c r="ED447" s="18"/>
      <c r="EE447" s="18"/>
      <c r="EF447" s="18"/>
      <c r="EG447" s="18"/>
      <c r="EH447" s="18"/>
      <c r="EI447" s="45"/>
      <c r="EJ447" s="18"/>
      <c r="EK447" s="18"/>
      <c r="EL447" s="18"/>
      <c r="EM447" s="18"/>
      <c r="EN447" s="18"/>
      <c r="EO447" s="18"/>
      <c r="EP447" s="18"/>
      <c r="EQ447" s="18"/>
      <c r="ER447" s="45"/>
      <c r="ES447" s="110"/>
      <c r="ET447" s="110"/>
      <c r="EU447" s="110"/>
      <c r="EV447" s="110"/>
      <c r="EW447" s="192"/>
      <c r="EX447" s="192"/>
      <c r="EY447" s="192"/>
      <c r="EZ447" s="192"/>
      <c r="FA447" s="199"/>
      <c r="FB447" s="214"/>
      <c r="FC447" s="214"/>
      <c r="FD447" s="18"/>
      <c r="FE447" s="18"/>
      <c r="FF447" s="18"/>
      <c r="FG447" s="18"/>
      <c r="FH447" s="18"/>
      <c r="FI447" s="18"/>
      <c r="FJ447" s="34"/>
      <c r="FK447" s="18"/>
      <c r="FL447" s="18"/>
      <c r="FM447" s="18"/>
      <c r="FN447" s="18"/>
      <c r="FO447" s="18"/>
      <c r="FP447" s="18"/>
      <c r="FQ447" s="18"/>
      <c r="FR447" s="18"/>
      <c r="FS447" s="45"/>
      <c r="FT447" s="18"/>
      <c r="FU447" s="18"/>
      <c r="FV447" s="18"/>
      <c r="FW447" s="18"/>
      <c r="FX447" s="18"/>
      <c r="FY447" s="18"/>
      <c r="FZ447" s="18"/>
      <c r="GA447" s="18"/>
      <c r="GB447" s="45"/>
      <c r="GC447" s="110"/>
      <c r="GD447" s="110"/>
      <c r="GE447" s="110"/>
      <c r="GF447" s="110"/>
      <c r="GG447" s="110"/>
      <c r="GH447" s="110"/>
      <c r="GI447" s="110"/>
      <c r="GJ447" s="110"/>
      <c r="GK447" s="110"/>
      <c r="GL447" s="110"/>
      <c r="GM447" s="110"/>
      <c r="GN447" s="110"/>
      <c r="GO447" s="110"/>
      <c r="GP447" s="110"/>
      <c r="GQ447" s="110"/>
      <c r="GR447" s="110"/>
      <c r="GS447" s="110"/>
      <c r="GT447" s="110"/>
      <c r="GU447" s="110"/>
      <c r="GV447" s="110"/>
      <c r="GW447" s="110"/>
      <c r="GX447" s="110"/>
      <c r="GY447" s="45"/>
      <c r="GZ447" s="199"/>
      <c r="HA447" s="110"/>
      <c r="HB447" s="110"/>
      <c r="HC447" s="110"/>
      <c r="HD447" s="34">
        <f t="shared" si="379"/>
        <v>0</v>
      </c>
      <c r="HE447" s="25">
        <f t="shared" si="404"/>
        <v>0</v>
      </c>
      <c r="HF447" s="25">
        <f t="shared" si="405"/>
        <v>0</v>
      </c>
      <c r="HG447" s="25">
        <f t="shared" si="406"/>
        <v>0</v>
      </c>
      <c r="HH447" s="25">
        <f t="shared" si="407"/>
        <v>0</v>
      </c>
      <c r="HI447" s="25"/>
      <c r="HJ447" s="18"/>
      <c r="HK447" s="18"/>
      <c r="HL447" s="24" t="str">
        <f t="shared" si="374"/>
        <v>-</v>
      </c>
      <c r="HM447" s="107"/>
      <c r="HN447" s="85"/>
      <c r="HO447" s="204" t="str">
        <f t="shared" si="380"/>
        <v>---/---</v>
      </c>
      <c r="HP447" s="204" t="str">
        <f t="shared" si="381"/>
        <v>---/---</v>
      </c>
      <c r="HQ447" s="182" t="str">
        <f t="shared" si="382"/>
        <v>---/---</v>
      </c>
      <c r="HR447" s="182" t="str">
        <f t="shared" si="383"/>
        <v>---/---</v>
      </c>
      <c r="HS447" s="182" t="b">
        <f t="shared" si="384"/>
        <v>0</v>
      </c>
      <c r="HT447" s="182" t="str">
        <f t="shared" si="385"/>
        <v>---/---</v>
      </c>
      <c r="HU447" s="182" t="str">
        <f t="shared" si="386"/>
        <v>---/---</v>
      </c>
      <c r="HV447" s="191" t="str">
        <f t="shared" si="387"/>
        <v>---/---</v>
      </c>
      <c r="HW447" s="184" t="str">
        <f t="shared" si="388"/>
        <v>---/---</v>
      </c>
      <c r="HX447" s="191" t="str">
        <f t="shared" si="389"/>
        <v>---/---</v>
      </c>
      <c r="HY447" s="183"/>
      <c r="HZ447" s="182" t="str">
        <f t="shared" si="390"/>
        <v>---/---</v>
      </c>
      <c r="IA447" s="182" t="str">
        <f t="shared" si="391"/>
        <v>---/---</v>
      </c>
      <c r="IB447" s="182" t="str">
        <f t="shared" si="392"/>
        <v>---/---</v>
      </c>
      <c r="IC447" s="182" t="str">
        <f t="shared" si="393"/>
        <v>---/---</v>
      </c>
      <c r="ID447" s="182" t="str">
        <f t="shared" si="394"/>
        <v>---/---</v>
      </c>
      <c r="IE447" s="185" t="str">
        <f t="shared" si="395"/>
        <v>---/---</v>
      </c>
      <c r="IF447" s="135" t="s">
        <v>717</v>
      </c>
      <c r="IG447" s="181">
        <v>1</v>
      </c>
      <c r="IH447" s="85"/>
      <c r="II447" s="85"/>
      <c r="IJ447" s="85"/>
      <c r="IK447" s="85"/>
      <c r="IL447" s="85"/>
      <c r="IM447" s="85"/>
      <c r="IN447" s="85"/>
      <c r="IO447" s="85"/>
      <c r="IP447" s="85"/>
      <c r="IQ447" s="85"/>
      <c r="IR447" s="85"/>
      <c r="IS447" s="85"/>
      <c r="IT447" s="85"/>
      <c r="IU447" s="85"/>
      <c r="IV447" s="85"/>
      <c r="IW447" s="85"/>
      <c r="IX447" s="85"/>
      <c r="IY447" s="85"/>
      <c r="IZ447" s="85"/>
      <c r="JA447" s="85"/>
      <c r="JB447" s="85"/>
      <c r="JC447" s="85"/>
      <c r="JD447" s="85"/>
      <c r="JE447" s="85"/>
      <c r="JF447" s="85"/>
      <c r="JG447" s="85"/>
      <c r="JH447" s="85"/>
      <c r="JI447" s="85"/>
      <c r="JJ447" s="85"/>
      <c r="JK447" s="85"/>
      <c r="JL447" s="85"/>
      <c r="JM447" s="85"/>
      <c r="JN447" s="85"/>
      <c r="JO447" s="85"/>
      <c r="JP447" s="85"/>
      <c r="JQ447" s="85"/>
      <c r="JR447" s="85"/>
      <c r="JS447" s="85"/>
      <c r="JT447" s="85"/>
      <c r="JU447" s="85"/>
      <c r="JV447" s="85"/>
      <c r="JW447" s="85"/>
      <c r="JX447" s="85"/>
      <c r="JY447" s="85"/>
      <c r="JZ447" s="85"/>
      <c r="KA447" s="85"/>
      <c r="KB447" s="85"/>
      <c r="KC447" s="85"/>
    </row>
    <row r="448" spans="1:289" s="57" customFormat="1" ht="45" hidden="1" customHeight="1">
      <c r="A448" s="17"/>
      <c r="B448" s="20"/>
      <c r="C448" s="20"/>
      <c r="D448" s="18"/>
      <c r="E448" s="18"/>
      <c r="F448" s="18"/>
      <c r="G448" s="18"/>
      <c r="H448" s="18"/>
      <c r="I448" s="18"/>
      <c r="J448" s="18"/>
      <c r="K448" s="18"/>
      <c r="L448" s="18"/>
      <c r="M448" s="18"/>
      <c r="N448" s="18"/>
      <c r="O448" s="18"/>
      <c r="P448" s="18"/>
      <c r="Q448" s="18"/>
      <c r="R448" s="18"/>
      <c r="S448" s="18"/>
      <c r="T448" s="18"/>
      <c r="U448" s="18"/>
      <c r="V448" s="18"/>
      <c r="W448" s="20"/>
      <c r="X448" s="20"/>
      <c r="Y448" s="20"/>
      <c r="Z448" s="20"/>
      <c r="AA448" s="20"/>
      <c r="AB448" s="20"/>
      <c r="AC448" s="20"/>
      <c r="AD448" s="18"/>
      <c r="AE448" s="20"/>
      <c r="AF448" s="20"/>
      <c r="AG448" s="20"/>
      <c r="AH448" s="20"/>
      <c r="AI448" s="20"/>
      <c r="AJ448" s="18"/>
      <c r="AK448" s="18"/>
      <c r="AL448" s="18"/>
      <c r="AM448" s="18"/>
      <c r="AN448" s="18"/>
      <c r="AO448" s="18"/>
      <c r="AP448" s="18"/>
      <c r="AQ448" s="39" t="s">
        <v>602</v>
      </c>
      <c r="AR448" s="39" t="s">
        <v>603</v>
      </c>
      <c r="AS448" s="39"/>
      <c r="AT448" s="39"/>
      <c r="AU448" s="39" t="s">
        <v>604</v>
      </c>
      <c r="AV448" s="39" t="s">
        <v>605</v>
      </c>
      <c r="AW448" s="39" t="s">
        <v>604</v>
      </c>
      <c r="AX448" s="39" t="s">
        <v>605</v>
      </c>
      <c r="AY448" s="18"/>
      <c r="AZ448" s="18"/>
      <c r="BA448" s="18"/>
      <c r="BB448" s="18"/>
      <c r="BC448" s="18"/>
      <c r="BD448" s="18"/>
      <c r="BE448" s="18"/>
      <c r="BF448" s="18"/>
      <c r="BG448" s="18"/>
      <c r="BH448" s="18"/>
      <c r="BI448" s="18"/>
      <c r="BJ448" s="18"/>
      <c r="BK448" s="18"/>
      <c r="BL448" s="18"/>
      <c r="BM448" s="18"/>
      <c r="BN448" s="171"/>
      <c r="BO448" s="171"/>
      <c r="BP448" s="171"/>
      <c r="BQ448" s="171"/>
      <c r="BR448" s="161"/>
      <c r="BS448" s="161"/>
      <c r="BT448" s="161"/>
      <c r="BU448" s="161"/>
      <c r="BV448" s="161"/>
      <c r="BW448" s="151"/>
      <c r="BX448" s="151"/>
      <c r="BY448" s="151"/>
      <c r="BZ448" s="151"/>
      <c r="CA448" s="151"/>
      <c r="CB448" s="129"/>
      <c r="CC448" s="129"/>
      <c r="CD448" s="129"/>
      <c r="CE448" s="129"/>
      <c r="CF448" s="129"/>
      <c r="CG448" s="129"/>
      <c r="CH448" s="129"/>
      <c r="CI448" s="129"/>
      <c r="CJ448" s="129"/>
      <c r="CK448" s="129"/>
      <c r="CL448" s="18"/>
      <c r="CM448" s="18"/>
      <c r="CN448" s="18"/>
      <c r="CO448" s="118"/>
      <c r="CP448" s="48"/>
      <c r="CQ448" s="18"/>
      <c r="CR448" s="18"/>
      <c r="CS448" s="18"/>
      <c r="CT448" s="18"/>
      <c r="CU448" s="18"/>
      <c r="CV448" s="18"/>
      <c r="CW448" s="18"/>
      <c r="CX448" s="18"/>
      <c r="CY448" s="34"/>
      <c r="CZ448" s="18"/>
      <c r="DA448" s="18"/>
      <c r="DB448" s="18"/>
      <c r="DC448" s="18"/>
      <c r="DD448" s="18"/>
      <c r="DE448" s="18"/>
      <c r="DF448" s="18"/>
      <c r="DG448" s="18"/>
      <c r="DH448" s="45"/>
      <c r="DI448" s="18"/>
      <c r="DJ448" s="18"/>
      <c r="DK448" s="18"/>
      <c r="DL448" s="18"/>
      <c r="DM448" s="18"/>
      <c r="DN448" s="18"/>
      <c r="DO448" s="18"/>
      <c r="DP448" s="18"/>
      <c r="DQ448" s="45"/>
      <c r="DR448" s="18"/>
      <c r="DS448" s="18"/>
      <c r="DT448" s="18"/>
      <c r="DU448" s="18"/>
      <c r="DV448" s="18"/>
      <c r="DW448" s="18"/>
      <c r="DX448" s="18"/>
      <c r="DY448" s="18"/>
      <c r="DZ448" s="45"/>
      <c r="EA448" s="18"/>
      <c r="EB448" s="18"/>
      <c r="EC448" s="18"/>
      <c r="ED448" s="18"/>
      <c r="EE448" s="18"/>
      <c r="EF448" s="18"/>
      <c r="EG448" s="18"/>
      <c r="EH448" s="18"/>
      <c r="EI448" s="45"/>
      <c r="EJ448" s="18"/>
      <c r="EK448" s="18"/>
      <c r="EL448" s="18"/>
      <c r="EM448" s="18"/>
      <c r="EN448" s="18"/>
      <c r="EO448" s="18"/>
      <c r="EP448" s="18"/>
      <c r="EQ448" s="18"/>
      <c r="ER448" s="45"/>
      <c r="ES448" s="110"/>
      <c r="ET448" s="110"/>
      <c r="EU448" s="110"/>
      <c r="EV448" s="110"/>
      <c r="EW448" s="192"/>
      <c r="EX448" s="192"/>
      <c r="EY448" s="192"/>
      <c r="EZ448" s="192"/>
      <c r="FA448" s="199"/>
      <c r="FB448" s="214" t="s">
        <v>351</v>
      </c>
      <c r="FC448" s="214" t="str">
        <f t="shared" ref="FC448:FC453" si="422">IF(BK448&gt;0,IF(DC448&gt;0,WORKDAY(DB448,20),IF(CT448&gt;0,WORKDAY(CS448,30),IF(CO448&gt;0,WORKDAY(CN448,40),FB448))),"-")</f>
        <v>-</v>
      </c>
      <c r="FD448" s="18"/>
      <c r="FE448" s="18"/>
      <c r="FF448" s="18"/>
      <c r="FG448" s="18"/>
      <c r="FH448" s="18"/>
      <c r="FI448" s="18"/>
      <c r="FJ448" s="34"/>
      <c r="FK448" s="40"/>
      <c r="FL448" s="40" t="e">
        <f>IF(#REF!&gt;0,IF(DL448&gt;0,WORKDAY(DK448,20),IF(DC448&gt;0,WORKDAY(DB448,30),IF(CX448&gt;0,WORKDAY(CW448,40),FK448))),"-")</f>
        <v>#REF!</v>
      </c>
      <c r="FM448" s="18"/>
      <c r="FN448" s="18"/>
      <c r="FO448" s="18"/>
      <c r="FP448" s="18"/>
      <c r="FQ448" s="18"/>
      <c r="FR448" s="18"/>
      <c r="FS448" s="45"/>
      <c r="FT448" s="40"/>
      <c r="FU448" s="40" t="e">
        <f>IF(#REF!&gt;0,IF(DU448&gt;0,WORKDAY(DT448,20),IF(DL448&gt;0,WORKDAY(DK448,30),IF(DG448&gt;0,WORKDAY(DF448,40),FT448))),"-")</f>
        <v>#REF!</v>
      </c>
      <c r="FV448" s="18"/>
      <c r="FW448" s="18"/>
      <c r="FX448" s="18"/>
      <c r="FY448" s="18"/>
      <c r="FZ448" s="18"/>
      <c r="GA448" s="18"/>
      <c r="GB448" s="45"/>
      <c r="GC448" s="110"/>
      <c r="GD448" s="110"/>
      <c r="GE448" s="110"/>
      <c r="GF448" s="110"/>
      <c r="GG448" s="110"/>
      <c r="GH448" s="110"/>
      <c r="GI448" s="110"/>
      <c r="GJ448" s="110"/>
      <c r="GK448" s="110"/>
      <c r="GL448" s="110"/>
      <c r="GM448" s="110"/>
      <c r="GN448" s="110"/>
      <c r="GO448" s="110"/>
      <c r="GP448" s="110"/>
      <c r="GQ448" s="110"/>
      <c r="GR448" s="110"/>
      <c r="GS448" s="110"/>
      <c r="GT448" s="110"/>
      <c r="GU448" s="110"/>
      <c r="GV448" s="110"/>
      <c r="GW448" s="110"/>
      <c r="GX448" s="110"/>
      <c r="GY448" s="45"/>
      <c r="GZ448" s="199"/>
      <c r="HA448" s="110"/>
      <c r="HB448" s="110"/>
      <c r="HC448" s="110"/>
      <c r="HD448" s="34">
        <f t="shared" si="379"/>
        <v>0</v>
      </c>
      <c r="HE448" s="25">
        <f t="shared" si="404"/>
        <v>0</v>
      </c>
      <c r="HF448" s="41">
        <f t="shared" si="405"/>
        <v>0</v>
      </c>
      <c r="HG448" s="25">
        <f t="shared" si="406"/>
        <v>0</v>
      </c>
      <c r="HH448" s="25">
        <f t="shared" si="407"/>
        <v>0</v>
      </c>
      <c r="HI448" s="41"/>
      <c r="HJ448" s="18"/>
      <c r="HK448" s="18"/>
      <c r="HL448" s="40" t="str">
        <f t="shared" si="374"/>
        <v>-</v>
      </c>
      <c r="HM448" s="107"/>
      <c r="HN448" s="85"/>
      <c r="HO448" s="204" t="str">
        <f t="shared" si="380"/>
        <v>---/---</v>
      </c>
      <c r="HP448" s="204" t="str">
        <f t="shared" si="381"/>
        <v>---/---</v>
      </c>
      <c r="HQ448" s="182" t="str">
        <f t="shared" si="382"/>
        <v>---/---</v>
      </c>
      <c r="HR448" s="182" t="str">
        <f t="shared" si="383"/>
        <v>---/---</v>
      </c>
      <c r="HS448" s="182" t="b">
        <f t="shared" si="384"/>
        <v>0</v>
      </c>
      <c r="HT448" s="182" t="str">
        <f t="shared" si="385"/>
        <v>---/---</v>
      </c>
      <c r="HU448" s="182" t="str">
        <f t="shared" si="386"/>
        <v>---/---</v>
      </c>
      <c r="HV448" s="191" t="str">
        <f t="shared" si="387"/>
        <v>---/---</v>
      </c>
      <c r="HW448" s="184" t="str">
        <f t="shared" si="388"/>
        <v>---/---</v>
      </c>
      <c r="HX448" s="191" t="str">
        <f t="shared" si="389"/>
        <v>---/---</v>
      </c>
      <c r="HY448" s="183"/>
      <c r="HZ448" s="182" t="str">
        <f t="shared" si="390"/>
        <v>---/---</v>
      </c>
      <c r="IA448" s="182" t="str">
        <f t="shared" si="391"/>
        <v>---/---</v>
      </c>
      <c r="IB448" s="182" t="str">
        <f t="shared" si="392"/>
        <v>---/---</v>
      </c>
      <c r="IC448" s="182" t="str">
        <f t="shared" si="393"/>
        <v>---/---</v>
      </c>
      <c r="ID448" s="182" t="str">
        <f t="shared" si="394"/>
        <v>---/---</v>
      </c>
      <c r="IE448" s="185" t="str">
        <f t="shared" si="395"/>
        <v>---/---</v>
      </c>
      <c r="IF448" s="135" t="s">
        <v>717</v>
      </c>
      <c r="IG448" s="181">
        <v>1</v>
      </c>
      <c r="IH448" s="85"/>
      <c r="II448" s="85"/>
      <c r="IJ448" s="85"/>
      <c r="IK448" s="85"/>
      <c r="IL448" s="85"/>
      <c r="IM448" s="85"/>
      <c r="IN448" s="85"/>
      <c r="IO448" s="85"/>
      <c r="IP448" s="85"/>
      <c r="IQ448" s="85"/>
      <c r="IR448" s="85"/>
      <c r="IS448" s="85"/>
      <c r="IT448" s="85"/>
      <c r="IU448" s="85"/>
      <c r="IV448" s="85"/>
      <c r="IW448" s="85"/>
      <c r="IX448" s="85"/>
      <c r="IY448" s="85"/>
      <c r="IZ448" s="85"/>
      <c r="JA448" s="85"/>
      <c r="JB448" s="85"/>
      <c r="JC448" s="85"/>
      <c r="JD448" s="85"/>
      <c r="JE448" s="85"/>
      <c r="JF448" s="85"/>
      <c r="JG448" s="85"/>
      <c r="JH448" s="85"/>
      <c r="JI448" s="85"/>
      <c r="JJ448" s="85"/>
      <c r="JK448" s="85"/>
      <c r="JL448" s="85"/>
      <c r="JM448" s="85"/>
      <c r="JN448" s="85"/>
      <c r="JO448" s="85"/>
      <c r="JP448" s="85"/>
      <c r="JQ448" s="85"/>
      <c r="JR448" s="85"/>
      <c r="JS448" s="85"/>
      <c r="JT448" s="85"/>
      <c r="JU448" s="85"/>
      <c r="JV448" s="85"/>
      <c r="JW448" s="85"/>
      <c r="JX448" s="85"/>
      <c r="JY448" s="85"/>
      <c r="JZ448" s="85"/>
      <c r="KA448" s="85"/>
      <c r="KB448" s="85"/>
      <c r="KC448" s="85"/>
    </row>
    <row r="449" spans="1:289" s="57" customFormat="1" ht="57.75" hidden="1" customHeight="1">
      <c r="A449" s="6"/>
      <c r="B449" s="19" t="s">
        <v>156</v>
      </c>
      <c r="C449" s="19" t="s">
        <v>157</v>
      </c>
      <c r="D449" s="5"/>
      <c r="E449" s="5"/>
      <c r="F449" s="5"/>
      <c r="G449" s="5"/>
      <c r="H449" s="5" t="s">
        <v>727</v>
      </c>
      <c r="I449" s="5" t="s">
        <v>736</v>
      </c>
      <c r="J449" s="5"/>
      <c r="K449" s="5"/>
      <c r="L449" s="5"/>
      <c r="M449" s="5"/>
      <c r="N449" s="5"/>
      <c r="O449" s="5"/>
      <c r="P449" s="5" t="s">
        <v>753</v>
      </c>
      <c r="Q449" s="5" t="s">
        <v>754</v>
      </c>
      <c r="R449" s="5" t="s">
        <v>206</v>
      </c>
      <c r="S449" s="5" t="s">
        <v>360</v>
      </c>
      <c r="T449" s="5" t="s">
        <v>361</v>
      </c>
      <c r="U449" s="5" t="s">
        <v>158</v>
      </c>
      <c r="V449" s="5"/>
      <c r="W449" s="19" t="str">
        <f>CONCATENATE(X449,"-",Y449,"-",Z449,AA449,,AB449,"-",AC449)</f>
        <v>5-11-JDCC-0001</v>
      </c>
      <c r="X449" s="19" t="s">
        <v>755</v>
      </c>
      <c r="Y449" s="19" t="s">
        <v>184</v>
      </c>
      <c r="Z449" s="19" t="s">
        <v>302</v>
      </c>
      <c r="AA449" s="19" t="s">
        <v>303</v>
      </c>
      <c r="AB449" s="19"/>
      <c r="AC449" s="19" t="s">
        <v>188</v>
      </c>
      <c r="AD449" s="5"/>
      <c r="AE449" s="19">
        <v>4</v>
      </c>
      <c r="AF449" s="19" t="s">
        <v>180</v>
      </c>
      <c r="AG449" s="19" t="s">
        <v>184</v>
      </c>
      <c r="AH449" s="19">
        <v>522</v>
      </c>
      <c r="AI449" s="19" t="s">
        <v>188</v>
      </c>
      <c r="AJ449" s="5"/>
      <c r="AK449" s="5"/>
      <c r="AL449" s="5" t="s">
        <v>120</v>
      </c>
      <c r="AM449" s="5"/>
      <c r="AN449" s="5" t="s">
        <v>167</v>
      </c>
      <c r="AO449" s="5" t="str">
        <f>CONCATENATE("0055-",B449,"-",C449,"-","4",".",AE449,".",AF449,".",AG449,".",AH449,"-",AL449,".",AN449,"-",AI449)</f>
        <v>0055-CPC-GA1-4.4.3.11.522-ATH1.RD-0001</v>
      </c>
      <c r="AP449" s="5" t="str">
        <f>CONCATENATE("0055-",B449,"-",C449,"-","4",".",AE449,".",AF449,".",AG449,".",AH449,"-",AL449,"-",AN449,"-",AI449,"_",BD449,"_",U449)</f>
        <v>0055-CPC-GA1-4.4.3.11.522-ATH1-RD-0001_A1_ER</v>
      </c>
      <c r="AQ449" s="13" t="s">
        <v>322</v>
      </c>
      <c r="AR449" s="13" t="s">
        <v>393</v>
      </c>
      <c r="AS449" s="13"/>
      <c r="AT449" s="13"/>
      <c r="AU449" s="13" t="s">
        <v>318</v>
      </c>
      <c r="AV449" s="13" t="s">
        <v>333</v>
      </c>
      <c r="AW449" s="13" t="str">
        <f>CONCATENATE(AQ449," ",AS449,CHAR(10),W449,CHAR(10),AU449)</f>
        <v>DCS Control Cabinet 
5-11-JDCC-0001
List of drawings</v>
      </c>
      <c r="AX449" s="13" t="str">
        <f>CONCATENATE(AR449," ",AT449,CHAR(10),W449,CHAR(10),AV449)</f>
        <v>Шкаф системный РСУ 
5-11-JDCC-0001
Ведомость документов</v>
      </c>
      <c r="AY449" s="5"/>
      <c r="AZ449" s="5" t="s">
        <v>490</v>
      </c>
      <c r="BA449" s="5" t="s">
        <v>489</v>
      </c>
      <c r="BB449" s="5" t="str">
        <f>IF(FW449&gt;0,"02",IF(FN449&gt;0,"01",IF(FE449&gt;0,"00",IF(EM449&gt;0,"G1",IF(ED449&gt;0,"F1",IF(DU449&gt;0,"E1",IF(DL449&gt;0,"D1",IF(DC449&gt;0,"C1",IF(CT449&gt;0,"B1",IF(BM449&gt;0,"A1","-"))))))))))</f>
        <v>A1</v>
      </c>
      <c r="BC449" s="167" t="str">
        <f t="shared" ref="BC449:BC453" si="423">IF(OR(BB449="A1",BB449="B1",BB449="C1",BB449="D1",BB449="E1",BB449="F1",BB449="G1",BB449="H1"),"IFR",IF(OR(BB449="00",BB449="01",BB449="02",BB449="03",BB449="04",BB449="05"),"IFU","-"))</f>
        <v>IFR</v>
      </c>
      <c r="BD449" s="5" t="str">
        <f t="shared" ref="BD449:BD453" si="424">BB449</f>
        <v>A1</v>
      </c>
      <c r="BE449" s="5"/>
      <c r="BF449" s="5"/>
      <c r="BG449" s="12"/>
      <c r="BH449" s="5"/>
      <c r="BI449" s="5"/>
      <c r="BJ449" s="54">
        <f>FB449-(28+15)</f>
        <v>44166</v>
      </c>
      <c r="BK449" s="54">
        <f ca="1">IF(BM449&gt;0,BL449,IF(BJ449&lt;TODAY(),WORKDAY(TODAY(),10),BJ449))</f>
        <v>44243</v>
      </c>
      <c r="BL449" s="54">
        <v>44243</v>
      </c>
      <c r="BM449" s="5" t="s">
        <v>778</v>
      </c>
      <c r="BN449" s="167"/>
      <c r="BO449" s="167"/>
      <c r="BP449" s="167"/>
      <c r="BQ449" s="167"/>
      <c r="BR449" s="157"/>
      <c r="BS449" s="157"/>
      <c r="BT449" s="157"/>
      <c r="BU449" s="157"/>
      <c r="BV449" s="157"/>
      <c r="BW449" s="147"/>
      <c r="BX449" s="147"/>
      <c r="BY449" s="147"/>
      <c r="BZ449" s="147"/>
      <c r="CA449" s="147"/>
      <c r="CB449" s="125"/>
      <c r="CC449" s="125"/>
      <c r="CD449" s="125"/>
      <c r="CE449" s="125"/>
      <c r="CF449" s="125"/>
      <c r="CG449" s="125"/>
      <c r="CH449" s="125"/>
      <c r="CI449" s="125"/>
      <c r="CJ449" s="125"/>
      <c r="CK449" s="125"/>
      <c r="CL449" s="24">
        <f>WORKDAY(BJ449,20)</f>
        <v>44194</v>
      </c>
      <c r="CM449" s="24">
        <f ca="1">IF(BM449&gt;0,WORKDAY(BK449,10),"-")</f>
        <v>44257</v>
      </c>
      <c r="CN449" s="54"/>
      <c r="CO449" s="117"/>
      <c r="CP449" s="34"/>
      <c r="CQ449" s="24">
        <f>WORKDAY(CL449,10)</f>
        <v>44208</v>
      </c>
      <c r="CR449" s="24" t="str">
        <f>IF(CO449&gt;0,WORKDAY(CM449,10),"-")</f>
        <v>-</v>
      </c>
      <c r="CS449" s="54"/>
      <c r="CT449" s="5"/>
      <c r="CU449" s="24" t="str">
        <f>IF(CT449&gt;0,WORKDAY(CQ449,10),"-")</f>
        <v>-</v>
      </c>
      <c r="CV449" s="24" t="str">
        <f>IF(CT449&gt;0,WORKDAY(CR449,10),"-")</f>
        <v>-</v>
      </c>
      <c r="CW449" s="54"/>
      <c r="CX449" s="5"/>
      <c r="CY449" s="34"/>
      <c r="CZ449" s="24" t="str">
        <f>IF(CX449&gt;0,WORKDAY(CU449,10),"-")</f>
        <v>-</v>
      </c>
      <c r="DA449" s="24" t="str">
        <f>IF(CX449&gt;0,WORKDAY(CV449,10),"-")</f>
        <v>-</v>
      </c>
      <c r="DB449" s="24"/>
      <c r="DC449" s="5"/>
      <c r="DD449" s="24" t="str">
        <f>IF(DC449&gt;0,WORKDAY(CZ449,10),"-")</f>
        <v>-</v>
      </c>
      <c r="DE449" s="24" t="str">
        <f>IF(DC449&gt;0,WORKDAY(DA449,10),"-")</f>
        <v>-</v>
      </c>
      <c r="DF449" s="5"/>
      <c r="DG449" s="5"/>
      <c r="DH449" s="54"/>
      <c r="DI449" s="24" t="str">
        <f>IF(DG449&gt;0,WORKDAY(DD449,10),"-")</f>
        <v>-</v>
      </c>
      <c r="DJ449" s="24" t="str">
        <f>IF(DG449&gt;0,WORKDAY(DE449,10),"-")</f>
        <v>-</v>
      </c>
      <c r="DK449" s="5"/>
      <c r="DL449" s="5"/>
      <c r="DM449" s="24" t="str">
        <f>IF(DL449&gt;0,WORKDAY(DI449,10),"-")</f>
        <v>-</v>
      </c>
      <c r="DN449" s="24" t="str">
        <f>IF(DL449&gt;0,WORKDAY(DJ449,10),"-")</f>
        <v>-</v>
      </c>
      <c r="DO449" s="5"/>
      <c r="DP449" s="5"/>
      <c r="DQ449" s="54"/>
      <c r="DR449" s="24" t="str">
        <f>IF(DP449&gt;0,WORKDAY(DM449,10),"-")</f>
        <v>-</v>
      </c>
      <c r="DS449" s="24" t="str">
        <f>IF(DP449&gt;0,WORKDAY(DN449,10),"-")</f>
        <v>-</v>
      </c>
      <c r="DT449" s="5"/>
      <c r="DU449" s="5"/>
      <c r="DV449" s="24" t="str">
        <f>IF(DU449&gt;0,WORKDAY(DR449,10),"-")</f>
        <v>-</v>
      </c>
      <c r="DW449" s="24" t="str">
        <f>IF(DU449&gt;0,WORKDAY(DS449,10),"-")</f>
        <v>-</v>
      </c>
      <c r="DX449" s="5"/>
      <c r="DY449" s="5"/>
      <c r="DZ449" s="54"/>
      <c r="EA449" s="24" t="str">
        <f>IF(DY449&gt;0,WORKDAY(DV449,10),"-")</f>
        <v>-</v>
      </c>
      <c r="EB449" s="24" t="str">
        <f>IF(DY449&gt;0,WORKDAY(DW449,10),"-")</f>
        <v>-</v>
      </c>
      <c r="EC449" s="5"/>
      <c r="ED449" s="5"/>
      <c r="EE449" s="24" t="str">
        <f>IF(ED449&gt;0,WORKDAY(EA449,10),"-")</f>
        <v>-</v>
      </c>
      <c r="EF449" s="24" t="str">
        <f>IF(ED449&gt;0,WORKDAY(EB449,10),"-")</f>
        <v>-</v>
      </c>
      <c r="EG449" s="5"/>
      <c r="EH449" s="5"/>
      <c r="EI449" s="54"/>
      <c r="EJ449" s="24" t="str">
        <f>IF(EH449&gt;0,WORKDAY(EE449,10),"-")</f>
        <v>-</v>
      </c>
      <c r="EK449" s="24" t="str">
        <f>IF(EH449&gt;0,WORKDAY(EF449,10),"-")</f>
        <v>-</v>
      </c>
      <c r="EL449" s="5"/>
      <c r="EM449" s="5"/>
      <c r="EN449" s="24" t="str">
        <f>IF(EM449&gt;0,WORKDAY(EJ449,10),"-")</f>
        <v>-</v>
      </c>
      <c r="EO449" s="24" t="str">
        <f>IF(EM449&gt;0,WORKDAY(EK449,10),"-")</f>
        <v>-</v>
      </c>
      <c r="EP449" s="5"/>
      <c r="EQ449" s="5"/>
      <c r="ER449" s="54"/>
      <c r="ES449" s="54"/>
      <c r="ET449" s="54"/>
      <c r="EU449" s="54"/>
      <c r="EV449" s="54"/>
      <c r="EW449" s="24"/>
      <c r="EX449" s="24"/>
      <c r="EY449" s="167"/>
      <c r="EZ449" s="167"/>
      <c r="FA449" s="193"/>
      <c r="FB449" s="214">
        <v>44209</v>
      </c>
      <c r="FC449" s="214">
        <f t="shared" ca="1" si="422"/>
        <v>44209</v>
      </c>
      <c r="FD449" s="167"/>
      <c r="FE449" s="167"/>
      <c r="FF449" s="24" t="str">
        <f>IF(FE449&gt;0,WORKDAY(FB449,10),"-")</f>
        <v>-</v>
      </c>
      <c r="FG449" s="24" t="str">
        <f>IF(FE449&gt;0,WORKDAY(FC449,10),"-")</f>
        <v>-</v>
      </c>
      <c r="FH449" s="5"/>
      <c r="FI449" s="5"/>
      <c r="FJ449" s="34"/>
      <c r="FK449" s="24">
        <f t="shared" ref="FK449:FK452" si="425">WORKDAY(FB449,20)</f>
        <v>44237</v>
      </c>
      <c r="FL449" s="24">
        <f>FK449</f>
        <v>44237</v>
      </c>
      <c r="FM449" s="5"/>
      <c r="FN449" s="5"/>
      <c r="FO449" s="24" t="str">
        <f>IF(FN449&gt;0,WORKDAY(FK449,10),"-")</f>
        <v>-</v>
      </c>
      <c r="FP449" s="24" t="str">
        <f>IF(FN449&gt;0,WORKDAY(FL449,10),"-")</f>
        <v>-</v>
      </c>
      <c r="FQ449" s="5"/>
      <c r="FR449" s="5"/>
      <c r="FS449" s="54"/>
      <c r="FT449" s="24">
        <f t="shared" ref="FT449:FT452" si="426">WORKDAY(FK449,20)</f>
        <v>44265</v>
      </c>
      <c r="FU449" s="24">
        <f>FT449</f>
        <v>44265</v>
      </c>
      <c r="FV449" s="5"/>
      <c r="FW449" s="5"/>
      <c r="FX449" s="24" t="str">
        <f>IF(FW449&gt;0,WORKDAY(FT449,10),"-")</f>
        <v>-</v>
      </c>
      <c r="FY449" s="24" t="str">
        <f>IF(FW449&gt;0,WORKDAY(FU449,10),"-")</f>
        <v>-</v>
      </c>
      <c r="FZ449" s="5"/>
      <c r="GA449" s="5"/>
      <c r="GB449" s="54"/>
      <c r="GC449" s="54"/>
      <c r="GD449" s="54"/>
      <c r="GE449" s="54"/>
      <c r="GF449" s="54"/>
      <c r="GG449" s="54"/>
      <c r="GH449" s="54"/>
      <c r="GI449" s="54"/>
      <c r="GJ449" s="54"/>
      <c r="GK449" s="54"/>
      <c r="GL449" s="54"/>
      <c r="GM449" s="54"/>
      <c r="GN449" s="54"/>
      <c r="GO449" s="54"/>
      <c r="GP449" s="54"/>
      <c r="GQ449" s="54"/>
      <c r="GR449" s="54"/>
      <c r="GS449" s="54"/>
      <c r="GT449" s="54"/>
      <c r="GU449" s="54"/>
      <c r="GV449" s="54"/>
      <c r="GW449" s="54"/>
      <c r="GX449" s="54"/>
      <c r="GY449" s="54"/>
      <c r="GZ449" s="193"/>
      <c r="HA449" s="54"/>
      <c r="HB449" s="54"/>
      <c r="HC449" s="54"/>
      <c r="HD449" s="34">
        <f t="shared" ca="1" si="379"/>
        <v>1</v>
      </c>
      <c r="HE449" s="25">
        <f t="shared" ca="1" si="404"/>
        <v>6.8389057750759875E-4</v>
      </c>
      <c r="HF449" s="25">
        <f t="shared" ca="1" si="405"/>
        <v>1.5197568389057751E-3</v>
      </c>
      <c r="HG449" s="25">
        <f t="shared" ca="1" si="406"/>
        <v>9.0543259557344079E-4</v>
      </c>
      <c r="HH449" s="25">
        <f t="shared" ca="1" si="407"/>
        <v>2.012072434607646E-3</v>
      </c>
      <c r="HI449" s="25"/>
      <c r="HJ449" s="25"/>
      <c r="HK449" s="5"/>
      <c r="HL449" s="24">
        <f t="shared" ca="1" si="374"/>
        <v>44243</v>
      </c>
      <c r="HM449" s="107"/>
      <c r="HN449" s="85"/>
      <c r="HO449" s="204" t="str">
        <f t="shared" si="380"/>
        <v>ожидание A1</v>
      </c>
      <c r="HP449" s="204" t="str">
        <f t="shared" si="381"/>
        <v>не выгружено 00</v>
      </c>
      <c r="HQ449" s="182" t="str">
        <f t="shared" si="382"/>
        <v>выгружено A1</v>
      </c>
      <c r="HR449" s="182" t="str">
        <f t="shared" si="383"/>
        <v>ожидание A1</v>
      </c>
      <c r="HS449" s="182" t="b">
        <f t="shared" si="384"/>
        <v>0</v>
      </c>
      <c r="HT449" s="182" t="str">
        <f t="shared" si="385"/>
        <v>ожидание замечаний</v>
      </c>
      <c r="HU449" s="182" t="str">
        <f t="shared" si="386"/>
        <v>0055-P2-GA1-CPC-TRM-00653</v>
      </c>
      <c r="HV449" s="191">
        <f t="shared" si="387"/>
        <v>44243</v>
      </c>
      <c r="HW449" s="184" t="str">
        <f t="shared" si="388"/>
        <v>ожидание A1</v>
      </c>
      <c r="HX449" s="191" t="str">
        <f t="shared" si="389"/>
        <v>ожидание A1</v>
      </c>
      <c r="HY449" s="183"/>
      <c r="HZ449" s="182" t="str">
        <f t="shared" si="390"/>
        <v>выгружено</v>
      </c>
      <c r="IA449" s="182" t="str">
        <f t="shared" si="391"/>
        <v>A1</v>
      </c>
      <c r="IB449" s="182" t="str">
        <f t="shared" si="392"/>
        <v>ожидание замечаний к ревизии</v>
      </c>
      <c r="IC449" s="182" t="str">
        <f t="shared" si="393"/>
        <v>A1</v>
      </c>
      <c r="ID449" s="182" t="str">
        <f t="shared" si="394"/>
        <v>A1</v>
      </c>
      <c r="IE449" s="185" t="str">
        <f t="shared" si="395"/>
        <v>1</v>
      </c>
      <c r="IF449" s="135" t="s">
        <v>705</v>
      </c>
      <c r="IG449" s="181">
        <v>1</v>
      </c>
      <c r="IH449" s="85"/>
      <c r="II449" s="85"/>
      <c r="IJ449" s="85"/>
      <c r="IK449" s="85"/>
      <c r="IL449" s="85"/>
      <c r="IM449" s="85"/>
      <c r="IN449" s="85"/>
      <c r="IO449" s="85"/>
      <c r="IP449" s="85"/>
      <c r="IQ449" s="85"/>
      <c r="IR449" s="85"/>
      <c r="IS449" s="85"/>
      <c r="IT449" s="85"/>
      <c r="IU449" s="85"/>
      <c r="IV449" s="85"/>
      <c r="IW449" s="85"/>
      <c r="IX449" s="85"/>
      <c r="IY449" s="85"/>
      <c r="IZ449" s="85"/>
      <c r="JA449" s="85"/>
      <c r="JB449" s="85"/>
      <c r="JC449" s="85"/>
      <c r="JD449" s="85"/>
      <c r="JE449" s="85"/>
      <c r="JF449" s="85"/>
      <c r="JG449" s="85"/>
      <c r="JH449" s="85"/>
      <c r="JI449" s="85"/>
      <c r="JJ449" s="85"/>
      <c r="JK449" s="85"/>
      <c r="JL449" s="85"/>
      <c r="JM449" s="85"/>
      <c r="JN449" s="85"/>
      <c r="JO449" s="85"/>
      <c r="JP449" s="85"/>
      <c r="JQ449" s="85"/>
      <c r="JR449" s="85"/>
      <c r="JS449" s="85"/>
      <c r="JT449" s="85"/>
      <c r="JU449" s="85"/>
      <c r="JV449" s="85"/>
      <c r="JW449" s="85"/>
      <c r="JX449" s="85"/>
      <c r="JY449" s="85"/>
      <c r="JZ449" s="85"/>
      <c r="KA449" s="85"/>
      <c r="KB449" s="85"/>
      <c r="KC449" s="85"/>
    </row>
    <row r="450" spans="1:289" s="57" customFormat="1" ht="57.75" hidden="1" customHeight="1">
      <c r="A450" s="6"/>
      <c r="B450" s="19" t="s">
        <v>156</v>
      </c>
      <c r="C450" s="19" t="s">
        <v>157</v>
      </c>
      <c r="D450" s="5"/>
      <c r="E450" s="5"/>
      <c r="F450" s="5"/>
      <c r="G450" s="5"/>
      <c r="H450" s="5" t="s">
        <v>727</v>
      </c>
      <c r="I450" s="5" t="s">
        <v>736</v>
      </c>
      <c r="J450" s="5"/>
      <c r="K450" s="5"/>
      <c r="L450" s="5"/>
      <c r="M450" s="5"/>
      <c r="N450" s="5"/>
      <c r="O450" s="5"/>
      <c r="P450" s="5" t="s">
        <v>753</v>
      </c>
      <c r="Q450" s="5" t="s">
        <v>754</v>
      </c>
      <c r="R450" s="5" t="s">
        <v>206</v>
      </c>
      <c r="S450" s="5" t="s">
        <v>360</v>
      </c>
      <c r="T450" s="5" t="s">
        <v>361</v>
      </c>
      <c r="U450" s="5" t="s">
        <v>158</v>
      </c>
      <c r="V450" s="5"/>
      <c r="W450" s="19" t="str">
        <f>CONCATENATE(X450,"-",Y450,"-",Z450,AA450,,AB450,"-",AC450)</f>
        <v>5-11-JDCC-0001</v>
      </c>
      <c r="X450" s="19" t="s">
        <v>755</v>
      </c>
      <c r="Y450" s="19" t="s">
        <v>184</v>
      </c>
      <c r="Z450" s="19" t="s">
        <v>302</v>
      </c>
      <c r="AA450" s="19" t="s">
        <v>303</v>
      </c>
      <c r="AB450" s="19"/>
      <c r="AC450" s="19" t="s">
        <v>188</v>
      </c>
      <c r="AD450" s="5"/>
      <c r="AE450" s="19">
        <v>4</v>
      </c>
      <c r="AF450" s="19" t="s">
        <v>180</v>
      </c>
      <c r="AG450" s="19" t="s">
        <v>184</v>
      </c>
      <c r="AH450" s="19">
        <v>522</v>
      </c>
      <c r="AI450" s="19" t="s">
        <v>188</v>
      </c>
      <c r="AJ450" s="5"/>
      <c r="AK450" s="5"/>
      <c r="AL450" s="5" t="s">
        <v>120</v>
      </c>
      <c r="AM450" s="5"/>
      <c r="AN450" s="5" t="s">
        <v>168</v>
      </c>
      <c r="AO450" s="5" t="str">
        <f>CONCATENATE("0055-",B450,"-",C450,"-","4",".",AE450,".",AF450,".",AG450,".",AH450,"-",AL450,".",AN450,"-",AI450)</f>
        <v>0055-CPC-GA1-4.4.3.11.522-ATH1.SP-0001</v>
      </c>
      <c r="AP450" s="5" t="str">
        <f>CONCATENATE("0055-",B450,"-",C450,"-","4",".",AE450,".",AF450,".",AG450,".",AH450,"-",AL450,"-",AN450,"-",AI450,"_",BD450,"_",U450)</f>
        <v>0055-CPC-GA1-4.4.3.11.522-ATH1-SP-0001_A1_ER</v>
      </c>
      <c r="AQ450" s="13" t="s">
        <v>322</v>
      </c>
      <c r="AR450" s="13" t="s">
        <v>393</v>
      </c>
      <c r="AS450" s="13"/>
      <c r="AT450" s="13"/>
      <c r="AU450" s="13" t="s">
        <v>319</v>
      </c>
      <c r="AV450" s="13" t="s">
        <v>334</v>
      </c>
      <c r="AW450" s="13" t="str">
        <f>CONCATENATE(AQ450," ",AS450,CHAR(10),W450,CHAR(10),AU450)</f>
        <v>DCS Control Cabinet 
5-11-JDCC-0001
List of elements</v>
      </c>
      <c r="AX450" s="13" t="str">
        <f>CONCATENATE(AR450," ",AT450,CHAR(10),W450,CHAR(10),AV450)</f>
        <v>Шкаф системный РСУ 
5-11-JDCC-0001
Перечень элементов</v>
      </c>
      <c r="AY450" s="5"/>
      <c r="AZ450" s="5" t="s">
        <v>490</v>
      </c>
      <c r="BA450" s="5" t="s">
        <v>489</v>
      </c>
      <c r="BB450" s="5" t="str">
        <f>IF(FW450&gt;0,"02",IF(FN450&gt;0,"01",IF(FE450&gt;0,"00",IF(EM450&gt;0,"G1",IF(ED450&gt;0,"F1",IF(DU450&gt;0,"E1",IF(DL450&gt;0,"D1",IF(DC450&gt;0,"C1",IF(CT450&gt;0,"B1",IF(BM450&gt;0,"A1","-"))))))))))</f>
        <v>A1</v>
      </c>
      <c r="BC450" s="167" t="str">
        <f t="shared" si="423"/>
        <v>IFR</v>
      </c>
      <c r="BD450" s="5" t="str">
        <f t="shared" si="424"/>
        <v>A1</v>
      </c>
      <c r="BE450" s="5"/>
      <c r="BF450" s="5"/>
      <c r="BG450" s="12"/>
      <c r="BH450" s="5"/>
      <c r="BI450" s="5"/>
      <c r="BJ450" s="54">
        <f>FB450-(28+15)</f>
        <v>44166</v>
      </c>
      <c r="BK450" s="54">
        <f ca="1">IF(BM450&gt;0,BL450,IF(BJ450&lt;TODAY(),WORKDAY(TODAY(),10),BJ450))</f>
        <v>44243</v>
      </c>
      <c r="BL450" s="193">
        <v>44243</v>
      </c>
      <c r="BM450" s="167" t="s">
        <v>778</v>
      </c>
      <c r="BN450" s="167"/>
      <c r="BO450" s="167"/>
      <c r="BP450" s="167"/>
      <c r="BQ450" s="167"/>
      <c r="BR450" s="157"/>
      <c r="BS450" s="157"/>
      <c r="BT450" s="157"/>
      <c r="BU450" s="157"/>
      <c r="BV450" s="157"/>
      <c r="BW450" s="147"/>
      <c r="BX450" s="147"/>
      <c r="BY450" s="147"/>
      <c r="BZ450" s="147"/>
      <c r="CA450" s="147"/>
      <c r="CB450" s="125"/>
      <c r="CC450" s="125"/>
      <c r="CD450" s="125"/>
      <c r="CE450" s="125"/>
      <c r="CF450" s="125"/>
      <c r="CG450" s="125"/>
      <c r="CH450" s="125"/>
      <c r="CI450" s="125"/>
      <c r="CJ450" s="125"/>
      <c r="CK450" s="125"/>
      <c r="CL450" s="24">
        <f>WORKDAY(BJ450,20)</f>
        <v>44194</v>
      </c>
      <c r="CM450" s="24">
        <f ca="1">IF(BM450&gt;0,WORKDAY(BK450,10),"-")</f>
        <v>44257</v>
      </c>
      <c r="CN450" s="54"/>
      <c r="CO450" s="117"/>
      <c r="CP450" s="34"/>
      <c r="CQ450" s="24">
        <f>WORKDAY(CL450,10)</f>
        <v>44208</v>
      </c>
      <c r="CR450" s="24" t="str">
        <f>IF(CO450&gt;0,WORKDAY(CM450,10),"-")</f>
        <v>-</v>
      </c>
      <c r="CS450" s="54"/>
      <c r="CT450" s="5"/>
      <c r="CU450" s="24" t="str">
        <f>IF(CT450&gt;0,WORKDAY(CQ450,10),"-")</f>
        <v>-</v>
      </c>
      <c r="CV450" s="24" t="str">
        <f>IF(CT450&gt;0,WORKDAY(CR450,10),"-")</f>
        <v>-</v>
      </c>
      <c r="CW450" s="54"/>
      <c r="CX450" s="5"/>
      <c r="CY450" s="34"/>
      <c r="CZ450" s="24" t="str">
        <f>IF(CX450&gt;0,WORKDAY(CU450,10),"-")</f>
        <v>-</v>
      </c>
      <c r="DA450" s="24" t="str">
        <f>IF(CX450&gt;0,WORKDAY(CV450,10),"-")</f>
        <v>-</v>
      </c>
      <c r="DB450" s="24"/>
      <c r="DC450" s="5"/>
      <c r="DD450" s="24" t="str">
        <f>IF(DC450&gt;0,WORKDAY(CZ450,10),"-")</f>
        <v>-</v>
      </c>
      <c r="DE450" s="24" t="str">
        <f>IF(DC450&gt;0,WORKDAY(DA450,10),"-")</f>
        <v>-</v>
      </c>
      <c r="DF450" s="5"/>
      <c r="DG450" s="5"/>
      <c r="DH450" s="54"/>
      <c r="DI450" s="24" t="str">
        <f>IF(DG450&gt;0,WORKDAY(DD450,10),"-")</f>
        <v>-</v>
      </c>
      <c r="DJ450" s="24" t="str">
        <f>IF(DG450&gt;0,WORKDAY(DE450,10),"-")</f>
        <v>-</v>
      </c>
      <c r="DK450" s="5"/>
      <c r="DL450" s="5"/>
      <c r="DM450" s="24" t="str">
        <f>IF(DL450&gt;0,WORKDAY(DI450,10),"-")</f>
        <v>-</v>
      </c>
      <c r="DN450" s="24" t="str">
        <f>IF(DL450&gt;0,WORKDAY(DJ450,10),"-")</f>
        <v>-</v>
      </c>
      <c r="DO450" s="5"/>
      <c r="DP450" s="5"/>
      <c r="DQ450" s="54"/>
      <c r="DR450" s="24" t="str">
        <f>IF(DP450&gt;0,WORKDAY(DM450,10),"-")</f>
        <v>-</v>
      </c>
      <c r="DS450" s="24" t="str">
        <f>IF(DP450&gt;0,WORKDAY(DN450,10),"-")</f>
        <v>-</v>
      </c>
      <c r="DT450" s="5"/>
      <c r="DU450" s="5"/>
      <c r="DV450" s="24" t="str">
        <f>IF(DU450&gt;0,WORKDAY(DR450,10),"-")</f>
        <v>-</v>
      </c>
      <c r="DW450" s="24" t="str">
        <f>IF(DU450&gt;0,WORKDAY(DS450,10),"-")</f>
        <v>-</v>
      </c>
      <c r="DX450" s="5"/>
      <c r="DY450" s="5"/>
      <c r="DZ450" s="54"/>
      <c r="EA450" s="24" t="str">
        <f>IF(DY450&gt;0,WORKDAY(DV450,10),"-")</f>
        <v>-</v>
      </c>
      <c r="EB450" s="24" t="str">
        <f>IF(DY450&gt;0,WORKDAY(DW450,10),"-")</f>
        <v>-</v>
      </c>
      <c r="EC450" s="5"/>
      <c r="ED450" s="5"/>
      <c r="EE450" s="24" t="str">
        <f>IF(ED450&gt;0,WORKDAY(EA450,10),"-")</f>
        <v>-</v>
      </c>
      <c r="EF450" s="24" t="str">
        <f>IF(ED450&gt;0,WORKDAY(EB450,10),"-")</f>
        <v>-</v>
      </c>
      <c r="EG450" s="5"/>
      <c r="EH450" s="5"/>
      <c r="EI450" s="54"/>
      <c r="EJ450" s="24" t="str">
        <f>IF(EH450&gt;0,WORKDAY(EE450,10),"-")</f>
        <v>-</v>
      </c>
      <c r="EK450" s="24" t="str">
        <f>IF(EH450&gt;0,WORKDAY(EF450,10),"-")</f>
        <v>-</v>
      </c>
      <c r="EL450" s="5"/>
      <c r="EM450" s="5"/>
      <c r="EN450" s="24" t="str">
        <f>IF(EM450&gt;0,WORKDAY(EJ450,10),"-")</f>
        <v>-</v>
      </c>
      <c r="EO450" s="24" t="str">
        <f>IF(EM450&gt;0,WORKDAY(EK450,10),"-")</f>
        <v>-</v>
      </c>
      <c r="EP450" s="5"/>
      <c r="EQ450" s="5"/>
      <c r="ER450" s="54"/>
      <c r="ES450" s="54"/>
      <c r="ET450" s="54"/>
      <c r="EU450" s="54"/>
      <c r="EV450" s="54"/>
      <c r="EW450" s="24"/>
      <c r="EX450" s="24"/>
      <c r="EY450" s="167"/>
      <c r="EZ450" s="167"/>
      <c r="FA450" s="193"/>
      <c r="FB450" s="214">
        <v>44209</v>
      </c>
      <c r="FC450" s="214">
        <f t="shared" ca="1" si="422"/>
        <v>44209</v>
      </c>
      <c r="FD450" s="167"/>
      <c r="FE450" s="167"/>
      <c r="FF450" s="24" t="str">
        <f>IF(FE450&gt;0,WORKDAY(FB450,10),"-")</f>
        <v>-</v>
      </c>
      <c r="FG450" s="24" t="str">
        <f>IF(FE450&gt;0,WORKDAY(FC450,10),"-")</f>
        <v>-</v>
      </c>
      <c r="FH450" s="5"/>
      <c r="FI450" s="5"/>
      <c r="FJ450" s="34"/>
      <c r="FK450" s="24">
        <f t="shared" si="425"/>
        <v>44237</v>
      </c>
      <c r="FL450" s="24">
        <f>FK450</f>
        <v>44237</v>
      </c>
      <c r="FM450" s="5"/>
      <c r="FN450" s="5"/>
      <c r="FO450" s="24" t="str">
        <f>IF(FN450&gt;0,WORKDAY(FK450,10),"-")</f>
        <v>-</v>
      </c>
      <c r="FP450" s="24" t="str">
        <f>IF(FN450&gt;0,WORKDAY(FL450,10),"-")</f>
        <v>-</v>
      </c>
      <c r="FQ450" s="5"/>
      <c r="FR450" s="5"/>
      <c r="FS450" s="54"/>
      <c r="FT450" s="24">
        <f t="shared" si="426"/>
        <v>44265</v>
      </c>
      <c r="FU450" s="24">
        <f>FT450</f>
        <v>44265</v>
      </c>
      <c r="FV450" s="5"/>
      <c r="FW450" s="5"/>
      <c r="FX450" s="24" t="str">
        <f>IF(FW450&gt;0,WORKDAY(FT450,10),"-")</f>
        <v>-</v>
      </c>
      <c r="FY450" s="24" t="str">
        <f>IF(FW450&gt;0,WORKDAY(FU450,10),"-")</f>
        <v>-</v>
      </c>
      <c r="FZ450" s="5"/>
      <c r="GA450" s="5"/>
      <c r="GB450" s="54"/>
      <c r="GC450" s="54"/>
      <c r="GD450" s="54"/>
      <c r="GE450" s="54"/>
      <c r="GF450" s="54"/>
      <c r="GG450" s="54"/>
      <c r="GH450" s="54"/>
      <c r="GI450" s="54"/>
      <c r="GJ450" s="54"/>
      <c r="GK450" s="54"/>
      <c r="GL450" s="54"/>
      <c r="GM450" s="54"/>
      <c r="GN450" s="54"/>
      <c r="GO450" s="54"/>
      <c r="GP450" s="54"/>
      <c r="GQ450" s="54"/>
      <c r="GR450" s="54"/>
      <c r="GS450" s="54"/>
      <c r="GT450" s="54"/>
      <c r="GU450" s="54"/>
      <c r="GV450" s="54"/>
      <c r="GW450" s="54"/>
      <c r="GX450" s="54"/>
      <c r="GY450" s="54"/>
      <c r="GZ450" s="193"/>
      <c r="HA450" s="54"/>
      <c r="HB450" s="54"/>
      <c r="HC450" s="54"/>
      <c r="HD450" s="34">
        <f t="shared" ca="1" si="379"/>
        <v>1</v>
      </c>
      <c r="HE450" s="25">
        <f t="shared" ca="1" si="404"/>
        <v>6.8389057750759875E-4</v>
      </c>
      <c r="HF450" s="25">
        <f t="shared" ca="1" si="405"/>
        <v>1.5197568389057751E-3</v>
      </c>
      <c r="HG450" s="25">
        <f t="shared" ca="1" si="406"/>
        <v>9.0543259557344079E-4</v>
      </c>
      <c r="HH450" s="25">
        <f t="shared" ca="1" si="407"/>
        <v>2.012072434607646E-3</v>
      </c>
      <c r="HI450" s="25"/>
      <c r="HJ450" s="25"/>
      <c r="HK450" s="5"/>
      <c r="HL450" s="24">
        <f t="shared" ref="HL450:HL509" ca="1" si="427">IF(BK450&gt;0,IF(DC450&gt;0,DB450,IF(CT450&gt;0,CS450,IF(BM450&gt;0,BL450,"-"))),"-")</f>
        <v>44243</v>
      </c>
      <c r="HM450" s="107"/>
      <c r="HN450" s="85"/>
      <c r="HO450" s="204" t="str">
        <f t="shared" si="380"/>
        <v>ожидание A1</v>
      </c>
      <c r="HP450" s="204" t="str">
        <f t="shared" si="381"/>
        <v>не выгружено 00</v>
      </c>
      <c r="HQ450" s="182" t="str">
        <f t="shared" si="382"/>
        <v>выгружено A1</v>
      </c>
      <c r="HR450" s="182" t="str">
        <f t="shared" si="383"/>
        <v>ожидание A1</v>
      </c>
      <c r="HS450" s="182" t="b">
        <f t="shared" si="384"/>
        <v>0</v>
      </c>
      <c r="HT450" s="182" t="str">
        <f t="shared" si="385"/>
        <v>ожидание замечаний</v>
      </c>
      <c r="HU450" s="182" t="str">
        <f t="shared" si="386"/>
        <v>0055-P2-GA1-CPC-TRM-00653</v>
      </c>
      <c r="HV450" s="191">
        <f t="shared" si="387"/>
        <v>44243</v>
      </c>
      <c r="HW450" s="184" t="str">
        <f t="shared" si="388"/>
        <v>ожидание A1</v>
      </c>
      <c r="HX450" s="191" t="str">
        <f t="shared" si="389"/>
        <v>ожидание A1</v>
      </c>
      <c r="HY450" s="183"/>
      <c r="HZ450" s="182" t="str">
        <f t="shared" si="390"/>
        <v>выгружено</v>
      </c>
      <c r="IA450" s="182" t="str">
        <f t="shared" si="391"/>
        <v>A1</v>
      </c>
      <c r="IB450" s="182" t="str">
        <f t="shared" si="392"/>
        <v>ожидание замечаний к ревизии</v>
      </c>
      <c r="IC450" s="182" t="str">
        <f t="shared" si="393"/>
        <v>A1</v>
      </c>
      <c r="ID450" s="182" t="str">
        <f t="shared" si="394"/>
        <v>A1</v>
      </c>
      <c r="IE450" s="185" t="str">
        <f t="shared" si="395"/>
        <v>1</v>
      </c>
      <c r="IF450" s="135" t="s">
        <v>705</v>
      </c>
      <c r="IG450" s="181">
        <v>1</v>
      </c>
      <c r="IH450" s="85"/>
      <c r="II450" s="85"/>
      <c r="IJ450" s="85"/>
      <c r="IK450" s="85"/>
      <c r="IL450" s="85"/>
      <c r="IM450" s="85"/>
      <c r="IN450" s="85"/>
      <c r="IO450" s="85"/>
      <c r="IP450" s="85"/>
      <c r="IQ450" s="85"/>
      <c r="IR450" s="85"/>
      <c r="IS450" s="85"/>
      <c r="IT450" s="85"/>
      <c r="IU450" s="85"/>
      <c r="IV450" s="85"/>
      <c r="IW450" s="85"/>
      <c r="IX450" s="85"/>
      <c r="IY450" s="85"/>
      <c r="IZ450" s="85"/>
      <c r="JA450" s="85"/>
      <c r="JB450" s="85"/>
      <c r="JC450" s="85"/>
      <c r="JD450" s="85"/>
      <c r="JE450" s="85"/>
      <c r="JF450" s="85"/>
      <c r="JG450" s="85"/>
      <c r="JH450" s="85"/>
      <c r="JI450" s="85"/>
      <c r="JJ450" s="85"/>
      <c r="JK450" s="85"/>
      <c r="JL450" s="85"/>
      <c r="JM450" s="85"/>
      <c r="JN450" s="85"/>
      <c r="JO450" s="85"/>
      <c r="JP450" s="85"/>
      <c r="JQ450" s="85"/>
      <c r="JR450" s="85"/>
      <c r="JS450" s="85"/>
      <c r="JT450" s="85"/>
      <c r="JU450" s="85"/>
      <c r="JV450" s="85"/>
      <c r="JW450" s="85"/>
      <c r="JX450" s="85"/>
      <c r="JY450" s="85"/>
      <c r="JZ450" s="85"/>
      <c r="KA450" s="85"/>
      <c r="KB450" s="85"/>
      <c r="KC450" s="85"/>
    </row>
    <row r="451" spans="1:289" s="57" customFormat="1" ht="57.75" hidden="1" customHeight="1">
      <c r="A451" s="6"/>
      <c r="B451" s="19" t="s">
        <v>156</v>
      </c>
      <c r="C451" s="19" t="s">
        <v>157</v>
      </c>
      <c r="D451" s="5"/>
      <c r="E451" s="5"/>
      <c r="F451" s="5"/>
      <c r="G451" s="5"/>
      <c r="H451" s="5" t="s">
        <v>727</v>
      </c>
      <c r="I451" s="5" t="s">
        <v>736</v>
      </c>
      <c r="J451" s="5"/>
      <c r="K451" s="5"/>
      <c r="L451" s="5"/>
      <c r="M451" s="5"/>
      <c r="N451" s="5"/>
      <c r="O451" s="5"/>
      <c r="P451" s="5" t="s">
        <v>753</v>
      </c>
      <c r="Q451" s="5" t="s">
        <v>754</v>
      </c>
      <c r="R451" s="5" t="s">
        <v>206</v>
      </c>
      <c r="S451" s="5" t="s">
        <v>360</v>
      </c>
      <c r="T451" s="5" t="s">
        <v>361</v>
      </c>
      <c r="U451" s="5" t="s">
        <v>158</v>
      </c>
      <c r="V451" s="5"/>
      <c r="W451" s="19" t="str">
        <f>CONCATENATE(X451,"-",Y451,"-",Z451,AA451,,AB451,"-",AC451)</f>
        <v>5-11-JDCC-0001</v>
      </c>
      <c r="X451" s="19" t="s">
        <v>755</v>
      </c>
      <c r="Y451" s="19" t="s">
        <v>184</v>
      </c>
      <c r="Z451" s="19" t="s">
        <v>302</v>
      </c>
      <c r="AA451" s="19" t="s">
        <v>303</v>
      </c>
      <c r="AB451" s="19"/>
      <c r="AC451" s="19" t="s">
        <v>188</v>
      </c>
      <c r="AD451" s="5"/>
      <c r="AE451" s="19">
        <v>4</v>
      </c>
      <c r="AF451" s="19" t="s">
        <v>180</v>
      </c>
      <c r="AG451" s="19" t="s">
        <v>184</v>
      </c>
      <c r="AH451" s="19">
        <v>522</v>
      </c>
      <c r="AI451" s="19" t="s">
        <v>188</v>
      </c>
      <c r="AJ451" s="5"/>
      <c r="AK451" s="5"/>
      <c r="AL451" s="5" t="s">
        <v>120</v>
      </c>
      <c r="AM451" s="5"/>
      <c r="AN451" s="5" t="s">
        <v>169</v>
      </c>
      <c r="AO451" s="5" t="str">
        <f>CONCATENATE("0055-",B451,"-",C451,"-","4",".",AE451,".",AF451,".",AG451,".",AH451,"-",AL451,".",AN451,"-",AI451)</f>
        <v>0055-CPC-GA1-4.4.3.11.522-ATH1.V0-0001</v>
      </c>
      <c r="AP451" s="5" t="str">
        <f>CONCATENATE("0055-",B451,"-",C451,"-","4",".",AE451,".",AF451,".",AG451,".",AH451,"-",AL451,"-",AN451,"-",AI451,"_",BD451,"_",U451)</f>
        <v>0055-CPC-GA1-4.4.3.11.522-ATH1-V0-0001_A1_ER</v>
      </c>
      <c r="AQ451" s="13" t="s">
        <v>322</v>
      </c>
      <c r="AR451" s="13" t="s">
        <v>393</v>
      </c>
      <c r="AS451" s="13"/>
      <c r="AT451" s="13"/>
      <c r="AU451" s="13" t="s">
        <v>320</v>
      </c>
      <c r="AV451" s="13" t="s">
        <v>335</v>
      </c>
      <c r="AW451" s="13" t="str">
        <f>CONCATENATE(AQ451," ",AS451,CHAR(10),W451,CHAR(10),AU451)</f>
        <v>DCS Control Cabinet 
5-11-JDCC-0001
General view drawings</v>
      </c>
      <c r="AX451" s="13" t="str">
        <f>CONCATENATE(AR451," ",AT451,CHAR(10),W451,CHAR(10),AV451)</f>
        <v>Шкаф системный РСУ 
5-11-JDCC-0001
Чертеж общего вида</v>
      </c>
      <c r="AY451" s="5"/>
      <c r="AZ451" s="5" t="s">
        <v>490</v>
      </c>
      <c r="BA451" s="5" t="s">
        <v>489</v>
      </c>
      <c r="BB451" s="5" t="str">
        <f>IF(FW451&gt;0,"02",IF(FN451&gt;0,"01",IF(FE451&gt;0,"00",IF(EM451&gt;0,"G1",IF(ED451&gt;0,"F1",IF(DU451&gt;0,"E1",IF(DL451&gt;0,"D1",IF(DC451&gt;0,"C1",IF(CT451&gt;0,"B1",IF(BM451&gt;0,"A1","-"))))))))))</f>
        <v>A1</v>
      </c>
      <c r="BC451" s="167" t="str">
        <f t="shared" si="423"/>
        <v>IFR</v>
      </c>
      <c r="BD451" s="5" t="str">
        <f t="shared" si="424"/>
        <v>A1</v>
      </c>
      <c r="BE451" s="5"/>
      <c r="BF451" s="5"/>
      <c r="BG451" s="12"/>
      <c r="BH451" s="5"/>
      <c r="BI451" s="5"/>
      <c r="BJ451" s="54">
        <f>FB451-(28+15)</f>
        <v>44166</v>
      </c>
      <c r="BK451" s="54">
        <f ca="1">IF(BM451&gt;0,BL451,IF(BJ451&lt;TODAY(),WORKDAY(TODAY(),10),BJ451))</f>
        <v>44243</v>
      </c>
      <c r="BL451" s="193">
        <v>44243</v>
      </c>
      <c r="BM451" s="167" t="s">
        <v>778</v>
      </c>
      <c r="BN451" s="167"/>
      <c r="BO451" s="167"/>
      <c r="BP451" s="167"/>
      <c r="BQ451" s="167"/>
      <c r="BR451" s="157"/>
      <c r="BS451" s="157"/>
      <c r="BT451" s="157"/>
      <c r="BU451" s="157"/>
      <c r="BV451" s="157"/>
      <c r="BW451" s="147"/>
      <c r="BX451" s="147"/>
      <c r="BY451" s="147"/>
      <c r="BZ451" s="147"/>
      <c r="CA451" s="147"/>
      <c r="CB451" s="125"/>
      <c r="CC451" s="125"/>
      <c r="CD451" s="125"/>
      <c r="CE451" s="125"/>
      <c r="CF451" s="125"/>
      <c r="CG451" s="125"/>
      <c r="CH451" s="125"/>
      <c r="CI451" s="125"/>
      <c r="CJ451" s="125"/>
      <c r="CK451" s="125"/>
      <c r="CL451" s="24">
        <f>WORKDAY(BJ451,20)</f>
        <v>44194</v>
      </c>
      <c r="CM451" s="24">
        <f ca="1">IF(BM451&gt;0,WORKDAY(BK451,10),"-")</f>
        <v>44257</v>
      </c>
      <c r="CN451" s="54"/>
      <c r="CO451" s="117"/>
      <c r="CP451" s="34"/>
      <c r="CQ451" s="24">
        <f>WORKDAY(CL451,10)</f>
        <v>44208</v>
      </c>
      <c r="CR451" s="24" t="str">
        <f>IF(CO451&gt;0,WORKDAY(CM451,10),"-")</f>
        <v>-</v>
      </c>
      <c r="CS451" s="54"/>
      <c r="CT451" s="5"/>
      <c r="CU451" s="24" t="str">
        <f>IF(CT451&gt;0,WORKDAY(CQ451,10),"-")</f>
        <v>-</v>
      </c>
      <c r="CV451" s="24" t="str">
        <f>IF(CT451&gt;0,WORKDAY(CR451,10),"-")</f>
        <v>-</v>
      </c>
      <c r="CW451" s="54"/>
      <c r="CX451" s="5"/>
      <c r="CY451" s="34"/>
      <c r="CZ451" s="24" t="str">
        <f>IF(CX451&gt;0,WORKDAY(CU451,10),"-")</f>
        <v>-</v>
      </c>
      <c r="DA451" s="24" t="str">
        <f>IF(CX451&gt;0,WORKDAY(CV451,10),"-")</f>
        <v>-</v>
      </c>
      <c r="DB451" s="24"/>
      <c r="DC451" s="5"/>
      <c r="DD451" s="24" t="str">
        <f>IF(DC451&gt;0,WORKDAY(CZ451,10),"-")</f>
        <v>-</v>
      </c>
      <c r="DE451" s="24" t="str">
        <f>IF(DC451&gt;0,WORKDAY(DA451,10),"-")</f>
        <v>-</v>
      </c>
      <c r="DF451" s="5"/>
      <c r="DG451" s="5"/>
      <c r="DH451" s="54"/>
      <c r="DI451" s="24" t="str">
        <f>IF(DG451&gt;0,WORKDAY(DD451,10),"-")</f>
        <v>-</v>
      </c>
      <c r="DJ451" s="24" t="str">
        <f>IF(DG451&gt;0,WORKDAY(DE451,10),"-")</f>
        <v>-</v>
      </c>
      <c r="DK451" s="5"/>
      <c r="DL451" s="5"/>
      <c r="DM451" s="24" t="str">
        <f>IF(DL451&gt;0,WORKDAY(DI451,10),"-")</f>
        <v>-</v>
      </c>
      <c r="DN451" s="24" t="str">
        <f>IF(DL451&gt;0,WORKDAY(DJ451,10),"-")</f>
        <v>-</v>
      </c>
      <c r="DO451" s="5"/>
      <c r="DP451" s="5"/>
      <c r="DQ451" s="54"/>
      <c r="DR451" s="24" t="str">
        <f>IF(DP451&gt;0,WORKDAY(DM451,10),"-")</f>
        <v>-</v>
      </c>
      <c r="DS451" s="24" t="str">
        <f>IF(DP451&gt;0,WORKDAY(DN451,10),"-")</f>
        <v>-</v>
      </c>
      <c r="DT451" s="5"/>
      <c r="DU451" s="5"/>
      <c r="DV451" s="24" t="str">
        <f>IF(DU451&gt;0,WORKDAY(DR451,10),"-")</f>
        <v>-</v>
      </c>
      <c r="DW451" s="24" t="str">
        <f>IF(DU451&gt;0,WORKDAY(DS451,10),"-")</f>
        <v>-</v>
      </c>
      <c r="DX451" s="5"/>
      <c r="DY451" s="5"/>
      <c r="DZ451" s="54"/>
      <c r="EA451" s="24" t="str">
        <f>IF(DY451&gt;0,WORKDAY(DV451,10),"-")</f>
        <v>-</v>
      </c>
      <c r="EB451" s="24" t="str">
        <f>IF(DY451&gt;0,WORKDAY(DW451,10),"-")</f>
        <v>-</v>
      </c>
      <c r="EC451" s="5"/>
      <c r="ED451" s="5"/>
      <c r="EE451" s="24" t="str">
        <f>IF(ED451&gt;0,WORKDAY(EA451,10),"-")</f>
        <v>-</v>
      </c>
      <c r="EF451" s="24" t="str">
        <f>IF(ED451&gt;0,WORKDAY(EB451,10),"-")</f>
        <v>-</v>
      </c>
      <c r="EG451" s="5"/>
      <c r="EH451" s="5"/>
      <c r="EI451" s="54"/>
      <c r="EJ451" s="24" t="str">
        <f>IF(EH451&gt;0,WORKDAY(EE451,10),"-")</f>
        <v>-</v>
      </c>
      <c r="EK451" s="24" t="str">
        <f>IF(EH451&gt;0,WORKDAY(EF451,10),"-")</f>
        <v>-</v>
      </c>
      <c r="EL451" s="5"/>
      <c r="EM451" s="5"/>
      <c r="EN451" s="24" t="str">
        <f>IF(EM451&gt;0,WORKDAY(EJ451,10),"-")</f>
        <v>-</v>
      </c>
      <c r="EO451" s="24" t="str">
        <f>IF(EM451&gt;0,WORKDAY(EK451,10),"-")</f>
        <v>-</v>
      </c>
      <c r="EP451" s="5"/>
      <c r="EQ451" s="5"/>
      <c r="ER451" s="54"/>
      <c r="ES451" s="54"/>
      <c r="ET451" s="54"/>
      <c r="EU451" s="54"/>
      <c r="EV451" s="54"/>
      <c r="EW451" s="24"/>
      <c r="EX451" s="24"/>
      <c r="EY451" s="167"/>
      <c r="EZ451" s="167"/>
      <c r="FA451" s="193"/>
      <c r="FB451" s="214">
        <v>44209</v>
      </c>
      <c r="FC451" s="214">
        <f t="shared" ca="1" si="422"/>
        <v>44209</v>
      </c>
      <c r="FD451" s="167"/>
      <c r="FE451" s="167"/>
      <c r="FF451" s="24" t="str">
        <f>IF(FE451&gt;0,WORKDAY(FB451,10),"-")</f>
        <v>-</v>
      </c>
      <c r="FG451" s="24" t="str">
        <f>IF(FE451&gt;0,WORKDAY(FC451,10),"-")</f>
        <v>-</v>
      </c>
      <c r="FH451" s="5"/>
      <c r="FI451" s="5"/>
      <c r="FJ451" s="34"/>
      <c r="FK451" s="24">
        <f t="shared" si="425"/>
        <v>44237</v>
      </c>
      <c r="FL451" s="24">
        <f>FK451</f>
        <v>44237</v>
      </c>
      <c r="FM451" s="5"/>
      <c r="FN451" s="5"/>
      <c r="FO451" s="24" t="str">
        <f>IF(FN451&gt;0,WORKDAY(FK451,10),"-")</f>
        <v>-</v>
      </c>
      <c r="FP451" s="24" t="str">
        <f>IF(FN451&gt;0,WORKDAY(FL451,10),"-")</f>
        <v>-</v>
      </c>
      <c r="FQ451" s="5"/>
      <c r="FR451" s="5"/>
      <c r="FS451" s="54"/>
      <c r="FT451" s="24">
        <f t="shared" si="426"/>
        <v>44265</v>
      </c>
      <c r="FU451" s="24">
        <f>FT451</f>
        <v>44265</v>
      </c>
      <c r="FV451" s="5"/>
      <c r="FW451" s="5"/>
      <c r="FX451" s="24" t="str">
        <f>IF(FW451&gt;0,WORKDAY(FT451,10),"-")</f>
        <v>-</v>
      </c>
      <c r="FY451" s="24" t="str">
        <f>IF(FW451&gt;0,WORKDAY(FU451,10),"-")</f>
        <v>-</v>
      </c>
      <c r="FZ451" s="5"/>
      <c r="GA451" s="5"/>
      <c r="GB451" s="54"/>
      <c r="GC451" s="54"/>
      <c r="GD451" s="54"/>
      <c r="GE451" s="54"/>
      <c r="GF451" s="54"/>
      <c r="GG451" s="54"/>
      <c r="GH451" s="54"/>
      <c r="GI451" s="54"/>
      <c r="GJ451" s="54"/>
      <c r="GK451" s="54"/>
      <c r="GL451" s="54"/>
      <c r="GM451" s="54"/>
      <c r="GN451" s="54"/>
      <c r="GO451" s="54"/>
      <c r="GP451" s="54"/>
      <c r="GQ451" s="54"/>
      <c r="GR451" s="54"/>
      <c r="GS451" s="54"/>
      <c r="GT451" s="54"/>
      <c r="GU451" s="54"/>
      <c r="GV451" s="54"/>
      <c r="GW451" s="54"/>
      <c r="GX451" s="54"/>
      <c r="GY451" s="54"/>
      <c r="GZ451" s="193"/>
      <c r="HA451" s="54"/>
      <c r="HB451" s="54"/>
      <c r="HC451" s="54"/>
      <c r="HD451" s="34">
        <f t="shared" ca="1" si="379"/>
        <v>1</v>
      </c>
      <c r="HE451" s="25">
        <f t="shared" ca="1" si="404"/>
        <v>6.8389057750759875E-4</v>
      </c>
      <c r="HF451" s="25">
        <f t="shared" ca="1" si="405"/>
        <v>1.5197568389057751E-3</v>
      </c>
      <c r="HG451" s="25">
        <f t="shared" ca="1" si="406"/>
        <v>9.0543259557344079E-4</v>
      </c>
      <c r="HH451" s="25">
        <f t="shared" ca="1" si="407"/>
        <v>2.012072434607646E-3</v>
      </c>
      <c r="HI451" s="25"/>
      <c r="HJ451" s="25"/>
      <c r="HK451" s="5"/>
      <c r="HL451" s="24">
        <f t="shared" ca="1" si="427"/>
        <v>44243</v>
      </c>
      <c r="HM451" s="107"/>
      <c r="HN451" s="85"/>
      <c r="HO451" s="204" t="str">
        <f t="shared" si="380"/>
        <v>ожидание A1</v>
      </c>
      <c r="HP451" s="204" t="str">
        <f t="shared" si="381"/>
        <v>не выгружено 00</v>
      </c>
      <c r="HQ451" s="182" t="str">
        <f t="shared" si="382"/>
        <v>выгружено A1</v>
      </c>
      <c r="HR451" s="182" t="str">
        <f t="shared" si="383"/>
        <v>ожидание A1</v>
      </c>
      <c r="HS451" s="182" t="b">
        <f t="shared" si="384"/>
        <v>0</v>
      </c>
      <c r="HT451" s="182" t="str">
        <f t="shared" si="385"/>
        <v>ожидание замечаний</v>
      </c>
      <c r="HU451" s="182" t="str">
        <f t="shared" si="386"/>
        <v>0055-P2-GA1-CPC-TRM-00653</v>
      </c>
      <c r="HV451" s="191">
        <f t="shared" si="387"/>
        <v>44243</v>
      </c>
      <c r="HW451" s="184" t="str">
        <f t="shared" si="388"/>
        <v>ожидание A1</v>
      </c>
      <c r="HX451" s="191" t="str">
        <f t="shared" si="389"/>
        <v>ожидание A1</v>
      </c>
      <c r="HY451" s="183"/>
      <c r="HZ451" s="182" t="str">
        <f t="shared" si="390"/>
        <v>выгружено</v>
      </c>
      <c r="IA451" s="182" t="str">
        <f t="shared" si="391"/>
        <v>A1</v>
      </c>
      <c r="IB451" s="182" t="str">
        <f t="shared" si="392"/>
        <v>ожидание замечаний к ревизии</v>
      </c>
      <c r="IC451" s="182" t="str">
        <f t="shared" si="393"/>
        <v>A1</v>
      </c>
      <c r="ID451" s="182" t="str">
        <f t="shared" si="394"/>
        <v>A1</v>
      </c>
      <c r="IE451" s="185" t="str">
        <f t="shared" si="395"/>
        <v>1</v>
      </c>
      <c r="IF451" s="135" t="s">
        <v>705</v>
      </c>
      <c r="IG451" s="181">
        <v>1</v>
      </c>
      <c r="IH451" s="85"/>
      <c r="II451" s="85"/>
      <c r="IJ451" s="85"/>
      <c r="IK451" s="85"/>
      <c r="IL451" s="85"/>
      <c r="IM451" s="85"/>
      <c r="IN451" s="85"/>
      <c r="IO451" s="85"/>
      <c r="IP451" s="85"/>
      <c r="IQ451" s="85"/>
      <c r="IR451" s="85"/>
      <c r="IS451" s="85"/>
      <c r="IT451" s="85"/>
      <c r="IU451" s="85"/>
      <c r="IV451" s="85"/>
      <c r="IW451" s="85"/>
      <c r="IX451" s="85"/>
      <c r="IY451" s="85"/>
      <c r="IZ451" s="85"/>
      <c r="JA451" s="85"/>
      <c r="JB451" s="85"/>
      <c r="JC451" s="85"/>
      <c r="JD451" s="85"/>
      <c r="JE451" s="85"/>
      <c r="JF451" s="85"/>
      <c r="JG451" s="85"/>
      <c r="JH451" s="85"/>
      <c r="JI451" s="85"/>
      <c r="JJ451" s="85"/>
      <c r="JK451" s="85"/>
      <c r="JL451" s="85"/>
      <c r="JM451" s="85"/>
      <c r="JN451" s="85"/>
      <c r="JO451" s="85"/>
      <c r="JP451" s="85"/>
      <c r="JQ451" s="85"/>
      <c r="JR451" s="85"/>
      <c r="JS451" s="85"/>
      <c r="JT451" s="85"/>
      <c r="JU451" s="85"/>
      <c r="JV451" s="85"/>
      <c r="JW451" s="85"/>
      <c r="JX451" s="85"/>
      <c r="JY451" s="85"/>
      <c r="JZ451" s="85"/>
      <c r="KA451" s="85"/>
      <c r="KB451" s="85"/>
      <c r="KC451" s="85"/>
    </row>
    <row r="452" spans="1:289" s="57" customFormat="1" ht="57.75" hidden="1" customHeight="1">
      <c r="A452" s="6"/>
      <c r="B452" s="19" t="s">
        <v>156</v>
      </c>
      <c r="C452" s="19" t="s">
        <v>157</v>
      </c>
      <c r="D452" s="5"/>
      <c r="E452" s="5"/>
      <c r="F452" s="5"/>
      <c r="G452" s="5"/>
      <c r="H452" s="5" t="s">
        <v>727</v>
      </c>
      <c r="I452" s="5" t="s">
        <v>736</v>
      </c>
      <c r="J452" s="5"/>
      <c r="K452" s="5"/>
      <c r="L452" s="5"/>
      <c r="M452" s="5"/>
      <c r="N452" s="5"/>
      <c r="O452" s="5"/>
      <c r="P452" s="5" t="s">
        <v>753</v>
      </c>
      <c r="Q452" s="5" t="s">
        <v>754</v>
      </c>
      <c r="R452" s="5" t="s">
        <v>206</v>
      </c>
      <c r="S452" s="5" t="s">
        <v>360</v>
      </c>
      <c r="T452" s="5" t="s">
        <v>361</v>
      </c>
      <c r="U452" s="5" t="s">
        <v>158</v>
      </c>
      <c r="V452" s="5"/>
      <c r="W452" s="19" t="str">
        <f>CONCATENATE(X452,"-",Y452,"-",Z452,AA452,,AB452,"-",AC452)</f>
        <v>5-11-JDCC-0001</v>
      </c>
      <c r="X452" s="19" t="s">
        <v>755</v>
      </c>
      <c r="Y452" s="19" t="s">
        <v>184</v>
      </c>
      <c r="Z452" s="19" t="s">
        <v>302</v>
      </c>
      <c r="AA452" s="19" t="s">
        <v>303</v>
      </c>
      <c r="AB452" s="19"/>
      <c r="AC452" s="19" t="s">
        <v>188</v>
      </c>
      <c r="AD452" s="5"/>
      <c r="AE452" s="19">
        <v>4</v>
      </c>
      <c r="AF452" s="19" t="s">
        <v>180</v>
      </c>
      <c r="AG452" s="19" t="s">
        <v>184</v>
      </c>
      <c r="AH452" s="19">
        <v>522</v>
      </c>
      <c r="AI452" s="19" t="s">
        <v>188</v>
      </c>
      <c r="AJ452" s="5"/>
      <c r="AK452" s="5"/>
      <c r="AL452" s="5" t="s">
        <v>120</v>
      </c>
      <c r="AM452" s="5"/>
      <c r="AN452" s="5" t="s">
        <v>170</v>
      </c>
      <c r="AO452" s="5" t="str">
        <f>CONCATENATE("0055-",B452,"-",C452,"-","4",".",AE452,".",AF452,".",AG452,".",AH452,"-",AL452,".",AN452,"-",AI452)</f>
        <v>0055-CPC-GA1-4.4.3.11.522-ATH1.SB-0001</v>
      </c>
      <c r="AP452" s="5" t="str">
        <f>CONCATENATE("0055-",B452,"-",C452,"-","4",".",AE452,".",AF452,".",AG452,".",AH452,"-",AL452,"-",AN452,"-",AI452,"_",BD452,"_",U452)</f>
        <v>0055-CPC-GA1-4.4.3.11.522-ATH1-SB-0001_A1_ER</v>
      </c>
      <c r="AQ452" s="13" t="s">
        <v>322</v>
      </c>
      <c r="AR452" s="13" t="s">
        <v>393</v>
      </c>
      <c r="AS452" s="13"/>
      <c r="AT452" s="13"/>
      <c r="AU452" s="13" t="s">
        <v>321</v>
      </c>
      <c r="AV452" s="13" t="s">
        <v>336</v>
      </c>
      <c r="AW452" s="13" t="str">
        <f>CONCATENATE(AQ452," ",AS452,CHAR(10),W452,CHAR(10),AU452)</f>
        <v>DCS Control Cabinet 
5-11-JDCC-0001
Electrical circuits</v>
      </c>
      <c r="AX452" s="13" t="str">
        <f>CONCATENATE(AR452," ",AT452,CHAR(10),W452,CHAR(10),AV452)</f>
        <v>Шкаф системный РСУ 
5-11-JDCC-0001
Схема электрическая принципиальная</v>
      </c>
      <c r="AY452" s="5"/>
      <c r="AZ452" s="5" t="s">
        <v>490</v>
      </c>
      <c r="BA452" s="5" t="s">
        <v>489</v>
      </c>
      <c r="BB452" s="5" t="str">
        <f>IF(FW452&gt;0,"02",IF(FN452&gt;0,"01",IF(FE452&gt;0,"00",IF(EM452&gt;0,"G1",IF(ED452&gt;0,"F1",IF(DU452&gt;0,"E1",IF(DL452&gt;0,"D1",IF(DC452&gt;0,"C1",IF(CT452&gt;0,"B1",IF(BM452&gt;0,"A1","-"))))))))))</f>
        <v>A1</v>
      </c>
      <c r="BC452" s="167" t="str">
        <f t="shared" si="423"/>
        <v>IFR</v>
      </c>
      <c r="BD452" s="5" t="str">
        <f t="shared" si="424"/>
        <v>A1</v>
      </c>
      <c r="BE452" s="5"/>
      <c r="BF452" s="5"/>
      <c r="BG452" s="12"/>
      <c r="BH452" s="5"/>
      <c r="BI452" s="5"/>
      <c r="BJ452" s="54">
        <f>FB452-(28+15)</f>
        <v>44166</v>
      </c>
      <c r="BK452" s="54">
        <f ca="1">IF(BM452&gt;0,BL452,IF(BJ452&lt;TODAY(),WORKDAY(TODAY(),10),BJ452))</f>
        <v>44243</v>
      </c>
      <c r="BL452" s="193">
        <v>44243</v>
      </c>
      <c r="BM452" s="167" t="s">
        <v>778</v>
      </c>
      <c r="BN452" s="167"/>
      <c r="BO452" s="167"/>
      <c r="BP452" s="167"/>
      <c r="BQ452" s="167"/>
      <c r="BR452" s="157"/>
      <c r="BS452" s="157"/>
      <c r="BT452" s="157"/>
      <c r="BU452" s="157"/>
      <c r="BV452" s="157"/>
      <c r="BW452" s="147"/>
      <c r="BX452" s="147"/>
      <c r="BY452" s="147"/>
      <c r="BZ452" s="147"/>
      <c r="CA452" s="147"/>
      <c r="CB452" s="125"/>
      <c r="CC452" s="125"/>
      <c r="CD452" s="125"/>
      <c r="CE452" s="125"/>
      <c r="CF452" s="125"/>
      <c r="CG452" s="125"/>
      <c r="CH452" s="125"/>
      <c r="CI452" s="125"/>
      <c r="CJ452" s="125"/>
      <c r="CK452" s="125"/>
      <c r="CL452" s="24">
        <f>WORKDAY(BJ452,20)</f>
        <v>44194</v>
      </c>
      <c r="CM452" s="24">
        <f ca="1">IF(BM452&gt;0,WORKDAY(BK452,10),"-")</f>
        <v>44257</v>
      </c>
      <c r="CN452" s="54"/>
      <c r="CO452" s="117"/>
      <c r="CP452" s="34"/>
      <c r="CQ452" s="24">
        <f>WORKDAY(CL452,10)</f>
        <v>44208</v>
      </c>
      <c r="CR452" s="24" t="str">
        <f>IF(CO452&gt;0,WORKDAY(CM452,10),"-")</f>
        <v>-</v>
      </c>
      <c r="CS452" s="54"/>
      <c r="CT452" s="5"/>
      <c r="CU452" s="24" t="str">
        <f>IF(CT452&gt;0,WORKDAY(CQ452,10),"-")</f>
        <v>-</v>
      </c>
      <c r="CV452" s="24" t="str">
        <f>IF(CT452&gt;0,WORKDAY(CR452,10),"-")</f>
        <v>-</v>
      </c>
      <c r="CW452" s="54"/>
      <c r="CX452" s="5"/>
      <c r="CY452" s="34"/>
      <c r="CZ452" s="24" t="str">
        <f>IF(CX452&gt;0,WORKDAY(CU452,10),"-")</f>
        <v>-</v>
      </c>
      <c r="DA452" s="24" t="str">
        <f>IF(CX452&gt;0,WORKDAY(CV452,10),"-")</f>
        <v>-</v>
      </c>
      <c r="DB452" s="24"/>
      <c r="DC452" s="5"/>
      <c r="DD452" s="24" t="str">
        <f>IF(DC452&gt;0,WORKDAY(CZ452,10),"-")</f>
        <v>-</v>
      </c>
      <c r="DE452" s="24" t="str">
        <f>IF(DC452&gt;0,WORKDAY(DA452,10),"-")</f>
        <v>-</v>
      </c>
      <c r="DF452" s="5"/>
      <c r="DG452" s="5"/>
      <c r="DH452" s="54"/>
      <c r="DI452" s="24" t="str">
        <f>IF(DG452&gt;0,WORKDAY(DD452,10),"-")</f>
        <v>-</v>
      </c>
      <c r="DJ452" s="24" t="str">
        <f>IF(DG452&gt;0,WORKDAY(DE452,10),"-")</f>
        <v>-</v>
      </c>
      <c r="DK452" s="5"/>
      <c r="DL452" s="5"/>
      <c r="DM452" s="24" t="str">
        <f>IF(DL452&gt;0,WORKDAY(DI452,10),"-")</f>
        <v>-</v>
      </c>
      <c r="DN452" s="24" t="str">
        <f>IF(DL452&gt;0,WORKDAY(DJ452,10),"-")</f>
        <v>-</v>
      </c>
      <c r="DO452" s="5"/>
      <c r="DP452" s="5"/>
      <c r="DQ452" s="54"/>
      <c r="DR452" s="24" t="str">
        <f>IF(DP452&gt;0,WORKDAY(DM452,10),"-")</f>
        <v>-</v>
      </c>
      <c r="DS452" s="24" t="str">
        <f>IF(DP452&gt;0,WORKDAY(DN452,10),"-")</f>
        <v>-</v>
      </c>
      <c r="DT452" s="5"/>
      <c r="DU452" s="5"/>
      <c r="DV452" s="24" t="str">
        <f>IF(DU452&gt;0,WORKDAY(DR452,10),"-")</f>
        <v>-</v>
      </c>
      <c r="DW452" s="24" t="str">
        <f>IF(DU452&gt;0,WORKDAY(DS452,10),"-")</f>
        <v>-</v>
      </c>
      <c r="DX452" s="5"/>
      <c r="DY452" s="5"/>
      <c r="DZ452" s="54"/>
      <c r="EA452" s="24" t="str">
        <f>IF(DY452&gt;0,WORKDAY(DV452,10),"-")</f>
        <v>-</v>
      </c>
      <c r="EB452" s="24" t="str">
        <f>IF(DY452&gt;0,WORKDAY(DW452,10),"-")</f>
        <v>-</v>
      </c>
      <c r="EC452" s="5"/>
      <c r="ED452" s="5"/>
      <c r="EE452" s="24" t="str">
        <f>IF(ED452&gt;0,WORKDAY(EA452,10),"-")</f>
        <v>-</v>
      </c>
      <c r="EF452" s="24" t="str">
        <f>IF(ED452&gt;0,WORKDAY(EB452,10),"-")</f>
        <v>-</v>
      </c>
      <c r="EG452" s="5"/>
      <c r="EH452" s="5"/>
      <c r="EI452" s="54"/>
      <c r="EJ452" s="24" t="str">
        <f>IF(EH452&gt;0,WORKDAY(EE452,10),"-")</f>
        <v>-</v>
      </c>
      <c r="EK452" s="24" t="str">
        <f>IF(EH452&gt;0,WORKDAY(EF452,10),"-")</f>
        <v>-</v>
      </c>
      <c r="EL452" s="5"/>
      <c r="EM452" s="5"/>
      <c r="EN452" s="24" t="str">
        <f>IF(EM452&gt;0,WORKDAY(EJ452,10),"-")</f>
        <v>-</v>
      </c>
      <c r="EO452" s="24" t="str">
        <f>IF(EM452&gt;0,WORKDAY(EK452,10),"-")</f>
        <v>-</v>
      </c>
      <c r="EP452" s="5"/>
      <c r="EQ452" s="5"/>
      <c r="ER452" s="54"/>
      <c r="ES452" s="54"/>
      <c r="ET452" s="54"/>
      <c r="EU452" s="54"/>
      <c r="EV452" s="54"/>
      <c r="EW452" s="24"/>
      <c r="EX452" s="24"/>
      <c r="EY452" s="167"/>
      <c r="EZ452" s="167"/>
      <c r="FA452" s="193"/>
      <c r="FB452" s="214">
        <v>44209</v>
      </c>
      <c r="FC452" s="214">
        <f t="shared" ca="1" si="422"/>
        <v>44209</v>
      </c>
      <c r="FD452" s="167"/>
      <c r="FE452" s="167"/>
      <c r="FF452" s="24" t="str">
        <f>IF(FE452&gt;0,WORKDAY(FB452,10),"-")</f>
        <v>-</v>
      </c>
      <c r="FG452" s="24" t="str">
        <f>IF(FE452&gt;0,WORKDAY(FC452,10),"-")</f>
        <v>-</v>
      </c>
      <c r="FH452" s="5"/>
      <c r="FI452" s="5"/>
      <c r="FJ452" s="34"/>
      <c r="FK452" s="24">
        <f t="shared" si="425"/>
        <v>44237</v>
      </c>
      <c r="FL452" s="24">
        <f>FK452</f>
        <v>44237</v>
      </c>
      <c r="FM452" s="5"/>
      <c r="FN452" s="5"/>
      <c r="FO452" s="24" t="str">
        <f>IF(FN452&gt;0,WORKDAY(FK452,10),"-")</f>
        <v>-</v>
      </c>
      <c r="FP452" s="24" t="str">
        <f>IF(FN452&gt;0,WORKDAY(FL452,10),"-")</f>
        <v>-</v>
      </c>
      <c r="FQ452" s="5"/>
      <c r="FR452" s="5"/>
      <c r="FS452" s="54"/>
      <c r="FT452" s="24">
        <f t="shared" si="426"/>
        <v>44265</v>
      </c>
      <c r="FU452" s="24">
        <f>FT452</f>
        <v>44265</v>
      </c>
      <c r="FV452" s="5"/>
      <c r="FW452" s="5"/>
      <c r="FX452" s="24" t="str">
        <f>IF(FW452&gt;0,WORKDAY(FT452,10),"-")</f>
        <v>-</v>
      </c>
      <c r="FY452" s="24" t="str">
        <f>IF(FW452&gt;0,WORKDAY(FU452,10),"-")</f>
        <v>-</v>
      </c>
      <c r="FZ452" s="5"/>
      <c r="GA452" s="5"/>
      <c r="GB452" s="54"/>
      <c r="GC452" s="54"/>
      <c r="GD452" s="54"/>
      <c r="GE452" s="54"/>
      <c r="GF452" s="54"/>
      <c r="GG452" s="54"/>
      <c r="GH452" s="54"/>
      <c r="GI452" s="54"/>
      <c r="GJ452" s="54"/>
      <c r="GK452" s="54"/>
      <c r="GL452" s="54"/>
      <c r="GM452" s="54"/>
      <c r="GN452" s="54"/>
      <c r="GO452" s="54"/>
      <c r="GP452" s="54"/>
      <c r="GQ452" s="54"/>
      <c r="GR452" s="54"/>
      <c r="GS452" s="54"/>
      <c r="GT452" s="54"/>
      <c r="GU452" s="54"/>
      <c r="GV452" s="54"/>
      <c r="GW452" s="54"/>
      <c r="GX452" s="54"/>
      <c r="GY452" s="54"/>
      <c r="GZ452" s="193"/>
      <c r="HA452" s="54"/>
      <c r="HB452" s="54"/>
      <c r="HC452" s="54"/>
      <c r="HD452" s="34">
        <f t="shared" ca="1" si="379"/>
        <v>1</v>
      </c>
      <c r="HE452" s="25">
        <f t="shared" ca="1" si="404"/>
        <v>6.8389057750759875E-4</v>
      </c>
      <c r="HF452" s="25">
        <f t="shared" ca="1" si="405"/>
        <v>1.5197568389057751E-3</v>
      </c>
      <c r="HG452" s="25">
        <f t="shared" ca="1" si="406"/>
        <v>9.0543259557344079E-4</v>
      </c>
      <c r="HH452" s="25">
        <f t="shared" ca="1" si="407"/>
        <v>2.012072434607646E-3</v>
      </c>
      <c r="HI452" s="25"/>
      <c r="HJ452" s="25"/>
      <c r="HK452" s="5"/>
      <c r="HL452" s="24">
        <f t="shared" ca="1" si="427"/>
        <v>44243</v>
      </c>
      <c r="HM452" s="107"/>
      <c r="HN452" s="85"/>
      <c r="HO452" s="204" t="str">
        <f t="shared" si="380"/>
        <v>ожидание A1</v>
      </c>
      <c r="HP452" s="204" t="str">
        <f t="shared" si="381"/>
        <v>не выгружено 00</v>
      </c>
      <c r="HQ452" s="182" t="str">
        <f t="shared" si="382"/>
        <v>выгружено A1</v>
      </c>
      <c r="HR452" s="182" t="str">
        <f t="shared" si="383"/>
        <v>ожидание A1</v>
      </c>
      <c r="HS452" s="182" t="b">
        <f t="shared" si="384"/>
        <v>0</v>
      </c>
      <c r="HT452" s="182" t="str">
        <f t="shared" si="385"/>
        <v>ожидание замечаний</v>
      </c>
      <c r="HU452" s="182" t="str">
        <f t="shared" si="386"/>
        <v>0055-P2-GA1-CPC-TRM-00653</v>
      </c>
      <c r="HV452" s="191">
        <f t="shared" si="387"/>
        <v>44243</v>
      </c>
      <c r="HW452" s="184" t="str">
        <f t="shared" si="388"/>
        <v>ожидание A1</v>
      </c>
      <c r="HX452" s="191" t="str">
        <f t="shared" si="389"/>
        <v>ожидание A1</v>
      </c>
      <c r="HY452" s="183"/>
      <c r="HZ452" s="182" t="str">
        <f t="shared" si="390"/>
        <v>выгружено</v>
      </c>
      <c r="IA452" s="182" t="str">
        <f t="shared" si="391"/>
        <v>A1</v>
      </c>
      <c r="IB452" s="182" t="str">
        <f t="shared" si="392"/>
        <v>ожидание замечаний к ревизии</v>
      </c>
      <c r="IC452" s="182" t="str">
        <f t="shared" si="393"/>
        <v>A1</v>
      </c>
      <c r="ID452" s="182" t="str">
        <f t="shared" si="394"/>
        <v>A1</v>
      </c>
      <c r="IE452" s="185" t="str">
        <f t="shared" si="395"/>
        <v>1</v>
      </c>
      <c r="IF452" s="135" t="s">
        <v>705</v>
      </c>
      <c r="IG452" s="181">
        <v>1</v>
      </c>
      <c r="IH452" s="85"/>
      <c r="II452" s="85"/>
      <c r="IJ452" s="85"/>
      <c r="IK452" s="85"/>
      <c r="IL452" s="85"/>
      <c r="IM452" s="85"/>
      <c r="IN452" s="85"/>
      <c r="IO452" s="85"/>
      <c r="IP452" s="85"/>
      <c r="IQ452" s="85"/>
      <c r="IR452" s="85"/>
      <c r="IS452" s="85"/>
      <c r="IT452" s="85"/>
      <c r="IU452" s="85"/>
      <c r="IV452" s="85"/>
      <c r="IW452" s="85"/>
      <c r="IX452" s="85"/>
      <c r="IY452" s="85"/>
      <c r="IZ452" s="85"/>
      <c r="JA452" s="85"/>
      <c r="JB452" s="85"/>
      <c r="JC452" s="85"/>
      <c r="JD452" s="85"/>
      <c r="JE452" s="85"/>
      <c r="JF452" s="85"/>
      <c r="JG452" s="85"/>
      <c r="JH452" s="85"/>
      <c r="JI452" s="85"/>
      <c r="JJ452" s="85"/>
      <c r="JK452" s="85"/>
      <c r="JL452" s="85"/>
      <c r="JM452" s="85"/>
      <c r="JN452" s="85"/>
      <c r="JO452" s="85"/>
      <c r="JP452" s="85"/>
      <c r="JQ452" s="85"/>
      <c r="JR452" s="85"/>
      <c r="JS452" s="85"/>
      <c r="JT452" s="85"/>
      <c r="JU452" s="85"/>
      <c r="JV452" s="85"/>
      <c r="JW452" s="85"/>
      <c r="JX452" s="85"/>
      <c r="JY452" s="85"/>
      <c r="JZ452" s="85"/>
      <c r="KA452" s="85"/>
      <c r="KB452" s="85"/>
      <c r="KC452" s="85"/>
    </row>
    <row r="453" spans="1:289" s="57" customFormat="1" ht="42.75" hidden="1" customHeight="1">
      <c r="A453" s="6"/>
      <c r="B453" s="19" t="s">
        <v>156</v>
      </c>
      <c r="C453" s="19" t="s">
        <v>157</v>
      </c>
      <c r="D453" s="5"/>
      <c r="E453" s="5"/>
      <c r="F453" s="5"/>
      <c r="G453" s="5"/>
      <c r="H453" s="5" t="s">
        <v>727</v>
      </c>
      <c r="I453" s="5" t="s">
        <v>736</v>
      </c>
      <c r="J453" s="5"/>
      <c r="K453" s="5"/>
      <c r="L453" s="5"/>
      <c r="M453" s="5"/>
      <c r="N453" s="5"/>
      <c r="O453" s="5"/>
      <c r="P453" s="5" t="s">
        <v>753</v>
      </c>
      <c r="Q453" s="5" t="s">
        <v>754</v>
      </c>
      <c r="R453" s="5" t="s">
        <v>206</v>
      </c>
      <c r="S453" s="5" t="s">
        <v>360</v>
      </c>
      <c r="T453" s="5" t="s">
        <v>361</v>
      </c>
      <c r="U453" s="5" t="s">
        <v>158</v>
      </c>
      <c r="V453" s="5"/>
      <c r="W453" s="19" t="str">
        <f>CONCATENATE(X453,"-",Y453,"-",Z453,AA453,,AB453,"-",AC453)</f>
        <v>5-11-JDCC-0001</v>
      </c>
      <c r="X453" s="19" t="s">
        <v>755</v>
      </c>
      <c r="Y453" s="19" t="s">
        <v>184</v>
      </c>
      <c r="Z453" s="19" t="s">
        <v>302</v>
      </c>
      <c r="AA453" s="19" t="s">
        <v>303</v>
      </c>
      <c r="AB453" s="19"/>
      <c r="AC453" s="19" t="s">
        <v>188</v>
      </c>
      <c r="AD453" s="5"/>
      <c r="AE453" s="19">
        <v>4</v>
      </c>
      <c r="AF453" s="19" t="s">
        <v>180</v>
      </c>
      <c r="AG453" s="19" t="s">
        <v>184</v>
      </c>
      <c r="AH453" s="19">
        <v>522</v>
      </c>
      <c r="AI453" s="19" t="s">
        <v>188</v>
      </c>
      <c r="AJ453" s="5"/>
      <c r="AK453" s="5"/>
      <c r="AL453" s="5" t="s">
        <v>120</v>
      </c>
      <c r="AM453" s="5"/>
      <c r="AN453" s="5" t="s">
        <v>546</v>
      </c>
      <c r="AO453" s="5" t="str">
        <f>CONCATENATE("0055-",B453,"-",C453,"-","4",".",AE453,".",AF453,".",AG453,".",AH453,"-",AL453,".",AN453,"-",AI453)</f>
        <v>0055-CPC-GA1-4.4.3.11.522-ATH1.JH-0001</v>
      </c>
      <c r="AP453" s="5" t="str">
        <f>CONCATENATE("0055-",B453,"-",C453,"-","4",".",AE453,".",AF453,".",AG453,".",AH453,"-",AL453,"-",AN453,"-",AI453,"_",BD453,"_",U453)</f>
        <v>0055-CPC-GA1-4.4.3.11.522-ATH1-JH-0001_-_ER</v>
      </c>
      <c r="AQ453" s="13" t="s">
        <v>322</v>
      </c>
      <c r="AR453" s="13" t="s">
        <v>393</v>
      </c>
      <c r="AS453" s="13"/>
      <c r="AT453" s="13"/>
      <c r="AU453" s="13" t="s">
        <v>286</v>
      </c>
      <c r="AV453" s="13" t="s">
        <v>287</v>
      </c>
      <c r="AW453" s="13" t="str">
        <f>CONCATENATE(AQ453," ",AS453,CHAR(10),W453,CHAR(10),AU453)</f>
        <v>DCS Control Cabinet 
5-11-JDCC-0001
Passport</v>
      </c>
      <c r="AX453" s="13" t="str">
        <f>CONCATENATE(AR453," ",AT453,CHAR(10),W453,CHAR(10),AV453)</f>
        <v>Шкаф системный РСУ 
5-11-JDCC-0001
Паспорт</v>
      </c>
      <c r="AY453" s="5"/>
      <c r="AZ453" s="5" t="s">
        <v>490</v>
      </c>
      <c r="BA453" s="5" t="s">
        <v>489</v>
      </c>
      <c r="BB453" s="5" t="str">
        <f>IF(FW453&gt;0,"02",IF(FN453&gt;0,"01",IF(FE453&gt;0,"00",IF(EM453&gt;0,"G1",IF(ED453&gt;0,"F1",IF(DU453&gt;0,"E1",IF(DL453&gt;0,"D1",IF(DC453&gt;0,"C1",IF(CT453&gt;0,"B1",IF(BM453&gt;0,"A1","-"))))))))))</f>
        <v>-</v>
      </c>
      <c r="BC453" s="167" t="str">
        <f t="shared" si="423"/>
        <v>-</v>
      </c>
      <c r="BD453" s="5" t="str">
        <f t="shared" si="424"/>
        <v>-</v>
      </c>
      <c r="BE453" s="5"/>
      <c r="BF453" s="5"/>
      <c r="BG453" s="12"/>
      <c r="BH453" s="5"/>
      <c r="BI453" s="5"/>
      <c r="BJ453" s="54">
        <f>FB453-(28+15)</f>
        <v>44227</v>
      </c>
      <c r="BK453" s="54">
        <f ca="1">IF(BM453&gt;0,BL453,IF(BJ453&lt;TODAY(),WORKDAY(TODAY(),10),BJ453))</f>
        <v>44294</v>
      </c>
      <c r="BL453" s="54"/>
      <c r="BM453" s="5"/>
      <c r="BN453" s="167"/>
      <c r="BO453" s="167"/>
      <c r="BP453" s="167"/>
      <c r="BQ453" s="167"/>
      <c r="BR453" s="157"/>
      <c r="BS453" s="157"/>
      <c r="BT453" s="157"/>
      <c r="BU453" s="157"/>
      <c r="BV453" s="157"/>
      <c r="BW453" s="147"/>
      <c r="BX453" s="147"/>
      <c r="BY453" s="147"/>
      <c r="BZ453" s="147"/>
      <c r="CA453" s="147"/>
      <c r="CB453" s="125"/>
      <c r="CC453" s="125"/>
      <c r="CD453" s="125"/>
      <c r="CE453" s="125"/>
      <c r="CF453" s="125"/>
      <c r="CG453" s="125"/>
      <c r="CH453" s="125"/>
      <c r="CI453" s="125"/>
      <c r="CJ453" s="125"/>
      <c r="CK453" s="125"/>
      <c r="CL453" s="24">
        <f>WORKDAY(BJ453,20)</f>
        <v>44253</v>
      </c>
      <c r="CM453" s="24" t="str">
        <f>IF(BM453&gt;0,WORKDAY(BK453,10),"-")</f>
        <v>-</v>
      </c>
      <c r="CN453" s="54"/>
      <c r="CO453" s="117"/>
      <c r="CP453" s="34">
        <v>3</v>
      </c>
      <c r="CQ453" s="24">
        <f>WORKDAY(CL453,10)</f>
        <v>44267</v>
      </c>
      <c r="CR453" s="24" t="str">
        <f>IF(CO453&gt;0,WORKDAY(CM453,10),"-")</f>
        <v>-</v>
      </c>
      <c r="CS453" s="54"/>
      <c r="CT453" s="5"/>
      <c r="CU453" s="24" t="str">
        <f>IF(CT453&gt;0,WORKDAY(CQ453,10),"-")</f>
        <v>-</v>
      </c>
      <c r="CV453" s="24" t="str">
        <f>IF(CT453&gt;0,WORKDAY(CR453,10),"-")</f>
        <v>-</v>
      </c>
      <c r="CW453" s="54"/>
      <c r="CX453" s="5"/>
      <c r="CY453" s="34"/>
      <c r="CZ453" s="24" t="str">
        <f>IF(CX453&gt;0,WORKDAY(CU453,10),"-")</f>
        <v>-</v>
      </c>
      <c r="DA453" s="24" t="str">
        <f>IF(CX453&gt;0,WORKDAY(CV453,10),"-")</f>
        <v>-</v>
      </c>
      <c r="DB453" s="24"/>
      <c r="DC453" s="5"/>
      <c r="DD453" s="24" t="str">
        <f>IF(DC453&gt;0,WORKDAY(CZ453,10),"-")</f>
        <v>-</v>
      </c>
      <c r="DE453" s="24" t="str">
        <f>IF(DC453&gt;0,WORKDAY(DA453,10),"-")</f>
        <v>-</v>
      </c>
      <c r="DF453" s="5"/>
      <c r="DG453" s="5"/>
      <c r="DH453" s="54"/>
      <c r="DI453" s="24" t="str">
        <f>IF(DG453&gt;0,WORKDAY(DD453,10),"-")</f>
        <v>-</v>
      </c>
      <c r="DJ453" s="24" t="str">
        <f>IF(DG453&gt;0,WORKDAY(DE453,10),"-")</f>
        <v>-</v>
      </c>
      <c r="DK453" s="5"/>
      <c r="DL453" s="5"/>
      <c r="DM453" s="24" t="str">
        <f>IF(DL453&gt;0,WORKDAY(DI453,10),"-")</f>
        <v>-</v>
      </c>
      <c r="DN453" s="24" t="str">
        <f>IF(DL453&gt;0,WORKDAY(DJ453,10),"-")</f>
        <v>-</v>
      </c>
      <c r="DO453" s="5"/>
      <c r="DP453" s="5"/>
      <c r="DQ453" s="54"/>
      <c r="DR453" s="24" t="str">
        <f>IF(DP453&gt;0,WORKDAY(DM453,10),"-")</f>
        <v>-</v>
      </c>
      <c r="DS453" s="24" t="str">
        <f>IF(DP453&gt;0,WORKDAY(DN453,10),"-")</f>
        <v>-</v>
      </c>
      <c r="DT453" s="5"/>
      <c r="DU453" s="5"/>
      <c r="DV453" s="24" t="str">
        <f>IF(DU453&gt;0,WORKDAY(DR453,10),"-")</f>
        <v>-</v>
      </c>
      <c r="DW453" s="24" t="str">
        <f>IF(DU453&gt;0,WORKDAY(DS453,10),"-")</f>
        <v>-</v>
      </c>
      <c r="DX453" s="5"/>
      <c r="DY453" s="5"/>
      <c r="DZ453" s="54"/>
      <c r="EA453" s="24" t="str">
        <f>IF(DY453&gt;0,WORKDAY(DV453,10),"-")</f>
        <v>-</v>
      </c>
      <c r="EB453" s="24" t="str">
        <f>IF(DY453&gt;0,WORKDAY(DW453,10),"-")</f>
        <v>-</v>
      </c>
      <c r="EC453" s="5"/>
      <c r="ED453" s="5"/>
      <c r="EE453" s="24" t="str">
        <f>IF(ED453&gt;0,WORKDAY(EA453,10),"-")</f>
        <v>-</v>
      </c>
      <c r="EF453" s="24" t="str">
        <f>IF(ED453&gt;0,WORKDAY(EB453,10),"-")</f>
        <v>-</v>
      </c>
      <c r="EG453" s="5"/>
      <c r="EH453" s="5"/>
      <c r="EI453" s="54"/>
      <c r="EJ453" s="24" t="str">
        <f>IF(EH453&gt;0,WORKDAY(EE453,10),"-")</f>
        <v>-</v>
      </c>
      <c r="EK453" s="24" t="str">
        <f>IF(EH453&gt;0,WORKDAY(EF453,10),"-")</f>
        <v>-</v>
      </c>
      <c r="EL453" s="5"/>
      <c r="EM453" s="5"/>
      <c r="EN453" s="24" t="str">
        <f>IF(EM453&gt;0,WORKDAY(EJ453,10),"-")</f>
        <v>-</v>
      </c>
      <c r="EO453" s="24" t="str">
        <f>IF(EM453&gt;0,WORKDAY(EK453,10),"-")</f>
        <v>-</v>
      </c>
      <c r="EP453" s="5"/>
      <c r="EQ453" s="5"/>
      <c r="ER453" s="54"/>
      <c r="ES453" s="54"/>
      <c r="ET453" s="54"/>
      <c r="EU453" s="54"/>
      <c r="EV453" s="54"/>
      <c r="EW453" s="24"/>
      <c r="EX453" s="24"/>
      <c r="EY453" s="167"/>
      <c r="EZ453" s="167"/>
      <c r="FA453" s="193"/>
      <c r="FB453" s="214">
        <v>44270</v>
      </c>
      <c r="FC453" s="214">
        <f t="shared" ca="1" si="422"/>
        <v>44270</v>
      </c>
      <c r="FD453" s="167"/>
      <c r="FE453" s="5"/>
      <c r="FF453" s="24" t="str">
        <f>IF(FE453&gt;0,WORKDAY(FB453,10),"-")</f>
        <v>-</v>
      </c>
      <c r="FG453" s="24" t="str">
        <f>IF(FE453&gt;0,WORKDAY(FC453,10),"-")</f>
        <v>-</v>
      </c>
      <c r="FH453" s="5"/>
      <c r="FI453" s="5"/>
      <c r="FJ453" s="34"/>
      <c r="FK453" s="24"/>
      <c r="FL453" s="24">
        <f>FK453</f>
        <v>0</v>
      </c>
      <c r="FM453" s="5"/>
      <c r="FN453" s="5"/>
      <c r="FO453" s="24" t="str">
        <f>IF(FN453&gt;0,WORKDAY(FK453,10),"-")</f>
        <v>-</v>
      </c>
      <c r="FP453" s="24" t="str">
        <f>IF(FN453&gt;0,WORKDAY(FL453,10),"-")</f>
        <v>-</v>
      </c>
      <c r="FQ453" s="5"/>
      <c r="FR453" s="5"/>
      <c r="FS453" s="54"/>
      <c r="FT453" s="24"/>
      <c r="FU453" s="24">
        <f>FT453</f>
        <v>0</v>
      </c>
      <c r="FV453" s="5"/>
      <c r="FW453" s="5"/>
      <c r="FX453" s="24" t="str">
        <f>IF(FW453&gt;0,WORKDAY(FT453,10),"-")</f>
        <v>-</v>
      </c>
      <c r="FY453" s="24" t="str">
        <f>IF(FW453&gt;0,WORKDAY(FU453,10),"-")</f>
        <v>-</v>
      </c>
      <c r="FZ453" s="5"/>
      <c r="GA453" s="5"/>
      <c r="GB453" s="54"/>
      <c r="GC453" s="54"/>
      <c r="GD453" s="54"/>
      <c r="GE453" s="54"/>
      <c r="GF453" s="54"/>
      <c r="GG453" s="54"/>
      <c r="GH453" s="54"/>
      <c r="GI453" s="54"/>
      <c r="GJ453" s="54"/>
      <c r="GK453" s="54"/>
      <c r="GL453" s="54"/>
      <c r="GM453" s="54"/>
      <c r="GN453" s="54"/>
      <c r="GO453" s="54"/>
      <c r="GP453" s="54"/>
      <c r="GQ453" s="54"/>
      <c r="GR453" s="54"/>
      <c r="GS453" s="54"/>
      <c r="GT453" s="54"/>
      <c r="GU453" s="54"/>
      <c r="GV453" s="54"/>
      <c r="GW453" s="54"/>
      <c r="GX453" s="54"/>
      <c r="GY453" s="54"/>
      <c r="GZ453" s="193"/>
      <c r="HA453" s="54"/>
      <c r="HB453" s="54"/>
      <c r="HC453" s="54"/>
      <c r="HD453" s="34">
        <f t="shared" ca="1" si="379"/>
        <v>1</v>
      </c>
      <c r="HE453" s="25">
        <f t="shared" si="404"/>
        <v>0</v>
      </c>
      <c r="HF453" s="25">
        <f t="shared" ca="1" si="405"/>
        <v>1.5197568389057751E-3</v>
      </c>
      <c r="HG453" s="25">
        <f t="shared" si="406"/>
        <v>0</v>
      </c>
      <c r="HH453" s="25">
        <f t="shared" ca="1" si="407"/>
        <v>2.012072434607646E-3</v>
      </c>
      <c r="HI453" s="25"/>
      <c r="HJ453" s="25"/>
      <c r="HK453" s="5"/>
      <c r="HL453" s="24" t="str">
        <f t="shared" ca="1" si="427"/>
        <v>-</v>
      </c>
      <c r="HM453" s="107"/>
      <c r="HN453" s="85"/>
      <c r="HO453" s="204" t="str">
        <f t="shared" si="380"/>
        <v>не выгружено A1</v>
      </c>
      <c r="HP453" s="204" t="str">
        <f t="shared" si="381"/>
        <v>не выгружено 00</v>
      </c>
      <c r="HQ453" s="182" t="str">
        <f t="shared" si="382"/>
        <v>не выгружено A1</v>
      </c>
      <c r="HR453" s="182" t="str">
        <f t="shared" si="383"/>
        <v>не выгружено A1</v>
      </c>
      <c r="HS453" s="182" t="b">
        <f t="shared" si="384"/>
        <v>0</v>
      </c>
      <c r="HT453" s="182" t="str">
        <f t="shared" si="385"/>
        <v>не выгружено A1</v>
      </c>
      <c r="HU453" s="182" t="str">
        <f t="shared" si="386"/>
        <v>не выгружено A1</v>
      </c>
      <c r="HV453" s="191" t="str">
        <f t="shared" si="387"/>
        <v>не выгружено A1</v>
      </c>
      <c r="HW453" s="184" t="str">
        <f t="shared" si="388"/>
        <v>не выгружено A1</v>
      </c>
      <c r="HX453" s="191" t="str">
        <f t="shared" si="389"/>
        <v>не выгружено A1</v>
      </c>
      <c r="HY453" s="183"/>
      <c r="HZ453" s="182" t="str">
        <f t="shared" si="390"/>
        <v>не выгружено</v>
      </c>
      <c r="IA453" s="182" t="str">
        <f t="shared" si="391"/>
        <v>A1</v>
      </c>
      <c r="IB453" s="182" t="str">
        <f t="shared" si="392"/>
        <v>не выгружено</v>
      </c>
      <c r="IC453" s="182" t="str">
        <f t="shared" si="393"/>
        <v>A1</v>
      </c>
      <c r="ID453" s="182" t="str">
        <f t="shared" si="394"/>
        <v>A1</v>
      </c>
      <c r="IE453" s="185" t="str">
        <f t="shared" si="395"/>
        <v>выгрузить A1</v>
      </c>
      <c r="IF453" s="135" t="s">
        <v>705</v>
      </c>
      <c r="IG453" s="181">
        <v>1</v>
      </c>
      <c r="IH453" s="85"/>
      <c r="II453" s="85"/>
      <c r="IJ453" s="85"/>
      <c r="IK453" s="85"/>
      <c r="IL453" s="85"/>
      <c r="IM453" s="85"/>
      <c r="IN453" s="85"/>
      <c r="IO453" s="85"/>
      <c r="IP453" s="85"/>
      <c r="IQ453" s="85"/>
      <c r="IR453" s="85"/>
      <c r="IS453" s="85"/>
      <c r="IT453" s="85"/>
      <c r="IU453" s="85"/>
      <c r="IV453" s="85"/>
      <c r="IW453" s="85"/>
      <c r="IX453" s="85"/>
      <c r="IY453" s="85"/>
      <c r="IZ453" s="85"/>
      <c r="JA453" s="85"/>
      <c r="JB453" s="85"/>
      <c r="JC453" s="85"/>
      <c r="JD453" s="85"/>
      <c r="JE453" s="85"/>
      <c r="JF453" s="85"/>
      <c r="JG453" s="85"/>
      <c r="JH453" s="85"/>
      <c r="JI453" s="85"/>
      <c r="JJ453" s="85"/>
      <c r="JK453" s="85"/>
      <c r="JL453" s="85"/>
      <c r="JM453" s="85"/>
      <c r="JN453" s="85"/>
      <c r="JO453" s="85"/>
      <c r="JP453" s="85"/>
      <c r="JQ453" s="85"/>
      <c r="JR453" s="85"/>
      <c r="JS453" s="85"/>
      <c r="JT453" s="85"/>
      <c r="JU453" s="85"/>
      <c r="JV453" s="85"/>
      <c r="JW453" s="85"/>
      <c r="JX453" s="85"/>
      <c r="JY453" s="85"/>
      <c r="JZ453" s="85"/>
      <c r="KA453" s="85"/>
      <c r="KB453" s="85"/>
      <c r="KC453" s="85"/>
    </row>
    <row r="454" spans="1:289" s="87" customFormat="1" ht="15" hidden="1" customHeight="1">
      <c r="A454" s="17"/>
      <c r="B454" s="20"/>
      <c r="C454" s="20"/>
      <c r="D454" s="18"/>
      <c r="E454" s="18"/>
      <c r="F454" s="18"/>
      <c r="G454" s="18"/>
      <c r="H454" s="18"/>
      <c r="I454" s="18"/>
      <c r="J454" s="18"/>
      <c r="K454" s="18"/>
      <c r="L454" s="18"/>
      <c r="M454" s="18"/>
      <c r="N454" s="18"/>
      <c r="O454" s="18"/>
      <c r="P454" s="18"/>
      <c r="Q454" s="18"/>
      <c r="R454" s="18"/>
      <c r="S454" s="18"/>
      <c r="T454" s="18"/>
      <c r="U454" s="18"/>
      <c r="V454" s="18"/>
      <c r="W454" s="20"/>
      <c r="X454" s="20"/>
      <c r="Y454" s="20"/>
      <c r="Z454" s="20"/>
      <c r="AA454" s="20"/>
      <c r="AB454" s="20"/>
      <c r="AC454" s="20"/>
      <c r="AD454" s="18"/>
      <c r="AE454" s="20"/>
      <c r="AF454" s="20"/>
      <c r="AG454" s="20"/>
      <c r="AH454" s="20"/>
      <c r="AI454" s="20"/>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71"/>
      <c r="BO454" s="171"/>
      <c r="BP454" s="171"/>
      <c r="BQ454" s="171"/>
      <c r="BR454" s="161"/>
      <c r="BS454" s="161"/>
      <c r="BT454" s="161"/>
      <c r="BU454" s="161"/>
      <c r="BV454" s="161"/>
      <c r="BW454" s="151"/>
      <c r="BX454" s="151"/>
      <c r="BY454" s="151"/>
      <c r="BZ454" s="151"/>
      <c r="CA454" s="151"/>
      <c r="CB454" s="129"/>
      <c r="CC454" s="129"/>
      <c r="CD454" s="129"/>
      <c r="CE454" s="129"/>
      <c r="CF454" s="129"/>
      <c r="CG454" s="129"/>
      <c r="CH454" s="129"/>
      <c r="CI454" s="129"/>
      <c r="CJ454" s="129"/>
      <c r="CK454" s="129"/>
      <c r="CL454" s="18"/>
      <c r="CM454" s="18"/>
      <c r="CN454" s="18"/>
      <c r="CO454" s="118"/>
      <c r="CP454" s="48"/>
      <c r="CQ454" s="18"/>
      <c r="CR454" s="18"/>
      <c r="CS454" s="18"/>
      <c r="CT454" s="18"/>
      <c r="CU454" s="18"/>
      <c r="CV454" s="18"/>
      <c r="CW454" s="18"/>
      <c r="CX454" s="18"/>
      <c r="CY454" s="34"/>
      <c r="CZ454" s="18"/>
      <c r="DA454" s="18"/>
      <c r="DB454" s="18"/>
      <c r="DC454" s="18"/>
      <c r="DD454" s="18"/>
      <c r="DE454" s="18"/>
      <c r="DF454" s="18"/>
      <c r="DG454" s="18"/>
      <c r="DH454" s="45"/>
      <c r="DI454" s="18"/>
      <c r="DJ454" s="18"/>
      <c r="DK454" s="18"/>
      <c r="DL454" s="18"/>
      <c r="DM454" s="18"/>
      <c r="DN454" s="18"/>
      <c r="DO454" s="18"/>
      <c r="DP454" s="18"/>
      <c r="DQ454" s="45"/>
      <c r="DR454" s="18"/>
      <c r="DS454" s="18"/>
      <c r="DT454" s="18"/>
      <c r="DU454" s="18"/>
      <c r="DV454" s="18"/>
      <c r="DW454" s="18"/>
      <c r="DX454" s="18"/>
      <c r="DY454" s="18"/>
      <c r="DZ454" s="45"/>
      <c r="EA454" s="18"/>
      <c r="EB454" s="18"/>
      <c r="EC454" s="18"/>
      <c r="ED454" s="18"/>
      <c r="EE454" s="18"/>
      <c r="EF454" s="18"/>
      <c r="EG454" s="18"/>
      <c r="EH454" s="18"/>
      <c r="EI454" s="45"/>
      <c r="EJ454" s="18"/>
      <c r="EK454" s="18"/>
      <c r="EL454" s="18"/>
      <c r="EM454" s="18"/>
      <c r="EN454" s="18"/>
      <c r="EO454" s="18"/>
      <c r="EP454" s="18"/>
      <c r="EQ454" s="18"/>
      <c r="ER454" s="45"/>
      <c r="ES454" s="110"/>
      <c r="ET454" s="110"/>
      <c r="EU454" s="110"/>
      <c r="EV454" s="110"/>
      <c r="EW454" s="192"/>
      <c r="EX454" s="192"/>
      <c r="EY454" s="192"/>
      <c r="EZ454" s="192"/>
      <c r="FA454" s="199"/>
      <c r="FB454" s="214"/>
      <c r="FC454" s="214"/>
      <c r="FD454" s="18"/>
      <c r="FE454" s="18"/>
      <c r="FF454" s="18"/>
      <c r="FG454" s="18"/>
      <c r="FH454" s="18"/>
      <c r="FI454" s="18"/>
      <c r="FJ454" s="34"/>
      <c r="FK454" s="18"/>
      <c r="FL454" s="18"/>
      <c r="FM454" s="18"/>
      <c r="FN454" s="18"/>
      <c r="FO454" s="18"/>
      <c r="FP454" s="18"/>
      <c r="FQ454" s="18"/>
      <c r="FR454" s="18"/>
      <c r="FS454" s="45"/>
      <c r="FT454" s="18"/>
      <c r="FU454" s="18"/>
      <c r="FV454" s="18"/>
      <c r="FW454" s="18"/>
      <c r="FX454" s="18"/>
      <c r="FY454" s="18"/>
      <c r="FZ454" s="18"/>
      <c r="GA454" s="18"/>
      <c r="GB454" s="45"/>
      <c r="GC454" s="110"/>
      <c r="GD454" s="110"/>
      <c r="GE454" s="110"/>
      <c r="GF454" s="110"/>
      <c r="GG454" s="110"/>
      <c r="GH454" s="110"/>
      <c r="GI454" s="110"/>
      <c r="GJ454" s="110"/>
      <c r="GK454" s="110"/>
      <c r="GL454" s="110"/>
      <c r="GM454" s="110"/>
      <c r="GN454" s="110"/>
      <c r="GO454" s="110"/>
      <c r="GP454" s="110"/>
      <c r="GQ454" s="110"/>
      <c r="GR454" s="110"/>
      <c r="GS454" s="110"/>
      <c r="GT454" s="110"/>
      <c r="GU454" s="110"/>
      <c r="GV454" s="110"/>
      <c r="GW454" s="110"/>
      <c r="GX454" s="110"/>
      <c r="GY454" s="45"/>
      <c r="GZ454" s="199"/>
      <c r="HA454" s="110"/>
      <c r="HB454" s="110"/>
      <c r="HC454" s="110"/>
      <c r="HD454" s="34">
        <f t="shared" si="379"/>
        <v>0</v>
      </c>
      <c r="HE454" s="25">
        <f t="shared" si="404"/>
        <v>0</v>
      </c>
      <c r="HF454" s="25">
        <f t="shared" si="405"/>
        <v>0</v>
      </c>
      <c r="HG454" s="25">
        <f t="shared" si="406"/>
        <v>0</v>
      </c>
      <c r="HH454" s="25">
        <f t="shared" si="407"/>
        <v>0</v>
      </c>
      <c r="HI454" s="25"/>
      <c r="HJ454" s="18"/>
      <c r="HK454" s="18"/>
      <c r="HL454" s="24" t="str">
        <f t="shared" si="427"/>
        <v>-</v>
      </c>
      <c r="HM454" s="107"/>
      <c r="HN454" s="85"/>
      <c r="HO454" s="204" t="str">
        <f t="shared" si="380"/>
        <v>---/---</v>
      </c>
      <c r="HP454" s="204" t="str">
        <f t="shared" si="381"/>
        <v>---/---</v>
      </c>
      <c r="HQ454" s="182" t="str">
        <f t="shared" si="382"/>
        <v>---/---</v>
      </c>
      <c r="HR454" s="182" t="str">
        <f t="shared" si="383"/>
        <v>---/---</v>
      </c>
      <c r="HS454" s="182" t="b">
        <f t="shared" si="384"/>
        <v>0</v>
      </c>
      <c r="HT454" s="182" t="str">
        <f t="shared" si="385"/>
        <v>---/---</v>
      </c>
      <c r="HU454" s="182" t="str">
        <f t="shared" si="386"/>
        <v>---/---</v>
      </c>
      <c r="HV454" s="191" t="str">
        <f t="shared" si="387"/>
        <v>---/---</v>
      </c>
      <c r="HW454" s="184" t="str">
        <f t="shared" si="388"/>
        <v>---/---</v>
      </c>
      <c r="HX454" s="191" t="str">
        <f t="shared" si="389"/>
        <v>---/---</v>
      </c>
      <c r="HY454" s="183"/>
      <c r="HZ454" s="182" t="str">
        <f t="shared" si="390"/>
        <v>---/---</v>
      </c>
      <c r="IA454" s="182" t="str">
        <f t="shared" si="391"/>
        <v>---/---</v>
      </c>
      <c r="IB454" s="182" t="str">
        <f t="shared" si="392"/>
        <v>---/---</v>
      </c>
      <c r="IC454" s="182" t="str">
        <f t="shared" si="393"/>
        <v>---/---</v>
      </c>
      <c r="ID454" s="182" t="str">
        <f t="shared" si="394"/>
        <v>---/---</v>
      </c>
      <c r="IE454" s="185" t="str">
        <f t="shared" si="395"/>
        <v>---/---</v>
      </c>
      <c r="IF454" s="135" t="s">
        <v>717</v>
      </c>
      <c r="IG454" s="181">
        <v>1</v>
      </c>
      <c r="IH454" s="85"/>
      <c r="II454" s="85"/>
      <c r="IJ454" s="85"/>
      <c r="IK454" s="85"/>
      <c r="IL454" s="85"/>
      <c r="IM454" s="85"/>
      <c r="IN454" s="85"/>
      <c r="IO454" s="85"/>
      <c r="IP454" s="85"/>
      <c r="IQ454" s="85"/>
      <c r="IR454" s="85"/>
      <c r="IS454" s="85"/>
      <c r="IT454" s="85"/>
      <c r="IU454" s="85"/>
      <c r="IV454" s="85"/>
      <c r="IW454" s="85"/>
      <c r="IX454" s="85"/>
      <c r="IY454" s="85"/>
      <c r="IZ454" s="85"/>
      <c r="JA454" s="85"/>
      <c r="JB454" s="85"/>
      <c r="JC454" s="85"/>
      <c r="JD454" s="85"/>
      <c r="JE454" s="85"/>
      <c r="JF454" s="85"/>
      <c r="JG454" s="85"/>
      <c r="JH454" s="85"/>
      <c r="JI454" s="85"/>
      <c r="JJ454" s="85"/>
      <c r="JK454" s="85"/>
      <c r="JL454" s="85"/>
      <c r="JM454" s="85"/>
      <c r="JN454" s="85"/>
      <c r="JO454" s="85"/>
      <c r="JP454" s="85"/>
      <c r="JQ454" s="85"/>
      <c r="JR454" s="85"/>
      <c r="JS454" s="85"/>
      <c r="JT454" s="85"/>
      <c r="JU454" s="85"/>
      <c r="JV454" s="85"/>
      <c r="JW454" s="85"/>
      <c r="JX454" s="85"/>
      <c r="JY454" s="85"/>
      <c r="JZ454" s="85"/>
      <c r="KA454" s="85"/>
      <c r="KB454" s="85"/>
      <c r="KC454" s="85"/>
    </row>
    <row r="455" spans="1:289" s="57" customFormat="1" ht="56.25" hidden="1" customHeight="1">
      <c r="A455" s="6"/>
      <c r="B455" s="19" t="s">
        <v>156</v>
      </c>
      <c r="C455" s="19" t="s">
        <v>157</v>
      </c>
      <c r="D455" s="5"/>
      <c r="E455" s="5"/>
      <c r="F455" s="5"/>
      <c r="G455" s="5"/>
      <c r="H455" s="5" t="s">
        <v>727</v>
      </c>
      <c r="I455" s="5" t="s">
        <v>736</v>
      </c>
      <c r="J455" s="5"/>
      <c r="K455" s="5"/>
      <c r="L455" s="5"/>
      <c r="M455" s="5"/>
      <c r="N455" s="5"/>
      <c r="O455" s="5"/>
      <c r="P455" s="5" t="s">
        <v>753</v>
      </c>
      <c r="Q455" s="5" t="s">
        <v>754</v>
      </c>
      <c r="R455" s="5" t="s">
        <v>206</v>
      </c>
      <c r="S455" s="5" t="s">
        <v>360</v>
      </c>
      <c r="T455" s="5" t="s">
        <v>361</v>
      </c>
      <c r="U455" s="5" t="s">
        <v>158</v>
      </c>
      <c r="V455" s="5"/>
      <c r="W455" s="19" t="str">
        <f>CONCATENATE(X455,"-",Y455,"-",Z455,AA455,,AB455,"-",AC455)</f>
        <v>5-11-JDMCU-0001</v>
      </c>
      <c r="X455" s="19" t="s">
        <v>755</v>
      </c>
      <c r="Y455" s="19" t="s">
        <v>184</v>
      </c>
      <c r="Z455" s="19" t="s">
        <v>302</v>
      </c>
      <c r="AA455" s="19" t="s">
        <v>305</v>
      </c>
      <c r="AB455" s="19" t="s">
        <v>355</v>
      </c>
      <c r="AC455" s="19" t="s">
        <v>188</v>
      </c>
      <c r="AD455" s="5"/>
      <c r="AE455" s="19">
        <v>4</v>
      </c>
      <c r="AF455" s="19" t="s">
        <v>180</v>
      </c>
      <c r="AG455" s="19" t="s">
        <v>184</v>
      </c>
      <c r="AH455" s="19">
        <v>522</v>
      </c>
      <c r="AI455" s="19" t="s">
        <v>192</v>
      </c>
      <c r="AJ455" s="5"/>
      <c r="AK455" s="5"/>
      <c r="AL455" s="5" t="s">
        <v>120</v>
      </c>
      <c r="AM455" s="5"/>
      <c r="AN455" s="5" t="s">
        <v>167</v>
      </c>
      <c r="AO455" s="5" t="str">
        <f>CONCATENATE("0055-",B455,"-",C455,"-","4",".",AE455,".",AF455,".",AG455,".",AH455,"-",AL455,".",AN455,"-",AI455)</f>
        <v>0055-CPC-GA1-4.4.3.11.522-ATH1.RD-0002</v>
      </c>
      <c r="AP455" s="5" t="str">
        <f>CONCATENATE("0055-",B455,"-",C455,"-","4",".",AE455,".",AF455,".",AG455,".",AH455,"-",AL455,"-",AN455,"-",AI455,"_",BD455,"_",U455)</f>
        <v>0055-CPC-GA1-4.4.3.11.522-ATH1-RD-0002_A1_ER</v>
      </c>
      <c r="AQ455" s="13" t="s">
        <v>323</v>
      </c>
      <c r="AR455" s="13" t="s">
        <v>395</v>
      </c>
      <c r="AS455" s="13" t="s">
        <v>500</v>
      </c>
      <c r="AT455" s="13" t="s">
        <v>499</v>
      </c>
      <c r="AU455" s="13" t="s">
        <v>318</v>
      </c>
      <c r="AV455" s="13" t="s">
        <v>333</v>
      </c>
      <c r="AW455" s="13" t="str">
        <f>CONCATENATE(AQ455," ",AS455,CHAR(10),W455,CHAR(10),AU455)</f>
        <v>DCS Marshalling Cabinet for IS and NON-IS channels
5-11-JDMCU-0001
List of drawings</v>
      </c>
      <c r="AX455" s="13" t="str">
        <f>CONCATENATE(AR455," ",AT455,CHAR(10),W455,CHAR(10),AV455)</f>
        <v>Шкаф кроссовый РСУ, аналоговые и дискретные сигналы, искробезопасный и неискробезопасный
5-11-JDMCU-0001
Ведомость документов</v>
      </c>
      <c r="AY455" s="5"/>
      <c r="AZ455" s="5" t="s">
        <v>490</v>
      </c>
      <c r="BA455" s="5" t="s">
        <v>489</v>
      </c>
      <c r="BB455" s="5" t="str">
        <f>IF(FW455&gt;0,"02",IF(FN455&gt;0,"01",IF(FE455&gt;0,"00",IF(EM455&gt;0,"G1",IF(ED455&gt;0,"F1",IF(DU455&gt;0,"E1",IF(DL455&gt;0,"D1",IF(DC455&gt;0,"C1",IF(CT455&gt;0,"B1",IF(BM455&gt;0,"A1","-"))))))))))</f>
        <v>A1</v>
      </c>
      <c r="BC455" s="167" t="str">
        <f t="shared" ref="BC455:BC459" si="428">IF(OR(BB455="A1",BB455="B1",BB455="C1",BB455="D1",BB455="E1",BB455="F1",BB455="G1",BB455="H1"),"IFR",IF(OR(BB455="00",BB455="01",BB455="02",BB455="03",BB455="04",BB455="05"),"IFU","-"))</f>
        <v>IFR</v>
      </c>
      <c r="BD455" s="5" t="str">
        <f t="shared" ref="BD455:BD459" si="429">BB455</f>
        <v>A1</v>
      </c>
      <c r="BE455" s="5"/>
      <c r="BF455" s="5"/>
      <c r="BG455" s="12"/>
      <c r="BH455" s="5"/>
      <c r="BI455" s="5"/>
      <c r="BJ455" s="54">
        <f>FB455-(28+15)</f>
        <v>44166</v>
      </c>
      <c r="BK455" s="54">
        <f ca="1">IF(BM455&gt;0,BL455,IF(BJ455&lt;TODAY(),WORKDAY(TODAY(),10),BJ455))</f>
        <v>44243</v>
      </c>
      <c r="BL455" s="193">
        <v>44243</v>
      </c>
      <c r="BM455" s="167" t="s">
        <v>778</v>
      </c>
      <c r="BN455" s="167"/>
      <c r="BO455" s="167"/>
      <c r="BP455" s="167"/>
      <c r="BQ455" s="167"/>
      <c r="BR455" s="157"/>
      <c r="BS455" s="157"/>
      <c r="BT455" s="157"/>
      <c r="BU455" s="157"/>
      <c r="BV455" s="157"/>
      <c r="BW455" s="147"/>
      <c r="BX455" s="147"/>
      <c r="BY455" s="147"/>
      <c r="BZ455" s="147"/>
      <c r="CA455" s="147"/>
      <c r="CB455" s="125"/>
      <c r="CC455" s="125"/>
      <c r="CD455" s="125"/>
      <c r="CE455" s="125"/>
      <c r="CF455" s="125"/>
      <c r="CG455" s="125"/>
      <c r="CH455" s="125"/>
      <c r="CI455" s="125"/>
      <c r="CJ455" s="125"/>
      <c r="CK455" s="125"/>
      <c r="CL455" s="24">
        <f>WORKDAY(BJ455,20)</f>
        <v>44194</v>
      </c>
      <c r="CM455" s="24">
        <f ca="1">IF(BM455&gt;0,WORKDAY(BK455,10),"-")</f>
        <v>44257</v>
      </c>
      <c r="CN455" s="54"/>
      <c r="CO455" s="117"/>
      <c r="CP455" s="34"/>
      <c r="CQ455" s="24">
        <f>WORKDAY(CL455,10)</f>
        <v>44208</v>
      </c>
      <c r="CR455" s="24" t="str">
        <f>IF(CO455&gt;0,WORKDAY(CM455,10),"-")</f>
        <v>-</v>
      </c>
      <c r="CS455" s="54"/>
      <c r="CT455" s="5"/>
      <c r="CU455" s="24" t="str">
        <f>IF(CT455&gt;0,WORKDAY(CQ455,10),"-")</f>
        <v>-</v>
      </c>
      <c r="CV455" s="24" t="str">
        <f>IF(CT455&gt;0,WORKDAY(CR455,10),"-")</f>
        <v>-</v>
      </c>
      <c r="CW455" s="54"/>
      <c r="CX455" s="5"/>
      <c r="CY455" s="34"/>
      <c r="CZ455" s="24" t="str">
        <f>IF(CX455&gt;0,WORKDAY(CU455,10),"-")</f>
        <v>-</v>
      </c>
      <c r="DA455" s="24" t="str">
        <f>IF(CX455&gt;0,WORKDAY(CV455,10),"-")</f>
        <v>-</v>
      </c>
      <c r="DB455" s="24"/>
      <c r="DC455" s="5"/>
      <c r="DD455" s="24" t="str">
        <f>IF(DC455&gt;0,WORKDAY(CZ455,10),"-")</f>
        <v>-</v>
      </c>
      <c r="DE455" s="24" t="str">
        <f>IF(DC455&gt;0,WORKDAY(DA455,10),"-")</f>
        <v>-</v>
      </c>
      <c r="DF455" s="5"/>
      <c r="DG455" s="5"/>
      <c r="DH455" s="54"/>
      <c r="DI455" s="24" t="str">
        <f>IF(DG455&gt;0,WORKDAY(DD455,10),"-")</f>
        <v>-</v>
      </c>
      <c r="DJ455" s="24" t="str">
        <f>IF(DG455&gt;0,WORKDAY(DE455,10),"-")</f>
        <v>-</v>
      </c>
      <c r="DK455" s="5"/>
      <c r="DL455" s="5"/>
      <c r="DM455" s="24" t="str">
        <f>IF(DL455&gt;0,WORKDAY(DI455,10),"-")</f>
        <v>-</v>
      </c>
      <c r="DN455" s="24" t="str">
        <f>IF(DL455&gt;0,WORKDAY(DJ455,10),"-")</f>
        <v>-</v>
      </c>
      <c r="DO455" s="5"/>
      <c r="DP455" s="5"/>
      <c r="DQ455" s="54"/>
      <c r="DR455" s="24" t="str">
        <f>IF(DP455&gt;0,WORKDAY(DM455,10),"-")</f>
        <v>-</v>
      </c>
      <c r="DS455" s="24" t="str">
        <f>IF(DP455&gt;0,WORKDAY(DN455,10),"-")</f>
        <v>-</v>
      </c>
      <c r="DT455" s="5"/>
      <c r="DU455" s="5"/>
      <c r="DV455" s="24" t="str">
        <f>IF(DU455&gt;0,WORKDAY(DR455,10),"-")</f>
        <v>-</v>
      </c>
      <c r="DW455" s="24" t="str">
        <f>IF(DU455&gt;0,WORKDAY(DS455,10),"-")</f>
        <v>-</v>
      </c>
      <c r="DX455" s="5"/>
      <c r="DY455" s="5"/>
      <c r="DZ455" s="54"/>
      <c r="EA455" s="24" t="str">
        <f>IF(DY455&gt;0,WORKDAY(DV455,10),"-")</f>
        <v>-</v>
      </c>
      <c r="EB455" s="24" t="str">
        <f>IF(DY455&gt;0,WORKDAY(DW455,10),"-")</f>
        <v>-</v>
      </c>
      <c r="EC455" s="5"/>
      <c r="ED455" s="5"/>
      <c r="EE455" s="24" t="str">
        <f>IF(ED455&gt;0,WORKDAY(EA455,10),"-")</f>
        <v>-</v>
      </c>
      <c r="EF455" s="24" t="str">
        <f>IF(ED455&gt;0,WORKDAY(EB455,10),"-")</f>
        <v>-</v>
      </c>
      <c r="EG455" s="5"/>
      <c r="EH455" s="5"/>
      <c r="EI455" s="54"/>
      <c r="EJ455" s="24" t="str">
        <f>IF(EH455&gt;0,WORKDAY(EE455,10),"-")</f>
        <v>-</v>
      </c>
      <c r="EK455" s="24" t="str">
        <f>IF(EH455&gt;0,WORKDAY(EF455,10),"-")</f>
        <v>-</v>
      </c>
      <c r="EL455" s="5"/>
      <c r="EM455" s="5"/>
      <c r="EN455" s="24" t="str">
        <f>IF(EM455&gt;0,WORKDAY(EJ455,10),"-")</f>
        <v>-</v>
      </c>
      <c r="EO455" s="24" t="str">
        <f>IF(EM455&gt;0,WORKDAY(EK455,10),"-")</f>
        <v>-</v>
      </c>
      <c r="EP455" s="5"/>
      <c r="EQ455" s="5"/>
      <c r="ER455" s="54"/>
      <c r="ES455" s="54"/>
      <c r="ET455" s="54"/>
      <c r="EU455" s="54"/>
      <c r="EV455" s="54"/>
      <c r="EW455" s="24"/>
      <c r="EX455" s="24"/>
      <c r="EY455" s="167"/>
      <c r="EZ455" s="167"/>
      <c r="FA455" s="193"/>
      <c r="FB455" s="214">
        <v>44209</v>
      </c>
      <c r="FC455" s="214">
        <f ca="1">IF(BK455&gt;0,IF(DC455&gt;0,WORKDAY(DB455,20),IF(CT455&gt;0,WORKDAY(CS455,30),IF(CO455&gt;0,WORKDAY(CN455,40),FB455))),"-")</f>
        <v>44209</v>
      </c>
      <c r="FD455" s="167"/>
      <c r="FE455" s="167"/>
      <c r="FF455" s="24" t="str">
        <f>IF(FE455&gt;0,WORKDAY(FB455,10),"-")</f>
        <v>-</v>
      </c>
      <c r="FG455" s="24" t="str">
        <f>IF(FE455&gt;0,WORKDAY(FC455,10),"-")</f>
        <v>-</v>
      </c>
      <c r="FH455" s="5"/>
      <c r="FI455" s="5"/>
      <c r="FJ455" s="34"/>
      <c r="FK455" s="24">
        <f t="shared" ref="FK455:FK458" si="430">WORKDAY(FB455,20)</f>
        <v>44237</v>
      </c>
      <c r="FL455" s="24">
        <f>FK455</f>
        <v>44237</v>
      </c>
      <c r="FM455" s="5"/>
      <c r="FN455" s="5"/>
      <c r="FO455" s="24" t="str">
        <f>IF(FN455&gt;0,WORKDAY(FK455,10),"-")</f>
        <v>-</v>
      </c>
      <c r="FP455" s="24" t="str">
        <f>IF(FN455&gt;0,WORKDAY(FL455,10),"-")</f>
        <v>-</v>
      </c>
      <c r="FQ455" s="5"/>
      <c r="FR455" s="5"/>
      <c r="FS455" s="54"/>
      <c r="FT455" s="24">
        <f t="shared" ref="FT455:FT458" si="431">WORKDAY(FK455,20)</f>
        <v>44265</v>
      </c>
      <c r="FU455" s="24">
        <f>FT455</f>
        <v>44265</v>
      </c>
      <c r="FV455" s="5"/>
      <c r="FW455" s="5"/>
      <c r="FX455" s="24" t="str">
        <f>IF(FW455&gt;0,WORKDAY(FT455,10),"-")</f>
        <v>-</v>
      </c>
      <c r="FY455" s="24" t="str">
        <f>IF(FW455&gt;0,WORKDAY(FU455,10),"-")</f>
        <v>-</v>
      </c>
      <c r="FZ455" s="5"/>
      <c r="GA455" s="5"/>
      <c r="GB455" s="54"/>
      <c r="GC455" s="54"/>
      <c r="GD455" s="54"/>
      <c r="GE455" s="54"/>
      <c r="GF455" s="54"/>
      <c r="GG455" s="54"/>
      <c r="GH455" s="54"/>
      <c r="GI455" s="54"/>
      <c r="GJ455" s="54"/>
      <c r="GK455" s="54"/>
      <c r="GL455" s="54"/>
      <c r="GM455" s="54"/>
      <c r="GN455" s="54"/>
      <c r="GO455" s="54"/>
      <c r="GP455" s="54"/>
      <c r="GQ455" s="54"/>
      <c r="GR455" s="54"/>
      <c r="GS455" s="54"/>
      <c r="GT455" s="54"/>
      <c r="GU455" s="54"/>
      <c r="GV455" s="54"/>
      <c r="GW455" s="54"/>
      <c r="GX455" s="54"/>
      <c r="GY455" s="54"/>
      <c r="GZ455" s="193"/>
      <c r="HA455" s="54"/>
      <c r="HB455" s="54"/>
      <c r="HC455" s="54"/>
      <c r="HD455" s="34">
        <f t="shared" ca="1" si="379"/>
        <v>1</v>
      </c>
      <c r="HE455" s="25">
        <f t="shared" ca="1" si="404"/>
        <v>6.8389057750759875E-4</v>
      </c>
      <c r="HF455" s="25">
        <f t="shared" ca="1" si="405"/>
        <v>1.5197568389057751E-3</v>
      </c>
      <c r="HG455" s="25">
        <f t="shared" ca="1" si="406"/>
        <v>9.0543259557344079E-4</v>
      </c>
      <c r="HH455" s="25">
        <f t="shared" ca="1" si="407"/>
        <v>2.012072434607646E-3</v>
      </c>
      <c r="HI455" s="25"/>
      <c r="HJ455" s="25"/>
      <c r="HK455" s="5"/>
      <c r="HL455" s="24">
        <f t="shared" ca="1" si="427"/>
        <v>44243</v>
      </c>
      <c r="HM455" s="107"/>
      <c r="HO455" s="204" t="str">
        <f t="shared" si="380"/>
        <v>ожидание A1</v>
      </c>
      <c r="HP455" s="204" t="str">
        <f t="shared" si="381"/>
        <v>не выгружено 00</v>
      </c>
      <c r="HQ455" s="182" t="str">
        <f t="shared" si="382"/>
        <v>выгружено A1</v>
      </c>
      <c r="HR455" s="182" t="str">
        <f t="shared" si="383"/>
        <v>ожидание A1</v>
      </c>
      <c r="HS455" s="182" t="b">
        <f t="shared" si="384"/>
        <v>0</v>
      </c>
      <c r="HT455" s="182" t="str">
        <f t="shared" si="385"/>
        <v>ожидание замечаний</v>
      </c>
      <c r="HU455" s="182" t="str">
        <f t="shared" si="386"/>
        <v>0055-P2-GA1-CPC-TRM-00653</v>
      </c>
      <c r="HV455" s="191">
        <f t="shared" si="387"/>
        <v>44243</v>
      </c>
      <c r="HW455" s="184" t="str">
        <f t="shared" si="388"/>
        <v>ожидание A1</v>
      </c>
      <c r="HX455" s="191" t="str">
        <f t="shared" si="389"/>
        <v>ожидание A1</v>
      </c>
      <c r="HY455" s="183"/>
      <c r="HZ455" s="182" t="str">
        <f t="shared" si="390"/>
        <v>выгружено</v>
      </c>
      <c r="IA455" s="182" t="str">
        <f t="shared" si="391"/>
        <v>A1</v>
      </c>
      <c r="IB455" s="182" t="str">
        <f t="shared" si="392"/>
        <v>ожидание замечаний к ревизии</v>
      </c>
      <c r="IC455" s="182" t="str">
        <f t="shared" si="393"/>
        <v>A1</v>
      </c>
      <c r="ID455" s="182" t="str">
        <f t="shared" si="394"/>
        <v>A1</v>
      </c>
      <c r="IE455" s="185" t="str">
        <f t="shared" si="395"/>
        <v>1</v>
      </c>
      <c r="IF455" s="135" t="s">
        <v>705</v>
      </c>
      <c r="IG455" s="181">
        <v>1</v>
      </c>
    </row>
    <row r="456" spans="1:289" s="57" customFormat="1" ht="56.25" hidden="1" customHeight="1">
      <c r="A456" s="6"/>
      <c r="B456" s="19" t="s">
        <v>156</v>
      </c>
      <c r="C456" s="19" t="s">
        <v>157</v>
      </c>
      <c r="D456" s="5"/>
      <c r="E456" s="5"/>
      <c r="F456" s="5"/>
      <c r="G456" s="5"/>
      <c r="H456" s="5" t="s">
        <v>727</v>
      </c>
      <c r="I456" s="5" t="s">
        <v>736</v>
      </c>
      <c r="J456" s="5"/>
      <c r="K456" s="5"/>
      <c r="L456" s="5"/>
      <c r="M456" s="5"/>
      <c r="N456" s="5"/>
      <c r="O456" s="5"/>
      <c r="P456" s="5" t="s">
        <v>753</v>
      </c>
      <c r="Q456" s="5" t="s">
        <v>754</v>
      </c>
      <c r="R456" s="5" t="s">
        <v>206</v>
      </c>
      <c r="S456" s="5" t="s">
        <v>360</v>
      </c>
      <c r="T456" s="5" t="s">
        <v>361</v>
      </c>
      <c r="U456" s="5" t="s">
        <v>158</v>
      </c>
      <c r="V456" s="5"/>
      <c r="W456" s="19" t="str">
        <f>CONCATENATE(X456,"-",Y456,"-",Z456,AA456,,AB456,"-",AC456)</f>
        <v>5-11-JDMCU-0001</v>
      </c>
      <c r="X456" s="19" t="s">
        <v>755</v>
      </c>
      <c r="Y456" s="19" t="s">
        <v>184</v>
      </c>
      <c r="Z456" s="19" t="s">
        <v>302</v>
      </c>
      <c r="AA456" s="19" t="s">
        <v>305</v>
      </c>
      <c r="AB456" s="19" t="s">
        <v>355</v>
      </c>
      <c r="AC456" s="19" t="s">
        <v>188</v>
      </c>
      <c r="AD456" s="5"/>
      <c r="AE456" s="19">
        <v>4</v>
      </c>
      <c r="AF456" s="19" t="s">
        <v>180</v>
      </c>
      <c r="AG456" s="19" t="s">
        <v>184</v>
      </c>
      <c r="AH456" s="19">
        <v>522</v>
      </c>
      <c r="AI456" s="19" t="s">
        <v>192</v>
      </c>
      <c r="AJ456" s="5"/>
      <c r="AK456" s="5"/>
      <c r="AL456" s="5" t="s">
        <v>120</v>
      </c>
      <c r="AM456" s="5"/>
      <c r="AN456" s="5" t="s">
        <v>168</v>
      </c>
      <c r="AO456" s="5" t="str">
        <f>CONCATENATE("0055-",B456,"-",C456,"-","4",".",AE456,".",AF456,".",AG456,".",AH456,"-",AL456,".",AN456,"-",AI456)</f>
        <v>0055-CPC-GA1-4.4.3.11.522-ATH1.SP-0002</v>
      </c>
      <c r="AP456" s="5" t="str">
        <f>CONCATENATE("0055-",B456,"-",C456,"-","4",".",AE456,".",AF456,".",AG456,".",AH456,"-",AL456,"-",AN456,"-",AI456,"_",BD456,"_",U456)</f>
        <v>0055-CPC-GA1-4.4.3.11.522-ATH1-SP-0002_A1_ER</v>
      </c>
      <c r="AQ456" s="13" t="s">
        <v>323</v>
      </c>
      <c r="AR456" s="13" t="s">
        <v>395</v>
      </c>
      <c r="AS456" s="13" t="s">
        <v>500</v>
      </c>
      <c r="AT456" s="13" t="s">
        <v>499</v>
      </c>
      <c r="AU456" s="13" t="s">
        <v>319</v>
      </c>
      <c r="AV456" s="13" t="s">
        <v>334</v>
      </c>
      <c r="AW456" s="13" t="str">
        <f>CONCATENATE(AQ456," ",AS456,CHAR(10),W456,CHAR(10),AU456)</f>
        <v>DCS Marshalling Cabinet for IS and NON-IS channels
5-11-JDMCU-0001
List of elements</v>
      </c>
      <c r="AX456" s="13" t="str">
        <f>CONCATENATE(AR456," ",AT456,CHAR(10),W456,CHAR(10),AV456)</f>
        <v>Шкаф кроссовый РСУ, аналоговые и дискретные сигналы, искробезопасный и неискробезопасный
5-11-JDMCU-0001
Перечень элементов</v>
      </c>
      <c r="AY456" s="5"/>
      <c r="AZ456" s="5" t="s">
        <v>490</v>
      </c>
      <c r="BA456" s="5" t="s">
        <v>489</v>
      </c>
      <c r="BB456" s="5" t="str">
        <f>IF(FW456&gt;0,"02",IF(FN456&gt;0,"01",IF(FE456&gt;0,"00",IF(EM456&gt;0,"G1",IF(ED456&gt;0,"F1",IF(DU456&gt;0,"E1",IF(DL456&gt;0,"D1",IF(DC456&gt;0,"C1",IF(CT456&gt;0,"B1",IF(BM456&gt;0,"A1","-"))))))))))</f>
        <v>A1</v>
      </c>
      <c r="BC456" s="167" t="str">
        <f t="shared" si="428"/>
        <v>IFR</v>
      </c>
      <c r="BD456" s="5" t="str">
        <f t="shared" si="429"/>
        <v>A1</v>
      </c>
      <c r="BE456" s="5"/>
      <c r="BF456" s="5"/>
      <c r="BG456" s="12"/>
      <c r="BH456" s="5"/>
      <c r="BI456" s="5"/>
      <c r="BJ456" s="54">
        <f>FB456-(28+15)</f>
        <v>44166</v>
      </c>
      <c r="BK456" s="54">
        <f ca="1">IF(BM456&gt;0,BL456,IF(BJ456&lt;TODAY(),WORKDAY(TODAY(),10),BJ456))</f>
        <v>44243</v>
      </c>
      <c r="BL456" s="193">
        <v>44243</v>
      </c>
      <c r="BM456" s="167" t="s">
        <v>778</v>
      </c>
      <c r="BN456" s="167"/>
      <c r="BO456" s="167"/>
      <c r="BP456" s="167"/>
      <c r="BQ456" s="167"/>
      <c r="BR456" s="157"/>
      <c r="BS456" s="157"/>
      <c r="BT456" s="157"/>
      <c r="BU456" s="157"/>
      <c r="BV456" s="157"/>
      <c r="BW456" s="147"/>
      <c r="BX456" s="147"/>
      <c r="BY456" s="147"/>
      <c r="BZ456" s="147"/>
      <c r="CA456" s="147"/>
      <c r="CB456" s="125"/>
      <c r="CC456" s="125"/>
      <c r="CD456" s="125"/>
      <c r="CE456" s="125"/>
      <c r="CF456" s="125"/>
      <c r="CG456" s="125"/>
      <c r="CH456" s="125"/>
      <c r="CI456" s="125"/>
      <c r="CJ456" s="125"/>
      <c r="CK456" s="125"/>
      <c r="CL456" s="24">
        <f>WORKDAY(BJ456,20)</f>
        <v>44194</v>
      </c>
      <c r="CM456" s="24">
        <f ca="1">IF(BM456&gt;0,WORKDAY(BK456,10),"-")</f>
        <v>44257</v>
      </c>
      <c r="CN456" s="54"/>
      <c r="CO456" s="117"/>
      <c r="CP456" s="34"/>
      <c r="CQ456" s="24">
        <f>WORKDAY(CL456,10)</f>
        <v>44208</v>
      </c>
      <c r="CR456" s="24" t="str">
        <f>IF(CO456&gt;0,WORKDAY(CM456,10),"-")</f>
        <v>-</v>
      </c>
      <c r="CS456" s="54"/>
      <c r="CT456" s="5"/>
      <c r="CU456" s="24" t="str">
        <f>IF(CT456&gt;0,WORKDAY(CQ456,10),"-")</f>
        <v>-</v>
      </c>
      <c r="CV456" s="24" t="str">
        <f>IF(CT456&gt;0,WORKDAY(CR456,10),"-")</f>
        <v>-</v>
      </c>
      <c r="CW456" s="54"/>
      <c r="CX456" s="5"/>
      <c r="CY456" s="34"/>
      <c r="CZ456" s="24" t="str">
        <f>IF(CX456&gt;0,WORKDAY(CU456,10),"-")</f>
        <v>-</v>
      </c>
      <c r="DA456" s="24" t="str">
        <f>IF(CX456&gt;0,WORKDAY(CV456,10),"-")</f>
        <v>-</v>
      </c>
      <c r="DB456" s="24"/>
      <c r="DC456" s="5"/>
      <c r="DD456" s="24" t="str">
        <f>IF(DC456&gt;0,WORKDAY(CZ456,10),"-")</f>
        <v>-</v>
      </c>
      <c r="DE456" s="24" t="str">
        <f>IF(DC456&gt;0,WORKDAY(DA456,10),"-")</f>
        <v>-</v>
      </c>
      <c r="DF456" s="5"/>
      <c r="DG456" s="5"/>
      <c r="DH456" s="54"/>
      <c r="DI456" s="24" t="str">
        <f>IF(DG456&gt;0,WORKDAY(DD456,10),"-")</f>
        <v>-</v>
      </c>
      <c r="DJ456" s="24" t="str">
        <f>IF(DG456&gt;0,WORKDAY(DE456,10),"-")</f>
        <v>-</v>
      </c>
      <c r="DK456" s="5"/>
      <c r="DL456" s="5"/>
      <c r="DM456" s="24" t="str">
        <f>IF(DL456&gt;0,WORKDAY(DI456,10),"-")</f>
        <v>-</v>
      </c>
      <c r="DN456" s="24" t="str">
        <f>IF(DL456&gt;0,WORKDAY(DJ456,10),"-")</f>
        <v>-</v>
      </c>
      <c r="DO456" s="5"/>
      <c r="DP456" s="5"/>
      <c r="DQ456" s="54"/>
      <c r="DR456" s="24" t="str">
        <f>IF(DP456&gt;0,WORKDAY(DM456,10),"-")</f>
        <v>-</v>
      </c>
      <c r="DS456" s="24" t="str">
        <f>IF(DP456&gt;0,WORKDAY(DN456,10),"-")</f>
        <v>-</v>
      </c>
      <c r="DT456" s="5"/>
      <c r="DU456" s="5"/>
      <c r="DV456" s="24" t="str">
        <f>IF(DU456&gt;0,WORKDAY(DR456,10),"-")</f>
        <v>-</v>
      </c>
      <c r="DW456" s="24" t="str">
        <f>IF(DU456&gt;0,WORKDAY(DS456,10),"-")</f>
        <v>-</v>
      </c>
      <c r="DX456" s="5"/>
      <c r="DY456" s="5"/>
      <c r="DZ456" s="54"/>
      <c r="EA456" s="24" t="str">
        <f>IF(DY456&gt;0,WORKDAY(DV456,10),"-")</f>
        <v>-</v>
      </c>
      <c r="EB456" s="24" t="str">
        <f>IF(DY456&gt;0,WORKDAY(DW456,10),"-")</f>
        <v>-</v>
      </c>
      <c r="EC456" s="5"/>
      <c r="ED456" s="5"/>
      <c r="EE456" s="24" t="str">
        <f>IF(ED456&gt;0,WORKDAY(EA456,10),"-")</f>
        <v>-</v>
      </c>
      <c r="EF456" s="24" t="str">
        <f>IF(ED456&gt;0,WORKDAY(EB456,10),"-")</f>
        <v>-</v>
      </c>
      <c r="EG456" s="5"/>
      <c r="EH456" s="5"/>
      <c r="EI456" s="54"/>
      <c r="EJ456" s="24" t="str">
        <f>IF(EH456&gt;0,WORKDAY(EE456,10),"-")</f>
        <v>-</v>
      </c>
      <c r="EK456" s="24" t="str">
        <f>IF(EH456&gt;0,WORKDAY(EF456,10),"-")</f>
        <v>-</v>
      </c>
      <c r="EL456" s="5"/>
      <c r="EM456" s="5"/>
      <c r="EN456" s="24" t="str">
        <f>IF(EM456&gt;0,WORKDAY(EJ456,10),"-")</f>
        <v>-</v>
      </c>
      <c r="EO456" s="24" t="str">
        <f>IF(EM456&gt;0,WORKDAY(EK456,10),"-")</f>
        <v>-</v>
      </c>
      <c r="EP456" s="5"/>
      <c r="EQ456" s="5"/>
      <c r="ER456" s="54"/>
      <c r="ES456" s="54"/>
      <c r="ET456" s="54"/>
      <c r="EU456" s="54"/>
      <c r="EV456" s="54"/>
      <c r="EW456" s="24"/>
      <c r="EX456" s="24"/>
      <c r="EY456" s="167"/>
      <c r="EZ456" s="167"/>
      <c r="FA456" s="193"/>
      <c r="FB456" s="214">
        <v>44209</v>
      </c>
      <c r="FC456" s="214">
        <f ca="1">IF(BK456&gt;0,IF(DC456&gt;0,WORKDAY(DB456,20),IF(CT456&gt;0,WORKDAY(CS456,30),IF(CO456&gt;0,WORKDAY(CN456,40),FB456))),"-")</f>
        <v>44209</v>
      </c>
      <c r="FD456" s="167"/>
      <c r="FE456" s="167"/>
      <c r="FF456" s="24" t="str">
        <f>IF(FE456&gt;0,WORKDAY(FB456,10),"-")</f>
        <v>-</v>
      </c>
      <c r="FG456" s="24" t="str">
        <f>IF(FE456&gt;0,WORKDAY(FC456,10),"-")</f>
        <v>-</v>
      </c>
      <c r="FH456" s="5"/>
      <c r="FI456" s="5"/>
      <c r="FJ456" s="34"/>
      <c r="FK456" s="24">
        <f t="shared" si="430"/>
        <v>44237</v>
      </c>
      <c r="FL456" s="24">
        <f>FK456</f>
        <v>44237</v>
      </c>
      <c r="FM456" s="5"/>
      <c r="FN456" s="5"/>
      <c r="FO456" s="24" t="str">
        <f>IF(FN456&gt;0,WORKDAY(FK456,10),"-")</f>
        <v>-</v>
      </c>
      <c r="FP456" s="24" t="str">
        <f>IF(FN456&gt;0,WORKDAY(FL456,10),"-")</f>
        <v>-</v>
      </c>
      <c r="FQ456" s="5"/>
      <c r="FR456" s="5"/>
      <c r="FS456" s="54"/>
      <c r="FT456" s="24">
        <f t="shared" si="431"/>
        <v>44265</v>
      </c>
      <c r="FU456" s="24">
        <f>FT456</f>
        <v>44265</v>
      </c>
      <c r="FV456" s="5"/>
      <c r="FW456" s="5"/>
      <c r="FX456" s="24" t="str">
        <f>IF(FW456&gt;0,WORKDAY(FT456,10),"-")</f>
        <v>-</v>
      </c>
      <c r="FY456" s="24" t="str">
        <f>IF(FW456&gt;0,WORKDAY(FU456,10),"-")</f>
        <v>-</v>
      </c>
      <c r="FZ456" s="5"/>
      <c r="GA456" s="5"/>
      <c r="GB456" s="54"/>
      <c r="GC456" s="54"/>
      <c r="GD456" s="54"/>
      <c r="GE456" s="54"/>
      <c r="GF456" s="54"/>
      <c r="GG456" s="54"/>
      <c r="GH456" s="54"/>
      <c r="GI456" s="54"/>
      <c r="GJ456" s="54"/>
      <c r="GK456" s="54"/>
      <c r="GL456" s="54"/>
      <c r="GM456" s="54"/>
      <c r="GN456" s="54"/>
      <c r="GO456" s="54"/>
      <c r="GP456" s="54"/>
      <c r="GQ456" s="54"/>
      <c r="GR456" s="54"/>
      <c r="GS456" s="54"/>
      <c r="GT456" s="54"/>
      <c r="GU456" s="54"/>
      <c r="GV456" s="54"/>
      <c r="GW456" s="54"/>
      <c r="GX456" s="54"/>
      <c r="GY456" s="54"/>
      <c r="GZ456" s="193"/>
      <c r="HA456" s="54"/>
      <c r="HB456" s="54"/>
      <c r="HC456" s="54"/>
      <c r="HD456" s="34">
        <f t="shared" ref="HD456:HD515" ca="1" si="432">IF(AZ456="аннулирован / VOID",0,IF(BK456&gt;0,1,0))</f>
        <v>1</v>
      </c>
      <c r="HE456" s="25">
        <f t="shared" ca="1" si="404"/>
        <v>6.8389057750759875E-4</v>
      </c>
      <c r="HF456" s="25">
        <f t="shared" ca="1" si="405"/>
        <v>1.5197568389057751E-3</v>
      </c>
      <c r="HG456" s="25">
        <f t="shared" ca="1" si="406"/>
        <v>9.0543259557344079E-4</v>
      </c>
      <c r="HH456" s="25">
        <f t="shared" ca="1" si="407"/>
        <v>2.012072434607646E-3</v>
      </c>
      <c r="HI456" s="25"/>
      <c r="HJ456" s="25"/>
      <c r="HK456" s="5"/>
      <c r="HL456" s="24">
        <f t="shared" ca="1" si="427"/>
        <v>44243</v>
      </c>
      <c r="HM456" s="107"/>
      <c r="HO456" s="204" t="str">
        <f t="shared" si="380"/>
        <v>ожидание A1</v>
      </c>
      <c r="HP456" s="204" t="str">
        <f t="shared" si="381"/>
        <v>не выгружено 00</v>
      </c>
      <c r="HQ456" s="182" t="str">
        <f t="shared" si="382"/>
        <v>выгружено A1</v>
      </c>
      <c r="HR456" s="182" t="str">
        <f t="shared" si="383"/>
        <v>ожидание A1</v>
      </c>
      <c r="HS456" s="182" t="b">
        <f t="shared" si="384"/>
        <v>0</v>
      </c>
      <c r="HT456" s="182" t="str">
        <f t="shared" si="385"/>
        <v>ожидание замечаний</v>
      </c>
      <c r="HU456" s="182" t="str">
        <f t="shared" si="386"/>
        <v>0055-P2-GA1-CPC-TRM-00653</v>
      </c>
      <c r="HV456" s="191">
        <f t="shared" si="387"/>
        <v>44243</v>
      </c>
      <c r="HW456" s="184" t="str">
        <f t="shared" si="388"/>
        <v>ожидание A1</v>
      </c>
      <c r="HX456" s="191" t="str">
        <f t="shared" si="389"/>
        <v>ожидание A1</v>
      </c>
      <c r="HY456" s="183"/>
      <c r="HZ456" s="182" t="str">
        <f t="shared" si="390"/>
        <v>выгружено</v>
      </c>
      <c r="IA456" s="182" t="str">
        <f t="shared" si="391"/>
        <v>A1</v>
      </c>
      <c r="IB456" s="182" t="str">
        <f t="shared" si="392"/>
        <v>ожидание замечаний к ревизии</v>
      </c>
      <c r="IC456" s="182" t="str">
        <f t="shared" si="393"/>
        <v>A1</v>
      </c>
      <c r="ID456" s="182" t="str">
        <f t="shared" si="394"/>
        <v>A1</v>
      </c>
      <c r="IE456" s="185" t="str">
        <f t="shared" si="395"/>
        <v>1</v>
      </c>
      <c r="IF456" s="135" t="s">
        <v>705</v>
      </c>
      <c r="IG456" s="181">
        <v>1</v>
      </c>
    </row>
    <row r="457" spans="1:289" s="57" customFormat="1" ht="56.25" hidden="1" customHeight="1">
      <c r="A457" s="6"/>
      <c r="B457" s="19" t="s">
        <v>156</v>
      </c>
      <c r="C457" s="19" t="s">
        <v>157</v>
      </c>
      <c r="D457" s="5"/>
      <c r="E457" s="5"/>
      <c r="F457" s="5"/>
      <c r="G457" s="5"/>
      <c r="H457" s="5" t="s">
        <v>727</v>
      </c>
      <c r="I457" s="5" t="s">
        <v>736</v>
      </c>
      <c r="J457" s="5"/>
      <c r="K457" s="5"/>
      <c r="L457" s="5"/>
      <c r="M457" s="5"/>
      <c r="N457" s="5"/>
      <c r="O457" s="5"/>
      <c r="P457" s="5" t="s">
        <v>753</v>
      </c>
      <c r="Q457" s="5" t="s">
        <v>754</v>
      </c>
      <c r="R457" s="5" t="s">
        <v>206</v>
      </c>
      <c r="S457" s="5" t="s">
        <v>360</v>
      </c>
      <c r="T457" s="5" t="s">
        <v>361</v>
      </c>
      <c r="U457" s="5" t="s">
        <v>158</v>
      </c>
      <c r="V457" s="5"/>
      <c r="W457" s="19" t="str">
        <f>CONCATENATE(X457,"-",Y457,"-",Z457,AA457,,AB457,"-",AC457)</f>
        <v>5-11-JDMCU-0001</v>
      </c>
      <c r="X457" s="19" t="s">
        <v>755</v>
      </c>
      <c r="Y457" s="19" t="s">
        <v>184</v>
      </c>
      <c r="Z457" s="19" t="s">
        <v>302</v>
      </c>
      <c r="AA457" s="19" t="s">
        <v>305</v>
      </c>
      <c r="AB457" s="19" t="s">
        <v>355</v>
      </c>
      <c r="AC457" s="19" t="s">
        <v>188</v>
      </c>
      <c r="AD457" s="5"/>
      <c r="AE457" s="19">
        <v>4</v>
      </c>
      <c r="AF457" s="19" t="s">
        <v>180</v>
      </c>
      <c r="AG457" s="19" t="s">
        <v>184</v>
      </c>
      <c r="AH457" s="19">
        <v>522</v>
      </c>
      <c r="AI457" s="19" t="s">
        <v>192</v>
      </c>
      <c r="AJ457" s="5"/>
      <c r="AK457" s="5"/>
      <c r="AL457" s="5" t="s">
        <v>120</v>
      </c>
      <c r="AM457" s="5"/>
      <c r="AN457" s="5" t="s">
        <v>169</v>
      </c>
      <c r="AO457" s="5" t="str">
        <f>CONCATENATE("0055-",B457,"-",C457,"-","4",".",AE457,".",AF457,".",AG457,".",AH457,"-",AL457,".",AN457,"-",AI457)</f>
        <v>0055-CPC-GA1-4.4.3.11.522-ATH1.V0-0002</v>
      </c>
      <c r="AP457" s="5" t="str">
        <f>CONCATENATE("0055-",B457,"-",C457,"-","4",".",AE457,".",AF457,".",AG457,".",AH457,"-",AL457,"-",AN457,"-",AI457,"_",BD457,"_",U457)</f>
        <v>0055-CPC-GA1-4.4.3.11.522-ATH1-V0-0002_A1_ER</v>
      </c>
      <c r="AQ457" s="13" t="s">
        <v>323</v>
      </c>
      <c r="AR457" s="13" t="s">
        <v>395</v>
      </c>
      <c r="AS457" s="13" t="s">
        <v>500</v>
      </c>
      <c r="AT457" s="13" t="s">
        <v>499</v>
      </c>
      <c r="AU457" s="13" t="s">
        <v>320</v>
      </c>
      <c r="AV457" s="13" t="s">
        <v>335</v>
      </c>
      <c r="AW457" s="13" t="str">
        <f>CONCATENATE(AQ457," ",AS457,CHAR(10),W457,CHAR(10),AU457)</f>
        <v>DCS Marshalling Cabinet for IS and NON-IS channels
5-11-JDMCU-0001
General view drawings</v>
      </c>
      <c r="AX457" s="13" t="str">
        <f>CONCATENATE(AR457," ",AT457,CHAR(10),W457,CHAR(10),AV457)</f>
        <v>Шкаф кроссовый РСУ, аналоговые и дискретные сигналы, искробезопасный и неискробезопасный
5-11-JDMCU-0001
Чертеж общего вида</v>
      </c>
      <c r="AY457" s="5"/>
      <c r="AZ457" s="5" t="s">
        <v>490</v>
      </c>
      <c r="BA457" s="5" t="s">
        <v>489</v>
      </c>
      <c r="BB457" s="5" t="str">
        <f>IF(FW457&gt;0,"02",IF(FN457&gt;0,"01",IF(FE457&gt;0,"00",IF(EM457&gt;0,"G1",IF(ED457&gt;0,"F1",IF(DU457&gt;0,"E1",IF(DL457&gt;0,"D1",IF(DC457&gt;0,"C1",IF(CT457&gt;0,"B1",IF(BM457&gt;0,"A1","-"))))))))))</f>
        <v>A1</v>
      </c>
      <c r="BC457" s="167" t="str">
        <f t="shared" si="428"/>
        <v>IFR</v>
      </c>
      <c r="BD457" s="5" t="str">
        <f t="shared" si="429"/>
        <v>A1</v>
      </c>
      <c r="BE457" s="5"/>
      <c r="BF457" s="5"/>
      <c r="BG457" s="12"/>
      <c r="BH457" s="5"/>
      <c r="BI457" s="5"/>
      <c r="BJ457" s="54">
        <f>FB457-(28+15)</f>
        <v>44166</v>
      </c>
      <c r="BK457" s="54">
        <f ca="1">IF(BM457&gt;0,BL457,IF(BJ457&lt;TODAY(),WORKDAY(TODAY(),10),BJ457))</f>
        <v>44243</v>
      </c>
      <c r="BL457" s="193">
        <v>44243</v>
      </c>
      <c r="BM457" s="167" t="s">
        <v>778</v>
      </c>
      <c r="BN457" s="167"/>
      <c r="BO457" s="167"/>
      <c r="BP457" s="167"/>
      <c r="BQ457" s="167"/>
      <c r="BR457" s="157"/>
      <c r="BS457" s="157"/>
      <c r="BT457" s="157"/>
      <c r="BU457" s="157"/>
      <c r="BV457" s="157"/>
      <c r="BW457" s="147"/>
      <c r="BX457" s="147"/>
      <c r="BY457" s="147"/>
      <c r="BZ457" s="147"/>
      <c r="CA457" s="147"/>
      <c r="CB457" s="125"/>
      <c r="CC457" s="125"/>
      <c r="CD457" s="125"/>
      <c r="CE457" s="125"/>
      <c r="CF457" s="125"/>
      <c r="CG457" s="125"/>
      <c r="CH457" s="125"/>
      <c r="CI457" s="125"/>
      <c r="CJ457" s="125"/>
      <c r="CK457" s="125"/>
      <c r="CL457" s="24">
        <f>WORKDAY(BJ457,20)</f>
        <v>44194</v>
      </c>
      <c r="CM457" s="24">
        <f ca="1">IF(BM457&gt;0,WORKDAY(BK457,10),"-")</f>
        <v>44257</v>
      </c>
      <c r="CN457" s="54"/>
      <c r="CO457" s="117"/>
      <c r="CP457" s="34"/>
      <c r="CQ457" s="24">
        <f>WORKDAY(CL457,10)</f>
        <v>44208</v>
      </c>
      <c r="CR457" s="24" t="str">
        <f>IF(CO457&gt;0,WORKDAY(CM457,10),"-")</f>
        <v>-</v>
      </c>
      <c r="CS457" s="54"/>
      <c r="CT457" s="5"/>
      <c r="CU457" s="24" t="str">
        <f>IF(CT457&gt;0,WORKDAY(CQ457,10),"-")</f>
        <v>-</v>
      </c>
      <c r="CV457" s="24" t="str">
        <f>IF(CT457&gt;0,WORKDAY(CR457,10),"-")</f>
        <v>-</v>
      </c>
      <c r="CW457" s="54"/>
      <c r="CX457" s="5"/>
      <c r="CY457" s="34"/>
      <c r="CZ457" s="24" t="str">
        <f>IF(CX457&gt;0,WORKDAY(CU457,10),"-")</f>
        <v>-</v>
      </c>
      <c r="DA457" s="24" t="str">
        <f>IF(CX457&gt;0,WORKDAY(CV457,10),"-")</f>
        <v>-</v>
      </c>
      <c r="DB457" s="24"/>
      <c r="DC457" s="5"/>
      <c r="DD457" s="24" t="str">
        <f>IF(DC457&gt;0,WORKDAY(CZ457,10),"-")</f>
        <v>-</v>
      </c>
      <c r="DE457" s="24" t="str">
        <f>IF(DC457&gt;0,WORKDAY(DA457,10),"-")</f>
        <v>-</v>
      </c>
      <c r="DF457" s="5"/>
      <c r="DG457" s="5"/>
      <c r="DH457" s="54"/>
      <c r="DI457" s="24" t="str">
        <f>IF(DG457&gt;0,WORKDAY(DD457,10),"-")</f>
        <v>-</v>
      </c>
      <c r="DJ457" s="24" t="str">
        <f>IF(DG457&gt;0,WORKDAY(DE457,10),"-")</f>
        <v>-</v>
      </c>
      <c r="DK457" s="5"/>
      <c r="DL457" s="5"/>
      <c r="DM457" s="24" t="str">
        <f>IF(DL457&gt;0,WORKDAY(DI457,10),"-")</f>
        <v>-</v>
      </c>
      <c r="DN457" s="24" t="str">
        <f>IF(DL457&gt;0,WORKDAY(DJ457,10),"-")</f>
        <v>-</v>
      </c>
      <c r="DO457" s="5"/>
      <c r="DP457" s="5"/>
      <c r="DQ457" s="54"/>
      <c r="DR457" s="24" t="str">
        <f>IF(DP457&gt;0,WORKDAY(DM457,10),"-")</f>
        <v>-</v>
      </c>
      <c r="DS457" s="24" t="str">
        <f>IF(DP457&gt;0,WORKDAY(DN457,10),"-")</f>
        <v>-</v>
      </c>
      <c r="DT457" s="5"/>
      <c r="DU457" s="5"/>
      <c r="DV457" s="24" t="str">
        <f>IF(DU457&gt;0,WORKDAY(DR457,10),"-")</f>
        <v>-</v>
      </c>
      <c r="DW457" s="24" t="str">
        <f>IF(DU457&gt;0,WORKDAY(DS457,10),"-")</f>
        <v>-</v>
      </c>
      <c r="DX457" s="5"/>
      <c r="DY457" s="5"/>
      <c r="DZ457" s="54"/>
      <c r="EA457" s="24" t="str">
        <f>IF(DY457&gt;0,WORKDAY(DV457,10),"-")</f>
        <v>-</v>
      </c>
      <c r="EB457" s="24" t="str">
        <f>IF(DY457&gt;0,WORKDAY(DW457,10),"-")</f>
        <v>-</v>
      </c>
      <c r="EC457" s="5"/>
      <c r="ED457" s="5"/>
      <c r="EE457" s="24" t="str">
        <f>IF(ED457&gt;0,WORKDAY(EA457,10),"-")</f>
        <v>-</v>
      </c>
      <c r="EF457" s="24" t="str">
        <f>IF(ED457&gt;0,WORKDAY(EB457,10),"-")</f>
        <v>-</v>
      </c>
      <c r="EG457" s="5"/>
      <c r="EH457" s="5"/>
      <c r="EI457" s="54"/>
      <c r="EJ457" s="24" t="str">
        <f>IF(EH457&gt;0,WORKDAY(EE457,10),"-")</f>
        <v>-</v>
      </c>
      <c r="EK457" s="24" t="str">
        <f>IF(EH457&gt;0,WORKDAY(EF457,10),"-")</f>
        <v>-</v>
      </c>
      <c r="EL457" s="5"/>
      <c r="EM457" s="5"/>
      <c r="EN457" s="24" t="str">
        <f>IF(EM457&gt;0,WORKDAY(EJ457,10),"-")</f>
        <v>-</v>
      </c>
      <c r="EO457" s="24" t="str">
        <f>IF(EM457&gt;0,WORKDAY(EK457,10),"-")</f>
        <v>-</v>
      </c>
      <c r="EP457" s="5"/>
      <c r="EQ457" s="5"/>
      <c r="ER457" s="54"/>
      <c r="ES457" s="54"/>
      <c r="ET457" s="54"/>
      <c r="EU457" s="54"/>
      <c r="EV457" s="54"/>
      <c r="EW457" s="24"/>
      <c r="EX457" s="24"/>
      <c r="EY457" s="167"/>
      <c r="EZ457" s="167"/>
      <c r="FA457" s="193"/>
      <c r="FB457" s="214">
        <v>44209</v>
      </c>
      <c r="FC457" s="214">
        <f ca="1">IF(BK457&gt;0,IF(DC457&gt;0,WORKDAY(DB457,20),IF(CT457&gt;0,WORKDAY(CS457,30),IF(CO457&gt;0,WORKDAY(CN457,40),FB457))),"-")</f>
        <v>44209</v>
      </c>
      <c r="FD457" s="167"/>
      <c r="FE457" s="167"/>
      <c r="FF457" s="24" t="str">
        <f>IF(FE457&gt;0,WORKDAY(FB457,10),"-")</f>
        <v>-</v>
      </c>
      <c r="FG457" s="24" t="str">
        <f>IF(FE457&gt;0,WORKDAY(FC457,10),"-")</f>
        <v>-</v>
      </c>
      <c r="FH457" s="5"/>
      <c r="FI457" s="5"/>
      <c r="FJ457" s="34"/>
      <c r="FK457" s="24">
        <f t="shared" si="430"/>
        <v>44237</v>
      </c>
      <c r="FL457" s="24">
        <f>FK457</f>
        <v>44237</v>
      </c>
      <c r="FM457" s="5"/>
      <c r="FN457" s="5"/>
      <c r="FO457" s="24" t="str">
        <f>IF(FN457&gt;0,WORKDAY(FK457,10),"-")</f>
        <v>-</v>
      </c>
      <c r="FP457" s="24" t="str">
        <f>IF(FN457&gt;0,WORKDAY(FL457,10),"-")</f>
        <v>-</v>
      </c>
      <c r="FQ457" s="5"/>
      <c r="FR457" s="5"/>
      <c r="FS457" s="54"/>
      <c r="FT457" s="24">
        <f t="shared" si="431"/>
        <v>44265</v>
      </c>
      <c r="FU457" s="24">
        <f>FT457</f>
        <v>44265</v>
      </c>
      <c r="FV457" s="5"/>
      <c r="FW457" s="5"/>
      <c r="FX457" s="24" t="str">
        <f>IF(FW457&gt;0,WORKDAY(FT457,10),"-")</f>
        <v>-</v>
      </c>
      <c r="FY457" s="24" t="str">
        <f>IF(FW457&gt;0,WORKDAY(FU457,10),"-")</f>
        <v>-</v>
      </c>
      <c r="FZ457" s="5"/>
      <c r="GA457" s="5"/>
      <c r="GB457" s="54"/>
      <c r="GC457" s="54"/>
      <c r="GD457" s="54"/>
      <c r="GE457" s="54"/>
      <c r="GF457" s="54"/>
      <c r="GG457" s="54"/>
      <c r="GH457" s="54"/>
      <c r="GI457" s="54"/>
      <c r="GJ457" s="54"/>
      <c r="GK457" s="54"/>
      <c r="GL457" s="54"/>
      <c r="GM457" s="54"/>
      <c r="GN457" s="54"/>
      <c r="GO457" s="54"/>
      <c r="GP457" s="54"/>
      <c r="GQ457" s="54"/>
      <c r="GR457" s="54"/>
      <c r="GS457" s="54"/>
      <c r="GT457" s="54"/>
      <c r="GU457" s="54"/>
      <c r="GV457" s="54"/>
      <c r="GW457" s="54"/>
      <c r="GX457" s="54"/>
      <c r="GY457" s="54"/>
      <c r="GZ457" s="193"/>
      <c r="HA457" s="54"/>
      <c r="HB457" s="54"/>
      <c r="HC457" s="54"/>
      <c r="HD457" s="34">
        <f t="shared" ca="1" si="432"/>
        <v>1</v>
      </c>
      <c r="HE457" s="25">
        <f t="shared" ca="1" si="404"/>
        <v>6.8389057750759875E-4</v>
      </c>
      <c r="HF457" s="25">
        <f t="shared" ca="1" si="405"/>
        <v>1.5197568389057751E-3</v>
      </c>
      <c r="HG457" s="25">
        <f t="shared" ca="1" si="406"/>
        <v>9.0543259557344079E-4</v>
      </c>
      <c r="HH457" s="25">
        <f t="shared" ca="1" si="407"/>
        <v>2.012072434607646E-3</v>
      </c>
      <c r="HI457" s="25"/>
      <c r="HJ457" s="25"/>
      <c r="HK457" s="5"/>
      <c r="HL457" s="24">
        <f t="shared" ca="1" si="427"/>
        <v>44243</v>
      </c>
      <c r="HM457" s="107"/>
      <c r="HO457" s="204" t="str">
        <f t="shared" ref="HO457:HO516" si="433">IF(AO457="","---/---",(IF(AZ457="аннулирован / VOID","аннулирован / VOID",(IF(EV457&gt;0,(IF(EZ457&gt;0,FA457,"ожидание H1")),(IF(EM457&gt;0,(IF(EQ457&gt;0,ER457,"ожидание G1")),(IF(ED457&gt;0,(IF(EH457&gt;0,EI457,"ожидание F1")),(IF(DU457&gt;0,(IF(DY457&gt;0,DZ457,"ожидание E1")),(IF(DL457&gt;0,(IF(DP457&gt;0,DQ457,"ожидание D1")),(IF(DC457&gt;0,(IF(DG457&gt;0,DH457,"ожидание C1")),(IF(CT457&gt;0,(IF(CX457&gt;0,CY457,"ожидание B1")),(IF(BM457&gt;0,(IF(CO457&gt;0,CP457,"ожидание A1")),"не выгружено A1")))))))))))))))))))</f>
        <v>ожидание A1</v>
      </c>
      <c r="HP457" s="204" t="str">
        <f t="shared" ref="HP457:HP516" si="434">IF(AO457="","---/---",(IF(AZ457="аннулирован / VOID","аннулирован / VOID",(IF(GX457&gt;0,(IF(HB457&gt;0,HC457,"ожидание 05")),(IF(GO457&gt;0,(IF(GS457&gt;0,GT457,"ожидание 04")),(IF(GF457&gt;0,(IF(GJ457&gt;0,GK457,"ожидание 03")),(IF(FW457&gt;0,(IF(GA457&gt;0,GB457,"ожидание 02")),(IF(FN457&gt;0,(IF(FR457&gt;0,FS457,"ожидание 01")),(IF(FE457&gt;0,(IF(FI457&gt;0,FJ457,"ожидание 00")),"не выгружено 00")))))))))))))))</f>
        <v>не выгружено 00</v>
      </c>
      <c r="HQ457" s="182" t="str">
        <f t="shared" ref="HQ457:HQ516" si="435">IF(AO457="","---/---",(IF(AZ457="аннулирован / VOID","аннулирован / VOID",(IF(GX457&gt;0,("выгружено 05"),(IF(GO457&gt;0,("выгружено 04"),(IF(GF457&gt;0,("выгружено 03"),(IF(FW457&gt;0,("выгружено 02"),(IF(FN457&gt;0,("выгружено 01"),(IF(FE457&gt;0,("выгружено 00"),((IF(EV457&gt;0,("выгружено H1"),(IF(EM457&gt;0,("выгружено G1"),(IF(ED457&gt;0,("выгружено F1"),(IF(DU457&gt;0,("выгружено E1"),(IF(DL457&gt;0,("выгружено D1"),(IF(DC457&gt;0,("выгружено C1"),(IF(CT457&gt;0,("выгружено B1"),(IF(BM457&gt;0,("выгружено A1"),"не выгружено A1"))))))))))))))))))))))))))))))))</f>
        <v>выгружено A1</v>
      </c>
      <c r="HR457" s="182" t="str">
        <f t="shared" ref="HR457:HR516" si="436">IF(AO457="","---/---",(IF(AZ457="аннулирован / VOID","аннулирован / VOID",(IF(GX457&gt;0,(IF(HB457&gt;0,HC457,"ожидание 05")),(IF(GO457&gt;0,(IF(GS457&gt;0,GT457,"ожидание 04")),(IF(GF457&gt;0,(IF(GJ457&gt;0,GK457,"ожидание 03")),(IF(FW457&gt;0,(IF(GA457&gt;0,GB457,"ожидание 02")),(IF(FN457&gt;0,(IF(FR457&gt;0,FS457,"ожидание 01")),(IF(FE457&gt;0,(IF(FI457&gt;0,FJ457,"ожидание 00")),((IF(EV457&gt;0,(IF(EZ457&gt;0,FA457,"ожидание H1")),(IF(EM457&gt;0,(IF(EQ457&gt;0,ER457,"ожидание G1")),(IF(ED457&gt;0,(IF(EH457&gt;0,EI457,"ожидание F1")),(IF(DU457&gt;0,(IF(DY457&gt;0,DZ457,"ожидание E1")),(IF(DL457&gt;0,(IF(DP457&gt;0,DQ457,"ожидание D1")),(IF(DC457&gt;0,(IF(DG457&gt;0,DH457,"ожидание C1")),(IF(CT457&gt;0,(IF(CX457&gt;0,CY457,"ожидание B1")),(IF(BM457&gt;0,(IF(CO457&gt;0,CP457,"ожидание A1")),"не выгружено A1"))))))))))))))))))))))))))))))))</f>
        <v>ожидание A1</v>
      </c>
      <c r="HS457" s="182" t="b">
        <f t="shared" ref="HS457:HS516" si="437">IF((AND((OR((HQ457="выгружено 05"),(HQ457="выгружено 04"),(HQ457="выгружено 03"),(HQ457="выгружено 02"),(HQ457="выгружено 01"),(HQ457="выгружено 00"))),(OR(HR457=1,HR457=5)))),"Согласовано",IF((AND((OR((HQ457="выгружено 04"),(HQ457="выгружено 03"),(HQ457="выгружено 02"),(HQ457="выгружено 01"),(HQ457="выгружено 00"),(HQ457="выгружено H1"),(HQ457="выгружено G1"),(HQ457="выгружено F1"),(HQ457="выгружено E1"),(HQ457="выгружено D1"),(HQ457="выгружено C1"),(HQ457="выгружено B1"),(HQ457="выгружено A1"))),(OR(HR457=2,HR457=3)))),"Устранить замечания"))</f>
        <v>0</v>
      </c>
      <c r="HT457" s="182" t="str">
        <f t="shared" ref="HT457:HT516" si="438">IF(AO457="","---/---",(IF(AZ457="аннулирован / VOID","аннулирован / VOID",(IF((AND((OR((HQ457="выгружено 05"),(HQ457="выгружено 04"),(HQ457="выгружено 03"),(HQ457="выгружено 02"),(HQ457="выгружено 01"),(HQ457="выгружено 00"))),(OR(HR457=1,HR457=5)))),"Согласовано",IF((AND((OR((HQ457="выгружено 05"),(HQ457="выгружено 04"),(HQ457="выгружено 03"),(HQ457="выгружено 02"),(HQ457="выгружено 01"),(HQ457="выгружено 00"),(HQ457="выгружено H1"),(HQ457="выгружено G1"),(HQ457="выгружено F1"),(HQ457="выгружено E1"),(HQ457="выгружено D1"),(HQ457="выгружено C1"),(HQ457="выгружено B1"),(HQ457="выгружено A1"))),(OR(HR457=2,HR457=3)))),"Устранить замечания",IF((OR((HR457="ожидание 05"),(HR457="ожидание 04"),(HR457="ожидание 03"),(HR457="ожидание 02"),(HR457="ожидание 01"),(HR457="ожидание 00"),(HR457="ожидание H1"),(HR457="ожидание G1"),(HR457="ожидание F1"),(HR457="ожидание E1"),(HR457="ожидание D1"),(HR457="ожидание C1"),(HR457="ожидание B1"),(HR457="ожидание A1"))),"ожидание замечаний",IF((AND((OR((HQ457="выгружено 05"),(HQ457="выгружено 04"),(HQ457="выгружено 03"),(HQ457="выгружено 02"),(HQ457="выгружено 01"),(HQ457="выгружено 00"),(HQ457="выгружено H1"),(HQ457="выгружено G1"),(HQ457="выгружено F1"),(HQ457="выгружено E1"),(HQ457="выгружено D1"),(HQ457="выгружено C1"),(HQ457="выгружено B1"),(HQ457="выгружено A1"))),(OR(HR457=1,HR457=5)))),"Выпустить в 00",(IF(HQ457="не выгружено A1","не выгружено A1"))))))))))</f>
        <v>ожидание замечаний</v>
      </c>
      <c r="HU457" s="182" t="str">
        <f t="shared" ref="HU457:HU516" si="439">IF(AO457="","---/---",(IF(AZ457="аннулирован / VOID","аннулирован / VOID",(IF(GX457&gt;0,GX457,(IF(GO457&gt;0,GO457,(IF(GF457&gt;0,GF457,(IF(FW457&gt;0,FW457,(IF(FN457&gt;0,FN457,(IF(FE457&gt;0,FE457,((IF(EV457&gt;0,EV457,(IF(EM457&gt;0,EM457,(IF(ED457&gt;0,ED457,(IF(DU457&gt;0,DU457,(IF(DL457&gt;0,DL457,(IF(DC457&gt;0,DC457,(IF(CT457&gt;0,CT457,(IF(BM457&gt;0,BM457,"не выгружено A1"))))))))))))))))))))))))))))))))</f>
        <v>0055-P2-GA1-CPC-TRM-00653</v>
      </c>
      <c r="HV457" s="191">
        <f t="shared" ref="HV457:HV516" si="440">IF(AO457="","---/---",(IF(AZ457="аннулирован / VOID","аннулирован / VOID",(IF(GX457&gt;0,GW457,(IF(GO457&gt;0,GN457,(IF(GF457&gt;0,GE457,(IF(FW457&gt;0,FV457,(IF(FN457&gt;0,FM457,(IF(FE457&gt;0,FD457,((IF(EV457&gt;0,EU457,(IF(EM457&gt;0,EL457,(IF(ED457&gt;0,EC457,(IF(DU457&gt;0,DT457,(IF(DL457&gt;0,DK457,(IF(DC457&gt;0,DB457,(IF(CT457&gt;0,CS457,(IF(BM457&gt;0,BL457,"не выгружено A1"))))))))))))))))))))))))))))))))</f>
        <v>44243</v>
      </c>
      <c r="HW457" s="184" t="str">
        <f t="shared" ref="HW457:HW516" si="441">IF(AO457="","---/---",(IF(AZ457="аннулирован / VOID","аннулирован / VOID",(IF(GX457&gt;0,(IF(HB457&gt;0,HB457,"ожидание 05")),(IF(GO457&gt;0,(IF(GS457&gt;0,GS457,"ожидание 04")),(IF(GF457&gt;0,(IF(GJ457&gt;0,GJ457,"ожидание 03")),(IF(FW457&gt;0,(IF(GA457&gt;0,GA457,"ожидание 02")),(IF(FN457&gt;0,(IF(FR457&gt;0,FR457,"ожидание 01")),(IF(FE457&gt;0,(IF(FI457&gt;0,FI457,"ожидание 00")),((IF(EV457&gt;0,(IF(EZ457&gt;0,EZ457,"ожидание H1")),(IF(EM457&gt;0,(IF(EQ457&gt;0,EQ457,"ожидание G1")),(IF(ED457&gt;0,(IF(EH457&gt;0,EH457,"ожидание F1")),(IF(DU457&gt;0,(IF(DY457&gt;0,DY457,"ожидание E1")),(IF(DL457&gt;0,(IF(DP457&gt;0,DP457,"ожидание D1")),(IF(DC457&gt;0,(IF(DG457&gt;0,DG457,"ожидание C1")),(IF(CT457&gt;0,(IF(CX457&gt;0,CX457,"ожидание B1")),(IF(BM457&gt;0,(IF(CO457&gt;0,CO457,"ожидание A1")),"не выгружено A1"))))))))))))))))))))))))))))))))</f>
        <v>ожидание A1</v>
      </c>
      <c r="HX457" s="191" t="str">
        <f t="shared" ref="HX457:HX516" si="442">IF(AO457="","---/---",(IF(AZ457="аннулирован / VOID","аннулирован / VOID",(IF(GX457&gt;0,(IF(HB457&gt;0,HA457,"ожидание 05")),(IF(GO457&gt;0,(IF(GS457&gt;0,GR457,"ожидание 04")),(IF(GF457&gt;0,(IF(GJ457&gt;0,GI457,"ожидание 03")),(IF(FW457&gt;0,(IF(GA457&gt;0,FZ457,"ожидание 02")),(IF(FN457&gt;0,(IF(FR457&gt;0,FQ457,"ожидание 01")),(IF(FE457&gt;0,(IF(FI457&gt;0,FH457,"ожидание 00")),((IF(EV457&gt;0,(IF(EZ457&gt;0,EY457,"ожидание H1")),(IF(EM457&gt;0,(IF(EQ457&gt;0,EP457,"ожидание G1")),(IF(ED457&gt;0,(IF(EH457&gt;0,EG457,"ожидание F1")),(IF(DU457&gt;0,(IF(DY457&gt;0,DX457,"ожидание E1")),(IF(DL457&gt;0,(IF(DP457&gt;0,DO457,"ожидание D1")),(IF(DC457&gt;0,(IF(DG457&gt;0,DF457,"ожидание C1")),(IF(CT457&gt;0,(IF(CX457&gt;0,CW457,"ожидание B1")),(IF(BM457&gt;0,(IF(CO457&gt;0,CN457,"ожидание A1")),"не выгружено A1"))))))))))))))))))))))))))))))))</f>
        <v>ожидание A1</v>
      </c>
      <c r="HY457" s="183"/>
      <c r="HZ457" s="182" t="str">
        <f t="shared" ref="HZ457:HZ516" si="443">IF(AO457="","---/---",(IF(AZ457="аннулирован / VOID","аннулирован / VOID",(IF(GX457&gt;0,("выгружено"),(IF(GO457&gt;0,("выгружено"),(IF(GF457&gt;0,("выгружено"),(IF(FW457&gt;0,("выгружено"),(IF(FN457&gt;0,("выгружено"),(IF(FE457&gt;0,("выгружено"),((IF(EV457&gt;0,("выгружено"),(IF(EM457&gt;0,("выгружено"),(IF(ED457&gt;0,("выгружено"),(IF(DU457&gt;0,("выгружено"),(IF(DL457&gt;0,("выгружено"),(IF(DC457&gt;0,("выгружено"),(IF(CT457&gt;0,("выгружено"),(IF(BM457&gt;0,("выгружено"),"не выгружено"))))))))))))))))))))))))))))))))</f>
        <v>выгружено</v>
      </c>
      <c r="IA457" s="182" t="str">
        <f t="shared" ref="IA457:IA516" si="444">IF(AO457="","---/---",(IF(AZ457="аннулирован / VOID","аннулирован / VOID",(IF(GX457&gt;0,("05"),(IF(GO457&gt;0,("04"),(IF(GF457&gt;0,("03"),(IF(FW457&gt;0,("02"),(IF(FN457&gt;0,("01"),(IF(FE457&gt;0,("00"),((IF(EV457&gt;0,("H1"),(IF(EM457&gt;0,("G1"),(IF(ED457&gt;0,("F1"),(IF(DU457&gt;0,("E1"),(IF(DL457&gt;0,("D1"),(IF(DC457&gt;0,("C1"),(IF(CT457&gt;0,("B1"),(IF(BM457&gt;0,("A1"),"A1"))))))))))))))))))))))))))))))))</f>
        <v>A1</v>
      </c>
      <c r="IB457" s="182" t="str">
        <f t="shared" ref="IB457:IB516" si="445">IF(AO457="","---/---",(IF(AZ457="аннулирован / VOID","аннулирован / VOID",(IF(GX457&gt;0,(IF(HB457&gt;0,HC457,"ожидание замечаний к ревизии")),(IF(GO457&gt;0,(IF(GS457&gt;0,GT457,"ожидание замечаний к ревизии")),(IF(GF457&gt;0,(IF(GJ457&gt;0,GK457,"ожидание замечаний к ревизии")),(IF(FW457&gt;0,(IF(GA457&gt;0,GB457,"ожидание замечаний к ревизии")),(IF(FN457&gt;0,(IF(FR457&gt;0,FS457,"ожидание замечаний к ревизии")),(IF(FE457&gt;0,(IF(FI457&gt;0,FJ457,"ожидание замечаний к ревизии")),((IF(EV457&gt;0,(IF(EZ457&gt;0,FA457,"ожидание замечаний к ревизии")),(IF(EM457&gt;0,(IF(EQ457&gt;0,ER457,"ожидание замечаний к ревизии")),(IF(ED457&gt;0,(IF(EH457&gt;0,EI457,"ожидание замечаний к ревизии")),(IF(DU457&gt;0,(IF(DY457&gt;0,DZ457,"ожидание замечаний к ревизии")),(IF(DL457&gt;0,(IF(DP457&gt;0,DQ457,"ожидание замечаний к ревизии")),(IF(DC457&gt;0,(IF(DG457&gt;0,DH457,"ожидание замечаний к ревизии")),(IF(CT457&gt;0,(IF(CX457&gt;0,CY457,"ожидание замечаний к ревизии")),(IF(BM457&gt;0,(IF(CO457&gt;0,CP457,"ожидание замечаний к ревизии")),"не выгружено"))))))))))))))))))))))))))))))))</f>
        <v>ожидание замечаний к ревизии</v>
      </c>
      <c r="IC457" s="182" t="str">
        <f t="shared" ref="IC457:IC516" si="446">IF(AO457="","---/---",(IF(AZ457="аннулирован / VOID","аннулирован / VOID",(IF(GX457&gt;0,(IF(HB457&gt;0,HC457,"05")),(IF(GO457&gt;0,(IF(GS457&gt;0,GT457,"04")),(IF(GF457&gt;0,(IF(GJ457&gt;0,GK457,"03")),(IF(FW457&gt;0,(IF(GA457&gt;0,GB457,"02")),(IF(FN457&gt;0,(IF(FR457&gt;0,FS457,"01")),(IF(FE457&gt;0,(IF(FI457&gt;0,FJ457,"00")),((IF(EV457&gt;0,(IF(EZ457&gt;0,FA457,"H1")),(IF(EM457&gt;0,(IF(EQ457&gt;0,ER457,"G1")),(IF(ED457&gt;0,(IF(EH457&gt;0,EI457,"F1")),(IF(DU457&gt;0,(IF(DY457&gt;0,DZ457,"E1")),(IF(DL457&gt;0,(IF(DP457&gt;0,DQ457,"D1")),(IF(DC457&gt;0,(IF(DG457&gt;0,DH457,"C1")),(IF(CT457&gt;0,(IF(CX457&gt;0,CY457,"B1")),(IF(BM457&gt;0,(IF(CO457&gt;0,CP457,"A1")),"A1"))))))))))))))))))))))))))))))))</f>
        <v>A1</v>
      </c>
      <c r="ID457" s="182" t="str">
        <f t="shared" ref="ID457:ID516" si="447">IF(AO457="","---/---",(IF(AZ457="аннулирован / VOID","аннулирован / VOID",(IF(GX457&gt;0,(IF(HB457&gt;0,HC457,"05")),(IF(GO457&gt;0,(IF(GS457&gt;0,GT457,"04")),(IF(GF457&gt;0,(IF(GJ457&gt;0,GK457,"03")),(IF(FW457&gt;0,(IF(GA457&gt;0,GB457,"02")),(IF(FN457&gt;0,(IF(FR457&gt;0,FS457,"01")),(IF(FE457&gt;0,(IF(FI457&gt;0,FJ457,"00")),((IF(EV457&gt;0,(IF(EZ457&gt;0,FA457,"H1")),(IF(EM457&gt;0,(IF(EQ457&gt;0,ER457,"G1")),(IF(ED457&gt;0,(IF(EH457&gt;0,EI457,"F1")),(IF(DU457&gt;0,(IF(DY457&gt;0,DZ457,"E1")),(IF(DL457&gt;0,(IF(DP457&gt;0,DQ457,"D1")),(IF(DC457&gt;0,(IF(DG457&gt;0,DH457,"C1")),(IF(CT457&gt;0,(IF(CX457&gt;0,CY457,"B1")),(IF(BM457&gt;0,(IF(CO457&gt;0,CP457,"A1")),"A1"))))))))))))))))))))))))))))))))</f>
        <v>A1</v>
      </c>
      <c r="IE457" s="185" t="str">
        <f t="shared" ref="IE457:IE516" si="448">IF(AO457="","---/---",(IF(AZ457="аннулирован / VOID","аннулирован / VOID",(IF(BM457&gt;0,"1","выгрузить A1")))))</f>
        <v>1</v>
      </c>
      <c r="IF457" s="135" t="s">
        <v>705</v>
      </c>
      <c r="IG457" s="181">
        <v>1</v>
      </c>
    </row>
    <row r="458" spans="1:289" s="57" customFormat="1" ht="56.25" hidden="1" customHeight="1">
      <c r="A458" s="6"/>
      <c r="B458" s="19" t="s">
        <v>156</v>
      </c>
      <c r="C458" s="19" t="s">
        <v>157</v>
      </c>
      <c r="D458" s="5"/>
      <c r="E458" s="5"/>
      <c r="F458" s="5"/>
      <c r="G458" s="5"/>
      <c r="H458" s="5" t="s">
        <v>727</v>
      </c>
      <c r="I458" s="5" t="s">
        <v>736</v>
      </c>
      <c r="J458" s="5"/>
      <c r="K458" s="5"/>
      <c r="L458" s="5"/>
      <c r="M458" s="5"/>
      <c r="N458" s="5"/>
      <c r="O458" s="5"/>
      <c r="P458" s="5" t="s">
        <v>753</v>
      </c>
      <c r="Q458" s="5" t="s">
        <v>754</v>
      </c>
      <c r="R458" s="5" t="s">
        <v>206</v>
      </c>
      <c r="S458" s="5" t="s">
        <v>360</v>
      </c>
      <c r="T458" s="5" t="s">
        <v>361</v>
      </c>
      <c r="U458" s="5" t="s">
        <v>158</v>
      </c>
      <c r="V458" s="5"/>
      <c r="W458" s="19" t="str">
        <f>CONCATENATE(X458,"-",Y458,"-",Z458,AA458,,AB458,"-",AC458)</f>
        <v>5-11-JDMCU-0001</v>
      </c>
      <c r="X458" s="19" t="s">
        <v>755</v>
      </c>
      <c r="Y458" s="19" t="s">
        <v>184</v>
      </c>
      <c r="Z458" s="19" t="s">
        <v>302</v>
      </c>
      <c r="AA458" s="19" t="s">
        <v>305</v>
      </c>
      <c r="AB458" s="19" t="s">
        <v>355</v>
      </c>
      <c r="AC458" s="19" t="s">
        <v>188</v>
      </c>
      <c r="AD458" s="5"/>
      <c r="AE458" s="19">
        <v>4</v>
      </c>
      <c r="AF458" s="19" t="s">
        <v>180</v>
      </c>
      <c r="AG458" s="19" t="s">
        <v>184</v>
      </c>
      <c r="AH458" s="19">
        <v>522</v>
      </c>
      <c r="AI458" s="19" t="s">
        <v>192</v>
      </c>
      <c r="AJ458" s="5"/>
      <c r="AK458" s="5"/>
      <c r="AL458" s="5" t="s">
        <v>120</v>
      </c>
      <c r="AM458" s="5"/>
      <c r="AN458" s="5" t="s">
        <v>170</v>
      </c>
      <c r="AO458" s="5" t="str">
        <f>CONCATENATE("0055-",B458,"-",C458,"-","4",".",AE458,".",AF458,".",AG458,".",AH458,"-",AL458,".",AN458,"-",AI458)</f>
        <v>0055-CPC-GA1-4.4.3.11.522-ATH1.SB-0002</v>
      </c>
      <c r="AP458" s="5" t="str">
        <f>CONCATENATE("0055-",B458,"-",C458,"-","4",".",AE458,".",AF458,".",AG458,".",AH458,"-",AL458,"-",AN458,"-",AI458,"_",BD458,"_",U458)</f>
        <v>0055-CPC-GA1-4.4.3.11.522-ATH1-SB-0002_A1_ER</v>
      </c>
      <c r="AQ458" s="13" t="s">
        <v>323</v>
      </c>
      <c r="AR458" s="13" t="s">
        <v>395</v>
      </c>
      <c r="AS458" s="13" t="s">
        <v>500</v>
      </c>
      <c r="AT458" s="13" t="s">
        <v>499</v>
      </c>
      <c r="AU458" s="13" t="s">
        <v>321</v>
      </c>
      <c r="AV458" s="13" t="s">
        <v>336</v>
      </c>
      <c r="AW458" s="13" t="str">
        <f>CONCATENATE(AQ458," ",AS458,CHAR(10),W458,CHAR(10),AU458)</f>
        <v>DCS Marshalling Cabinet for IS and NON-IS channels
5-11-JDMCU-0001
Electrical circuits</v>
      </c>
      <c r="AX458" s="13" t="str">
        <f>CONCATENATE(AR458," ",AT458,CHAR(10),W458,CHAR(10),AV458)</f>
        <v>Шкаф кроссовый РСУ, аналоговые и дискретные сигналы, искробезопасный и неискробезопасный
5-11-JDMCU-0001
Схема электрическая принципиальная</v>
      </c>
      <c r="AY458" s="5"/>
      <c r="AZ458" s="5" t="s">
        <v>490</v>
      </c>
      <c r="BA458" s="5" t="s">
        <v>489</v>
      </c>
      <c r="BB458" s="5" t="str">
        <f>IF(FW458&gt;0,"02",IF(FN458&gt;0,"01",IF(FE458&gt;0,"00",IF(EM458&gt;0,"G1",IF(ED458&gt;0,"F1",IF(DU458&gt;0,"E1",IF(DL458&gt;0,"D1",IF(DC458&gt;0,"C1",IF(CT458&gt;0,"B1",IF(BM458&gt;0,"A1","-"))))))))))</f>
        <v>A1</v>
      </c>
      <c r="BC458" s="167" t="str">
        <f t="shared" si="428"/>
        <v>IFR</v>
      </c>
      <c r="BD458" s="5" t="str">
        <f t="shared" si="429"/>
        <v>A1</v>
      </c>
      <c r="BE458" s="5"/>
      <c r="BF458" s="5"/>
      <c r="BG458" s="12"/>
      <c r="BH458" s="5"/>
      <c r="BI458" s="5"/>
      <c r="BJ458" s="54">
        <f>FB458-(28+15)</f>
        <v>44166</v>
      </c>
      <c r="BK458" s="54">
        <f ca="1">IF(BM458&gt;0,BL458,IF(BJ458&lt;TODAY(),WORKDAY(TODAY(),10),BJ458))</f>
        <v>44243</v>
      </c>
      <c r="BL458" s="193">
        <v>44243</v>
      </c>
      <c r="BM458" s="167" t="s">
        <v>778</v>
      </c>
      <c r="BN458" s="167"/>
      <c r="BO458" s="167"/>
      <c r="BP458" s="167"/>
      <c r="BQ458" s="167"/>
      <c r="BR458" s="157"/>
      <c r="BS458" s="157"/>
      <c r="BT458" s="157"/>
      <c r="BU458" s="157"/>
      <c r="BV458" s="157"/>
      <c r="BW458" s="147"/>
      <c r="BX458" s="147"/>
      <c r="BY458" s="147"/>
      <c r="BZ458" s="147"/>
      <c r="CA458" s="147"/>
      <c r="CB458" s="125"/>
      <c r="CC458" s="125"/>
      <c r="CD458" s="125"/>
      <c r="CE458" s="125"/>
      <c r="CF458" s="125"/>
      <c r="CG458" s="125"/>
      <c r="CH458" s="125"/>
      <c r="CI458" s="125"/>
      <c r="CJ458" s="125"/>
      <c r="CK458" s="125"/>
      <c r="CL458" s="24">
        <f>WORKDAY(BJ458,20)</f>
        <v>44194</v>
      </c>
      <c r="CM458" s="24">
        <f ca="1">IF(BM458&gt;0,WORKDAY(BK458,10),"-")</f>
        <v>44257</v>
      </c>
      <c r="CN458" s="54"/>
      <c r="CO458" s="117"/>
      <c r="CP458" s="34"/>
      <c r="CQ458" s="24">
        <f>WORKDAY(CL458,10)</f>
        <v>44208</v>
      </c>
      <c r="CR458" s="24" t="str">
        <f>IF(CO458&gt;0,WORKDAY(CM458,10),"-")</f>
        <v>-</v>
      </c>
      <c r="CS458" s="54"/>
      <c r="CT458" s="5"/>
      <c r="CU458" s="24" t="str">
        <f>IF(CT458&gt;0,WORKDAY(CQ458,10),"-")</f>
        <v>-</v>
      </c>
      <c r="CV458" s="24" t="str">
        <f>IF(CT458&gt;0,WORKDAY(CR458,10),"-")</f>
        <v>-</v>
      </c>
      <c r="CW458" s="54"/>
      <c r="CX458" s="5"/>
      <c r="CY458" s="34"/>
      <c r="CZ458" s="24" t="str">
        <f>IF(CX458&gt;0,WORKDAY(CU458,10),"-")</f>
        <v>-</v>
      </c>
      <c r="DA458" s="24" t="str">
        <f>IF(CX458&gt;0,WORKDAY(CV458,10),"-")</f>
        <v>-</v>
      </c>
      <c r="DB458" s="24"/>
      <c r="DC458" s="5"/>
      <c r="DD458" s="24" t="str">
        <f>IF(DC458&gt;0,WORKDAY(CZ458,10),"-")</f>
        <v>-</v>
      </c>
      <c r="DE458" s="24" t="str">
        <f>IF(DC458&gt;0,WORKDAY(DA458,10),"-")</f>
        <v>-</v>
      </c>
      <c r="DF458" s="5"/>
      <c r="DG458" s="5"/>
      <c r="DH458" s="54"/>
      <c r="DI458" s="24" t="str">
        <f>IF(DG458&gt;0,WORKDAY(DD458,10),"-")</f>
        <v>-</v>
      </c>
      <c r="DJ458" s="24" t="str">
        <f>IF(DG458&gt;0,WORKDAY(DE458,10),"-")</f>
        <v>-</v>
      </c>
      <c r="DK458" s="5"/>
      <c r="DL458" s="5"/>
      <c r="DM458" s="24" t="str">
        <f>IF(DL458&gt;0,WORKDAY(DI458,10),"-")</f>
        <v>-</v>
      </c>
      <c r="DN458" s="24" t="str">
        <f>IF(DL458&gt;0,WORKDAY(DJ458,10),"-")</f>
        <v>-</v>
      </c>
      <c r="DO458" s="5"/>
      <c r="DP458" s="5"/>
      <c r="DQ458" s="54"/>
      <c r="DR458" s="24" t="str">
        <f>IF(DP458&gt;0,WORKDAY(DM458,10),"-")</f>
        <v>-</v>
      </c>
      <c r="DS458" s="24" t="str">
        <f>IF(DP458&gt;0,WORKDAY(DN458,10),"-")</f>
        <v>-</v>
      </c>
      <c r="DT458" s="5"/>
      <c r="DU458" s="5"/>
      <c r="DV458" s="24" t="str">
        <f>IF(DU458&gt;0,WORKDAY(DR458,10),"-")</f>
        <v>-</v>
      </c>
      <c r="DW458" s="24" t="str">
        <f>IF(DU458&gt;0,WORKDAY(DS458,10),"-")</f>
        <v>-</v>
      </c>
      <c r="DX458" s="5"/>
      <c r="DY458" s="5"/>
      <c r="DZ458" s="54"/>
      <c r="EA458" s="24" t="str">
        <f>IF(DY458&gt;0,WORKDAY(DV458,10),"-")</f>
        <v>-</v>
      </c>
      <c r="EB458" s="24" t="str">
        <f>IF(DY458&gt;0,WORKDAY(DW458,10),"-")</f>
        <v>-</v>
      </c>
      <c r="EC458" s="5"/>
      <c r="ED458" s="5"/>
      <c r="EE458" s="24" t="str">
        <f>IF(ED458&gt;0,WORKDAY(EA458,10),"-")</f>
        <v>-</v>
      </c>
      <c r="EF458" s="24" t="str">
        <f>IF(ED458&gt;0,WORKDAY(EB458,10),"-")</f>
        <v>-</v>
      </c>
      <c r="EG458" s="5"/>
      <c r="EH458" s="5"/>
      <c r="EI458" s="54"/>
      <c r="EJ458" s="24" t="str">
        <f>IF(EH458&gt;0,WORKDAY(EE458,10),"-")</f>
        <v>-</v>
      </c>
      <c r="EK458" s="24" t="str">
        <f>IF(EH458&gt;0,WORKDAY(EF458,10),"-")</f>
        <v>-</v>
      </c>
      <c r="EL458" s="5"/>
      <c r="EM458" s="5"/>
      <c r="EN458" s="24" t="str">
        <f>IF(EM458&gt;0,WORKDAY(EJ458,10),"-")</f>
        <v>-</v>
      </c>
      <c r="EO458" s="24" t="str">
        <f>IF(EM458&gt;0,WORKDAY(EK458,10),"-")</f>
        <v>-</v>
      </c>
      <c r="EP458" s="5"/>
      <c r="EQ458" s="5"/>
      <c r="ER458" s="54"/>
      <c r="ES458" s="54"/>
      <c r="ET458" s="54"/>
      <c r="EU458" s="54"/>
      <c r="EV458" s="54"/>
      <c r="EW458" s="24"/>
      <c r="EX458" s="24"/>
      <c r="EY458" s="167"/>
      <c r="EZ458" s="167"/>
      <c r="FA458" s="193"/>
      <c r="FB458" s="214">
        <v>44209</v>
      </c>
      <c r="FC458" s="214">
        <f ca="1">IF(BK458&gt;0,IF(DC458&gt;0,WORKDAY(DB458,20),IF(CT458&gt;0,WORKDAY(CS458,30),IF(CO458&gt;0,WORKDAY(CN458,40),FB458))),"-")</f>
        <v>44209</v>
      </c>
      <c r="FD458" s="167"/>
      <c r="FE458" s="167"/>
      <c r="FF458" s="24" t="str">
        <f>IF(FE458&gt;0,WORKDAY(FB458,10),"-")</f>
        <v>-</v>
      </c>
      <c r="FG458" s="24" t="str">
        <f>IF(FE458&gt;0,WORKDAY(FC458,10),"-")</f>
        <v>-</v>
      </c>
      <c r="FH458" s="5"/>
      <c r="FI458" s="5"/>
      <c r="FJ458" s="34"/>
      <c r="FK458" s="24">
        <f t="shared" si="430"/>
        <v>44237</v>
      </c>
      <c r="FL458" s="24">
        <f>FK458</f>
        <v>44237</v>
      </c>
      <c r="FM458" s="5"/>
      <c r="FN458" s="5"/>
      <c r="FO458" s="24" t="str">
        <f>IF(FN458&gt;0,WORKDAY(FK458,10),"-")</f>
        <v>-</v>
      </c>
      <c r="FP458" s="24" t="str">
        <f>IF(FN458&gt;0,WORKDAY(FL458,10),"-")</f>
        <v>-</v>
      </c>
      <c r="FQ458" s="5"/>
      <c r="FR458" s="5"/>
      <c r="FS458" s="54"/>
      <c r="FT458" s="24">
        <f t="shared" si="431"/>
        <v>44265</v>
      </c>
      <c r="FU458" s="24">
        <f>FT458</f>
        <v>44265</v>
      </c>
      <c r="FV458" s="5"/>
      <c r="FW458" s="5"/>
      <c r="FX458" s="24" t="str">
        <f>IF(FW458&gt;0,WORKDAY(FT458,10),"-")</f>
        <v>-</v>
      </c>
      <c r="FY458" s="24" t="str">
        <f>IF(FW458&gt;0,WORKDAY(FU458,10),"-")</f>
        <v>-</v>
      </c>
      <c r="FZ458" s="5"/>
      <c r="GA458" s="5"/>
      <c r="GB458" s="54"/>
      <c r="GC458" s="54"/>
      <c r="GD458" s="54"/>
      <c r="GE458" s="54"/>
      <c r="GF458" s="54"/>
      <c r="GG458" s="54"/>
      <c r="GH458" s="54"/>
      <c r="GI458" s="54"/>
      <c r="GJ458" s="54"/>
      <c r="GK458" s="54"/>
      <c r="GL458" s="54"/>
      <c r="GM458" s="54"/>
      <c r="GN458" s="54"/>
      <c r="GO458" s="54"/>
      <c r="GP458" s="54"/>
      <c r="GQ458" s="54"/>
      <c r="GR458" s="54"/>
      <c r="GS458" s="54"/>
      <c r="GT458" s="54"/>
      <c r="GU458" s="54"/>
      <c r="GV458" s="54"/>
      <c r="GW458" s="54"/>
      <c r="GX458" s="54"/>
      <c r="GY458" s="54"/>
      <c r="GZ458" s="193"/>
      <c r="HA458" s="54"/>
      <c r="HB458" s="54"/>
      <c r="HC458" s="54"/>
      <c r="HD458" s="34">
        <f t="shared" ca="1" si="432"/>
        <v>1</v>
      </c>
      <c r="HE458" s="25">
        <f t="shared" ca="1" si="404"/>
        <v>6.8389057750759875E-4</v>
      </c>
      <c r="HF458" s="25">
        <f t="shared" ca="1" si="405"/>
        <v>1.5197568389057751E-3</v>
      </c>
      <c r="HG458" s="25">
        <f t="shared" ca="1" si="406"/>
        <v>9.0543259557344079E-4</v>
      </c>
      <c r="HH458" s="25">
        <f t="shared" ca="1" si="407"/>
        <v>2.012072434607646E-3</v>
      </c>
      <c r="HI458" s="25"/>
      <c r="HJ458" s="25"/>
      <c r="HK458" s="5"/>
      <c r="HL458" s="24">
        <f t="shared" ca="1" si="427"/>
        <v>44243</v>
      </c>
      <c r="HM458" s="107"/>
      <c r="HO458" s="204" t="str">
        <f t="shared" si="433"/>
        <v>ожидание A1</v>
      </c>
      <c r="HP458" s="204" t="str">
        <f t="shared" si="434"/>
        <v>не выгружено 00</v>
      </c>
      <c r="HQ458" s="182" t="str">
        <f t="shared" si="435"/>
        <v>выгружено A1</v>
      </c>
      <c r="HR458" s="182" t="str">
        <f t="shared" si="436"/>
        <v>ожидание A1</v>
      </c>
      <c r="HS458" s="182" t="b">
        <f t="shared" si="437"/>
        <v>0</v>
      </c>
      <c r="HT458" s="182" t="str">
        <f t="shared" si="438"/>
        <v>ожидание замечаний</v>
      </c>
      <c r="HU458" s="182" t="str">
        <f t="shared" si="439"/>
        <v>0055-P2-GA1-CPC-TRM-00653</v>
      </c>
      <c r="HV458" s="191">
        <f t="shared" si="440"/>
        <v>44243</v>
      </c>
      <c r="HW458" s="184" t="str">
        <f t="shared" si="441"/>
        <v>ожидание A1</v>
      </c>
      <c r="HX458" s="191" t="str">
        <f t="shared" si="442"/>
        <v>ожидание A1</v>
      </c>
      <c r="HY458" s="183"/>
      <c r="HZ458" s="182" t="str">
        <f t="shared" si="443"/>
        <v>выгружено</v>
      </c>
      <c r="IA458" s="182" t="str">
        <f t="shared" si="444"/>
        <v>A1</v>
      </c>
      <c r="IB458" s="182" t="str">
        <f t="shared" si="445"/>
        <v>ожидание замечаний к ревизии</v>
      </c>
      <c r="IC458" s="182" t="str">
        <f t="shared" si="446"/>
        <v>A1</v>
      </c>
      <c r="ID458" s="182" t="str">
        <f t="shared" si="447"/>
        <v>A1</v>
      </c>
      <c r="IE458" s="185" t="str">
        <f t="shared" si="448"/>
        <v>1</v>
      </c>
      <c r="IF458" s="135" t="s">
        <v>705</v>
      </c>
      <c r="IG458" s="181">
        <v>1</v>
      </c>
    </row>
    <row r="459" spans="1:289" s="57" customFormat="1" ht="57" hidden="1" customHeight="1">
      <c r="A459" s="6"/>
      <c r="B459" s="19" t="s">
        <v>156</v>
      </c>
      <c r="C459" s="19" t="s">
        <v>157</v>
      </c>
      <c r="D459" s="5"/>
      <c r="E459" s="5"/>
      <c r="F459" s="5"/>
      <c r="G459" s="5"/>
      <c r="H459" s="5" t="s">
        <v>727</v>
      </c>
      <c r="I459" s="5" t="s">
        <v>736</v>
      </c>
      <c r="J459" s="5"/>
      <c r="K459" s="5"/>
      <c r="L459" s="5"/>
      <c r="M459" s="5"/>
      <c r="N459" s="5"/>
      <c r="O459" s="5"/>
      <c r="P459" s="5" t="s">
        <v>753</v>
      </c>
      <c r="Q459" s="5" t="s">
        <v>754</v>
      </c>
      <c r="R459" s="5" t="s">
        <v>206</v>
      </c>
      <c r="S459" s="5" t="s">
        <v>360</v>
      </c>
      <c r="T459" s="5" t="s">
        <v>361</v>
      </c>
      <c r="U459" s="5" t="s">
        <v>158</v>
      </c>
      <c r="V459" s="5"/>
      <c r="W459" s="19" t="str">
        <f>CONCATENATE(X459,"-",Y459,"-",Z459,AA459,,AB459,"-",AC459)</f>
        <v>5-11-JDMCU-0001</v>
      </c>
      <c r="X459" s="19" t="s">
        <v>755</v>
      </c>
      <c r="Y459" s="19" t="s">
        <v>184</v>
      </c>
      <c r="Z459" s="19" t="s">
        <v>302</v>
      </c>
      <c r="AA459" s="19" t="s">
        <v>305</v>
      </c>
      <c r="AB459" s="19" t="s">
        <v>355</v>
      </c>
      <c r="AC459" s="19" t="s">
        <v>188</v>
      </c>
      <c r="AD459" s="5"/>
      <c r="AE459" s="19">
        <v>4</v>
      </c>
      <c r="AF459" s="19" t="s">
        <v>180</v>
      </c>
      <c r="AG459" s="19" t="s">
        <v>184</v>
      </c>
      <c r="AH459" s="19">
        <v>522</v>
      </c>
      <c r="AI459" s="19" t="s">
        <v>192</v>
      </c>
      <c r="AJ459" s="5"/>
      <c r="AK459" s="5"/>
      <c r="AL459" s="5" t="s">
        <v>120</v>
      </c>
      <c r="AM459" s="5"/>
      <c r="AN459" s="5" t="s">
        <v>546</v>
      </c>
      <c r="AO459" s="5" t="str">
        <f>CONCATENATE("0055-",B459,"-",C459,"-","4",".",AE459,".",AF459,".",AG459,".",AH459,"-",AL459,".",AN459,"-",AI459)</f>
        <v>0055-CPC-GA1-4.4.3.11.522-ATH1.JH-0002</v>
      </c>
      <c r="AP459" s="5" t="str">
        <f>CONCATENATE("0055-",B459,"-",C459,"-","4",".",AE459,".",AF459,".",AG459,".",AH459,"-",AL459,"-",AN459,"-",AI459,"_",BD459,"_",U459)</f>
        <v>0055-CPC-GA1-4.4.3.11.522-ATH1-JH-0002_-_ER</v>
      </c>
      <c r="AQ459" s="13" t="s">
        <v>323</v>
      </c>
      <c r="AR459" s="13" t="s">
        <v>395</v>
      </c>
      <c r="AS459" s="13" t="s">
        <v>500</v>
      </c>
      <c r="AT459" s="13" t="s">
        <v>499</v>
      </c>
      <c r="AU459" s="13" t="s">
        <v>286</v>
      </c>
      <c r="AV459" s="13" t="s">
        <v>287</v>
      </c>
      <c r="AW459" s="13" t="str">
        <f>CONCATENATE(AQ459," ",AS459,CHAR(10),W459,CHAR(10),AU459)</f>
        <v>DCS Marshalling Cabinet for IS and NON-IS channels
5-11-JDMCU-0001
Passport</v>
      </c>
      <c r="AX459" s="13" t="str">
        <f>CONCATENATE(AR459," ",AT459,CHAR(10),W459,CHAR(10),AV459)</f>
        <v>Шкаф кроссовый РСУ, аналоговые и дискретные сигналы, искробезопасный и неискробезопасный
5-11-JDMCU-0001
Паспорт</v>
      </c>
      <c r="AY459" s="5"/>
      <c r="AZ459" s="5" t="s">
        <v>490</v>
      </c>
      <c r="BA459" s="5" t="s">
        <v>489</v>
      </c>
      <c r="BB459" s="5" t="str">
        <f>IF(FW459&gt;0,"02",IF(FN459&gt;0,"01",IF(FE459&gt;0,"00",IF(EM459&gt;0,"G1",IF(ED459&gt;0,"F1",IF(DU459&gt;0,"E1",IF(DL459&gt;0,"D1",IF(DC459&gt;0,"C1",IF(CT459&gt;0,"B1",IF(BM459&gt;0,"A1","-"))))))))))</f>
        <v>-</v>
      </c>
      <c r="BC459" s="167" t="str">
        <f t="shared" si="428"/>
        <v>-</v>
      </c>
      <c r="BD459" s="5" t="str">
        <f t="shared" si="429"/>
        <v>-</v>
      </c>
      <c r="BE459" s="5"/>
      <c r="BF459" s="5"/>
      <c r="BG459" s="12"/>
      <c r="BH459" s="5"/>
      <c r="BI459" s="5"/>
      <c r="BJ459" s="54">
        <f>FB459-(28+15)</f>
        <v>44227</v>
      </c>
      <c r="BK459" s="54">
        <f ca="1">IF(BM459&gt;0,BL459,IF(BJ459&lt;TODAY(),WORKDAY(TODAY(),10),BJ459))</f>
        <v>44294</v>
      </c>
      <c r="BL459" s="54"/>
      <c r="BM459" s="5"/>
      <c r="BN459" s="167"/>
      <c r="BO459" s="167"/>
      <c r="BP459" s="167"/>
      <c r="BQ459" s="167"/>
      <c r="BR459" s="157"/>
      <c r="BS459" s="157"/>
      <c r="BT459" s="157"/>
      <c r="BU459" s="157"/>
      <c r="BV459" s="157"/>
      <c r="BW459" s="147"/>
      <c r="BX459" s="147"/>
      <c r="BY459" s="147"/>
      <c r="BZ459" s="147"/>
      <c r="CA459" s="147"/>
      <c r="CB459" s="125"/>
      <c r="CC459" s="125"/>
      <c r="CD459" s="125"/>
      <c r="CE459" s="125"/>
      <c r="CF459" s="125"/>
      <c r="CG459" s="125"/>
      <c r="CH459" s="125"/>
      <c r="CI459" s="125"/>
      <c r="CJ459" s="125"/>
      <c r="CK459" s="125"/>
      <c r="CL459" s="24">
        <f>WORKDAY(BJ459,20)</f>
        <v>44253</v>
      </c>
      <c r="CM459" s="24" t="str">
        <f>IF(BM459&gt;0,WORKDAY(BK459,10),"-")</f>
        <v>-</v>
      </c>
      <c r="CN459" s="54"/>
      <c r="CO459" s="117"/>
      <c r="CP459" s="34">
        <v>3</v>
      </c>
      <c r="CQ459" s="24">
        <f>WORKDAY(CL459,10)</f>
        <v>44267</v>
      </c>
      <c r="CR459" s="24" t="str">
        <f>IF(CO459&gt;0,WORKDAY(CM459,10),"-")</f>
        <v>-</v>
      </c>
      <c r="CS459" s="54"/>
      <c r="CT459" s="5"/>
      <c r="CU459" s="24" t="str">
        <f>IF(CT459&gt;0,WORKDAY(CQ459,10),"-")</f>
        <v>-</v>
      </c>
      <c r="CV459" s="24" t="str">
        <f>IF(CT459&gt;0,WORKDAY(CR459,10),"-")</f>
        <v>-</v>
      </c>
      <c r="CW459" s="54"/>
      <c r="CX459" s="5"/>
      <c r="CY459" s="34"/>
      <c r="CZ459" s="24" t="str">
        <f>IF(CX459&gt;0,WORKDAY(CU459,10),"-")</f>
        <v>-</v>
      </c>
      <c r="DA459" s="24" t="str">
        <f>IF(CX459&gt;0,WORKDAY(CV459,10),"-")</f>
        <v>-</v>
      </c>
      <c r="DB459" s="24"/>
      <c r="DC459" s="5"/>
      <c r="DD459" s="24" t="str">
        <f>IF(DC459&gt;0,WORKDAY(CZ459,10),"-")</f>
        <v>-</v>
      </c>
      <c r="DE459" s="24" t="str">
        <f>IF(DC459&gt;0,WORKDAY(DA459,10),"-")</f>
        <v>-</v>
      </c>
      <c r="DF459" s="5"/>
      <c r="DG459" s="5"/>
      <c r="DH459" s="54"/>
      <c r="DI459" s="24" t="str">
        <f>IF(DG459&gt;0,WORKDAY(DD459,10),"-")</f>
        <v>-</v>
      </c>
      <c r="DJ459" s="24" t="str">
        <f>IF(DG459&gt;0,WORKDAY(DE459,10),"-")</f>
        <v>-</v>
      </c>
      <c r="DK459" s="5"/>
      <c r="DL459" s="5"/>
      <c r="DM459" s="24" t="str">
        <f>IF(DL459&gt;0,WORKDAY(DI459,10),"-")</f>
        <v>-</v>
      </c>
      <c r="DN459" s="24" t="str">
        <f>IF(DL459&gt;0,WORKDAY(DJ459,10),"-")</f>
        <v>-</v>
      </c>
      <c r="DO459" s="5"/>
      <c r="DP459" s="5"/>
      <c r="DQ459" s="54"/>
      <c r="DR459" s="24" t="str">
        <f>IF(DP459&gt;0,WORKDAY(DM459,10),"-")</f>
        <v>-</v>
      </c>
      <c r="DS459" s="24" t="str">
        <f>IF(DP459&gt;0,WORKDAY(DN459,10),"-")</f>
        <v>-</v>
      </c>
      <c r="DT459" s="5"/>
      <c r="DU459" s="5"/>
      <c r="DV459" s="24" t="str">
        <f>IF(DU459&gt;0,WORKDAY(DR459,10),"-")</f>
        <v>-</v>
      </c>
      <c r="DW459" s="24" t="str">
        <f>IF(DU459&gt;0,WORKDAY(DS459,10),"-")</f>
        <v>-</v>
      </c>
      <c r="DX459" s="5"/>
      <c r="DY459" s="5"/>
      <c r="DZ459" s="54"/>
      <c r="EA459" s="24" t="str">
        <f>IF(DY459&gt;0,WORKDAY(DV459,10),"-")</f>
        <v>-</v>
      </c>
      <c r="EB459" s="24" t="str">
        <f>IF(DY459&gt;0,WORKDAY(DW459,10),"-")</f>
        <v>-</v>
      </c>
      <c r="EC459" s="5"/>
      <c r="ED459" s="5"/>
      <c r="EE459" s="24" t="str">
        <f>IF(ED459&gt;0,WORKDAY(EA459,10),"-")</f>
        <v>-</v>
      </c>
      <c r="EF459" s="24" t="str">
        <f>IF(ED459&gt;0,WORKDAY(EB459,10),"-")</f>
        <v>-</v>
      </c>
      <c r="EG459" s="5"/>
      <c r="EH459" s="5"/>
      <c r="EI459" s="54"/>
      <c r="EJ459" s="24" t="str">
        <f>IF(EH459&gt;0,WORKDAY(EE459,10),"-")</f>
        <v>-</v>
      </c>
      <c r="EK459" s="24" t="str">
        <f>IF(EH459&gt;0,WORKDAY(EF459,10),"-")</f>
        <v>-</v>
      </c>
      <c r="EL459" s="5"/>
      <c r="EM459" s="5"/>
      <c r="EN459" s="24" t="str">
        <f>IF(EM459&gt;0,WORKDAY(EJ459,10),"-")</f>
        <v>-</v>
      </c>
      <c r="EO459" s="24" t="str">
        <f>IF(EM459&gt;0,WORKDAY(EK459,10),"-")</f>
        <v>-</v>
      </c>
      <c r="EP459" s="5"/>
      <c r="EQ459" s="5"/>
      <c r="ER459" s="54"/>
      <c r="ES459" s="54"/>
      <c r="ET459" s="54"/>
      <c r="EU459" s="54"/>
      <c r="EV459" s="54"/>
      <c r="EW459" s="24"/>
      <c r="EX459" s="24"/>
      <c r="EY459" s="167"/>
      <c r="EZ459" s="167"/>
      <c r="FA459" s="193"/>
      <c r="FB459" s="214">
        <v>44270</v>
      </c>
      <c r="FC459" s="214">
        <f ca="1">IF(BK459&gt;0,IF(DC459&gt;0,WORKDAY(DB459,20),IF(CT459&gt;0,WORKDAY(CS459,30),IF(CO459&gt;0,WORKDAY(CN459,40),FB459))),"-")</f>
        <v>44270</v>
      </c>
      <c r="FD459" s="167"/>
      <c r="FE459" s="167"/>
      <c r="FF459" s="24" t="str">
        <f>IF(FE459&gt;0,WORKDAY(FB459,10),"-")</f>
        <v>-</v>
      </c>
      <c r="FG459" s="24" t="str">
        <f>IF(FE459&gt;0,WORKDAY(FC459,10),"-")</f>
        <v>-</v>
      </c>
      <c r="FH459" s="5"/>
      <c r="FI459" s="5"/>
      <c r="FJ459" s="34"/>
      <c r="FK459" s="24"/>
      <c r="FL459" s="24">
        <f>FK459</f>
        <v>0</v>
      </c>
      <c r="FM459" s="5"/>
      <c r="FN459" s="5"/>
      <c r="FO459" s="24" t="str">
        <f>IF(FN459&gt;0,WORKDAY(FK459,10),"-")</f>
        <v>-</v>
      </c>
      <c r="FP459" s="24" t="str">
        <f>IF(FN459&gt;0,WORKDAY(FL459,10),"-")</f>
        <v>-</v>
      </c>
      <c r="FQ459" s="5"/>
      <c r="FR459" s="5"/>
      <c r="FS459" s="54"/>
      <c r="FT459" s="24"/>
      <c r="FU459" s="24">
        <f>FT459</f>
        <v>0</v>
      </c>
      <c r="FV459" s="5"/>
      <c r="FW459" s="5"/>
      <c r="FX459" s="24" t="str">
        <f>IF(FW459&gt;0,WORKDAY(FT459,10),"-")</f>
        <v>-</v>
      </c>
      <c r="FY459" s="24" t="str">
        <f>IF(FW459&gt;0,WORKDAY(FU459,10),"-")</f>
        <v>-</v>
      </c>
      <c r="FZ459" s="5"/>
      <c r="GA459" s="5"/>
      <c r="GB459" s="54"/>
      <c r="GC459" s="54"/>
      <c r="GD459" s="54"/>
      <c r="GE459" s="54"/>
      <c r="GF459" s="54"/>
      <c r="GG459" s="54"/>
      <c r="GH459" s="54"/>
      <c r="GI459" s="54"/>
      <c r="GJ459" s="54"/>
      <c r="GK459" s="54"/>
      <c r="GL459" s="54"/>
      <c r="GM459" s="54"/>
      <c r="GN459" s="54"/>
      <c r="GO459" s="54"/>
      <c r="GP459" s="54"/>
      <c r="GQ459" s="54"/>
      <c r="GR459" s="54"/>
      <c r="GS459" s="54"/>
      <c r="GT459" s="54"/>
      <c r="GU459" s="54"/>
      <c r="GV459" s="54"/>
      <c r="GW459" s="54"/>
      <c r="GX459" s="54"/>
      <c r="GY459" s="54"/>
      <c r="GZ459" s="193"/>
      <c r="HA459" s="54"/>
      <c r="HB459" s="54"/>
      <c r="HC459" s="54"/>
      <c r="HD459" s="34">
        <f t="shared" ca="1" si="432"/>
        <v>1</v>
      </c>
      <c r="HE459" s="25">
        <f t="shared" si="404"/>
        <v>0</v>
      </c>
      <c r="HF459" s="25">
        <f t="shared" ca="1" si="405"/>
        <v>1.5197568389057751E-3</v>
      </c>
      <c r="HG459" s="25">
        <f t="shared" si="406"/>
        <v>0</v>
      </c>
      <c r="HH459" s="25">
        <f t="shared" ca="1" si="407"/>
        <v>2.012072434607646E-3</v>
      </c>
      <c r="HI459" s="25"/>
      <c r="HJ459" s="25"/>
      <c r="HK459" s="5"/>
      <c r="HL459" s="24" t="str">
        <f t="shared" ca="1" si="427"/>
        <v>-</v>
      </c>
      <c r="HM459" s="107"/>
      <c r="HO459" s="204" t="str">
        <f t="shared" si="433"/>
        <v>не выгружено A1</v>
      </c>
      <c r="HP459" s="204" t="str">
        <f t="shared" si="434"/>
        <v>не выгружено 00</v>
      </c>
      <c r="HQ459" s="182" t="str">
        <f t="shared" si="435"/>
        <v>не выгружено A1</v>
      </c>
      <c r="HR459" s="182" t="str">
        <f t="shared" si="436"/>
        <v>не выгружено A1</v>
      </c>
      <c r="HS459" s="182" t="b">
        <f t="shared" si="437"/>
        <v>0</v>
      </c>
      <c r="HT459" s="182" t="str">
        <f t="shared" si="438"/>
        <v>не выгружено A1</v>
      </c>
      <c r="HU459" s="182" t="str">
        <f t="shared" si="439"/>
        <v>не выгружено A1</v>
      </c>
      <c r="HV459" s="191" t="str">
        <f t="shared" si="440"/>
        <v>не выгружено A1</v>
      </c>
      <c r="HW459" s="184" t="str">
        <f t="shared" si="441"/>
        <v>не выгружено A1</v>
      </c>
      <c r="HX459" s="191" t="str">
        <f t="shared" si="442"/>
        <v>не выгружено A1</v>
      </c>
      <c r="HY459" s="183"/>
      <c r="HZ459" s="182" t="str">
        <f t="shared" si="443"/>
        <v>не выгружено</v>
      </c>
      <c r="IA459" s="182" t="str">
        <f t="shared" si="444"/>
        <v>A1</v>
      </c>
      <c r="IB459" s="182" t="str">
        <f t="shared" si="445"/>
        <v>не выгружено</v>
      </c>
      <c r="IC459" s="182" t="str">
        <f t="shared" si="446"/>
        <v>A1</v>
      </c>
      <c r="ID459" s="182" t="str">
        <f t="shared" si="447"/>
        <v>A1</v>
      </c>
      <c r="IE459" s="185" t="str">
        <f t="shared" si="448"/>
        <v>выгрузить A1</v>
      </c>
      <c r="IF459" s="135" t="s">
        <v>705</v>
      </c>
      <c r="IG459" s="181">
        <v>1</v>
      </c>
    </row>
    <row r="460" spans="1:289" s="87" customFormat="1" ht="15" hidden="1" customHeight="1">
      <c r="A460" s="17"/>
      <c r="B460" s="20"/>
      <c r="C460" s="20"/>
      <c r="D460" s="18"/>
      <c r="E460" s="18"/>
      <c r="F460" s="18"/>
      <c r="G460" s="18"/>
      <c r="H460" s="18"/>
      <c r="I460" s="18"/>
      <c r="J460" s="18"/>
      <c r="K460" s="18"/>
      <c r="L460" s="18"/>
      <c r="M460" s="18"/>
      <c r="N460" s="18"/>
      <c r="O460" s="18"/>
      <c r="P460" s="18"/>
      <c r="Q460" s="18"/>
      <c r="R460" s="18"/>
      <c r="S460" s="18"/>
      <c r="T460" s="18"/>
      <c r="U460" s="18"/>
      <c r="V460" s="18"/>
      <c r="W460" s="20"/>
      <c r="X460" s="20"/>
      <c r="Y460" s="20"/>
      <c r="Z460" s="20"/>
      <c r="AA460" s="20"/>
      <c r="AB460" s="20"/>
      <c r="AC460" s="20"/>
      <c r="AD460" s="18"/>
      <c r="AE460" s="20"/>
      <c r="AF460" s="20"/>
      <c r="AG460" s="20"/>
      <c r="AH460" s="20"/>
      <c r="AI460" s="20"/>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71"/>
      <c r="BO460" s="171"/>
      <c r="BP460" s="171"/>
      <c r="BQ460" s="171"/>
      <c r="BR460" s="161"/>
      <c r="BS460" s="161"/>
      <c r="BT460" s="161"/>
      <c r="BU460" s="161"/>
      <c r="BV460" s="161"/>
      <c r="BW460" s="151"/>
      <c r="BX460" s="151"/>
      <c r="BY460" s="151"/>
      <c r="BZ460" s="151"/>
      <c r="CA460" s="151"/>
      <c r="CB460" s="129"/>
      <c r="CC460" s="129"/>
      <c r="CD460" s="129"/>
      <c r="CE460" s="129"/>
      <c r="CF460" s="129"/>
      <c r="CG460" s="129"/>
      <c r="CH460" s="129"/>
      <c r="CI460" s="129"/>
      <c r="CJ460" s="129"/>
      <c r="CK460" s="129"/>
      <c r="CL460" s="18"/>
      <c r="CM460" s="18"/>
      <c r="CN460" s="18"/>
      <c r="CO460" s="118"/>
      <c r="CP460" s="48"/>
      <c r="CQ460" s="18"/>
      <c r="CR460" s="18"/>
      <c r="CS460" s="18"/>
      <c r="CT460" s="18"/>
      <c r="CU460" s="18"/>
      <c r="CV460" s="18"/>
      <c r="CW460" s="18"/>
      <c r="CX460" s="18"/>
      <c r="CY460" s="34"/>
      <c r="CZ460" s="18"/>
      <c r="DA460" s="18"/>
      <c r="DB460" s="18"/>
      <c r="DC460" s="18"/>
      <c r="DD460" s="18"/>
      <c r="DE460" s="18"/>
      <c r="DF460" s="18"/>
      <c r="DG460" s="18"/>
      <c r="DH460" s="45"/>
      <c r="DI460" s="18"/>
      <c r="DJ460" s="18"/>
      <c r="DK460" s="18"/>
      <c r="DL460" s="18"/>
      <c r="DM460" s="18"/>
      <c r="DN460" s="18"/>
      <c r="DO460" s="18"/>
      <c r="DP460" s="18"/>
      <c r="DQ460" s="45"/>
      <c r="DR460" s="18"/>
      <c r="DS460" s="18"/>
      <c r="DT460" s="18"/>
      <c r="DU460" s="18"/>
      <c r="DV460" s="18"/>
      <c r="DW460" s="18"/>
      <c r="DX460" s="18"/>
      <c r="DY460" s="18"/>
      <c r="DZ460" s="45"/>
      <c r="EA460" s="18"/>
      <c r="EB460" s="18"/>
      <c r="EC460" s="18"/>
      <c r="ED460" s="18"/>
      <c r="EE460" s="18"/>
      <c r="EF460" s="18"/>
      <c r="EG460" s="18"/>
      <c r="EH460" s="18"/>
      <c r="EI460" s="45"/>
      <c r="EJ460" s="18"/>
      <c r="EK460" s="18"/>
      <c r="EL460" s="18"/>
      <c r="EM460" s="18"/>
      <c r="EN460" s="18"/>
      <c r="EO460" s="18"/>
      <c r="EP460" s="18"/>
      <c r="EQ460" s="18"/>
      <c r="ER460" s="45"/>
      <c r="ES460" s="110"/>
      <c r="ET460" s="110"/>
      <c r="EU460" s="110"/>
      <c r="EV460" s="110"/>
      <c r="EW460" s="192"/>
      <c r="EX460" s="192"/>
      <c r="EY460" s="192"/>
      <c r="EZ460" s="192"/>
      <c r="FA460" s="199"/>
      <c r="FB460" s="214"/>
      <c r="FC460" s="214"/>
      <c r="FD460" s="18"/>
      <c r="FE460" s="18"/>
      <c r="FF460" s="18"/>
      <c r="FG460" s="18"/>
      <c r="FH460" s="18"/>
      <c r="FI460" s="18"/>
      <c r="FJ460" s="34"/>
      <c r="FK460" s="18"/>
      <c r="FL460" s="18"/>
      <c r="FM460" s="18"/>
      <c r="FN460" s="18"/>
      <c r="FO460" s="18"/>
      <c r="FP460" s="18"/>
      <c r="FQ460" s="18"/>
      <c r="FR460" s="18"/>
      <c r="FS460" s="45"/>
      <c r="FT460" s="18"/>
      <c r="FU460" s="18"/>
      <c r="FV460" s="18"/>
      <c r="FW460" s="18"/>
      <c r="FX460" s="18"/>
      <c r="FY460" s="18"/>
      <c r="FZ460" s="18"/>
      <c r="GA460" s="18"/>
      <c r="GB460" s="45"/>
      <c r="GC460" s="110"/>
      <c r="GD460" s="110"/>
      <c r="GE460" s="110"/>
      <c r="GF460" s="110"/>
      <c r="GG460" s="110"/>
      <c r="GH460" s="110"/>
      <c r="GI460" s="110"/>
      <c r="GJ460" s="110"/>
      <c r="GK460" s="110"/>
      <c r="GL460" s="110"/>
      <c r="GM460" s="110"/>
      <c r="GN460" s="110"/>
      <c r="GO460" s="110"/>
      <c r="GP460" s="110"/>
      <c r="GQ460" s="110"/>
      <c r="GR460" s="110"/>
      <c r="GS460" s="110"/>
      <c r="GT460" s="110"/>
      <c r="GU460" s="110"/>
      <c r="GV460" s="110"/>
      <c r="GW460" s="110"/>
      <c r="GX460" s="110"/>
      <c r="GY460" s="45"/>
      <c r="GZ460" s="199"/>
      <c r="HA460" s="110"/>
      <c r="HB460" s="110"/>
      <c r="HC460" s="110"/>
      <c r="HD460" s="34">
        <f t="shared" si="432"/>
        <v>0</v>
      </c>
      <c r="HE460" s="25">
        <f t="shared" si="404"/>
        <v>0</v>
      </c>
      <c r="HF460" s="25">
        <f t="shared" si="405"/>
        <v>0</v>
      </c>
      <c r="HG460" s="25">
        <f t="shared" si="406"/>
        <v>0</v>
      </c>
      <c r="HH460" s="25">
        <f t="shared" si="407"/>
        <v>0</v>
      </c>
      <c r="HI460" s="25"/>
      <c r="HJ460" s="18"/>
      <c r="HK460" s="18"/>
      <c r="HL460" s="24" t="str">
        <f t="shared" si="427"/>
        <v>-</v>
      </c>
      <c r="HM460" s="107"/>
      <c r="HN460" s="85"/>
      <c r="HO460" s="204" t="str">
        <f t="shared" si="433"/>
        <v>---/---</v>
      </c>
      <c r="HP460" s="204" t="str">
        <f t="shared" si="434"/>
        <v>---/---</v>
      </c>
      <c r="HQ460" s="182" t="str">
        <f t="shared" si="435"/>
        <v>---/---</v>
      </c>
      <c r="HR460" s="182" t="str">
        <f t="shared" si="436"/>
        <v>---/---</v>
      </c>
      <c r="HS460" s="182" t="b">
        <f t="shared" si="437"/>
        <v>0</v>
      </c>
      <c r="HT460" s="182" t="str">
        <f t="shared" si="438"/>
        <v>---/---</v>
      </c>
      <c r="HU460" s="182" t="str">
        <f t="shared" si="439"/>
        <v>---/---</v>
      </c>
      <c r="HV460" s="191" t="str">
        <f t="shared" si="440"/>
        <v>---/---</v>
      </c>
      <c r="HW460" s="184" t="str">
        <f t="shared" si="441"/>
        <v>---/---</v>
      </c>
      <c r="HX460" s="191" t="str">
        <f t="shared" si="442"/>
        <v>---/---</v>
      </c>
      <c r="HY460" s="183"/>
      <c r="HZ460" s="182" t="str">
        <f t="shared" si="443"/>
        <v>---/---</v>
      </c>
      <c r="IA460" s="182" t="str">
        <f t="shared" si="444"/>
        <v>---/---</v>
      </c>
      <c r="IB460" s="182" t="str">
        <f t="shared" si="445"/>
        <v>---/---</v>
      </c>
      <c r="IC460" s="182" t="str">
        <f t="shared" si="446"/>
        <v>---/---</v>
      </c>
      <c r="ID460" s="182" t="str">
        <f t="shared" si="447"/>
        <v>---/---</v>
      </c>
      <c r="IE460" s="185" t="str">
        <f t="shared" si="448"/>
        <v>---/---</v>
      </c>
      <c r="IF460" s="135" t="s">
        <v>717</v>
      </c>
      <c r="IG460" s="181">
        <v>1</v>
      </c>
      <c r="IH460" s="85"/>
      <c r="II460" s="85"/>
      <c r="IJ460" s="85"/>
      <c r="IK460" s="85"/>
      <c r="IL460" s="85"/>
      <c r="IM460" s="85"/>
      <c r="IN460" s="85"/>
      <c r="IO460" s="85"/>
      <c r="IP460" s="85"/>
      <c r="IQ460" s="85"/>
      <c r="IR460" s="85"/>
      <c r="IS460" s="85"/>
      <c r="IT460" s="85"/>
      <c r="IU460" s="85"/>
      <c r="IV460" s="85"/>
      <c r="IW460" s="85"/>
      <c r="IX460" s="85"/>
      <c r="IY460" s="85"/>
      <c r="IZ460" s="85"/>
      <c r="JA460" s="85"/>
      <c r="JB460" s="85"/>
      <c r="JC460" s="85"/>
      <c r="JD460" s="85"/>
      <c r="JE460" s="85"/>
      <c r="JF460" s="85"/>
      <c r="JG460" s="85"/>
      <c r="JH460" s="85"/>
      <c r="JI460" s="85"/>
      <c r="JJ460" s="85"/>
      <c r="JK460" s="85"/>
      <c r="JL460" s="85"/>
      <c r="JM460" s="85"/>
      <c r="JN460" s="85"/>
      <c r="JO460" s="85"/>
      <c r="JP460" s="85"/>
      <c r="JQ460" s="85"/>
      <c r="JR460" s="85"/>
      <c r="JS460" s="85"/>
      <c r="JT460" s="85"/>
      <c r="JU460" s="85"/>
      <c r="JV460" s="85"/>
      <c r="JW460" s="85"/>
      <c r="JX460" s="85"/>
      <c r="JY460" s="85"/>
      <c r="JZ460" s="85"/>
      <c r="KA460" s="85"/>
      <c r="KB460" s="85"/>
      <c r="KC460" s="85"/>
    </row>
    <row r="461" spans="1:289" s="57" customFormat="1" ht="60" hidden="1" customHeight="1">
      <c r="A461" s="6"/>
      <c r="B461" s="19" t="s">
        <v>156</v>
      </c>
      <c r="C461" s="19" t="s">
        <v>157</v>
      </c>
      <c r="D461" s="5"/>
      <c r="E461" s="5"/>
      <c r="F461" s="5"/>
      <c r="G461" s="5"/>
      <c r="H461" s="5" t="s">
        <v>727</v>
      </c>
      <c r="I461" s="5" t="s">
        <v>736</v>
      </c>
      <c r="J461" s="5"/>
      <c r="K461" s="5"/>
      <c r="L461" s="5"/>
      <c r="M461" s="5"/>
      <c r="N461" s="5"/>
      <c r="O461" s="5"/>
      <c r="P461" s="5" t="s">
        <v>753</v>
      </c>
      <c r="Q461" s="5" t="s">
        <v>754</v>
      </c>
      <c r="R461" s="5" t="s">
        <v>206</v>
      </c>
      <c r="S461" s="5" t="s">
        <v>360</v>
      </c>
      <c r="T461" s="5" t="s">
        <v>361</v>
      </c>
      <c r="U461" s="5" t="s">
        <v>158</v>
      </c>
      <c r="V461" s="5"/>
      <c r="W461" s="19" t="str">
        <f>CONCATENATE(X461,"-",Y461,"-",Z461,AA461,,AB461,"-",AC461)</f>
        <v>5-11-JDMCU-0002</v>
      </c>
      <c r="X461" s="19" t="s">
        <v>755</v>
      </c>
      <c r="Y461" s="19" t="s">
        <v>184</v>
      </c>
      <c r="Z461" s="19" t="s">
        <v>302</v>
      </c>
      <c r="AA461" s="19" t="s">
        <v>305</v>
      </c>
      <c r="AB461" s="19" t="s">
        <v>355</v>
      </c>
      <c r="AC461" s="19" t="s">
        <v>192</v>
      </c>
      <c r="AD461" s="5"/>
      <c r="AE461" s="19">
        <v>4</v>
      </c>
      <c r="AF461" s="19" t="s">
        <v>180</v>
      </c>
      <c r="AG461" s="19" t="s">
        <v>184</v>
      </c>
      <c r="AH461" s="19">
        <v>522</v>
      </c>
      <c r="AI461" s="19" t="s">
        <v>193</v>
      </c>
      <c r="AJ461" s="5"/>
      <c r="AK461" s="5"/>
      <c r="AL461" s="5" t="s">
        <v>120</v>
      </c>
      <c r="AM461" s="5"/>
      <c r="AN461" s="5" t="s">
        <v>167</v>
      </c>
      <c r="AO461" s="5" t="str">
        <f>CONCATENATE("0055-",B461,"-",C461,"-","4",".",AE461,".",AF461,".",AG461,".",AH461,"-",AL461,".",AN461,"-",AI461)</f>
        <v>0055-CPC-GA1-4.4.3.11.522-ATH1.RD-0003</v>
      </c>
      <c r="AP461" s="5" t="str">
        <f>CONCATENATE("0055-",B461,"-",C461,"-","4",".",AE461,".",AF461,".",AG461,".",AH461,"-",AL461,"-",AN461,"-",AI461,"_",BD461,"_",U461)</f>
        <v>0055-CPC-GA1-4.4.3.11.522-ATH1-RD-0003_A1_ER</v>
      </c>
      <c r="AQ461" s="13" t="s">
        <v>323</v>
      </c>
      <c r="AR461" s="13" t="s">
        <v>395</v>
      </c>
      <c r="AS461" s="13" t="s">
        <v>500</v>
      </c>
      <c r="AT461" s="13" t="s">
        <v>499</v>
      </c>
      <c r="AU461" s="13" t="s">
        <v>318</v>
      </c>
      <c r="AV461" s="13" t="s">
        <v>333</v>
      </c>
      <c r="AW461" s="13" t="str">
        <f>CONCATENATE(AQ461," ",AS461,CHAR(10),W461,CHAR(10),AU461)</f>
        <v>DCS Marshalling Cabinet for IS and NON-IS channels
5-11-JDMCU-0002
List of drawings</v>
      </c>
      <c r="AX461" s="13" t="str">
        <f>CONCATENATE(AR461," ",AT461,CHAR(10),W461,CHAR(10),AV461)</f>
        <v>Шкаф кроссовый РСУ, аналоговые и дискретные сигналы, искробезопасный и неискробезопасный
5-11-JDMCU-0002
Ведомость документов</v>
      </c>
      <c r="AY461" s="5"/>
      <c r="AZ461" s="5" t="s">
        <v>490</v>
      </c>
      <c r="BA461" s="5" t="s">
        <v>489</v>
      </c>
      <c r="BB461" s="5" t="str">
        <f>IF(FW461&gt;0,"02",IF(FN461&gt;0,"01",IF(FE461&gt;0,"00",IF(EM461&gt;0,"G1",IF(ED461&gt;0,"F1",IF(DU461&gt;0,"E1",IF(DL461&gt;0,"D1",IF(DC461&gt;0,"C1",IF(CT461&gt;0,"B1",IF(BM461&gt;0,"A1","-"))))))))))</f>
        <v>A1</v>
      </c>
      <c r="BC461" s="167" t="str">
        <f t="shared" ref="BC461:BC465" si="449">IF(OR(BB461="A1",BB461="B1",BB461="C1",BB461="D1",BB461="E1",BB461="F1",BB461="G1",BB461="H1"),"IFR",IF(OR(BB461="00",BB461="01",BB461="02",BB461="03",BB461="04",BB461="05"),"IFU","-"))</f>
        <v>IFR</v>
      </c>
      <c r="BD461" s="5" t="str">
        <f t="shared" ref="BD461:BD465" si="450">BB461</f>
        <v>A1</v>
      </c>
      <c r="BE461" s="5"/>
      <c r="BF461" s="5"/>
      <c r="BG461" s="12"/>
      <c r="BH461" s="5"/>
      <c r="BI461" s="5"/>
      <c r="BJ461" s="54">
        <f>FB461-(28+15)</f>
        <v>44166</v>
      </c>
      <c r="BK461" s="54">
        <f ca="1">IF(BM461&gt;0,BL461,IF(BJ461&lt;TODAY(),WORKDAY(TODAY(),10),BJ461))</f>
        <v>44243</v>
      </c>
      <c r="BL461" s="193">
        <v>44243</v>
      </c>
      <c r="BM461" s="167" t="s">
        <v>778</v>
      </c>
      <c r="BN461" s="167"/>
      <c r="BO461" s="167"/>
      <c r="BP461" s="167"/>
      <c r="BQ461" s="167"/>
      <c r="BR461" s="157"/>
      <c r="BS461" s="157"/>
      <c r="BT461" s="157"/>
      <c r="BU461" s="157"/>
      <c r="BV461" s="157"/>
      <c r="BW461" s="147"/>
      <c r="BX461" s="147"/>
      <c r="BY461" s="147"/>
      <c r="BZ461" s="147"/>
      <c r="CA461" s="147"/>
      <c r="CB461" s="125"/>
      <c r="CC461" s="125"/>
      <c r="CD461" s="125"/>
      <c r="CE461" s="125"/>
      <c r="CF461" s="125"/>
      <c r="CG461" s="125"/>
      <c r="CH461" s="125"/>
      <c r="CI461" s="125"/>
      <c r="CJ461" s="125"/>
      <c r="CK461" s="125"/>
      <c r="CL461" s="24">
        <f>WORKDAY(BJ461,20)</f>
        <v>44194</v>
      </c>
      <c r="CM461" s="24">
        <f ca="1">IF(BM461&gt;0,WORKDAY(BK461,10),"-")</f>
        <v>44257</v>
      </c>
      <c r="CN461" s="54"/>
      <c r="CO461" s="117"/>
      <c r="CP461" s="34"/>
      <c r="CQ461" s="24">
        <f>WORKDAY(CL461,10)</f>
        <v>44208</v>
      </c>
      <c r="CR461" s="24" t="str">
        <f>IF(CO461&gt;0,WORKDAY(CM461,10),"-")</f>
        <v>-</v>
      </c>
      <c r="CS461" s="54"/>
      <c r="CT461" s="5"/>
      <c r="CU461" s="24" t="str">
        <f>IF(CT461&gt;0,WORKDAY(CQ461,10),"-")</f>
        <v>-</v>
      </c>
      <c r="CV461" s="24" t="str">
        <f>IF(CT461&gt;0,WORKDAY(CR461,10),"-")</f>
        <v>-</v>
      </c>
      <c r="CW461" s="54"/>
      <c r="CX461" s="5"/>
      <c r="CY461" s="34"/>
      <c r="CZ461" s="24" t="str">
        <f>IF(CX461&gt;0,WORKDAY(CU461,10),"-")</f>
        <v>-</v>
      </c>
      <c r="DA461" s="24" t="str">
        <f>IF(CX461&gt;0,WORKDAY(CV461,10),"-")</f>
        <v>-</v>
      </c>
      <c r="DB461" s="24"/>
      <c r="DC461" s="5"/>
      <c r="DD461" s="24" t="str">
        <f>IF(DC461&gt;0,WORKDAY(CZ461,10),"-")</f>
        <v>-</v>
      </c>
      <c r="DE461" s="24" t="str">
        <f>IF(DC461&gt;0,WORKDAY(DA461,10),"-")</f>
        <v>-</v>
      </c>
      <c r="DF461" s="5"/>
      <c r="DG461" s="5"/>
      <c r="DH461" s="54"/>
      <c r="DI461" s="24" t="str">
        <f>IF(DG461&gt;0,WORKDAY(DD461,10),"-")</f>
        <v>-</v>
      </c>
      <c r="DJ461" s="24" t="str">
        <f>IF(DG461&gt;0,WORKDAY(DE461,10),"-")</f>
        <v>-</v>
      </c>
      <c r="DK461" s="5"/>
      <c r="DL461" s="5"/>
      <c r="DM461" s="24" t="str">
        <f>IF(DL461&gt;0,WORKDAY(DI461,10),"-")</f>
        <v>-</v>
      </c>
      <c r="DN461" s="24" t="str">
        <f>IF(DL461&gt;0,WORKDAY(DJ461,10),"-")</f>
        <v>-</v>
      </c>
      <c r="DO461" s="5"/>
      <c r="DP461" s="5"/>
      <c r="DQ461" s="54"/>
      <c r="DR461" s="24" t="str">
        <f>IF(DP461&gt;0,WORKDAY(DM461,10),"-")</f>
        <v>-</v>
      </c>
      <c r="DS461" s="24" t="str">
        <f>IF(DP461&gt;0,WORKDAY(DN461,10),"-")</f>
        <v>-</v>
      </c>
      <c r="DT461" s="5"/>
      <c r="DU461" s="5"/>
      <c r="DV461" s="24" t="str">
        <f>IF(DU461&gt;0,WORKDAY(DR461,10),"-")</f>
        <v>-</v>
      </c>
      <c r="DW461" s="24" t="str">
        <f>IF(DU461&gt;0,WORKDAY(DS461,10),"-")</f>
        <v>-</v>
      </c>
      <c r="DX461" s="5"/>
      <c r="DY461" s="5"/>
      <c r="DZ461" s="54"/>
      <c r="EA461" s="24" t="str">
        <f>IF(DY461&gt;0,WORKDAY(DV461,10),"-")</f>
        <v>-</v>
      </c>
      <c r="EB461" s="24" t="str">
        <f>IF(DY461&gt;0,WORKDAY(DW461,10),"-")</f>
        <v>-</v>
      </c>
      <c r="EC461" s="5"/>
      <c r="ED461" s="5"/>
      <c r="EE461" s="24" t="str">
        <f>IF(ED461&gt;0,WORKDAY(EA461,10),"-")</f>
        <v>-</v>
      </c>
      <c r="EF461" s="24" t="str">
        <f>IF(ED461&gt;0,WORKDAY(EB461,10),"-")</f>
        <v>-</v>
      </c>
      <c r="EG461" s="5"/>
      <c r="EH461" s="5"/>
      <c r="EI461" s="54"/>
      <c r="EJ461" s="24" t="str">
        <f>IF(EH461&gt;0,WORKDAY(EE461,10),"-")</f>
        <v>-</v>
      </c>
      <c r="EK461" s="24" t="str">
        <f>IF(EH461&gt;0,WORKDAY(EF461,10),"-")</f>
        <v>-</v>
      </c>
      <c r="EL461" s="5"/>
      <c r="EM461" s="5"/>
      <c r="EN461" s="24" t="str">
        <f>IF(EM461&gt;0,WORKDAY(EJ461,10),"-")</f>
        <v>-</v>
      </c>
      <c r="EO461" s="24" t="str">
        <f>IF(EM461&gt;0,WORKDAY(EK461,10),"-")</f>
        <v>-</v>
      </c>
      <c r="EP461" s="5"/>
      <c r="EQ461" s="5"/>
      <c r="ER461" s="54"/>
      <c r="ES461" s="54"/>
      <c r="ET461" s="54"/>
      <c r="EU461" s="54"/>
      <c r="EV461" s="54"/>
      <c r="EW461" s="24"/>
      <c r="EX461" s="24"/>
      <c r="EY461" s="167"/>
      <c r="EZ461" s="167"/>
      <c r="FA461" s="193"/>
      <c r="FB461" s="214">
        <v>44209</v>
      </c>
      <c r="FC461" s="214">
        <f ca="1">IF(BK461&gt;0,IF(DC461&gt;0,WORKDAY(DB461,20),IF(CT461&gt;0,WORKDAY(CS461,30),IF(CO461&gt;0,WORKDAY(CN461,40),FB461))),"-")</f>
        <v>44209</v>
      </c>
      <c r="FD461" s="167"/>
      <c r="FE461" s="167"/>
      <c r="FF461" s="24" t="str">
        <f>IF(FE461&gt;0,WORKDAY(FB461,10),"-")</f>
        <v>-</v>
      </c>
      <c r="FG461" s="24" t="str">
        <f>IF(FE461&gt;0,WORKDAY(FC461,10),"-")</f>
        <v>-</v>
      </c>
      <c r="FH461" s="5"/>
      <c r="FI461" s="5"/>
      <c r="FJ461" s="34"/>
      <c r="FK461" s="24">
        <f t="shared" ref="FK461:FK464" si="451">WORKDAY(FB461,20)</f>
        <v>44237</v>
      </c>
      <c r="FL461" s="24">
        <f>FK461</f>
        <v>44237</v>
      </c>
      <c r="FM461" s="5"/>
      <c r="FN461" s="5"/>
      <c r="FO461" s="24" t="str">
        <f>IF(FN461&gt;0,WORKDAY(FK461,10),"-")</f>
        <v>-</v>
      </c>
      <c r="FP461" s="24" t="str">
        <f>IF(FN461&gt;0,WORKDAY(FL461,10),"-")</f>
        <v>-</v>
      </c>
      <c r="FQ461" s="5"/>
      <c r="FR461" s="5"/>
      <c r="FS461" s="54"/>
      <c r="FT461" s="24">
        <f t="shared" ref="FT461:FT464" si="452">WORKDAY(FK461,20)</f>
        <v>44265</v>
      </c>
      <c r="FU461" s="24">
        <f>FT461</f>
        <v>44265</v>
      </c>
      <c r="FV461" s="5"/>
      <c r="FW461" s="5"/>
      <c r="FX461" s="24" t="str">
        <f>IF(FW461&gt;0,WORKDAY(FT461,10),"-")</f>
        <v>-</v>
      </c>
      <c r="FY461" s="24" t="str">
        <f>IF(FW461&gt;0,WORKDAY(FU461,10),"-")</f>
        <v>-</v>
      </c>
      <c r="FZ461" s="5"/>
      <c r="GA461" s="5"/>
      <c r="GB461" s="54"/>
      <c r="GC461" s="54"/>
      <c r="GD461" s="54"/>
      <c r="GE461" s="54"/>
      <c r="GF461" s="54"/>
      <c r="GG461" s="54"/>
      <c r="GH461" s="54"/>
      <c r="GI461" s="54"/>
      <c r="GJ461" s="54"/>
      <c r="GK461" s="54"/>
      <c r="GL461" s="54"/>
      <c r="GM461" s="54"/>
      <c r="GN461" s="54"/>
      <c r="GO461" s="54"/>
      <c r="GP461" s="54"/>
      <c r="GQ461" s="54"/>
      <c r="GR461" s="54"/>
      <c r="GS461" s="54"/>
      <c r="GT461" s="54"/>
      <c r="GU461" s="54"/>
      <c r="GV461" s="54"/>
      <c r="GW461" s="54"/>
      <c r="GX461" s="54"/>
      <c r="GY461" s="54"/>
      <c r="GZ461" s="193"/>
      <c r="HA461" s="54"/>
      <c r="HB461" s="54"/>
      <c r="HC461" s="54"/>
      <c r="HD461" s="34">
        <f t="shared" ca="1" si="432"/>
        <v>1</v>
      </c>
      <c r="HE461" s="25">
        <f t="shared" ca="1" si="404"/>
        <v>6.8389057750759875E-4</v>
      </c>
      <c r="HF461" s="25">
        <f t="shared" ca="1" si="405"/>
        <v>1.5197568389057751E-3</v>
      </c>
      <c r="HG461" s="25">
        <f t="shared" ca="1" si="406"/>
        <v>9.0543259557344079E-4</v>
      </c>
      <c r="HH461" s="25">
        <f t="shared" ca="1" si="407"/>
        <v>2.012072434607646E-3</v>
      </c>
      <c r="HI461" s="25"/>
      <c r="HJ461" s="25"/>
      <c r="HK461" s="5"/>
      <c r="HL461" s="24">
        <f t="shared" ca="1" si="427"/>
        <v>44243</v>
      </c>
      <c r="HM461" s="107"/>
      <c r="HO461" s="204" t="str">
        <f t="shared" si="433"/>
        <v>ожидание A1</v>
      </c>
      <c r="HP461" s="204" t="str">
        <f t="shared" si="434"/>
        <v>не выгружено 00</v>
      </c>
      <c r="HQ461" s="182" t="str">
        <f t="shared" si="435"/>
        <v>выгружено A1</v>
      </c>
      <c r="HR461" s="182" t="str">
        <f t="shared" si="436"/>
        <v>ожидание A1</v>
      </c>
      <c r="HS461" s="182" t="b">
        <f t="shared" si="437"/>
        <v>0</v>
      </c>
      <c r="HT461" s="182" t="str">
        <f t="shared" si="438"/>
        <v>ожидание замечаний</v>
      </c>
      <c r="HU461" s="182" t="str">
        <f t="shared" si="439"/>
        <v>0055-P2-GA1-CPC-TRM-00653</v>
      </c>
      <c r="HV461" s="191">
        <f t="shared" si="440"/>
        <v>44243</v>
      </c>
      <c r="HW461" s="184" t="str">
        <f t="shared" si="441"/>
        <v>ожидание A1</v>
      </c>
      <c r="HX461" s="191" t="str">
        <f t="shared" si="442"/>
        <v>ожидание A1</v>
      </c>
      <c r="HY461" s="183"/>
      <c r="HZ461" s="182" t="str">
        <f t="shared" si="443"/>
        <v>выгружено</v>
      </c>
      <c r="IA461" s="182" t="str">
        <f t="shared" si="444"/>
        <v>A1</v>
      </c>
      <c r="IB461" s="182" t="str">
        <f t="shared" si="445"/>
        <v>ожидание замечаний к ревизии</v>
      </c>
      <c r="IC461" s="182" t="str">
        <f t="shared" si="446"/>
        <v>A1</v>
      </c>
      <c r="ID461" s="182" t="str">
        <f t="shared" si="447"/>
        <v>A1</v>
      </c>
      <c r="IE461" s="185" t="str">
        <f t="shared" si="448"/>
        <v>1</v>
      </c>
      <c r="IF461" s="135" t="s">
        <v>705</v>
      </c>
      <c r="IG461" s="181">
        <v>1</v>
      </c>
    </row>
    <row r="462" spans="1:289" s="57" customFormat="1" ht="60" hidden="1" customHeight="1">
      <c r="A462" s="6"/>
      <c r="B462" s="19" t="s">
        <v>156</v>
      </c>
      <c r="C462" s="19" t="s">
        <v>157</v>
      </c>
      <c r="D462" s="5"/>
      <c r="E462" s="5"/>
      <c r="F462" s="5"/>
      <c r="G462" s="5"/>
      <c r="H462" s="5" t="s">
        <v>727</v>
      </c>
      <c r="I462" s="5" t="s">
        <v>736</v>
      </c>
      <c r="J462" s="5"/>
      <c r="K462" s="5"/>
      <c r="L462" s="5"/>
      <c r="M462" s="5"/>
      <c r="N462" s="5"/>
      <c r="O462" s="5"/>
      <c r="P462" s="5" t="s">
        <v>753</v>
      </c>
      <c r="Q462" s="5" t="s">
        <v>754</v>
      </c>
      <c r="R462" s="5" t="s">
        <v>206</v>
      </c>
      <c r="S462" s="5" t="s">
        <v>360</v>
      </c>
      <c r="T462" s="5" t="s">
        <v>361</v>
      </c>
      <c r="U462" s="5" t="s">
        <v>158</v>
      </c>
      <c r="V462" s="5"/>
      <c r="W462" s="19" t="str">
        <f>CONCATENATE(X462,"-",Y462,"-",Z462,AA462,,AB462,"-",AC462)</f>
        <v>5-11-JDMCU-0002</v>
      </c>
      <c r="X462" s="19" t="s">
        <v>755</v>
      </c>
      <c r="Y462" s="19" t="s">
        <v>184</v>
      </c>
      <c r="Z462" s="19" t="s">
        <v>302</v>
      </c>
      <c r="AA462" s="19" t="s">
        <v>305</v>
      </c>
      <c r="AB462" s="19" t="s">
        <v>355</v>
      </c>
      <c r="AC462" s="19" t="s">
        <v>192</v>
      </c>
      <c r="AD462" s="5"/>
      <c r="AE462" s="19">
        <v>4</v>
      </c>
      <c r="AF462" s="19" t="s">
        <v>180</v>
      </c>
      <c r="AG462" s="19" t="s">
        <v>184</v>
      </c>
      <c r="AH462" s="19">
        <v>522</v>
      </c>
      <c r="AI462" s="19" t="s">
        <v>193</v>
      </c>
      <c r="AJ462" s="5"/>
      <c r="AK462" s="5"/>
      <c r="AL462" s="5" t="s">
        <v>120</v>
      </c>
      <c r="AM462" s="5"/>
      <c r="AN462" s="5" t="s">
        <v>168</v>
      </c>
      <c r="AO462" s="5" t="str">
        <f>CONCATENATE("0055-",B462,"-",C462,"-","4",".",AE462,".",AF462,".",AG462,".",AH462,"-",AL462,".",AN462,"-",AI462)</f>
        <v>0055-CPC-GA1-4.4.3.11.522-ATH1.SP-0003</v>
      </c>
      <c r="AP462" s="5" t="str">
        <f>CONCATENATE("0055-",B462,"-",C462,"-","4",".",AE462,".",AF462,".",AG462,".",AH462,"-",AL462,"-",AN462,"-",AI462,"_",BD462,"_",U462)</f>
        <v>0055-CPC-GA1-4.4.3.11.522-ATH1-SP-0003_A1_ER</v>
      </c>
      <c r="AQ462" s="13" t="s">
        <v>323</v>
      </c>
      <c r="AR462" s="13" t="s">
        <v>395</v>
      </c>
      <c r="AS462" s="13" t="s">
        <v>500</v>
      </c>
      <c r="AT462" s="13" t="s">
        <v>499</v>
      </c>
      <c r="AU462" s="13" t="s">
        <v>319</v>
      </c>
      <c r="AV462" s="13" t="s">
        <v>334</v>
      </c>
      <c r="AW462" s="13" t="str">
        <f>CONCATENATE(AQ462," ",AS462,CHAR(10),W462,CHAR(10),AU462)</f>
        <v>DCS Marshalling Cabinet for IS and NON-IS channels
5-11-JDMCU-0002
List of elements</v>
      </c>
      <c r="AX462" s="13" t="str">
        <f>CONCATENATE(AR462," ",AT462,CHAR(10),W462,CHAR(10),AV462)</f>
        <v>Шкаф кроссовый РСУ, аналоговые и дискретные сигналы, искробезопасный и неискробезопасный
5-11-JDMCU-0002
Перечень элементов</v>
      </c>
      <c r="AY462" s="5"/>
      <c r="AZ462" s="5" t="s">
        <v>490</v>
      </c>
      <c r="BA462" s="5" t="s">
        <v>489</v>
      </c>
      <c r="BB462" s="5" t="str">
        <f>IF(FW462&gt;0,"02",IF(FN462&gt;0,"01",IF(FE462&gt;0,"00",IF(EM462&gt;0,"G1",IF(ED462&gt;0,"F1",IF(DU462&gt;0,"E1",IF(DL462&gt;0,"D1",IF(DC462&gt;0,"C1",IF(CT462&gt;0,"B1",IF(BM462&gt;0,"A1","-"))))))))))</f>
        <v>A1</v>
      </c>
      <c r="BC462" s="167" t="str">
        <f t="shared" si="449"/>
        <v>IFR</v>
      </c>
      <c r="BD462" s="5" t="str">
        <f t="shared" si="450"/>
        <v>A1</v>
      </c>
      <c r="BE462" s="5"/>
      <c r="BF462" s="5"/>
      <c r="BG462" s="12"/>
      <c r="BH462" s="5"/>
      <c r="BI462" s="5"/>
      <c r="BJ462" s="54">
        <f>FB462-(28+15)</f>
        <v>44166</v>
      </c>
      <c r="BK462" s="54">
        <f ca="1">IF(BM462&gt;0,BL462,IF(BJ462&lt;TODAY(),WORKDAY(TODAY(),10),BJ462))</f>
        <v>44243</v>
      </c>
      <c r="BL462" s="193">
        <v>44243</v>
      </c>
      <c r="BM462" s="167" t="s">
        <v>778</v>
      </c>
      <c r="BN462" s="167"/>
      <c r="BO462" s="167"/>
      <c r="BP462" s="167"/>
      <c r="BQ462" s="167"/>
      <c r="BR462" s="157"/>
      <c r="BS462" s="157"/>
      <c r="BT462" s="157"/>
      <c r="BU462" s="157"/>
      <c r="BV462" s="157"/>
      <c r="BW462" s="147"/>
      <c r="BX462" s="147"/>
      <c r="BY462" s="147"/>
      <c r="BZ462" s="147"/>
      <c r="CA462" s="147"/>
      <c r="CB462" s="125"/>
      <c r="CC462" s="125"/>
      <c r="CD462" s="125"/>
      <c r="CE462" s="125"/>
      <c r="CF462" s="125"/>
      <c r="CG462" s="125"/>
      <c r="CH462" s="125"/>
      <c r="CI462" s="125"/>
      <c r="CJ462" s="125"/>
      <c r="CK462" s="125"/>
      <c r="CL462" s="24">
        <f>WORKDAY(BJ462,20)</f>
        <v>44194</v>
      </c>
      <c r="CM462" s="24">
        <f ca="1">IF(BM462&gt;0,WORKDAY(BK462,10),"-")</f>
        <v>44257</v>
      </c>
      <c r="CN462" s="54"/>
      <c r="CO462" s="117"/>
      <c r="CP462" s="34"/>
      <c r="CQ462" s="24">
        <f>WORKDAY(CL462,10)</f>
        <v>44208</v>
      </c>
      <c r="CR462" s="24" t="str">
        <f>IF(CO462&gt;0,WORKDAY(CM462,10),"-")</f>
        <v>-</v>
      </c>
      <c r="CS462" s="54"/>
      <c r="CT462" s="5"/>
      <c r="CU462" s="24" t="str">
        <f>IF(CT462&gt;0,WORKDAY(CQ462,10),"-")</f>
        <v>-</v>
      </c>
      <c r="CV462" s="24" t="str">
        <f>IF(CT462&gt;0,WORKDAY(CR462,10),"-")</f>
        <v>-</v>
      </c>
      <c r="CW462" s="54"/>
      <c r="CX462" s="5"/>
      <c r="CY462" s="34"/>
      <c r="CZ462" s="24" t="str">
        <f>IF(CX462&gt;0,WORKDAY(CU462,10),"-")</f>
        <v>-</v>
      </c>
      <c r="DA462" s="24" t="str">
        <f>IF(CX462&gt;0,WORKDAY(CV462,10),"-")</f>
        <v>-</v>
      </c>
      <c r="DB462" s="24"/>
      <c r="DC462" s="5"/>
      <c r="DD462" s="24" t="str">
        <f>IF(DC462&gt;0,WORKDAY(CZ462,10),"-")</f>
        <v>-</v>
      </c>
      <c r="DE462" s="24" t="str">
        <f>IF(DC462&gt;0,WORKDAY(DA462,10),"-")</f>
        <v>-</v>
      </c>
      <c r="DF462" s="5"/>
      <c r="DG462" s="5"/>
      <c r="DH462" s="54"/>
      <c r="DI462" s="24" t="str">
        <f>IF(DG462&gt;0,WORKDAY(DD462,10),"-")</f>
        <v>-</v>
      </c>
      <c r="DJ462" s="24" t="str">
        <f>IF(DG462&gt;0,WORKDAY(DE462,10),"-")</f>
        <v>-</v>
      </c>
      <c r="DK462" s="5"/>
      <c r="DL462" s="5"/>
      <c r="DM462" s="24" t="str">
        <f>IF(DL462&gt;0,WORKDAY(DI462,10),"-")</f>
        <v>-</v>
      </c>
      <c r="DN462" s="24" t="str">
        <f>IF(DL462&gt;0,WORKDAY(DJ462,10),"-")</f>
        <v>-</v>
      </c>
      <c r="DO462" s="5"/>
      <c r="DP462" s="5"/>
      <c r="DQ462" s="54"/>
      <c r="DR462" s="24" t="str">
        <f>IF(DP462&gt;0,WORKDAY(DM462,10),"-")</f>
        <v>-</v>
      </c>
      <c r="DS462" s="24" t="str">
        <f>IF(DP462&gt;0,WORKDAY(DN462,10),"-")</f>
        <v>-</v>
      </c>
      <c r="DT462" s="5"/>
      <c r="DU462" s="5"/>
      <c r="DV462" s="24" t="str">
        <f>IF(DU462&gt;0,WORKDAY(DR462,10),"-")</f>
        <v>-</v>
      </c>
      <c r="DW462" s="24" t="str">
        <f>IF(DU462&gt;0,WORKDAY(DS462,10),"-")</f>
        <v>-</v>
      </c>
      <c r="DX462" s="5"/>
      <c r="DY462" s="5"/>
      <c r="DZ462" s="54"/>
      <c r="EA462" s="24" t="str">
        <f>IF(DY462&gt;0,WORKDAY(DV462,10),"-")</f>
        <v>-</v>
      </c>
      <c r="EB462" s="24" t="str">
        <f>IF(DY462&gt;0,WORKDAY(DW462,10),"-")</f>
        <v>-</v>
      </c>
      <c r="EC462" s="5"/>
      <c r="ED462" s="5"/>
      <c r="EE462" s="24" t="str">
        <f>IF(ED462&gt;0,WORKDAY(EA462,10),"-")</f>
        <v>-</v>
      </c>
      <c r="EF462" s="24" t="str">
        <f>IF(ED462&gt;0,WORKDAY(EB462,10),"-")</f>
        <v>-</v>
      </c>
      <c r="EG462" s="5"/>
      <c r="EH462" s="5"/>
      <c r="EI462" s="54"/>
      <c r="EJ462" s="24" t="str">
        <f>IF(EH462&gt;0,WORKDAY(EE462,10),"-")</f>
        <v>-</v>
      </c>
      <c r="EK462" s="24" t="str">
        <f>IF(EH462&gt;0,WORKDAY(EF462,10),"-")</f>
        <v>-</v>
      </c>
      <c r="EL462" s="5"/>
      <c r="EM462" s="5"/>
      <c r="EN462" s="24" t="str">
        <f>IF(EM462&gt;0,WORKDAY(EJ462,10),"-")</f>
        <v>-</v>
      </c>
      <c r="EO462" s="24" t="str">
        <f>IF(EM462&gt;0,WORKDAY(EK462,10),"-")</f>
        <v>-</v>
      </c>
      <c r="EP462" s="5"/>
      <c r="EQ462" s="5"/>
      <c r="ER462" s="54"/>
      <c r="ES462" s="54"/>
      <c r="ET462" s="54"/>
      <c r="EU462" s="54"/>
      <c r="EV462" s="54"/>
      <c r="EW462" s="24"/>
      <c r="EX462" s="24"/>
      <c r="EY462" s="167"/>
      <c r="EZ462" s="167"/>
      <c r="FA462" s="193"/>
      <c r="FB462" s="214">
        <v>44209</v>
      </c>
      <c r="FC462" s="214">
        <f ca="1">IF(BK462&gt;0,IF(DC462&gt;0,WORKDAY(DB462,20),IF(CT462&gt;0,WORKDAY(CS462,30),IF(CO462&gt;0,WORKDAY(CN462,40),FB462))),"-")</f>
        <v>44209</v>
      </c>
      <c r="FD462" s="167"/>
      <c r="FE462" s="167"/>
      <c r="FF462" s="24" t="str">
        <f>IF(FE462&gt;0,WORKDAY(FB462,10),"-")</f>
        <v>-</v>
      </c>
      <c r="FG462" s="24" t="str">
        <f>IF(FE462&gt;0,WORKDAY(FC462,10),"-")</f>
        <v>-</v>
      </c>
      <c r="FH462" s="5"/>
      <c r="FI462" s="5"/>
      <c r="FJ462" s="34"/>
      <c r="FK462" s="24">
        <f t="shared" si="451"/>
        <v>44237</v>
      </c>
      <c r="FL462" s="24">
        <f>FK462</f>
        <v>44237</v>
      </c>
      <c r="FM462" s="5"/>
      <c r="FN462" s="5"/>
      <c r="FO462" s="24" t="str">
        <f>IF(FN462&gt;0,WORKDAY(FK462,10),"-")</f>
        <v>-</v>
      </c>
      <c r="FP462" s="24" t="str">
        <f>IF(FN462&gt;0,WORKDAY(FL462,10),"-")</f>
        <v>-</v>
      </c>
      <c r="FQ462" s="5"/>
      <c r="FR462" s="5"/>
      <c r="FS462" s="54"/>
      <c r="FT462" s="24">
        <f t="shared" si="452"/>
        <v>44265</v>
      </c>
      <c r="FU462" s="24">
        <f>FT462</f>
        <v>44265</v>
      </c>
      <c r="FV462" s="5"/>
      <c r="FW462" s="5"/>
      <c r="FX462" s="24" t="str">
        <f>IF(FW462&gt;0,WORKDAY(FT462,10),"-")</f>
        <v>-</v>
      </c>
      <c r="FY462" s="24" t="str">
        <f>IF(FW462&gt;0,WORKDAY(FU462,10),"-")</f>
        <v>-</v>
      </c>
      <c r="FZ462" s="5"/>
      <c r="GA462" s="5"/>
      <c r="GB462" s="54"/>
      <c r="GC462" s="54"/>
      <c r="GD462" s="54"/>
      <c r="GE462" s="54"/>
      <c r="GF462" s="54"/>
      <c r="GG462" s="54"/>
      <c r="GH462" s="54"/>
      <c r="GI462" s="54"/>
      <c r="GJ462" s="54"/>
      <c r="GK462" s="54"/>
      <c r="GL462" s="54"/>
      <c r="GM462" s="54"/>
      <c r="GN462" s="54"/>
      <c r="GO462" s="54"/>
      <c r="GP462" s="54"/>
      <c r="GQ462" s="54"/>
      <c r="GR462" s="54"/>
      <c r="GS462" s="54"/>
      <c r="GT462" s="54"/>
      <c r="GU462" s="54"/>
      <c r="GV462" s="54"/>
      <c r="GW462" s="54"/>
      <c r="GX462" s="54"/>
      <c r="GY462" s="54"/>
      <c r="GZ462" s="193"/>
      <c r="HA462" s="54"/>
      <c r="HB462" s="54"/>
      <c r="HC462" s="54"/>
      <c r="HD462" s="34">
        <f t="shared" ca="1" si="432"/>
        <v>1</v>
      </c>
      <c r="HE462" s="25">
        <f t="shared" ca="1" si="404"/>
        <v>6.8389057750759875E-4</v>
      </c>
      <c r="HF462" s="25">
        <f t="shared" ca="1" si="405"/>
        <v>1.5197568389057751E-3</v>
      </c>
      <c r="HG462" s="25">
        <f t="shared" ca="1" si="406"/>
        <v>9.0543259557344079E-4</v>
      </c>
      <c r="HH462" s="25">
        <f t="shared" ca="1" si="407"/>
        <v>2.012072434607646E-3</v>
      </c>
      <c r="HI462" s="25"/>
      <c r="HJ462" s="25"/>
      <c r="HK462" s="5"/>
      <c r="HL462" s="24">
        <f t="shared" ca="1" si="427"/>
        <v>44243</v>
      </c>
      <c r="HM462" s="107"/>
      <c r="HO462" s="204" t="str">
        <f t="shared" si="433"/>
        <v>ожидание A1</v>
      </c>
      <c r="HP462" s="204" t="str">
        <f t="shared" si="434"/>
        <v>не выгружено 00</v>
      </c>
      <c r="HQ462" s="182" t="str">
        <f t="shared" si="435"/>
        <v>выгружено A1</v>
      </c>
      <c r="HR462" s="182" t="str">
        <f t="shared" si="436"/>
        <v>ожидание A1</v>
      </c>
      <c r="HS462" s="182" t="b">
        <f t="shared" si="437"/>
        <v>0</v>
      </c>
      <c r="HT462" s="182" t="str">
        <f t="shared" si="438"/>
        <v>ожидание замечаний</v>
      </c>
      <c r="HU462" s="182" t="str">
        <f t="shared" si="439"/>
        <v>0055-P2-GA1-CPC-TRM-00653</v>
      </c>
      <c r="HV462" s="191">
        <f t="shared" si="440"/>
        <v>44243</v>
      </c>
      <c r="HW462" s="184" t="str">
        <f t="shared" si="441"/>
        <v>ожидание A1</v>
      </c>
      <c r="HX462" s="191" t="str">
        <f t="shared" si="442"/>
        <v>ожидание A1</v>
      </c>
      <c r="HY462" s="183"/>
      <c r="HZ462" s="182" t="str">
        <f t="shared" si="443"/>
        <v>выгружено</v>
      </c>
      <c r="IA462" s="182" t="str">
        <f t="shared" si="444"/>
        <v>A1</v>
      </c>
      <c r="IB462" s="182" t="str">
        <f t="shared" si="445"/>
        <v>ожидание замечаний к ревизии</v>
      </c>
      <c r="IC462" s="182" t="str">
        <f t="shared" si="446"/>
        <v>A1</v>
      </c>
      <c r="ID462" s="182" t="str">
        <f t="shared" si="447"/>
        <v>A1</v>
      </c>
      <c r="IE462" s="185" t="str">
        <f t="shared" si="448"/>
        <v>1</v>
      </c>
      <c r="IF462" s="135" t="s">
        <v>705</v>
      </c>
      <c r="IG462" s="181">
        <v>1</v>
      </c>
    </row>
    <row r="463" spans="1:289" s="57" customFormat="1" ht="60" hidden="1" customHeight="1">
      <c r="A463" s="6"/>
      <c r="B463" s="19" t="s">
        <v>156</v>
      </c>
      <c r="C463" s="19" t="s">
        <v>157</v>
      </c>
      <c r="D463" s="5"/>
      <c r="E463" s="5"/>
      <c r="F463" s="5"/>
      <c r="G463" s="5"/>
      <c r="H463" s="5" t="s">
        <v>727</v>
      </c>
      <c r="I463" s="5" t="s">
        <v>736</v>
      </c>
      <c r="J463" s="5"/>
      <c r="K463" s="5"/>
      <c r="L463" s="5"/>
      <c r="M463" s="5"/>
      <c r="N463" s="5"/>
      <c r="O463" s="5"/>
      <c r="P463" s="5" t="s">
        <v>753</v>
      </c>
      <c r="Q463" s="5" t="s">
        <v>754</v>
      </c>
      <c r="R463" s="5" t="s">
        <v>206</v>
      </c>
      <c r="S463" s="5" t="s">
        <v>360</v>
      </c>
      <c r="T463" s="5" t="s">
        <v>361</v>
      </c>
      <c r="U463" s="5" t="s">
        <v>158</v>
      </c>
      <c r="V463" s="5"/>
      <c r="W463" s="19" t="str">
        <f>CONCATENATE(X463,"-",Y463,"-",Z463,AA463,,AB463,"-",AC463)</f>
        <v>5-11-JDMCU-0002</v>
      </c>
      <c r="X463" s="19" t="s">
        <v>755</v>
      </c>
      <c r="Y463" s="19" t="s">
        <v>184</v>
      </c>
      <c r="Z463" s="19" t="s">
        <v>302</v>
      </c>
      <c r="AA463" s="19" t="s">
        <v>305</v>
      </c>
      <c r="AB463" s="19" t="s">
        <v>355</v>
      </c>
      <c r="AC463" s="19" t="s">
        <v>192</v>
      </c>
      <c r="AD463" s="5"/>
      <c r="AE463" s="19">
        <v>4</v>
      </c>
      <c r="AF463" s="19" t="s">
        <v>180</v>
      </c>
      <c r="AG463" s="19" t="s">
        <v>184</v>
      </c>
      <c r="AH463" s="19">
        <v>522</v>
      </c>
      <c r="AI463" s="19" t="s">
        <v>193</v>
      </c>
      <c r="AJ463" s="5"/>
      <c r="AK463" s="5"/>
      <c r="AL463" s="5" t="s">
        <v>120</v>
      </c>
      <c r="AM463" s="5"/>
      <c r="AN463" s="5" t="s">
        <v>169</v>
      </c>
      <c r="AO463" s="5" t="str">
        <f>CONCATENATE("0055-",B463,"-",C463,"-","4",".",AE463,".",AF463,".",AG463,".",AH463,"-",AL463,".",AN463,"-",AI463)</f>
        <v>0055-CPC-GA1-4.4.3.11.522-ATH1.V0-0003</v>
      </c>
      <c r="AP463" s="5" t="str">
        <f>CONCATENATE("0055-",B463,"-",C463,"-","4",".",AE463,".",AF463,".",AG463,".",AH463,"-",AL463,"-",AN463,"-",AI463,"_",BD463,"_",U463)</f>
        <v>0055-CPC-GA1-4.4.3.11.522-ATH1-V0-0003_A1_ER</v>
      </c>
      <c r="AQ463" s="13" t="s">
        <v>323</v>
      </c>
      <c r="AR463" s="13" t="s">
        <v>395</v>
      </c>
      <c r="AS463" s="13" t="s">
        <v>500</v>
      </c>
      <c r="AT463" s="13" t="s">
        <v>499</v>
      </c>
      <c r="AU463" s="13" t="s">
        <v>320</v>
      </c>
      <c r="AV463" s="13" t="s">
        <v>335</v>
      </c>
      <c r="AW463" s="13" t="str">
        <f>CONCATENATE(AQ463," ",AS463,CHAR(10),W463,CHAR(10),AU463)</f>
        <v>DCS Marshalling Cabinet for IS and NON-IS channels
5-11-JDMCU-0002
General view drawings</v>
      </c>
      <c r="AX463" s="13" t="str">
        <f>CONCATENATE(AR463," ",AT463,CHAR(10),W463,CHAR(10),AV463)</f>
        <v>Шкаф кроссовый РСУ, аналоговые и дискретные сигналы, искробезопасный и неискробезопасный
5-11-JDMCU-0002
Чертеж общего вида</v>
      </c>
      <c r="AY463" s="5"/>
      <c r="AZ463" s="5" t="s">
        <v>490</v>
      </c>
      <c r="BA463" s="5" t="s">
        <v>489</v>
      </c>
      <c r="BB463" s="5" t="str">
        <f>IF(FW463&gt;0,"02",IF(FN463&gt;0,"01",IF(FE463&gt;0,"00",IF(EM463&gt;0,"G1",IF(ED463&gt;0,"F1",IF(DU463&gt;0,"E1",IF(DL463&gt;0,"D1",IF(DC463&gt;0,"C1",IF(CT463&gt;0,"B1",IF(BM463&gt;0,"A1","-"))))))))))</f>
        <v>A1</v>
      </c>
      <c r="BC463" s="167" t="str">
        <f t="shared" si="449"/>
        <v>IFR</v>
      </c>
      <c r="BD463" s="5" t="str">
        <f t="shared" si="450"/>
        <v>A1</v>
      </c>
      <c r="BE463" s="5"/>
      <c r="BF463" s="5"/>
      <c r="BG463" s="12"/>
      <c r="BH463" s="5"/>
      <c r="BI463" s="5"/>
      <c r="BJ463" s="54">
        <f>FB463-(28+15)</f>
        <v>44166</v>
      </c>
      <c r="BK463" s="54">
        <f ca="1">IF(BM463&gt;0,BL463,IF(BJ463&lt;TODAY(),WORKDAY(TODAY(),10),BJ463))</f>
        <v>44243</v>
      </c>
      <c r="BL463" s="193">
        <v>44243</v>
      </c>
      <c r="BM463" s="167" t="s">
        <v>778</v>
      </c>
      <c r="BN463" s="167"/>
      <c r="BO463" s="167"/>
      <c r="BP463" s="167"/>
      <c r="BQ463" s="167"/>
      <c r="BR463" s="157"/>
      <c r="BS463" s="157"/>
      <c r="BT463" s="157"/>
      <c r="BU463" s="157"/>
      <c r="BV463" s="157"/>
      <c r="BW463" s="147"/>
      <c r="BX463" s="147"/>
      <c r="BY463" s="147"/>
      <c r="BZ463" s="147"/>
      <c r="CA463" s="147"/>
      <c r="CB463" s="125"/>
      <c r="CC463" s="125"/>
      <c r="CD463" s="125"/>
      <c r="CE463" s="125"/>
      <c r="CF463" s="125"/>
      <c r="CG463" s="125"/>
      <c r="CH463" s="125"/>
      <c r="CI463" s="125"/>
      <c r="CJ463" s="125"/>
      <c r="CK463" s="125"/>
      <c r="CL463" s="24">
        <f>WORKDAY(BJ463,20)</f>
        <v>44194</v>
      </c>
      <c r="CM463" s="24">
        <f ca="1">IF(BM463&gt;0,WORKDAY(BK463,10),"-")</f>
        <v>44257</v>
      </c>
      <c r="CN463" s="54"/>
      <c r="CO463" s="117"/>
      <c r="CP463" s="34"/>
      <c r="CQ463" s="24">
        <f>WORKDAY(CL463,10)</f>
        <v>44208</v>
      </c>
      <c r="CR463" s="24" t="str">
        <f>IF(CO463&gt;0,WORKDAY(CM463,10),"-")</f>
        <v>-</v>
      </c>
      <c r="CS463" s="54"/>
      <c r="CT463" s="5"/>
      <c r="CU463" s="24" t="str">
        <f>IF(CT463&gt;0,WORKDAY(CQ463,10),"-")</f>
        <v>-</v>
      </c>
      <c r="CV463" s="24" t="str">
        <f>IF(CT463&gt;0,WORKDAY(CR463,10),"-")</f>
        <v>-</v>
      </c>
      <c r="CW463" s="54"/>
      <c r="CX463" s="5"/>
      <c r="CY463" s="34"/>
      <c r="CZ463" s="24" t="str">
        <f>IF(CX463&gt;0,WORKDAY(CU463,10),"-")</f>
        <v>-</v>
      </c>
      <c r="DA463" s="24" t="str">
        <f>IF(CX463&gt;0,WORKDAY(CV463,10),"-")</f>
        <v>-</v>
      </c>
      <c r="DB463" s="24"/>
      <c r="DC463" s="5"/>
      <c r="DD463" s="24" t="str">
        <f>IF(DC463&gt;0,WORKDAY(CZ463,10),"-")</f>
        <v>-</v>
      </c>
      <c r="DE463" s="24" t="str">
        <f>IF(DC463&gt;0,WORKDAY(DA463,10),"-")</f>
        <v>-</v>
      </c>
      <c r="DF463" s="5"/>
      <c r="DG463" s="5"/>
      <c r="DH463" s="54"/>
      <c r="DI463" s="24" t="str">
        <f>IF(DG463&gt;0,WORKDAY(DD463,10),"-")</f>
        <v>-</v>
      </c>
      <c r="DJ463" s="24" t="str">
        <f>IF(DG463&gt;0,WORKDAY(DE463,10),"-")</f>
        <v>-</v>
      </c>
      <c r="DK463" s="5"/>
      <c r="DL463" s="5"/>
      <c r="DM463" s="24" t="str">
        <f>IF(DL463&gt;0,WORKDAY(DI463,10),"-")</f>
        <v>-</v>
      </c>
      <c r="DN463" s="24" t="str">
        <f>IF(DL463&gt;0,WORKDAY(DJ463,10),"-")</f>
        <v>-</v>
      </c>
      <c r="DO463" s="5"/>
      <c r="DP463" s="5"/>
      <c r="DQ463" s="54"/>
      <c r="DR463" s="24" t="str">
        <f>IF(DP463&gt;0,WORKDAY(DM463,10),"-")</f>
        <v>-</v>
      </c>
      <c r="DS463" s="24" t="str">
        <f>IF(DP463&gt;0,WORKDAY(DN463,10),"-")</f>
        <v>-</v>
      </c>
      <c r="DT463" s="5"/>
      <c r="DU463" s="5"/>
      <c r="DV463" s="24" t="str">
        <f>IF(DU463&gt;0,WORKDAY(DR463,10),"-")</f>
        <v>-</v>
      </c>
      <c r="DW463" s="24" t="str">
        <f>IF(DU463&gt;0,WORKDAY(DS463,10),"-")</f>
        <v>-</v>
      </c>
      <c r="DX463" s="5"/>
      <c r="DY463" s="5"/>
      <c r="DZ463" s="54"/>
      <c r="EA463" s="24" t="str">
        <f>IF(DY463&gt;0,WORKDAY(DV463,10),"-")</f>
        <v>-</v>
      </c>
      <c r="EB463" s="24" t="str">
        <f>IF(DY463&gt;0,WORKDAY(DW463,10),"-")</f>
        <v>-</v>
      </c>
      <c r="EC463" s="5"/>
      <c r="ED463" s="5"/>
      <c r="EE463" s="24" t="str">
        <f>IF(ED463&gt;0,WORKDAY(EA463,10),"-")</f>
        <v>-</v>
      </c>
      <c r="EF463" s="24" t="str">
        <f>IF(ED463&gt;0,WORKDAY(EB463,10),"-")</f>
        <v>-</v>
      </c>
      <c r="EG463" s="5"/>
      <c r="EH463" s="5"/>
      <c r="EI463" s="54"/>
      <c r="EJ463" s="24" t="str">
        <f>IF(EH463&gt;0,WORKDAY(EE463,10),"-")</f>
        <v>-</v>
      </c>
      <c r="EK463" s="24" t="str">
        <f>IF(EH463&gt;0,WORKDAY(EF463,10),"-")</f>
        <v>-</v>
      </c>
      <c r="EL463" s="5"/>
      <c r="EM463" s="5"/>
      <c r="EN463" s="24" t="str">
        <f>IF(EM463&gt;0,WORKDAY(EJ463,10),"-")</f>
        <v>-</v>
      </c>
      <c r="EO463" s="24" t="str">
        <f>IF(EM463&gt;0,WORKDAY(EK463,10),"-")</f>
        <v>-</v>
      </c>
      <c r="EP463" s="5"/>
      <c r="EQ463" s="5"/>
      <c r="ER463" s="54"/>
      <c r="ES463" s="54"/>
      <c r="ET463" s="54"/>
      <c r="EU463" s="54"/>
      <c r="EV463" s="54"/>
      <c r="EW463" s="24"/>
      <c r="EX463" s="24"/>
      <c r="EY463" s="167"/>
      <c r="EZ463" s="167"/>
      <c r="FA463" s="193"/>
      <c r="FB463" s="214">
        <v>44209</v>
      </c>
      <c r="FC463" s="214">
        <f ca="1">IF(BK463&gt;0,IF(DC463&gt;0,WORKDAY(DB463,20),IF(CT463&gt;0,WORKDAY(CS463,30),IF(CO463&gt;0,WORKDAY(CN463,40),FB463))),"-")</f>
        <v>44209</v>
      </c>
      <c r="FD463" s="167"/>
      <c r="FE463" s="167"/>
      <c r="FF463" s="24" t="str">
        <f>IF(FE463&gt;0,WORKDAY(FB463,10),"-")</f>
        <v>-</v>
      </c>
      <c r="FG463" s="24" t="str">
        <f>IF(FE463&gt;0,WORKDAY(FC463,10),"-")</f>
        <v>-</v>
      </c>
      <c r="FH463" s="5"/>
      <c r="FI463" s="5"/>
      <c r="FJ463" s="34"/>
      <c r="FK463" s="24">
        <f t="shared" si="451"/>
        <v>44237</v>
      </c>
      <c r="FL463" s="24">
        <f>FK463</f>
        <v>44237</v>
      </c>
      <c r="FM463" s="5"/>
      <c r="FN463" s="5"/>
      <c r="FO463" s="24" t="str">
        <f>IF(FN463&gt;0,WORKDAY(FK463,10),"-")</f>
        <v>-</v>
      </c>
      <c r="FP463" s="24" t="str">
        <f>IF(FN463&gt;0,WORKDAY(FL463,10),"-")</f>
        <v>-</v>
      </c>
      <c r="FQ463" s="5"/>
      <c r="FR463" s="5"/>
      <c r="FS463" s="54"/>
      <c r="FT463" s="24">
        <f t="shared" si="452"/>
        <v>44265</v>
      </c>
      <c r="FU463" s="24">
        <f>FT463</f>
        <v>44265</v>
      </c>
      <c r="FV463" s="5"/>
      <c r="FW463" s="5"/>
      <c r="FX463" s="24" t="str">
        <f>IF(FW463&gt;0,WORKDAY(FT463,10),"-")</f>
        <v>-</v>
      </c>
      <c r="FY463" s="24" t="str">
        <f>IF(FW463&gt;0,WORKDAY(FU463,10),"-")</f>
        <v>-</v>
      </c>
      <c r="FZ463" s="5"/>
      <c r="GA463" s="5"/>
      <c r="GB463" s="54"/>
      <c r="GC463" s="54"/>
      <c r="GD463" s="54"/>
      <c r="GE463" s="54"/>
      <c r="GF463" s="54"/>
      <c r="GG463" s="54"/>
      <c r="GH463" s="54"/>
      <c r="GI463" s="54"/>
      <c r="GJ463" s="54"/>
      <c r="GK463" s="54"/>
      <c r="GL463" s="54"/>
      <c r="GM463" s="54"/>
      <c r="GN463" s="54"/>
      <c r="GO463" s="54"/>
      <c r="GP463" s="54"/>
      <c r="GQ463" s="54"/>
      <c r="GR463" s="54"/>
      <c r="GS463" s="54"/>
      <c r="GT463" s="54"/>
      <c r="GU463" s="54"/>
      <c r="GV463" s="54"/>
      <c r="GW463" s="54"/>
      <c r="GX463" s="54"/>
      <c r="GY463" s="54"/>
      <c r="GZ463" s="193"/>
      <c r="HA463" s="54"/>
      <c r="HB463" s="54"/>
      <c r="HC463" s="54"/>
      <c r="HD463" s="34">
        <f t="shared" ca="1" si="432"/>
        <v>1</v>
      </c>
      <c r="HE463" s="25">
        <f t="shared" ca="1" si="404"/>
        <v>6.8389057750759875E-4</v>
      </c>
      <c r="HF463" s="25">
        <f t="shared" ca="1" si="405"/>
        <v>1.5197568389057751E-3</v>
      </c>
      <c r="HG463" s="25">
        <f t="shared" ca="1" si="406"/>
        <v>9.0543259557344079E-4</v>
      </c>
      <c r="HH463" s="25">
        <f t="shared" ca="1" si="407"/>
        <v>2.012072434607646E-3</v>
      </c>
      <c r="HI463" s="25"/>
      <c r="HJ463" s="25"/>
      <c r="HK463" s="5"/>
      <c r="HL463" s="24">
        <f t="shared" ca="1" si="427"/>
        <v>44243</v>
      </c>
      <c r="HM463" s="107"/>
      <c r="HO463" s="204" t="str">
        <f t="shared" si="433"/>
        <v>ожидание A1</v>
      </c>
      <c r="HP463" s="204" t="str">
        <f t="shared" si="434"/>
        <v>не выгружено 00</v>
      </c>
      <c r="HQ463" s="182" t="str">
        <f t="shared" si="435"/>
        <v>выгружено A1</v>
      </c>
      <c r="HR463" s="182" t="str">
        <f t="shared" si="436"/>
        <v>ожидание A1</v>
      </c>
      <c r="HS463" s="182" t="b">
        <f t="shared" si="437"/>
        <v>0</v>
      </c>
      <c r="HT463" s="182" t="str">
        <f t="shared" si="438"/>
        <v>ожидание замечаний</v>
      </c>
      <c r="HU463" s="182" t="str">
        <f t="shared" si="439"/>
        <v>0055-P2-GA1-CPC-TRM-00653</v>
      </c>
      <c r="HV463" s="191">
        <f t="shared" si="440"/>
        <v>44243</v>
      </c>
      <c r="HW463" s="184" t="str">
        <f t="shared" si="441"/>
        <v>ожидание A1</v>
      </c>
      <c r="HX463" s="191" t="str">
        <f t="shared" si="442"/>
        <v>ожидание A1</v>
      </c>
      <c r="HY463" s="183"/>
      <c r="HZ463" s="182" t="str">
        <f t="shared" si="443"/>
        <v>выгружено</v>
      </c>
      <c r="IA463" s="182" t="str">
        <f t="shared" si="444"/>
        <v>A1</v>
      </c>
      <c r="IB463" s="182" t="str">
        <f t="shared" si="445"/>
        <v>ожидание замечаний к ревизии</v>
      </c>
      <c r="IC463" s="182" t="str">
        <f t="shared" si="446"/>
        <v>A1</v>
      </c>
      <c r="ID463" s="182" t="str">
        <f t="shared" si="447"/>
        <v>A1</v>
      </c>
      <c r="IE463" s="185" t="str">
        <f t="shared" si="448"/>
        <v>1</v>
      </c>
      <c r="IF463" s="135" t="s">
        <v>705</v>
      </c>
      <c r="IG463" s="181">
        <v>1</v>
      </c>
    </row>
    <row r="464" spans="1:289" s="57" customFormat="1" ht="60" hidden="1" customHeight="1">
      <c r="A464" s="6"/>
      <c r="B464" s="19" t="s">
        <v>156</v>
      </c>
      <c r="C464" s="19" t="s">
        <v>157</v>
      </c>
      <c r="D464" s="5"/>
      <c r="E464" s="5"/>
      <c r="F464" s="5"/>
      <c r="G464" s="5"/>
      <c r="H464" s="5" t="s">
        <v>727</v>
      </c>
      <c r="I464" s="5" t="s">
        <v>736</v>
      </c>
      <c r="J464" s="5"/>
      <c r="K464" s="5"/>
      <c r="L464" s="5"/>
      <c r="M464" s="5"/>
      <c r="N464" s="5"/>
      <c r="O464" s="5"/>
      <c r="P464" s="5" t="s">
        <v>753</v>
      </c>
      <c r="Q464" s="5" t="s">
        <v>754</v>
      </c>
      <c r="R464" s="5" t="s">
        <v>206</v>
      </c>
      <c r="S464" s="5" t="s">
        <v>360</v>
      </c>
      <c r="T464" s="5" t="s">
        <v>361</v>
      </c>
      <c r="U464" s="5" t="s">
        <v>158</v>
      </c>
      <c r="V464" s="5"/>
      <c r="W464" s="19" t="str">
        <f>CONCATENATE(X464,"-",Y464,"-",Z464,AA464,,AB464,"-",AC464)</f>
        <v>5-11-JDMCU-0002</v>
      </c>
      <c r="X464" s="19" t="s">
        <v>755</v>
      </c>
      <c r="Y464" s="19" t="s">
        <v>184</v>
      </c>
      <c r="Z464" s="19" t="s">
        <v>302</v>
      </c>
      <c r="AA464" s="19" t="s">
        <v>305</v>
      </c>
      <c r="AB464" s="19" t="s">
        <v>355</v>
      </c>
      <c r="AC464" s="19" t="s">
        <v>192</v>
      </c>
      <c r="AD464" s="5"/>
      <c r="AE464" s="19">
        <v>4</v>
      </c>
      <c r="AF464" s="19" t="s">
        <v>180</v>
      </c>
      <c r="AG464" s="19" t="s">
        <v>184</v>
      </c>
      <c r="AH464" s="19">
        <v>522</v>
      </c>
      <c r="AI464" s="19" t="s">
        <v>193</v>
      </c>
      <c r="AJ464" s="5"/>
      <c r="AK464" s="5"/>
      <c r="AL464" s="5" t="s">
        <v>120</v>
      </c>
      <c r="AM464" s="5"/>
      <c r="AN464" s="5" t="s">
        <v>170</v>
      </c>
      <c r="AO464" s="5" t="str">
        <f>CONCATENATE("0055-",B464,"-",C464,"-","4",".",AE464,".",AF464,".",AG464,".",AH464,"-",AL464,".",AN464,"-",AI464)</f>
        <v>0055-CPC-GA1-4.4.3.11.522-ATH1.SB-0003</v>
      </c>
      <c r="AP464" s="5" t="str">
        <f>CONCATENATE("0055-",B464,"-",C464,"-","4",".",AE464,".",AF464,".",AG464,".",AH464,"-",AL464,"-",AN464,"-",AI464,"_",BD464,"_",U464)</f>
        <v>0055-CPC-GA1-4.4.3.11.522-ATH1-SB-0003_A1_ER</v>
      </c>
      <c r="AQ464" s="13" t="s">
        <v>323</v>
      </c>
      <c r="AR464" s="13" t="s">
        <v>395</v>
      </c>
      <c r="AS464" s="13" t="s">
        <v>500</v>
      </c>
      <c r="AT464" s="13" t="s">
        <v>499</v>
      </c>
      <c r="AU464" s="13" t="s">
        <v>321</v>
      </c>
      <c r="AV464" s="13" t="s">
        <v>336</v>
      </c>
      <c r="AW464" s="13" t="str">
        <f>CONCATENATE(AQ464," ",AS464,CHAR(10),W464,CHAR(10),AU464)</f>
        <v>DCS Marshalling Cabinet for IS and NON-IS channels
5-11-JDMCU-0002
Electrical circuits</v>
      </c>
      <c r="AX464" s="13" t="str">
        <f>CONCATENATE(AR464," ",AT464,CHAR(10),W464,CHAR(10),AV464)</f>
        <v>Шкаф кроссовый РСУ, аналоговые и дискретные сигналы, искробезопасный и неискробезопасный
5-11-JDMCU-0002
Схема электрическая принципиальная</v>
      </c>
      <c r="AY464" s="5"/>
      <c r="AZ464" s="5" t="s">
        <v>490</v>
      </c>
      <c r="BA464" s="5" t="s">
        <v>489</v>
      </c>
      <c r="BB464" s="5" t="str">
        <f>IF(FW464&gt;0,"02",IF(FN464&gt;0,"01",IF(FE464&gt;0,"00",IF(EM464&gt;0,"G1",IF(ED464&gt;0,"F1",IF(DU464&gt;0,"E1",IF(DL464&gt;0,"D1",IF(DC464&gt;0,"C1",IF(CT464&gt;0,"B1",IF(BM464&gt;0,"A1","-"))))))))))</f>
        <v>A1</v>
      </c>
      <c r="BC464" s="167" t="str">
        <f t="shared" si="449"/>
        <v>IFR</v>
      </c>
      <c r="BD464" s="5" t="str">
        <f t="shared" si="450"/>
        <v>A1</v>
      </c>
      <c r="BE464" s="5"/>
      <c r="BF464" s="5"/>
      <c r="BG464" s="12"/>
      <c r="BH464" s="5"/>
      <c r="BI464" s="5"/>
      <c r="BJ464" s="54">
        <f>FB464-(28+15)</f>
        <v>44166</v>
      </c>
      <c r="BK464" s="54">
        <f ca="1">IF(BM464&gt;0,BL464,IF(BJ464&lt;TODAY(),WORKDAY(TODAY(),10),BJ464))</f>
        <v>44243</v>
      </c>
      <c r="BL464" s="193">
        <v>44243</v>
      </c>
      <c r="BM464" s="167" t="s">
        <v>778</v>
      </c>
      <c r="BN464" s="167"/>
      <c r="BO464" s="167"/>
      <c r="BP464" s="167"/>
      <c r="BQ464" s="167"/>
      <c r="BR464" s="157"/>
      <c r="BS464" s="157"/>
      <c r="BT464" s="157"/>
      <c r="BU464" s="157"/>
      <c r="BV464" s="157"/>
      <c r="BW464" s="147"/>
      <c r="BX464" s="147"/>
      <c r="BY464" s="147"/>
      <c r="BZ464" s="147"/>
      <c r="CA464" s="147"/>
      <c r="CB464" s="125"/>
      <c r="CC464" s="125"/>
      <c r="CD464" s="125"/>
      <c r="CE464" s="125"/>
      <c r="CF464" s="125"/>
      <c r="CG464" s="125"/>
      <c r="CH464" s="125"/>
      <c r="CI464" s="125"/>
      <c r="CJ464" s="125"/>
      <c r="CK464" s="125"/>
      <c r="CL464" s="24">
        <f>WORKDAY(BJ464,20)</f>
        <v>44194</v>
      </c>
      <c r="CM464" s="24">
        <f ca="1">IF(BM464&gt;0,WORKDAY(BK464,10),"-")</f>
        <v>44257</v>
      </c>
      <c r="CN464" s="54"/>
      <c r="CO464" s="117"/>
      <c r="CP464" s="34"/>
      <c r="CQ464" s="24">
        <f>WORKDAY(CL464,10)</f>
        <v>44208</v>
      </c>
      <c r="CR464" s="24" t="str">
        <f>IF(CO464&gt;0,WORKDAY(CM464,10),"-")</f>
        <v>-</v>
      </c>
      <c r="CS464" s="54"/>
      <c r="CT464" s="5"/>
      <c r="CU464" s="24" t="str">
        <f>IF(CT464&gt;0,WORKDAY(CQ464,10),"-")</f>
        <v>-</v>
      </c>
      <c r="CV464" s="24" t="str">
        <f>IF(CT464&gt;0,WORKDAY(CR464,10),"-")</f>
        <v>-</v>
      </c>
      <c r="CW464" s="54"/>
      <c r="CX464" s="5"/>
      <c r="CY464" s="34"/>
      <c r="CZ464" s="24" t="str">
        <f>IF(CX464&gt;0,WORKDAY(CU464,10),"-")</f>
        <v>-</v>
      </c>
      <c r="DA464" s="24" t="str">
        <f>IF(CX464&gt;0,WORKDAY(CV464,10),"-")</f>
        <v>-</v>
      </c>
      <c r="DB464" s="24"/>
      <c r="DC464" s="5"/>
      <c r="DD464" s="24" t="str">
        <f>IF(DC464&gt;0,WORKDAY(CZ464,10),"-")</f>
        <v>-</v>
      </c>
      <c r="DE464" s="24" t="str">
        <f>IF(DC464&gt;0,WORKDAY(DA464,10),"-")</f>
        <v>-</v>
      </c>
      <c r="DF464" s="5"/>
      <c r="DG464" s="5"/>
      <c r="DH464" s="54"/>
      <c r="DI464" s="24" t="str">
        <f>IF(DG464&gt;0,WORKDAY(DD464,10),"-")</f>
        <v>-</v>
      </c>
      <c r="DJ464" s="24" t="str">
        <f>IF(DG464&gt;0,WORKDAY(DE464,10),"-")</f>
        <v>-</v>
      </c>
      <c r="DK464" s="5"/>
      <c r="DL464" s="5"/>
      <c r="DM464" s="24" t="str">
        <f>IF(DL464&gt;0,WORKDAY(DI464,10),"-")</f>
        <v>-</v>
      </c>
      <c r="DN464" s="24" t="str">
        <f>IF(DL464&gt;0,WORKDAY(DJ464,10),"-")</f>
        <v>-</v>
      </c>
      <c r="DO464" s="5"/>
      <c r="DP464" s="5"/>
      <c r="DQ464" s="54"/>
      <c r="DR464" s="24" t="str">
        <f>IF(DP464&gt;0,WORKDAY(DM464,10),"-")</f>
        <v>-</v>
      </c>
      <c r="DS464" s="24" t="str">
        <f>IF(DP464&gt;0,WORKDAY(DN464,10),"-")</f>
        <v>-</v>
      </c>
      <c r="DT464" s="5"/>
      <c r="DU464" s="5"/>
      <c r="DV464" s="24" t="str">
        <f>IF(DU464&gt;0,WORKDAY(DR464,10),"-")</f>
        <v>-</v>
      </c>
      <c r="DW464" s="24" t="str">
        <f>IF(DU464&gt;0,WORKDAY(DS464,10),"-")</f>
        <v>-</v>
      </c>
      <c r="DX464" s="5"/>
      <c r="DY464" s="5"/>
      <c r="DZ464" s="54"/>
      <c r="EA464" s="24" t="str">
        <f>IF(DY464&gt;0,WORKDAY(DV464,10),"-")</f>
        <v>-</v>
      </c>
      <c r="EB464" s="24" t="str">
        <f>IF(DY464&gt;0,WORKDAY(DW464,10),"-")</f>
        <v>-</v>
      </c>
      <c r="EC464" s="5"/>
      <c r="ED464" s="5"/>
      <c r="EE464" s="24" t="str">
        <f>IF(ED464&gt;0,WORKDAY(EA464,10),"-")</f>
        <v>-</v>
      </c>
      <c r="EF464" s="24" t="str">
        <f>IF(ED464&gt;0,WORKDAY(EB464,10),"-")</f>
        <v>-</v>
      </c>
      <c r="EG464" s="5"/>
      <c r="EH464" s="5"/>
      <c r="EI464" s="54"/>
      <c r="EJ464" s="24" t="str">
        <f>IF(EH464&gt;0,WORKDAY(EE464,10),"-")</f>
        <v>-</v>
      </c>
      <c r="EK464" s="24" t="str">
        <f>IF(EH464&gt;0,WORKDAY(EF464,10),"-")</f>
        <v>-</v>
      </c>
      <c r="EL464" s="5"/>
      <c r="EM464" s="5"/>
      <c r="EN464" s="24" t="str">
        <f>IF(EM464&gt;0,WORKDAY(EJ464,10),"-")</f>
        <v>-</v>
      </c>
      <c r="EO464" s="24" t="str">
        <f>IF(EM464&gt;0,WORKDAY(EK464,10),"-")</f>
        <v>-</v>
      </c>
      <c r="EP464" s="5"/>
      <c r="EQ464" s="5"/>
      <c r="ER464" s="54"/>
      <c r="ES464" s="54"/>
      <c r="ET464" s="54"/>
      <c r="EU464" s="54"/>
      <c r="EV464" s="54"/>
      <c r="EW464" s="24"/>
      <c r="EX464" s="24"/>
      <c r="EY464" s="167"/>
      <c r="EZ464" s="167"/>
      <c r="FA464" s="193"/>
      <c r="FB464" s="214">
        <v>44209</v>
      </c>
      <c r="FC464" s="214">
        <f ca="1">IF(BK464&gt;0,IF(DC464&gt;0,WORKDAY(DB464,20),IF(CT464&gt;0,WORKDAY(CS464,30),IF(CO464&gt;0,WORKDAY(CN464,40),FB464))),"-")</f>
        <v>44209</v>
      </c>
      <c r="FD464" s="167"/>
      <c r="FE464" s="167"/>
      <c r="FF464" s="24" t="str">
        <f>IF(FE464&gt;0,WORKDAY(FB464,10),"-")</f>
        <v>-</v>
      </c>
      <c r="FG464" s="24" t="str">
        <f>IF(FE464&gt;0,WORKDAY(FC464,10),"-")</f>
        <v>-</v>
      </c>
      <c r="FH464" s="5"/>
      <c r="FI464" s="5"/>
      <c r="FJ464" s="34"/>
      <c r="FK464" s="24">
        <f t="shared" si="451"/>
        <v>44237</v>
      </c>
      <c r="FL464" s="24">
        <f>FK464</f>
        <v>44237</v>
      </c>
      <c r="FM464" s="5"/>
      <c r="FN464" s="5"/>
      <c r="FO464" s="24" t="str">
        <f>IF(FN464&gt;0,WORKDAY(FK464,10),"-")</f>
        <v>-</v>
      </c>
      <c r="FP464" s="24" t="str">
        <f>IF(FN464&gt;0,WORKDAY(FL464,10),"-")</f>
        <v>-</v>
      </c>
      <c r="FQ464" s="5"/>
      <c r="FR464" s="5"/>
      <c r="FS464" s="54"/>
      <c r="FT464" s="24">
        <f t="shared" si="452"/>
        <v>44265</v>
      </c>
      <c r="FU464" s="24">
        <f>FT464</f>
        <v>44265</v>
      </c>
      <c r="FV464" s="5"/>
      <c r="FW464" s="5"/>
      <c r="FX464" s="24" t="str">
        <f>IF(FW464&gt;0,WORKDAY(FT464,10),"-")</f>
        <v>-</v>
      </c>
      <c r="FY464" s="24" t="str">
        <f>IF(FW464&gt;0,WORKDAY(FU464,10),"-")</f>
        <v>-</v>
      </c>
      <c r="FZ464" s="5"/>
      <c r="GA464" s="5"/>
      <c r="GB464" s="54"/>
      <c r="GC464" s="54"/>
      <c r="GD464" s="54"/>
      <c r="GE464" s="54"/>
      <c r="GF464" s="54"/>
      <c r="GG464" s="54"/>
      <c r="GH464" s="54"/>
      <c r="GI464" s="54"/>
      <c r="GJ464" s="54"/>
      <c r="GK464" s="54"/>
      <c r="GL464" s="54"/>
      <c r="GM464" s="54"/>
      <c r="GN464" s="54"/>
      <c r="GO464" s="54"/>
      <c r="GP464" s="54"/>
      <c r="GQ464" s="54"/>
      <c r="GR464" s="54"/>
      <c r="GS464" s="54"/>
      <c r="GT464" s="54"/>
      <c r="GU464" s="54"/>
      <c r="GV464" s="54"/>
      <c r="GW464" s="54"/>
      <c r="GX464" s="54"/>
      <c r="GY464" s="54"/>
      <c r="GZ464" s="193"/>
      <c r="HA464" s="54"/>
      <c r="HB464" s="54"/>
      <c r="HC464" s="54"/>
      <c r="HD464" s="34">
        <f t="shared" ca="1" si="432"/>
        <v>1</v>
      </c>
      <c r="HE464" s="25">
        <f t="shared" ca="1" si="404"/>
        <v>6.8389057750759875E-4</v>
      </c>
      <c r="HF464" s="25">
        <f t="shared" ca="1" si="405"/>
        <v>1.5197568389057751E-3</v>
      </c>
      <c r="HG464" s="25">
        <f t="shared" ca="1" si="406"/>
        <v>9.0543259557344079E-4</v>
      </c>
      <c r="HH464" s="25">
        <f t="shared" ca="1" si="407"/>
        <v>2.012072434607646E-3</v>
      </c>
      <c r="HI464" s="25"/>
      <c r="HJ464" s="25"/>
      <c r="HK464" s="5"/>
      <c r="HL464" s="24">
        <f t="shared" ca="1" si="427"/>
        <v>44243</v>
      </c>
      <c r="HM464" s="107"/>
      <c r="HO464" s="204" t="str">
        <f t="shared" si="433"/>
        <v>ожидание A1</v>
      </c>
      <c r="HP464" s="204" t="str">
        <f t="shared" si="434"/>
        <v>не выгружено 00</v>
      </c>
      <c r="HQ464" s="182" t="str">
        <f t="shared" si="435"/>
        <v>выгружено A1</v>
      </c>
      <c r="HR464" s="182" t="str">
        <f t="shared" si="436"/>
        <v>ожидание A1</v>
      </c>
      <c r="HS464" s="182" t="b">
        <f t="shared" si="437"/>
        <v>0</v>
      </c>
      <c r="HT464" s="182" t="str">
        <f t="shared" si="438"/>
        <v>ожидание замечаний</v>
      </c>
      <c r="HU464" s="182" t="str">
        <f t="shared" si="439"/>
        <v>0055-P2-GA1-CPC-TRM-00653</v>
      </c>
      <c r="HV464" s="191">
        <f t="shared" si="440"/>
        <v>44243</v>
      </c>
      <c r="HW464" s="184" t="str">
        <f t="shared" si="441"/>
        <v>ожидание A1</v>
      </c>
      <c r="HX464" s="191" t="str">
        <f t="shared" si="442"/>
        <v>ожидание A1</v>
      </c>
      <c r="HY464" s="183"/>
      <c r="HZ464" s="182" t="str">
        <f t="shared" si="443"/>
        <v>выгружено</v>
      </c>
      <c r="IA464" s="182" t="str">
        <f t="shared" si="444"/>
        <v>A1</v>
      </c>
      <c r="IB464" s="182" t="str">
        <f t="shared" si="445"/>
        <v>ожидание замечаний к ревизии</v>
      </c>
      <c r="IC464" s="182" t="str">
        <f t="shared" si="446"/>
        <v>A1</v>
      </c>
      <c r="ID464" s="182" t="str">
        <f t="shared" si="447"/>
        <v>A1</v>
      </c>
      <c r="IE464" s="185" t="str">
        <f t="shared" si="448"/>
        <v>1</v>
      </c>
      <c r="IF464" s="135" t="s">
        <v>705</v>
      </c>
      <c r="IG464" s="181">
        <v>1</v>
      </c>
    </row>
    <row r="465" spans="1:289" s="57" customFormat="1" ht="57" hidden="1" customHeight="1">
      <c r="A465" s="6"/>
      <c r="B465" s="19" t="s">
        <v>156</v>
      </c>
      <c r="C465" s="19" t="s">
        <v>157</v>
      </c>
      <c r="D465" s="5"/>
      <c r="E465" s="5"/>
      <c r="F465" s="5"/>
      <c r="G465" s="5"/>
      <c r="H465" s="5" t="s">
        <v>727</v>
      </c>
      <c r="I465" s="5" t="s">
        <v>736</v>
      </c>
      <c r="J465" s="5"/>
      <c r="K465" s="5"/>
      <c r="L465" s="5"/>
      <c r="M465" s="5"/>
      <c r="N465" s="5"/>
      <c r="O465" s="5"/>
      <c r="P465" s="5" t="s">
        <v>753</v>
      </c>
      <c r="Q465" s="5" t="s">
        <v>754</v>
      </c>
      <c r="R465" s="5" t="s">
        <v>206</v>
      </c>
      <c r="S465" s="5" t="s">
        <v>360</v>
      </c>
      <c r="T465" s="5" t="s">
        <v>361</v>
      </c>
      <c r="U465" s="5" t="s">
        <v>158</v>
      </c>
      <c r="V465" s="5"/>
      <c r="W465" s="19" t="str">
        <f>CONCATENATE(X465,"-",Y465,"-",Z465,AA465,,AB465,"-",AC465)</f>
        <v>5-11-JDMCU-0002</v>
      </c>
      <c r="X465" s="19" t="s">
        <v>755</v>
      </c>
      <c r="Y465" s="19" t="s">
        <v>184</v>
      </c>
      <c r="Z465" s="19" t="s">
        <v>302</v>
      </c>
      <c r="AA465" s="19" t="s">
        <v>305</v>
      </c>
      <c r="AB465" s="19" t="s">
        <v>355</v>
      </c>
      <c r="AC465" s="19" t="s">
        <v>192</v>
      </c>
      <c r="AD465" s="5"/>
      <c r="AE465" s="19">
        <v>4</v>
      </c>
      <c r="AF465" s="19" t="s">
        <v>180</v>
      </c>
      <c r="AG465" s="19" t="s">
        <v>184</v>
      </c>
      <c r="AH465" s="19">
        <v>522</v>
      </c>
      <c r="AI465" s="19" t="s">
        <v>193</v>
      </c>
      <c r="AJ465" s="5"/>
      <c r="AK465" s="5"/>
      <c r="AL465" s="5" t="s">
        <v>120</v>
      </c>
      <c r="AM465" s="5"/>
      <c r="AN465" s="5" t="s">
        <v>546</v>
      </c>
      <c r="AO465" s="5" t="str">
        <f>CONCATENATE("0055-",B465,"-",C465,"-","4",".",AE465,".",AF465,".",AG465,".",AH465,"-",AL465,".",AN465,"-",AI465)</f>
        <v>0055-CPC-GA1-4.4.3.11.522-ATH1.JH-0003</v>
      </c>
      <c r="AP465" s="5" t="str">
        <f>CONCATENATE("0055-",B465,"-",C465,"-","4",".",AE465,".",AF465,".",AG465,".",AH465,"-",AL465,"-",AN465,"-",AI465,"_",BD465,"_",U465)</f>
        <v>0055-CPC-GA1-4.4.3.11.522-ATH1-JH-0003_-_ER</v>
      </c>
      <c r="AQ465" s="13" t="s">
        <v>323</v>
      </c>
      <c r="AR465" s="13" t="s">
        <v>395</v>
      </c>
      <c r="AS465" s="13" t="s">
        <v>500</v>
      </c>
      <c r="AT465" s="13" t="s">
        <v>499</v>
      </c>
      <c r="AU465" s="13" t="s">
        <v>286</v>
      </c>
      <c r="AV465" s="13" t="s">
        <v>287</v>
      </c>
      <c r="AW465" s="13" t="str">
        <f>CONCATENATE(AQ465," ",AS465,CHAR(10),W465,CHAR(10),AU465)</f>
        <v>DCS Marshalling Cabinet for IS and NON-IS channels
5-11-JDMCU-0002
Passport</v>
      </c>
      <c r="AX465" s="13" t="str">
        <f>CONCATENATE(AR465," ",AT465,CHAR(10),W465,CHAR(10),AV465)</f>
        <v>Шкаф кроссовый РСУ, аналоговые и дискретные сигналы, искробезопасный и неискробезопасный
5-11-JDMCU-0002
Паспорт</v>
      </c>
      <c r="AY465" s="5"/>
      <c r="AZ465" s="5" t="s">
        <v>490</v>
      </c>
      <c r="BA465" s="5" t="s">
        <v>489</v>
      </c>
      <c r="BB465" s="5" t="str">
        <f>IF(FW465&gt;0,"02",IF(FN465&gt;0,"01",IF(FE465&gt;0,"00",IF(EM465&gt;0,"G1",IF(ED465&gt;0,"F1",IF(DU465&gt;0,"E1",IF(DL465&gt;0,"D1",IF(DC465&gt;0,"C1",IF(CT465&gt;0,"B1",IF(BM465&gt;0,"A1","-"))))))))))</f>
        <v>-</v>
      </c>
      <c r="BC465" s="167" t="str">
        <f t="shared" si="449"/>
        <v>-</v>
      </c>
      <c r="BD465" s="5" t="str">
        <f t="shared" si="450"/>
        <v>-</v>
      </c>
      <c r="BE465" s="5"/>
      <c r="BF465" s="5"/>
      <c r="BG465" s="12"/>
      <c r="BH465" s="5"/>
      <c r="BI465" s="5"/>
      <c r="BJ465" s="54">
        <f>FB465-(28+15)</f>
        <v>44227</v>
      </c>
      <c r="BK465" s="54">
        <f ca="1">IF(BM465&gt;0,BL465,IF(BJ465&lt;TODAY(),WORKDAY(TODAY(),10),BJ465))</f>
        <v>44294</v>
      </c>
      <c r="BL465" s="54"/>
      <c r="BM465" s="5"/>
      <c r="BN465" s="167"/>
      <c r="BO465" s="167"/>
      <c r="BP465" s="167"/>
      <c r="BQ465" s="167"/>
      <c r="BR465" s="157"/>
      <c r="BS465" s="157"/>
      <c r="BT465" s="157"/>
      <c r="BU465" s="157"/>
      <c r="BV465" s="157"/>
      <c r="BW465" s="147"/>
      <c r="BX465" s="147"/>
      <c r="BY465" s="147"/>
      <c r="BZ465" s="147"/>
      <c r="CA465" s="147"/>
      <c r="CB465" s="125"/>
      <c r="CC465" s="125"/>
      <c r="CD465" s="125"/>
      <c r="CE465" s="125"/>
      <c r="CF465" s="125"/>
      <c r="CG465" s="125"/>
      <c r="CH465" s="125"/>
      <c r="CI465" s="125"/>
      <c r="CJ465" s="125"/>
      <c r="CK465" s="125"/>
      <c r="CL465" s="24">
        <f>WORKDAY(BJ465,20)</f>
        <v>44253</v>
      </c>
      <c r="CM465" s="24" t="str">
        <f>IF(BM465&gt;0,WORKDAY(BK465,10),"-")</f>
        <v>-</v>
      </c>
      <c r="CN465" s="54"/>
      <c r="CO465" s="117"/>
      <c r="CP465" s="34">
        <v>3</v>
      </c>
      <c r="CQ465" s="24">
        <f>WORKDAY(CL465,10)</f>
        <v>44267</v>
      </c>
      <c r="CR465" s="24" t="str">
        <f>IF(CO465&gt;0,WORKDAY(CM465,10),"-")</f>
        <v>-</v>
      </c>
      <c r="CS465" s="54"/>
      <c r="CT465" s="5"/>
      <c r="CU465" s="24" t="str">
        <f>IF(CT465&gt;0,WORKDAY(CQ465,10),"-")</f>
        <v>-</v>
      </c>
      <c r="CV465" s="24" t="str">
        <f>IF(CT465&gt;0,WORKDAY(CR465,10),"-")</f>
        <v>-</v>
      </c>
      <c r="CW465" s="54"/>
      <c r="CX465" s="5"/>
      <c r="CY465" s="34"/>
      <c r="CZ465" s="24" t="str">
        <f>IF(CX465&gt;0,WORKDAY(CU465,10),"-")</f>
        <v>-</v>
      </c>
      <c r="DA465" s="24" t="str">
        <f>IF(CX465&gt;0,WORKDAY(CV465,10),"-")</f>
        <v>-</v>
      </c>
      <c r="DB465" s="24"/>
      <c r="DC465" s="5"/>
      <c r="DD465" s="24" t="str">
        <f>IF(DC465&gt;0,WORKDAY(CZ465,10),"-")</f>
        <v>-</v>
      </c>
      <c r="DE465" s="24" t="str">
        <f>IF(DC465&gt;0,WORKDAY(DA465,10),"-")</f>
        <v>-</v>
      </c>
      <c r="DF465" s="5"/>
      <c r="DG465" s="5"/>
      <c r="DH465" s="54"/>
      <c r="DI465" s="24" t="str">
        <f>IF(DG465&gt;0,WORKDAY(DD465,10),"-")</f>
        <v>-</v>
      </c>
      <c r="DJ465" s="24" t="str">
        <f>IF(DG465&gt;0,WORKDAY(DE465,10),"-")</f>
        <v>-</v>
      </c>
      <c r="DK465" s="5"/>
      <c r="DL465" s="5"/>
      <c r="DM465" s="24" t="str">
        <f>IF(DL465&gt;0,WORKDAY(DI465,10),"-")</f>
        <v>-</v>
      </c>
      <c r="DN465" s="24" t="str">
        <f>IF(DL465&gt;0,WORKDAY(DJ465,10),"-")</f>
        <v>-</v>
      </c>
      <c r="DO465" s="5"/>
      <c r="DP465" s="5"/>
      <c r="DQ465" s="54"/>
      <c r="DR465" s="24" t="str">
        <f>IF(DP465&gt;0,WORKDAY(DM465,10),"-")</f>
        <v>-</v>
      </c>
      <c r="DS465" s="24" t="str">
        <f>IF(DP465&gt;0,WORKDAY(DN465,10),"-")</f>
        <v>-</v>
      </c>
      <c r="DT465" s="5"/>
      <c r="DU465" s="5"/>
      <c r="DV465" s="24" t="str">
        <f>IF(DU465&gt;0,WORKDAY(DR465,10),"-")</f>
        <v>-</v>
      </c>
      <c r="DW465" s="24" t="str">
        <f>IF(DU465&gt;0,WORKDAY(DS465,10),"-")</f>
        <v>-</v>
      </c>
      <c r="DX465" s="5"/>
      <c r="DY465" s="5"/>
      <c r="DZ465" s="54"/>
      <c r="EA465" s="24" t="str">
        <f>IF(DY465&gt;0,WORKDAY(DV465,10),"-")</f>
        <v>-</v>
      </c>
      <c r="EB465" s="24" t="str">
        <f>IF(DY465&gt;0,WORKDAY(DW465,10),"-")</f>
        <v>-</v>
      </c>
      <c r="EC465" s="5"/>
      <c r="ED465" s="5"/>
      <c r="EE465" s="24" t="str">
        <f>IF(ED465&gt;0,WORKDAY(EA465,10),"-")</f>
        <v>-</v>
      </c>
      <c r="EF465" s="24" t="str">
        <f>IF(ED465&gt;0,WORKDAY(EB465,10),"-")</f>
        <v>-</v>
      </c>
      <c r="EG465" s="5"/>
      <c r="EH465" s="5"/>
      <c r="EI465" s="54"/>
      <c r="EJ465" s="24" t="str">
        <f>IF(EH465&gt;0,WORKDAY(EE465,10),"-")</f>
        <v>-</v>
      </c>
      <c r="EK465" s="24" t="str">
        <f>IF(EH465&gt;0,WORKDAY(EF465,10),"-")</f>
        <v>-</v>
      </c>
      <c r="EL465" s="5"/>
      <c r="EM465" s="5"/>
      <c r="EN465" s="24" t="str">
        <f>IF(EM465&gt;0,WORKDAY(EJ465,10),"-")</f>
        <v>-</v>
      </c>
      <c r="EO465" s="24" t="str">
        <f>IF(EM465&gt;0,WORKDAY(EK465,10),"-")</f>
        <v>-</v>
      </c>
      <c r="EP465" s="5"/>
      <c r="EQ465" s="5"/>
      <c r="ER465" s="54"/>
      <c r="ES465" s="54"/>
      <c r="ET465" s="54"/>
      <c r="EU465" s="54"/>
      <c r="EV465" s="54"/>
      <c r="EW465" s="24"/>
      <c r="EX465" s="24"/>
      <c r="EY465" s="167"/>
      <c r="EZ465" s="167"/>
      <c r="FA465" s="193"/>
      <c r="FB465" s="214">
        <v>44270</v>
      </c>
      <c r="FC465" s="214">
        <f ca="1">IF(BK465&gt;0,IF(DC465&gt;0,WORKDAY(DB465,20),IF(CT465&gt;0,WORKDAY(CS465,30),IF(CO465&gt;0,WORKDAY(CN465,40),FB465))),"-")</f>
        <v>44270</v>
      </c>
      <c r="FD465" s="167"/>
      <c r="FE465" s="167"/>
      <c r="FF465" s="24" t="str">
        <f>IF(FE465&gt;0,WORKDAY(FB465,10),"-")</f>
        <v>-</v>
      </c>
      <c r="FG465" s="24" t="str">
        <f>IF(FE465&gt;0,WORKDAY(FC465,10),"-")</f>
        <v>-</v>
      </c>
      <c r="FH465" s="5"/>
      <c r="FI465" s="5"/>
      <c r="FJ465" s="34"/>
      <c r="FK465" s="24"/>
      <c r="FL465" s="24">
        <f>FK465</f>
        <v>0</v>
      </c>
      <c r="FM465" s="5"/>
      <c r="FN465" s="5"/>
      <c r="FO465" s="24" t="str">
        <f>IF(FN465&gt;0,WORKDAY(FK465,10),"-")</f>
        <v>-</v>
      </c>
      <c r="FP465" s="24" t="str">
        <f>IF(FN465&gt;0,WORKDAY(FL465,10),"-")</f>
        <v>-</v>
      </c>
      <c r="FQ465" s="5"/>
      <c r="FR465" s="5"/>
      <c r="FS465" s="54"/>
      <c r="FT465" s="24"/>
      <c r="FU465" s="24">
        <f>FT465</f>
        <v>0</v>
      </c>
      <c r="FV465" s="5"/>
      <c r="FW465" s="5"/>
      <c r="FX465" s="24" t="str">
        <f>IF(FW465&gt;0,WORKDAY(FT465,10),"-")</f>
        <v>-</v>
      </c>
      <c r="FY465" s="24" t="str">
        <f>IF(FW465&gt;0,WORKDAY(FU465,10),"-")</f>
        <v>-</v>
      </c>
      <c r="FZ465" s="5"/>
      <c r="GA465" s="5"/>
      <c r="GB465" s="54"/>
      <c r="GC465" s="54"/>
      <c r="GD465" s="54"/>
      <c r="GE465" s="54"/>
      <c r="GF465" s="54"/>
      <c r="GG465" s="54"/>
      <c r="GH465" s="54"/>
      <c r="GI465" s="54"/>
      <c r="GJ465" s="54"/>
      <c r="GK465" s="54"/>
      <c r="GL465" s="54"/>
      <c r="GM465" s="54"/>
      <c r="GN465" s="54"/>
      <c r="GO465" s="54"/>
      <c r="GP465" s="54"/>
      <c r="GQ465" s="54"/>
      <c r="GR465" s="54"/>
      <c r="GS465" s="54"/>
      <c r="GT465" s="54"/>
      <c r="GU465" s="54"/>
      <c r="GV465" s="54"/>
      <c r="GW465" s="54"/>
      <c r="GX465" s="54"/>
      <c r="GY465" s="54"/>
      <c r="GZ465" s="193"/>
      <c r="HA465" s="54"/>
      <c r="HB465" s="54"/>
      <c r="HC465" s="54"/>
      <c r="HD465" s="34">
        <f t="shared" ca="1" si="432"/>
        <v>1</v>
      </c>
      <c r="HE465" s="25">
        <f t="shared" si="404"/>
        <v>0</v>
      </c>
      <c r="HF465" s="25">
        <f t="shared" ca="1" si="405"/>
        <v>1.5197568389057751E-3</v>
      </c>
      <c r="HG465" s="25">
        <f t="shared" si="406"/>
        <v>0</v>
      </c>
      <c r="HH465" s="25">
        <f t="shared" ca="1" si="407"/>
        <v>2.012072434607646E-3</v>
      </c>
      <c r="HI465" s="25"/>
      <c r="HJ465" s="25"/>
      <c r="HK465" s="5"/>
      <c r="HL465" s="24" t="str">
        <f t="shared" ca="1" si="427"/>
        <v>-</v>
      </c>
      <c r="HM465" s="107"/>
      <c r="HO465" s="204" t="str">
        <f t="shared" si="433"/>
        <v>не выгружено A1</v>
      </c>
      <c r="HP465" s="204" t="str">
        <f t="shared" si="434"/>
        <v>не выгружено 00</v>
      </c>
      <c r="HQ465" s="182" t="str">
        <f t="shared" si="435"/>
        <v>не выгружено A1</v>
      </c>
      <c r="HR465" s="182" t="str">
        <f t="shared" si="436"/>
        <v>не выгружено A1</v>
      </c>
      <c r="HS465" s="182" t="b">
        <f t="shared" si="437"/>
        <v>0</v>
      </c>
      <c r="HT465" s="182" t="str">
        <f t="shared" si="438"/>
        <v>не выгружено A1</v>
      </c>
      <c r="HU465" s="182" t="str">
        <f t="shared" si="439"/>
        <v>не выгружено A1</v>
      </c>
      <c r="HV465" s="191" t="str">
        <f t="shared" si="440"/>
        <v>не выгружено A1</v>
      </c>
      <c r="HW465" s="184" t="str">
        <f t="shared" si="441"/>
        <v>не выгружено A1</v>
      </c>
      <c r="HX465" s="191" t="str">
        <f t="shared" si="442"/>
        <v>не выгружено A1</v>
      </c>
      <c r="HY465" s="183"/>
      <c r="HZ465" s="182" t="str">
        <f t="shared" si="443"/>
        <v>не выгружено</v>
      </c>
      <c r="IA465" s="182" t="str">
        <f t="shared" si="444"/>
        <v>A1</v>
      </c>
      <c r="IB465" s="182" t="str">
        <f t="shared" si="445"/>
        <v>не выгружено</v>
      </c>
      <c r="IC465" s="182" t="str">
        <f t="shared" si="446"/>
        <v>A1</v>
      </c>
      <c r="ID465" s="182" t="str">
        <f t="shared" si="447"/>
        <v>A1</v>
      </c>
      <c r="IE465" s="185" t="str">
        <f t="shared" si="448"/>
        <v>выгрузить A1</v>
      </c>
      <c r="IF465" s="135" t="s">
        <v>705</v>
      </c>
      <c r="IG465" s="181">
        <v>1</v>
      </c>
    </row>
    <row r="466" spans="1:289" s="87" customFormat="1" ht="15" hidden="1" customHeight="1">
      <c r="A466" s="17"/>
      <c r="B466" s="20"/>
      <c r="C466" s="20"/>
      <c r="D466" s="18"/>
      <c r="E466" s="18"/>
      <c r="F466" s="18"/>
      <c r="G466" s="18"/>
      <c r="H466" s="18"/>
      <c r="I466" s="18"/>
      <c r="J466" s="18"/>
      <c r="K466" s="18"/>
      <c r="L466" s="18"/>
      <c r="M466" s="18"/>
      <c r="N466" s="18"/>
      <c r="O466" s="18"/>
      <c r="P466" s="18"/>
      <c r="Q466" s="18"/>
      <c r="R466" s="18"/>
      <c r="S466" s="18"/>
      <c r="T466" s="18"/>
      <c r="U466" s="18"/>
      <c r="V466" s="18"/>
      <c r="W466" s="20"/>
      <c r="X466" s="20"/>
      <c r="Y466" s="20"/>
      <c r="Z466" s="20"/>
      <c r="AA466" s="20"/>
      <c r="AB466" s="20"/>
      <c r="AC466" s="20"/>
      <c r="AD466" s="18"/>
      <c r="AE466" s="20"/>
      <c r="AF466" s="20"/>
      <c r="AG466" s="20"/>
      <c r="AH466" s="20"/>
      <c r="AI466" s="20"/>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71"/>
      <c r="BO466" s="171"/>
      <c r="BP466" s="171"/>
      <c r="BQ466" s="171"/>
      <c r="BR466" s="161"/>
      <c r="BS466" s="161"/>
      <c r="BT466" s="161"/>
      <c r="BU466" s="161"/>
      <c r="BV466" s="161"/>
      <c r="BW466" s="151"/>
      <c r="BX466" s="151"/>
      <c r="BY466" s="151"/>
      <c r="BZ466" s="151"/>
      <c r="CA466" s="151"/>
      <c r="CB466" s="129"/>
      <c r="CC466" s="129"/>
      <c r="CD466" s="129"/>
      <c r="CE466" s="129"/>
      <c r="CF466" s="129"/>
      <c r="CG466" s="129"/>
      <c r="CH466" s="129"/>
      <c r="CI466" s="129"/>
      <c r="CJ466" s="129"/>
      <c r="CK466" s="129"/>
      <c r="CL466" s="18"/>
      <c r="CM466" s="18"/>
      <c r="CN466" s="18"/>
      <c r="CO466" s="118"/>
      <c r="CP466" s="48"/>
      <c r="CQ466" s="18"/>
      <c r="CR466" s="18"/>
      <c r="CS466" s="18"/>
      <c r="CT466" s="18"/>
      <c r="CU466" s="18"/>
      <c r="CV466" s="18"/>
      <c r="CW466" s="18"/>
      <c r="CX466" s="18"/>
      <c r="CY466" s="34"/>
      <c r="CZ466" s="18"/>
      <c r="DA466" s="18"/>
      <c r="DB466" s="18"/>
      <c r="DC466" s="18"/>
      <c r="DD466" s="18"/>
      <c r="DE466" s="18"/>
      <c r="DF466" s="18"/>
      <c r="DG466" s="18"/>
      <c r="DH466" s="45"/>
      <c r="DI466" s="18"/>
      <c r="DJ466" s="18"/>
      <c r="DK466" s="18"/>
      <c r="DL466" s="18"/>
      <c r="DM466" s="18"/>
      <c r="DN466" s="18"/>
      <c r="DO466" s="18"/>
      <c r="DP466" s="18"/>
      <c r="DQ466" s="45"/>
      <c r="DR466" s="18"/>
      <c r="DS466" s="18"/>
      <c r="DT466" s="18"/>
      <c r="DU466" s="18"/>
      <c r="DV466" s="18"/>
      <c r="DW466" s="18"/>
      <c r="DX466" s="18"/>
      <c r="DY466" s="18"/>
      <c r="DZ466" s="45"/>
      <c r="EA466" s="18"/>
      <c r="EB466" s="18"/>
      <c r="EC466" s="18"/>
      <c r="ED466" s="18"/>
      <c r="EE466" s="18"/>
      <c r="EF466" s="18"/>
      <c r="EG466" s="18"/>
      <c r="EH466" s="18"/>
      <c r="EI466" s="45"/>
      <c r="EJ466" s="18"/>
      <c r="EK466" s="18"/>
      <c r="EL466" s="18"/>
      <c r="EM466" s="18"/>
      <c r="EN466" s="18"/>
      <c r="EO466" s="18"/>
      <c r="EP466" s="18"/>
      <c r="EQ466" s="18"/>
      <c r="ER466" s="45"/>
      <c r="ES466" s="110"/>
      <c r="ET466" s="110"/>
      <c r="EU466" s="110"/>
      <c r="EV466" s="110"/>
      <c r="EW466" s="192"/>
      <c r="EX466" s="192"/>
      <c r="EY466" s="192"/>
      <c r="EZ466" s="192"/>
      <c r="FA466" s="199"/>
      <c r="FB466" s="214"/>
      <c r="FC466" s="214"/>
      <c r="FD466" s="18"/>
      <c r="FE466" s="18"/>
      <c r="FF466" s="18"/>
      <c r="FG466" s="18"/>
      <c r="FH466" s="18"/>
      <c r="FI466" s="18"/>
      <c r="FJ466" s="34"/>
      <c r="FK466" s="18"/>
      <c r="FL466" s="18"/>
      <c r="FM466" s="18"/>
      <c r="FN466" s="18"/>
      <c r="FO466" s="18"/>
      <c r="FP466" s="18"/>
      <c r="FQ466" s="18"/>
      <c r="FR466" s="18"/>
      <c r="FS466" s="45"/>
      <c r="FT466" s="18"/>
      <c r="FU466" s="18"/>
      <c r="FV466" s="18"/>
      <c r="FW466" s="18"/>
      <c r="FX466" s="18"/>
      <c r="FY466" s="18"/>
      <c r="FZ466" s="18"/>
      <c r="GA466" s="18"/>
      <c r="GB466" s="45"/>
      <c r="GC466" s="110"/>
      <c r="GD466" s="110"/>
      <c r="GE466" s="110"/>
      <c r="GF466" s="110"/>
      <c r="GG466" s="110"/>
      <c r="GH466" s="110"/>
      <c r="GI466" s="110"/>
      <c r="GJ466" s="110"/>
      <c r="GK466" s="110"/>
      <c r="GL466" s="110"/>
      <c r="GM466" s="110"/>
      <c r="GN466" s="110"/>
      <c r="GO466" s="110"/>
      <c r="GP466" s="110"/>
      <c r="GQ466" s="110"/>
      <c r="GR466" s="110"/>
      <c r="GS466" s="110"/>
      <c r="GT466" s="110"/>
      <c r="GU466" s="110"/>
      <c r="GV466" s="110"/>
      <c r="GW466" s="110"/>
      <c r="GX466" s="110"/>
      <c r="GY466" s="45"/>
      <c r="GZ466" s="199"/>
      <c r="HA466" s="110"/>
      <c r="HB466" s="110"/>
      <c r="HC466" s="110"/>
      <c r="HD466" s="34">
        <f t="shared" si="432"/>
        <v>0</v>
      </c>
      <c r="HE466" s="25">
        <f t="shared" si="404"/>
        <v>0</v>
      </c>
      <c r="HF466" s="25">
        <f t="shared" si="405"/>
        <v>0</v>
      </c>
      <c r="HG466" s="25">
        <f t="shared" si="406"/>
        <v>0</v>
      </c>
      <c r="HH466" s="25">
        <f t="shared" si="407"/>
        <v>0</v>
      </c>
      <c r="HI466" s="25"/>
      <c r="HJ466" s="18"/>
      <c r="HK466" s="18"/>
      <c r="HL466" s="24" t="str">
        <f t="shared" si="427"/>
        <v>-</v>
      </c>
      <c r="HM466" s="107"/>
      <c r="HN466" s="85"/>
      <c r="HO466" s="204" t="str">
        <f t="shared" si="433"/>
        <v>---/---</v>
      </c>
      <c r="HP466" s="204" t="str">
        <f t="shared" si="434"/>
        <v>---/---</v>
      </c>
      <c r="HQ466" s="182" t="str">
        <f t="shared" si="435"/>
        <v>---/---</v>
      </c>
      <c r="HR466" s="182" t="str">
        <f t="shared" si="436"/>
        <v>---/---</v>
      </c>
      <c r="HS466" s="182" t="b">
        <f t="shared" si="437"/>
        <v>0</v>
      </c>
      <c r="HT466" s="182" t="str">
        <f t="shared" si="438"/>
        <v>---/---</v>
      </c>
      <c r="HU466" s="182" t="str">
        <f t="shared" si="439"/>
        <v>---/---</v>
      </c>
      <c r="HV466" s="191" t="str">
        <f t="shared" si="440"/>
        <v>---/---</v>
      </c>
      <c r="HW466" s="184" t="str">
        <f t="shared" si="441"/>
        <v>---/---</v>
      </c>
      <c r="HX466" s="191" t="str">
        <f t="shared" si="442"/>
        <v>---/---</v>
      </c>
      <c r="HY466" s="183"/>
      <c r="HZ466" s="182" t="str">
        <f t="shared" si="443"/>
        <v>---/---</v>
      </c>
      <c r="IA466" s="182" t="str">
        <f t="shared" si="444"/>
        <v>---/---</v>
      </c>
      <c r="IB466" s="182" t="str">
        <f t="shared" si="445"/>
        <v>---/---</v>
      </c>
      <c r="IC466" s="182" t="str">
        <f t="shared" si="446"/>
        <v>---/---</v>
      </c>
      <c r="ID466" s="182" t="str">
        <f t="shared" si="447"/>
        <v>---/---</v>
      </c>
      <c r="IE466" s="185" t="str">
        <f t="shared" si="448"/>
        <v>---/---</v>
      </c>
      <c r="IF466" s="135" t="s">
        <v>717</v>
      </c>
      <c r="IG466" s="181">
        <v>1</v>
      </c>
      <c r="IH466" s="85"/>
      <c r="II466" s="85"/>
      <c r="IJ466" s="85"/>
      <c r="IK466" s="85"/>
      <c r="IL466" s="85"/>
      <c r="IM466" s="85"/>
      <c r="IN466" s="85"/>
      <c r="IO466" s="85"/>
      <c r="IP466" s="85"/>
      <c r="IQ466" s="85"/>
      <c r="IR466" s="85"/>
      <c r="IS466" s="85"/>
      <c r="IT466" s="85"/>
      <c r="IU466" s="85"/>
      <c r="IV466" s="85"/>
      <c r="IW466" s="85"/>
      <c r="IX466" s="85"/>
      <c r="IY466" s="85"/>
      <c r="IZ466" s="85"/>
      <c r="JA466" s="85"/>
      <c r="JB466" s="85"/>
      <c r="JC466" s="85"/>
      <c r="JD466" s="85"/>
      <c r="JE466" s="85"/>
      <c r="JF466" s="85"/>
      <c r="JG466" s="85"/>
      <c r="JH466" s="85"/>
      <c r="JI466" s="85"/>
      <c r="JJ466" s="85"/>
      <c r="JK466" s="85"/>
      <c r="JL466" s="85"/>
      <c r="JM466" s="85"/>
      <c r="JN466" s="85"/>
      <c r="JO466" s="85"/>
      <c r="JP466" s="85"/>
      <c r="JQ466" s="85"/>
      <c r="JR466" s="85"/>
      <c r="JS466" s="85"/>
      <c r="JT466" s="85"/>
      <c r="JU466" s="85"/>
      <c r="JV466" s="85"/>
      <c r="JW466" s="85"/>
      <c r="JX466" s="85"/>
      <c r="JY466" s="85"/>
      <c r="JZ466" s="85"/>
      <c r="KA466" s="85"/>
      <c r="KB466" s="85"/>
      <c r="KC466" s="85"/>
    </row>
    <row r="467" spans="1:289" s="57" customFormat="1" ht="53.25" hidden="1" customHeight="1">
      <c r="A467" s="6"/>
      <c r="B467" s="19" t="s">
        <v>156</v>
      </c>
      <c r="C467" s="19" t="s">
        <v>157</v>
      </c>
      <c r="D467" s="5"/>
      <c r="E467" s="5"/>
      <c r="F467" s="5"/>
      <c r="G467" s="5"/>
      <c r="H467" s="5" t="s">
        <v>727</v>
      </c>
      <c r="I467" s="5" t="s">
        <v>736</v>
      </c>
      <c r="J467" s="5"/>
      <c r="K467" s="5"/>
      <c r="L467" s="5"/>
      <c r="M467" s="5"/>
      <c r="N467" s="5"/>
      <c r="O467" s="5"/>
      <c r="P467" s="5" t="s">
        <v>753</v>
      </c>
      <c r="Q467" s="5" t="s">
        <v>754</v>
      </c>
      <c r="R467" s="5" t="s">
        <v>206</v>
      </c>
      <c r="S467" s="5" t="s">
        <v>360</v>
      </c>
      <c r="T467" s="5" t="s">
        <v>361</v>
      </c>
      <c r="U467" s="5" t="s">
        <v>158</v>
      </c>
      <c r="V467" s="5"/>
      <c r="W467" s="19" t="str">
        <f>CONCATENATE(X467,"-",Y467,"-",Z467,AA467,,AB467,"-",AC467)</f>
        <v>5-11-JDMCN-0001</v>
      </c>
      <c r="X467" s="19" t="s">
        <v>755</v>
      </c>
      <c r="Y467" s="19" t="s">
        <v>184</v>
      </c>
      <c r="Z467" s="19" t="s">
        <v>302</v>
      </c>
      <c r="AA467" s="19" t="s">
        <v>305</v>
      </c>
      <c r="AB467" s="19" t="s">
        <v>304</v>
      </c>
      <c r="AC467" s="19" t="s">
        <v>188</v>
      </c>
      <c r="AD467" s="5"/>
      <c r="AE467" s="19">
        <v>4</v>
      </c>
      <c r="AF467" s="19" t="s">
        <v>180</v>
      </c>
      <c r="AG467" s="19" t="s">
        <v>184</v>
      </c>
      <c r="AH467" s="19">
        <v>522</v>
      </c>
      <c r="AI467" s="19" t="s">
        <v>220</v>
      </c>
      <c r="AJ467" s="5"/>
      <c r="AK467" s="5"/>
      <c r="AL467" s="5" t="s">
        <v>120</v>
      </c>
      <c r="AM467" s="5"/>
      <c r="AN467" s="5" t="s">
        <v>167</v>
      </c>
      <c r="AO467" s="5" t="str">
        <f>CONCATENATE("0055-",B467,"-",C467,"-","4",".",AE467,".",AF467,".",AG467,".",AH467,"-",AL467,".",AN467,"-",AI467)</f>
        <v>0055-CPC-GA1-4.4.3.11.522-ATH1.RD-0004</v>
      </c>
      <c r="AP467" s="5" t="str">
        <f>CONCATENATE("0055-",B467,"-",C467,"-","4",".",AE467,".",AF467,".",AG467,".",AH467,"-",AL467,"-",AN467,"-",AI467,"_",BD467,"_",U467)</f>
        <v>0055-CPC-GA1-4.4.3.11.522-ATH1-RD-0004_A1_ER</v>
      </c>
      <c r="AQ467" s="13" t="s">
        <v>323</v>
      </c>
      <c r="AR467" s="13" t="s">
        <v>395</v>
      </c>
      <c r="AS467" s="13" t="s">
        <v>387</v>
      </c>
      <c r="AT467" s="13" t="s">
        <v>386</v>
      </c>
      <c r="AU467" s="13" t="s">
        <v>318</v>
      </c>
      <c r="AV467" s="13" t="s">
        <v>333</v>
      </c>
      <c r="AW467" s="13" t="str">
        <f>CONCATENATE(AQ467," ",AS467,CHAR(10),W467,CHAR(10),AU467)</f>
        <v>DCS Marshalling Cabinet for NON-IS channels 
5-11-JDMCN-0001
List of drawings</v>
      </c>
      <c r="AX467" s="13" t="str">
        <f>CONCATENATE(AR467," ",AT467,CHAR(10),W467,CHAR(10),AV467)</f>
        <v>Шкаф кроссовый РСУ, аналоговые и дискретные сигналы, неискробезопасный
5-11-JDMCN-0001
Ведомость документов</v>
      </c>
      <c r="AY467" s="5"/>
      <c r="AZ467" s="5" t="s">
        <v>490</v>
      </c>
      <c r="BA467" s="5" t="s">
        <v>489</v>
      </c>
      <c r="BB467" s="5" t="str">
        <f>IF(FW467&gt;0,"02",IF(FN467&gt;0,"01",IF(FE467&gt;0,"00",IF(EM467&gt;0,"G1",IF(ED467&gt;0,"F1",IF(DU467&gt;0,"E1",IF(DL467&gt;0,"D1",IF(DC467&gt;0,"C1",IF(CT467&gt;0,"B1",IF(BM467&gt;0,"A1","-"))))))))))</f>
        <v>A1</v>
      </c>
      <c r="BC467" s="167" t="str">
        <f t="shared" ref="BC467:BC471" si="453">IF(OR(BB467="A1",BB467="B1",BB467="C1",BB467="D1",BB467="E1",BB467="F1",BB467="G1",BB467="H1"),"IFR",IF(OR(BB467="00",BB467="01",BB467="02",BB467="03",BB467="04",BB467="05"),"IFU","-"))</f>
        <v>IFR</v>
      </c>
      <c r="BD467" s="5" t="str">
        <f t="shared" ref="BD467:BD471" si="454">BB467</f>
        <v>A1</v>
      </c>
      <c r="BE467" s="5"/>
      <c r="BF467" s="5"/>
      <c r="BG467" s="12"/>
      <c r="BH467" s="5"/>
      <c r="BI467" s="5"/>
      <c r="BJ467" s="54">
        <f>FB467-(28+15)</f>
        <v>44166</v>
      </c>
      <c r="BK467" s="54">
        <f ca="1">IF(BM467&gt;0,BL467,IF(BJ467&lt;TODAY(),WORKDAY(TODAY(),10),BJ467))</f>
        <v>44243</v>
      </c>
      <c r="BL467" s="193">
        <v>44243</v>
      </c>
      <c r="BM467" s="167" t="s">
        <v>778</v>
      </c>
      <c r="BN467" s="167"/>
      <c r="BO467" s="167"/>
      <c r="BP467" s="167"/>
      <c r="BQ467" s="167"/>
      <c r="BR467" s="157"/>
      <c r="BS467" s="157"/>
      <c r="BT467" s="157"/>
      <c r="BU467" s="157"/>
      <c r="BV467" s="157"/>
      <c r="BW467" s="147"/>
      <c r="BX467" s="147"/>
      <c r="BY467" s="147"/>
      <c r="BZ467" s="147"/>
      <c r="CA467" s="147"/>
      <c r="CB467" s="125"/>
      <c r="CC467" s="125"/>
      <c r="CD467" s="125"/>
      <c r="CE467" s="125"/>
      <c r="CF467" s="125"/>
      <c r="CG467" s="125"/>
      <c r="CH467" s="125"/>
      <c r="CI467" s="125"/>
      <c r="CJ467" s="125"/>
      <c r="CK467" s="125"/>
      <c r="CL467" s="24">
        <f>WORKDAY(BJ467,20)</f>
        <v>44194</v>
      </c>
      <c r="CM467" s="24">
        <f ca="1">IF(BM467&gt;0,WORKDAY(BK467,10),"-")</f>
        <v>44257</v>
      </c>
      <c r="CN467" s="54"/>
      <c r="CO467" s="117"/>
      <c r="CP467" s="34"/>
      <c r="CQ467" s="24">
        <f>WORKDAY(CL467,10)</f>
        <v>44208</v>
      </c>
      <c r="CR467" s="24" t="str">
        <f>IF(CO467&gt;0,WORKDAY(CM467,10),"-")</f>
        <v>-</v>
      </c>
      <c r="CS467" s="54"/>
      <c r="CT467" s="5"/>
      <c r="CU467" s="24" t="str">
        <f>IF(CT467&gt;0,WORKDAY(CQ467,10),"-")</f>
        <v>-</v>
      </c>
      <c r="CV467" s="24" t="str">
        <f>IF(CT467&gt;0,WORKDAY(CR467,10),"-")</f>
        <v>-</v>
      </c>
      <c r="CW467" s="54"/>
      <c r="CX467" s="5"/>
      <c r="CY467" s="34"/>
      <c r="CZ467" s="24" t="str">
        <f>IF(CX467&gt;0,WORKDAY(CU467,10),"-")</f>
        <v>-</v>
      </c>
      <c r="DA467" s="24" t="str">
        <f>IF(CX467&gt;0,WORKDAY(CV467,10),"-")</f>
        <v>-</v>
      </c>
      <c r="DB467" s="24"/>
      <c r="DC467" s="5"/>
      <c r="DD467" s="24" t="str">
        <f>IF(DC467&gt;0,WORKDAY(CZ467,10),"-")</f>
        <v>-</v>
      </c>
      <c r="DE467" s="24" t="str">
        <f>IF(DC467&gt;0,WORKDAY(DA467,10),"-")</f>
        <v>-</v>
      </c>
      <c r="DF467" s="5"/>
      <c r="DG467" s="5"/>
      <c r="DH467" s="54"/>
      <c r="DI467" s="24" t="str">
        <f>IF(DG467&gt;0,WORKDAY(DD467,10),"-")</f>
        <v>-</v>
      </c>
      <c r="DJ467" s="24" t="str">
        <f>IF(DG467&gt;0,WORKDAY(DE467,10),"-")</f>
        <v>-</v>
      </c>
      <c r="DK467" s="5"/>
      <c r="DL467" s="5"/>
      <c r="DM467" s="24" t="str">
        <f>IF(DL467&gt;0,WORKDAY(DI467,10),"-")</f>
        <v>-</v>
      </c>
      <c r="DN467" s="24" t="str">
        <f>IF(DL467&gt;0,WORKDAY(DJ467,10),"-")</f>
        <v>-</v>
      </c>
      <c r="DO467" s="5"/>
      <c r="DP467" s="5"/>
      <c r="DQ467" s="54"/>
      <c r="DR467" s="24" t="str">
        <f>IF(DP467&gt;0,WORKDAY(DM467,10),"-")</f>
        <v>-</v>
      </c>
      <c r="DS467" s="24" t="str">
        <f>IF(DP467&gt;0,WORKDAY(DN467,10),"-")</f>
        <v>-</v>
      </c>
      <c r="DT467" s="5"/>
      <c r="DU467" s="5"/>
      <c r="DV467" s="24" t="str">
        <f>IF(DU467&gt;0,WORKDAY(DR467,10),"-")</f>
        <v>-</v>
      </c>
      <c r="DW467" s="24" t="str">
        <f>IF(DU467&gt;0,WORKDAY(DS467,10),"-")</f>
        <v>-</v>
      </c>
      <c r="DX467" s="5"/>
      <c r="DY467" s="5"/>
      <c r="DZ467" s="54"/>
      <c r="EA467" s="24" t="str">
        <f>IF(DY467&gt;0,WORKDAY(DV467,10),"-")</f>
        <v>-</v>
      </c>
      <c r="EB467" s="24" t="str">
        <f>IF(DY467&gt;0,WORKDAY(DW467,10),"-")</f>
        <v>-</v>
      </c>
      <c r="EC467" s="5"/>
      <c r="ED467" s="5"/>
      <c r="EE467" s="24" t="str">
        <f>IF(ED467&gt;0,WORKDAY(EA467,10),"-")</f>
        <v>-</v>
      </c>
      <c r="EF467" s="24" t="str">
        <f>IF(ED467&gt;0,WORKDAY(EB467,10),"-")</f>
        <v>-</v>
      </c>
      <c r="EG467" s="5"/>
      <c r="EH467" s="5"/>
      <c r="EI467" s="54"/>
      <c r="EJ467" s="24" t="str">
        <f>IF(EH467&gt;0,WORKDAY(EE467,10),"-")</f>
        <v>-</v>
      </c>
      <c r="EK467" s="24" t="str">
        <f>IF(EH467&gt;0,WORKDAY(EF467,10),"-")</f>
        <v>-</v>
      </c>
      <c r="EL467" s="5"/>
      <c r="EM467" s="5"/>
      <c r="EN467" s="24" t="str">
        <f>IF(EM467&gt;0,WORKDAY(EJ467,10),"-")</f>
        <v>-</v>
      </c>
      <c r="EO467" s="24" t="str">
        <f>IF(EM467&gt;0,WORKDAY(EK467,10),"-")</f>
        <v>-</v>
      </c>
      <c r="EP467" s="5"/>
      <c r="EQ467" s="5"/>
      <c r="ER467" s="54"/>
      <c r="ES467" s="54"/>
      <c r="ET467" s="54"/>
      <c r="EU467" s="54"/>
      <c r="EV467" s="54"/>
      <c r="EW467" s="24"/>
      <c r="EX467" s="24"/>
      <c r="EY467" s="167"/>
      <c r="EZ467" s="167"/>
      <c r="FA467" s="193"/>
      <c r="FB467" s="214">
        <v>44209</v>
      </c>
      <c r="FC467" s="214">
        <f ca="1">IF(BK467&gt;0,IF(DC467&gt;0,WORKDAY(DB467,20),IF(CT467&gt;0,WORKDAY(CS467,30),IF(CO467&gt;0,WORKDAY(CN467,40),FB467))),"-")</f>
        <v>44209</v>
      </c>
      <c r="FD467" s="167"/>
      <c r="FE467" s="167"/>
      <c r="FF467" s="24" t="str">
        <f>IF(FE467&gt;0,WORKDAY(FB467,10),"-")</f>
        <v>-</v>
      </c>
      <c r="FG467" s="24" t="str">
        <f>IF(FE467&gt;0,WORKDAY(FC467,10),"-")</f>
        <v>-</v>
      </c>
      <c r="FH467" s="5"/>
      <c r="FI467" s="5"/>
      <c r="FJ467" s="34"/>
      <c r="FK467" s="24">
        <f t="shared" ref="FK467:FK470" si="455">WORKDAY(FB467,20)</f>
        <v>44237</v>
      </c>
      <c r="FL467" s="24">
        <f>FK467</f>
        <v>44237</v>
      </c>
      <c r="FM467" s="5"/>
      <c r="FN467" s="5"/>
      <c r="FO467" s="24" t="str">
        <f>IF(FN467&gt;0,WORKDAY(FK467,10),"-")</f>
        <v>-</v>
      </c>
      <c r="FP467" s="24" t="str">
        <f>IF(FN467&gt;0,WORKDAY(FL467,10),"-")</f>
        <v>-</v>
      </c>
      <c r="FQ467" s="5"/>
      <c r="FR467" s="5"/>
      <c r="FS467" s="54"/>
      <c r="FT467" s="24">
        <f t="shared" ref="FT467:FT470" si="456">WORKDAY(FK467,20)</f>
        <v>44265</v>
      </c>
      <c r="FU467" s="24">
        <f>FT467</f>
        <v>44265</v>
      </c>
      <c r="FV467" s="5"/>
      <c r="FW467" s="5"/>
      <c r="FX467" s="24" t="str">
        <f>IF(FW467&gt;0,WORKDAY(FT467,10),"-")</f>
        <v>-</v>
      </c>
      <c r="FY467" s="24" t="str">
        <f>IF(FW467&gt;0,WORKDAY(FU467,10),"-")</f>
        <v>-</v>
      </c>
      <c r="FZ467" s="5"/>
      <c r="GA467" s="5"/>
      <c r="GB467" s="54"/>
      <c r="GC467" s="54"/>
      <c r="GD467" s="54"/>
      <c r="GE467" s="54"/>
      <c r="GF467" s="54"/>
      <c r="GG467" s="54"/>
      <c r="GH467" s="54"/>
      <c r="GI467" s="54"/>
      <c r="GJ467" s="54"/>
      <c r="GK467" s="54"/>
      <c r="GL467" s="54"/>
      <c r="GM467" s="54"/>
      <c r="GN467" s="54"/>
      <c r="GO467" s="54"/>
      <c r="GP467" s="54"/>
      <c r="GQ467" s="54"/>
      <c r="GR467" s="54"/>
      <c r="GS467" s="54"/>
      <c r="GT467" s="54"/>
      <c r="GU467" s="54"/>
      <c r="GV467" s="54"/>
      <c r="GW467" s="54"/>
      <c r="GX467" s="54"/>
      <c r="GY467" s="54"/>
      <c r="GZ467" s="193"/>
      <c r="HA467" s="54"/>
      <c r="HB467" s="54"/>
      <c r="HC467" s="54"/>
      <c r="HD467" s="34">
        <f t="shared" ca="1" si="432"/>
        <v>1</v>
      </c>
      <c r="HE467" s="25">
        <f t="shared" ca="1" si="404"/>
        <v>6.8389057750759875E-4</v>
      </c>
      <c r="HF467" s="25">
        <f t="shared" ca="1" si="405"/>
        <v>1.5197568389057751E-3</v>
      </c>
      <c r="HG467" s="25">
        <f t="shared" ca="1" si="406"/>
        <v>9.0543259557344079E-4</v>
      </c>
      <c r="HH467" s="25">
        <f t="shared" ca="1" si="407"/>
        <v>2.012072434607646E-3</v>
      </c>
      <c r="HI467" s="25"/>
      <c r="HJ467" s="25"/>
      <c r="HK467" s="5"/>
      <c r="HL467" s="24">
        <f t="shared" ca="1" si="427"/>
        <v>44243</v>
      </c>
      <c r="HM467" s="107"/>
      <c r="HN467" s="85"/>
      <c r="HO467" s="204" t="str">
        <f t="shared" si="433"/>
        <v>ожидание A1</v>
      </c>
      <c r="HP467" s="204" t="str">
        <f t="shared" si="434"/>
        <v>не выгружено 00</v>
      </c>
      <c r="HQ467" s="182" t="str">
        <f t="shared" si="435"/>
        <v>выгружено A1</v>
      </c>
      <c r="HR467" s="182" t="str">
        <f t="shared" si="436"/>
        <v>ожидание A1</v>
      </c>
      <c r="HS467" s="182" t="b">
        <f t="shared" si="437"/>
        <v>0</v>
      </c>
      <c r="HT467" s="182" t="str">
        <f t="shared" si="438"/>
        <v>ожидание замечаний</v>
      </c>
      <c r="HU467" s="182" t="str">
        <f t="shared" si="439"/>
        <v>0055-P2-GA1-CPC-TRM-00653</v>
      </c>
      <c r="HV467" s="191">
        <f t="shared" si="440"/>
        <v>44243</v>
      </c>
      <c r="HW467" s="184" t="str">
        <f t="shared" si="441"/>
        <v>ожидание A1</v>
      </c>
      <c r="HX467" s="191" t="str">
        <f t="shared" si="442"/>
        <v>ожидание A1</v>
      </c>
      <c r="HY467" s="183"/>
      <c r="HZ467" s="182" t="str">
        <f t="shared" si="443"/>
        <v>выгружено</v>
      </c>
      <c r="IA467" s="182" t="str">
        <f t="shared" si="444"/>
        <v>A1</v>
      </c>
      <c r="IB467" s="182" t="str">
        <f t="shared" si="445"/>
        <v>ожидание замечаний к ревизии</v>
      </c>
      <c r="IC467" s="182" t="str">
        <f t="shared" si="446"/>
        <v>A1</v>
      </c>
      <c r="ID467" s="182" t="str">
        <f t="shared" si="447"/>
        <v>A1</v>
      </c>
      <c r="IE467" s="185" t="str">
        <f t="shared" si="448"/>
        <v>1</v>
      </c>
      <c r="IF467" s="135" t="s">
        <v>705</v>
      </c>
      <c r="IG467" s="181">
        <v>1</v>
      </c>
      <c r="IH467" s="85"/>
      <c r="II467" s="85"/>
      <c r="IJ467" s="85"/>
      <c r="IK467" s="85"/>
      <c r="IL467" s="85"/>
      <c r="IM467" s="85"/>
      <c r="IN467" s="85"/>
      <c r="IO467" s="85"/>
      <c r="IP467" s="85"/>
      <c r="IQ467" s="85"/>
      <c r="IR467" s="85"/>
      <c r="IS467" s="85"/>
      <c r="IT467" s="85"/>
      <c r="IU467" s="85"/>
      <c r="IV467" s="85"/>
      <c r="IW467" s="85"/>
      <c r="IX467" s="85"/>
      <c r="IY467" s="85"/>
      <c r="IZ467" s="85"/>
      <c r="JA467" s="85"/>
      <c r="JB467" s="85"/>
      <c r="JC467" s="85"/>
      <c r="JD467" s="85"/>
      <c r="JE467" s="85"/>
      <c r="JF467" s="85"/>
      <c r="JG467" s="85"/>
      <c r="JH467" s="85"/>
      <c r="JI467" s="85"/>
      <c r="JJ467" s="85"/>
      <c r="JK467" s="85"/>
      <c r="JL467" s="85"/>
      <c r="JM467" s="85"/>
      <c r="JN467" s="85"/>
      <c r="JO467" s="85"/>
      <c r="JP467" s="85"/>
      <c r="JQ467" s="85"/>
      <c r="JR467" s="85"/>
      <c r="JS467" s="85"/>
      <c r="JT467" s="85"/>
      <c r="JU467" s="85"/>
      <c r="JV467" s="85"/>
      <c r="JW467" s="85"/>
      <c r="JX467" s="85"/>
      <c r="JY467" s="85"/>
      <c r="JZ467" s="85"/>
      <c r="KA467" s="85"/>
      <c r="KB467" s="85"/>
      <c r="KC467" s="85"/>
    </row>
    <row r="468" spans="1:289" s="57" customFormat="1" ht="53.25" hidden="1" customHeight="1">
      <c r="A468" s="6"/>
      <c r="B468" s="19" t="s">
        <v>156</v>
      </c>
      <c r="C468" s="19" t="s">
        <v>157</v>
      </c>
      <c r="D468" s="5"/>
      <c r="E468" s="5"/>
      <c r="F468" s="5"/>
      <c r="G468" s="5"/>
      <c r="H468" s="5" t="s">
        <v>727</v>
      </c>
      <c r="I468" s="5" t="s">
        <v>736</v>
      </c>
      <c r="J468" s="5"/>
      <c r="K468" s="5"/>
      <c r="L468" s="5"/>
      <c r="M468" s="5"/>
      <c r="N468" s="5"/>
      <c r="O468" s="5"/>
      <c r="P468" s="5" t="s">
        <v>753</v>
      </c>
      <c r="Q468" s="5" t="s">
        <v>754</v>
      </c>
      <c r="R468" s="5" t="s">
        <v>206</v>
      </c>
      <c r="S468" s="5" t="s">
        <v>360</v>
      </c>
      <c r="T468" s="5" t="s">
        <v>361</v>
      </c>
      <c r="U468" s="5" t="s">
        <v>158</v>
      </c>
      <c r="V468" s="5"/>
      <c r="W468" s="19" t="str">
        <f>CONCATENATE(X468,"-",Y468,"-",Z468,AA468,,AB468,"-",AC468)</f>
        <v>5-11-JDMCN-0001</v>
      </c>
      <c r="X468" s="19" t="s">
        <v>755</v>
      </c>
      <c r="Y468" s="19" t="s">
        <v>184</v>
      </c>
      <c r="Z468" s="19" t="s">
        <v>302</v>
      </c>
      <c r="AA468" s="19" t="s">
        <v>305</v>
      </c>
      <c r="AB468" s="19" t="s">
        <v>304</v>
      </c>
      <c r="AC468" s="19" t="s">
        <v>188</v>
      </c>
      <c r="AD468" s="5"/>
      <c r="AE468" s="19">
        <v>4</v>
      </c>
      <c r="AF468" s="19" t="s">
        <v>180</v>
      </c>
      <c r="AG468" s="19" t="s">
        <v>184</v>
      </c>
      <c r="AH468" s="19">
        <v>522</v>
      </c>
      <c r="AI468" s="19" t="s">
        <v>220</v>
      </c>
      <c r="AJ468" s="5"/>
      <c r="AK468" s="5"/>
      <c r="AL468" s="5" t="s">
        <v>120</v>
      </c>
      <c r="AM468" s="5"/>
      <c r="AN468" s="5" t="s">
        <v>168</v>
      </c>
      <c r="AO468" s="5" t="str">
        <f>CONCATENATE("0055-",B468,"-",C468,"-","4",".",AE468,".",AF468,".",AG468,".",AH468,"-",AL468,".",AN468,"-",AI468)</f>
        <v>0055-CPC-GA1-4.4.3.11.522-ATH1.SP-0004</v>
      </c>
      <c r="AP468" s="5" t="str">
        <f>CONCATENATE("0055-",B468,"-",C468,"-","4",".",AE468,".",AF468,".",AG468,".",AH468,"-",AL468,"-",AN468,"-",AI468,"_",BD468,"_",U468)</f>
        <v>0055-CPC-GA1-4.4.3.11.522-ATH1-SP-0004_A1_ER</v>
      </c>
      <c r="AQ468" s="13" t="s">
        <v>323</v>
      </c>
      <c r="AR468" s="13" t="s">
        <v>395</v>
      </c>
      <c r="AS468" s="13" t="s">
        <v>387</v>
      </c>
      <c r="AT468" s="13" t="s">
        <v>386</v>
      </c>
      <c r="AU468" s="13" t="s">
        <v>319</v>
      </c>
      <c r="AV468" s="13" t="s">
        <v>334</v>
      </c>
      <c r="AW468" s="13" t="str">
        <f>CONCATENATE(AQ468," ",AS468,CHAR(10),W468,CHAR(10),AU468)</f>
        <v>DCS Marshalling Cabinet for NON-IS channels 
5-11-JDMCN-0001
List of elements</v>
      </c>
      <c r="AX468" s="13" t="str">
        <f>CONCATENATE(AR468," ",AT468,CHAR(10),W468,CHAR(10),AV468)</f>
        <v>Шкаф кроссовый РСУ, аналоговые и дискретные сигналы, неискробезопасный
5-11-JDMCN-0001
Перечень элементов</v>
      </c>
      <c r="AY468" s="5"/>
      <c r="AZ468" s="5" t="s">
        <v>490</v>
      </c>
      <c r="BA468" s="5" t="s">
        <v>489</v>
      </c>
      <c r="BB468" s="5" t="str">
        <f>IF(FW468&gt;0,"02",IF(FN468&gt;0,"01",IF(FE468&gt;0,"00",IF(EM468&gt;0,"G1",IF(ED468&gt;0,"F1",IF(DU468&gt;0,"E1",IF(DL468&gt;0,"D1",IF(DC468&gt;0,"C1",IF(CT468&gt;0,"B1",IF(BM468&gt;0,"A1","-"))))))))))</f>
        <v>A1</v>
      </c>
      <c r="BC468" s="167" t="str">
        <f t="shared" si="453"/>
        <v>IFR</v>
      </c>
      <c r="BD468" s="5" t="str">
        <f t="shared" si="454"/>
        <v>A1</v>
      </c>
      <c r="BE468" s="5"/>
      <c r="BF468" s="5"/>
      <c r="BG468" s="12"/>
      <c r="BH468" s="5"/>
      <c r="BI468" s="5"/>
      <c r="BJ468" s="54">
        <f>FB468-(28+15)</f>
        <v>44166</v>
      </c>
      <c r="BK468" s="54">
        <f ca="1">IF(BM468&gt;0,BL468,IF(BJ468&lt;TODAY(),WORKDAY(TODAY(),10),BJ468))</f>
        <v>44243</v>
      </c>
      <c r="BL468" s="193">
        <v>44243</v>
      </c>
      <c r="BM468" s="167" t="s">
        <v>778</v>
      </c>
      <c r="BN468" s="167"/>
      <c r="BO468" s="167"/>
      <c r="BP468" s="167"/>
      <c r="BQ468" s="167"/>
      <c r="BR468" s="157"/>
      <c r="BS468" s="157"/>
      <c r="BT468" s="157"/>
      <c r="BU468" s="157"/>
      <c r="BV468" s="157"/>
      <c r="BW468" s="147"/>
      <c r="BX468" s="147"/>
      <c r="BY468" s="147"/>
      <c r="BZ468" s="147"/>
      <c r="CA468" s="147"/>
      <c r="CB468" s="125"/>
      <c r="CC468" s="125"/>
      <c r="CD468" s="125"/>
      <c r="CE468" s="125"/>
      <c r="CF468" s="125"/>
      <c r="CG468" s="125"/>
      <c r="CH468" s="125"/>
      <c r="CI468" s="125"/>
      <c r="CJ468" s="125"/>
      <c r="CK468" s="125"/>
      <c r="CL468" s="24">
        <f>WORKDAY(BJ468,20)</f>
        <v>44194</v>
      </c>
      <c r="CM468" s="24">
        <f ca="1">IF(BM468&gt;0,WORKDAY(BK468,10),"-")</f>
        <v>44257</v>
      </c>
      <c r="CN468" s="54"/>
      <c r="CO468" s="117"/>
      <c r="CP468" s="34"/>
      <c r="CQ468" s="24">
        <f>WORKDAY(CL468,10)</f>
        <v>44208</v>
      </c>
      <c r="CR468" s="24" t="str">
        <f>IF(CO468&gt;0,WORKDAY(CM468,10),"-")</f>
        <v>-</v>
      </c>
      <c r="CS468" s="54"/>
      <c r="CT468" s="5"/>
      <c r="CU468" s="24" t="str">
        <f>IF(CT468&gt;0,WORKDAY(CQ468,10),"-")</f>
        <v>-</v>
      </c>
      <c r="CV468" s="24" t="str">
        <f>IF(CT468&gt;0,WORKDAY(CR468,10),"-")</f>
        <v>-</v>
      </c>
      <c r="CW468" s="54"/>
      <c r="CX468" s="5"/>
      <c r="CY468" s="34"/>
      <c r="CZ468" s="24" t="str">
        <f>IF(CX468&gt;0,WORKDAY(CU468,10),"-")</f>
        <v>-</v>
      </c>
      <c r="DA468" s="24" t="str">
        <f>IF(CX468&gt;0,WORKDAY(CV468,10),"-")</f>
        <v>-</v>
      </c>
      <c r="DB468" s="24"/>
      <c r="DC468" s="5"/>
      <c r="DD468" s="24" t="str">
        <f>IF(DC468&gt;0,WORKDAY(CZ468,10),"-")</f>
        <v>-</v>
      </c>
      <c r="DE468" s="24" t="str">
        <f>IF(DC468&gt;0,WORKDAY(DA468,10),"-")</f>
        <v>-</v>
      </c>
      <c r="DF468" s="5"/>
      <c r="DG468" s="5"/>
      <c r="DH468" s="54"/>
      <c r="DI468" s="24" t="str">
        <f>IF(DG468&gt;0,WORKDAY(DD468,10),"-")</f>
        <v>-</v>
      </c>
      <c r="DJ468" s="24" t="str">
        <f>IF(DG468&gt;0,WORKDAY(DE468,10),"-")</f>
        <v>-</v>
      </c>
      <c r="DK468" s="5"/>
      <c r="DL468" s="5"/>
      <c r="DM468" s="24" t="str">
        <f>IF(DL468&gt;0,WORKDAY(DI468,10),"-")</f>
        <v>-</v>
      </c>
      <c r="DN468" s="24" t="str">
        <f>IF(DL468&gt;0,WORKDAY(DJ468,10),"-")</f>
        <v>-</v>
      </c>
      <c r="DO468" s="5"/>
      <c r="DP468" s="5"/>
      <c r="DQ468" s="54"/>
      <c r="DR468" s="24" t="str">
        <f>IF(DP468&gt;0,WORKDAY(DM468,10),"-")</f>
        <v>-</v>
      </c>
      <c r="DS468" s="24" t="str">
        <f>IF(DP468&gt;0,WORKDAY(DN468,10),"-")</f>
        <v>-</v>
      </c>
      <c r="DT468" s="5"/>
      <c r="DU468" s="5"/>
      <c r="DV468" s="24" t="str">
        <f>IF(DU468&gt;0,WORKDAY(DR468,10),"-")</f>
        <v>-</v>
      </c>
      <c r="DW468" s="24" t="str">
        <f>IF(DU468&gt;0,WORKDAY(DS468,10),"-")</f>
        <v>-</v>
      </c>
      <c r="DX468" s="5"/>
      <c r="DY468" s="5"/>
      <c r="DZ468" s="54"/>
      <c r="EA468" s="24" t="str">
        <f>IF(DY468&gt;0,WORKDAY(DV468,10),"-")</f>
        <v>-</v>
      </c>
      <c r="EB468" s="24" t="str">
        <f>IF(DY468&gt;0,WORKDAY(DW468,10),"-")</f>
        <v>-</v>
      </c>
      <c r="EC468" s="5"/>
      <c r="ED468" s="5"/>
      <c r="EE468" s="24" t="str">
        <f>IF(ED468&gt;0,WORKDAY(EA468,10),"-")</f>
        <v>-</v>
      </c>
      <c r="EF468" s="24" t="str">
        <f>IF(ED468&gt;0,WORKDAY(EB468,10),"-")</f>
        <v>-</v>
      </c>
      <c r="EG468" s="5"/>
      <c r="EH468" s="5"/>
      <c r="EI468" s="54"/>
      <c r="EJ468" s="24" t="str">
        <f>IF(EH468&gt;0,WORKDAY(EE468,10),"-")</f>
        <v>-</v>
      </c>
      <c r="EK468" s="24" t="str">
        <f>IF(EH468&gt;0,WORKDAY(EF468,10),"-")</f>
        <v>-</v>
      </c>
      <c r="EL468" s="5"/>
      <c r="EM468" s="5"/>
      <c r="EN468" s="24" t="str">
        <f>IF(EM468&gt;0,WORKDAY(EJ468,10),"-")</f>
        <v>-</v>
      </c>
      <c r="EO468" s="24" t="str">
        <f>IF(EM468&gt;0,WORKDAY(EK468,10),"-")</f>
        <v>-</v>
      </c>
      <c r="EP468" s="5"/>
      <c r="EQ468" s="5"/>
      <c r="ER468" s="54"/>
      <c r="ES468" s="54"/>
      <c r="ET468" s="54"/>
      <c r="EU468" s="54"/>
      <c r="EV468" s="54"/>
      <c r="EW468" s="24"/>
      <c r="EX468" s="24"/>
      <c r="EY468" s="167"/>
      <c r="EZ468" s="167"/>
      <c r="FA468" s="193"/>
      <c r="FB468" s="214">
        <v>44209</v>
      </c>
      <c r="FC468" s="214">
        <f ca="1">IF(BK468&gt;0,IF(DC468&gt;0,WORKDAY(DB468,20),IF(CT468&gt;0,WORKDAY(CS468,30),IF(CO468&gt;0,WORKDAY(CN468,40),FB468))),"-")</f>
        <v>44209</v>
      </c>
      <c r="FD468" s="167"/>
      <c r="FE468" s="167"/>
      <c r="FF468" s="24" t="str">
        <f>IF(FE468&gt;0,WORKDAY(FB468,10),"-")</f>
        <v>-</v>
      </c>
      <c r="FG468" s="24" t="str">
        <f>IF(FE468&gt;0,WORKDAY(FC468,10),"-")</f>
        <v>-</v>
      </c>
      <c r="FH468" s="5"/>
      <c r="FI468" s="5"/>
      <c r="FJ468" s="34"/>
      <c r="FK468" s="24">
        <f t="shared" si="455"/>
        <v>44237</v>
      </c>
      <c r="FL468" s="24">
        <f>FK468</f>
        <v>44237</v>
      </c>
      <c r="FM468" s="5"/>
      <c r="FN468" s="5"/>
      <c r="FO468" s="24" t="str">
        <f>IF(FN468&gt;0,WORKDAY(FK468,10),"-")</f>
        <v>-</v>
      </c>
      <c r="FP468" s="24" t="str">
        <f>IF(FN468&gt;0,WORKDAY(FL468,10),"-")</f>
        <v>-</v>
      </c>
      <c r="FQ468" s="5"/>
      <c r="FR468" s="5"/>
      <c r="FS468" s="54"/>
      <c r="FT468" s="24">
        <f t="shared" si="456"/>
        <v>44265</v>
      </c>
      <c r="FU468" s="24">
        <f>FT468</f>
        <v>44265</v>
      </c>
      <c r="FV468" s="5"/>
      <c r="FW468" s="5"/>
      <c r="FX468" s="24" t="str">
        <f>IF(FW468&gt;0,WORKDAY(FT468,10),"-")</f>
        <v>-</v>
      </c>
      <c r="FY468" s="24" t="str">
        <f>IF(FW468&gt;0,WORKDAY(FU468,10),"-")</f>
        <v>-</v>
      </c>
      <c r="FZ468" s="5"/>
      <c r="GA468" s="5"/>
      <c r="GB468" s="54"/>
      <c r="GC468" s="54"/>
      <c r="GD468" s="54"/>
      <c r="GE468" s="54"/>
      <c r="GF468" s="54"/>
      <c r="GG468" s="54"/>
      <c r="GH468" s="54"/>
      <c r="GI468" s="54"/>
      <c r="GJ468" s="54"/>
      <c r="GK468" s="54"/>
      <c r="GL468" s="54"/>
      <c r="GM468" s="54"/>
      <c r="GN468" s="54"/>
      <c r="GO468" s="54"/>
      <c r="GP468" s="54"/>
      <c r="GQ468" s="54"/>
      <c r="GR468" s="54"/>
      <c r="GS468" s="54"/>
      <c r="GT468" s="54"/>
      <c r="GU468" s="54"/>
      <c r="GV468" s="54"/>
      <c r="GW468" s="54"/>
      <c r="GX468" s="54"/>
      <c r="GY468" s="54"/>
      <c r="GZ468" s="193"/>
      <c r="HA468" s="54"/>
      <c r="HB468" s="54"/>
      <c r="HC468" s="54"/>
      <c r="HD468" s="34">
        <f t="shared" ca="1" si="432"/>
        <v>1</v>
      </c>
      <c r="HE468" s="25">
        <f t="shared" ref="HE468:HE531" ca="1" si="457">IF(FQ468&gt;43101,(HD468/$HD$877)*$FQ$13,IF(FM468&gt;43101,(HD468/$HD$877)*$FM$13,IF(FH468&gt;43101,(HD468/$HD$877)*$FH$13,IF(FD468&gt;43101,(HD468/$HD$877)*$FD$13,IF(EP468&gt;43101,(HD468/$HD$877)*$EP$13,IF(EL468&gt;43101,(HD468/$HD$877)*$EL$13,IF(FM468&gt;43101,(EG468/$HD$877)*$EG$13,IF(EC468&gt;43101,(HD468/$HD$877)*$EC$13,IF(DX468&gt;43101,(HD468/$HD$877)*$DX$13,IF(DT468&gt;43101,(HD468/$HD$877)*$DT$13,IF(DO468&gt;43101,(HD468/$HD$877)*$DO$13,IF(DK468&gt;43101,(HD468/$HD$877)*$DK$13,IF(DF468&gt;43101,(HD468/$HD$877)*$DF$13,IF(DB468&gt;43101,(HD468/$HD$877)*$DB$13,IF(CW468&gt;43101,(HD468/$HD$877)*$CW$13,IF(CS468&gt;43101,(HD468/$HD$877)*$CS$13,IF(CN468&gt;43101,(HD468/$HD$877)*$CN$13,IF(BL468&gt;43101,(HD468/$HD$877)*$BL$13,0))))))))))))))))))</f>
        <v>6.8389057750759875E-4</v>
      </c>
      <c r="HF468" s="25">
        <f t="shared" ref="HF468:HF527" ca="1" si="458">IF(BK468&gt;43101,HD468/$HD$877,0)</f>
        <v>1.5197568389057751E-3</v>
      </c>
      <c r="HG468" s="25">
        <f t="shared" ref="HG468:HG531" ca="1" si="459">IF(FQ468&gt;43101,(HD468/$HD$878)*$FQ$13,IF(FM468&gt;43101,(HD468/$HD$878)*$FM$13,IF(FH468&gt;43101,(HD468/$HD$878)*$FH$13,IF(FD468&gt;43101,(HD468/$HD$878)*$FD$13,IF(EP468&gt;43101,(HD468/$HD$878)*$EP$13,IF(EL468&gt;43101,(HD468/$HD$878)*$EL$13,IF(EG468&gt;43101,(HD468/$HD$878)*$EG$13,IF(EC468&gt;43101,(HD468/$HD$878)*$EC$13,IF(DX468&gt;43101,(HD468/$HD$878)*$DX$13,IF(DT468&gt;43101,(HD468/$HD$878)*$DT$13,IF(DO468&gt;43101,(HD468/$HD$878)*$DO$13,IF(DK468&gt;43101,(HD468/$HD$878)*$DK$13,IF(DF468&gt;43101,(HD468/$HD$878)*$DF$13,IF(DB468&gt;43101,(HD468/$HD$878)*$DB$13,IF(CW468&gt;43101,(HD468/$HD$878)*$CW$13,IF(CS468&gt;43101,(HD468/$HD$878)*$CS$13,IF(CN468&gt;43101,(HD468/$HD$878)*$CN$13,IF(BL468&gt;43101,(HD468/$HD$878)*$BL$13,0))))))))))))))))))</f>
        <v>9.0543259557344079E-4</v>
      </c>
      <c r="HH468" s="25">
        <f t="shared" ref="HH468:HH527" ca="1" si="460">IF(BK468&gt;43101,HD468/$HD$878,0)</f>
        <v>2.012072434607646E-3</v>
      </c>
      <c r="HI468" s="25"/>
      <c r="HJ468" s="25"/>
      <c r="HK468" s="5"/>
      <c r="HL468" s="24">
        <f t="shared" ca="1" si="427"/>
        <v>44243</v>
      </c>
      <c r="HM468" s="107"/>
      <c r="HN468" s="85"/>
      <c r="HO468" s="204" t="str">
        <f t="shared" si="433"/>
        <v>ожидание A1</v>
      </c>
      <c r="HP468" s="204" t="str">
        <f t="shared" si="434"/>
        <v>не выгружено 00</v>
      </c>
      <c r="HQ468" s="182" t="str">
        <f t="shared" si="435"/>
        <v>выгружено A1</v>
      </c>
      <c r="HR468" s="182" t="str">
        <f t="shared" si="436"/>
        <v>ожидание A1</v>
      </c>
      <c r="HS468" s="182" t="b">
        <f t="shared" si="437"/>
        <v>0</v>
      </c>
      <c r="HT468" s="182" t="str">
        <f t="shared" si="438"/>
        <v>ожидание замечаний</v>
      </c>
      <c r="HU468" s="182" t="str">
        <f t="shared" si="439"/>
        <v>0055-P2-GA1-CPC-TRM-00653</v>
      </c>
      <c r="HV468" s="191">
        <f t="shared" si="440"/>
        <v>44243</v>
      </c>
      <c r="HW468" s="184" t="str">
        <f t="shared" si="441"/>
        <v>ожидание A1</v>
      </c>
      <c r="HX468" s="191" t="str">
        <f t="shared" si="442"/>
        <v>ожидание A1</v>
      </c>
      <c r="HY468" s="183"/>
      <c r="HZ468" s="182" t="str">
        <f t="shared" si="443"/>
        <v>выгружено</v>
      </c>
      <c r="IA468" s="182" t="str">
        <f t="shared" si="444"/>
        <v>A1</v>
      </c>
      <c r="IB468" s="182" t="str">
        <f t="shared" si="445"/>
        <v>ожидание замечаний к ревизии</v>
      </c>
      <c r="IC468" s="182" t="str">
        <f t="shared" si="446"/>
        <v>A1</v>
      </c>
      <c r="ID468" s="182" t="str">
        <f t="shared" si="447"/>
        <v>A1</v>
      </c>
      <c r="IE468" s="185" t="str">
        <f t="shared" si="448"/>
        <v>1</v>
      </c>
      <c r="IF468" s="135" t="s">
        <v>705</v>
      </c>
      <c r="IG468" s="181">
        <v>1</v>
      </c>
      <c r="IH468" s="85"/>
      <c r="II468" s="85"/>
      <c r="IJ468" s="85"/>
      <c r="IK468" s="85"/>
      <c r="IL468" s="85"/>
      <c r="IM468" s="85"/>
      <c r="IN468" s="85"/>
      <c r="IO468" s="85"/>
      <c r="IP468" s="85"/>
      <c r="IQ468" s="85"/>
      <c r="IR468" s="85"/>
      <c r="IS468" s="85"/>
      <c r="IT468" s="85"/>
      <c r="IU468" s="85"/>
      <c r="IV468" s="85"/>
      <c r="IW468" s="85"/>
      <c r="IX468" s="85"/>
      <c r="IY468" s="85"/>
      <c r="IZ468" s="85"/>
      <c r="JA468" s="85"/>
      <c r="JB468" s="85"/>
      <c r="JC468" s="85"/>
      <c r="JD468" s="85"/>
      <c r="JE468" s="85"/>
      <c r="JF468" s="85"/>
      <c r="JG468" s="85"/>
      <c r="JH468" s="85"/>
      <c r="JI468" s="85"/>
      <c r="JJ468" s="85"/>
      <c r="JK468" s="85"/>
      <c r="JL468" s="85"/>
      <c r="JM468" s="85"/>
      <c r="JN468" s="85"/>
      <c r="JO468" s="85"/>
      <c r="JP468" s="85"/>
      <c r="JQ468" s="85"/>
      <c r="JR468" s="85"/>
      <c r="JS468" s="85"/>
      <c r="JT468" s="85"/>
      <c r="JU468" s="85"/>
      <c r="JV468" s="85"/>
      <c r="JW468" s="85"/>
      <c r="JX468" s="85"/>
      <c r="JY468" s="85"/>
      <c r="JZ468" s="85"/>
      <c r="KA468" s="85"/>
      <c r="KB468" s="85"/>
      <c r="KC468" s="85"/>
    </row>
    <row r="469" spans="1:289" s="57" customFormat="1" ht="53.25" hidden="1" customHeight="1">
      <c r="A469" s="6"/>
      <c r="B469" s="19" t="s">
        <v>156</v>
      </c>
      <c r="C469" s="19" t="s">
        <v>157</v>
      </c>
      <c r="D469" s="5"/>
      <c r="E469" s="5"/>
      <c r="F469" s="5"/>
      <c r="G469" s="5"/>
      <c r="H469" s="5" t="s">
        <v>727</v>
      </c>
      <c r="I469" s="5" t="s">
        <v>736</v>
      </c>
      <c r="J469" s="5"/>
      <c r="K469" s="5"/>
      <c r="L469" s="5"/>
      <c r="M469" s="5"/>
      <c r="N469" s="5"/>
      <c r="O469" s="5"/>
      <c r="P469" s="5" t="s">
        <v>753</v>
      </c>
      <c r="Q469" s="5" t="s">
        <v>754</v>
      </c>
      <c r="R469" s="5" t="s">
        <v>206</v>
      </c>
      <c r="S469" s="5" t="s">
        <v>360</v>
      </c>
      <c r="T469" s="5" t="s">
        <v>361</v>
      </c>
      <c r="U469" s="5" t="s">
        <v>158</v>
      </c>
      <c r="V469" s="5"/>
      <c r="W469" s="19" t="str">
        <f>CONCATENATE(X469,"-",Y469,"-",Z469,AA469,,AB469,"-",AC469)</f>
        <v>5-11-JDMCN-0001</v>
      </c>
      <c r="X469" s="19" t="s">
        <v>755</v>
      </c>
      <c r="Y469" s="19" t="s">
        <v>184</v>
      </c>
      <c r="Z469" s="19" t="s">
        <v>302</v>
      </c>
      <c r="AA469" s="19" t="s">
        <v>305</v>
      </c>
      <c r="AB469" s="19" t="s">
        <v>304</v>
      </c>
      <c r="AC469" s="19" t="s">
        <v>188</v>
      </c>
      <c r="AD469" s="5"/>
      <c r="AE469" s="19">
        <v>4</v>
      </c>
      <c r="AF469" s="19" t="s">
        <v>180</v>
      </c>
      <c r="AG469" s="19" t="s">
        <v>184</v>
      </c>
      <c r="AH469" s="19">
        <v>522</v>
      </c>
      <c r="AI469" s="19" t="s">
        <v>220</v>
      </c>
      <c r="AJ469" s="5"/>
      <c r="AK469" s="5"/>
      <c r="AL469" s="5" t="s">
        <v>120</v>
      </c>
      <c r="AM469" s="5"/>
      <c r="AN469" s="5" t="s">
        <v>169</v>
      </c>
      <c r="AO469" s="5" t="str">
        <f>CONCATENATE("0055-",B469,"-",C469,"-","4",".",AE469,".",AF469,".",AG469,".",AH469,"-",AL469,".",AN469,"-",AI469)</f>
        <v>0055-CPC-GA1-4.4.3.11.522-ATH1.V0-0004</v>
      </c>
      <c r="AP469" s="5" t="str">
        <f>CONCATENATE("0055-",B469,"-",C469,"-","4",".",AE469,".",AF469,".",AG469,".",AH469,"-",AL469,"-",AN469,"-",AI469,"_",BD469,"_",U469)</f>
        <v>0055-CPC-GA1-4.4.3.11.522-ATH1-V0-0004_A1_ER</v>
      </c>
      <c r="AQ469" s="13" t="s">
        <v>323</v>
      </c>
      <c r="AR469" s="13" t="s">
        <v>395</v>
      </c>
      <c r="AS469" s="13" t="s">
        <v>387</v>
      </c>
      <c r="AT469" s="13" t="s">
        <v>386</v>
      </c>
      <c r="AU469" s="13" t="s">
        <v>320</v>
      </c>
      <c r="AV469" s="13" t="s">
        <v>335</v>
      </c>
      <c r="AW469" s="13" t="str">
        <f>CONCATENATE(AQ469," ",AS469,CHAR(10),W469,CHAR(10),AU469)</f>
        <v>DCS Marshalling Cabinet for NON-IS channels 
5-11-JDMCN-0001
General view drawings</v>
      </c>
      <c r="AX469" s="13" t="str">
        <f>CONCATENATE(AR469," ",AT469,CHAR(10),W469,CHAR(10),AV469)</f>
        <v>Шкаф кроссовый РСУ, аналоговые и дискретные сигналы, неискробезопасный
5-11-JDMCN-0001
Чертеж общего вида</v>
      </c>
      <c r="AY469" s="5"/>
      <c r="AZ469" s="5" t="s">
        <v>490</v>
      </c>
      <c r="BA469" s="5" t="s">
        <v>489</v>
      </c>
      <c r="BB469" s="5" t="str">
        <f>IF(FW469&gt;0,"02",IF(FN469&gt;0,"01",IF(FE469&gt;0,"00",IF(EM469&gt;0,"G1",IF(ED469&gt;0,"F1",IF(DU469&gt;0,"E1",IF(DL469&gt;0,"D1",IF(DC469&gt;0,"C1",IF(CT469&gt;0,"B1",IF(BM469&gt;0,"A1","-"))))))))))</f>
        <v>A1</v>
      </c>
      <c r="BC469" s="167" t="str">
        <f t="shared" si="453"/>
        <v>IFR</v>
      </c>
      <c r="BD469" s="5" t="str">
        <f t="shared" si="454"/>
        <v>A1</v>
      </c>
      <c r="BE469" s="5"/>
      <c r="BF469" s="5"/>
      <c r="BG469" s="12"/>
      <c r="BH469" s="5"/>
      <c r="BI469" s="5"/>
      <c r="BJ469" s="54">
        <f>FB469-(28+15)</f>
        <v>44166</v>
      </c>
      <c r="BK469" s="54">
        <f ca="1">IF(BM469&gt;0,BL469,IF(BJ469&lt;TODAY(),WORKDAY(TODAY(),10),BJ469))</f>
        <v>44243</v>
      </c>
      <c r="BL469" s="193">
        <v>44243</v>
      </c>
      <c r="BM469" s="167" t="s">
        <v>778</v>
      </c>
      <c r="BN469" s="167"/>
      <c r="BO469" s="167"/>
      <c r="BP469" s="167"/>
      <c r="BQ469" s="167"/>
      <c r="BR469" s="157"/>
      <c r="BS469" s="157"/>
      <c r="BT469" s="157"/>
      <c r="BU469" s="157"/>
      <c r="BV469" s="157"/>
      <c r="BW469" s="147"/>
      <c r="BX469" s="147"/>
      <c r="BY469" s="147"/>
      <c r="BZ469" s="147"/>
      <c r="CA469" s="147"/>
      <c r="CB469" s="125"/>
      <c r="CC469" s="125"/>
      <c r="CD469" s="125"/>
      <c r="CE469" s="125"/>
      <c r="CF469" s="125"/>
      <c r="CG469" s="125"/>
      <c r="CH469" s="125"/>
      <c r="CI469" s="125"/>
      <c r="CJ469" s="125"/>
      <c r="CK469" s="125"/>
      <c r="CL469" s="24">
        <f>WORKDAY(BJ469,20)</f>
        <v>44194</v>
      </c>
      <c r="CM469" s="24">
        <f ca="1">IF(BM469&gt;0,WORKDAY(BK469,10),"-")</f>
        <v>44257</v>
      </c>
      <c r="CN469" s="54"/>
      <c r="CO469" s="117"/>
      <c r="CP469" s="34"/>
      <c r="CQ469" s="24">
        <f>WORKDAY(CL469,10)</f>
        <v>44208</v>
      </c>
      <c r="CR469" s="24" t="str">
        <f>IF(CO469&gt;0,WORKDAY(CM469,10),"-")</f>
        <v>-</v>
      </c>
      <c r="CS469" s="54"/>
      <c r="CT469" s="5"/>
      <c r="CU469" s="24" t="str">
        <f>IF(CT469&gt;0,WORKDAY(CQ469,10),"-")</f>
        <v>-</v>
      </c>
      <c r="CV469" s="24" t="str">
        <f>IF(CT469&gt;0,WORKDAY(CR469,10),"-")</f>
        <v>-</v>
      </c>
      <c r="CW469" s="54"/>
      <c r="CX469" s="5"/>
      <c r="CY469" s="34"/>
      <c r="CZ469" s="24" t="str">
        <f>IF(CX469&gt;0,WORKDAY(CU469,10),"-")</f>
        <v>-</v>
      </c>
      <c r="DA469" s="24" t="str">
        <f>IF(CX469&gt;0,WORKDAY(CV469,10),"-")</f>
        <v>-</v>
      </c>
      <c r="DB469" s="24"/>
      <c r="DC469" s="5"/>
      <c r="DD469" s="24" t="str">
        <f>IF(DC469&gt;0,WORKDAY(CZ469,10),"-")</f>
        <v>-</v>
      </c>
      <c r="DE469" s="24" t="str">
        <f>IF(DC469&gt;0,WORKDAY(DA469,10),"-")</f>
        <v>-</v>
      </c>
      <c r="DF469" s="5"/>
      <c r="DG469" s="5"/>
      <c r="DH469" s="54"/>
      <c r="DI469" s="24" t="str">
        <f>IF(DG469&gt;0,WORKDAY(DD469,10),"-")</f>
        <v>-</v>
      </c>
      <c r="DJ469" s="24" t="str">
        <f>IF(DG469&gt;0,WORKDAY(DE469,10),"-")</f>
        <v>-</v>
      </c>
      <c r="DK469" s="5"/>
      <c r="DL469" s="5"/>
      <c r="DM469" s="24" t="str">
        <f>IF(DL469&gt;0,WORKDAY(DI469,10),"-")</f>
        <v>-</v>
      </c>
      <c r="DN469" s="24" t="str">
        <f>IF(DL469&gt;0,WORKDAY(DJ469,10),"-")</f>
        <v>-</v>
      </c>
      <c r="DO469" s="5"/>
      <c r="DP469" s="5"/>
      <c r="DQ469" s="54"/>
      <c r="DR469" s="24" t="str">
        <f>IF(DP469&gt;0,WORKDAY(DM469,10),"-")</f>
        <v>-</v>
      </c>
      <c r="DS469" s="24" t="str">
        <f>IF(DP469&gt;0,WORKDAY(DN469,10),"-")</f>
        <v>-</v>
      </c>
      <c r="DT469" s="5"/>
      <c r="DU469" s="5"/>
      <c r="DV469" s="24" t="str">
        <f>IF(DU469&gt;0,WORKDAY(DR469,10),"-")</f>
        <v>-</v>
      </c>
      <c r="DW469" s="24" t="str">
        <f>IF(DU469&gt;0,WORKDAY(DS469,10),"-")</f>
        <v>-</v>
      </c>
      <c r="DX469" s="5"/>
      <c r="DY469" s="5"/>
      <c r="DZ469" s="54"/>
      <c r="EA469" s="24" t="str">
        <f>IF(DY469&gt;0,WORKDAY(DV469,10),"-")</f>
        <v>-</v>
      </c>
      <c r="EB469" s="24" t="str">
        <f>IF(DY469&gt;0,WORKDAY(DW469,10),"-")</f>
        <v>-</v>
      </c>
      <c r="EC469" s="5"/>
      <c r="ED469" s="5"/>
      <c r="EE469" s="24" t="str">
        <f>IF(ED469&gt;0,WORKDAY(EA469,10),"-")</f>
        <v>-</v>
      </c>
      <c r="EF469" s="24" t="str">
        <f>IF(ED469&gt;0,WORKDAY(EB469,10),"-")</f>
        <v>-</v>
      </c>
      <c r="EG469" s="5"/>
      <c r="EH469" s="5"/>
      <c r="EI469" s="54"/>
      <c r="EJ469" s="24" t="str">
        <f>IF(EH469&gt;0,WORKDAY(EE469,10),"-")</f>
        <v>-</v>
      </c>
      <c r="EK469" s="24" t="str">
        <f>IF(EH469&gt;0,WORKDAY(EF469,10),"-")</f>
        <v>-</v>
      </c>
      <c r="EL469" s="5"/>
      <c r="EM469" s="5"/>
      <c r="EN469" s="24" t="str">
        <f>IF(EM469&gt;0,WORKDAY(EJ469,10),"-")</f>
        <v>-</v>
      </c>
      <c r="EO469" s="24" t="str">
        <f>IF(EM469&gt;0,WORKDAY(EK469,10),"-")</f>
        <v>-</v>
      </c>
      <c r="EP469" s="5"/>
      <c r="EQ469" s="5"/>
      <c r="ER469" s="54"/>
      <c r="ES469" s="54"/>
      <c r="ET469" s="54"/>
      <c r="EU469" s="54"/>
      <c r="EV469" s="54"/>
      <c r="EW469" s="24"/>
      <c r="EX469" s="24"/>
      <c r="EY469" s="167"/>
      <c r="EZ469" s="167"/>
      <c r="FA469" s="193"/>
      <c r="FB469" s="214">
        <v>44209</v>
      </c>
      <c r="FC469" s="214">
        <f ca="1">IF(BK469&gt;0,IF(DC469&gt;0,WORKDAY(DB469,20),IF(CT469&gt;0,WORKDAY(CS469,30),IF(CO469&gt;0,WORKDAY(CN469,40),FB469))),"-")</f>
        <v>44209</v>
      </c>
      <c r="FD469" s="167"/>
      <c r="FE469" s="167"/>
      <c r="FF469" s="24" t="str">
        <f>IF(FE469&gt;0,WORKDAY(FB469,10),"-")</f>
        <v>-</v>
      </c>
      <c r="FG469" s="24" t="str">
        <f>IF(FE469&gt;0,WORKDAY(FC469,10),"-")</f>
        <v>-</v>
      </c>
      <c r="FH469" s="5"/>
      <c r="FI469" s="5"/>
      <c r="FJ469" s="34"/>
      <c r="FK469" s="24">
        <f t="shared" si="455"/>
        <v>44237</v>
      </c>
      <c r="FL469" s="24">
        <f>FK469</f>
        <v>44237</v>
      </c>
      <c r="FM469" s="5"/>
      <c r="FN469" s="5"/>
      <c r="FO469" s="24" t="str">
        <f>IF(FN469&gt;0,WORKDAY(FK469,10),"-")</f>
        <v>-</v>
      </c>
      <c r="FP469" s="24" t="str">
        <f>IF(FN469&gt;0,WORKDAY(FL469,10),"-")</f>
        <v>-</v>
      </c>
      <c r="FQ469" s="5"/>
      <c r="FR469" s="5"/>
      <c r="FS469" s="54"/>
      <c r="FT469" s="24">
        <f t="shared" si="456"/>
        <v>44265</v>
      </c>
      <c r="FU469" s="24">
        <f>FT469</f>
        <v>44265</v>
      </c>
      <c r="FV469" s="5"/>
      <c r="FW469" s="5"/>
      <c r="FX469" s="24" t="str">
        <f>IF(FW469&gt;0,WORKDAY(FT469,10),"-")</f>
        <v>-</v>
      </c>
      <c r="FY469" s="24" t="str">
        <f>IF(FW469&gt;0,WORKDAY(FU469,10),"-")</f>
        <v>-</v>
      </c>
      <c r="FZ469" s="5"/>
      <c r="GA469" s="5"/>
      <c r="GB469" s="54"/>
      <c r="GC469" s="54"/>
      <c r="GD469" s="54"/>
      <c r="GE469" s="54"/>
      <c r="GF469" s="54"/>
      <c r="GG469" s="54"/>
      <c r="GH469" s="54"/>
      <c r="GI469" s="54"/>
      <c r="GJ469" s="54"/>
      <c r="GK469" s="54"/>
      <c r="GL469" s="54"/>
      <c r="GM469" s="54"/>
      <c r="GN469" s="54"/>
      <c r="GO469" s="54"/>
      <c r="GP469" s="54"/>
      <c r="GQ469" s="54"/>
      <c r="GR469" s="54"/>
      <c r="GS469" s="54"/>
      <c r="GT469" s="54"/>
      <c r="GU469" s="54"/>
      <c r="GV469" s="54"/>
      <c r="GW469" s="54"/>
      <c r="GX469" s="54"/>
      <c r="GY469" s="54"/>
      <c r="GZ469" s="193"/>
      <c r="HA469" s="54"/>
      <c r="HB469" s="54"/>
      <c r="HC469" s="54"/>
      <c r="HD469" s="34">
        <f t="shared" ca="1" si="432"/>
        <v>1</v>
      </c>
      <c r="HE469" s="25">
        <f t="shared" ca="1" si="457"/>
        <v>6.8389057750759875E-4</v>
      </c>
      <c r="HF469" s="25">
        <f t="shared" ca="1" si="458"/>
        <v>1.5197568389057751E-3</v>
      </c>
      <c r="HG469" s="25">
        <f t="shared" ca="1" si="459"/>
        <v>9.0543259557344079E-4</v>
      </c>
      <c r="HH469" s="25">
        <f t="shared" ca="1" si="460"/>
        <v>2.012072434607646E-3</v>
      </c>
      <c r="HI469" s="25"/>
      <c r="HJ469" s="25"/>
      <c r="HK469" s="5"/>
      <c r="HL469" s="24">
        <f t="shared" ca="1" si="427"/>
        <v>44243</v>
      </c>
      <c r="HM469" s="107"/>
      <c r="HN469" s="85"/>
      <c r="HO469" s="204" t="str">
        <f t="shared" si="433"/>
        <v>ожидание A1</v>
      </c>
      <c r="HP469" s="204" t="str">
        <f t="shared" si="434"/>
        <v>не выгружено 00</v>
      </c>
      <c r="HQ469" s="182" t="str">
        <f t="shared" si="435"/>
        <v>выгружено A1</v>
      </c>
      <c r="HR469" s="182" t="str">
        <f t="shared" si="436"/>
        <v>ожидание A1</v>
      </c>
      <c r="HS469" s="182" t="b">
        <f t="shared" si="437"/>
        <v>0</v>
      </c>
      <c r="HT469" s="182" t="str">
        <f t="shared" si="438"/>
        <v>ожидание замечаний</v>
      </c>
      <c r="HU469" s="182" t="str">
        <f t="shared" si="439"/>
        <v>0055-P2-GA1-CPC-TRM-00653</v>
      </c>
      <c r="HV469" s="191">
        <f t="shared" si="440"/>
        <v>44243</v>
      </c>
      <c r="HW469" s="184" t="str">
        <f t="shared" si="441"/>
        <v>ожидание A1</v>
      </c>
      <c r="HX469" s="191" t="str">
        <f t="shared" si="442"/>
        <v>ожидание A1</v>
      </c>
      <c r="HY469" s="183"/>
      <c r="HZ469" s="182" t="str">
        <f t="shared" si="443"/>
        <v>выгружено</v>
      </c>
      <c r="IA469" s="182" t="str">
        <f t="shared" si="444"/>
        <v>A1</v>
      </c>
      <c r="IB469" s="182" t="str">
        <f t="shared" si="445"/>
        <v>ожидание замечаний к ревизии</v>
      </c>
      <c r="IC469" s="182" t="str">
        <f t="shared" si="446"/>
        <v>A1</v>
      </c>
      <c r="ID469" s="182" t="str">
        <f t="shared" si="447"/>
        <v>A1</v>
      </c>
      <c r="IE469" s="185" t="str">
        <f t="shared" si="448"/>
        <v>1</v>
      </c>
      <c r="IF469" s="135" t="s">
        <v>705</v>
      </c>
      <c r="IG469" s="181">
        <v>1</v>
      </c>
      <c r="IH469" s="85"/>
      <c r="II469" s="85"/>
      <c r="IJ469" s="85"/>
      <c r="IK469" s="85"/>
      <c r="IL469" s="85"/>
      <c r="IM469" s="85"/>
      <c r="IN469" s="85"/>
      <c r="IO469" s="85"/>
      <c r="IP469" s="85"/>
      <c r="IQ469" s="85"/>
      <c r="IR469" s="85"/>
      <c r="IS469" s="85"/>
      <c r="IT469" s="85"/>
      <c r="IU469" s="85"/>
      <c r="IV469" s="85"/>
      <c r="IW469" s="85"/>
      <c r="IX469" s="85"/>
      <c r="IY469" s="85"/>
      <c r="IZ469" s="85"/>
      <c r="JA469" s="85"/>
      <c r="JB469" s="85"/>
      <c r="JC469" s="85"/>
      <c r="JD469" s="85"/>
      <c r="JE469" s="85"/>
      <c r="JF469" s="85"/>
      <c r="JG469" s="85"/>
      <c r="JH469" s="85"/>
      <c r="JI469" s="85"/>
      <c r="JJ469" s="85"/>
      <c r="JK469" s="85"/>
      <c r="JL469" s="85"/>
      <c r="JM469" s="85"/>
      <c r="JN469" s="85"/>
      <c r="JO469" s="85"/>
      <c r="JP469" s="85"/>
      <c r="JQ469" s="85"/>
      <c r="JR469" s="85"/>
      <c r="JS469" s="85"/>
      <c r="JT469" s="85"/>
      <c r="JU469" s="85"/>
      <c r="JV469" s="85"/>
      <c r="JW469" s="85"/>
      <c r="JX469" s="85"/>
      <c r="JY469" s="85"/>
      <c r="JZ469" s="85"/>
      <c r="KA469" s="85"/>
      <c r="KB469" s="85"/>
      <c r="KC469" s="85"/>
    </row>
    <row r="470" spans="1:289" s="57" customFormat="1" ht="53.25" hidden="1" customHeight="1">
      <c r="A470" s="6"/>
      <c r="B470" s="19" t="s">
        <v>156</v>
      </c>
      <c r="C470" s="19" t="s">
        <v>157</v>
      </c>
      <c r="D470" s="5"/>
      <c r="E470" s="5"/>
      <c r="F470" s="5"/>
      <c r="G470" s="5"/>
      <c r="H470" s="5" t="s">
        <v>727</v>
      </c>
      <c r="I470" s="5" t="s">
        <v>736</v>
      </c>
      <c r="J470" s="5"/>
      <c r="K470" s="5"/>
      <c r="L470" s="5"/>
      <c r="M470" s="5"/>
      <c r="N470" s="5"/>
      <c r="O470" s="5"/>
      <c r="P470" s="5" t="s">
        <v>753</v>
      </c>
      <c r="Q470" s="5" t="s">
        <v>754</v>
      </c>
      <c r="R470" s="5" t="s">
        <v>206</v>
      </c>
      <c r="S470" s="5" t="s">
        <v>360</v>
      </c>
      <c r="T470" s="5" t="s">
        <v>361</v>
      </c>
      <c r="U470" s="5" t="s">
        <v>158</v>
      </c>
      <c r="V470" s="5"/>
      <c r="W470" s="19" t="str">
        <f>CONCATENATE(X470,"-",Y470,"-",Z470,AA470,,AB470,"-",AC470)</f>
        <v>5-11-JDMCN-0001</v>
      </c>
      <c r="X470" s="19" t="s">
        <v>755</v>
      </c>
      <c r="Y470" s="19" t="s">
        <v>184</v>
      </c>
      <c r="Z470" s="19" t="s">
        <v>302</v>
      </c>
      <c r="AA470" s="19" t="s">
        <v>305</v>
      </c>
      <c r="AB470" s="19" t="s">
        <v>304</v>
      </c>
      <c r="AC470" s="19" t="s">
        <v>188</v>
      </c>
      <c r="AD470" s="5"/>
      <c r="AE470" s="19">
        <v>4</v>
      </c>
      <c r="AF470" s="19" t="s">
        <v>180</v>
      </c>
      <c r="AG470" s="19" t="s">
        <v>184</v>
      </c>
      <c r="AH470" s="19">
        <v>522</v>
      </c>
      <c r="AI470" s="19" t="s">
        <v>220</v>
      </c>
      <c r="AJ470" s="5"/>
      <c r="AK470" s="5"/>
      <c r="AL470" s="5" t="s">
        <v>120</v>
      </c>
      <c r="AM470" s="5"/>
      <c r="AN470" s="5" t="s">
        <v>170</v>
      </c>
      <c r="AO470" s="5" t="str">
        <f>CONCATENATE("0055-",B470,"-",C470,"-","4",".",AE470,".",AF470,".",AG470,".",AH470,"-",AL470,".",AN470,"-",AI470)</f>
        <v>0055-CPC-GA1-4.4.3.11.522-ATH1.SB-0004</v>
      </c>
      <c r="AP470" s="5" t="str">
        <f>CONCATENATE("0055-",B470,"-",C470,"-","4",".",AE470,".",AF470,".",AG470,".",AH470,"-",AL470,"-",AN470,"-",AI470,"_",BD470,"_",U470)</f>
        <v>0055-CPC-GA1-4.4.3.11.522-ATH1-SB-0004_A1_ER</v>
      </c>
      <c r="AQ470" s="13" t="s">
        <v>323</v>
      </c>
      <c r="AR470" s="13" t="s">
        <v>395</v>
      </c>
      <c r="AS470" s="13" t="s">
        <v>387</v>
      </c>
      <c r="AT470" s="13" t="s">
        <v>386</v>
      </c>
      <c r="AU470" s="13" t="s">
        <v>321</v>
      </c>
      <c r="AV470" s="13" t="s">
        <v>336</v>
      </c>
      <c r="AW470" s="13" t="str">
        <f>CONCATENATE(AQ470," ",AS470,CHAR(10),W470,CHAR(10),AU470)</f>
        <v>DCS Marshalling Cabinet for NON-IS channels 
5-11-JDMCN-0001
Electrical circuits</v>
      </c>
      <c r="AX470" s="13" t="str">
        <f>CONCATENATE(AR470," ",AT470,CHAR(10),W470,CHAR(10),AV470)</f>
        <v>Шкаф кроссовый РСУ, аналоговые и дискретные сигналы, неискробезопасный
5-11-JDMCN-0001
Схема электрическая принципиальная</v>
      </c>
      <c r="AY470" s="5"/>
      <c r="AZ470" s="5" t="s">
        <v>490</v>
      </c>
      <c r="BA470" s="5" t="s">
        <v>489</v>
      </c>
      <c r="BB470" s="5" t="str">
        <f>IF(FW470&gt;0,"02",IF(FN470&gt;0,"01",IF(FE470&gt;0,"00",IF(EM470&gt;0,"G1",IF(ED470&gt;0,"F1",IF(DU470&gt;0,"E1",IF(DL470&gt;0,"D1",IF(DC470&gt;0,"C1",IF(CT470&gt;0,"B1",IF(BM470&gt;0,"A1","-"))))))))))</f>
        <v>A1</v>
      </c>
      <c r="BC470" s="167" t="str">
        <f t="shared" si="453"/>
        <v>IFR</v>
      </c>
      <c r="BD470" s="5" t="str">
        <f t="shared" si="454"/>
        <v>A1</v>
      </c>
      <c r="BE470" s="5"/>
      <c r="BF470" s="5"/>
      <c r="BG470" s="12"/>
      <c r="BH470" s="5"/>
      <c r="BI470" s="5"/>
      <c r="BJ470" s="54">
        <f>FB470-(28+15)</f>
        <v>44166</v>
      </c>
      <c r="BK470" s="54">
        <f ca="1">IF(BM470&gt;0,BL470,IF(BJ470&lt;TODAY(),WORKDAY(TODAY(),10),BJ470))</f>
        <v>44243</v>
      </c>
      <c r="BL470" s="193">
        <v>44243</v>
      </c>
      <c r="BM470" s="167" t="s">
        <v>778</v>
      </c>
      <c r="BN470" s="167"/>
      <c r="BO470" s="167"/>
      <c r="BP470" s="167"/>
      <c r="BQ470" s="167"/>
      <c r="BR470" s="157"/>
      <c r="BS470" s="157"/>
      <c r="BT470" s="157"/>
      <c r="BU470" s="157"/>
      <c r="BV470" s="157"/>
      <c r="BW470" s="147"/>
      <c r="BX470" s="147"/>
      <c r="BY470" s="147"/>
      <c r="BZ470" s="147"/>
      <c r="CA470" s="147"/>
      <c r="CB470" s="125"/>
      <c r="CC470" s="125"/>
      <c r="CD470" s="125"/>
      <c r="CE470" s="125"/>
      <c r="CF470" s="125"/>
      <c r="CG470" s="125"/>
      <c r="CH470" s="125"/>
      <c r="CI470" s="125"/>
      <c r="CJ470" s="125"/>
      <c r="CK470" s="125"/>
      <c r="CL470" s="24">
        <f>WORKDAY(BJ470,20)</f>
        <v>44194</v>
      </c>
      <c r="CM470" s="24">
        <f ca="1">IF(BM470&gt;0,WORKDAY(BK470,10),"-")</f>
        <v>44257</v>
      </c>
      <c r="CN470" s="54"/>
      <c r="CO470" s="117"/>
      <c r="CP470" s="34"/>
      <c r="CQ470" s="24">
        <f>WORKDAY(CL470,10)</f>
        <v>44208</v>
      </c>
      <c r="CR470" s="24" t="str">
        <f>IF(CO470&gt;0,WORKDAY(CM470,10),"-")</f>
        <v>-</v>
      </c>
      <c r="CS470" s="54"/>
      <c r="CT470" s="5"/>
      <c r="CU470" s="24" t="str">
        <f>IF(CT470&gt;0,WORKDAY(CQ470,10),"-")</f>
        <v>-</v>
      </c>
      <c r="CV470" s="24" t="str">
        <f>IF(CT470&gt;0,WORKDAY(CR470,10),"-")</f>
        <v>-</v>
      </c>
      <c r="CW470" s="54"/>
      <c r="CX470" s="5"/>
      <c r="CY470" s="34"/>
      <c r="CZ470" s="24" t="str">
        <f>IF(CX470&gt;0,WORKDAY(CU470,10),"-")</f>
        <v>-</v>
      </c>
      <c r="DA470" s="24" t="str">
        <f>IF(CX470&gt;0,WORKDAY(CV470,10),"-")</f>
        <v>-</v>
      </c>
      <c r="DB470" s="24"/>
      <c r="DC470" s="5"/>
      <c r="DD470" s="24" t="str">
        <f>IF(DC470&gt;0,WORKDAY(CZ470,10),"-")</f>
        <v>-</v>
      </c>
      <c r="DE470" s="24" t="str">
        <f>IF(DC470&gt;0,WORKDAY(DA470,10),"-")</f>
        <v>-</v>
      </c>
      <c r="DF470" s="5"/>
      <c r="DG470" s="5"/>
      <c r="DH470" s="54"/>
      <c r="DI470" s="24" t="str">
        <f>IF(DG470&gt;0,WORKDAY(DD470,10),"-")</f>
        <v>-</v>
      </c>
      <c r="DJ470" s="24" t="str">
        <f>IF(DG470&gt;0,WORKDAY(DE470,10),"-")</f>
        <v>-</v>
      </c>
      <c r="DK470" s="5"/>
      <c r="DL470" s="5"/>
      <c r="DM470" s="24" t="str">
        <f>IF(DL470&gt;0,WORKDAY(DI470,10),"-")</f>
        <v>-</v>
      </c>
      <c r="DN470" s="24" t="str">
        <f>IF(DL470&gt;0,WORKDAY(DJ470,10),"-")</f>
        <v>-</v>
      </c>
      <c r="DO470" s="5"/>
      <c r="DP470" s="5"/>
      <c r="DQ470" s="54"/>
      <c r="DR470" s="24" t="str">
        <f>IF(DP470&gt;0,WORKDAY(DM470,10),"-")</f>
        <v>-</v>
      </c>
      <c r="DS470" s="24" t="str">
        <f>IF(DP470&gt;0,WORKDAY(DN470,10),"-")</f>
        <v>-</v>
      </c>
      <c r="DT470" s="5"/>
      <c r="DU470" s="5"/>
      <c r="DV470" s="24" t="str">
        <f>IF(DU470&gt;0,WORKDAY(DR470,10),"-")</f>
        <v>-</v>
      </c>
      <c r="DW470" s="24" t="str">
        <f>IF(DU470&gt;0,WORKDAY(DS470,10),"-")</f>
        <v>-</v>
      </c>
      <c r="DX470" s="5"/>
      <c r="DY470" s="5"/>
      <c r="DZ470" s="54"/>
      <c r="EA470" s="24" t="str">
        <f>IF(DY470&gt;0,WORKDAY(DV470,10),"-")</f>
        <v>-</v>
      </c>
      <c r="EB470" s="24" t="str">
        <f>IF(DY470&gt;0,WORKDAY(DW470,10),"-")</f>
        <v>-</v>
      </c>
      <c r="EC470" s="5"/>
      <c r="ED470" s="5"/>
      <c r="EE470" s="24" t="str">
        <f>IF(ED470&gt;0,WORKDAY(EA470,10),"-")</f>
        <v>-</v>
      </c>
      <c r="EF470" s="24" t="str">
        <f>IF(ED470&gt;0,WORKDAY(EB470,10),"-")</f>
        <v>-</v>
      </c>
      <c r="EG470" s="5"/>
      <c r="EH470" s="5"/>
      <c r="EI470" s="54"/>
      <c r="EJ470" s="24" t="str">
        <f>IF(EH470&gt;0,WORKDAY(EE470,10),"-")</f>
        <v>-</v>
      </c>
      <c r="EK470" s="24" t="str">
        <f>IF(EH470&gt;0,WORKDAY(EF470,10),"-")</f>
        <v>-</v>
      </c>
      <c r="EL470" s="5"/>
      <c r="EM470" s="5"/>
      <c r="EN470" s="24" t="str">
        <f>IF(EM470&gt;0,WORKDAY(EJ470,10),"-")</f>
        <v>-</v>
      </c>
      <c r="EO470" s="24" t="str">
        <f>IF(EM470&gt;0,WORKDAY(EK470,10),"-")</f>
        <v>-</v>
      </c>
      <c r="EP470" s="5"/>
      <c r="EQ470" s="5"/>
      <c r="ER470" s="54"/>
      <c r="ES470" s="54"/>
      <c r="ET470" s="54"/>
      <c r="EU470" s="54"/>
      <c r="EV470" s="54"/>
      <c r="EW470" s="24"/>
      <c r="EX470" s="24"/>
      <c r="EY470" s="167"/>
      <c r="EZ470" s="167"/>
      <c r="FA470" s="193"/>
      <c r="FB470" s="214">
        <v>44209</v>
      </c>
      <c r="FC470" s="214">
        <f ca="1">IF(BK470&gt;0,IF(DC470&gt;0,WORKDAY(DB470,20),IF(CT470&gt;0,WORKDAY(CS470,30),IF(CO470&gt;0,WORKDAY(CN470,40),FB470))),"-")</f>
        <v>44209</v>
      </c>
      <c r="FD470" s="167"/>
      <c r="FE470" s="167"/>
      <c r="FF470" s="24" t="str">
        <f>IF(FE470&gt;0,WORKDAY(FB470,10),"-")</f>
        <v>-</v>
      </c>
      <c r="FG470" s="24" t="str">
        <f>IF(FE470&gt;0,WORKDAY(FC470,10),"-")</f>
        <v>-</v>
      </c>
      <c r="FH470" s="5"/>
      <c r="FI470" s="5"/>
      <c r="FJ470" s="34"/>
      <c r="FK470" s="24">
        <f t="shared" si="455"/>
        <v>44237</v>
      </c>
      <c r="FL470" s="24">
        <f>FK470</f>
        <v>44237</v>
      </c>
      <c r="FM470" s="5"/>
      <c r="FN470" s="5"/>
      <c r="FO470" s="24" t="str">
        <f>IF(FN470&gt;0,WORKDAY(FK470,10),"-")</f>
        <v>-</v>
      </c>
      <c r="FP470" s="24" t="str">
        <f>IF(FN470&gt;0,WORKDAY(FL470,10),"-")</f>
        <v>-</v>
      </c>
      <c r="FQ470" s="5"/>
      <c r="FR470" s="5"/>
      <c r="FS470" s="54"/>
      <c r="FT470" s="24">
        <f t="shared" si="456"/>
        <v>44265</v>
      </c>
      <c r="FU470" s="24">
        <f>FT470</f>
        <v>44265</v>
      </c>
      <c r="FV470" s="5"/>
      <c r="FW470" s="5"/>
      <c r="FX470" s="24" t="str">
        <f>IF(FW470&gt;0,WORKDAY(FT470,10),"-")</f>
        <v>-</v>
      </c>
      <c r="FY470" s="24" t="str">
        <f>IF(FW470&gt;0,WORKDAY(FU470,10),"-")</f>
        <v>-</v>
      </c>
      <c r="FZ470" s="5"/>
      <c r="GA470" s="5"/>
      <c r="GB470" s="54"/>
      <c r="GC470" s="54"/>
      <c r="GD470" s="54"/>
      <c r="GE470" s="54"/>
      <c r="GF470" s="54"/>
      <c r="GG470" s="54"/>
      <c r="GH470" s="54"/>
      <c r="GI470" s="54"/>
      <c r="GJ470" s="54"/>
      <c r="GK470" s="54"/>
      <c r="GL470" s="54"/>
      <c r="GM470" s="54"/>
      <c r="GN470" s="54"/>
      <c r="GO470" s="54"/>
      <c r="GP470" s="54"/>
      <c r="GQ470" s="54"/>
      <c r="GR470" s="54"/>
      <c r="GS470" s="54"/>
      <c r="GT470" s="54"/>
      <c r="GU470" s="54"/>
      <c r="GV470" s="54"/>
      <c r="GW470" s="54"/>
      <c r="GX470" s="54"/>
      <c r="GY470" s="54"/>
      <c r="GZ470" s="193"/>
      <c r="HA470" s="54"/>
      <c r="HB470" s="54"/>
      <c r="HC470" s="54"/>
      <c r="HD470" s="34">
        <f t="shared" ca="1" si="432"/>
        <v>1</v>
      </c>
      <c r="HE470" s="25">
        <f t="shared" ca="1" si="457"/>
        <v>6.8389057750759875E-4</v>
      </c>
      <c r="HF470" s="25">
        <f t="shared" ca="1" si="458"/>
        <v>1.5197568389057751E-3</v>
      </c>
      <c r="HG470" s="25">
        <f t="shared" ca="1" si="459"/>
        <v>9.0543259557344079E-4</v>
      </c>
      <c r="HH470" s="25">
        <f t="shared" ca="1" si="460"/>
        <v>2.012072434607646E-3</v>
      </c>
      <c r="HI470" s="25"/>
      <c r="HJ470" s="25"/>
      <c r="HK470" s="5"/>
      <c r="HL470" s="24">
        <f t="shared" ca="1" si="427"/>
        <v>44243</v>
      </c>
      <c r="HM470" s="107"/>
      <c r="HN470" s="85"/>
      <c r="HO470" s="204" t="str">
        <f t="shared" si="433"/>
        <v>ожидание A1</v>
      </c>
      <c r="HP470" s="204" t="str">
        <f t="shared" si="434"/>
        <v>не выгружено 00</v>
      </c>
      <c r="HQ470" s="182" t="str">
        <f t="shared" si="435"/>
        <v>выгружено A1</v>
      </c>
      <c r="HR470" s="182" t="str">
        <f t="shared" si="436"/>
        <v>ожидание A1</v>
      </c>
      <c r="HS470" s="182" t="b">
        <f t="shared" si="437"/>
        <v>0</v>
      </c>
      <c r="HT470" s="182" t="str">
        <f t="shared" si="438"/>
        <v>ожидание замечаний</v>
      </c>
      <c r="HU470" s="182" t="str">
        <f t="shared" si="439"/>
        <v>0055-P2-GA1-CPC-TRM-00653</v>
      </c>
      <c r="HV470" s="191">
        <f t="shared" si="440"/>
        <v>44243</v>
      </c>
      <c r="HW470" s="184" t="str">
        <f t="shared" si="441"/>
        <v>ожидание A1</v>
      </c>
      <c r="HX470" s="191" t="str">
        <f t="shared" si="442"/>
        <v>ожидание A1</v>
      </c>
      <c r="HY470" s="183"/>
      <c r="HZ470" s="182" t="str">
        <f t="shared" si="443"/>
        <v>выгружено</v>
      </c>
      <c r="IA470" s="182" t="str">
        <f t="shared" si="444"/>
        <v>A1</v>
      </c>
      <c r="IB470" s="182" t="str">
        <f t="shared" si="445"/>
        <v>ожидание замечаний к ревизии</v>
      </c>
      <c r="IC470" s="182" t="str">
        <f t="shared" si="446"/>
        <v>A1</v>
      </c>
      <c r="ID470" s="182" t="str">
        <f t="shared" si="447"/>
        <v>A1</v>
      </c>
      <c r="IE470" s="185" t="str">
        <f t="shared" si="448"/>
        <v>1</v>
      </c>
      <c r="IF470" s="135" t="s">
        <v>705</v>
      </c>
      <c r="IG470" s="181">
        <v>1</v>
      </c>
      <c r="IH470" s="85"/>
      <c r="II470" s="85"/>
      <c r="IJ470" s="85"/>
      <c r="IK470" s="85"/>
      <c r="IL470" s="85"/>
      <c r="IM470" s="85"/>
      <c r="IN470" s="85"/>
      <c r="IO470" s="85"/>
      <c r="IP470" s="85"/>
      <c r="IQ470" s="85"/>
      <c r="IR470" s="85"/>
      <c r="IS470" s="85"/>
      <c r="IT470" s="85"/>
      <c r="IU470" s="85"/>
      <c r="IV470" s="85"/>
      <c r="IW470" s="85"/>
      <c r="IX470" s="85"/>
      <c r="IY470" s="85"/>
      <c r="IZ470" s="85"/>
      <c r="JA470" s="85"/>
      <c r="JB470" s="85"/>
      <c r="JC470" s="85"/>
      <c r="JD470" s="85"/>
      <c r="JE470" s="85"/>
      <c r="JF470" s="85"/>
      <c r="JG470" s="85"/>
      <c r="JH470" s="85"/>
      <c r="JI470" s="85"/>
      <c r="JJ470" s="85"/>
      <c r="JK470" s="85"/>
      <c r="JL470" s="85"/>
      <c r="JM470" s="85"/>
      <c r="JN470" s="85"/>
      <c r="JO470" s="85"/>
      <c r="JP470" s="85"/>
      <c r="JQ470" s="85"/>
      <c r="JR470" s="85"/>
      <c r="JS470" s="85"/>
      <c r="JT470" s="85"/>
      <c r="JU470" s="85"/>
      <c r="JV470" s="85"/>
      <c r="JW470" s="85"/>
      <c r="JX470" s="85"/>
      <c r="JY470" s="85"/>
      <c r="JZ470" s="85"/>
      <c r="KA470" s="85"/>
      <c r="KB470" s="85"/>
      <c r="KC470" s="85"/>
    </row>
    <row r="471" spans="1:289" s="57" customFormat="1" ht="57" hidden="1" customHeight="1">
      <c r="A471" s="6"/>
      <c r="B471" s="19" t="s">
        <v>156</v>
      </c>
      <c r="C471" s="19" t="s">
        <v>157</v>
      </c>
      <c r="D471" s="5"/>
      <c r="E471" s="5"/>
      <c r="F471" s="5"/>
      <c r="G471" s="5"/>
      <c r="H471" s="5" t="s">
        <v>727</v>
      </c>
      <c r="I471" s="5" t="s">
        <v>736</v>
      </c>
      <c r="J471" s="5"/>
      <c r="K471" s="5"/>
      <c r="L471" s="5"/>
      <c r="M471" s="5"/>
      <c r="N471" s="5"/>
      <c r="O471" s="5"/>
      <c r="P471" s="5" t="s">
        <v>753</v>
      </c>
      <c r="Q471" s="5" t="s">
        <v>754</v>
      </c>
      <c r="R471" s="5" t="s">
        <v>206</v>
      </c>
      <c r="S471" s="5" t="s">
        <v>360</v>
      </c>
      <c r="T471" s="5" t="s">
        <v>361</v>
      </c>
      <c r="U471" s="5" t="s">
        <v>158</v>
      </c>
      <c r="V471" s="5"/>
      <c r="W471" s="19" t="str">
        <f>CONCATENATE(X471,"-",Y471,"-",Z471,AA471,,AB471,"-",AC471)</f>
        <v>5-11-JDMCN-0001</v>
      </c>
      <c r="X471" s="19" t="s">
        <v>755</v>
      </c>
      <c r="Y471" s="19" t="s">
        <v>184</v>
      </c>
      <c r="Z471" s="19" t="s">
        <v>302</v>
      </c>
      <c r="AA471" s="19" t="s">
        <v>305</v>
      </c>
      <c r="AB471" s="19" t="s">
        <v>304</v>
      </c>
      <c r="AC471" s="19" t="s">
        <v>188</v>
      </c>
      <c r="AD471" s="5"/>
      <c r="AE471" s="19">
        <v>4</v>
      </c>
      <c r="AF471" s="19" t="s">
        <v>180</v>
      </c>
      <c r="AG471" s="19" t="s">
        <v>184</v>
      </c>
      <c r="AH471" s="19">
        <v>522</v>
      </c>
      <c r="AI471" s="19" t="s">
        <v>220</v>
      </c>
      <c r="AJ471" s="5"/>
      <c r="AK471" s="5"/>
      <c r="AL471" s="5" t="s">
        <v>120</v>
      </c>
      <c r="AM471" s="5"/>
      <c r="AN471" s="5" t="s">
        <v>546</v>
      </c>
      <c r="AO471" s="5" t="str">
        <f>CONCATENATE("0055-",B471,"-",C471,"-","4",".",AE471,".",AF471,".",AG471,".",AH471,"-",AL471,".",AN471,"-",AI471)</f>
        <v>0055-CPC-GA1-4.4.3.11.522-ATH1.JH-0004</v>
      </c>
      <c r="AP471" s="5" t="str">
        <f>CONCATENATE("0055-",B471,"-",C471,"-","4",".",AE471,".",AF471,".",AG471,".",AH471,"-",AL471,"-",AN471,"-",AI471,"_",BD471,"_",U471)</f>
        <v>0055-CPC-GA1-4.4.3.11.522-ATH1-JH-0004_-_ER</v>
      </c>
      <c r="AQ471" s="13" t="s">
        <v>323</v>
      </c>
      <c r="AR471" s="13" t="s">
        <v>395</v>
      </c>
      <c r="AS471" s="13" t="s">
        <v>387</v>
      </c>
      <c r="AT471" s="13" t="s">
        <v>386</v>
      </c>
      <c r="AU471" s="13" t="s">
        <v>286</v>
      </c>
      <c r="AV471" s="13" t="s">
        <v>287</v>
      </c>
      <c r="AW471" s="13" t="str">
        <f>CONCATENATE(AQ471," ",AS471,CHAR(10),W471,CHAR(10),AU471)</f>
        <v>DCS Marshalling Cabinet for NON-IS channels 
5-11-JDMCN-0001
Passport</v>
      </c>
      <c r="AX471" s="13" t="str">
        <f>CONCATENATE(AR471," ",AT471,CHAR(10),W471,CHAR(10),AV471)</f>
        <v>Шкаф кроссовый РСУ, аналоговые и дискретные сигналы, неискробезопасный
5-11-JDMCN-0001
Паспорт</v>
      </c>
      <c r="AY471" s="5"/>
      <c r="AZ471" s="5" t="s">
        <v>490</v>
      </c>
      <c r="BA471" s="5" t="s">
        <v>489</v>
      </c>
      <c r="BB471" s="5" t="str">
        <f>IF(FW471&gt;0,"02",IF(FN471&gt;0,"01",IF(FE471&gt;0,"00",IF(EM471&gt;0,"G1",IF(ED471&gt;0,"F1",IF(DU471&gt;0,"E1",IF(DL471&gt;0,"D1",IF(DC471&gt;0,"C1",IF(CT471&gt;0,"B1",IF(BM471&gt;0,"A1","-"))))))))))</f>
        <v>-</v>
      </c>
      <c r="BC471" s="167" t="str">
        <f t="shared" si="453"/>
        <v>-</v>
      </c>
      <c r="BD471" s="5" t="str">
        <f t="shared" si="454"/>
        <v>-</v>
      </c>
      <c r="BE471" s="5"/>
      <c r="BF471" s="5"/>
      <c r="BG471" s="12"/>
      <c r="BH471" s="5"/>
      <c r="BI471" s="5"/>
      <c r="BJ471" s="54">
        <f>FB471-(28+15)</f>
        <v>44227</v>
      </c>
      <c r="BK471" s="54">
        <f ca="1">IF(BM471&gt;0,BL471,IF(BJ471&lt;TODAY(),WORKDAY(TODAY(),10),BJ471))</f>
        <v>44294</v>
      </c>
      <c r="BL471" s="54"/>
      <c r="BM471" s="5"/>
      <c r="BN471" s="167"/>
      <c r="BO471" s="167"/>
      <c r="BP471" s="167"/>
      <c r="BQ471" s="167"/>
      <c r="BR471" s="157"/>
      <c r="BS471" s="157"/>
      <c r="BT471" s="157"/>
      <c r="BU471" s="157"/>
      <c r="BV471" s="157"/>
      <c r="BW471" s="147"/>
      <c r="BX471" s="147"/>
      <c r="BY471" s="147"/>
      <c r="BZ471" s="147"/>
      <c r="CA471" s="147"/>
      <c r="CB471" s="125"/>
      <c r="CC471" s="125"/>
      <c r="CD471" s="125"/>
      <c r="CE471" s="125"/>
      <c r="CF471" s="125"/>
      <c r="CG471" s="125"/>
      <c r="CH471" s="125"/>
      <c r="CI471" s="125"/>
      <c r="CJ471" s="125"/>
      <c r="CK471" s="125"/>
      <c r="CL471" s="24">
        <f>WORKDAY(BJ471,20)</f>
        <v>44253</v>
      </c>
      <c r="CM471" s="24" t="str">
        <f>IF(BM471&gt;0,WORKDAY(BK471,10),"-")</f>
        <v>-</v>
      </c>
      <c r="CN471" s="54"/>
      <c r="CO471" s="117"/>
      <c r="CP471" s="34">
        <v>3</v>
      </c>
      <c r="CQ471" s="24">
        <f>WORKDAY(CL471,10)</f>
        <v>44267</v>
      </c>
      <c r="CR471" s="24" t="str">
        <f>IF(CO471&gt;0,WORKDAY(CM471,10),"-")</f>
        <v>-</v>
      </c>
      <c r="CS471" s="54"/>
      <c r="CT471" s="5"/>
      <c r="CU471" s="24" t="str">
        <f>IF(CT471&gt;0,WORKDAY(CQ471,10),"-")</f>
        <v>-</v>
      </c>
      <c r="CV471" s="24" t="str">
        <f>IF(CT471&gt;0,WORKDAY(CR471,10),"-")</f>
        <v>-</v>
      </c>
      <c r="CW471" s="54"/>
      <c r="CX471" s="5"/>
      <c r="CY471" s="34"/>
      <c r="CZ471" s="24" t="str">
        <f>IF(CX471&gt;0,WORKDAY(CU471,10),"-")</f>
        <v>-</v>
      </c>
      <c r="DA471" s="24" t="str">
        <f>IF(CX471&gt;0,WORKDAY(CV471,10),"-")</f>
        <v>-</v>
      </c>
      <c r="DB471" s="24"/>
      <c r="DC471" s="5"/>
      <c r="DD471" s="24" t="str">
        <f>IF(DC471&gt;0,WORKDAY(CZ471,10),"-")</f>
        <v>-</v>
      </c>
      <c r="DE471" s="24" t="str">
        <f>IF(DC471&gt;0,WORKDAY(DA471,10),"-")</f>
        <v>-</v>
      </c>
      <c r="DF471" s="5"/>
      <c r="DG471" s="5"/>
      <c r="DH471" s="54"/>
      <c r="DI471" s="24" t="str">
        <f>IF(DG471&gt;0,WORKDAY(DD471,10),"-")</f>
        <v>-</v>
      </c>
      <c r="DJ471" s="24" t="str">
        <f>IF(DG471&gt;0,WORKDAY(DE471,10),"-")</f>
        <v>-</v>
      </c>
      <c r="DK471" s="5"/>
      <c r="DL471" s="5"/>
      <c r="DM471" s="24" t="str">
        <f>IF(DL471&gt;0,WORKDAY(DI471,10),"-")</f>
        <v>-</v>
      </c>
      <c r="DN471" s="24" t="str">
        <f>IF(DL471&gt;0,WORKDAY(DJ471,10),"-")</f>
        <v>-</v>
      </c>
      <c r="DO471" s="5"/>
      <c r="DP471" s="5"/>
      <c r="DQ471" s="54"/>
      <c r="DR471" s="24" t="str">
        <f>IF(DP471&gt;0,WORKDAY(DM471,10),"-")</f>
        <v>-</v>
      </c>
      <c r="DS471" s="24" t="str">
        <f>IF(DP471&gt;0,WORKDAY(DN471,10),"-")</f>
        <v>-</v>
      </c>
      <c r="DT471" s="5"/>
      <c r="DU471" s="5"/>
      <c r="DV471" s="24" t="str">
        <f>IF(DU471&gt;0,WORKDAY(DR471,10),"-")</f>
        <v>-</v>
      </c>
      <c r="DW471" s="24" t="str">
        <f>IF(DU471&gt;0,WORKDAY(DS471,10),"-")</f>
        <v>-</v>
      </c>
      <c r="DX471" s="5"/>
      <c r="DY471" s="5"/>
      <c r="DZ471" s="54"/>
      <c r="EA471" s="24" t="str">
        <f>IF(DY471&gt;0,WORKDAY(DV471,10),"-")</f>
        <v>-</v>
      </c>
      <c r="EB471" s="24" t="str">
        <f>IF(DY471&gt;0,WORKDAY(DW471,10),"-")</f>
        <v>-</v>
      </c>
      <c r="EC471" s="5"/>
      <c r="ED471" s="5"/>
      <c r="EE471" s="24" t="str">
        <f>IF(ED471&gt;0,WORKDAY(EA471,10),"-")</f>
        <v>-</v>
      </c>
      <c r="EF471" s="24" t="str">
        <f>IF(ED471&gt;0,WORKDAY(EB471,10),"-")</f>
        <v>-</v>
      </c>
      <c r="EG471" s="5"/>
      <c r="EH471" s="5"/>
      <c r="EI471" s="54"/>
      <c r="EJ471" s="24" t="str">
        <f>IF(EH471&gt;0,WORKDAY(EE471,10),"-")</f>
        <v>-</v>
      </c>
      <c r="EK471" s="24" t="str">
        <f>IF(EH471&gt;0,WORKDAY(EF471,10),"-")</f>
        <v>-</v>
      </c>
      <c r="EL471" s="5"/>
      <c r="EM471" s="5"/>
      <c r="EN471" s="24" t="str">
        <f>IF(EM471&gt;0,WORKDAY(EJ471,10),"-")</f>
        <v>-</v>
      </c>
      <c r="EO471" s="24" t="str">
        <f>IF(EM471&gt;0,WORKDAY(EK471,10),"-")</f>
        <v>-</v>
      </c>
      <c r="EP471" s="5"/>
      <c r="EQ471" s="5"/>
      <c r="ER471" s="54"/>
      <c r="ES471" s="54"/>
      <c r="ET471" s="54"/>
      <c r="EU471" s="54"/>
      <c r="EV471" s="54"/>
      <c r="EW471" s="24"/>
      <c r="EX471" s="24"/>
      <c r="EY471" s="167"/>
      <c r="EZ471" s="167"/>
      <c r="FA471" s="193"/>
      <c r="FB471" s="214">
        <v>44270</v>
      </c>
      <c r="FC471" s="214">
        <f ca="1">IF(BK471&gt;0,IF(DC471&gt;0,WORKDAY(DB471,20),IF(CT471&gt;0,WORKDAY(CS471,30),IF(CO471&gt;0,WORKDAY(CN471,40),FB471))),"-")</f>
        <v>44270</v>
      </c>
      <c r="FD471" s="167"/>
      <c r="FE471" s="167"/>
      <c r="FF471" s="24" t="str">
        <f>IF(FE471&gt;0,WORKDAY(FB471,10),"-")</f>
        <v>-</v>
      </c>
      <c r="FG471" s="24" t="str">
        <f>IF(FE471&gt;0,WORKDAY(FC471,10),"-")</f>
        <v>-</v>
      </c>
      <c r="FH471" s="5"/>
      <c r="FI471" s="5"/>
      <c r="FJ471" s="34"/>
      <c r="FK471" s="24"/>
      <c r="FL471" s="24">
        <f>FK471</f>
        <v>0</v>
      </c>
      <c r="FM471" s="5"/>
      <c r="FN471" s="5"/>
      <c r="FO471" s="24" t="str">
        <f>IF(FN471&gt;0,WORKDAY(FK471,10),"-")</f>
        <v>-</v>
      </c>
      <c r="FP471" s="24" t="str">
        <f>IF(FN471&gt;0,WORKDAY(FL471,10),"-")</f>
        <v>-</v>
      </c>
      <c r="FQ471" s="5"/>
      <c r="FR471" s="5"/>
      <c r="FS471" s="54"/>
      <c r="FT471" s="24"/>
      <c r="FU471" s="24">
        <f>FT471</f>
        <v>0</v>
      </c>
      <c r="FV471" s="5"/>
      <c r="FW471" s="5"/>
      <c r="FX471" s="24" t="str">
        <f>IF(FW471&gt;0,WORKDAY(FT471,10),"-")</f>
        <v>-</v>
      </c>
      <c r="FY471" s="24" t="str">
        <f>IF(FW471&gt;0,WORKDAY(FU471,10),"-")</f>
        <v>-</v>
      </c>
      <c r="FZ471" s="5"/>
      <c r="GA471" s="5"/>
      <c r="GB471" s="54"/>
      <c r="GC471" s="54"/>
      <c r="GD471" s="54"/>
      <c r="GE471" s="54"/>
      <c r="GF471" s="54"/>
      <c r="GG471" s="54"/>
      <c r="GH471" s="54"/>
      <c r="GI471" s="54"/>
      <c r="GJ471" s="54"/>
      <c r="GK471" s="54"/>
      <c r="GL471" s="54"/>
      <c r="GM471" s="54"/>
      <c r="GN471" s="54"/>
      <c r="GO471" s="54"/>
      <c r="GP471" s="54"/>
      <c r="GQ471" s="54"/>
      <c r="GR471" s="54"/>
      <c r="GS471" s="54"/>
      <c r="GT471" s="54"/>
      <c r="GU471" s="54"/>
      <c r="GV471" s="54"/>
      <c r="GW471" s="54"/>
      <c r="GX471" s="54"/>
      <c r="GY471" s="54"/>
      <c r="GZ471" s="193"/>
      <c r="HA471" s="54"/>
      <c r="HB471" s="54"/>
      <c r="HC471" s="54"/>
      <c r="HD471" s="34">
        <f t="shared" ca="1" si="432"/>
        <v>1</v>
      </c>
      <c r="HE471" s="25">
        <f t="shared" si="457"/>
        <v>0</v>
      </c>
      <c r="HF471" s="25">
        <f t="shared" ca="1" si="458"/>
        <v>1.5197568389057751E-3</v>
      </c>
      <c r="HG471" s="25">
        <f t="shared" si="459"/>
        <v>0</v>
      </c>
      <c r="HH471" s="25">
        <f t="shared" ca="1" si="460"/>
        <v>2.012072434607646E-3</v>
      </c>
      <c r="HI471" s="25"/>
      <c r="HJ471" s="25"/>
      <c r="HK471" s="5"/>
      <c r="HL471" s="24" t="str">
        <f t="shared" ca="1" si="427"/>
        <v>-</v>
      </c>
      <c r="HM471" s="107"/>
      <c r="HN471" s="85"/>
      <c r="HO471" s="204" t="str">
        <f t="shared" si="433"/>
        <v>не выгружено A1</v>
      </c>
      <c r="HP471" s="204" t="str">
        <f t="shared" si="434"/>
        <v>не выгружено 00</v>
      </c>
      <c r="HQ471" s="182" t="str">
        <f t="shared" si="435"/>
        <v>не выгружено A1</v>
      </c>
      <c r="HR471" s="182" t="str">
        <f t="shared" si="436"/>
        <v>не выгружено A1</v>
      </c>
      <c r="HS471" s="182" t="b">
        <f t="shared" si="437"/>
        <v>0</v>
      </c>
      <c r="HT471" s="182" t="str">
        <f t="shared" si="438"/>
        <v>не выгружено A1</v>
      </c>
      <c r="HU471" s="182" t="str">
        <f t="shared" si="439"/>
        <v>не выгружено A1</v>
      </c>
      <c r="HV471" s="191" t="str">
        <f t="shared" si="440"/>
        <v>не выгружено A1</v>
      </c>
      <c r="HW471" s="184" t="str">
        <f t="shared" si="441"/>
        <v>не выгружено A1</v>
      </c>
      <c r="HX471" s="191" t="str">
        <f t="shared" si="442"/>
        <v>не выгружено A1</v>
      </c>
      <c r="HY471" s="183"/>
      <c r="HZ471" s="182" t="str">
        <f t="shared" si="443"/>
        <v>не выгружено</v>
      </c>
      <c r="IA471" s="182" t="str">
        <f t="shared" si="444"/>
        <v>A1</v>
      </c>
      <c r="IB471" s="182" t="str">
        <f t="shared" si="445"/>
        <v>не выгружено</v>
      </c>
      <c r="IC471" s="182" t="str">
        <f t="shared" si="446"/>
        <v>A1</v>
      </c>
      <c r="ID471" s="182" t="str">
        <f t="shared" si="447"/>
        <v>A1</v>
      </c>
      <c r="IE471" s="185" t="str">
        <f t="shared" si="448"/>
        <v>выгрузить A1</v>
      </c>
      <c r="IF471" s="135" t="s">
        <v>705</v>
      </c>
      <c r="IG471" s="181">
        <v>1</v>
      </c>
      <c r="IH471" s="85"/>
      <c r="II471" s="85"/>
      <c r="IJ471" s="85"/>
      <c r="IK471" s="85"/>
      <c r="IL471" s="85"/>
      <c r="IM471" s="85"/>
      <c r="IN471" s="85"/>
      <c r="IO471" s="85"/>
      <c r="IP471" s="85"/>
      <c r="IQ471" s="85"/>
      <c r="IR471" s="85"/>
      <c r="IS471" s="85"/>
      <c r="IT471" s="85"/>
      <c r="IU471" s="85"/>
      <c r="IV471" s="85"/>
      <c r="IW471" s="85"/>
      <c r="IX471" s="85"/>
      <c r="IY471" s="85"/>
      <c r="IZ471" s="85"/>
      <c r="JA471" s="85"/>
      <c r="JB471" s="85"/>
      <c r="JC471" s="85"/>
      <c r="JD471" s="85"/>
      <c r="JE471" s="85"/>
      <c r="JF471" s="85"/>
      <c r="JG471" s="85"/>
      <c r="JH471" s="85"/>
      <c r="JI471" s="85"/>
      <c r="JJ471" s="85"/>
      <c r="JK471" s="85"/>
      <c r="JL471" s="85"/>
      <c r="JM471" s="85"/>
      <c r="JN471" s="85"/>
      <c r="JO471" s="85"/>
      <c r="JP471" s="85"/>
      <c r="JQ471" s="85"/>
      <c r="JR471" s="85"/>
      <c r="JS471" s="85"/>
      <c r="JT471" s="85"/>
      <c r="JU471" s="85"/>
      <c r="JV471" s="85"/>
      <c r="JW471" s="85"/>
      <c r="JX471" s="85"/>
      <c r="JY471" s="85"/>
      <c r="JZ471" s="85"/>
      <c r="KA471" s="85"/>
      <c r="KB471" s="85"/>
      <c r="KC471" s="85"/>
    </row>
    <row r="472" spans="1:289" s="87" customFormat="1" ht="15" hidden="1" customHeight="1">
      <c r="A472" s="17"/>
      <c r="B472" s="20"/>
      <c r="C472" s="20"/>
      <c r="D472" s="18"/>
      <c r="E472" s="18"/>
      <c r="F472" s="18"/>
      <c r="G472" s="18"/>
      <c r="H472" s="18"/>
      <c r="I472" s="18"/>
      <c r="J472" s="18"/>
      <c r="K472" s="18"/>
      <c r="L472" s="18"/>
      <c r="M472" s="18"/>
      <c r="N472" s="18"/>
      <c r="O472" s="18"/>
      <c r="P472" s="18"/>
      <c r="Q472" s="18"/>
      <c r="R472" s="18"/>
      <c r="S472" s="18"/>
      <c r="T472" s="18"/>
      <c r="U472" s="18"/>
      <c r="V472" s="18"/>
      <c r="W472" s="20"/>
      <c r="X472" s="20"/>
      <c r="Y472" s="20"/>
      <c r="Z472" s="20"/>
      <c r="AA472" s="20"/>
      <c r="AB472" s="20"/>
      <c r="AC472" s="20"/>
      <c r="AD472" s="18"/>
      <c r="AE472" s="20"/>
      <c r="AF472" s="20"/>
      <c r="AG472" s="20"/>
      <c r="AH472" s="20"/>
      <c r="AI472" s="20"/>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71"/>
      <c r="BO472" s="171"/>
      <c r="BP472" s="171"/>
      <c r="BQ472" s="171"/>
      <c r="BR472" s="161"/>
      <c r="BS472" s="161"/>
      <c r="BT472" s="161"/>
      <c r="BU472" s="161"/>
      <c r="BV472" s="161"/>
      <c r="BW472" s="151"/>
      <c r="BX472" s="151"/>
      <c r="BY472" s="151"/>
      <c r="BZ472" s="151"/>
      <c r="CA472" s="151"/>
      <c r="CB472" s="129"/>
      <c r="CC472" s="129"/>
      <c r="CD472" s="129"/>
      <c r="CE472" s="129"/>
      <c r="CF472" s="129"/>
      <c r="CG472" s="129"/>
      <c r="CH472" s="129"/>
      <c r="CI472" s="129"/>
      <c r="CJ472" s="129"/>
      <c r="CK472" s="129"/>
      <c r="CL472" s="18"/>
      <c r="CM472" s="18"/>
      <c r="CN472" s="18"/>
      <c r="CO472" s="118"/>
      <c r="CP472" s="48"/>
      <c r="CQ472" s="18"/>
      <c r="CR472" s="18"/>
      <c r="CS472" s="18"/>
      <c r="CT472" s="18"/>
      <c r="CU472" s="18"/>
      <c r="CV472" s="18"/>
      <c r="CW472" s="18"/>
      <c r="CX472" s="18"/>
      <c r="CY472" s="34"/>
      <c r="CZ472" s="18"/>
      <c r="DA472" s="18"/>
      <c r="DB472" s="18"/>
      <c r="DC472" s="18"/>
      <c r="DD472" s="18"/>
      <c r="DE472" s="18"/>
      <c r="DF472" s="18"/>
      <c r="DG472" s="18"/>
      <c r="DH472" s="45"/>
      <c r="DI472" s="18"/>
      <c r="DJ472" s="18"/>
      <c r="DK472" s="18"/>
      <c r="DL472" s="18"/>
      <c r="DM472" s="18"/>
      <c r="DN472" s="18"/>
      <c r="DO472" s="18"/>
      <c r="DP472" s="18"/>
      <c r="DQ472" s="45"/>
      <c r="DR472" s="18"/>
      <c r="DS472" s="18"/>
      <c r="DT472" s="18"/>
      <c r="DU472" s="18"/>
      <c r="DV472" s="18"/>
      <c r="DW472" s="18"/>
      <c r="DX472" s="18"/>
      <c r="DY472" s="18"/>
      <c r="DZ472" s="45"/>
      <c r="EA472" s="18"/>
      <c r="EB472" s="18"/>
      <c r="EC472" s="18"/>
      <c r="ED472" s="18"/>
      <c r="EE472" s="18"/>
      <c r="EF472" s="18"/>
      <c r="EG472" s="18"/>
      <c r="EH472" s="18"/>
      <c r="EI472" s="45"/>
      <c r="EJ472" s="18"/>
      <c r="EK472" s="18"/>
      <c r="EL472" s="18"/>
      <c r="EM472" s="18"/>
      <c r="EN472" s="18"/>
      <c r="EO472" s="18"/>
      <c r="EP472" s="18"/>
      <c r="EQ472" s="18"/>
      <c r="ER472" s="45"/>
      <c r="ES472" s="110"/>
      <c r="ET472" s="110"/>
      <c r="EU472" s="110"/>
      <c r="EV472" s="110"/>
      <c r="EW472" s="192"/>
      <c r="EX472" s="192"/>
      <c r="EY472" s="192"/>
      <c r="EZ472" s="192"/>
      <c r="FA472" s="199"/>
      <c r="FB472" s="214"/>
      <c r="FC472" s="214"/>
      <c r="FD472" s="18"/>
      <c r="FE472" s="18"/>
      <c r="FF472" s="18"/>
      <c r="FG472" s="18"/>
      <c r="FH472" s="18"/>
      <c r="FI472" s="18"/>
      <c r="FJ472" s="34"/>
      <c r="FK472" s="18"/>
      <c r="FL472" s="18"/>
      <c r="FM472" s="18"/>
      <c r="FN472" s="18"/>
      <c r="FO472" s="18"/>
      <c r="FP472" s="18"/>
      <c r="FQ472" s="18"/>
      <c r="FR472" s="18"/>
      <c r="FS472" s="45"/>
      <c r="FT472" s="18"/>
      <c r="FU472" s="18"/>
      <c r="FV472" s="18"/>
      <c r="FW472" s="18"/>
      <c r="FX472" s="18"/>
      <c r="FY472" s="18"/>
      <c r="FZ472" s="18"/>
      <c r="GA472" s="18"/>
      <c r="GB472" s="45"/>
      <c r="GC472" s="110"/>
      <c r="GD472" s="110"/>
      <c r="GE472" s="110"/>
      <c r="GF472" s="110"/>
      <c r="GG472" s="110"/>
      <c r="GH472" s="110"/>
      <c r="GI472" s="110"/>
      <c r="GJ472" s="110"/>
      <c r="GK472" s="110"/>
      <c r="GL472" s="110"/>
      <c r="GM472" s="110"/>
      <c r="GN472" s="110"/>
      <c r="GO472" s="110"/>
      <c r="GP472" s="110"/>
      <c r="GQ472" s="110"/>
      <c r="GR472" s="110"/>
      <c r="GS472" s="110"/>
      <c r="GT472" s="110"/>
      <c r="GU472" s="110"/>
      <c r="GV472" s="110"/>
      <c r="GW472" s="110"/>
      <c r="GX472" s="110"/>
      <c r="GY472" s="45"/>
      <c r="GZ472" s="199"/>
      <c r="HA472" s="110"/>
      <c r="HB472" s="110"/>
      <c r="HC472" s="110"/>
      <c r="HD472" s="34">
        <f t="shared" si="432"/>
        <v>0</v>
      </c>
      <c r="HE472" s="25">
        <f t="shared" si="457"/>
        <v>0</v>
      </c>
      <c r="HF472" s="25">
        <f t="shared" si="458"/>
        <v>0</v>
      </c>
      <c r="HG472" s="25">
        <f t="shared" si="459"/>
        <v>0</v>
      </c>
      <c r="HH472" s="25">
        <f t="shared" si="460"/>
        <v>0</v>
      </c>
      <c r="HI472" s="25"/>
      <c r="HJ472" s="18"/>
      <c r="HK472" s="18"/>
      <c r="HL472" s="24" t="str">
        <f t="shared" si="427"/>
        <v>-</v>
      </c>
      <c r="HM472" s="107"/>
      <c r="HN472" s="85"/>
      <c r="HO472" s="204" t="str">
        <f t="shared" si="433"/>
        <v>---/---</v>
      </c>
      <c r="HP472" s="204" t="str">
        <f t="shared" si="434"/>
        <v>---/---</v>
      </c>
      <c r="HQ472" s="182" t="str">
        <f t="shared" si="435"/>
        <v>---/---</v>
      </c>
      <c r="HR472" s="182" t="str">
        <f t="shared" si="436"/>
        <v>---/---</v>
      </c>
      <c r="HS472" s="182" t="b">
        <f t="shared" si="437"/>
        <v>0</v>
      </c>
      <c r="HT472" s="182" t="str">
        <f t="shared" si="438"/>
        <v>---/---</v>
      </c>
      <c r="HU472" s="182" t="str">
        <f t="shared" si="439"/>
        <v>---/---</v>
      </c>
      <c r="HV472" s="191" t="str">
        <f t="shared" si="440"/>
        <v>---/---</v>
      </c>
      <c r="HW472" s="184" t="str">
        <f t="shared" si="441"/>
        <v>---/---</v>
      </c>
      <c r="HX472" s="191" t="str">
        <f t="shared" si="442"/>
        <v>---/---</v>
      </c>
      <c r="HY472" s="183"/>
      <c r="HZ472" s="182" t="str">
        <f t="shared" si="443"/>
        <v>---/---</v>
      </c>
      <c r="IA472" s="182" t="str">
        <f t="shared" si="444"/>
        <v>---/---</v>
      </c>
      <c r="IB472" s="182" t="str">
        <f t="shared" si="445"/>
        <v>---/---</v>
      </c>
      <c r="IC472" s="182" t="str">
        <f t="shared" si="446"/>
        <v>---/---</v>
      </c>
      <c r="ID472" s="182" t="str">
        <f t="shared" si="447"/>
        <v>---/---</v>
      </c>
      <c r="IE472" s="185" t="str">
        <f t="shared" si="448"/>
        <v>---/---</v>
      </c>
      <c r="IF472" s="135" t="s">
        <v>717</v>
      </c>
      <c r="IG472" s="181">
        <v>1</v>
      </c>
      <c r="IH472" s="85"/>
      <c r="II472" s="85"/>
      <c r="IJ472" s="85"/>
      <c r="IK472" s="85"/>
      <c r="IL472" s="85"/>
      <c r="IM472" s="85"/>
      <c r="IN472" s="85"/>
      <c r="IO472" s="85"/>
      <c r="IP472" s="85"/>
      <c r="IQ472" s="85"/>
      <c r="IR472" s="85"/>
      <c r="IS472" s="85"/>
      <c r="IT472" s="85"/>
      <c r="IU472" s="85"/>
      <c r="IV472" s="85"/>
      <c r="IW472" s="85"/>
      <c r="IX472" s="85"/>
      <c r="IY472" s="85"/>
      <c r="IZ472" s="85"/>
      <c r="JA472" s="85"/>
      <c r="JB472" s="85"/>
      <c r="JC472" s="85"/>
      <c r="JD472" s="85"/>
      <c r="JE472" s="85"/>
      <c r="JF472" s="85"/>
      <c r="JG472" s="85"/>
      <c r="JH472" s="85"/>
      <c r="JI472" s="85"/>
      <c r="JJ472" s="85"/>
      <c r="JK472" s="85"/>
      <c r="JL472" s="85"/>
      <c r="JM472" s="85"/>
      <c r="JN472" s="85"/>
      <c r="JO472" s="85"/>
      <c r="JP472" s="85"/>
      <c r="JQ472" s="85"/>
      <c r="JR472" s="85"/>
      <c r="JS472" s="85"/>
      <c r="JT472" s="85"/>
      <c r="JU472" s="85"/>
      <c r="JV472" s="85"/>
      <c r="JW472" s="85"/>
      <c r="JX472" s="85"/>
      <c r="JY472" s="85"/>
      <c r="JZ472" s="85"/>
      <c r="KA472" s="85"/>
      <c r="KB472" s="85"/>
      <c r="KC472" s="85"/>
    </row>
    <row r="473" spans="1:289" s="57" customFormat="1" ht="51" hidden="1" customHeight="1">
      <c r="A473" s="6"/>
      <c r="B473" s="19" t="s">
        <v>156</v>
      </c>
      <c r="C473" s="19" t="s">
        <v>157</v>
      </c>
      <c r="D473" s="5"/>
      <c r="E473" s="5"/>
      <c r="F473" s="5"/>
      <c r="G473" s="5"/>
      <c r="H473" s="5" t="s">
        <v>727</v>
      </c>
      <c r="I473" s="5" t="s">
        <v>736</v>
      </c>
      <c r="J473" s="5"/>
      <c r="K473" s="5"/>
      <c r="L473" s="5"/>
      <c r="M473" s="5"/>
      <c r="N473" s="5"/>
      <c r="O473" s="5"/>
      <c r="P473" s="5" t="s">
        <v>753</v>
      </c>
      <c r="Q473" s="5" t="s">
        <v>754</v>
      </c>
      <c r="R473" s="5" t="s">
        <v>206</v>
      </c>
      <c r="S473" s="5" t="s">
        <v>360</v>
      </c>
      <c r="T473" s="5" t="s">
        <v>361</v>
      </c>
      <c r="U473" s="5" t="s">
        <v>158</v>
      </c>
      <c r="V473" s="5"/>
      <c r="W473" s="19" t="str">
        <f>CONCATENATE(X473,"-",Y473,"-",Z473,AA473,,AB473,"-",AC473)</f>
        <v>5-11-JDNC-0001</v>
      </c>
      <c r="X473" s="19" t="s">
        <v>755</v>
      </c>
      <c r="Y473" s="19" t="s">
        <v>184</v>
      </c>
      <c r="Z473" s="19" t="s">
        <v>302</v>
      </c>
      <c r="AA473" s="19" t="s">
        <v>307</v>
      </c>
      <c r="AB473" s="19"/>
      <c r="AC473" s="19" t="s">
        <v>188</v>
      </c>
      <c r="AD473" s="5"/>
      <c r="AE473" s="19">
        <v>4</v>
      </c>
      <c r="AF473" s="19" t="s">
        <v>180</v>
      </c>
      <c r="AG473" s="19" t="s">
        <v>184</v>
      </c>
      <c r="AH473" s="19">
        <v>522</v>
      </c>
      <c r="AI473" s="19" t="s">
        <v>221</v>
      </c>
      <c r="AJ473" s="5"/>
      <c r="AK473" s="5"/>
      <c r="AL473" s="5" t="s">
        <v>120</v>
      </c>
      <c r="AM473" s="5"/>
      <c r="AN473" s="5" t="s">
        <v>167</v>
      </c>
      <c r="AO473" s="5" t="str">
        <f>CONCATENATE("0055-",B473,"-",C473,"-","4",".",AE473,".",AF473,".",AG473,".",AH473,"-",AL473,".",AN473,"-",AI473)</f>
        <v>0055-CPC-GA1-4.4.3.11.522-ATH1.RD-0005</v>
      </c>
      <c r="AP473" s="5" t="str">
        <f>CONCATENATE("0055-",B473,"-",C473,"-","4",".",AE473,".",AF473,".",AG473,".",AH473,"-",AL473,"-",AN473,"-",AI473,"_",BD473,"_",U473)</f>
        <v>0055-CPC-GA1-4.4.3.11.522-ATH1-RD-0005_A1_ER</v>
      </c>
      <c r="AQ473" s="13" t="s">
        <v>388</v>
      </c>
      <c r="AR473" s="13" t="s">
        <v>394</v>
      </c>
      <c r="AS473" s="13"/>
      <c r="AT473" s="13"/>
      <c r="AU473" s="13" t="s">
        <v>318</v>
      </c>
      <c r="AV473" s="13" t="s">
        <v>333</v>
      </c>
      <c r="AW473" s="13" t="str">
        <f>CONCATENATE(AQ473," ",AS473,CHAR(10),W473,CHAR(10),AU473)</f>
        <v>DCS Network Cabinet 
5-11-JDNC-0001
List of drawings</v>
      </c>
      <c r="AX473" s="13" t="str">
        <f>CONCATENATE(AR473," ",AT473,CHAR(10),W473,CHAR(10),AV473)</f>
        <v>Шкаф коммуникационный РСУ 
5-11-JDNC-0001
Ведомость документов</v>
      </c>
      <c r="AY473" s="5"/>
      <c r="AZ473" s="5" t="s">
        <v>490</v>
      </c>
      <c r="BA473" s="5" t="s">
        <v>489</v>
      </c>
      <c r="BB473" s="5" t="str">
        <f>IF(FW473&gt;0,"02",IF(FN473&gt;0,"01",IF(FE473&gt;0,"00",IF(EM473&gt;0,"G1",IF(ED473&gt;0,"F1",IF(DU473&gt;0,"E1",IF(DL473&gt;0,"D1",IF(DC473&gt;0,"C1",IF(CT473&gt;0,"B1",IF(BM473&gt;0,"A1","-"))))))))))</f>
        <v>A1</v>
      </c>
      <c r="BC473" s="167" t="str">
        <f t="shared" ref="BC473:BC477" si="461">IF(OR(BB473="A1",BB473="B1",BB473="C1",BB473="D1",BB473="E1",BB473="F1",BB473="G1",BB473="H1"),"IFR",IF(OR(BB473="00",BB473="01",BB473="02",BB473="03",BB473="04",BB473="05"),"IFU","-"))</f>
        <v>IFR</v>
      </c>
      <c r="BD473" s="5" t="str">
        <f t="shared" ref="BD473:BD477" si="462">BB473</f>
        <v>A1</v>
      </c>
      <c r="BE473" s="5"/>
      <c r="BF473" s="5"/>
      <c r="BG473" s="12"/>
      <c r="BH473" s="5"/>
      <c r="BI473" s="5"/>
      <c r="BJ473" s="54">
        <f>FB473-(28+15)</f>
        <v>44166</v>
      </c>
      <c r="BK473" s="54">
        <f ca="1">IF(BM473&gt;0,BL473,IF(BJ473&lt;TODAY(),WORKDAY(TODAY(),10),BJ473))</f>
        <v>44243</v>
      </c>
      <c r="BL473" s="193">
        <v>44243</v>
      </c>
      <c r="BM473" s="167" t="s">
        <v>778</v>
      </c>
      <c r="BN473" s="167"/>
      <c r="BO473" s="167"/>
      <c r="BP473" s="167"/>
      <c r="BQ473" s="167"/>
      <c r="BR473" s="157"/>
      <c r="BS473" s="157"/>
      <c r="BT473" s="157"/>
      <c r="BU473" s="157"/>
      <c r="BV473" s="157"/>
      <c r="BW473" s="147"/>
      <c r="BX473" s="147"/>
      <c r="BY473" s="147"/>
      <c r="BZ473" s="147"/>
      <c r="CA473" s="147"/>
      <c r="CB473" s="125"/>
      <c r="CC473" s="125"/>
      <c r="CD473" s="125"/>
      <c r="CE473" s="125"/>
      <c r="CF473" s="125"/>
      <c r="CG473" s="125"/>
      <c r="CH473" s="125"/>
      <c r="CI473" s="125"/>
      <c r="CJ473" s="125"/>
      <c r="CK473" s="125"/>
      <c r="CL473" s="24">
        <f>WORKDAY(BJ473,20)</f>
        <v>44194</v>
      </c>
      <c r="CM473" s="24">
        <f ca="1">IF(BM473&gt;0,WORKDAY(BK473,10),"-")</f>
        <v>44257</v>
      </c>
      <c r="CN473" s="54"/>
      <c r="CO473" s="117"/>
      <c r="CP473" s="34"/>
      <c r="CQ473" s="24">
        <f>WORKDAY(CL473,10)</f>
        <v>44208</v>
      </c>
      <c r="CR473" s="24" t="str">
        <f>IF(CO473&gt;0,WORKDAY(CM473,10),"-")</f>
        <v>-</v>
      </c>
      <c r="CS473" s="54"/>
      <c r="CT473" s="5"/>
      <c r="CU473" s="24" t="str">
        <f>IF(CT473&gt;0,WORKDAY(CQ473,10),"-")</f>
        <v>-</v>
      </c>
      <c r="CV473" s="24" t="str">
        <f>IF(CT473&gt;0,WORKDAY(CR473,10),"-")</f>
        <v>-</v>
      </c>
      <c r="CW473" s="54"/>
      <c r="CX473" s="5"/>
      <c r="CY473" s="34"/>
      <c r="CZ473" s="24" t="str">
        <f>IF(CX473&gt;0,WORKDAY(CU473,10),"-")</f>
        <v>-</v>
      </c>
      <c r="DA473" s="24" t="str">
        <f>IF(CX473&gt;0,WORKDAY(CV473,10),"-")</f>
        <v>-</v>
      </c>
      <c r="DB473" s="24"/>
      <c r="DC473" s="5"/>
      <c r="DD473" s="24" t="str">
        <f>IF(DC473&gt;0,WORKDAY(CZ473,10),"-")</f>
        <v>-</v>
      </c>
      <c r="DE473" s="24" t="str">
        <f>IF(DC473&gt;0,WORKDAY(DA473,10),"-")</f>
        <v>-</v>
      </c>
      <c r="DF473" s="5"/>
      <c r="DG473" s="5"/>
      <c r="DH473" s="54"/>
      <c r="DI473" s="24" t="str">
        <f>IF(DG473&gt;0,WORKDAY(DD473,10),"-")</f>
        <v>-</v>
      </c>
      <c r="DJ473" s="24" t="str">
        <f>IF(DG473&gt;0,WORKDAY(DE473,10),"-")</f>
        <v>-</v>
      </c>
      <c r="DK473" s="5"/>
      <c r="DL473" s="5"/>
      <c r="DM473" s="24" t="str">
        <f>IF(DL473&gt;0,WORKDAY(DI473,10),"-")</f>
        <v>-</v>
      </c>
      <c r="DN473" s="24" t="str">
        <f>IF(DL473&gt;0,WORKDAY(DJ473,10),"-")</f>
        <v>-</v>
      </c>
      <c r="DO473" s="5"/>
      <c r="DP473" s="5"/>
      <c r="DQ473" s="54"/>
      <c r="DR473" s="24" t="str">
        <f>IF(DP473&gt;0,WORKDAY(DM473,10),"-")</f>
        <v>-</v>
      </c>
      <c r="DS473" s="24" t="str">
        <f>IF(DP473&gt;0,WORKDAY(DN473,10),"-")</f>
        <v>-</v>
      </c>
      <c r="DT473" s="5"/>
      <c r="DU473" s="5"/>
      <c r="DV473" s="24" t="str">
        <f>IF(DU473&gt;0,WORKDAY(DR473,10),"-")</f>
        <v>-</v>
      </c>
      <c r="DW473" s="24" t="str">
        <f>IF(DU473&gt;0,WORKDAY(DS473,10),"-")</f>
        <v>-</v>
      </c>
      <c r="DX473" s="5"/>
      <c r="DY473" s="5"/>
      <c r="DZ473" s="54"/>
      <c r="EA473" s="24" t="str">
        <f>IF(DY473&gt;0,WORKDAY(DV473,10),"-")</f>
        <v>-</v>
      </c>
      <c r="EB473" s="24" t="str">
        <f>IF(DY473&gt;0,WORKDAY(DW473,10),"-")</f>
        <v>-</v>
      </c>
      <c r="EC473" s="5"/>
      <c r="ED473" s="5"/>
      <c r="EE473" s="24" t="str">
        <f>IF(ED473&gt;0,WORKDAY(EA473,10),"-")</f>
        <v>-</v>
      </c>
      <c r="EF473" s="24" t="str">
        <f>IF(ED473&gt;0,WORKDAY(EB473,10),"-")</f>
        <v>-</v>
      </c>
      <c r="EG473" s="5"/>
      <c r="EH473" s="5"/>
      <c r="EI473" s="54"/>
      <c r="EJ473" s="24" t="str">
        <f>IF(EH473&gt;0,WORKDAY(EE473,10),"-")</f>
        <v>-</v>
      </c>
      <c r="EK473" s="24" t="str">
        <f>IF(EH473&gt;0,WORKDAY(EF473,10),"-")</f>
        <v>-</v>
      </c>
      <c r="EL473" s="5"/>
      <c r="EM473" s="5"/>
      <c r="EN473" s="24" t="str">
        <f>IF(EM473&gt;0,WORKDAY(EJ473,10),"-")</f>
        <v>-</v>
      </c>
      <c r="EO473" s="24" t="str">
        <f>IF(EM473&gt;0,WORKDAY(EK473,10),"-")</f>
        <v>-</v>
      </c>
      <c r="EP473" s="5"/>
      <c r="EQ473" s="5"/>
      <c r="ER473" s="54"/>
      <c r="ES473" s="54"/>
      <c r="ET473" s="54"/>
      <c r="EU473" s="54"/>
      <c r="EV473" s="54"/>
      <c r="EW473" s="24"/>
      <c r="EX473" s="24"/>
      <c r="EY473" s="167"/>
      <c r="EZ473" s="167"/>
      <c r="FA473" s="193"/>
      <c r="FB473" s="214">
        <v>44209</v>
      </c>
      <c r="FC473" s="214">
        <f ca="1">IF(BK473&gt;0,IF(DC473&gt;0,WORKDAY(DB473,20),IF(CT473&gt;0,WORKDAY(CS473,30),IF(CO473&gt;0,WORKDAY(CN473,40),FB473))),"-")</f>
        <v>44209</v>
      </c>
      <c r="FD473" s="167"/>
      <c r="FE473" s="167"/>
      <c r="FF473" s="24" t="str">
        <f>IF(FE473&gt;0,WORKDAY(FB473,10),"-")</f>
        <v>-</v>
      </c>
      <c r="FG473" s="24" t="str">
        <f>IF(FE473&gt;0,WORKDAY(FC473,10),"-")</f>
        <v>-</v>
      </c>
      <c r="FH473" s="5"/>
      <c r="FI473" s="5"/>
      <c r="FJ473" s="34"/>
      <c r="FK473" s="24">
        <f t="shared" ref="FK473:FK476" si="463">WORKDAY(FB473,20)</f>
        <v>44237</v>
      </c>
      <c r="FL473" s="24">
        <f>FK473</f>
        <v>44237</v>
      </c>
      <c r="FM473" s="5"/>
      <c r="FN473" s="5"/>
      <c r="FO473" s="24" t="str">
        <f>IF(FN473&gt;0,WORKDAY(FK473,10),"-")</f>
        <v>-</v>
      </c>
      <c r="FP473" s="24" t="str">
        <f>IF(FN473&gt;0,WORKDAY(FL473,10),"-")</f>
        <v>-</v>
      </c>
      <c r="FQ473" s="5"/>
      <c r="FR473" s="5"/>
      <c r="FS473" s="54"/>
      <c r="FT473" s="24">
        <f t="shared" ref="FT473:FT476" si="464">WORKDAY(FK473,20)</f>
        <v>44265</v>
      </c>
      <c r="FU473" s="24">
        <f>FT473</f>
        <v>44265</v>
      </c>
      <c r="FV473" s="5"/>
      <c r="FW473" s="5"/>
      <c r="FX473" s="24" t="str">
        <f>IF(FW473&gt;0,WORKDAY(FT473,10),"-")</f>
        <v>-</v>
      </c>
      <c r="FY473" s="24" t="str">
        <f>IF(FW473&gt;0,WORKDAY(FU473,10),"-")</f>
        <v>-</v>
      </c>
      <c r="FZ473" s="5"/>
      <c r="GA473" s="5"/>
      <c r="GB473" s="54"/>
      <c r="GC473" s="54"/>
      <c r="GD473" s="54"/>
      <c r="GE473" s="54"/>
      <c r="GF473" s="54"/>
      <c r="GG473" s="54"/>
      <c r="GH473" s="54"/>
      <c r="GI473" s="54"/>
      <c r="GJ473" s="54"/>
      <c r="GK473" s="54"/>
      <c r="GL473" s="54"/>
      <c r="GM473" s="54"/>
      <c r="GN473" s="54"/>
      <c r="GO473" s="54"/>
      <c r="GP473" s="54"/>
      <c r="GQ473" s="54"/>
      <c r="GR473" s="54"/>
      <c r="GS473" s="54"/>
      <c r="GT473" s="54"/>
      <c r="GU473" s="54"/>
      <c r="GV473" s="54"/>
      <c r="GW473" s="54"/>
      <c r="GX473" s="54"/>
      <c r="GY473" s="54"/>
      <c r="GZ473" s="193"/>
      <c r="HA473" s="54"/>
      <c r="HB473" s="54"/>
      <c r="HC473" s="54"/>
      <c r="HD473" s="34">
        <f t="shared" ca="1" si="432"/>
        <v>1</v>
      </c>
      <c r="HE473" s="25">
        <f t="shared" ca="1" si="457"/>
        <v>6.8389057750759875E-4</v>
      </c>
      <c r="HF473" s="25">
        <f t="shared" ca="1" si="458"/>
        <v>1.5197568389057751E-3</v>
      </c>
      <c r="HG473" s="25">
        <f t="shared" ca="1" si="459"/>
        <v>9.0543259557344079E-4</v>
      </c>
      <c r="HH473" s="25">
        <f t="shared" ca="1" si="460"/>
        <v>2.012072434607646E-3</v>
      </c>
      <c r="HI473" s="25"/>
      <c r="HJ473" s="25"/>
      <c r="HK473" s="5"/>
      <c r="HL473" s="24">
        <f t="shared" ca="1" si="427"/>
        <v>44243</v>
      </c>
      <c r="HM473" s="107"/>
      <c r="HN473" s="85"/>
      <c r="HO473" s="204" t="str">
        <f t="shared" si="433"/>
        <v>ожидание A1</v>
      </c>
      <c r="HP473" s="204" t="str">
        <f t="shared" si="434"/>
        <v>не выгружено 00</v>
      </c>
      <c r="HQ473" s="182" t="str">
        <f t="shared" si="435"/>
        <v>выгружено A1</v>
      </c>
      <c r="HR473" s="182" t="str">
        <f t="shared" si="436"/>
        <v>ожидание A1</v>
      </c>
      <c r="HS473" s="182" t="b">
        <f t="shared" si="437"/>
        <v>0</v>
      </c>
      <c r="HT473" s="182" t="str">
        <f t="shared" si="438"/>
        <v>ожидание замечаний</v>
      </c>
      <c r="HU473" s="182" t="str">
        <f t="shared" si="439"/>
        <v>0055-P2-GA1-CPC-TRM-00653</v>
      </c>
      <c r="HV473" s="191">
        <f t="shared" si="440"/>
        <v>44243</v>
      </c>
      <c r="HW473" s="184" t="str">
        <f t="shared" si="441"/>
        <v>ожидание A1</v>
      </c>
      <c r="HX473" s="191" t="str">
        <f t="shared" si="442"/>
        <v>ожидание A1</v>
      </c>
      <c r="HY473" s="183"/>
      <c r="HZ473" s="182" t="str">
        <f t="shared" si="443"/>
        <v>выгружено</v>
      </c>
      <c r="IA473" s="182" t="str">
        <f t="shared" si="444"/>
        <v>A1</v>
      </c>
      <c r="IB473" s="182" t="str">
        <f t="shared" si="445"/>
        <v>ожидание замечаний к ревизии</v>
      </c>
      <c r="IC473" s="182" t="str">
        <f t="shared" si="446"/>
        <v>A1</v>
      </c>
      <c r="ID473" s="182" t="str">
        <f t="shared" si="447"/>
        <v>A1</v>
      </c>
      <c r="IE473" s="185" t="str">
        <f t="shared" si="448"/>
        <v>1</v>
      </c>
      <c r="IF473" s="135" t="s">
        <v>705</v>
      </c>
      <c r="IG473" s="181">
        <v>1</v>
      </c>
      <c r="IH473" s="85"/>
      <c r="II473" s="85"/>
      <c r="IJ473" s="85"/>
      <c r="IK473" s="85"/>
      <c r="IL473" s="85"/>
      <c r="IM473" s="85"/>
      <c r="IN473" s="85"/>
      <c r="IO473" s="85"/>
      <c r="IP473" s="85"/>
      <c r="IQ473" s="85"/>
      <c r="IR473" s="85"/>
      <c r="IS473" s="85"/>
      <c r="IT473" s="85"/>
      <c r="IU473" s="85"/>
      <c r="IV473" s="85"/>
      <c r="IW473" s="85"/>
      <c r="IX473" s="85"/>
      <c r="IY473" s="85"/>
      <c r="IZ473" s="85"/>
      <c r="JA473" s="85"/>
      <c r="JB473" s="85"/>
      <c r="JC473" s="85"/>
      <c r="JD473" s="85"/>
      <c r="JE473" s="85"/>
      <c r="JF473" s="85"/>
      <c r="JG473" s="85"/>
      <c r="JH473" s="85"/>
      <c r="JI473" s="85"/>
      <c r="JJ473" s="85"/>
      <c r="JK473" s="85"/>
      <c r="JL473" s="85"/>
      <c r="JM473" s="85"/>
      <c r="JN473" s="85"/>
      <c r="JO473" s="85"/>
      <c r="JP473" s="85"/>
      <c r="JQ473" s="85"/>
      <c r="JR473" s="85"/>
      <c r="JS473" s="85"/>
      <c r="JT473" s="85"/>
      <c r="JU473" s="85"/>
      <c r="JV473" s="85"/>
      <c r="JW473" s="85"/>
      <c r="JX473" s="85"/>
      <c r="JY473" s="85"/>
      <c r="JZ473" s="85"/>
      <c r="KA473" s="85"/>
      <c r="KB473" s="85"/>
      <c r="KC473" s="85"/>
    </row>
    <row r="474" spans="1:289" s="57" customFormat="1" ht="51" hidden="1" customHeight="1">
      <c r="A474" s="6"/>
      <c r="B474" s="19" t="s">
        <v>156</v>
      </c>
      <c r="C474" s="19" t="s">
        <v>157</v>
      </c>
      <c r="D474" s="5"/>
      <c r="E474" s="5"/>
      <c r="F474" s="5"/>
      <c r="G474" s="5"/>
      <c r="H474" s="5" t="s">
        <v>727</v>
      </c>
      <c r="I474" s="5" t="s">
        <v>736</v>
      </c>
      <c r="J474" s="5"/>
      <c r="K474" s="5"/>
      <c r="L474" s="5"/>
      <c r="M474" s="5"/>
      <c r="N474" s="5"/>
      <c r="O474" s="5"/>
      <c r="P474" s="5" t="s">
        <v>753</v>
      </c>
      <c r="Q474" s="5" t="s">
        <v>754</v>
      </c>
      <c r="R474" s="5" t="s">
        <v>206</v>
      </c>
      <c r="S474" s="5" t="s">
        <v>360</v>
      </c>
      <c r="T474" s="5" t="s">
        <v>361</v>
      </c>
      <c r="U474" s="5" t="s">
        <v>158</v>
      </c>
      <c r="V474" s="5"/>
      <c r="W474" s="19" t="str">
        <f>CONCATENATE(X474,"-",Y474,"-",Z474,AA474,,AB474,"-",AC474)</f>
        <v>5-11-JDNC-0001</v>
      </c>
      <c r="X474" s="19" t="s">
        <v>755</v>
      </c>
      <c r="Y474" s="19" t="s">
        <v>184</v>
      </c>
      <c r="Z474" s="19" t="s">
        <v>302</v>
      </c>
      <c r="AA474" s="19" t="s">
        <v>307</v>
      </c>
      <c r="AB474" s="19"/>
      <c r="AC474" s="19" t="s">
        <v>188</v>
      </c>
      <c r="AD474" s="5"/>
      <c r="AE474" s="19">
        <v>4</v>
      </c>
      <c r="AF474" s="19" t="s">
        <v>180</v>
      </c>
      <c r="AG474" s="19" t="s">
        <v>184</v>
      </c>
      <c r="AH474" s="19">
        <v>522</v>
      </c>
      <c r="AI474" s="19" t="s">
        <v>221</v>
      </c>
      <c r="AJ474" s="5"/>
      <c r="AK474" s="5"/>
      <c r="AL474" s="5" t="s">
        <v>120</v>
      </c>
      <c r="AM474" s="5"/>
      <c r="AN474" s="5" t="s">
        <v>168</v>
      </c>
      <c r="AO474" s="5" t="str">
        <f>CONCATENATE("0055-",B474,"-",C474,"-","4",".",AE474,".",AF474,".",AG474,".",AH474,"-",AL474,".",AN474,"-",AI474)</f>
        <v>0055-CPC-GA1-4.4.3.11.522-ATH1.SP-0005</v>
      </c>
      <c r="AP474" s="5" t="str">
        <f>CONCATENATE("0055-",B474,"-",C474,"-","4",".",AE474,".",AF474,".",AG474,".",AH474,"-",AL474,"-",AN474,"-",AI474,"_",BD474,"_",U474)</f>
        <v>0055-CPC-GA1-4.4.3.11.522-ATH1-SP-0005_A1_ER</v>
      </c>
      <c r="AQ474" s="13" t="s">
        <v>388</v>
      </c>
      <c r="AR474" s="13" t="s">
        <v>394</v>
      </c>
      <c r="AS474" s="13"/>
      <c r="AT474" s="13"/>
      <c r="AU474" s="13" t="s">
        <v>319</v>
      </c>
      <c r="AV474" s="13" t="s">
        <v>334</v>
      </c>
      <c r="AW474" s="13" t="str">
        <f>CONCATENATE(AQ474," ",AS474,CHAR(10),W474,CHAR(10),AU474)</f>
        <v>DCS Network Cabinet 
5-11-JDNC-0001
List of elements</v>
      </c>
      <c r="AX474" s="13" t="str">
        <f>CONCATENATE(AR474," ",AT474,CHAR(10),W474,CHAR(10),AV474)</f>
        <v>Шкаф коммуникационный РСУ 
5-11-JDNC-0001
Перечень элементов</v>
      </c>
      <c r="AY474" s="5"/>
      <c r="AZ474" s="5" t="s">
        <v>490</v>
      </c>
      <c r="BA474" s="5" t="s">
        <v>489</v>
      </c>
      <c r="BB474" s="5" t="str">
        <f>IF(FW474&gt;0,"02",IF(FN474&gt;0,"01",IF(FE474&gt;0,"00",IF(EM474&gt;0,"G1",IF(ED474&gt;0,"F1",IF(DU474&gt;0,"E1",IF(DL474&gt;0,"D1",IF(DC474&gt;0,"C1",IF(CT474&gt;0,"B1",IF(BM474&gt;0,"A1","-"))))))))))</f>
        <v>A1</v>
      </c>
      <c r="BC474" s="167" t="str">
        <f t="shared" si="461"/>
        <v>IFR</v>
      </c>
      <c r="BD474" s="5" t="str">
        <f t="shared" si="462"/>
        <v>A1</v>
      </c>
      <c r="BE474" s="5"/>
      <c r="BF474" s="5"/>
      <c r="BG474" s="12"/>
      <c r="BH474" s="5"/>
      <c r="BI474" s="5"/>
      <c r="BJ474" s="54">
        <f>FB474-(28+15)</f>
        <v>44166</v>
      </c>
      <c r="BK474" s="54">
        <f ca="1">IF(BM474&gt;0,BL474,IF(BJ474&lt;TODAY(),WORKDAY(TODAY(),10),BJ474))</f>
        <v>44243</v>
      </c>
      <c r="BL474" s="193">
        <v>44243</v>
      </c>
      <c r="BM474" s="167" t="s">
        <v>778</v>
      </c>
      <c r="BN474" s="167"/>
      <c r="BO474" s="167"/>
      <c r="BP474" s="167"/>
      <c r="BQ474" s="167"/>
      <c r="BR474" s="157"/>
      <c r="BS474" s="157"/>
      <c r="BT474" s="157"/>
      <c r="BU474" s="157"/>
      <c r="BV474" s="157"/>
      <c r="BW474" s="147"/>
      <c r="BX474" s="147"/>
      <c r="BY474" s="147"/>
      <c r="BZ474" s="147"/>
      <c r="CA474" s="147"/>
      <c r="CB474" s="125"/>
      <c r="CC474" s="125"/>
      <c r="CD474" s="125"/>
      <c r="CE474" s="125"/>
      <c r="CF474" s="125"/>
      <c r="CG474" s="125"/>
      <c r="CH474" s="125"/>
      <c r="CI474" s="125"/>
      <c r="CJ474" s="125"/>
      <c r="CK474" s="125"/>
      <c r="CL474" s="24">
        <f>WORKDAY(BJ474,20)</f>
        <v>44194</v>
      </c>
      <c r="CM474" s="24">
        <f ca="1">IF(BM474&gt;0,WORKDAY(BK474,10),"-")</f>
        <v>44257</v>
      </c>
      <c r="CN474" s="54"/>
      <c r="CO474" s="117"/>
      <c r="CP474" s="34"/>
      <c r="CQ474" s="24">
        <f>WORKDAY(CL474,10)</f>
        <v>44208</v>
      </c>
      <c r="CR474" s="24" t="str">
        <f>IF(CO474&gt;0,WORKDAY(CM474,10),"-")</f>
        <v>-</v>
      </c>
      <c r="CS474" s="54"/>
      <c r="CT474" s="5"/>
      <c r="CU474" s="24" t="str">
        <f>IF(CT474&gt;0,WORKDAY(CQ474,10),"-")</f>
        <v>-</v>
      </c>
      <c r="CV474" s="24" t="str">
        <f>IF(CT474&gt;0,WORKDAY(CR474,10),"-")</f>
        <v>-</v>
      </c>
      <c r="CW474" s="54"/>
      <c r="CX474" s="5"/>
      <c r="CY474" s="34"/>
      <c r="CZ474" s="24" t="str">
        <f>IF(CX474&gt;0,WORKDAY(CU474,10),"-")</f>
        <v>-</v>
      </c>
      <c r="DA474" s="24" t="str">
        <f>IF(CX474&gt;0,WORKDAY(CV474,10),"-")</f>
        <v>-</v>
      </c>
      <c r="DB474" s="24"/>
      <c r="DC474" s="5"/>
      <c r="DD474" s="24" t="str">
        <f>IF(DC474&gt;0,WORKDAY(CZ474,10),"-")</f>
        <v>-</v>
      </c>
      <c r="DE474" s="24" t="str">
        <f>IF(DC474&gt;0,WORKDAY(DA474,10),"-")</f>
        <v>-</v>
      </c>
      <c r="DF474" s="5"/>
      <c r="DG474" s="5"/>
      <c r="DH474" s="54"/>
      <c r="DI474" s="24" t="str">
        <f>IF(DG474&gt;0,WORKDAY(DD474,10),"-")</f>
        <v>-</v>
      </c>
      <c r="DJ474" s="24" t="str">
        <f>IF(DG474&gt;0,WORKDAY(DE474,10),"-")</f>
        <v>-</v>
      </c>
      <c r="DK474" s="5"/>
      <c r="DL474" s="5"/>
      <c r="DM474" s="24" t="str">
        <f>IF(DL474&gt;0,WORKDAY(DI474,10),"-")</f>
        <v>-</v>
      </c>
      <c r="DN474" s="24" t="str">
        <f>IF(DL474&gt;0,WORKDAY(DJ474,10),"-")</f>
        <v>-</v>
      </c>
      <c r="DO474" s="5"/>
      <c r="DP474" s="5"/>
      <c r="DQ474" s="54"/>
      <c r="DR474" s="24" t="str">
        <f>IF(DP474&gt;0,WORKDAY(DM474,10),"-")</f>
        <v>-</v>
      </c>
      <c r="DS474" s="24" t="str">
        <f>IF(DP474&gt;0,WORKDAY(DN474,10),"-")</f>
        <v>-</v>
      </c>
      <c r="DT474" s="5"/>
      <c r="DU474" s="5"/>
      <c r="DV474" s="24" t="str">
        <f>IF(DU474&gt;0,WORKDAY(DR474,10),"-")</f>
        <v>-</v>
      </c>
      <c r="DW474" s="24" t="str">
        <f>IF(DU474&gt;0,WORKDAY(DS474,10),"-")</f>
        <v>-</v>
      </c>
      <c r="DX474" s="5"/>
      <c r="DY474" s="5"/>
      <c r="DZ474" s="54"/>
      <c r="EA474" s="24" t="str">
        <f>IF(DY474&gt;0,WORKDAY(DV474,10),"-")</f>
        <v>-</v>
      </c>
      <c r="EB474" s="24" t="str">
        <f>IF(DY474&gt;0,WORKDAY(DW474,10),"-")</f>
        <v>-</v>
      </c>
      <c r="EC474" s="5"/>
      <c r="ED474" s="5"/>
      <c r="EE474" s="24" t="str">
        <f>IF(ED474&gt;0,WORKDAY(EA474,10),"-")</f>
        <v>-</v>
      </c>
      <c r="EF474" s="24" t="str">
        <f>IF(ED474&gt;0,WORKDAY(EB474,10),"-")</f>
        <v>-</v>
      </c>
      <c r="EG474" s="5"/>
      <c r="EH474" s="5"/>
      <c r="EI474" s="54"/>
      <c r="EJ474" s="24" t="str">
        <f>IF(EH474&gt;0,WORKDAY(EE474,10),"-")</f>
        <v>-</v>
      </c>
      <c r="EK474" s="24" t="str">
        <f>IF(EH474&gt;0,WORKDAY(EF474,10),"-")</f>
        <v>-</v>
      </c>
      <c r="EL474" s="5"/>
      <c r="EM474" s="5"/>
      <c r="EN474" s="24" t="str">
        <f>IF(EM474&gt;0,WORKDAY(EJ474,10),"-")</f>
        <v>-</v>
      </c>
      <c r="EO474" s="24" t="str">
        <f>IF(EM474&gt;0,WORKDAY(EK474,10),"-")</f>
        <v>-</v>
      </c>
      <c r="EP474" s="5"/>
      <c r="EQ474" s="5"/>
      <c r="ER474" s="54"/>
      <c r="ES474" s="54"/>
      <c r="ET474" s="54"/>
      <c r="EU474" s="54"/>
      <c r="EV474" s="54"/>
      <c r="EW474" s="24"/>
      <c r="EX474" s="24"/>
      <c r="EY474" s="167"/>
      <c r="EZ474" s="167"/>
      <c r="FA474" s="193"/>
      <c r="FB474" s="214">
        <v>44209</v>
      </c>
      <c r="FC474" s="214">
        <f ca="1">IF(BK474&gt;0,IF(DC474&gt;0,WORKDAY(DB474,20),IF(CT474&gt;0,WORKDAY(CS474,30),IF(CO474&gt;0,WORKDAY(CN474,40),FB474))),"-")</f>
        <v>44209</v>
      </c>
      <c r="FD474" s="167"/>
      <c r="FE474" s="167"/>
      <c r="FF474" s="24" t="str">
        <f>IF(FE474&gt;0,WORKDAY(FB474,10),"-")</f>
        <v>-</v>
      </c>
      <c r="FG474" s="24" t="str">
        <f>IF(FE474&gt;0,WORKDAY(FC474,10),"-")</f>
        <v>-</v>
      </c>
      <c r="FH474" s="5"/>
      <c r="FI474" s="5"/>
      <c r="FJ474" s="34"/>
      <c r="FK474" s="24">
        <f t="shared" si="463"/>
        <v>44237</v>
      </c>
      <c r="FL474" s="24">
        <f>FK474</f>
        <v>44237</v>
      </c>
      <c r="FM474" s="5"/>
      <c r="FN474" s="5"/>
      <c r="FO474" s="24" t="str">
        <f>IF(FN474&gt;0,WORKDAY(FK474,10),"-")</f>
        <v>-</v>
      </c>
      <c r="FP474" s="24" t="str">
        <f>IF(FN474&gt;0,WORKDAY(FL474,10),"-")</f>
        <v>-</v>
      </c>
      <c r="FQ474" s="5"/>
      <c r="FR474" s="5"/>
      <c r="FS474" s="54"/>
      <c r="FT474" s="24">
        <f t="shared" si="464"/>
        <v>44265</v>
      </c>
      <c r="FU474" s="24">
        <f>FT474</f>
        <v>44265</v>
      </c>
      <c r="FV474" s="5"/>
      <c r="FW474" s="5"/>
      <c r="FX474" s="24" t="str">
        <f>IF(FW474&gt;0,WORKDAY(FT474,10),"-")</f>
        <v>-</v>
      </c>
      <c r="FY474" s="24" t="str">
        <f>IF(FW474&gt;0,WORKDAY(FU474,10),"-")</f>
        <v>-</v>
      </c>
      <c r="FZ474" s="5"/>
      <c r="GA474" s="5"/>
      <c r="GB474" s="54"/>
      <c r="GC474" s="54"/>
      <c r="GD474" s="54"/>
      <c r="GE474" s="54"/>
      <c r="GF474" s="54"/>
      <c r="GG474" s="54"/>
      <c r="GH474" s="54"/>
      <c r="GI474" s="54"/>
      <c r="GJ474" s="54"/>
      <c r="GK474" s="54"/>
      <c r="GL474" s="54"/>
      <c r="GM474" s="54"/>
      <c r="GN474" s="54"/>
      <c r="GO474" s="54"/>
      <c r="GP474" s="54"/>
      <c r="GQ474" s="54"/>
      <c r="GR474" s="54"/>
      <c r="GS474" s="54"/>
      <c r="GT474" s="54"/>
      <c r="GU474" s="54"/>
      <c r="GV474" s="54"/>
      <c r="GW474" s="54"/>
      <c r="GX474" s="54"/>
      <c r="GY474" s="54"/>
      <c r="GZ474" s="193"/>
      <c r="HA474" s="54"/>
      <c r="HB474" s="54"/>
      <c r="HC474" s="54"/>
      <c r="HD474" s="34">
        <f t="shared" ca="1" si="432"/>
        <v>1</v>
      </c>
      <c r="HE474" s="25">
        <f t="shared" ca="1" si="457"/>
        <v>6.8389057750759875E-4</v>
      </c>
      <c r="HF474" s="25">
        <f t="shared" ca="1" si="458"/>
        <v>1.5197568389057751E-3</v>
      </c>
      <c r="HG474" s="25">
        <f t="shared" ca="1" si="459"/>
        <v>9.0543259557344079E-4</v>
      </c>
      <c r="HH474" s="25">
        <f t="shared" ca="1" si="460"/>
        <v>2.012072434607646E-3</v>
      </c>
      <c r="HI474" s="25"/>
      <c r="HJ474" s="25"/>
      <c r="HK474" s="5"/>
      <c r="HL474" s="24">
        <f t="shared" ca="1" si="427"/>
        <v>44243</v>
      </c>
      <c r="HM474" s="107"/>
      <c r="HN474" s="85"/>
      <c r="HO474" s="204" t="str">
        <f t="shared" si="433"/>
        <v>ожидание A1</v>
      </c>
      <c r="HP474" s="204" t="str">
        <f t="shared" si="434"/>
        <v>не выгружено 00</v>
      </c>
      <c r="HQ474" s="182" t="str">
        <f t="shared" si="435"/>
        <v>выгружено A1</v>
      </c>
      <c r="HR474" s="182" t="str">
        <f t="shared" si="436"/>
        <v>ожидание A1</v>
      </c>
      <c r="HS474" s="182" t="b">
        <f t="shared" si="437"/>
        <v>0</v>
      </c>
      <c r="HT474" s="182" t="str">
        <f t="shared" si="438"/>
        <v>ожидание замечаний</v>
      </c>
      <c r="HU474" s="182" t="str">
        <f t="shared" si="439"/>
        <v>0055-P2-GA1-CPC-TRM-00653</v>
      </c>
      <c r="HV474" s="191">
        <f t="shared" si="440"/>
        <v>44243</v>
      </c>
      <c r="HW474" s="184" t="str">
        <f t="shared" si="441"/>
        <v>ожидание A1</v>
      </c>
      <c r="HX474" s="191" t="str">
        <f t="shared" si="442"/>
        <v>ожидание A1</v>
      </c>
      <c r="HY474" s="183"/>
      <c r="HZ474" s="182" t="str">
        <f t="shared" si="443"/>
        <v>выгружено</v>
      </c>
      <c r="IA474" s="182" t="str">
        <f t="shared" si="444"/>
        <v>A1</v>
      </c>
      <c r="IB474" s="182" t="str">
        <f t="shared" si="445"/>
        <v>ожидание замечаний к ревизии</v>
      </c>
      <c r="IC474" s="182" t="str">
        <f t="shared" si="446"/>
        <v>A1</v>
      </c>
      <c r="ID474" s="182" t="str">
        <f t="shared" si="447"/>
        <v>A1</v>
      </c>
      <c r="IE474" s="185" t="str">
        <f t="shared" si="448"/>
        <v>1</v>
      </c>
      <c r="IF474" s="135" t="s">
        <v>705</v>
      </c>
      <c r="IG474" s="181">
        <v>1</v>
      </c>
      <c r="IH474" s="85"/>
      <c r="II474" s="85"/>
      <c r="IJ474" s="85"/>
      <c r="IK474" s="85"/>
      <c r="IL474" s="85"/>
      <c r="IM474" s="85"/>
      <c r="IN474" s="85"/>
      <c r="IO474" s="85"/>
      <c r="IP474" s="85"/>
      <c r="IQ474" s="85"/>
      <c r="IR474" s="85"/>
      <c r="IS474" s="85"/>
      <c r="IT474" s="85"/>
      <c r="IU474" s="85"/>
      <c r="IV474" s="85"/>
      <c r="IW474" s="85"/>
      <c r="IX474" s="85"/>
      <c r="IY474" s="85"/>
      <c r="IZ474" s="85"/>
      <c r="JA474" s="85"/>
      <c r="JB474" s="85"/>
      <c r="JC474" s="85"/>
      <c r="JD474" s="85"/>
      <c r="JE474" s="85"/>
      <c r="JF474" s="85"/>
      <c r="JG474" s="85"/>
      <c r="JH474" s="85"/>
      <c r="JI474" s="85"/>
      <c r="JJ474" s="85"/>
      <c r="JK474" s="85"/>
      <c r="JL474" s="85"/>
      <c r="JM474" s="85"/>
      <c r="JN474" s="85"/>
      <c r="JO474" s="85"/>
      <c r="JP474" s="85"/>
      <c r="JQ474" s="85"/>
      <c r="JR474" s="85"/>
      <c r="JS474" s="85"/>
      <c r="JT474" s="85"/>
      <c r="JU474" s="85"/>
      <c r="JV474" s="85"/>
      <c r="JW474" s="85"/>
      <c r="JX474" s="85"/>
      <c r="JY474" s="85"/>
      <c r="JZ474" s="85"/>
      <c r="KA474" s="85"/>
      <c r="KB474" s="85"/>
      <c r="KC474" s="85"/>
    </row>
    <row r="475" spans="1:289" s="57" customFormat="1" ht="51" hidden="1" customHeight="1">
      <c r="A475" s="6"/>
      <c r="B475" s="19" t="s">
        <v>156</v>
      </c>
      <c r="C475" s="19" t="s">
        <v>157</v>
      </c>
      <c r="D475" s="5"/>
      <c r="E475" s="5"/>
      <c r="F475" s="5"/>
      <c r="G475" s="5"/>
      <c r="H475" s="5" t="s">
        <v>727</v>
      </c>
      <c r="I475" s="5" t="s">
        <v>736</v>
      </c>
      <c r="J475" s="5"/>
      <c r="K475" s="5"/>
      <c r="L475" s="5"/>
      <c r="M475" s="5"/>
      <c r="N475" s="5"/>
      <c r="O475" s="5"/>
      <c r="P475" s="5" t="s">
        <v>753</v>
      </c>
      <c r="Q475" s="5" t="s">
        <v>754</v>
      </c>
      <c r="R475" s="5" t="s">
        <v>206</v>
      </c>
      <c r="S475" s="5" t="s">
        <v>360</v>
      </c>
      <c r="T475" s="5" t="s">
        <v>361</v>
      </c>
      <c r="U475" s="5" t="s">
        <v>158</v>
      </c>
      <c r="V475" s="5"/>
      <c r="W475" s="19" t="str">
        <f>CONCATENATE(X475,"-",Y475,"-",Z475,AA475,,AB475,"-",AC475)</f>
        <v>5-11-JDNC-0001</v>
      </c>
      <c r="X475" s="19" t="s">
        <v>755</v>
      </c>
      <c r="Y475" s="19" t="s">
        <v>184</v>
      </c>
      <c r="Z475" s="19" t="s">
        <v>302</v>
      </c>
      <c r="AA475" s="19" t="s">
        <v>307</v>
      </c>
      <c r="AB475" s="19"/>
      <c r="AC475" s="19" t="s">
        <v>188</v>
      </c>
      <c r="AD475" s="5"/>
      <c r="AE475" s="19">
        <v>4</v>
      </c>
      <c r="AF475" s="19" t="s">
        <v>180</v>
      </c>
      <c r="AG475" s="19" t="s">
        <v>184</v>
      </c>
      <c r="AH475" s="19">
        <v>522</v>
      </c>
      <c r="AI475" s="19" t="s">
        <v>221</v>
      </c>
      <c r="AJ475" s="5"/>
      <c r="AK475" s="5"/>
      <c r="AL475" s="5" t="s">
        <v>120</v>
      </c>
      <c r="AM475" s="5"/>
      <c r="AN475" s="5" t="s">
        <v>169</v>
      </c>
      <c r="AO475" s="5" t="str">
        <f>CONCATENATE("0055-",B475,"-",C475,"-","4",".",AE475,".",AF475,".",AG475,".",AH475,"-",AL475,".",AN475,"-",AI475)</f>
        <v>0055-CPC-GA1-4.4.3.11.522-ATH1.V0-0005</v>
      </c>
      <c r="AP475" s="5" t="str">
        <f>CONCATENATE("0055-",B475,"-",C475,"-","4",".",AE475,".",AF475,".",AG475,".",AH475,"-",AL475,"-",AN475,"-",AI475,"_",BD475,"_",U475)</f>
        <v>0055-CPC-GA1-4.4.3.11.522-ATH1-V0-0005_A1_ER</v>
      </c>
      <c r="AQ475" s="13" t="s">
        <v>388</v>
      </c>
      <c r="AR475" s="13" t="s">
        <v>394</v>
      </c>
      <c r="AS475" s="13"/>
      <c r="AT475" s="13"/>
      <c r="AU475" s="13" t="s">
        <v>320</v>
      </c>
      <c r="AV475" s="13" t="s">
        <v>335</v>
      </c>
      <c r="AW475" s="13" t="str">
        <f>CONCATENATE(AQ475," ",AS475,CHAR(10),W475,CHAR(10),AU475)</f>
        <v>DCS Network Cabinet 
5-11-JDNC-0001
General view drawings</v>
      </c>
      <c r="AX475" s="13" t="str">
        <f>CONCATENATE(AR475," ",AT475,CHAR(10),W475,CHAR(10),AV475)</f>
        <v>Шкаф коммуникационный РСУ 
5-11-JDNC-0001
Чертеж общего вида</v>
      </c>
      <c r="AY475" s="5"/>
      <c r="AZ475" s="5" t="s">
        <v>490</v>
      </c>
      <c r="BA475" s="5" t="s">
        <v>489</v>
      </c>
      <c r="BB475" s="5" t="str">
        <f>IF(FW475&gt;0,"02",IF(FN475&gt;0,"01",IF(FE475&gt;0,"00",IF(EM475&gt;0,"G1",IF(ED475&gt;0,"F1",IF(DU475&gt;0,"E1",IF(DL475&gt;0,"D1",IF(DC475&gt;0,"C1",IF(CT475&gt;0,"B1",IF(BM475&gt;0,"A1","-"))))))))))</f>
        <v>A1</v>
      </c>
      <c r="BC475" s="167" t="str">
        <f t="shared" si="461"/>
        <v>IFR</v>
      </c>
      <c r="BD475" s="5" t="str">
        <f t="shared" si="462"/>
        <v>A1</v>
      </c>
      <c r="BE475" s="5"/>
      <c r="BF475" s="5"/>
      <c r="BG475" s="12"/>
      <c r="BH475" s="5"/>
      <c r="BI475" s="5"/>
      <c r="BJ475" s="54">
        <f>FB475-(28+15)</f>
        <v>44166</v>
      </c>
      <c r="BK475" s="54">
        <f ca="1">IF(BM475&gt;0,BL475,IF(BJ475&lt;TODAY(),WORKDAY(TODAY(),10),BJ475))</f>
        <v>44243</v>
      </c>
      <c r="BL475" s="193">
        <v>44243</v>
      </c>
      <c r="BM475" s="167" t="s">
        <v>778</v>
      </c>
      <c r="BN475" s="167"/>
      <c r="BO475" s="167"/>
      <c r="BP475" s="167"/>
      <c r="BQ475" s="167"/>
      <c r="BR475" s="157"/>
      <c r="BS475" s="157"/>
      <c r="BT475" s="157"/>
      <c r="BU475" s="157"/>
      <c r="BV475" s="157"/>
      <c r="BW475" s="147"/>
      <c r="BX475" s="147"/>
      <c r="BY475" s="147"/>
      <c r="BZ475" s="147"/>
      <c r="CA475" s="147"/>
      <c r="CB475" s="125"/>
      <c r="CC475" s="125"/>
      <c r="CD475" s="125"/>
      <c r="CE475" s="125"/>
      <c r="CF475" s="125"/>
      <c r="CG475" s="125"/>
      <c r="CH475" s="125"/>
      <c r="CI475" s="125"/>
      <c r="CJ475" s="125"/>
      <c r="CK475" s="125"/>
      <c r="CL475" s="24">
        <f>WORKDAY(BJ475,20)</f>
        <v>44194</v>
      </c>
      <c r="CM475" s="24">
        <f ca="1">IF(BM475&gt;0,WORKDAY(BK475,10),"-")</f>
        <v>44257</v>
      </c>
      <c r="CN475" s="54"/>
      <c r="CO475" s="117"/>
      <c r="CP475" s="34"/>
      <c r="CQ475" s="24">
        <f>WORKDAY(CL475,10)</f>
        <v>44208</v>
      </c>
      <c r="CR475" s="24" t="str">
        <f>IF(CO475&gt;0,WORKDAY(CM475,10),"-")</f>
        <v>-</v>
      </c>
      <c r="CS475" s="54"/>
      <c r="CT475" s="5"/>
      <c r="CU475" s="24" t="str">
        <f>IF(CT475&gt;0,WORKDAY(CQ475,10),"-")</f>
        <v>-</v>
      </c>
      <c r="CV475" s="24" t="str">
        <f>IF(CT475&gt;0,WORKDAY(CR475,10),"-")</f>
        <v>-</v>
      </c>
      <c r="CW475" s="54"/>
      <c r="CX475" s="5"/>
      <c r="CY475" s="34"/>
      <c r="CZ475" s="24" t="str">
        <f>IF(CX475&gt;0,WORKDAY(CU475,10),"-")</f>
        <v>-</v>
      </c>
      <c r="DA475" s="24" t="str">
        <f>IF(CX475&gt;0,WORKDAY(CV475,10),"-")</f>
        <v>-</v>
      </c>
      <c r="DB475" s="24"/>
      <c r="DC475" s="5"/>
      <c r="DD475" s="24" t="str">
        <f>IF(DC475&gt;0,WORKDAY(CZ475,10),"-")</f>
        <v>-</v>
      </c>
      <c r="DE475" s="24" t="str">
        <f>IF(DC475&gt;0,WORKDAY(DA475,10),"-")</f>
        <v>-</v>
      </c>
      <c r="DF475" s="5"/>
      <c r="DG475" s="5"/>
      <c r="DH475" s="54"/>
      <c r="DI475" s="24" t="str">
        <f>IF(DG475&gt;0,WORKDAY(DD475,10),"-")</f>
        <v>-</v>
      </c>
      <c r="DJ475" s="24" t="str">
        <f>IF(DG475&gt;0,WORKDAY(DE475,10),"-")</f>
        <v>-</v>
      </c>
      <c r="DK475" s="5"/>
      <c r="DL475" s="5"/>
      <c r="DM475" s="24" t="str">
        <f>IF(DL475&gt;0,WORKDAY(DI475,10),"-")</f>
        <v>-</v>
      </c>
      <c r="DN475" s="24" t="str">
        <f>IF(DL475&gt;0,WORKDAY(DJ475,10),"-")</f>
        <v>-</v>
      </c>
      <c r="DO475" s="5"/>
      <c r="DP475" s="5"/>
      <c r="DQ475" s="54"/>
      <c r="DR475" s="24" t="str">
        <f>IF(DP475&gt;0,WORKDAY(DM475,10),"-")</f>
        <v>-</v>
      </c>
      <c r="DS475" s="24" t="str">
        <f>IF(DP475&gt;0,WORKDAY(DN475,10),"-")</f>
        <v>-</v>
      </c>
      <c r="DT475" s="5"/>
      <c r="DU475" s="5"/>
      <c r="DV475" s="24" t="str">
        <f>IF(DU475&gt;0,WORKDAY(DR475,10),"-")</f>
        <v>-</v>
      </c>
      <c r="DW475" s="24" t="str">
        <f>IF(DU475&gt;0,WORKDAY(DS475,10),"-")</f>
        <v>-</v>
      </c>
      <c r="DX475" s="5"/>
      <c r="DY475" s="5"/>
      <c r="DZ475" s="54"/>
      <c r="EA475" s="24" t="str">
        <f>IF(DY475&gt;0,WORKDAY(DV475,10),"-")</f>
        <v>-</v>
      </c>
      <c r="EB475" s="24" t="str">
        <f>IF(DY475&gt;0,WORKDAY(DW475,10),"-")</f>
        <v>-</v>
      </c>
      <c r="EC475" s="5"/>
      <c r="ED475" s="5"/>
      <c r="EE475" s="24" t="str">
        <f>IF(ED475&gt;0,WORKDAY(EA475,10),"-")</f>
        <v>-</v>
      </c>
      <c r="EF475" s="24" t="str">
        <f>IF(ED475&gt;0,WORKDAY(EB475,10),"-")</f>
        <v>-</v>
      </c>
      <c r="EG475" s="5"/>
      <c r="EH475" s="5"/>
      <c r="EI475" s="54"/>
      <c r="EJ475" s="24" t="str">
        <f>IF(EH475&gt;0,WORKDAY(EE475,10),"-")</f>
        <v>-</v>
      </c>
      <c r="EK475" s="24" t="str">
        <f>IF(EH475&gt;0,WORKDAY(EF475,10),"-")</f>
        <v>-</v>
      </c>
      <c r="EL475" s="5"/>
      <c r="EM475" s="5"/>
      <c r="EN475" s="24" t="str">
        <f>IF(EM475&gt;0,WORKDAY(EJ475,10),"-")</f>
        <v>-</v>
      </c>
      <c r="EO475" s="24" t="str">
        <f>IF(EM475&gt;0,WORKDAY(EK475,10),"-")</f>
        <v>-</v>
      </c>
      <c r="EP475" s="5"/>
      <c r="EQ475" s="5"/>
      <c r="ER475" s="54"/>
      <c r="ES475" s="54"/>
      <c r="ET475" s="54"/>
      <c r="EU475" s="54"/>
      <c r="EV475" s="54"/>
      <c r="EW475" s="24"/>
      <c r="EX475" s="24"/>
      <c r="EY475" s="167"/>
      <c r="EZ475" s="167"/>
      <c r="FA475" s="193"/>
      <c r="FB475" s="214">
        <v>44209</v>
      </c>
      <c r="FC475" s="214">
        <f ca="1">IF(BK475&gt;0,IF(DC475&gt;0,WORKDAY(DB475,20),IF(CT475&gt;0,WORKDAY(CS475,30),IF(CO475&gt;0,WORKDAY(CN475,40),FB475))),"-")</f>
        <v>44209</v>
      </c>
      <c r="FD475" s="167"/>
      <c r="FE475" s="167"/>
      <c r="FF475" s="24" t="str">
        <f>IF(FE475&gt;0,WORKDAY(FB475,10),"-")</f>
        <v>-</v>
      </c>
      <c r="FG475" s="24" t="str">
        <f>IF(FE475&gt;0,WORKDAY(FC475,10),"-")</f>
        <v>-</v>
      </c>
      <c r="FH475" s="5"/>
      <c r="FI475" s="5"/>
      <c r="FJ475" s="34"/>
      <c r="FK475" s="24">
        <f t="shared" si="463"/>
        <v>44237</v>
      </c>
      <c r="FL475" s="24">
        <f>FK475</f>
        <v>44237</v>
      </c>
      <c r="FM475" s="5"/>
      <c r="FN475" s="5"/>
      <c r="FO475" s="24" t="str">
        <f>IF(FN475&gt;0,WORKDAY(FK475,10),"-")</f>
        <v>-</v>
      </c>
      <c r="FP475" s="24" t="str">
        <f>IF(FN475&gt;0,WORKDAY(FL475,10),"-")</f>
        <v>-</v>
      </c>
      <c r="FQ475" s="5"/>
      <c r="FR475" s="5"/>
      <c r="FS475" s="54"/>
      <c r="FT475" s="24">
        <f t="shared" si="464"/>
        <v>44265</v>
      </c>
      <c r="FU475" s="24">
        <f>FT475</f>
        <v>44265</v>
      </c>
      <c r="FV475" s="5"/>
      <c r="FW475" s="5"/>
      <c r="FX475" s="24" t="str">
        <f>IF(FW475&gt;0,WORKDAY(FT475,10),"-")</f>
        <v>-</v>
      </c>
      <c r="FY475" s="24" t="str">
        <f>IF(FW475&gt;0,WORKDAY(FU475,10),"-")</f>
        <v>-</v>
      </c>
      <c r="FZ475" s="5"/>
      <c r="GA475" s="5"/>
      <c r="GB475" s="54"/>
      <c r="GC475" s="54"/>
      <c r="GD475" s="54"/>
      <c r="GE475" s="54"/>
      <c r="GF475" s="54"/>
      <c r="GG475" s="54"/>
      <c r="GH475" s="54"/>
      <c r="GI475" s="54"/>
      <c r="GJ475" s="54"/>
      <c r="GK475" s="54"/>
      <c r="GL475" s="54"/>
      <c r="GM475" s="54"/>
      <c r="GN475" s="54"/>
      <c r="GO475" s="54"/>
      <c r="GP475" s="54"/>
      <c r="GQ475" s="54"/>
      <c r="GR475" s="54"/>
      <c r="GS475" s="54"/>
      <c r="GT475" s="54"/>
      <c r="GU475" s="54"/>
      <c r="GV475" s="54"/>
      <c r="GW475" s="54"/>
      <c r="GX475" s="54"/>
      <c r="GY475" s="54"/>
      <c r="GZ475" s="193"/>
      <c r="HA475" s="54"/>
      <c r="HB475" s="54"/>
      <c r="HC475" s="54"/>
      <c r="HD475" s="34">
        <f t="shared" ca="1" si="432"/>
        <v>1</v>
      </c>
      <c r="HE475" s="25">
        <f t="shared" ca="1" si="457"/>
        <v>6.8389057750759875E-4</v>
      </c>
      <c r="HF475" s="25">
        <f t="shared" ca="1" si="458"/>
        <v>1.5197568389057751E-3</v>
      </c>
      <c r="HG475" s="25">
        <f t="shared" ca="1" si="459"/>
        <v>9.0543259557344079E-4</v>
      </c>
      <c r="HH475" s="25">
        <f t="shared" ca="1" si="460"/>
        <v>2.012072434607646E-3</v>
      </c>
      <c r="HI475" s="25"/>
      <c r="HJ475" s="25"/>
      <c r="HK475" s="5"/>
      <c r="HL475" s="24">
        <f t="shared" ca="1" si="427"/>
        <v>44243</v>
      </c>
      <c r="HM475" s="107"/>
      <c r="HN475" s="85"/>
      <c r="HO475" s="204" t="str">
        <f t="shared" si="433"/>
        <v>ожидание A1</v>
      </c>
      <c r="HP475" s="204" t="str">
        <f t="shared" si="434"/>
        <v>не выгружено 00</v>
      </c>
      <c r="HQ475" s="182" t="str">
        <f t="shared" si="435"/>
        <v>выгружено A1</v>
      </c>
      <c r="HR475" s="182" t="str">
        <f t="shared" si="436"/>
        <v>ожидание A1</v>
      </c>
      <c r="HS475" s="182" t="b">
        <f t="shared" si="437"/>
        <v>0</v>
      </c>
      <c r="HT475" s="182" t="str">
        <f t="shared" si="438"/>
        <v>ожидание замечаний</v>
      </c>
      <c r="HU475" s="182" t="str">
        <f t="shared" si="439"/>
        <v>0055-P2-GA1-CPC-TRM-00653</v>
      </c>
      <c r="HV475" s="191">
        <f t="shared" si="440"/>
        <v>44243</v>
      </c>
      <c r="HW475" s="184" t="str">
        <f t="shared" si="441"/>
        <v>ожидание A1</v>
      </c>
      <c r="HX475" s="191" t="str">
        <f t="shared" si="442"/>
        <v>ожидание A1</v>
      </c>
      <c r="HY475" s="183"/>
      <c r="HZ475" s="182" t="str">
        <f t="shared" si="443"/>
        <v>выгружено</v>
      </c>
      <c r="IA475" s="182" t="str">
        <f t="shared" si="444"/>
        <v>A1</v>
      </c>
      <c r="IB475" s="182" t="str">
        <f t="shared" si="445"/>
        <v>ожидание замечаний к ревизии</v>
      </c>
      <c r="IC475" s="182" t="str">
        <f t="shared" si="446"/>
        <v>A1</v>
      </c>
      <c r="ID475" s="182" t="str">
        <f t="shared" si="447"/>
        <v>A1</v>
      </c>
      <c r="IE475" s="185" t="str">
        <f t="shared" si="448"/>
        <v>1</v>
      </c>
      <c r="IF475" s="135" t="s">
        <v>705</v>
      </c>
      <c r="IG475" s="181">
        <v>1</v>
      </c>
      <c r="IH475" s="85"/>
      <c r="II475" s="85"/>
      <c r="IJ475" s="85"/>
      <c r="IK475" s="85"/>
      <c r="IL475" s="85"/>
      <c r="IM475" s="85"/>
      <c r="IN475" s="85"/>
      <c r="IO475" s="85"/>
      <c r="IP475" s="85"/>
      <c r="IQ475" s="85"/>
      <c r="IR475" s="85"/>
      <c r="IS475" s="85"/>
      <c r="IT475" s="85"/>
      <c r="IU475" s="85"/>
      <c r="IV475" s="85"/>
      <c r="IW475" s="85"/>
      <c r="IX475" s="85"/>
      <c r="IY475" s="85"/>
      <c r="IZ475" s="85"/>
      <c r="JA475" s="85"/>
      <c r="JB475" s="85"/>
      <c r="JC475" s="85"/>
      <c r="JD475" s="85"/>
      <c r="JE475" s="85"/>
      <c r="JF475" s="85"/>
      <c r="JG475" s="85"/>
      <c r="JH475" s="85"/>
      <c r="JI475" s="85"/>
      <c r="JJ475" s="85"/>
      <c r="JK475" s="85"/>
      <c r="JL475" s="85"/>
      <c r="JM475" s="85"/>
      <c r="JN475" s="85"/>
      <c r="JO475" s="85"/>
      <c r="JP475" s="85"/>
      <c r="JQ475" s="85"/>
      <c r="JR475" s="85"/>
      <c r="JS475" s="85"/>
      <c r="JT475" s="85"/>
      <c r="JU475" s="85"/>
      <c r="JV475" s="85"/>
      <c r="JW475" s="85"/>
      <c r="JX475" s="85"/>
      <c r="JY475" s="85"/>
      <c r="JZ475" s="85"/>
      <c r="KA475" s="85"/>
      <c r="KB475" s="85"/>
      <c r="KC475" s="85"/>
    </row>
    <row r="476" spans="1:289" s="57" customFormat="1" ht="51" hidden="1" customHeight="1">
      <c r="A476" s="6"/>
      <c r="B476" s="19" t="s">
        <v>156</v>
      </c>
      <c r="C476" s="19" t="s">
        <v>157</v>
      </c>
      <c r="D476" s="5"/>
      <c r="E476" s="5"/>
      <c r="F476" s="5"/>
      <c r="G476" s="5"/>
      <c r="H476" s="5" t="s">
        <v>727</v>
      </c>
      <c r="I476" s="5" t="s">
        <v>736</v>
      </c>
      <c r="J476" s="5"/>
      <c r="K476" s="5"/>
      <c r="L476" s="5"/>
      <c r="M476" s="5"/>
      <c r="N476" s="5"/>
      <c r="O476" s="5"/>
      <c r="P476" s="5" t="s">
        <v>753</v>
      </c>
      <c r="Q476" s="5" t="s">
        <v>754</v>
      </c>
      <c r="R476" s="5" t="s">
        <v>206</v>
      </c>
      <c r="S476" s="5" t="s">
        <v>360</v>
      </c>
      <c r="T476" s="5" t="s">
        <v>361</v>
      </c>
      <c r="U476" s="5" t="s">
        <v>158</v>
      </c>
      <c r="V476" s="5"/>
      <c r="W476" s="19" t="str">
        <f>CONCATENATE(X476,"-",Y476,"-",Z476,AA476,,AB476,"-",AC476)</f>
        <v>5-11-JDNC-0001</v>
      </c>
      <c r="X476" s="19" t="s">
        <v>755</v>
      </c>
      <c r="Y476" s="19" t="s">
        <v>184</v>
      </c>
      <c r="Z476" s="19" t="s">
        <v>302</v>
      </c>
      <c r="AA476" s="19" t="s">
        <v>307</v>
      </c>
      <c r="AB476" s="19"/>
      <c r="AC476" s="19" t="s">
        <v>188</v>
      </c>
      <c r="AD476" s="5"/>
      <c r="AE476" s="19">
        <v>4</v>
      </c>
      <c r="AF476" s="19" t="s">
        <v>180</v>
      </c>
      <c r="AG476" s="19" t="s">
        <v>184</v>
      </c>
      <c r="AH476" s="19">
        <v>522</v>
      </c>
      <c r="AI476" s="19" t="s">
        <v>221</v>
      </c>
      <c r="AJ476" s="5"/>
      <c r="AK476" s="5"/>
      <c r="AL476" s="5" t="s">
        <v>120</v>
      </c>
      <c r="AM476" s="5"/>
      <c r="AN476" s="5" t="s">
        <v>170</v>
      </c>
      <c r="AO476" s="5" t="str">
        <f>CONCATENATE("0055-",B476,"-",C476,"-","4",".",AE476,".",AF476,".",AG476,".",AH476,"-",AL476,".",AN476,"-",AI476)</f>
        <v>0055-CPC-GA1-4.4.3.11.522-ATH1.SB-0005</v>
      </c>
      <c r="AP476" s="5" t="str">
        <f>CONCATENATE("0055-",B476,"-",C476,"-","4",".",AE476,".",AF476,".",AG476,".",AH476,"-",AL476,"-",AN476,"-",AI476,"_",BD476,"_",U476)</f>
        <v>0055-CPC-GA1-4.4.3.11.522-ATH1-SB-0005_A1_ER</v>
      </c>
      <c r="AQ476" s="13" t="s">
        <v>388</v>
      </c>
      <c r="AR476" s="13" t="s">
        <v>394</v>
      </c>
      <c r="AS476" s="13"/>
      <c r="AT476" s="13"/>
      <c r="AU476" s="13" t="s">
        <v>321</v>
      </c>
      <c r="AV476" s="13" t="s">
        <v>336</v>
      </c>
      <c r="AW476" s="13" t="str">
        <f>CONCATENATE(AQ476," ",AS476,CHAR(10),W476,CHAR(10),AU476)</f>
        <v>DCS Network Cabinet 
5-11-JDNC-0001
Electrical circuits</v>
      </c>
      <c r="AX476" s="13" t="str">
        <f>CONCATENATE(AR476," ",AT476,CHAR(10),W476,CHAR(10),AV476)</f>
        <v>Шкаф коммуникационный РСУ 
5-11-JDNC-0001
Схема электрическая принципиальная</v>
      </c>
      <c r="AY476" s="5"/>
      <c r="AZ476" s="5" t="s">
        <v>490</v>
      </c>
      <c r="BA476" s="5" t="s">
        <v>489</v>
      </c>
      <c r="BB476" s="5" t="str">
        <f>IF(FW476&gt;0,"02",IF(FN476&gt;0,"01",IF(FE476&gt;0,"00",IF(EM476&gt;0,"G1",IF(ED476&gt;0,"F1",IF(DU476&gt;0,"E1",IF(DL476&gt;0,"D1",IF(DC476&gt;0,"C1",IF(CT476&gt;0,"B1",IF(BM476&gt;0,"A1","-"))))))))))</f>
        <v>A1</v>
      </c>
      <c r="BC476" s="167" t="str">
        <f t="shared" si="461"/>
        <v>IFR</v>
      </c>
      <c r="BD476" s="5" t="str">
        <f t="shared" si="462"/>
        <v>A1</v>
      </c>
      <c r="BE476" s="5"/>
      <c r="BF476" s="5"/>
      <c r="BG476" s="12"/>
      <c r="BH476" s="5"/>
      <c r="BI476" s="5"/>
      <c r="BJ476" s="54">
        <f>FB476-(28+15)</f>
        <v>44166</v>
      </c>
      <c r="BK476" s="54">
        <f ca="1">IF(BM476&gt;0,BL476,IF(BJ476&lt;TODAY(),WORKDAY(TODAY(),10),BJ476))</f>
        <v>44243</v>
      </c>
      <c r="BL476" s="193">
        <v>44243</v>
      </c>
      <c r="BM476" s="167" t="s">
        <v>778</v>
      </c>
      <c r="BN476" s="167"/>
      <c r="BO476" s="167"/>
      <c r="BP476" s="167"/>
      <c r="BQ476" s="167"/>
      <c r="BR476" s="157"/>
      <c r="BS476" s="157"/>
      <c r="BT476" s="157"/>
      <c r="BU476" s="157"/>
      <c r="BV476" s="157"/>
      <c r="BW476" s="147"/>
      <c r="BX476" s="147"/>
      <c r="BY476" s="147"/>
      <c r="BZ476" s="147"/>
      <c r="CA476" s="147"/>
      <c r="CB476" s="125"/>
      <c r="CC476" s="125"/>
      <c r="CD476" s="125"/>
      <c r="CE476" s="125"/>
      <c r="CF476" s="125"/>
      <c r="CG476" s="125"/>
      <c r="CH476" s="125"/>
      <c r="CI476" s="125"/>
      <c r="CJ476" s="125"/>
      <c r="CK476" s="125"/>
      <c r="CL476" s="24">
        <f>WORKDAY(BJ476,20)</f>
        <v>44194</v>
      </c>
      <c r="CM476" s="24">
        <f ca="1">IF(BM476&gt;0,WORKDAY(BK476,10),"-")</f>
        <v>44257</v>
      </c>
      <c r="CN476" s="54"/>
      <c r="CO476" s="117"/>
      <c r="CP476" s="34"/>
      <c r="CQ476" s="24">
        <f>WORKDAY(CL476,10)</f>
        <v>44208</v>
      </c>
      <c r="CR476" s="24" t="str">
        <f>IF(CO476&gt;0,WORKDAY(CM476,10),"-")</f>
        <v>-</v>
      </c>
      <c r="CS476" s="54"/>
      <c r="CT476" s="5"/>
      <c r="CU476" s="24" t="str">
        <f>IF(CT476&gt;0,WORKDAY(CQ476,10),"-")</f>
        <v>-</v>
      </c>
      <c r="CV476" s="24" t="str">
        <f>IF(CT476&gt;0,WORKDAY(CR476,10),"-")</f>
        <v>-</v>
      </c>
      <c r="CW476" s="54"/>
      <c r="CX476" s="5"/>
      <c r="CY476" s="34"/>
      <c r="CZ476" s="24" t="str">
        <f>IF(CX476&gt;0,WORKDAY(CU476,10),"-")</f>
        <v>-</v>
      </c>
      <c r="DA476" s="24" t="str">
        <f>IF(CX476&gt;0,WORKDAY(CV476,10),"-")</f>
        <v>-</v>
      </c>
      <c r="DB476" s="24"/>
      <c r="DC476" s="5"/>
      <c r="DD476" s="24" t="str">
        <f>IF(DC476&gt;0,WORKDAY(CZ476,10),"-")</f>
        <v>-</v>
      </c>
      <c r="DE476" s="24" t="str">
        <f>IF(DC476&gt;0,WORKDAY(DA476,10),"-")</f>
        <v>-</v>
      </c>
      <c r="DF476" s="5"/>
      <c r="DG476" s="5"/>
      <c r="DH476" s="54"/>
      <c r="DI476" s="24" t="str">
        <f>IF(DG476&gt;0,WORKDAY(DD476,10),"-")</f>
        <v>-</v>
      </c>
      <c r="DJ476" s="24" t="str">
        <f>IF(DG476&gt;0,WORKDAY(DE476,10),"-")</f>
        <v>-</v>
      </c>
      <c r="DK476" s="5"/>
      <c r="DL476" s="5"/>
      <c r="DM476" s="24" t="str">
        <f>IF(DL476&gt;0,WORKDAY(DI476,10),"-")</f>
        <v>-</v>
      </c>
      <c r="DN476" s="24" t="str">
        <f>IF(DL476&gt;0,WORKDAY(DJ476,10),"-")</f>
        <v>-</v>
      </c>
      <c r="DO476" s="5"/>
      <c r="DP476" s="5"/>
      <c r="DQ476" s="54"/>
      <c r="DR476" s="24" t="str">
        <f>IF(DP476&gt;0,WORKDAY(DM476,10),"-")</f>
        <v>-</v>
      </c>
      <c r="DS476" s="24" t="str">
        <f>IF(DP476&gt;0,WORKDAY(DN476,10),"-")</f>
        <v>-</v>
      </c>
      <c r="DT476" s="5"/>
      <c r="DU476" s="5"/>
      <c r="DV476" s="24" t="str">
        <f>IF(DU476&gt;0,WORKDAY(DR476,10),"-")</f>
        <v>-</v>
      </c>
      <c r="DW476" s="24" t="str">
        <f>IF(DU476&gt;0,WORKDAY(DS476,10),"-")</f>
        <v>-</v>
      </c>
      <c r="DX476" s="5"/>
      <c r="DY476" s="5"/>
      <c r="DZ476" s="54"/>
      <c r="EA476" s="24" t="str">
        <f>IF(DY476&gt;0,WORKDAY(DV476,10),"-")</f>
        <v>-</v>
      </c>
      <c r="EB476" s="24" t="str">
        <f>IF(DY476&gt;0,WORKDAY(DW476,10),"-")</f>
        <v>-</v>
      </c>
      <c r="EC476" s="5"/>
      <c r="ED476" s="5"/>
      <c r="EE476" s="24" t="str">
        <f>IF(ED476&gt;0,WORKDAY(EA476,10),"-")</f>
        <v>-</v>
      </c>
      <c r="EF476" s="24" t="str">
        <f>IF(ED476&gt;0,WORKDAY(EB476,10),"-")</f>
        <v>-</v>
      </c>
      <c r="EG476" s="5"/>
      <c r="EH476" s="5"/>
      <c r="EI476" s="54"/>
      <c r="EJ476" s="24" t="str">
        <f>IF(EH476&gt;0,WORKDAY(EE476,10),"-")</f>
        <v>-</v>
      </c>
      <c r="EK476" s="24" t="str">
        <f>IF(EH476&gt;0,WORKDAY(EF476,10),"-")</f>
        <v>-</v>
      </c>
      <c r="EL476" s="5"/>
      <c r="EM476" s="5"/>
      <c r="EN476" s="24" t="str">
        <f>IF(EM476&gt;0,WORKDAY(EJ476,10),"-")</f>
        <v>-</v>
      </c>
      <c r="EO476" s="24" t="str">
        <f>IF(EM476&gt;0,WORKDAY(EK476,10),"-")</f>
        <v>-</v>
      </c>
      <c r="EP476" s="5"/>
      <c r="EQ476" s="5"/>
      <c r="ER476" s="54"/>
      <c r="ES476" s="54"/>
      <c r="ET476" s="54"/>
      <c r="EU476" s="54"/>
      <c r="EV476" s="54"/>
      <c r="EW476" s="24"/>
      <c r="EX476" s="24"/>
      <c r="EY476" s="167"/>
      <c r="EZ476" s="167"/>
      <c r="FA476" s="193"/>
      <c r="FB476" s="214">
        <v>44209</v>
      </c>
      <c r="FC476" s="214">
        <f ca="1">IF(BK476&gt;0,IF(DC476&gt;0,WORKDAY(DB476,20),IF(CT476&gt;0,WORKDAY(CS476,30),IF(CO476&gt;0,WORKDAY(CN476,40),FB476))),"-")</f>
        <v>44209</v>
      </c>
      <c r="FD476" s="167"/>
      <c r="FE476" s="167"/>
      <c r="FF476" s="24" t="str">
        <f>IF(FE476&gt;0,WORKDAY(FB476,10),"-")</f>
        <v>-</v>
      </c>
      <c r="FG476" s="24" t="str">
        <f>IF(FE476&gt;0,WORKDAY(FC476,10),"-")</f>
        <v>-</v>
      </c>
      <c r="FH476" s="5"/>
      <c r="FI476" s="5"/>
      <c r="FJ476" s="34"/>
      <c r="FK476" s="24">
        <f t="shared" si="463"/>
        <v>44237</v>
      </c>
      <c r="FL476" s="24">
        <f>FK476</f>
        <v>44237</v>
      </c>
      <c r="FM476" s="5"/>
      <c r="FN476" s="5"/>
      <c r="FO476" s="24" t="str">
        <f>IF(FN476&gt;0,WORKDAY(FK476,10),"-")</f>
        <v>-</v>
      </c>
      <c r="FP476" s="24" t="str">
        <f>IF(FN476&gt;0,WORKDAY(FL476,10),"-")</f>
        <v>-</v>
      </c>
      <c r="FQ476" s="5"/>
      <c r="FR476" s="5"/>
      <c r="FS476" s="54"/>
      <c r="FT476" s="24">
        <f t="shared" si="464"/>
        <v>44265</v>
      </c>
      <c r="FU476" s="24">
        <f>FT476</f>
        <v>44265</v>
      </c>
      <c r="FV476" s="5"/>
      <c r="FW476" s="5"/>
      <c r="FX476" s="24" t="str">
        <f>IF(FW476&gt;0,WORKDAY(FT476,10),"-")</f>
        <v>-</v>
      </c>
      <c r="FY476" s="24" t="str">
        <f>IF(FW476&gt;0,WORKDAY(FU476,10),"-")</f>
        <v>-</v>
      </c>
      <c r="FZ476" s="5"/>
      <c r="GA476" s="5"/>
      <c r="GB476" s="54"/>
      <c r="GC476" s="54"/>
      <c r="GD476" s="54"/>
      <c r="GE476" s="54"/>
      <c r="GF476" s="54"/>
      <c r="GG476" s="54"/>
      <c r="GH476" s="54"/>
      <c r="GI476" s="54"/>
      <c r="GJ476" s="54"/>
      <c r="GK476" s="54"/>
      <c r="GL476" s="54"/>
      <c r="GM476" s="54"/>
      <c r="GN476" s="54"/>
      <c r="GO476" s="54"/>
      <c r="GP476" s="54"/>
      <c r="GQ476" s="54"/>
      <c r="GR476" s="54"/>
      <c r="GS476" s="54"/>
      <c r="GT476" s="54"/>
      <c r="GU476" s="54"/>
      <c r="GV476" s="54"/>
      <c r="GW476" s="54"/>
      <c r="GX476" s="54"/>
      <c r="GY476" s="54"/>
      <c r="GZ476" s="193"/>
      <c r="HA476" s="54"/>
      <c r="HB476" s="54"/>
      <c r="HC476" s="54"/>
      <c r="HD476" s="34">
        <f t="shared" ca="1" si="432"/>
        <v>1</v>
      </c>
      <c r="HE476" s="25">
        <f t="shared" ca="1" si="457"/>
        <v>6.8389057750759875E-4</v>
      </c>
      <c r="HF476" s="25">
        <f t="shared" ca="1" si="458"/>
        <v>1.5197568389057751E-3</v>
      </c>
      <c r="HG476" s="25">
        <f t="shared" ca="1" si="459"/>
        <v>9.0543259557344079E-4</v>
      </c>
      <c r="HH476" s="25">
        <f t="shared" ca="1" si="460"/>
        <v>2.012072434607646E-3</v>
      </c>
      <c r="HI476" s="25"/>
      <c r="HJ476" s="25"/>
      <c r="HK476" s="5"/>
      <c r="HL476" s="24">
        <f t="shared" ca="1" si="427"/>
        <v>44243</v>
      </c>
      <c r="HM476" s="107"/>
      <c r="HN476" s="85"/>
      <c r="HO476" s="204" t="str">
        <f t="shared" si="433"/>
        <v>ожидание A1</v>
      </c>
      <c r="HP476" s="204" t="str">
        <f t="shared" si="434"/>
        <v>не выгружено 00</v>
      </c>
      <c r="HQ476" s="182" t="str">
        <f t="shared" si="435"/>
        <v>выгружено A1</v>
      </c>
      <c r="HR476" s="182" t="str">
        <f t="shared" si="436"/>
        <v>ожидание A1</v>
      </c>
      <c r="HS476" s="182" t="b">
        <f t="shared" si="437"/>
        <v>0</v>
      </c>
      <c r="HT476" s="182" t="str">
        <f t="shared" si="438"/>
        <v>ожидание замечаний</v>
      </c>
      <c r="HU476" s="182" t="str">
        <f t="shared" si="439"/>
        <v>0055-P2-GA1-CPC-TRM-00653</v>
      </c>
      <c r="HV476" s="191">
        <f t="shared" si="440"/>
        <v>44243</v>
      </c>
      <c r="HW476" s="184" t="str">
        <f t="shared" si="441"/>
        <v>ожидание A1</v>
      </c>
      <c r="HX476" s="191" t="str">
        <f t="shared" si="442"/>
        <v>ожидание A1</v>
      </c>
      <c r="HY476" s="183"/>
      <c r="HZ476" s="182" t="str">
        <f t="shared" si="443"/>
        <v>выгружено</v>
      </c>
      <c r="IA476" s="182" t="str">
        <f t="shared" si="444"/>
        <v>A1</v>
      </c>
      <c r="IB476" s="182" t="str">
        <f t="shared" si="445"/>
        <v>ожидание замечаний к ревизии</v>
      </c>
      <c r="IC476" s="182" t="str">
        <f t="shared" si="446"/>
        <v>A1</v>
      </c>
      <c r="ID476" s="182" t="str">
        <f t="shared" si="447"/>
        <v>A1</v>
      </c>
      <c r="IE476" s="185" t="str">
        <f t="shared" si="448"/>
        <v>1</v>
      </c>
      <c r="IF476" s="135" t="s">
        <v>705</v>
      </c>
      <c r="IG476" s="181">
        <v>1</v>
      </c>
      <c r="IH476" s="85"/>
      <c r="II476" s="85"/>
      <c r="IJ476" s="85"/>
      <c r="IK476" s="85"/>
      <c r="IL476" s="85"/>
      <c r="IM476" s="85"/>
      <c r="IN476" s="85"/>
      <c r="IO476" s="85"/>
      <c r="IP476" s="85"/>
      <c r="IQ476" s="85"/>
      <c r="IR476" s="85"/>
      <c r="IS476" s="85"/>
      <c r="IT476" s="85"/>
      <c r="IU476" s="85"/>
      <c r="IV476" s="85"/>
      <c r="IW476" s="85"/>
      <c r="IX476" s="85"/>
      <c r="IY476" s="85"/>
      <c r="IZ476" s="85"/>
      <c r="JA476" s="85"/>
      <c r="JB476" s="85"/>
      <c r="JC476" s="85"/>
      <c r="JD476" s="85"/>
      <c r="JE476" s="85"/>
      <c r="JF476" s="85"/>
      <c r="JG476" s="85"/>
      <c r="JH476" s="85"/>
      <c r="JI476" s="85"/>
      <c r="JJ476" s="85"/>
      <c r="JK476" s="85"/>
      <c r="JL476" s="85"/>
      <c r="JM476" s="85"/>
      <c r="JN476" s="85"/>
      <c r="JO476" s="85"/>
      <c r="JP476" s="85"/>
      <c r="JQ476" s="85"/>
      <c r="JR476" s="85"/>
      <c r="JS476" s="85"/>
      <c r="JT476" s="85"/>
      <c r="JU476" s="85"/>
      <c r="JV476" s="85"/>
      <c r="JW476" s="85"/>
      <c r="JX476" s="85"/>
      <c r="JY476" s="85"/>
      <c r="JZ476" s="85"/>
      <c r="KA476" s="85"/>
      <c r="KB476" s="85"/>
      <c r="KC476" s="85"/>
    </row>
    <row r="477" spans="1:289" s="57" customFormat="1" ht="42.75" hidden="1" customHeight="1">
      <c r="A477" s="6"/>
      <c r="B477" s="19" t="s">
        <v>156</v>
      </c>
      <c r="C477" s="19" t="s">
        <v>157</v>
      </c>
      <c r="D477" s="5"/>
      <c r="E477" s="5"/>
      <c r="F477" s="5"/>
      <c r="G477" s="5"/>
      <c r="H477" s="5" t="s">
        <v>727</v>
      </c>
      <c r="I477" s="5" t="s">
        <v>736</v>
      </c>
      <c r="J477" s="5"/>
      <c r="K477" s="5"/>
      <c r="L477" s="5"/>
      <c r="M477" s="5"/>
      <c r="N477" s="5"/>
      <c r="O477" s="5"/>
      <c r="P477" s="5" t="s">
        <v>753</v>
      </c>
      <c r="Q477" s="5" t="s">
        <v>754</v>
      </c>
      <c r="R477" s="5" t="s">
        <v>206</v>
      </c>
      <c r="S477" s="5" t="s">
        <v>360</v>
      </c>
      <c r="T477" s="5" t="s">
        <v>361</v>
      </c>
      <c r="U477" s="5" t="s">
        <v>158</v>
      </c>
      <c r="V477" s="5"/>
      <c r="W477" s="19" t="str">
        <f>CONCATENATE(X477,"-",Y477,"-",Z477,AA477,,AB477,"-",AC477)</f>
        <v>5-11-JDNC-0001</v>
      </c>
      <c r="X477" s="19" t="s">
        <v>755</v>
      </c>
      <c r="Y477" s="19" t="s">
        <v>184</v>
      </c>
      <c r="Z477" s="19" t="s">
        <v>302</v>
      </c>
      <c r="AA477" s="19" t="s">
        <v>307</v>
      </c>
      <c r="AB477" s="19"/>
      <c r="AC477" s="19" t="s">
        <v>188</v>
      </c>
      <c r="AD477" s="5"/>
      <c r="AE477" s="19">
        <v>4</v>
      </c>
      <c r="AF477" s="19" t="s">
        <v>180</v>
      </c>
      <c r="AG477" s="19" t="s">
        <v>184</v>
      </c>
      <c r="AH477" s="19">
        <v>522</v>
      </c>
      <c r="AI477" s="19" t="s">
        <v>221</v>
      </c>
      <c r="AJ477" s="5"/>
      <c r="AK477" s="5"/>
      <c r="AL477" s="5" t="s">
        <v>120</v>
      </c>
      <c r="AM477" s="5"/>
      <c r="AN477" s="5" t="s">
        <v>546</v>
      </c>
      <c r="AO477" s="5" t="str">
        <f>CONCATENATE("0055-",B477,"-",C477,"-","4",".",AE477,".",AF477,".",AG477,".",AH477,"-",AL477,".",AN477,"-",AI477)</f>
        <v>0055-CPC-GA1-4.4.3.11.522-ATH1.JH-0005</v>
      </c>
      <c r="AP477" s="5" t="str">
        <f>CONCATENATE("0055-",B477,"-",C477,"-","4",".",AE477,".",AF477,".",AG477,".",AH477,"-",AL477,"-",AN477,"-",AI477,"_",BD477,"_",U477)</f>
        <v>0055-CPC-GA1-4.4.3.11.522-ATH1-JH-0005_-_ER</v>
      </c>
      <c r="AQ477" s="13" t="s">
        <v>388</v>
      </c>
      <c r="AR477" s="13" t="s">
        <v>394</v>
      </c>
      <c r="AS477" s="13"/>
      <c r="AT477" s="13"/>
      <c r="AU477" s="13" t="s">
        <v>286</v>
      </c>
      <c r="AV477" s="13" t="s">
        <v>287</v>
      </c>
      <c r="AW477" s="13" t="str">
        <f>CONCATENATE(AQ477," ",AS477,CHAR(10),W477,CHAR(10),AU477)</f>
        <v>DCS Network Cabinet 
5-11-JDNC-0001
Passport</v>
      </c>
      <c r="AX477" s="13" t="str">
        <f>CONCATENATE(AR477," ",AT477,CHAR(10),W477,CHAR(10),AV477)</f>
        <v>Шкаф коммуникационный РСУ 
5-11-JDNC-0001
Паспорт</v>
      </c>
      <c r="AY477" s="5"/>
      <c r="AZ477" s="5" t="s">
        <v>490</v>
      </c>
      <c r="BA477" s="5" t="s">
        <v>489</v>
      </c>
      <c r="BB477" s="5" t="str">
        <f>IF(FW477&gt;0,"02",IF(FN477&gt;0,"01",IF(FE477&gt;0,"00",IF(EM477&gt;0,"G1",IF(ED477&gt;0,"F1",IF(DU477&gt;0,"E1",IF(DL477&gt;0,"D1",IF(DC477&gt;0,"C1",IF(CT477&gt;0,"B1",IF(BM477&gt;0,"A1","-"))))))))))</f>
        <v>-</v>
      </c>
      <c r="BC477" s="167" t="str">
        <f t="shared" si="461"/>
        <v>-</v>
      </c>
      <c r="BD477" s="5" t="str">
        <f t="shared" si="462"/>
        <v>-</v>
      </c>
      <c r="BE477" s="5"/>
      <c r="BF477" s="5"/>
      <c r="BG477" s="12"/>
      <c r="BH477" s="5"/>
      <c r="BI477" s="5"/>
      <c r="BJ477" s="54">
        <f>FB477-(28+15)</f>
        <v>44227</v>
      </c>
      <c r="BK477" s="54">
        <f ca="1">IF(BM477&gt;0,BL477,IF(BJ477&lt;TODAY(),WORKDAY(TODAY(),10),BJ477))</f>
        <v>44294</v>
      </c>
      <c r="BL477" s="54"/>
      <c r="BM477" s="5"/>
      <c r="BN477" s="167"/>
      <c r="BO477" s="167"/>
      <c r="BP477" s="167"/>
      <c r="BQ477" s="167"/>
      <c r="BR477" s="157"/>
      <c r="BS477" s="157"/>
      <c r="BT477" s="157"/>
      <c r="BU477" s="157"/>
      <c r="BV477" s="157"/>
      <c r="BW477" s="147"/>
      <c r="BX477" s="147"/>
      <c r="BY477" s="147"/>
      <c r="BZ477" s="147"/>
      <c r="CA477" s="147"/>
      <c r="CB477" s="125"/>
      <c r="CC477" s="125"/>
      <c r="CD477" s="125"/>
      <c r="CE477" s="125"/>
      <c r="CF477" s="125"/>
      <c r="CG477" s="125"/>
      <c r="CH477" s="125"/>
      <c r="CI477" s="125"/>
      <c r="CJ477" s="125"/>
      <c r="CK477" s="125"/>
      <c r="CL477" s="24">
        <f>WORKDAY(BJ477,20)</f>
        <v>44253</v>
      </c>
      <c r="CM477" s="24" t="str">
        <f>IF(BM477&gt;0,WORKDAY(BK477,10),"-")</f>
        <v>-</v>
      </c>
      <c r="CN477" s="54"/>
      <c r="CO477" s="117"/>
      <c r="CP477" s="34">
        <v>3</v>
      </c>
      <c r="CQ477" s="24">
        <f>WORKDAY(CL477,10)</f>
        <v>44267</v>
      </c>
      <c r="CR477" s="24" t="str">
        <f>IF(CO477&gt;0,WORKDAY(CM477,10),"-")</f>
        <v>-</v>
      </c>
      <c r="CS477" s="54"/>
      <c r="CT477" s="5"/>
      <c r="CU477" s="24" t="str">
        <f>IF(CT477&gt;0,WORKDAY(CQ477,10),"-")</f>
        <v>-</v>
      </c>
      <c r="CV477" s="24" t="str">
        <f>IF(CT477&gt;0,WORKDAY(CR477,10),"-")</f>
        <v>-</v>
      </c>
      <c r="CW477" s="54"/>
      <c r="CX477" s="5"/>
      <c r="CY477" s="34"/>
      <c r="CZ477" s="24" t="str">
        <f>IF(CX477&gt;0,WORKDAY(CU477,10),"-")</f>
        <v>-</v>
      </c>
      <c r="DA477" s="24" t="str">
        <f>IF(CX477&gt;0,WORKDAY(CV477,10),"-")</f>
        <v>-</v>
      </c>
      <c r="DB477" s="24"/>
      <c r="DC477" s="5"/>
      <c r="DD477" s="24" t="str">
        <f>IF(DC477&gt;0,WORKDAY(CZ477,10),"-")</f>
        <v>-</v>
      </c>
      <c r="DE477" s="24" t="str">
        <f>IF(DC477&gt;0,WORKDAY(DA477,10),"-")</f>
        <v>-</v>
      </c>
      <c r="DF477" s="5"/>
      <c r="DG477" s="5"/>
      <c r="DH477" s="54"/>
      <c r="DI477" s="24" t="str">
        <f>IF(DG477&gt;0,WORKDAY(DD477,10),"-")</f>
        <v>-</v>
      </c>
      <c r="DJ477" s="24" t="str">
        <f>IF(DG477&gt;0,WORKDAY(DE477,10),"-")</f>
        <v>-</v>
      </c>
      <c r="DK477" s="5"/>
      <c r="DL477" s="5"/>
      <c r="DM477" s="24" t="str">
        <f>IF(DL477&gt;0,WORKDAY(DI477,10),"-")</f>
        <v>-</v>
      </c>
      <c r="DN477" s="24" t="str">
        <f>IF(DL477&gt;0,WORKDAY(DJ477,10),"-")</f>
        <v>-</v>
      </c>
      <c r="DO477" s="5"/>
      <c r="DP477" s="5"/>
      <c r="DQ477" s="54"/>
      <c r="DR477" s="24" t="str">
        <f>IF(DP477&gt;0,WORKDAY(DM477,10),"-")</f>
        <v>-</v>
      </c>
      <c r="DS477" s="24" t="str">
        <f>IF(DP477&gt;0,WORKDAY(DN477,10),"-")</f>
        <v>-</v>
      </c>
      <c r="DT477" s="5"/>
      <c r="DU477" s="5"/>
      <c r="DV477" s="24" t="str">
        <f>IF(DU477&gt;0,WORKDAY(DR477,10),"-")</f>
        <v>-</v>
      </c>
      <c r="DW477" s="24" t="str">
        <f>IF(DU477&gt;0,WORKDAY(DS477,10),"-")</f>
        <v>-</v>
      </c>
      <c r="DX477" s="5"/>
      <c r="DY477" s="5"/>
      <c r="DZ477" s="54"/>
      <c r="EA477" s="24" t="str">
        <f>IF(DY477&gt;0,WORKDAY(DV477,10),"-")</f>
        <v>-</v>
      </c>
      <c r="EB477" s="24" t="str">
        <f>IF(DY477&gt;0,WORKDAY(DW477,10),"-")</f>
        <v>-</v>
      </c>
      <c r="EC477" s="5"/>
      <c r="ED477" s="5"/>
      <c r="EE477" s="24" t="str">
        <f>IF(ED477&gt;0,WORKDAY(EA477,10),"-")</f>
        <v>-</v>
      </c>
      <c r="EF477" s="24" t="str">
        <f>IF(ED477&gt;0,WORKDAY(EB477,10),"-")</f>
        <v>-</v>
      </c>
      <c r="EG477" s="5"/>
      <c r="EH477" s="5"/>
      <c r="EI477" s="54"/>
      <c r="EJ477" s="24" t="str">
        <f>IF(EH477&gt;0,WORKDAY(EE477,10),"-")</f>
        <v>-</v>
      </c>
      <c r="EK477" s="24" t="str">
        <f>IF(EH477&gt;0,WORKDAY(EF477,10),"-")</f>
        <v>-</v>
      </c>
      <c r="EL477" s="5"/>
      <c r="EM477" s="5"/>
      <c r="EN477" s="24" t="str">
        <f>IF(EM477&gt;0,WORKDAY(EJ477,10),"-")</f>
        <v>-</v>
      </c>
      <c r="EO477" s="24" t="str">
        <f>IF(EM477&gt;0,WORKDAY(EK477,10),"-")</f>
        <v>-</v>
      </c>
      <c r="EP477" s="5"/>
      <c r="EQ477" s="5"/>
      <c r="ER477" s="54"/>
      <c r="ES477" s="54"/>
      <c r="ET477" s="54"/>
      <c r="EU477" s="54"/>
      <c r="EV477" s="54"/>
      <c r="EW477" s="24"/>
      <c r="EX477" s="24"/>
      <c r="EY477" s="167"/>
      <c r="EZ477" s="167"/>
      <c r="FA477" s="193"/>
      <c r="FB477" s="214">
        <v>44270</v>
      </c>
      <c r="FC477" s="214">
        <f ca="1">IF(BK477&gt;0,IF(DC477&gt;0,WORKDAY(DB477,20),IF(CT477&gt;0,WORKDAY(CS477,30),IF(CO477&gt;0,WORKDAY(CN477,40),FB477))),"-")</f>
        <v>44270</v>
      </c>
      <c r="FD477" s="167"/>
      <c r="FE477" s="167"/>
      <c r="FF477" s="24" t="str">
        <f>IF(FE477&gt;0,WORKDAY(FB477,10),"-")</f>
        <v>-</v>
      </c>
      <c r="FG477" s="24" t="str">
        <f>IF(FE477&gt;0,WORKDAY(FC477,10),"-")</f>
        <v>-</v>
      </c>
      <c r="FH477" s="5"/>
      <c r="FI477" s="5"/>
      <c r="FJ477" s="34"/>
      <c r="FK477" s="24"/>
      <c r="FL477" s="24">
        <f>FK477</f>
        <v>0</v>
      </c>
      <c r="FM477" s="5"/>
      <c r="FN477" s="5"/>
      <c r="FO477" s="24" t="str">
        <f>IF(FN477&gt;0,WORKDAY(FK477,10),"-")</f>
        <v>-</v>
      </c>
      <c r="FP477" s="24" t="str">
        <f>IF(FN477&gt;0,WORKDAY(FL477,10),"-")</f>
        <v>-</v>
      </c>
      <c r="FQ477" s="5"/>
      <c r="FR477" s="5"/>
      <c r="FS477" s="54"/>
      <c r="FT477" s="24"/>
      <c r="FU477" s="24">
        <f>FT477</f>
        <v>0</v>
      </c>
      <c r="FV477" s="5"/>
      <c r="FW477" s="5"/>
      <c r="FX477" s="24" t="str">
        <f>IF(FW477&gt;0,WORKDAY(FT477,10),"-")</f>
        <v>-</v>
      </c>
      <c r="FY477" s="24" t="str">
        <f>IF(FW477&gt;0,WORKDAY(FU477,10),"-")</f>
        <v>-</v>
      </c>
      <c r="FZ477" s="5"/>
      <c r="GA477" s="5"/>
      <c r="GB477" s="54"/>
      <c r="GC477" s="54"/>
      <c r="GD477" s="54"/>
      <c r="GE477" s="54"/>
      <c r="GF477" s="54"/>
      <c r="GG477" s="54"/>
      <c r="GH477" s="54"/>
      <c r="GI477" s="54"/>
      <c r="GJ477" s="54"/>
      <c r="GK477" s="54"/>
      <c r="GL477" s="54"/>
      <c r="GM477" s="54"/>
      <c r="GN477" s="54"/>
      <c r="GO477" s="54"/>
      <c r="GP477" s="54"/>
      <c r="GQ477" s="54"/>
      <c r="GR477" s="54"/>
      <c r="GS477" s="54"/>
      <c r="GT477" s="54"/>
      <c r="GU477" s="54"/>
      <c r="GV477" s="54"/>
      <c r="GW477" s="54"/>
      <c r="GX477" s="54"/>
      <c r="GY477" s="54"/>
      <c r="GZ477" s="193"/>
      <c r="HA477" s="54"/>
      <c r="HB477" s="54"/>
      <c r="HC477" s="54"/>
      <c r="HD477" s="34">
        <f t="shared" ca="1" si="432"/>
        <v>1</v>
      </c>
      <c r="HE477" s="25">
        <f t="shared" si="457"/>
        <v>0</v>
      </c>
      <c r="HF477" s="25">
        <f t="shared" ca="1" si="458"/>
        <v>1.5197568389057751E-3</v>
      </c>
      <c r="HG477" s="25">
        <f t="shared" si="459"/>
        <v>0</v>
      </c>
      <c r="HH477" s="25">
        <f t="shared" ca="1" si="460"/>
        <v>2.012072434607646E-3</v>
      </c>
      <c r="HI477" s="25"/>
      <c r="HJ477" s="25"/>
      <c r="HK477" s="5"/>
      <c r="HL477" s="24" t="str">
        <f t="shared" ca="1" si="427"/>
        <v>-</v>
      </c>
      <c r="HM477" s="107"/>
      <c r="HN477" s="85"/>
      <c r="HO477" s="204" t="str">
        <f t="shared" si="433"/>
        <v>не выгружено A1</v>
      </c>
      <c r="HP477" s="204" t="str">
        <f t="shared" si="434"/>
        <v>не выгружено 00</v>
      </c>
      <c r="HQ477" s="182" t="str">
        <f t="shared" si="435"/>
        <v>не выгружено A1</v>
      </c>
      <c r="HR477" s="182" t="str">
        <f t="shared" si="436"/>
        <v>не выгружено A1</v>
      </c>
      <c r="HS477" s="182" t="b">
        <f t="shared" si="437"/>
        <v>0</v>
      </c>
      <c r="HT477" s="182" t="str">
        <f t="shared" si="438"/>
        <v>не выгружено A1</v>
      </c>
      <c r="HU477" s="182" t="str">
        <f t="shared" si="439"/>
        <v>не выгружено A1</v>
      </c>
      <c r="HV477" s="191" t="str">
        <f t="shared" si="440"/>
        <v>не выгружено A1</v>
      </c>
      <c r="HW477" s="184" t="str">
        <f t="shared" si="441"/>
        <v>не выгружено A1</v>
      </c>
      <c r="HX477" s="191" t="str">
        <f t="shared" si="442"/>
        <v>не выгружено A1</v>
      </c>
      <c r="HY477" s="183"/>
      <c r="HZ477" s="182" t="str">
        <f t="shared" si="443"/>
        <v>не выгружено</v>
      </c>
      <c r="IA477" s="182" t="str">
        <f t="shared" si="444"/>
        <v>A1</v>
      </c>
      <c r="IB477" s="182" t="str">
        <f t="shared" si="445"/>
        <v>не выгружено</v>
      </c>
      <c r="IC477" s="182" t="str">
        <f t="shared" si="446"/>
        <v>A1</v>
      </c>
      <c r="ID477" s="182" t="str">
        <f t="shared" si="447"/>
        <v>A1</v>
      </c>
      <c r="IE477" s="185" t="str">
        <f t="shared" si="448"/>
        <v>выгрузить A1</v>
      </c>
      <c r="IF477" s="135" t="s">
        <v>705</v>
      </c>
      <c r="IG477" s="181">
        <v>1</v>
      </c>
      <c r="IH477" s="85"/>
      <c r="II477" s="85"/>
      <c r="IJ477" s="85"/>
      <c r="IK477" s="85"/>
      <c r="IL477" s="85"/>
      <c r="IM477" s="85"/>
      <c r="IN477" s="85"/>
      <c r="IO477" s="85"/>
      <c r="IP477" s="85"/>
      <c r="IQ477" s="85"/>
      <c r="IR477" s="85"/>
      <c r="IS477" s="85"/>
      <c r="IT477" s="85"/>
      <c r="IU477" s="85"/>
      <c r="IV477" s="85"/>
      <c r="IW477" s="85"/>
      <c r="IX477" s="85"/>
      <c r="IY477" s="85"/>
      <c r="IZ477" s="85"/>
      <c r="JA477" s="85"/>
      <c r="JB477" s="85"/>
      <c r="JC477" s="85"/>
      <c r="JD477" s="85"/>
      <c r="JE477" s="85"/>
      <c r="JF477" s="85"/>
      <c r="JG477" s="85"/>
      <c r="JH477" s="85"/>
      <c r="JI477" s="85"/>
      <c r="JJ477" s="85"/>
      <c r="JK477" s="85"/>
      <c r="JL477" s="85"/>
      <c r="JM477" s="85"/>
      <c r="JN477" s="85"/>
      <c r="JO477" s="85"/>
      <c r="JP477" s="85"/>
      <c r="JQ477" s="85"/>
      <c r="JR477" s="85"/>
      <c r="JS477" s="85"/>
      <c r="JT477" s="85"/>
      <c r="JU477" s="85"/>
      <c r="JV477" s="85"/>
      <c r="JW477" s="85"/>
      <c r="JX477" s="85"/>
      <c r="JY477" s="85"/>
      <c r="JZ477" s="85"/>
      <c r="KA477" s="85"/>
      <c r="KB477" s="85"/>
      <c r="KC477" s="85"/>
    </row>
    <row r="478" spans="1:289" s="87" customFormat="1" ht="15" hidden="1" customHeight="1">
      <c r="A478" s="17"/>
      <c r="B478" s="20"/>
      <c r="C478" s="20"/>
      <c r="D478" s="18"/>
      <c r="E478" s="18"/>
      <c r="F478" s="18"/>
      <c r="G478" s="18"/>
      <c r="H478" s="18"/>
      <c r="I478" s="18"/>
      <c r="J478" s="18"/>
      <c r="K478" s="18"/>
      <c r="L478" s="18"/>
      <c r="M478" s="18"/>
      <c r="N478" s="18"/>
      <c r="O478" s="18"/>
      <c r="P478" s="18"/>
      <c r="Q478" s="18"/>
      <c r="R478" s="18"/>
      <c r="S478" s="18"/>
      <c r="T478" s="18"/>
      <c r="U478" s="18"/>
      <c r="V478" s="18"/>
      <c r="W478" s="20"/>
      <c r="X478" s="20"/>
      <c r="Y478" s="20"/>
      <c r="Z478" s="20"/>
      <c r="AA478" s="20"/>
      <c r="AB478" s="20"/>
      <c r="AC478" s="20"/>
      <c r="AD478" s="18"/>
      <c r="AE478" s="20"/>
      <c r="AF478" s="20"/>
      <c r="AG478" s="20"/>
      <c r="AH478" s="20"/>
      <c r="AI478" s="20"/>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71"/>
      <c r="BO478" s="171"/>
      <c r="BP478" s="171"/>
      <c r="BQ478" s="171"/>
      <c r="BR478" s="161"/>
      <c r="BS478" s="161"/>
      <c r="BT478" s="161"/>
      <c r="BU478" s="161"/>
      <c r="BV478" s="161"/>
      <c r="BW478" s="151"/>
      <c r="BX478" s="151"/>
      <c r="BY478" s="151"/>
      <c r="BZ478" s="151"/>
      <c r="CA478" s="151"/>
      <c r="CB478" s="129"/>
      <c r="CC478" s="129"/>
      <c r="CD478" s="129"/>
      <c r="CE478" s="129"/>
      <c r="CF478" s="129"/>
      <c r="CG478" s="129"/>
      <c r="CH478" s="129"/>
      <c r="CI478" s="129"/>
      <c r="CJ478" s="129"/>
      <c r="CK478" s="129"/>
      <c r="CL478" s="18"/>
      <c r="CM478" s="18"/>
      <c r="CN478" s="18"/>
      <c r="CO478" s="118"/>
      <c r="CP478" s="48"/>
      <c r="CQ478" s="18"/>
      <c r="CR478" s="18"/>
      <c r="CS478" s="18"/>
      <c r="CT478" s="18"/>
      <c r="CU478" s="18"/>
      <c r="CV478" s="18"/>
      <c r="CW478" s="18"/>
      <c r="CX478" s="18"/>
      <c r="CY478" s="34"/>
      <c r="CZ478" s="18"/>
      <c r="DA478" s="18"/>
      <c r="DB478" s="18"/>
      <c r="DC478" s="18"/>
      <c r="DD478" s="18"/>
      <c r="DE478" s="18"/>
      <c r="DF478" s="18"/>
      <c r="DG478" s="18"/>
      <c r="DH478" s="45"/>
      <c r="DI478" s="18"/>
      <c r="DJ478" s="18"/>
      <c r="DK478" s="18"/>
      <c r="DL478" s="18"/>
      <c r="DM478" s="18"/>
      <c r="DN478" s="18"/>
      <c r="DO478" s="18"/>
      <c r="DP478" s="18"/>
      <c r="DQ478" s="45"/>
      <c r="DR478" s="18"/>
      <c r="DS478" s="18"/>
      <c r="DT478" s="18"/>
      <c r="DU478" s="18"/>
      <c r="DV478" s="18"/>
      <c r="DW478" s="18"/>
      <c r="DX478" s="18"/>
      <c r="DY478" s="18"/>
      <c r="DZ478" s="45"/>
      <c r="EA478" s="18"/>
      <c r="EB478" s="18"/>
      <c r="EC478" s="18"/>
      <c r="ED478" s="18"/>
      <c r="EE478" s="18"/>
      <c r="EF478" s="18"/>
      <c r="EG478" s="18"/>
      <c r="EH478" s="18"/>
      <c r="EI478" s="45"/>
      <c r="EJ478" s="18"/>
      <c r="EK478" s="18"/>
      <c r="EL478" s="18"/>
      <c r="EM478" s="18"/>
      <c r="EN478" s="18"/>
      <c r="EO478" s="18"/>
      <c r="EP478" s="18"/>
      <c r="EQ478" s="18"/>
      <c r="ER478" s="45"/>
      <c r="ES478" s="110"/>
      <c r="ET478" s="110"/>
      <c r="EU478" s="110"/>
      <c r="EV478" s="110"/>
      <c r="EW478" s="192"/>
      <c r="EX478" s="192"/>
      <c r="EY478" s="192"/>
      <c r="EZ478" s="192"/>
      <c r="FA478" s="199"/>
      <c r="FB478" s="214"/>
      <c r="FC478" s="214"/>
      <c r="FD478" s="18"/>
      <c r="FE478" s="18"/>
      <c r="FF478" s="18"/>
      <c r="FG478" s="18"/>
      <c r="FH478" s="18"/>
      <c r="FI478" s="18"/>
      <c r="FJ478" s="34"/>
      <c r="FK478" s="18"/>
      <c r="FL478" s="18"/>
      <c r="FM478" s="18"/>
      <c r="FN478" s="18"/>
      <c r="FO478" s="18"/>
      <c r="FP478" s="18"/>
      <c r="FQ478" s="18"/>
      <c r="FR478" s="18"/>
      <c r="FS478" s="45"/>
      <c r="FT478" s="18"/>
      <c r="FU478" s="18"/>
      <c r="FV478" s="18"/>
      <c r="FW478" s="18"/>
      <c r="FX478" s="18"/>
      <c r="FY478" s="18"/>
      <c r="FZ478" s="18"/>
      <c r="GA478" s="18"/>
      <c r="GB478" s="45"/>
      <c r="GC478" s="110"/>
      <c r="GD478" s="110"/>
      <c r="GE478" s="110"/>
      <c r="GF478" s="110"/>
      <c r="GG478" s="110"/>
      <c r="GH478" s="110"/>
      <c r="GI478" s="110"/>
      <c r="GJ478" s="110"/>
      <c r="GK478" s="110"/>
      <c r="GL478" s="110"/>
      <c r="GM478" s="110"/>
      <c r="GN478" s="110"/>
      <c r="GO478" s="110"/>
      <c r="GP478" s="110"/>
      <c r="GQ478" s="110"/>
      <c r="GR478" s="110"/>
      <c r="GS478" s="110"/>
      <c r="GT478" s="110"/>
      <c r="GU478" s="110"/>
      <c r="GV478" s="110"/>
      <c r="GW478" s="110"/>
      <c r="GX478" s="110"/>
      <c r="GY478" s="45"/>
      <c r="GZ478" s="199"/>
      <c r="HA478" s="110"/>
      <c r="HB478" s="110"/>
      <c r="HC478" s="110"/>
      <c r="HD478" s="34">
        <f t="shared" si="432"/>
        <v>0</v>
      </c>
      <c r="HE478" s="25">
        <f t="shared" si="457"/>
        <v>0</v>
      </c>
      <c r="HF478" s="25">
        <f t="shared" si="458"/>
        <v>0</v>
      </c>
      <c r="HG478" s="25">
        <f t="shared" si="459"/>
        <v>0</v>
      </c>
      <c r="HH478" s="25">
        <f t="shared" si="460"/>
        <v>0</v>
      </c>
      <c r="HI478" s="25"/>
      <c r="HJ478" s="18"/>
      <c r="HK478" s="18"/>
      <c r="HL478" s="24" t="str">
        <f t="shared" si="427"/>
        <v>-</v>
      </c>
      <c r="HM478" s="107"/>
      <c r="HN478" s="85"/>
      <c r="HO478" s="204" t="str">
        <f t="shared" si="433"/>
        <v>---/---</v>
      </c>
      <c r="HP478" s="204" t="str">
        <f t="shared" si="434"/>
        <v>---/---</v>
      </c>
      <c r="HQ478" s="182" t="str">
        <f t="shared" si="435"/>
        <v>---/---</v>
      </c>
      <c r="HR478" s="182" t="str">
        <f t="shared" si="436"/>
        <v>---/---</v>
      </c>
      <c r="HS478" s="182" t="b">
        <f t="shared" si="437"/>
        <v>0</v>
      </c>
      <c r="HT478" s="182" t="str">
        <f t="shared" si="438"/>
        <v>---/---</v>
      </c>
      <c r="HU478" s="182" t="str">
        <f t="shared" si="439"/>
        <v>---/---</v>
      </c>
      <c r="HV478" s="191" t="str">
        <f t="shared" si="440"/>
        <v>---/---</v>
      </c>
      <c r="HW478" s="184" t="str">
        <f t="shared" si="441"/>
        <v>---/---</v>
      </c>
      <c r="HX478" s="191" t="str">
        <f t="shared" si="442"/>
        <v>---/---</v>
      </c>
      <c r="HY478" s="183"/>
      <c r="HZ478" s="182" t="str">
        <f t="shared" si="443"/>
        <v>---/---</v>
      </c>
      <c r="IA478" s="182" t="str">
        <f t="shared" si="444"/>
        <v>---/---</v>
      </c>
      <c r="IB478" s="182" t="str">
        <f t="shared" si="445"/>
        <v>---/---</v>
      </c>
      <c r="IC478" s="182" t="str">
        <f t="shared" si="446"/>
        <v>---/---</v>
      </c>
      <c r="ID478" s="182" t="str">
        <f t="shared" si="447"/>
        <v>---/---</v>
      </c>
      <c r="IE478" s="185" t="str">
        <f t="shared" si="448"/>
        <v>---/---</v>
      </c>
      <c r="IF478" s="135" t="s">
        <v>717</v>
      </c>
      <c r="IG478" s="181">
        <v>1</v>
      </c>
      <c r="IH478" s="85"/>
      <c r="II478" s="85"/>
      <c r="IJ478" s="85"/>
      <c r="IK478" s="85"/>
      <c r="IL478" s="85"/>
      <c r="IM478" s="85"/>
      <c r="IN478" s="85"/>
      <c r="IO478" s="85"/>
      <c r="IP478" s="85"/>
      <c r="IQ478" s="85"/>
      <c r="IR478" s="85"/>
      <c r="IS478" s="85"/>
      <c r="IT478" s="85"/>
      <c r="IU478" s="85"/>
      <c r="IV478" s="85"/>
      <c r="IW478" s="85"/>
      <c r="IX478" s="85"/>
      <c r="IY478" s="85"/>
      <c r="IZ478" s="85"/>
      <c r="JA478" s="85"/>
      <c r="JB478" s="85"/>
      <c r="JC478" s="85"/>
      <c r="JD478" s="85"/>
      <c r="JE478" s="85"/>
      <c r="JF478" s="85"/>
      <c r="JG478" s="85"/>
      <c r="JH478" s="85"/>
      <c r="JI478" s="85"/>
      <c r="JJ478" s="85"/>
      <c r="JK478" s="85"/>
      <c r="JL478" s="85"/>
      <c r="JM478" s="85"/>
      <c r="JN478" s="85"/>
      <c r="JO478" s="85"/>
      <c r="JP478" s="85"/>
      <c r="JQ478" s="85"/>
      <c r="JR478" s="85"/>
      <c r="JS478" s="85"/>
      <c r="JT478" s="85"/>
      <c r="JU478" s="85"/>
      <c r="JV478" s="85"/>
      <c r="JW478" s="85"/>
      <c r="JX478" s="85"/>
      <c r="JY478" s="85"/>
      <c r="JZ478" s="85"/>
      <c r="KA478" s="85"/>
      <c r="KB478" s="85"/>
      <c r="KC478" s="85"/>
    </row>
    <row r="479" spans="1:289" s="57" customFormat="1" ht="42.75" hidden="1" customHeight="1">
      <c r="A479" s="6"/>
      <c r="B479" s="19" t="s">
        <v>156</v>
      </c>
      <c r="C479" s="19" t="s">
        <v>157</v>
      </c>
      <c r="D479" s="5"/>
      <c r="E479" s="5"/>
      <c r="F479" s="5"/>
      <c r="G479" s="5"/>
      <c r="H479" s="5" t="s">
        <v>727</v>
      </c>
      <c r="I479" s="5" t="s">
        <v>736</v>
      </c>
      <c r="J479" s="5"/>
      <c r="K479" s="5"/>
      <c r="L479" s="5"/>
      <c r="M479" s="5"/>
      <c r="N479" s="5"/>
      <c r="O479" s="5"/>
      <c r="P479" s="5" t="s">
        <v>753</v>
      </c>
      <c r="Q479" s="5" t="s">
        <v>754</v>
      </c>
      <c r="R479" s="5" t="s">
        <v>206</v>
      </c>
      <c r="S479" s="5" t="s">
        <v>360</v>
      </c>
      <c r="T479" s="5" t="s">
        <v>361</v>
      </c>
      <c r="U479" s="5" t="s">
        <v>158</v>
      </c>
      <c r="V479" s="5"/>
      <c r="W479" s="19" t="str">
        <f>CONCATENATE(X479,"-",Y479,"-",Z479,AA479,,AB479,"-",AC479)</f>
        <v>5-11-JDCD-0001</v>
      </c>
      <c r="X479" s="19" t="s">
        <v>755</v>
      </c>
      <c r="Y479" s="19" t="s">
        <v>184</v>
      </c>
      <c r="Z479" s="19" t="s">
        <v>302</v>
      </c>
      <c r="AA479" s="19" t="s">
        <v>308</v>
      </c>
      <c r="AB479" s="19"/>
      <c r="AC479" s="19" t="s">
        <v>188</v>
      </c>
      <c r="AD479" s="5"/>
      <c r="AE479" s="19">
        <v>4</v>
      </c>
      <c r="AF479" s="19" t="s">
        <v>180</v>
      </c>
      <c r="AG479" s="19" t="s">
        <v>184</v>
      </c>
      <c r="AH479" s="19">
        <v>522</v>
      </c>
      <c r="AI479" s="19" t="s">
        <v>222</v>
      </c>
      <c r="AJ479" s="5"/>
      <c r="AK479" s="5"/>
      <c r="AL479" s="5" t="s">
        <v>120</v>
      </c>
      <c r="AM479" s="5"/>
      <c r="AN479" s="5" t="s">
        <v>546</v>
      </c>
      <c r="AO479" s="5" t="str">
        <f>CONCATENATE("0055-",B479,"-",C479,"-","4",".",AE479,".",AF479,".",AG479,".",AH479,"-",AL479,".",AN479,"-",AI479)</f>
        <v>0055-CPC-GA1-4.4.3.11.522-ATH1.JH-0006</v>
      </c>
      <c r="AP479" s="5" t="str">
        <f>CONCATENATE("0055-",B479,"-",C479,"-","4",".",AE479,".",AF479,".",AG479,".",AH479,"-",AL479,"-",AN479,"-",AI479,"_",BD479,"_",U479)</f>
        <v>0055-CPC-GA1-4.4.3.11.522-ATH1-JH-0006_-_ER</v>
      </c>
      <c r="AQ479" s="13" t="s">
        <v>514</v>
      </c>
      <c r="AR479" s="13" t="s">
        <v>329</v>
      </c>
      <c r="AS479" s="13"/>
      <c r="AT479" s="13"/>
      <c r="AU479" s="13" t="s">
        <v>286</v>
      </c>
      <c r="AV479" s="13" t="s">
        <v>287</v>
      </c>
      <c r="AW479" s="228" t="str">
        <f>CONCATENATE(AQ479," ",AS479,CHAR(10),W479,CHAR(10),AU479)</f>
        <v>Backup AWS console 
5-11-JDCD-0001
Passport</v>
      </c>
      <c r="AX479" s="228" t="str">
        <f>CONCATENATE(AR479," ",AT479,CHAR(10),W479,CHAR(10),AV479)</f>
        <v>Резервный пульт оператора 
5-11-JDCD-0001
Паспорт</v>
      </c>
      <c r="AY479" s="5"/>
      <c r="AZ479" s="5" t="s">
        <v>490</v>
      </c>
      <c r="BA479" s="5" t="s">
        <v>489</v>
      </c>
      <c r="BB479" s="5" t="str">
        <f>IF(FW479&gt;0,"02",IF(FN479&gt;0,"01",IF(FE479&gt;0,"00",IF(EM479&gt;0,"G1",IF(ED479&gt;0,"F1",IF(DU479&gt;0,"E1",IF(DL479&gt;0,"D1",IF(DC479&gt;0,"C1",IF(CT479&gt;0,"B1",IF(BM479&gt;0,"A1","-"))))))))))</f>
        <v>-</v>
      </c>
      <c r="BC479" s="167" t="str">
        <f t="shared" ref="BC479" si="465">IF(OR(BB479="A1",BB479="B1",BB479="C1",BB479="D1",BB479="E1",BB479="F1",BB479="G1",BB479="H1"),"IFR",IF(OR(BB479="00",BB479="01",BB479="02",BB479="03",BB479="04",BB479="05"),"IFU","-"))</f>
        <v>-</v>
      </c>
      <c r="BD479" s="5" t="str">
        <f t="shared" ref="BD479" si="466">BB479</f>
        <v>-</v>
      </c>
      <c r="BE479" s="5"/>
      <c r="BF479" s="5"/>
      <c r="BG479" s="12"/>
      <c r="BH479" s="5"/>
      <c r="BI479" s="5"/>
      <c r="BJ479" s="54">
        <f>FB479-(28+15)</f>
        <v>44227</v>
      </c>
      <c r="BK479" s="54">
        <f ca="1">IF(BM479&gt;0,BL479,IF(BJ479&lt;TODAY(),WORKDAY(TODAY(),10),BJ479))</f>
        <v>44294</v>
      </c>
      <c r="BL479" s="54"/>
      <c r="BM479" s="5"/>
      <c r="BN479" s="167"/>
      <c r="BO479" s="167"/>
      <c r="BP479" s="167"/>
      <c r="BQ479" s="167"/>
      <c r="BR479" s="157"/>
      <c r="BS479" s="157"/>
      <c r="BT479" s="157"/>
      <c r="BU479" s="157"/>
      <c r="BV479" s="157"/>
      <c r="BW479" s="147"/>
      <c r="BX479" s="147"/>
      <c r="BY479" s="147"/>
      <c r="BZ479" s="147"/>
      <c r="CA479" s="147"/>
      <c r="CB479" s="125"/>
      <c r="CC479" s="125"/>
      <c r="CD479" s="125"/>
      <c r="CE479" s="125"/>
      <c r="CF479" s="125"/>
      <c r="CG479" s="125"/>
      <c r="CH479" s="125"/>
      <c r="CI479" s="125"/>
      <c r="CJ479" s="125"/>
      <c r="CK479" s="125"/>
      <c r="CL479" s="24">
        <f>WORKDAY(BJ479,20)</f>
        <v>44253</v>
      </c>
      <c r="CM479" s="24" t="str">
        <f>IF(BM479&gt;0,WORKDAY(BK479,10),"-")</f>
        <v>-</v>
      </c>
      <c r="CN479" s="54"/>
      <c r="CO479" s="117"/>
      <c r="CP479" s="34">
        <v>3</v>
      </c>
      <c r="CQ479" s="24">
        <f>WORKDAY(CL479,10)</f>
        <v>44267</v>
      </c>
      <c r="CR479" s="24" t="str">
        <f>IF(CO479&gt;0,WORKDAY(CM479,10),"-")</f>
        <v>-</v>
      </c>
      <c r="CS479" s="54"/>
      <c r="CT479" s="5"/>
      <c r="CU479" s="24" t="str">
        <f>IF(CT479&gt;0,WORKDAY(CQ479,10),"-")</f>
        <v>-</v>
      </c>
      <c r="CV479" s="24" t="str">
        <f>IF(CT479&gt;0,WORKDAY(CR479,10),"-")</f>
        <v>-</v>
      </c>
      <c r="CW479" s="54"/>
      <c r="CX479" s="5"/>
      <c r="CY479" s="34"/>
      <c r="CZ479" s="24" t="str">
        <f>IF(CX479&gt;0,WORKDAY(CU479,10),"-")</f>
        <v>-</v>
      </c>
      <c r="DA479" s="24" t="str">
        <f>IF(CX479&gt;0,WORKDAY(CV479,10),"-")</f>
        <v>-</v>
      </c>
      <c r="DB479" s="24"/>
      <c r="DC479" s="5"/>
      <c r="DD479" s="24" t="str">
        <f>IF(DC479&gt;0,WORKDAY(CZ479,10),"-")</f>
        <v>-</v>
      </c>
      <c r="DE479" s="24" t="str">
        <f>IF(DC479&gt;0,WORKDAY(DA479,10),"-")</f>
        <v>-</v>
      </c>
      <c r="DF479" s="5"/>
      <c r="DG479" s="5"/>
      <c r="DH479" s="54"/>
      <c r="DI479" s="24" t="str">
        <f>IF(DG479&gt;0,WORKDAY(DD479,10),"-")</f>
        <v>-</v>
      </c>
      <c r="DJ479" s="24" t="str">
        <f>IF(DG479&gt;0,WORKDAY(DE479,10),"-")</f>
        <v>-</v>
      </c>
      <c r="DK479" s="5"/>
      <c r="DL479" s="5"/>
      <c r="DM479" s="24" t="str">
        <f>IF(DL479&gt;0,WORKDAY(DI479,10),"-")</f>
        <v>-</v>
      </c>
      <c r="DN479" s="24" t="str">
        <f>IF(DL479&gt;0,WORKDAY(DJ479,10),"-")</f>
        <v>-</v>
      </c>
      <c r="DO479" s="5"/>
      <c r="DP479" s="5"/>
      <c r="DQ479" s="54"/>
      <c r="DR479" s="24" t="str">
        <f>IF(DP479&gt;0,WORKDAY(DM479,10),"-")</f>
        <v>-</v>
      </c>
      <c r="DS479" s="24" t="str">
        <f>IF(DP479&gt;0,WORKDAY(DN479,10),"-")</f>
        <v>-</v>
      </c>
      <c r="DT479" s="5"/>
      <c r="DU479" s="5"/>
      <c r="DV479" s="24" t="str">
        <f>IF(DU479&gt;0,WORKDAY(DR479,10),"-")</f>
        <v>-</v>
      </c>
      <c r="DW479" s="24" t="str">
        <f>IF(DU479&gt;0,WORKDAY(DS479,10),"-")</f>
        <v>-</v>
      </c>
      <c r="DX479" s="5"/>
      <c r="DY479" s="5"/>
      <c r="DZ479" s="54"/>
      <c r="EA479" s="24" t="str">
        <f>IF(DY479&gt;0,WORKDAY(DV479,10),"-")</f>
        <v>-</v>
      </c>
      <c r="EB479" s="24" t="str">
        <f>IF(DY479&gt;0,WORKDAY(DW479,10),"-")</f>
        <v>-</v>
      </c>
      <c r="EC479" s="5"/>
      <c r="ED479" s="5"/>
      <c r="EE479" s="24" t="str">
        <f>IF(ED479&gt;0,WORKDAY(EA479,10),"-")</f>
        <v>-</v>
      </c>
      <c r="EF479" s="24" t="str">
        <f>IF(ED479&gt;0,WORKDAY(EB479,10),"-")</f>
        <v>-</v>
      </c>
      <c r="EG479" s="5"/>
      <c r="EH479" s="5"/>
      <c r="EI479" s="54"/>
      <c r="EJ479" s="24" t="str">
        <f>IF(EH479&gt;0,WORKDAY(EE479,10),"-")</f>
        <v>-</v>
      </c>
      <c r="EK479" s="24" t="str">
        <f>IF(EH479&gt;0,WORKDAY(EF479,10),"-")</f>
        <v>-</v>
      </c>
      <c r="EL479" s="5"/>
      <c r="EM479" s="5"/>
      <c r="EN479" s="24" t="str">
        <f>IF(EM479&gt;0,WORKDAY(EJ479,10),"-")</f>
        <v>-</v>
      </c>
      <c r="EO479" s="24" t="str">
        <f>IF(EM479&gt;0,WORKDAY(EK479,10),"-")</f>
        <v>-</v>
      </c>
      <c r="EP479" s="5"/>
      <c r="EQ479" s="5"/>
      <c r="ER479" s="54"/>
      <c r="ES479" s="54"/>
      <c r="ET479" s="54"/>
      <c r="EU479" s="54"/>
      <c r="EV479" s="54"/>
      <c r="EW479" s="24"/>
      <c r="EX479" s="24"/>
      <c r="EY479" s="167"/>
      <c r="EZ479" s="167"/>
      <c r="FA479" s="193"/>
      <c r="FB479" s="214">
        <v>44270</v>
      </c>
      <c r="FC479" s="214">
        <f ca="1">IF(BK479&gt;0,IF(DC479&gt;0,WORKDAY(DB479,20),IF(CT479&gt;0,WORKDAY(CS479,30),IF(CO479&gt;0,WORKDAY(CN479,40),FB479))),"-")</f>
        <v>44270</v>
      </c>
      <c r="FD479" s="5"/>
      <c r="FE479" s="5"/>
      <c r="FF479" s="24" t="str">
        <f>IF(FE479&gt;0,WORKDAY(FB479,10),"-")</f>
        <v>-</v>
      </c>
      <c r="FG479" s="24" t="str">
        <f>IF(FE479&gt;0,WORKDAY(FC479,10),"-")</f>
        <v>-</v>
      </c>
      <c r="FH479" s="5"/>
      <c r="FI479" s="5"/>
      <c r="FJ479" s="34"/>
      <c r="FK479" s="24"/>
      <c r="FL479" s="24">
        <f>FK479</f>
        <v>0</v>
      </c>
      <c r="FM479" s="5"/>
      <c r="FN479" s="5"/>
      <c r="FO479" s="24" t="str">
        <f>IF(FN479&gt;0,WORKDAY(FK479,10),"-")</f>
        <v>-</v>
      </c>
      <c r="FP479" s="24" t="str">
        <f>IF(FN479&gt;0,WORKDAY(FL479,10),"-")</f>
        <v>-</v>
      </c>
      <c r="FQ479" s="5"/>
      <c r="FR479" s="5"/>
      <c r="FS479" s="54"/>
      <c r="FT479" s="24"/>
      <c r="FU479" s="24">
        <f>FT479</f>
        <v>0</v>
      </c>
      <c r="FV479" s="5"/>
      <c r="FW479" s="5"/>
      <c r="FX479" s="24" t="str">
        <f>IF(FW479&gt;0,WORKDAY(FT479,10),"-")</f>
        <v>-</v>
      </c>
      <c r="FY479" s="24" t="str">
        <f>IF(FW479&gt;0,WORKDAY(FU479,10),"-")</f>
        <v>-</v>
      </c>
      <c r="FZ479" s="5"/>
      <c r="GA479" s="5"/>
      <c r="GB479" s="54"/>
      <c r="GC479" s="54"/>
      <c r="GD479" s="54"/>
      <c r="GE479" s="54"/>
      <c r="GF479" s="54"/>
      <c r="GG479" s="54"/>
      <c r="GH479" s="54"/>
      <c r="GI479" s="54"/>
      <c r="GJ479" s="54"/>
      <c r="GK479" s="54"/>
      <c r="GL479" s="54"/>
      <c r="GM479" s="54"/>
      <c r="GN479" s="54"/>
      <c r="GO479" s="54"/>
      <c r="GP479" s="54"/>
      <c r="GQ479" s="54"/>
      <c r="GR479" s="54"/>
      <c r="GS479" s="54"/>
      <c r="GT479" s="54"/>
      <c r="GU479" s="54"/>
      <c r="GV479" s="54"/>
      <c r="GW479" s="54"/>
      <c r="GX479" s="54"/>
      <c r="GY479" s="54"/>
      <c r="GZ479" s="193"/>
      <c r="HA479" s="54"/>
      <c r="HB479" s="54"/>
      <c r="HC479" s="54"/>
      <c r="HD479" s="34">
        <f t="shared" ca="1" si="432"/>
        <v>1</v>
      </c>
      <c r="HE479" s="25">
        <f t="shared" si="457"/>
        <v>0</v>
      </c>
      <c r="HF479" s="25">
        <f t="shared" ca="1" si="458"/>
        <v>1.5197568389057751E-3</v>
      </c>
      <c r="HG479" s="25">
        <f t="shared" si="459"/>
        <v>0</v>
      </c>
      <c r="HH479" s="25">
        <f t="shared" ca="1" si="460"/>
        <v>2.012072434607646E-3</v>
      </c>
      <c r="HI479" s="25"/>
      <c r="HJ479" s="25"/>
      <c r="HK479" s="5"/>
      <c r="HL479" s="24" t="str">
        <f t="shared" ca="1" si="427"/>
        <v>-</v>
      </c>
      <c r="HM479" s="107"/>
      <c r="HN479" s="85"/>
      <c r="HO479" s="204" t="str">
        <f t="shared" si="433"/>
        <v>не выгружено A1</v>
      </c>
      <c r="HP479" s="204" t="str">
        <f t="shared" si="434"/>
        <v>не выгружено 00</v>
      </c>
      <c r="HQ479" s="182" t="str">
        <f t="shared" si="435"/>
        <v>не выгружено A1</v>
      </c>
      <c r="HR479" s="182" t="str">
        <f t="shared" si="436"/>
        <v>не выгружено A1</v>
      </c>
      <c r="HS479" s="182" t="b">
        <f t="shared" si="437"/>
        <v>0</v>
      </c>
      <c r="HT479" s="182" t="str">
        <f t="shared" si="438"/>
        <v>не выгружено A1</v>
      </c>
      <c r="HU479" s="182" t="str">
        <f t="shared" si="439"/>
        <v>не выгружено A1</v>
      </c>
      <c r="HV479" s="191" t="str">
        <f t="shared" si="440"/>
        <v>не выгружено A1</v>
      </c>
      <c r="HW479" s="184" t="str">
        <f t="shared" si="441"/>
        <v>не выгружено A1</v>
      </c>
      <c r="HX479" s="191" t="str">
        <f t="shared" si="442"/>
        <v>не выгружено A1</v>
      </c>
      <c r="HY479" s="183"/>
      <c r="HZ479" s="182" t="str">
        <f t="shared" si="443"/>
        <v>не выгружено</v>
      </c>
      <c r="IA479" s="182" t="str">
        <f t="shared" si="444"/>
        <v>A1</v>
      </c>
      <c r="IB479" s="182" t="str">
        <f t="shared" si="445"/>
        <v>не выгружено</v>
      </c>
      <c r="IC479" s="182" t="str">
        <f t="shared" si="446"/>
        <v>A1</v>
      </c>
      <c r="ID479" s="182" t="str">
        <f t="shared" si="447"/>
        <v>A1</v>
      </c>
      <c r="IE479" s="185" t="str">
        <f t="shared" si="448"/>
        <v>выгрузить A1</v>
      </c>
      <c r="IF479" s="135" t="s">
        <v>705</v>
      </c>
      <c r="IG479" s="181">
        <v>1</v>
      </c>
      <c r="IH479" s="85"/>
      <c r="II479" s="85"/>
      <c r="IJ479" s="85"/>
      <c r="IK479" s="85"/>
      <c r="IL479" s="85"/>
      <c r="IM479" s="85"/>
      <c r="IN479" s="85"/>
      <c r="IO479" s="85"/>
      <c r="IP479" s="85"/>
      <c r="IQ479" s="85"/>
      <c r="IR479" s="85"/>
      <c r="IS479" s="85"/>
      <c r="IT479" s="85"/>
      <c r="IU479" s="85"/>
      <c r="IV479" s="85"/>
      <c r="IW479" s="85"/>
      <c r="IX479" s="85"/>
      <c r="IY479" s="85"/>
      <c r="IZ479" s="85"/>
      <c r="JA479" s="85"/>
      <c r="JB479" s="85"/>
      <c r="JC479" s="85"/>
      <c r="JD479" s="85"/>
      <c r="JE479" s="85"/>
      <c r="JF479" s="85"/>
      <c r="JG479" s="85"/>
      <c r="JH479" s="85"/>
      <c r="JI479" s="85"/>
      <c r="JJ479" s="85"/>
      <c r="JK479" s="85"/>
      <c r="JL479" s="85"/>
      <c r="JM479" s="85"/>
      <c r="JN479" s="85"/>
      <c r="JO479" s="85"/>
      <c r="JP479" s="85"/>
      <c r="JQ479" s="85"/>
      <c r="JR479" s="85"/>
      <c r="JS479" s="85"/>
      <c r="JT479" s="85"/>
      <c r="JU479" s="85"/>
      <c r="JV479" s="85"/>
      <c r="JW479" s="85"/>
      <c r="JX479" s="85"/>
      <c r="JY479" s="85"/>
      <c r="JZ479" s="85"/>
      <c r="KA479" s="85"/>
      <c r="KB479" s="85"/>
      <c r="KC479" s="85"/>
    </row>
    <row r="480" spans="1:289" s="87" customFormat="1" ht="15" hidden="1" customHeight="1">
      <c r="A480" s="17"/>
      <c r="B480" s="20"/>
      <c r="C480" s="20"/>
      <c r="D480" s="18"/>
      <c r="E480" s="18"/>
      <c r="F480" s="18"/>
      <c r="G480" s="18"/>
      <c r="H480" s="18"/>
      <c r="I480" s="18"/>
      <c r="J480" s="18"/>
      <c r="K480" s="18"/>
      <c r="L480" s="18"/>
      <c r="M480" s="18"/>
      <c r="N480" s="18"/>
      <c r="O480" s="18"/>
      <c r="P480" s="18"/>
      <c r="Q480" s="18"/>
      <c r="R480" s="18"/>
      <c r="S480" s="18"/>
      <c r="T480" s="18"/>
      <c r="U480" s="18"/>
      <c r="V480" s="18"/>
      <c r="W480" s="20"/>
      <c r="X480" s="20"/>
      <c r="Y480" s="20"/>
      <c r="Z480" s="20"/>
      <c r="AA480" s="20"/>
      <c r="AB480" s="20"/>
      <c r="AC480" s="20"/>
      <c r="AD480" s="18"/>
      <c r="AE480" s="20"/>
      <c r="AF480" s="20"/>
      <c r="AG480" s="20"/>
      <c r="AH480" s="20"/>
      <c r="AI480" s="20"/>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71"/>
      <c r="BO480" s="171"/>
      <c r="BP480" s="171"/>
      <c r="BQ480" s="171"/>
      <c r="BR480" s="161"/>
      <c r="BS480" s="161"/>
      <c r="BT480" s="161"/>
      <c r="BU480" s="161"/>
      <c r="BV480" s="161"/>
      <c r="BW480" s="151"/>
      <c r="BX480" s="151"/>
      <c r="BY480" s="151"/>
      <c r="BZ480" s="151"/>
      <c r="CA480" s="151"/>
      <c r="CB480" s="129"/>
      <c r="CC480" s="129"/>
      <c r="CD480" s="129"/>
      <c r="CE480" s="129"/>
      <c r="CF480" s="129"/>
      <c r="CG480" s="129"/>
      <c r="CH480" s="129"/>
      <c r="CI480" s="129"/>
      <c r="CJ480" s="129"/>
      <c r="CK480" s="129"/>
      <c r="CL480" s="18"/>
      <c r="CM480" s="18"/>
      <c r="CN480" s="18"/>
      <c r="CO480" s="118"/>
      <c r="CP480" s="48"/>
      <c r="CQ480" s="18"/>
      <c r="CR480" s="18"/>
      <c r="CS480" s="18"/>
      <c r="CT480" s="18"/>
      <c r="CU480" s="18"/>
      <c r="CV480" s="18"/>
      <c r="CW480" s="18"/>
      <c r="CX480" s="18"/>
      <c r="CY480" s="34"/>
      <c r="CZ480" s="18"/>
      <c r="DA480" s="18"/>
      <c r="DB480" s="18"/>
      <c r="DC480" s="18"/>
      <c r="DD480" s="18"/>
      <c r="DE480" s="18"/>
      <c r="DF480" s="18"/>
      <c r="DG480" s="18"/>
      <c r="DH480" s="45"/>
      <c r="DI480" s="18"/>
      <c r="DJ480" s="18"/>
      <c r="DK480" s="18"/>
      <c r="DL480" s="18"/>
      <c r="DM480" s="18"/>
      <c r="DN480" s="18"/>
      <c r="DO480" s="18"/>
      <c r="DP480" s="18"/>
      <c r="DQ480" s="45"/>
      <c r="DR480" s="18"/>
      <c r="DS480" s="18"/>
      <c r="DT480" s="18"/>
      <c r="DU480" s="18"/>
      <c r="DV480" s="18"/>
      <c r="DW480" s="18"/>
      <c r="DX480" s="18"/>
      <c r="DY480" s="18"/>
      <c r="DZ480" s="45"/>
      <c r="EA480" s="18"/>
      <c r="EB480" s="18"/>
      <c r="EC480" s="18"/>
      <c r="ED480" s="18"/>
      <c r="EE480" s="18"/>
      <c r="EF480" s="18"/>
      <c r="EG480" s="18"/>
      <c r="EH480" s="18"/>
      <c r="EI480" s="45"/>
      <c r="EJ480" s="18"/>
      <c r="EK480" s="18"/>
      <c r="EL480" s="18"/>
      <c r="EM480" s="18"/>
      <c r="EN480" s="18"/>
      <c r="EO480" s="18"/>
      <c r="EP480" s="18"/>
      <c r="EQ480" s="18"/>
      <c r="ER480" s="45"/>
      <c r="ES480" s="110"/>
      <c r="ET480" s="110"/>
      <c r="EU480" s="110"/>
      <c r="EV480" s="110"/>
      <c r="EW480" s="192"/>
      <c r="EX480" s="192"/>
      <c r="EY480" s="192"/>
      <c r="EZ480" s="192"/>
      <c r="FA480" s="199"/>
      <c r="FB480" s="214"/>
      <c r="FC480" s="214"/>
      <c r="FD480" s="18"/>
      <c r="FE480" s="18"/>
      <c r="FF480" s="18"/>
      <c r="FG480" s="18"/>
      <c r="FH480" s="18"/>
      <c r="FI480" s="18"/>
      <c r="FJ480" s="34"/>
      <c r="FK480" s="18"/>
      <c r="FL480" s="18"/>
      <c r="FM480" s="18"/>
      <c r="FN480" s="18"/>
      <c r="FO480" s="18"/>
      <c r="FP480" s="18"/>
      <c r="FQ480" s="18"/>
      <c r="FR480" s="18"/>
      <c r="FS480" s="45"/>
      <c r="FT480" s="18"/>
      <c r="FU480" s="18"/>
      <c r="FV480" s="18"/>
      <c r="FW480" s="18"/>
      <c r="FX480" s="18"/>
      <c r="FY480" s="18"/>
      <c r="FZ480" s="18"/>
      <c r="GA480" s="18"/>
      <c r="GB480" s="45"/>
      <c r="GC480" s="110"/>
      <c r="GD480" s="110"/>
      <c r="GE480" s="110"/>
      <c r="GF480" s="110"/>
      <c r="GG480" s="110"/>
      <c r="GH480" s="110"/>
      <c r="GI480" s="110"/>
      <c r="GJ480" s="110"/>
      <c r="GK480" s="110"/>
      <c r="GL480" s="110"/>
      <c r="GM480" s="110"/>
      <c r="GN480" s="110"/>
      <c r="GO480" s="110"/>
      <c r="GP480" s="110"/>
      <c r="GQ480" s="110"/>
      <c r="GR480" s="110"/>
      <c r="GS480" s="110"/>
      <c r="GT480" s="110"/>
      <c r="GU480" s="110"/>
      <c r="GV480" s="110"/>
      <c r="GW480" s="110"/>
      <c r="GX480" s="110"/>
      <c r="GY480" s="45"/>
      <c r="GZ480" s="199"/>
      <c r="HA480" s="110"/>
      <c r="HB480" s="110"/>
      <c r="HC480" s="110"/>
      <c r="HD480" s="34">
        <f t="shared" si="432"/>
        <v>0</v>
      </c>
      <c r="HE480" s="25">
        <f t="shared" si="457"/>
        <v>0</v>
      </c>
      <c r="HF480" s="25">
        <f t="shared" si="458"/>
        <v>0</v>
      </c>
      <c r="HG480" s="25">
        <f t="shared" si="459"/>
        <v>0</v>
      </c>
      <c r="HH480" s="25">
        <f t="shared" si="460"/>
        <v>0</v>
      </c>
      <c r="HI480" s="25"/>
      <c r="HJ480" s="18"/>
      <c r="HK480" s="18"/>
      <c r="HL480" s="24" t="str">
        <f t="shared" si="427"/>
        <v>-</v>
      </c>
      <c r="HM480" s="107"/>
      <c r="HN480" s="85"/>
      <c r="HO480" s="204" t="str">
        <f t="shared" si="433"/>
        <v>---/---</v>
      </c>
      <c r="HP480" s="204" t="str">
        <f t="shared" si="434"/>
        <v>---/---</v>
      </c>
      <c r="HQ480" s="182" t="str">
        <f t="shared" si="435"/>
        <v>---/---</v>
      </c>
      <c r="HR480" s="182" t="str">
        <f t="shared" si="436"/>
        <v>---/---</v>
      </c>
      <c r="HS480" s="182" t="b">
        <f t="shared" si="437"/>
        <v>0</v>
      </c>
      <c r="HT480" s="182" t="str">
        <f t="shared" si="438"/>
        <v>---/---</v>
      </c>
      <c r="HU480" s="182" t="str">
        <f t="shared" si="439"/>
        <v>---/---</v>
      </c>
      <c r="HV480" s="191" t="str">
        <f t="shared" si="440"/>
        <v>---/---</v>
      </c>
      <c r="HW480" s="184" t="str">
        <f t="shared" si="441"/>
        <v>---/---</v>
      </c>
      <c r="HX480" s="191" t="str">
        <f t="shared" si="442"/>
        <v>---/---</v>
      </c>
      <c r="HY480" s="183"/>
      <c r="HZ480" s="182" t="str">
        <f t="shared" si="443"/>
        <v>---/---</v>
      </c>
      <c r="IA480" s="182" t="str">
        <f t="shared" si="444"/>
        <v>---/---</v>
      </c>
      <c r="IB480" s="182" t="str">
        <f t="shared" si="445"/>
        <v>---/---</v>
      </c>
      <c r="IC480" s="182" t="str">
        <f t="shared" si="446"/>
        <v>---/---</v>
      </c>
      <c r="ID480" s="182" t="str">
        <f t="shared" si="447"/>
        <v>---/---</v>
      </c>
      <c r="IE480" s="185" t="str">
        <f t="shared" si="448"/>
        <v>---/---</v>
      </c>
      <c r="IF480" s="135" t="s">
        <v>717</v>
      </c>
      <c r="IG480" s="181">
        <v>1</v>
      </c>
      <c r="IH480" s="85"/>
      <c r="II480" s="85"/>
      <c r="IJ480" s="85"/>
      <c r="IK480" s="85"/>
      <c r="IL480" s="85"/>
      <c r="IM480" s="85"/>
      <c r="IN480" s="85"/>
      <c r="IO480" s="85"/>
      <c r="IP480" s="85"/>
      <c r="IQ480" s="85"/>
      <c r="IR480" s="85"/>
      <c r="IS480" s="85"/>
      <c r="IT480" s="85"/>
      <c r="IU480" s="85"/>
      <c r="IV480" s="85"/>
      <c r="IW480" s="85"/>
      <c r="IX480" s="85"/>
      <c r="IY480" s="85"/>
      <c r="IZ480" s="85"/>
      <c r="JA480" s="85"/>
      <c r="JB480" s="85"/>
      <c r="JC480" s="85"/>
      <c r="JD480" s="85"/>
      <c r="JE480" s="85"/>
      <c r="JF480" s="85"/>
      <c r="JG480" s="85"/>
      <c r="JH480" s="85"/>
      <c r="JI480" s="85"/>
      <c r="JJ480" s="85"/>
      <c r="JK480" s="85"/>
      <c r="JL480" s="85"/>
      <c r="JM480" s="85"/>
      <c r="JN480" s="85"/>
      <c r="JO480" s="85"/>
      <c r="JP480" s="85"/>
      <c r="JQ480" s="85"/>
      <c r="JR480" s="85"/>
      <c r="JS480" s="85"/>
      <c r="JT480" s="85"/>
      <c r="JU480" s="85"/>
      <c r="JV480" s="85"/>
      <c r="JW480" s="85"/>
      <c r="JX480" s="85"/>
      <c r="JY480" s="85"/>
      <c r="JZ480" s="85"/>
      <c r="KA480" s="85"/>
      <c r="KB480" s="85"/>
      <c r="KC480" s="85"/>
    </row>
    <row r="481" spans="1:289" s="57" customFormat="1" ht="45" hidden="1" customHeight="1">
      <c r="A481" s="17"/>
      <c r="B481" s="20"/>
      <c r="C481" s="20"/>
      <c r="D481" s="18"/>
      <c r="E481" s="18"/>
      <c r="F481" s="18"/>
      <c r="G481" s="18"/>
      <c r="H481" s="18"/>
      <c r="I481" s="18"/>
      <c r="J481" s="18"/>
      <c r="K481" s="18"/>
      <c r="L481" s="18"/>
      <c r="M481" s="18"/>
      <c r="N481" s="18"/>
      <c r="O481" s="18"/>
      <c r="P481" s="18"/>
      <c r="Q481" s="18"/>
      <c r="R481" s="18"/>
      <c r="S481" s="18"/>
      <c r="T481" s="18"/>
      <c r="U481" s="18"/>
      <c r="V481" s="18"/>
      <c r="W481" s="20"/>
      <c r="X481" s="20"/>
      <c r="Y481" s="20"/>
      <c r="Z481" s="20"/>
      <c r="AA481" s="20"/>
      <c r="AB481" s="20"/>
      <c r="AC481" s="20"/>
      <c r="AD481" s="18"/>
      <c r="AE481" s="20"/>
      <c r="AF481" s="20"/>
      <c r="AG481" s="20"/>
      <c r="AH481" s="20"/>
      <c r="AI481" s="20"/>
      <c r="AJ481" s="18"/>
      <c r="AK481" s="18"/>
      <c r="AL481" s="18"/>
      <c r="AM481" s="18"/>
      <c r="AN481" s="18"/>
      <c r="AO481" s="18"/>
      <c r="AP481" s="18"/>
      <c r="AQ481" s="39" t="s">
        <v>606</v>
      </c>
      <c r="AR481" s="39" t="s">
        <v>607</v>
      </c>
      <c r="AS481" s="39"/>
      <c r="AT481" s="39"/>
      <c r="AU481" s="39" t="s">
        <v>608</v>
      </c>
      <c r="AV481" s="39" t="s">
        <v>609</v>
      </c>
      <c r="AW481" s="39" t="s">
        <v>608</v>
      </c>
      <c r="AX481" s="39" t="s">
        <v>609</v>
      </c>
      <c r="AY481" s="18"/>
      <c r="AZ481" s="18"/>
      <c r="BA481" s="18"/>
      <c r="BB481" s="18"/>
      <c r="BC481" s="18"/>
      <c r="BD481" s="18"/>
      <c r="BE481" s="18"/>
      <c r="BF481" s="18"/>
      <c r="BG481" s="18"/>
      <c r="BH481" s="18"/>
      <c r="BI481" s="18"/>
      <c r="BJ481" s="18"/>
      <c r="BK481" s="18"/>
      <c r="BL481" s="18"/>
      <c r="BM481" s="18"/>
      <c r="BN481" s="171"/>
      <c r="BO481" s="171"/>
      <c r="BP481" s="171"/>
      <c r="BQ481" s="171"/>
      <c r="BR481" s="161"/>
      <c r="BS481" s="161"/>
      <c r="BT481" s="161"/>
      <c r="BU481" s="161"/>
      <c r="BV481" s="161"/>
      <c r="BW481" s="151"/>
      <c r="BX481" s="151"/>
      <c r="BY481" s="151"/>
      <c r="BZ481" s="151"/>
      <c r="CA481" s="151"/>
      <c r="CB481" s="129"/>
      <c r="CC481" s="129"/>
      <c r="CD481" s="129"/>
      <c r="CE481" s="129"/>
      <c r="CF481" s="129"/>
      <c r="CG481" s="129"/>
      <c r="CH481" s="129"/>
      <c r="CI481" s="129"/>
      <c r="CJ481" s="129"/>
      <c r="CK481" s="129"/>
      <c r="CL481" s="18"/>
      <c r="CM481" s="18"/>
      <c r="CN481" s="18"/>
      <c r="CO481" s="118"/>
      <c r="CP481" s="48"/>
      <c r="CQ481" s="18"/>
      <c r="CR481" s="18"/>
      <c r="CS481" s="18"/>
      <c r="CT481" s="18"/>
      <c r="CU481" s="18"/>
      <c r="CV481" s="18"/>
      <c r="CW481" s="18"/>
      <c r="CX481" s="18"/>
      <c r="CY481" s="34"/>
      <c r="CZ481" s="18"/>
      <c r="DA481" s="18"/>
      <c r="DB481" s="18"/>
      <c r="DC481" s="18"/>
      <c r="DD481" s="18"/>
      <c r="DE481" s="18"/>
      <c r="DF481" s="18"/>
      <c r="DG481" s="18"/>
      <c r="DH481" s="45"/>
      <c r="DI481" s="18"/>
      <c r="DJ481" s="18"/>
      <c r="DK481" s="18"/>
      <c r="DL481" s="18"/>
      <c r="DM481" s="18"/>
      <c r="DN481" s="18"/>
      <c r="DO481" s="18"/>
      <c r="DP481" s="18"/>
      <c r="DQ481" s="45"/>
      <c r="DR481" s="18"/>
      <c r="DS481" s="18"/>
      <c r="DT481" s="18"/>
      <c r="DU481" s="18"/>
      <c r="DV481" s="18"/>
      <c r="DW481" s="18"/>
      <c r="DX481" s="18"/>
      <c r="DY481" s="18"/>
      <c r="DZ481" s="45"/>
      <c r="EA481" s="18"/>
      <c r="EB481" s="18"/>
      <c r="EC481" s="18"/>
      <c r="ED481" s="18"/>
      <c r="EE481" s="18"/>
      <c r="EF481" s="18"/>
      <c r="EG481" s="18"/>
      <c r="EH481" s="18"/>
      <c r="EI481" s="45"/>
      <c r="EJ481" s="18"/>
      <c r="EK481" s="18"/>
      <c r="EL481" s="18"/>
      <c r="EM481" s="18"/>
      <c r="EN481" s="18"/>
      <c r="EO481" s="18"/>
      <c r="EP481" s="18"/>
      <c r="EQ481" s="18"/>
      <c r="ER481" s="45"/>
      <c r="ES481" s="110"/>
      <c r="ET481" s="110"/>
      <c r="EU481" s="110"/>
      <c r="EV481" s="110"/>
      <c r="EW481" s="192"/>
      <c r="EX481" s="192"/>
      <c r="EY481" s="192"/>
      <c r="EZ481" s="192"/>
      <c r="FA481" s="199"/>
      <c r="FB481" s="214" t="s">
        <v>351</v>
      </c>
      <c r="FC481" s="214" t="str">
        <f t="shared" ref="FC481:FC486" si="467">IF(BK481&gt;0,IF(DC481&gt;0,WORKDAY(DB481,20),IF(CT481&gt;0,WORKDAY(CS481,30),IF(CO481&gt;0,WORKDAY(CN481,40),FB481))),"-")</f>
        <v>-</v>
      </c>
      <c r="FD481" s="18"/>
      <c r="FE481" s="18"/>
      <c r="FF481" s="18"/>
      <c r="FG481" s="18"/>
      <c r="FH481" s="18"/>
      <c r="FI481" s="18"/>
      <c r="FJ481" s="34"/>
      <c r="FK481" s="40"/>
      <c r="FL481" s="40" t="e">
        <f>IF(#REF!&gt;0,IF(DL481&gt;0,WORKDAY(DK481,20),IF(DC481&gt;0,WORKDAY(DB481,30),IF(CX481&gt;0,WORKDAY(CW481,40),FK481))),"-")</f>
        <v>#REF!</v>
      </c>
      <c r="FM481" s="18"/>
      <c r="FN481" s="18"/>
      <c r="FO481" s="18"/>
      <c r="FP481" s="18"/>
      <c r="FQ481" s="18"/>
      <c r="FR481" s="18"/>
      <c r="FS481" s="45"/>
      <c r="FT481" s="40"/>
      <c r="FU481" s="40" t="e">
        <f>IF(#REF!&gt;0,IF(DU481&gt;0,WORKDAY(DT481,20),IF(DL481&gt;0,WORKDAY(DK481,30),IF(DG481&gt;0,WORKDAY(DF481,40),FT481))),"-")</f>
        <v>#REF!</v>
      </c>
      <c r="FV481" s="18"/>
      <c r="FW481" s="18"/>
      <c r="FX481" s="18"/>
      <c r="FY481" s="18"/>
      <c r="FZ481" s="18"/>
      <c r="GA481" s="18"/>
      <c r="GB481" s="45"/>
      <c r="GC481" s="110"/>
      <c r="GD481" s="110"/>
      <c r="GE481" s="110"/>
      <c r="GF481" s="110"/>
      <c r="GG481" s="110"/>
      <c r="GH481" s="110"/>
      <c r="GI481" s="110"/>
      <c r="GJ481" s="110"/>
      <c r="GK481" s="110"/>
      <c r="GL481" s="110"/>
      <c r="GM481" s="110"/>
      <c r="GN481" s="110"/>
      <c r="GO481" s="110"/>
      <c r="GP481" s="110"/>
      <c r="GQ481" s="110"/>
      <c r="GR481" s="110"/>
      <c r="GS481" s="110"/>
      <c r="GT481" s="110"/>
      <c r="GU481" s="110"/>
      <c r="GV481" s="110"/>
      <c r="GW481" s="110"/>
      <c r="GX481" s="110"/>
      <c r="GY481" s="45"/>
      <c r="GZ481" s="199"/>
      <c r="HA481" s="110"/>
      <c r="HB481" s="110"/>
      <c r="HC481" s="110"/>
      <c r="HD481" s="34">
        <f t="shared" si="432"/>
        <v>0</v>
      </c>
      <c r="HE481" s="25">
        <f t="shared" si="457"/>
        <v>0</v>
      </c>
      <c r="HF481" s="41">
        <f t="shared" si="458"/>
        <v>0</v>
      </c>
      <c r="HG481" s="25">
        <f t="shared" si="459"/>
        <v>0</v>
      </c>
      <c r="HH481" s="25">
        <f t="shared" si="460"/>
        <v>0</v>
      </c>
      <c r="HI481" s="41"/>
      <c r="HJ481" s="18"/>
      <c r="HK481" s="18"/>
      <c r="HL481" s="40" t="str">
        <f t="shared" si="427"/>
        <v>-</v>
      </c>
      <c r="HM481" s="107"/>
      <c r="HN481" s="85"/>
      <c r="HO481" s="204" t="str">
        <f t="shared" si="433"/>
        <v>---/---</v>
      </c>
      <c r="HP481" s="204" t="str">
        <f t="shared" si="434"/>
        <v>---/---</v>
      </c>
      <c r="HQ481" s="182" t="str">
        <f t="shared" si="435"/>
        <v>---/---</v>
      </c>
      <c r="HR481" s="182" t="str">
        <f t="shared" si="436"/>
        <v>---/---</v>
      </c>
      <c r="HS481" s="182" t="b">
        <f t="shared" si="437"/>
        <v>0</v>
      </c>
      <c r="HT481" s="182" t="str">
        <f t="shared" si="438"/>
        <v>---/---</v>
      </c>
      <c r="HU481" s="182" t="str">
        <f t="shared" si="439"/>
        <v>---/---</v>
      </c>
      <c r="HV481" s="191" t="str">
        <f t="shared" si="440"/>
        <v>---/---</v>
      </c>
      <c r="HW481" s="184" t="str">
        <f t="shared" si="441"/>
        <v>---/---</v>
      </c>
      <c r="HX481" s="191" t="str">
        <f t="shared" si="442"/>
        <v>---/---</v>
      </c>
      <c r="HY481" s="183"/>
      <c r="HZ481" s="182" t="str">
        <f t="shared" si="443"/>
        <v>---/---</v>
      </c>
      <c r="IA481" s="182" t="str">
        <f t="shared" si="444"/>
        <v>---/---</v>
      </c>
      <c r="IB481" s="182" t="str">
        <f t="shared" si="445"/>
        <v>---/---</v>
      </c>
      <c r="IC481" s="182" t="str">
        <f t="shared" si="446"/>
        <v>---/---</v>
      </c>
      <c r="ID481" s="182" t="str">
        <f t="shared" si="447"/>
        <v>---/---</v>
      </c>
      <c r="IE481" s="185" t="str">
        <f t="shared" si="448"/>
        <v>---/---</v>
      </c>
      <c r="IF481" s="135" t="s">
        <v>717</v>
      </c>
      <c r="IG481" s="181">
        <v>1</v>
      </c>
      <c r="IH481" s="85"/>
      <c r="II481" s="85"/>
      <c r="IJ481" s="85"/>
      <c r="IK481" s="85"/>
      <c r="IL481" s="85"/>
      <c r="IM481" s="85"/>
      <c r="IN481" s="85"/>
      <c r="IO481" s="85"/>
      <c r="IP481" s="85"/>
      <c r="IQ481" s="85"/>
      <c r="IR481" s="85"/>
      <c r="IS481" s="85"/>
      <c r="IT481" s="85"/>
      <c r="IU481" s="85"/>
      <c r="IV481" s="85"/>
      <c r="IW481" s="85"/>
      <c r="IX481" s="85"/>
      <c r="IY481" s="85"/>
      <c r="IZ481" s="85"/>
      <c r="JA481" s="85"/>
      <c r="JB481" s="85"/>
      <c r="JC481" s="85"/>
      <c r="JD481" s="85"/>
      <c r="JE481" s="85"/>
      <c r="JF481" s="85"/>
      <c r="JG481" s="85"/>
      <c r="JH481" s="85"/>
      <c r="JI481" s="85"/>
      <c r="JJ481" s="85"/>
      <c r="JK481" s="85"/>
      <c r="JL481" s="85"/>
      <c r="JM481" s="85"/>
      <c r="JN481" s="85"/>
      <c r="JO481" s="85"/>
      <c r="JP481" s="85"/>
      <c r="JQ481" s="85"/>
      <c r="JR481" s="85"/>
      <c r="JS481" s="85"/>
      <c r="JT481" s="85"/>
      <c r="JU481" s="85"/>
      <c r="JV481" s="85"/>
      <c r="JW481" s="85"/>
      <c r="JX481" s="85"/>
      <c r="JY481" s="85"/>
      <c r="JZ481" s="85"/>
      <c r="KA481" s="85"/>
      <c r="KB481" s="85"/>
      <c r="KC481" s="85"/>
    </row>
    <row r="482" spans="1:289" s="57" customFormat="1" ht="42.75" hidden="1" customHeight="1">
      <c r="A482" s="42"/>
      <c r="B482" s="19" t="s">
        <v>156</v>
      </c>
      <c r="C482" s="19" t="s">
        <v>157</v>
      </c>
      <c r="D482" s="5"/>
      <c r="E482" s="5"/>
      <c r="F482" s="5"/>
      <c r="G482" s="5"/>
      <c r="H482" s="5" t="s">
        <v>727</v>
      </c>
      <c r="I482" s="5" t="s">
        <v>736</v>
      </c>
      <c r="J482" s="5"/>
      <c r="K482" s="5"/>
      <c r="L482" s="5"/>
      <c r="M482" s="5"/>
      <c r="N482" s="5"/>
      <c r="O482" s="5"/>
      <c r="P482" s="5" t="s">
        <v>753</v>
      </c>
      <c r="Q482" s="5" t="s">
        <v>754</v>
      </c>
      <c r="R482" s="5" t="s">
        <v>209</v>
      </c>
      <c r="S482" s="5" t="s">
        <v>362</v>
      </c>
      <c r="T482" s="5" t="s">
        <v>370</v>
      </c>
      <c r="U482" s="5" t="s">
        <v>158</v>
      </c>
      <c r="V482" s="5"/>
      <c r="W482" s="19" t="str">
        <f>CONCATENATE(X482,"-",Y482,"-",Z482,AA482,,AB482,"-",AC482)</f>
        <v>5-11-JSCC-0001</v>
      </c>
      <c r="X482" s="19" t="s">
        <v>755</v>
      </c>
      <c r="Y482" s="19" t="s">
        <v>184</v>
      </c>
      <c r="Z482" s="19" t="s">
        <v>309</v>
      </c>
      <c r="AA482" s="19" t="s">
        <v>303</v>
      </c>
      <c r="AB482" s="19"/>
      <c r="AC482" s="19" t="s">
        <v>188</v>
      </c>
      <c r="AD482" s="5"/>
      <c r="AE482" s="19">
        <v>4</v>
      </c>
      <c r="AF482" s="19" t="s">
        <v>180</v>
      </c>
      <c r="AG482" s="19" t="s">
        <v>184</v>
      </c>
      <c r="AH482" s="19">
        <v>522</v>
      </c>
      <c r="AI482" s="19" t="s">
        <v>188</v>
      </c>
      <c r="AJ482" s="5"/>
      <c r="AK482" s="5"/>
      <c r="AL482" s="5" t="s">
        <v>121</v>
      </c>
      <c r="AM482" s="5"/>
      <c r="AN482" s="5" t="s">
        <v>167</v>
      </c>
      <c r="AO482" s="5" t="str">
        <f>CONCATENATE("0055-",B482,"-",C482,"-","4",".",AE482,".",AF482,".",AG482,".",AH482,"-",AL482,".",AN482,"-",AI482)</f>
        <v>0055-CPC-GA1-4.4.3.11.522-ATH2.RD-0001</v>
      </c>
      <c r="AP482" s="5" t="str">
        <f>CONCATENATE("0055-",B482,"-",C482,"-","4",".",AE482,".",AF482,".",AG482,".",AH482,"-",AL482,"-",AN482,"-",AI482,"_",BD482,"_",U482)</f>
        <v>0055-CPC-GA1-4.4.3.11.522-ATH2-RD-0001_A1_ER</v>
      </c>
      <c r="AQ482" s="13" t="s">
        <v>390</v>
      </c>
      <c r="AR482" s="13" t="s">
        <v>396</v>
      </c>
      <c r="AS482" s="13"/>
      <c r="AT482" s="13"/>
      <c r="AU482" s="13" t="s">
        <v>318</v>
      </c>
      <c r="AV482" s="13" t="s">
        <v>333</v>
      </c>
      <c r="AW482" s="13" t="str">
        <f>CONCATENATE(AQ482," ",AS482,CHAR(10),W482,CHAR(10),AU482)</f>
        <v>SIS Control Cabinet 
5-11-JSCC-0001
List of drawings</v>
      </c>
      <c r="AX482" s="13" t="str">
        <f>CONCATENATE(AR482," ",AT482,CHAR(10),W482,CHAR(10),AV482)</f>
        <v>Шкаф системный ПАЗ 
5-11-JSCC-0001
Ведомость документов</v>
      </c>
      <c r="AY482" s="5"/>
      <c r="AZ482" s="5" t="s">
        <v>490</v>
      </c>
      <c r="BA482" s="5" t="s">
        <v>489</v>
      </c>
      <c r="BB482" s="5" t="str">
        <f>IF(FW482&gt;0,"02",IF(FN482&gt;0,"01",IF(FE482&gt;0,"00",IF(EM482&gt;0,"G1",IF(ED482&gt;0,"F1",IF(DU482&gt;0,"E1",IF(DL482&gt;0,"D1",IF(DC482&gt;0,"C1",IF(CT482&gt;0,"B1",IF(BM482&gt;0,"A1","-"))))))))))</f>
        <v>A1</v>
      </c>
      <c r="BC482" s="167" t="str">
        <f t="shared" ref="BC482:BC486" si="468">IF(OR(BB482="A1",BB482="B1",BB482="C1",BB482="D1",BB482="E1",BB482="F1",BB482="G1",BB482="H1"),"IFR",IF(OR(BB482="00",BB482="01",BB482="02",BB482="03",BB482="04",BB482="05"),"IFU","-"))</f>
        <v>IFR</v>
      </c>
      <c r="BD482" s="5" t="str">
        <f t="shared" ref="BD482:BD486" si="469">BB482</f>
        <v>A1</v>
      </c>
      <c r="BE482" s="5"/>
      <c r="BF482" s="5"/>
      <c r="BG482" s="12"/>
      <c r="BH482" s="5"/>
      <c r="BI482" s="5"/>
      <c r="BJ482" s="54">
        <f>FB482-(28+15)</f>
        <v>44173</v>
      </c>
      <c r="BK482" s="54">
        <f ca="1">IF(BM482&gt;0,BL482,IF(BJ482&lt;TODAY(),WORKDAY(TODAY(),10),BJ482))</f>
        <v>44250</v>
      </c>
      <c r="BL482" s="193">
        <v>44250</v>
      </c>
      <c r="BM482" s="167" t="s">
        <v>785</v>
      </c>
      <c r="BN482" s="167"/>
      <c r="BO482" s="167"/>
      <c r="BP482" s="167"/>
      <c r="BQ482" s="167"/>
      <c r="BR482" s="157"/>
      <c r="BS482" s="157"/>
      <c r="BT482" s="157"/>
      <c r="BU482" s="157"/>
      <c r="BV482" s="157"/>
      <c r="BW482" s="147"/>
      <c r="BX482" s="147"/>
      <c r="BY482" s="147"/>
      <c r="BZ482" s="147"/>
      <c r="CA482" s="147"/>
      <c r="CB482" s="125"/>
      <c r="CC482" s="125"/>
      <c r="CD482" s="125"/>
      <c r="CE482" s="125"/>
      <c r="CF482" s="125"/>
      <c r="CG482" s="125"/>
      <c r="CH482" s="125"/>
      <c r="CI482" s="125"/>
      <c r="CJ482" s="125"/>
      <c r="CK482" s="125"/>
      <c r="CL482" s="24">
        <f>WORKDAY(BJ482,20)</f>
        <v>44201</v>
      </c>
      <c r="CM482" s="24">
        <f ca="1">IF(BM482&gt;0,WORKDAY(BK482,10),"-")</f>
        <v>44264</v>
      </c>
      <c r="CN482" s="54"/>
      <c r="CO482" s="117"/>
      <c r="CP482" s="34"/>
      <c r="CQ482" s="24">
        <f>WORKDAY(CL482,10)</f>
        <v>44215</v>
      </c>
      <c r="CR482" s="24" t="str">
        <f>IF(CO482&gt;0,WORKDAY(CM482,10),"-")</f>
        <v>-</v>
      </c>
      <c r="CS482" s="54"/>
      <c r="CT482" s="5"/>
      <c r="CU482" s="24" t="str">
        <f>IF(CT482&gt;0,WORKDAY(CQ482,10),"-")</f>
        <v>-</v>
      </c>
      <c r="CV482" s="24" t="str">
        <f>IF(CT482&gt;0,WORKDAY(CR482,10),"-")</f>
        <v>-</v>
      </c>
      <c r="CW482" s="54"/>
      <c r="CX482" s="5"/>
      <c r="CY482" s="34"/>
      <c r="CZ482" s="24" t="str">
        <f>IF(CX482&gt;0,WORKDAY(CU482,10),"-")</f>
        <v>-</v>
      </c>
      <c r="DA482" s="24" t="str">
        <f>IF(CX482&gt;0,WORKDAY(CV482,10),"-")</f>
        <v>-</v>
      </c>
      <c r="DB482" s="24"/>
      <c r="DC482" s="5"/>
      <c r="DD482" s="24" t="str">
        <f>IF(DC482&gt;0,WORKDAY(CZ482,10),"-")</f>
        <v>-</v>
      </c>
      <c r="DE482" s="24" t="str">
        <f>IF(DC482&gt;0,WORKDAY(DA482,10),"-")</f>
        <v>-</v>
      </c>
      <c r="DF482" s="5"/>
      <c r="DG482" s="5"/>
      <c r="DH482" s="54"/>
      <c r="DI482" s="24" t="str">
        <f>IF(DG482&gt;0,WORKDAY(DD482,10),"-")</f>
        <v>-</v>
      </c>
      <c r="DJ482" s="24" t="str">
        <f>IF(DG482&gt;0,WORKDAY(DE482,10),"-")</f>
        <v>-</v>
      </c>
      <c r="DK482" s="5"/>
      <c r="DL482" s="5"/>
      <c r="DM482" s="24" t="str">
        <f>IF(DL482&gt;0,WORKDAY(DI482,10),"-")</f>
        <v>-</v>
      </c>
      <c r="DN482" s="24" t="str">
        <f>IF(DL482&gt;0,WORKDAY(DJ482,10),"-")</f>
        <v>-</v>
      </c>
      <c r="DO482" s="5"/>
      <c r="DP482" s="5"/>
      <c r="DQ482" s="54"/>
      <c r="DR482" s="24" t="str">
        <f>IF(DP482&gt;0,WORKDAY(DM482,10),"-")</f>
        <v>-</v>
      </c>
      <c r="DS482" s="24" t="str">
        <f>IF(DP482&gt;0,WORKDAY(DN482,10),"-")</f>
        <v>-</v>
      </c>
      <c r="DT482" s="5"/>
      <c r="DU482" s="5"/>
      <c r="DV482" s="24" t="str">
        <f>IF(DU482&gt;0,WORKDAY(DR482,10),"-")</f>
        <v>-</v>
      </c>
      <c r="DW482" s="24" t="str">
        <f>IF(DU482&gt;0,WORKDAY(DS482,10),"-")</f>
        <v>-</v>
      </c>
      <c r="DX482" s="5"/>
      <c r="DY482" s="5"/>
      <c r="DZ482" s="54"/>
      <c r="EA482" s="24" t="str">
        <f>IF(DY482&gt;0,WORKDAY(DV482,10),"-")</f>
        <v>-</v>
      </c>
      <c r="EB482" s="24" t="str">
        <f>IF(DY482&gt;0,WORKDAY(DW482,10),"-")</f>
        <v>-</v>
      </c>
      <c r="EC482" s="5"/>
      <c r="ED482" s="5"/>
      <c r="EE482" s="24" t="str">
        <f>IF(ED482&gt;0,WORKDAY(EA482,10),"-")</f>
        <v>-</v>
      </c>
      <c r="EF482" s="24" t="str">
        <f>IF(ED482&gt;0,WORKDAY(EB482,10),"-")</f>
        <v>-</v>
      </c>
      <c r="EG482" s="5"/>
      <c r="EH482" s="5"/>
      <c r="EI482" s="54"/>
      <c r="EJ482" s="24" t="str">
        <f>IF(EH482&gt;0,WORKDAY(EE482,10),"-")</f>
        <v>-</v>
      </c>
      <c r="EK482" s="24" t="str">
        <f>IF(EH482&gt;0,WORKDAY(EF482,10),"-")</f>
        <v>-</v>
      </c>
      <c r="EL482" s="5"/>
      <c r="EM482" s="5"/>
      <c r="EN482" s="24" t="str">
        <f>IF(EM482&gt;0,WORKDAY(EJ482,10),"-")</f>
        <v>-</v>
      </c>
      <c r="EO482" s="24" t="str">
        <f>IF(EM482&gt;0,WORKDAY(EK482,10),"-")</f>
        <v>-</v>
      </c>
      <c r="EP482" s="5"/>
      <c r="EQ482" s="5"/>
      <c r="ER482" s="54"/>
      <c r="ES482" s="54"/>
      <c r="ET482" s="54"/>
      <c r="EU482" s="54"/>
      <c r="EV482" s="54"/>
      <c r="EW482" s="24"/>
      <c r="EX482" s="24"/>
      <c r="EY482" s="167"/>
      <c r="EZ482" s="167"/>
      <c r="FA482" s="193"/>
      <c r="FB482" s="214">
        <v>44216</v>
      </c>
      <c r="FC482" s="214">
        <f t="shared" ca="1" si="467"/>
        <v>44216</v>
      </c>
      <c r="FD482" s="167"/>
      <c r="FE482" s="167"/>
      <c r="FF482" s="24" t="str">
        <f>IF(FE482&gt;0,WORKDAY(FB482,10),"-")</f>
        <v>-</v>
      </c>
      <c r="FG482" s="24" t="str">
        <f>IF(FE482&gt;0,WORKDAY(FC482,10),"-")</f>
        <v>-</v>
      </c>
      <c r="FH482" s="5"/>
      <c r="FI482" s="5"/>
      <c r="FJ482" s="34"/>
      <c r="FK482" s="24">
        <f t="shared" ref="FK482:FK485" si="470">WORKDAY(FB482,20)</f>
        <v>44244</v>
      </c>
      <c r="FL482" s="24">
        <f>FK482</f>
        <v>44244</v>
      </c>
      <c r="FM482" s="167"/>
      <c r="FN482" s="167"/>
      <c r="FO482" s="24" t="str">
        <f>IF(FN482&gt;0,WORKDAY(FK482,10),"-")</f>
        <v>-</v>
      </c>
      <c r="FP482" s="24" t="str">
        <f>IF(FN482&gt;0,WORKDAY(FL482,10),"-")</f>
        <v>-</v>
      </c>
      <c r="FQ482" s="5"/>
      <c r="FR482" s="5"/>
      <c r="FS482" s="54"/>
      <c r="FT482" s="24">
        <f t="shared" ref="FT482:FT485" si="471">WORKDAY(FK482,20)</f>
        <v>44272</v>
      </c>
      <c r="FU482" s="24">
        <f>FT482</f>
        <v>44272</v>
      </c>
      <c r="FV482" s="5"/>
      <c r="FW482" s="5"/>
      <c r="FX482" s="24" t="str">
        <f>IF(FW482&gt;0,WORKDAY(FT482,10),"-")</f>
        <v>-</v>
      </c>
      <c r="FY482" s="24" t="str">
        <f>IF(FW482&gt;0,WORKDAY(FU482,10),"-")</f>
        <v>-</v>
      </c>
      <c r="FZ482" s="5"/>
      <c r="GA482" s="5"/>
      <c r="GB482" s="54"/>
      <c r="GC482" s="54"/>
      <c r="GD482" s="54"/>
      <c r="GE482" s="54"/>
      <c r="GF482" s="54"/>
      <c r="GG482" s="54"/>
      <c r="GH482" s="54"/>
      <c r="GI482" s="54"/>
      <c r="GJ482" s="54"/>
      <c r="GK482" s="54"/>
      <c r="GL482" s="54"/>
      <c r="GM482" s="54"/>
      <c r="GN482" s="54"/>
      <c r="GO482" s="54"/>
      <c r="GP482" s="54"/>
      <c r="GQ482" s="54"/>
      <c r="GR482" s="54"/>
      <c r="GS482" s="54"/>
      <c r="GT482" s="54"/>
      <c r="GU482" s="54"/>
      <c r="GV482" s="54"/>
      <c r="GW482" s="54"/>
      <c r="GX482" s="54"/>
      <c r="GY482" s="54"/>
      <c r="GZ482" s="193"/>
      <c r="HA482" s="54"/>
      <c r="HB482" s="54"/>
      <c r="HC482" s="54"/>
      <c r="HD482" s="34">
        <f t="shared" ca="1" si="432"/>
        <v>1</v>
      </c>
      <c r="HE482" s="25">
        <f t="shared" ca="1" si="457"/>
        <v>6.8389057750759875E-4</v>
      </c>
      <c r="HF482" s="25">
        <f t="shared" ca="1" si="458"/>
        <v>1.5197568389057751E-3</v>
      </c>
      <c r="HG482" s="25">
        <f t="shared" ca="1" si="459"/>
        <v>9.0543259557344079E-4</v>
      </c>
      <c r="HH482" s="25">
        <f t="shared" ca="1" si="460"/>
        <v>2.012072434607646E-3</v>
      </c>
      <c r="HI482" s="25"/>
      <c r="HJ482" s="25"/>
      <c r="HK482" s="5"/>
      <c r="HL482" s="24">
        <f t="shared" ca="1" si="427"/>
        <v>44250</v>
      </c>
      <c r="HM482" s="107"/>
      <c r="HN482" s="85"/>
      <c r="HO482" s="204" t="str">
        <f t="shared" si="433"/>
        <v>ожидание A1</v>
      </c>
      <c r="HP482" s="204" t="str">
        <f t="shared" si="434"/>
        <v>не выгружено 00</v>
      </c>
      <c r="HQ482" s="182" t="str">
        <f t="shared" si="435"/>
        <v>выгружено A1</v>
      </c>
      <c r="HR482" s="182" t="str">
        <f t="shared" si="436"/>
        <v>ожидание A1</v>
      </c>
      <c r="HS482" s="182" t="b">
        <f t="shared" si="437"/>
        <v>0</v>
      </c>
      <c r="HT482" s="182" t="str">
        <f t="shared" si="438"/>
        <v>ожидание замечаний</v>
      </c>
      <c r="HU482" s="182" t="str">
        <f t="shared" si="439"/>
        <v>0055-P2-GA1-CPC-TRM-00662</v>
      </c>
      <c r="HV482" s="191">
        <f t="shared" si="440"/>
        <v>44250</v>
      </c>
      <c r="HW482" s="184" t="str">
        <f t="shared" si="441"/>
        <v>ожидание A1</v>
      </c>
      <c r="HX482" s="191" t="str">
        <f t="shared" si="442"/>
        <v>ожидание A1</v>
      </c>
      <c r="HY482" s="183"/>
      <c r="HZ482" s="182" t="str">
        <f t="shared" si="443"/>
        <v>выгружено</v>
      </c>
      <c r="IA482" s="182" t="str">
        <f t="shared" si="444"/>
        <v>A1</v>
      </c>
      <c r="IB482" s="182" t="str">
        <f t="shared" si="445"/>
        <v>ожидание замечаний к ревизии</v>
      </c>
      <c r="IC482" s="182" t="str">
        <f t="shared" si="446"/>
        <v>A1</v>
      </c>
      <c r="ID482" s="182" t="str">
        <f t="shared" si="447"/>
        <v>A1</v>
      </c>
      <c r="IE482" s="185" t="str">
        <f t="shared" si="448"/>
        <v>1</v>
      </c>
      <c r="IF482" s="135" t="s">
        <v>705</v>
      </c>
      <c r="IG482" s="181">
        <v>1</v>
      </c>
      <c r="IH482" s="85"/>
      <c r="II482" s="85"/>
      <c r="IJ482" s="85"/>
      <c r="IK482" s="85"/>
      <c r="IL482" s="85"/>
      <c r="IM482" s="85"/>
      <c r="IN482" s="85"/>
      <c r="IO482" s="85"/>
      <c r="IP482" s="85"/>
      <c r="IQ482" s="85"/>
      <c r="IR482" s="85"/>
      <c r="IS482" s="85"/>
      <c r="IT482" s="85"/>
      <c r="IU482" s="85"/>
      <c r="IV482" s="85"/>
      <c r="IW482" s="85"/>
      <c r="IX482" s="85"/>
      <c r="IY482" s="85"/>
      <c r="IZ482" s="85"/>
      <c r="JA482" s="85"/>
      <c r="JB482" s="85"/>
      <c r="JC482" s="85"/>
      <c r="JD482" s="85"/>
      <c r="JE482" s="85"/>
      <c r="JF482" s="85"/>
      <c r="JG482" s="85"/>
      <c r="JH482" s="85"/>
      <c r="JI482" s="85"/>
      <c r="JJ482" s="85"/>
      <c r="JK482" s="85"/>
      <c r="JL482" s="85"/>
      <c r="JM482" s="85"/>
      <c r="JN482" s="85"/>
      <c r="JO482" s="85"/>
      <c r="JP482" s="85"/>
      <c r="JQ482" s="85"/>
      <c r="JR482" s="85"/>
      <c r="JS482" s="85"/>
      <c r="JT482" s="85"/>
      <c r="JU482" s="85"/>
      <c r="JV482" s="85"/>
      <c r="JW482" s="85"/>
      <c r="JX482" s="85"/>
      <c r="JY482" s="85"/>
      <c r="JZ482" s="85"/>
      <c r="KA482" s="85"/>
      <c r="KB482" s="85"/>
      <c r="KC482" s="85"/>
    </row>
    <row r="483" spans="1:289" s="57" customFormat="1" ht="42.75" hidden="1" customHeight="1">
      <c r="A483" s="42"/>
      <c r="B483" s="19" t="s">
        <v>156</v>
      </c>
      <c r="C483" s="19" t="s">
        <v>157</v>
      </c>
      <c r="D483" s="5"/>
      <c r="E483" s="5"/>
      <c r="F483" s="5"/>
      <c r="G483" s="5"/>
      <c r="H483" s="5" t="s">
        <v>727</v>
      </c>
      <c r="I483" s="5" t="s">
        <v>736</v>
      </c>
      <c r="J483" s="5"/>
      <c r="K483" s="5"/>
      <c r="L483" s="5"/>
      <c r="M483" s="5"/>
      <c r="N483" s="5"/>
      <c r="O483" s="5"/>
      <c r="P483" s="5" t="s">
        <v>753</v>
      </c>
      <c r="Q483" s="5" t="s">
        <v>754</v>
      </c>
      <c r="R483" s="5" t="s">
        <v>209</v>
      </c>
      <c r="S483" s="5" t="s">
        <v>362</v>
      </c>
      <c r="T483" s="5" t="s">
        <v>370</v>
      </c>
      <c r="U483" s="5" t="s">
        <v>158</v>
      </c>
      <c r="V483" s="5"/>
      <c r="W483" s="19" t="str">
        <f>CONCATENATE(X483,"-",Y483,"-",Z483,AA483,,AB483,"-",AC483)</f>
        <v>5-11-JSCC-0001</v>
      </c>
      <c r="X483" s="19" t="s">
        <v>755</v>
      </c>
      <c r="Y483" s="19" t="s">
        <v>184</v>
      </c>
      <c r="Z483" s="19" t="s">
        <v>309</v>
      </c>
      <c r="AA483" s="19" t="s">
        <v>303</v>
      </c>
      <c r="AB483" s="19"/>
      <c r="AC483" s="19" t="s">
        <v>188</v>
      </c>
      <c r="AD483" s="5"/>
      <c r="AE483" s="19">
        <v>4</v>
      </c>
      <c r="AF483" s="19" t="s">
        <v>180</v>
      </c>
      <c r="AG483" s="19" t="s">
        <v>184</v>
      </c>
      <c r="AH483" s="19">
        <v>522</v>
      </c>
      <c r="AI483" s="19" t="s">
        <v>188</v>
      </c>
      <c r="AJ483" s="5"/>
      <c r="AK483" s="5"/>
      <c r="AL483" s="5" t="s">
        <v>121</v>
      </c>
      <c r="AM483" s="5"/>
      <c r="AN483" s="5" t="s">
        <v>168</v>
      </c>
      <c r="AO483" s="5" t="str">
        <f>CONCATENATE("0055-",B483,"-",C483,"-","4",".",AE483,".",AF483,".",AG483,".",AH483,"-",AL483,".",AN483,"-",AI483)</f>
        <v>0055-CPC-GA1-4.4.3.11.522-ATH2.SP-0001</v>
      </c>
      <c r="AP483" s="5" t="str">
        <f>CONCATENATE("0055-",B483,"-",C483,"-","4",".",AE483,".",AF483,".",AG483,".",AH483,"-",AL483,"-",AN483,"-",AI483,"_",BD483,"_",U483)</f>
        <v>0055-CPC-GA1-4.4.3.11.522-ATH2-SP-0001_A1_ER</v>
      </c>
      <c r="AQ483" s="13" t="s">
        <v>390</v>
      </c>
      <c r="AR483" s="13" t="s">
        <v>396</v>
      </c>
      <c r="AS483" s="13"/>
      <c r="AT483" s="13"/>
      <c r="AU483" s="13" t="s">
        <v>319</v>
      </c>
      <c r="AV483" s="13" t="s">
        <v>334</v>
      </c>
      <c r="AW483" s="13" t="str">
        <f>CONCATENATE(AQ483," ",AS483,CHAR(10),W483,CHAR(10),AU483)</f>
        <v>SIS Control Cabinet 
5-11-JSCC-0001
List of elements</v>
      </c>
      <c r="AX483" s="13" t="str">
        <f>CONCATENATE(AR483," ",AT483,CHAR(10),W483,CHAR(10),AV483)</f>
        <v>Шкаф системный ПАЗ 
5-11-JSCC-0001
Перечень элементов</v>
      </c>
      <c r="AY483" s="5"/>
      <c r="AZ483" s="5" t="s">
        <v>490</v>
      </c>
      <c r="BA483" s="5" t="s">
        <v>489</v>
      </c>
      <c r="BB483" s="5" t="str">
        <f>IF(FW483&gt;0,"02",IF(FN483&gt;0,"01",IF(FE483&gt;0,"00",IF(EM483&gt;0,"G1",IF(ED483&gt;0,"F1",IF(DU483&gt;0,"E1",IF(DL483&gt;0,"D1",IF(DC483&gt;0,"C1",IF(CT483&gt;0,"B1",IF(BM483&gt;0,"A1","-"))))))))))</f>
        <v>A1</v>
      </c>
      <c r="BC483" s="167" t="str">
        <f t="shared" si="468"/>
        <v>IFR</v>
      </c>
      <c r="BD483" s="5" t="str">
        <f t="shared" si="469"/>
        <v>A1</v>
      </c>
      <c r="BE483" s="5"/>
      <c r="BF483" s="5"/>
      <c r="BG483" s="12"/>
      <c r="BH483" s="5"/>
      <c r="BI483" s="5"/>
      <c r="BJ483" s="54">
        <f>FB483-(28+15)</f>
        <v>44173</v>
      </c>
      <c r="BK483" s="54">
        <f ca="1">IF(BM483&gt;0,BL483,IF(BJ483&lt;TODAY(),WORKDAY(TODAY(),10),BJ483))</f>
        <v>44250</v>
      </c>
      <c r="BL483" s="193">
        <v>44250</v>
      </c>
      <c r="BM483" s="167" t="s">
        <v>785</v>
      </c>
      <c r="BN483" s="167"/>
      <c r="BO483" s="167"/>
      <c r="BP483" s="167"/>
      <c r="BQ483" s="167"/>
      <c r="BR483" s="157"/>
      <c r="BS483" s="157"/>
      <c r="BT483" s="157"/>
      <c r="BU483" s="157"/>
      <c r="BV483" s="157"/>
      <c r="BW483" s="147"/>
      <c r="BX483" s="147"/>
      <c r="BY483" s="147"/>
      <c r="BZ483" s="147"/>
      <c r="CA483" s="147"/>
      <c r="CB483" s="125"/>
      <c r="CC483" s="125"/>
      <c r="CD483" s="125"/>
      <c r="CE483" s="125"/>
      <c r="CF483" s="125"/>
      <c r="CG483" s="125"/>
      <c r="CH483" s="125"/>
      <c r="CI483" s="125"/>
      <c r="CJ483" s="125"/>
      <c r="CK483" s="125"/>
      <c r="CL483" s="24">
        <f>WORKDAY(BJ483,20)</f>
        <v>44201</v>
      </c>
      <c r="CM483" s="24">
        <f ca="1">IF(BM483&gt;0,WORKDAY(BK483,10),"-")</f>
        <v>44264</v>
      </c>
      <c r="CN483" s="54"/>
      <c r="CO483" s="117"/>
      <c r="CP483" s="34"/>
      <c r="CQ483" s="24">
        <f>WORKDAY(CL483,10)</f>
        <v>44215</v>
      </c>
      <c r="CR483" s="24" t="str">
        <f>IF(CO483&gt;0,WORKDAY(CM483,10),"-")</f>
        <v>-</v>
      </c>
      <c r="CS483" s="54"/>
      <c r="CT483" s="5"/>
      <c r="CU483" s="24" t="str">
        <f>IF(CT483&gt;0,WORKDAY(CQ483,10),"-")</f>
        <v>-</v>
      </c>
      <c r="CV483" s="24" t="str">
        <f>IF(CT483&gt;0,WORKDAY(CR483,10),"-")</f>
        <v>-</v>
      </c>
      <c r="CW483" s="54"/>
      <c r="CX483" s="5"/>
      <c r="CY483" s="34"/>
      <c r="CZ483" s="24" t="str">
        <f>IF(CX483&gt;0,WORKDAY(CU483,10),"-")</f>
        <v>-</v>
      </c>
      <c r="DA483" s="24" t="str">
        <f>IF(CX483&gt;0,WORKDAY(CV483,10),"-")</f>
        <v>-</v>
      </c>
      <c r="DB483" s="24"/>
      <c r="DC483" s="5"/>
      <c r="DD483" s="24" t="str">
        <f>IF(DC483&gt;0,WORKDAY(CZ483,10),"-")</f>
        <v>-</v>
      </c>
      <c r="DE483" s="24" t="str">
        <f>IF(DC483&gt;0,WORKDAY(DA483,10),"-")</f>
        <v>-</v>
      </c>
      <c r="DF483" s="5"/>
      <c r="DG483" s="5"/>
      <c r="DH483" s="54"/>
      <c r="DI483" s="24" t="str">
        <f>IF(DG483&gt;0,WORKDAY(DD483,10),"-")</f>
        <v>-</v>
      </c>
      <c r="DJ483" s="24" t="str">
        <f>IF(DG483&gt;0,WORKDAY(DE483,10),"-")</f>
        <v>-</v>
      </c>
      <c r="DK483" s="5"/>
      <c r="DL483" s="5"/>
      <c r="DM483" s="24" t="str">
        <f>IF(DL483&gt;0,WORKDAY(DI483,10),"-")</f>
        <v>-</v>
      </c>
      <c r="DN483" s="24" t="str">
        <f>IF(DL483&gt;0,WORKDAY(DJ483,10),"-")</f>
        <v>-</v>
      </c>
      <c r="DO483" s="5"/>
      <c r="DP483" s="5"/>
      <c r="DQ483" s="54"/>
      <c r="DR483" s="24" t="str">
        <f>IF(DP483&gt;0,WORKDAY(DM483,10),"-")</f>
        <v>-</v>
      </c>
      <c r="DS483" s="24" t="str">
        <f>IF(DP483&gt;0,WORKDAY(DN483,10),"-")</f>
        <v>-</v>
      </c>
      <c r="DT483" s="5"/>
      <c r="DU483" s="5"/>
      <c r="DV483" s="24" t="str">
        <f>IF(DU483&gt;0,WORKDAY(DR483,10),"-")</f>
        <v>-</v>
      </c>
      <c r="DW483" s="24" t="str">
        <f>IF(DU483&gt;0,WORKDAY(DS483,10),"-")</f>
        <v>-</v>
      </c>
      <c r="DX483" s="5"/>
      <c r="DY483" s="5"/>
      <c r="DZ483" s="54"/>
      <c r="EA483" s="24" t="str">
        <f>IF(DY483&gt;0,WORKDAY(DV483,10),"-")</f>
        <v>-</v>
      </c>
      <c r="EB483" s="24" t="str">
        <f>IF(DY483&gt;0,WORKDAY(DW483,10),"-")</f>
        <v>-</v>
      </c>
      <c r="EC483" s="5"/>
      <c r="ED483" s="5"/>
      <c r="EE483" s="24" t="str">
        <f>IF(ED483&gt;0,WORKDAY(EA483,10),"-")</f>
        <v>-</v>
      </c>
      <c r="EF483" s="24" t="str">
        <f>IF(ED483&gt;0,WORKDAY(EB483,10),"-")</f>
        <v>-</v>
      </c>
      <c r="EG483" s="5"/>
      <c r="EH483" s="5"/>
      <c r="EI483" s="54"/>
      <c r="EJ483" s="24" t="str">
        <f>IF(EH483&gt;0,WORKDAY(EE483,10),"-")</f>
        <v>-</v>
      </c>
      <c r="EK483" s="24" t="str">
        <f>IF(EH483&gt;0,WORKDAY(EF483,10),"-")</f>
        <v>-</v>
      </c>
      <c r="EL483" s="5"/>
      <c r="EM483" s="5"/>
      <c r="EN483" s="24" t="str">
        <f>IF(EM483&gt;0,WORKDAY(EJ483,10),"-")</f>
        <v>-</v>
      </c>
      <c r="EO483" s="24" t="str">
        <f>IF(EM483&gt;0,WORKDAY(EK483,10),"-")</f>
        <v>-</v>
      </c>
      <c r="EP483" s="5"/>
      <c r="EQ483" s="5"/>
      <c r="ER483" s="54"/>
      <c r="ES483" s="54"/>
      <c r="ET483" s="54"/>
      <c r="EU483" s="54"/>
      <c r="EV483" s="54"/>
      <c r="EW483" s="24"/>
      <c r="EX483" s="24"/>
      <c r="EY483" s="167"/>
      <c r="EZ483" s="167"/>
      <c r="FA483" s="193"/>
      <c r="FB483" s="214">
        <v>44216</v>
      </c>
      <c r="FC483" s="214">
        <f t="shared" ca="1" si="467"/>
        <v>44216</v>
      </c>
      <c r="FD483" s="167"/>
      <c r="FE483" s="167"/>
      <c r="FF483" s="24" t="str">
        <f>IF(FE483&gt;0,WORKDAY(FB483,10),"-")</f>
        <v>-</v>
      </c>
      <c r="FG483" s="24" t="str">
        <f>IF(FE483&gt;0,WORKDAY(FC483,10),"-")</f>
        <v>-</v>
      </c>
      <c r="FH483" s="5"/>
      <c r="FI483" s="5"/>
      <c r="FJ483" s="34"/>
      <c r="FK483" s="24">
        <f t="shared" si="470"/>
        <v>44244</v>
      </c>
      <c r="FL483" s="24">
        <f>FK483</f>
        <v>44244</v>
      </c>
      <c r="FM483" s="5"/>
      <c r="FN483" s="5"/>
      <c r="FO483" s="24" t="str">
        <f>IF(FN483&gt;0,WORKDAY(FK483,10),"-")</f>
        <v>-</v>
      </c>
      <c r="FP483" s="24" t="str">
        <f>IF(FN483&gt;0,WORKDAY(FL483,10),"-")</f>
        <v>-</v>
      </c>
      <c r="FQ483" s="5"/>
      <c r="FR483" s="5"/>
      <c r="FS483" s="54"/>
      <c r="FT483" s="24">
        <f t="shared" si="471"/>
        <v>44272</v>
      </c>
      <c r="FU483" s="24">
        <f>FT483</f>
        <v>44272</v>
      </c>
      <c r="FV483" s="5"/>
      <c r="FW483" s="5"/>
      <c r="FX483" s="24" t="str">
        <f>IF(FW483&gt;0,WORKDAY(FT483,10),"-")</f>
        <v>-</v>
      </c>
      <c r="FY483" s="24" t="str">
        <f>IF(FW483&gt;0,WORKDAY(FU483,10),"-")</f>
        <v>-</v>
      </c>
      <c r="FZ483" s="5"/>
      <c r="GA483" s="5"/>
      <c r="GB483" s="54"/>
      <c r="GC483" s="54"/>
      <c r="GD483" s="54"/>
      <c r="GE483" s="54"/>
      <c r="GF483" s="54"/>
      <c r="GG483" s="54"/>
      <c r="GH483" s="54"/>
      <c r="GI483" s="54"/>
      <c r="GJ483" s="54"/>
      <c r="GK483" s="54"/>
      <c r="GL483" s="54"/>
      <c r="GM483" s="54"/>
      <c r="GN483" s="54"/>
      <c r="GO483" s="54"/>
      <c r="GP483" s="54"/>
      <c r="GQ483" s="54"/>
      <c r="GR483" s="54"/>
      <c r="GS483" s="54"/>
      <c r="GT483" s="54"/>
      <c r="GU483" s="54"/>
      <c r="GV483" s="54"/>
      <c r="GW483" s="54"/>
      <c r="GX483" s="54"/>
      <c r="GY483" s="54"/>
      <c r="GZ483" s="193"/>
      <c r="HA483" s="54"/>
      <c r="HB483" s="54"/>
      <c r="HC483" s="54"/>
      <c r="HD483" s="34">
        <f t="shared" ca="1" si="432"/>
        <v>1</v>
      </c>
      <c r="HE483" s="25">
        <f t="shared" ca="1" si="457"/>
        <v>6.8389057750759875E-4</v>
      </c>
      <c r="HF483" s="25">
        <f t="shared" ca="1" si="458"/>
        <v>1.5197568389057751E-3</v>
      </c>
      <c r="HG483" s="25">
        <f t="shared" ca="1" si="459"/>
        <v>9.0543259557344079E-4</v>
      </c>
      <c r="HH483" s="25">
        <f t="shared" ca="1" si="460"/>
        <v>2.012072434607646E-3</v>
      </c>
      <c r="HI483" s="25"/>
      <c r="HJ483" s="25"/>
      <c r="HK483" s="5"/>
      <c r="HL483" s="24">
        <f t="shared" ca="1" si="427"/>
        <v>44250</v>
      </c>
      <c r="HM483" s="107"/>
      <c r="HN483" s="85"/>
      <c r="HO483" s="204" t="str">
        <f t="shared" si="433"/>
        <v>ожидание A1</v>
      </c>
      <c r="HP483" s="204" t="str">
        <f t="shared" si="434"/>
        <v>не выгружено 00</v>
      </c>
      <c r="HQ483" s="182" t="str">
        <f t="shared" si="435"/>
        <v>выгружено A1</v>
      </c>
      <c r="HR483" s="182" t="str">
        <f t="shared" si="436"/>
        <v>ожидание A1</v>
      </c>
      <c r="HS483" s="182" t="b">
        <f t="shared" si="437"/>
        <v>0</v>
      </c>
      <c r="HT483" s="182" t="str">
        <f t="shared" si="438"/>
        <v>ожидание замечаний</v>
      </c>
      <c r="HU483" s="182" t="str">
        <f t="shared" si="439"/>
        <v>0055-P2-GA1-CPC-TRM-00662</v>
      </c>
      <c r="HV483" s="191">
        <f t="shared" si="440"/>
        <v>44250</v>
      </c>
      <c r="HW483" s="184" t="str">
        <f t="shared" si="441"/>
        <v>ожидание A1</v>
      </c>
      <c r="HX483" s="191" t="str">
        <f t="shared" si="442"/>
        <v>ожидание A1</v>
      </c>
      <c r="HY483" s="183"/>
      <c r="HZ483" s="182" t="str">
        <f t="shared" si="443"/>
        <v>выгружено</v>
      </c>
      <c r="IA483" s="182" t="str">
        <f t="shared" si="444"/>
        <v>A1</v>
      </c>
      <c r="IB483" s="182" t="str">
        <f t="shared" si="445"/>
        <v>ожидание замечаний к ревизии</v>
      </c>
      <c r="IC483" s="182" t="str">
        <f t="shared" si="446"/>
        <v>A1</v>
      </c>
      <c r="ID483" s="182" t="str">
        <f t="shared" si="447"/>
        <v>A1</v>
      </c>
      <c r="IE483" s="185" t="str">
        <f t="shared" si="448"/>
        <v>1</v>
      </c>
      <c r="IF483" s="135" t="s">
        <v>705</v>
      </c>
      <c r="IG483" s="181">
        <v>1</v>
      </c>
      <c r="IH483" s="85"/>
      <c r="II483" s="85"/>
      <c r="IJ483" s="85"/>
      <c r="IK483" s="85"/>
      <c r="IL483" s="85"/>
      <c r="IM483" s="85"/>
      <c r="IN483" s="85"/>
      <c r="IO483" s="85"/>
      <c r="IP483" s="85"/>
      <c r="IQ483" s="85"/>
      <c r="IR483" s="85"/>
      <c r="IS483" s="85"/>
      <c r="IT483" s="85"/>
      <c r="IU483" s="85"/>
      <c r="IV483" s="85"/>
      <c r="IW483" s="85"/>
      <c r="IX483" s="85"/>
      <c r="IY483" s="85"/>
      <c r="IZ483" s="85"/>
      <c r="JA483" s="85"/>
      <c r="JB483" s="85"/>
      <c r="JC483" s="85"/>
      <c r="JD483" s="85"/>
      <c r="JE483" s="85"/>
      <c r="JF483" s="85"/>
      <c r="JG483" s="85"/>
      <c r="JH483" s="85"/>
      <c r="JI483" s="85"/>
      <c r="JJ483" s="85"/>
      <c r="JK483" s="85"/>
      <c r="JL483" s="85"/>
      <c r="JM483" s="85"/>
      <c r="JN483" s="85"/>
      <c r="JO483" s="85"/>
      <c r="JP483" s="85"/>
      <c r="JQ483" s="85"/>
      <c r="JR483" s="85"/>
      <c r="JS483" s="85"/>
      <c r="JT483" s="85"/>
      <c r="JU483" s="85"/>
      <c r="JV483" s="85"/>
      <c r="JW483" s="85"/>
      <c r="JX483" s="85"/>
      <c r="JY483" s="85"/>
      <c r="JZ483" s="85"/>
      <c r="KA483" s="85"/>
      <c r="KB483" s="85"/>
      <c r="KC483" s="85"/>
    </row>
    <row r="484" spans="1:289" s="57" customFormat="1" ht="42.75" hidden="1" customHeight="1">
      <c r="A484" s="42"/>
      <c r="B484" s="19" t="s">
        <v>156</v>
      </c>
      <c r="C484" s="19" t="s">
        <v>157</v>
      </c>
      <c r="D484" s="5"/>
      <c r="E484" s="5"/>
      <c r="F484" s="5"/>
      <c r="G484" s="5"/>
      <c r="H484" s="5" t="s">
        <v>727</v>
      </c>
      <c r="I484" s="5" t="s">
        <v>736</v>
      </c>
      <c r="J484" s="5"/>
      <c r="K484" s="5"/>
      <c r="L484" s="5"/>
      <c r="M484" s="5"/>
      <c r="N484" s="5"/>
      <c r="O484" s="5"/>
      <c r="P484" s="5" t="s">
        <v>753</v>
      </c>
      <c r="Q484" s="5" t="s">
        <v>754</v>
      </c>
      <c r="R484" s="5" t="s">
        <v>209</v>
      </c>
      <c r="S484" s="5" t="s">
        <v>362</v>
      </c>
      <c r="T484" s="5" t="s">
        <v>370</v>
      </c>
      <c r="U484" s="5" t="s">
        <v>158</v>
      </c>
      <c r="V484" s="5"/>
      <c r="W484" s="19" t="str">
        <f>CONCATENATE(X484,"-",Y484,"-",Z484,AA484,,AB484,"-",AC484)</f>
        <v>5-11-JSCC-0001</v>
      </c>
      <c r="X484" s="19" t="s">
        <v>755</v>
      </c>
      <c r="Y484" s="19" t="s">
        <v>184</v>
      </c>
      <c r="Z484" s="19" t="s">
        <v>309</v>
      </c>
      <c r="AA484" s="19" t="s">
        <v>303</v>
      </c>
      <c r="AB484" s="19"/>
      <c r="AC484" s="19" t="s">
        <v>188</v>
      </c>
      <c r="AD484" s="5"/>
      <c r="AE484" s="19">
        <v>4</v>
      </c>
      <c r="AF484" s="19" t="s">
        <v>180</v>
      </c>
      <c r="AG484" s="19" t="s">
        <v>184</v>
      </c>
      <c r="AH484" s="19">
        <v>522</v>
      </c>
      <c r="AI484" s="19" t="s">
        <v>188</v>
      </c>
      <c r="AJ484" s="5"/>
      <c r="AK484" s="5"/>
      <c r="AL484" s="5" t="s">
        <v>121</v>
      </c>
      <c r="AM484" s="5"/>
      <c r="AN484" s="5" t="s">
        <v>169</v>
      </c>
      <c r="AO484" s="5" t="str">
        <f>CONCATENATE("0055-",B484,"-",C484,"-","4",".",AE484,".",AF484,".",AG484,".",AH484,"-",AL484,".",AN484,"-",AI484)</f>
        <v>0055-CPC-GA1-4.4.3.11.522-ATH2.V0-0001</v>
      </c>
      <c r="AP484" s="5" t="str">
        <f>CONCATENATE("0055-",B484,"-",C484,"-","4",".",AE484,".",AF484,".",AG484,".",AH484,"-",AL484,"-",AN484,"-",AI484,"_",BD484,"_",U484)</f>
        <v>0055-CPC-GA1-4.4.3.11.522-ATH2-V0-0001_A1_ER</v>
      </c>
      <c r="AQ484" s="13" t="s">
        <v>390</v>
      </c>
      <c r="AR484" s="13" t="s">
        <v>396</v>
      </c>
      <c r="AS484" s="13"/>
      <c r="AT484" s="13"/>
      <c r="AU484" s="13" t="s">
        <v>320</v>
      </c>
      <c r="AV484" s="13" t="s">
        <v>335</v>
      </c>
      <c r="AW484" s="13" t="str">
        <f>CONCATENATE(AQ484," ",AS484,CHAR(10),W484,CHAR(10),AU484)</f>
        <v>SIS Control Cabinet 
5-11-JSCC-0001
General view drawings</v>
      </c>
      <c r="AX484" s="13" t="str">
        <f>CONCATENATE(AR484," ",AT484,CHAR(10),W484,CHAR(10),AV484)</f>
        <v>Шкаф системный ПАЗ 
5-11-JSCC-0001
Чертеж общего вида</v>
      </c>
      <c r="AY484" s="5"/>
      <c r="AZ484" s="5" t="s">
        <v>490</v>
      </c>
      <c r="BA484" s="5" t="s">
        <v>489</v>
      </c>
      <c r="BB484" s="5" t="str">
        <f>IF(FW484&gt;0,"02",IF(FN484&gt;0,"01",IF(FE484&gt;0,"00",IF(EM484&gt;0,"G1",IF(ED484&gt;0,"F1",IF(DU484&gt;0,"E1",IF(DL484&gt;0,"D1",IF(DC484&gt;0,"C1",IF(CT484&gt;0,"B1",IF(BM484&gt;0,"A1","-"))))))))))</f>
        <v>A1</v>
      </c>
      <c r="BC484" s="167" t="str">
        <f t="shared" si="468"/>
        <v>IFR</v>
      </c>
      <c r="BD484" s="5" t="str">
        <f t="shared" si="469"/>
        <v>A1</v>
      </c>
      <c r="BE484" s="5"/>
      <c r="BF484" s="5"/>
      <c r="BG484" s="12"/>
      <c r="BH484" s="5"/>
      <c r="BI484" s="5"/>
      <c r="BJ484" s="54">
        <f>FB484-(28+15)</f>
        <v>44173</v>
      </c>
      <c r="BK484" s="54">
        <f ca="1">IF(BM484&gt;0,BL484,IF(BJ484&lt;TODAY(),WORKDAY(TODAY(),10),BJ484))</f>
        <v>44250</v>
      </c>
      <c r="BL484" s="193">
        <v>44250</v>
      </c>
      <c r="BM484" s="167" t="s">
        <v>785</v>
      </c>
      <c r="BN484" s="167"/>
      <c r="BO484" s="167"/>
      <c r="BP484" s="167"/>
      <c r="BQ484" s="167"/>
      <c r="BR484" s="157"/>
      <c r="BS484" s="157"/>
      <c r="BT484" s="157"/>
      <c r="BU484" s="157"/>
      <c r="BV484" s="157"/>
      <c r="BW484" s="147"/>
      <c r="BX484" s="147"/>
      <c r="BY484" s="147"/>
      <c r="BZ484" s="147"/>
      <c r="CA484" s="147"/>
      <c r="CB484" s="125"/>
      <c r="CC484" s="125"/>
      <c r="CD484" s="125"/>
      <c r="CE484" s="125"/>
      <c r="CF484" s="125"/>
      <c r="CG484" s="125"/>
      <c r="CH484" s="125"/>
      <c r="CI484" s="125"/>
      <c r="CJ484" s="125"/>
      <c r="CK484" s="125"/>
      <c r="CL484" s="24">
        <f>WORKDAY(BJ484,20)</f>
        <v>44201</v>
      </c>
      <c r="CM484" s="24">
        <f ca="1">IF(BM484&gt;0,WORKDAY(BK484,10),"-")</f>
        <v>44264</v>
      </c>
      <c r="CN484" s="54"/>
      <c r="CO484" s="117"/>
      <c r="CP484" s="34"/>
      <c r="CQ484" s="24">
        <f>WORKDAY(CL484,10)</f>
        <v>44215</v>
      </c>
      <c r="CR484" s="24" t="str">
        <f>IF(CO484&gt;0,WORKDAY(CM484,10),"-")</f>
        <v>-</v>
      </c>
      <c r="CS484" s="54"/>
      <c r="CT484" s="5"/>
      <c r="CU484" s="24" t="str">
        <f>IF(CT484&gt;0,WORKDAY(CQ484,10),"-")</f>
        <v>-</v>
      </c>
      <c r="CV484" s="24" t="str">
        <f>IF(CT484&gt;0,WORKDAY(CR484,10),"-")</f>
        <v>-</v>
      </c>
      <c r="CW484" s="54"/>
      <c r="CX484" s="5"/>
      <c r="CY484" s="34"/>
      <c r="CZ484" s="24" t="str">
        <f>IF(CX484&gt;0,WORKDAY(CU484,10),"-")</f>
        <v>-</v>
      </c>
      <c r="DA484" s="24" t="str">
        <f>IF(CX484&gt;0,WORKDAY(CV484,10),"-")</f>
        <v>-</v>
      </c>
      <c r="DB484" s="24"/>
      <c r="DC484" s="5"/>
      <c r="DD484" s="24" t="str">
        <f>IF(DC484&gt;0,WORKDAY(CZ484,10),"-")</f>
        <v>-</v>
      </c>
      <c r="DE484" s="24" t="str">
        <f>IF(DC484&gt;0,WORKDAY(DA484,10),"-")</f>
        <v>-</v>
      </c>
      <c r="DF484" s="5"/>
      <c r="DG484" s="5"/>
      <c r="DH484" s="54"/>
      <c r="DI484" s="24" t="str">
        <f>IF(DG484&gt;0,WORKDAY(DD484,10),"-")</f>
        <v>-</v>
      </c>
      <c r="DJ484" s="24" t="str">
        <f>IF(DG484&gt;0,WORKDAY(DE484,10),"-")</f>
        <v>-</v>
      </c>
      <c r="DK484" s="5"/>
      <c r="DL484" s="5"/>
      <c r="DM484" s="24" t="str">
        <f>IF(DL484&gt;0,WORKDAY(DI484,10),"-")</f>
        <v>-</v>
      </c>
      <c r="DN484" s="24" t="str">
        <f>IF(DL484&gt;0,WORKDAY(DJ484,10),"-")</f>
        <v>-</v>
      </c>
      <c r="DO484" s="5"/>
      <c r="DP484" s="5"/>
      <c r="DQ484" s="54"/>
      <c r="DR484" s="24" t="str">
        <f>IF(DP484&gt;0,WORKDAY(DM484,10),"-")</f>
        <v>-</v>
      </c>
      <c r="DS484" s="24" t="str">
        <f>IF(DP484&gt;0,WORKDAY(DN484,10),"-")</f>
        <v>-</v>
      </c>
      <c r="DT484" s="5"/>
      <c r="DU484" s="5"/>
      <c r="DV484" s="24" t="str">
        <f>IF(DU484&gt;0,WORKDAY(DR484,10),"-")</f>
        <v>-</v>
      </c>
      <c r="DW484" s="24" t="str">
        <f>IF(DU484&gt;0,WORKDAY(DS484,10),"-")</f>
        <v>-</v>
      </c>
      <c r="DX484" s="5"/>
      <c r="DY484" s="5"/>
      <c r="DZ484" s="54"/>
      <c r="EA484" s="24" t="str">
        <f>IF(DY484&gt;0,WORKDAY(DV484,10),"-")</f>
        <v>-</v>
      </c>
      <c r="EB484" s="24" t="str">
        <f>IF(DY484&gt;0,WORKDAY(DW484,10),"-")</f>
        <v>-</v>
      </c>
      <c r="EC484" s="5"/>
      <c r="ED484" s="5"/>
      <c r="EE484" s="24" t="str">
        <f>IF(ED484&gt;0,WORKDAY(EA484,10),"-")</f>
        <v>-</v>
      </c>
      <c r="EF484" s="24" t="str">
        <f>IF(ED484&gt;0,WORKDAY(EB484,10),"-")</f>
        <v>-</v>
      </c>
      <c r="EG484" s="5"/>
      <c r="EH484" s="5"/>
      <c r="EI484" s="54"/>
      <c r="EJ484" s="24" t="str">
        <f>IF(EH484&gt;0,WORKDAY(EE484,10),"-")</f>
        <v>-</v>
      </c>
      <c r="EK484" s="24" t="str">
        <f>IF(EH484&gt;0,WORKDAY(EF484,10),"-")</f>
        <v>-</v>
      </c>
      <c r="EL484" s="5"/>
      <c r="EM484" s="5"/>
      <c r="EN484" s="24" t="str">
        <f>IF(EM484&gt;0,WORKDAY(EJ484,10),"-")</f>
        <v>-</v>
      </c>
      <c r="EO484" s="24" t="str">
        <f>IF(EM484&gt;0,WORKDAY(EK484,10),"-")</f>
        <v>-</v>
      </c>
      <c r="EP484" s="5"/>
      <c r="EQ484" s="5"/>
      <c r="ER484" s="54"/>
      <c r="ES484" s="54"/>
      <c r="ET484" s="54"/>
      <c r="EU484" s="54"/>
      <c r="EV484" s="54"/>
      <c r="EW484" s="24"/>
      <c r="EX484" s="24"/>
      <c r="EY484" s="167"/>
      <c r="EZ484" s="167"/>
      <c r="FA484" s="193"/>
      <c r="FB484" s="214">
        <v>44216</v>
      </c>
      <c r="FC484" s="214">
        <f t="shared" ca="1" si="467"/>
        <v>44216</v>
      </c>
      <c r="FD484" s="167"/>
      <c r="FE484" s="167"/>
      <c r="FF484" s="24" t="str">
        <f>IF(FE484&gt;0,WORKDAY(FB484,10),"-")</f>
        <v>-</v>
      </c>
      <c r="FG484" s="24" t="str">
        <f>IF(FE484&gt;0,WORKDAY(FC484,10),"-")</f>
        <v>-</v>
      </c>
      <c r="FH484" s="5"/>
      <c r="FI484" s="5"/>
      <c r="FJ484" s="34"/>
      <c r="FK484" s="24">
        <f t="shared" si="470"/>
        <v>44244</v>
      </c>
      <c r="FL484" s="24">
        <f>FK484</f>
        <v>44244</v>
      </c>
      <c r="FM484" s="5"/>
      <c r="FN484" s="5"/>
      <c r="FO484" s="24" t="str">
        <f>IF(FN484&gt;0,WORKDAY(FK484,10),"-")</f>
        <v>-</v>
      </c>
      <c r="FP484" s="24" t="str">
        <f>IF(FN484&gt;0,WORKDAY(FL484,10),"-")</f>
        <v>-</v>
      </c>
      <c r="FQ484" s="5"/>
      <c r="FR484" s="5"/>
      <c r="FS484" s="54"/>
      <c r="FT484" s="24">
        <f t="shared" si="471"/>
        <v>44272</v>
      </c>
      <c r="FU484" s="24">
        <f>FT484</f>
        <v>44272</v>
      </c>
      <c r="FV484" s="5"/>
      <c r="FW484" s="5"/>
      <c r="FX484" s="24" t="str">
        <f>IF(FW484&gt;0,WORKDAY(FT484,10),"-")</f>
        <v>-</v>
      </c>
      <c r="FY484" s="24" t="str">
        <f>IF(FW484&gt;0,WORKDAY(FU484,10),"-")</f>
        <v>-</v>
      </c>
      <c r="FZ484" s="5"/>
      <c r="GA484" s="5"/>
      <c r="GB484" s="54"/>
      <c r="GC484" s="54"/>
      <c r="GD484" s="54"/>
      <c r="GE484" s="54"/>
      <c r="GF484" s="54"/>
      <c r="GG484" s="54"/>
      <c r="GH484" s="54"/>
      <c r="GI484" s="54"/>
      <c r="GJ484" s="54"/>
      <c r="GK484" s="54"/>
      <c r="GL484" s="54"/>
      <c r="GM484" s="54"/>
      <c r="GN484" s="54"/>
      <c r="GO484" s="54"/>
      <c r="GP484" s="54"/>
      <c r="GQ484" s="54"/>
      <c r="GR484" s="54"/>
      <c r="GS484" s="54"/>
      <c r="GT484" s="54"/>
      <c r="GU484" s="54"/>
      <c r="GV484" s="54"/>
      <c r="GW484" s="54"/>
      <c r="GX484" s="54"/>
      <c r="GY484" s="54"/>
      <c r="GZ484" s="193"/>
      <c r="HA484" s="54"/>
      <c r="HB484" s="54"/>
      <c r="HC484" s="54"/>
      <c r="HD484" s="34">
        <f t="shared" ca="1" si="432"/>
        <v>1</v>
      </c>
      <c r="HE484" s="25">
        <f t="shared" ca="1" si="457"/>
        <v>6.8389057750759875E-4</v>
      </c>
      <c r="HF484" s="25">
        <f t="shared" ca="1" si="458"/>
        <v>1.5197568389057751E-3</v>
      </c>
      <c r="HG484" s="25">
        <f t="shared" ca="1" si="459"/>
        <v>9.0543259557344079E-4</v>
      </c>
      <c r="HH484" s="25">
        <f t="shared" ca="1" si="460"/>
        <v>2.012072434607646E-3</v>
      </c>
      <c r="HI484" s="25"/>
      <c r="HJ484" s="25"/>
      <c r="HK484" s="5"/>
      <c r="HL484" s="24">
        <f t="shared" ca="1" si="427"/>
        <v>44250</v>
      </c>
      <c r="HM484" s="107"/>
      <c r="HN484" s="85"/>
      <c r="HO484" s="204" t="str">
        <f t="shared" si="433"/>
        <v>ожидание A1</v>
      </c>
      <c r="HP484" s="204" t="str">
        <f t="shared" si="434"/>
        <v>не выгружено 00</v>
      </c>
      <c r="HQ484" s="182" t="str">
        <f t="shared" si="435"/>
        <v>выгружено A1</v>
      </c>
      <c r="HR484" s="182" t="str">
        <f t="shared" si="436"/>
        <v>ожидание A1</v>
      </c>
      <c r="HS484" s="182" t="b">
        <f t="shared" si="437"/>
        <v>0</v>
      </c>
      <c r="HT484" s="182" t="str">
        <f t="shared" si="438"/>
        <v>ожидание замечаний</v>
      </c>
      <c r="HU484" s="182" t="str">
        <f t="shared" si="439"/>
        <v>0055-P2-GA1-CPC-TRM-00662</v>
      </c>
      <c r="HV484" s="191">
        <f t="shared" si="440"/>
        <v>44250</v>
      </c>
      <c r="HW484" s="184" t="str">
        <f t="shared" si="441"/>
        <v>ожидание A1</v>
      </c>
      <c r="HX484" s="191" t="str">
        <f t="shared" si="442"/>
        <v>ожидание A1</v>
      </c>
      <c r="HY484" s="183"/>
      <c r="HZ484" s="182" t="str">
        <f t="shared" si="443"/>
        <v>выгружено</v>
      </c>
      <c r="IA484" s="182" t="str">
        <f t="shared" si="444"/>
        <v>A1</v>
      </c>
      <c r="IB484" s="182" t="str">
        <f t="shared" si="445"/>
        <v>ожидание замечаний к ревизии</v>
      </c>
      <c r="IC484" s="182" t="str">
        <f t="shared" si="446"/>
        <v>A1</v>
      </c>
      <c r="ID484" s="182" t="str">
        <f t="shared" si="447"/>
        <v>A1</v>
      </c>
      <c r="IE484" s="185" t="str">
        <f t="shared" si="448"/>
        <v>1</v>
      </c>
      <c r="IF484" s="135" t="s">
        <v>705</v>
      </c>
      <c r="IG484" s="181">
        <v>1</v>
      </c>
      <c r="IH484" s="85"/>
      <c r="II484" s="85"/>
      <c r="IJ484" s="85"/>
      <c r="IK484" s="85"/>
      <c r="IL484" s="85"/>
      <c r="IM484" s="85"/>
      <c r="IN484" s="85"/>
      <c r="IO484" s="85"/>
      <c r="IP484" s="85"/>
      <c r="IQ484" s="85"/>
      <c r="IR484" s="85"/>
      <c r="IS484" s="85"/>
      <c r="IT484" s="85"/>
      <c r="IU484" s="85"/>
      <c r="IV484" s="85"/>
      <c r="IW484" s="85"/>
      <c r="IX484" s="85"/>
      <c r="IY484" s="85"/>
      <c r="IZ484" s="85"/>
      <c r="JA484" s="85"/>
      <c r="JB484" s="85"/>
      <c r="JC484" s="85"/>
      <c r="JD484" s="85"/>
      <c r="JE484" s="85"/>
      <c r="JF484" s="85"/>
      <c r="JG484" s="85"/>
      <c r="JH484" s="85"/>
      <c r="JI484" s="85"/>
      <c r="JJ484" s="85"/>
      <c r="JK484" s="85"/>
      <c r="JL484" s="85"/>
      <c r="JM484" s="85"/>
      <c r="JN484" s="85"/>
      <c r="JO484" s="85"/>
      <c r="JP484" s="85"/>
      <c r="JQ484" s="85"/>
      <c r="JR484" s="85"/>
      <c r="JS484" s="85"/>
      <c r="JT484" s="85"/>
      <c r="JU484" s="85"/>
      <c r="JV484" s="85"/>
      <c r="JW484" s="85"/>
      <c r="JX484" s="85"/>
      <c r="JY484" s="85"/>
      <c r="JZ484" s="85"/>
      <c r="KA484" s="85"/>
      <c r="KB484" s="85"/>
      <c r="KC484" s="85"/>
    </row>
    <row r="485" spans="1:289" s="57" customFormat="1" ht="42.75" hidden="1" customHeight="1">
      <c r="A485" s="42"/>
      <c r="B485" s="19" t="s">
        <v>156</v>
      </c>
      <c r="C485" s="19" t="s">
        <v>157</v>
      </c>
      <c r="D485" s="5"/>
      <c r="E485" s="5"/>
      <c r="F485" s="5"/>
      <c r="G485" s="5"/>
      <c r="H485" s="5" t="s">
        <v>727</v>
      </c>
      <c r="I485" s="5" t="s">
        <v>736</v>
      </c>
      <c r="J485" s="5"/>
      <c r="K485" s="5"/>
      <c r="L485" s="5"/>
      <c r="M485" s="5"/>
      <c r="N485" s="5"/>
      <c r="O485" s="5"/>
      <c r="P485" s="5" t="s">
        <v>753</v>
      </c>
      <c r="Q485" s="5" t="s">
        <v>754</v>
      </c>
      <c r="R485" s="5" t="s">
        <v>209</v>
      </c>
      <c r="S485" s="5" t="s">
        <v>362</v>
      </c>
      <c r="T485" s="5" t="s">
        <v>370</v>
      </c>
      <c r="U485" s="5" t="s">
        <v>158</v>
      </c>
      <c r="V485" s="5"/>
      <c r="W485" s="19" t="str">
        <f>CONCATENATE(X485,"-",Y485,"-",Z485,AA485,,AB485,"-",AC485)</f>
        <v>5-11-JSCC-0001</v>
      </c>
      <c r="X485" s="19" t="s">
        <v>755</v>
      </c>
      <c r="Y485" s="19" t="s">
        <v>184</v>
      </c>
      <c r="Z485" s="19" t="s">
        <v>309</v>
      </c>
      <c r="AA485" s="19" t="s">
        <v>303</v>
      </c>
      <c r="AB485" s="19"/>
      <c r="AC485" s="19" t="s">
        <v>188</v>
      </c>
      <c r="AD485" s="5"/>
      <c r="AE485" s="19">
        <v>4</v>
      </c>
      <c r="AF485" s="19" t="s">
        <v>180</v>
      </c>
      <c r="AG485" s="19" t="s">
        <v>184</v>
      </c>
      <c r="AH485" s="19">
        <v>522</v>
      </c>
      <c r="AI485" s="19" t="s">
        <v>188</v>
      </c>
      <c r="AJ485" s="5"/>
      <c r="AK485" s="5"/>
      <c r="AL485" s="5" t="s">
        <v>121</v>
      </c>
      <c r="AM485" s="5"/>
      <c r="AN485" s="5" t="s">
        <v>170</v>
      </c>
      <c r="AO485" s="5" t="str">
        <f>CONCATENATE("0055-",B485,"-",C485,"-","4",".",AE485,".",AF485,".",AG485,".",AH485,"-",AL485,".",AN485,"-",AI485)</f>
        <v>0055-CPC-GA1-4.4.3.11.522-ATH2.SB-0001</v>
      </c>
      <c r="AP485" s="5" t="str">
        <f>CONCATENATE("0055-",B485,"-",C485,"-","4",".",AE485,".",AF485,".",AG485,".",AH485,"-",AL485,"-",AN485,"-",AI485,"_",BD485,"_",U485)</f>
        <v>0055-CPC-GA1-4.4.3.11.522-ATH2-SB-0001_A1_ER</v>
      </c>
      <c r="AQ485" s="13" t="s">
        <v>390</v>
      </c>
      <c r="AR485" s="13" t="s">
        <v>396</v>
      </c>
      <c r="AS485" s="13"/>
      <c r="AT485" s="13"/>
      <c r="AU485" s="13" t="s">
        <v>321</v>
      </c>
      <c r="AV485" s="13" t="s">
        <v>336</v>
      </c>
      <c r="AW485" s="13" t="str">
        <f>CONCATENATE(AQ485," ",AS485,CHAR(10),W485,CHAR(10),AU485)</f>
        <v>SIS Control Cabinet 
5-11-JSCC-0001
Electrical circuits</v>
      </c>
      <c r="AX485" s="13" t="str">
        <f>CONCATENATE(AR485," ",AT485,CHAR(10),W485,CHAR(10),AV485)</f>
        <v>Шкаф системный ПАЗ 
5-11-JSCC-0001
Схема электрическая принципиальная</v>
      </c>
      <c r="AY485" s="5"/>
      <c r="AZ485" s="5" t="s">
        <v>490</v>
      </c>
      <c r="BA485" s="5" t="s">
        <v>489</v>
      </c>
      <c r="BB485" s="5" t="str">
        <f>IF(FW485&gt;0,"02",IF(FN485&gt;0,"01",IF(FE485&gt;0,"00",IF(EM485&gt;0,"G1",IF(ED485&gt;0,"F1",IF(DU485&gt;0,"E1",IF(DL485&gt;0,"D1",IF(DC485&gt;0,"C1",IF(CT485&gt;0,"B1",IF(BM485&gt;0,"A1","-"))))))))))</f>
        <v>A1</v>
      </c>
      <c r="BC485" s="167" t="str">
        <f t="shared" si="468"/>
        <v>IFR</v>
      </c>
      <c r="BD485" s="5" t="str">
        <f t="shared" si="469"/>
        <v>A1</v>
      </c>
      <c r="BE485" s="5"/>
      <c r="BF485" s="5"/>
      <c r="BG485" s="12"/>
      <c r="BH485" s="5"/>
      <c r="BI485" s="5"/>
      <c r="BJ485" s="54">
        <f>FB485-(28+15)</f>
        <v>44173</v>
      </c>
      <c r="BK485" s="54">
        <f ca="1">IF(BM485&gt;0,BL485,IF(BJ485&lt;TODAY(),WORKDAY(TODAY(),10),BJ485))</f>
        <v>44250</v>
      </c>
      <c r="BL485" s="193">
        <v>44250</v>
      </c>
      <c r="BM485" s="167" t="s">
        <v>785</v>
      </c>
      <c r="BN485" s="167"/>
      <c r="BO485" s="167"/>
      <c r="BP485" s="167"/>
      <c r="BQ485" s="167"/>
      <c r="BR485" s="157"/>
      <c r="BS485" s="157"/>
      <c r="BT485" s="157"/>
      <c r="BU485" s="157"/>
      <c r="BV485" s="157"/>
      <c r="BW485" s="147"/>
      <c r="BX485" s="147"/>
      <c r="BY485" s="147"/>
      <c r="BZ485" s="147"/>
      <c r="CA485" s="147"/>
      <c r="CB485" s="125"/>
      <c r="CC485" s="125"/>
      <c r="CD485" s="125"/>
      <c r="CE485" s="125"/>
      <c r="CF485" s="125"/>
      <c r="CG485" s="125"/>
      <c r="CH485" s="125"/>
      <c r="CI485" s="125"/>
      <c r="CJ485" s="125"/>
      <c r="CK485" s="125"/>
      <c r="CL485" s="24">
        <f>WORKDAY(BJ485,20)</f>
        <v>44201</v>
      </c>
      <c r="CM485" s="24">
        <f ca="1">IF(BM485&gt;0,WORKDAY(BK485,10),"-")</f>
        <v>44264</v>
      </c>
      <c r="CN485" s="54"/>
      <c r="CO485" s="117"/>
      <c r="CP485" s="34"/>
      <c r="CQ485" s="24">
        <f>WORKDAY(CL485,10)</f>
        <v>44215</v>
      </c>
      <c r="CR485" s="24" t="str">
        <f>IF(CO485&gt;0,WORKDAY(CM485,10),"-")</f>
        <v>-</v>
      </c>
      <c r="CS485" s="54"/>
      <c r="CT485" s="5"/>
      <c r="CU485" s="24" t="str">
        <f>IF(CT485&gt;0,WORKDAY(CQ485,10),"-")</f>
        <v>-</v>
      </c>
      <c r="CV485" s="24" t="str">
        <f>IF(CT485&gt;0,WORKDAY(CR485,10),"-")</f>
        <v>-</v>
      </c>
      <c r="CW485" s="54"/>
      <c r="CX485" s="5"/>
      <c r="CY485" s="34"/>
      <c r="CZ485" s="24" t="str">
        <f>IF(CX485&gt;0,WORKDAY(CU485,10),"-")</f>
        <v>-</v>
      </c>
      <c r="DA485" s="24" t="str">
        <f>IF(CX485&gt;0,WORKDAY(CV485,10),"-")</f>
        <v>-</v>
      </c>
      <c r="DB485" s="24"/>
      <c r="DC485" s="5"/>
      <c r="DD485" s="24" t="str">
        <f>IF(DC485&gt;0,WORKDAY(CZ485,10),"-")</f>
        <v>-</v>
      </c>
      <c r="DE485" s="24" t="str">
        <f>IF(DC485&gt;0,WORKDAY(DA485,10),"-")</f>
        <v>-</v>
      </c>
      <c r="DF485" s="5"/>
      <c r="DG485" s="5"/>
      <c r="DH485" s="54"/>
      <c r="DI485" s="24" t="str">
        <f>IF(DG485&gt;0,WORKDAY(DD485,10),"-")</f>
        <v>-</v>
      </c>
      <c r="DJ485" s="24" t="str">
        <f>IF(DG485&gt;0,WORKDAY(DE485,10),"-")</f>
        <v>-</v>
      </c>
      <c r="DK485" s="5"/>
      <c r="DL485" s="5"/>
      <c r="DM485" s="24" t="str">
        <f>IF(DL485&gt;0,WORKDAY(DI485,10),"-")</f>
        <v>-</v>
      </c>
      <c r="DN485" s="24" t="str">
        <f>IF(DL485&gt;0,WORKDAY(DJ485,10),"-")</f>
        <v>-</v>
      </c>
      <c r="DO485" s="5"/>
      <c r="DP485" s="5"/>
      <c r="DQ485" s="54"/>
      <c r="DR485" s="24" t="str">
        <f>IF(DP485&gt;0,WORKDAY(DM485,10),"-")</f>
        <v>-</v>
      </c>
      <c r="DS485" s="24" t="str">
        <f>IF(DP485&gt;0,WORKDAY(DN485,10),"-")</f>
        <v>-</v>
      </c>
      <c r="DT485" s="5"/>
      <c r="DU485" s="5"/>
      <c r="DV485" s="24" t="str">
        <f>IF(DU485&gt;0,WORKDAY(DR485,10),"-")</f>
        <v>-</v>
      </c>
      <c r="DW485" s="24" t="str">
        <f>IF(DU485&gt;0,WORKDAY(DS485,10),"-")</f>
        <v>-</v>
      </c>
      <c r="DX485" s="5"/>
      <c r="DY485" s="5"/>
      <c r="DZ485" s="54"/>
      <c r="EA485" s="24" t="str">
        <f>IF(DY485&gt;0,WORKDAY(DV485,10),"-")</f>
        <v>-</v>
      </c>
      <c r="EB485" s="24" t="str">
        <f>IF(DY485&gt;0,WORKDAY(DW485,10),"-")</f>
        <v>-</v>
      </c>
      <c r="EC485" s="5"/>
      <c r="ED485" s="5"/>
      <c r="EE485" s="24" t="str">
        <f>IF(ED485&gt;0,WORKDAY(EA485,10),"-")</f>
        <v>-</v>
      </c>
      <c r="EF485" s="24" t="str">
        <f>IF(ED485&gt;0,WORKDAY(EB485,10),"-")</f>
        <v>-</v>
      </c>
      <c r="EG485" s="5"/>
      <c r="EH485" s="5"/>
      <c r="EI485" s="54"/>
      <c r="EJ485" s="24" t="str">
        <f>IF(EH485&gt;0,WORKDAY(EE485,10),"-")</f>
        <v>-</v>
      </c>
      <c r="EK485" s="24" t="str">
        <f>IF(EH485&gt;0,WORKDAY(EF485,10),"-")</f>
        <v>-</v>
      </c>
      <c r="EL485" s="5"/>
      <c r="EM485" s="5"/>
      <c r="EN485" s="24" t="str">
        <f>IF(EM485&gt;0,WORKDAY(EJ485,10),"-")</f>
        <v>-</v>
      </c>
      <c r="EO485" s="24" t="str">
        <f>IF(EM485&gt;0,WORKDAY(EK485,10),"-")</f>
        <v>-</v>
      </c>
      <c r="EP485" s="5"/>
      <c r="EQ485" s="5"/>
      <c r="ER485" s="54"/>
      <c r="ES485" s="54"/>
      <c r="ET485" s="54"/>
      <c r="EU485" s="54"/>
      <c r="EV485" s="54"/>
      <c r="EW485" s="24"/>
      <c r="EX485" s="24"/>
      <c r="EY485" s="167"/>
      <c r="EZ485" s="167"/>
      <c r="FA485" s="193"/>
      <c r="FB485" s="214">
        <v>44216</v>
      </c>
      <c r="FC485" s="214">
        <f t="shared" ca="1" si="467"/>
        <v>44216</v>
      </c>
      <c r="FD485" s="167"/>
      <c r="FE485" s="167"/>
      <c r="FF485" s="24" t="str">
        <f>IF(FE485&gt;0,WORKDAY(FB485,10),"-")</f>
        <v>-</v>
      </c>
      <c r="FG485" s="24" t="str">
        <f>IF(FE485&gt;0,WORKDAY(FC485,10),"-")</f>
        <v>-</v>
      </c>
      <c r="FH485" s="5"/>
      <c r="FI485" s="5"/>
      <c r="FJ485" s="34"/>
      <c r="FK485" s="24">
        <f t="shared" si="470"/>
        <v>44244</v>
      </c>
      <c r="FL485" s="24">
        <f>FK485</f>
        <v>44244</v>
      </c>
      <c r="FM485" s="5"/>
      <c r="FN485" s="5"/>
      <c r="FO485" s="24" t="str">
        <f>IF(FN485&gt;0,WORKDAY(FK485,10),"-")</f>
        <v>-</v>
      </c>
      <c r="FP485" s="24" t="str">
        <f>IF(FN485&gt;0,WORKDAY(FL485,10),"-")</f>
        <v>-</v>
      </c>
      <c r="FQ485" s="5"/>
      <c r="FR485" s="5"/>
      <c r="FS485" s="54"/>
      <c r="FT485" s="24">
        <f t="shared" si="471"/>
        <v>44272</v>
      </c>
      <c r="FU485" s="24">
        <f>FT485</f>
        <v>44272</v>
      </c>
      <c r="FV485" s="5"/>
      <c r="FW485" s="5"/>
      <c r="FX485" s="24" t="str">
        <f>IF(FW485&gt;0,WORKDAY(FT485,10),"-")</f>
        <v>-</v>
      </c>
      <c r="FY485" s="24" t="str">
        <f>IF(FW485&gt;0,WORKDAY(FU485,10),"-")</f>
        <v>-</v>
      </c>
      <c r="FZ485" s="5"/>
      <c r="GA485" s="5"/>
      <c r="GB485" s="54"/>
      <c r="GC485" s="54"/>
      <c r="GD485" s="54"/>
      <c r="GE485" s="54"/>
      <c r="GF485" s="54"/>
      <c r="GG485" s="54"/>
      <c r="GH485" s="54"/>
      <c r="GI485" s="54"/>
      <c r="GJ485" s="54"/>
      <c r="GK485" s="54"/>
      <c r="GL485" s="54"/>
      <c r="GM485" s="54"/>
      <c r="GN485" s="54"/>
      <c r="GO485" s="54"/>
      <c r="GP485" s="54"/>
      <c r="GQ485" s="54"/>
      <c r="GR485" s="54"/>
      <c r="GS485" s="54"/>
      <c r="GT485" s="54"/>
      <c r="GU485" s="54"/>
      <c r="GV485" s="54"/>
      <c r="GW485" s="54"/>
      <c r="GX485" s="54"/>
      <c r="GY485" s="54"/>
      <c r="GZ485" s="193"/>
      <c r="HA485" s="54"/>
      <c r="HB485" s="54"/>
      <c r="HC485" s="54"/>
      <c r="HD485" s="34">
        <f t="shared" ca="1" si="432"/>
        <v>1</v>
      </c>
      <c r="HE485" s="25">
        <f t="shared" ca="1" si="457"/>
        <v>6.8389057750759875E-4</v>
      </c>
      <c r="HF485" s="25">
        <f t="shared" ca="1" si="458"/>
        <v>1.5197568389057751E-3</v>
      </c>
      <c r="HG485" s="25">
        <f t="shared" ca="1" si="459"/>
        <v>9.0543259557344079E-4</v>
      </c>
      <c r="HH485" s="25">
        <f t="shared" ca="1" si="460"/>
        <v>2.012072434607646E-3</v>
      </c>
      <c r="HI485" s="25"/>
      <c r="HJ485" s="25"/>
      <c r="HK485" s="5"/>
      <c r="HL485" s="24">
        <f t="shared" ca="1" si="427"/>
        <v>44250</v>
      </c>
      <c r="HM485" s="107"/>
      <c r="HN485" s="85"/>
      <c r="HO485" s="204" t="str">
        <f t="shared" si="433"/>
        <v>ожидание A1</v>
      </c>
      <c r="HP485" s="204" t="str">
        <f t="shared" si="434"/>
        <v>не выгружено 00</v>
      </c>
      <c r="HQ485" s="182" t="str">
        <f t="shared" si="435"/>
        <v>выгружено A1</v>
      </c>
      <c r="HR485" s="182" t="str">
        <f t="shared" si="436"/>
        <v>ожидание A1</v>
      </c>
      <c r="HS485" s="182" t="b">
        <f t="shared" si="437"/>
        <v>0</v>
      </c>
      <c r="HT485" s="182" t="str">
        <f t="shared" si="438"/>
        <v>ожидание замечаний</v>
      </c>
      <c r="HU485" s="182" t="str">
        <f t="shared" si="439"/>
        <v>0055-P2-GA1-CPC-TRM-00662</v>
      </c>
      <c r="HV485" s="191">
        <f t="shared" si="440"/>
        <v>44250</v>
      </c>
      <c r="HW485" s="184" t="str">
        <f t="shared" si="441"/>
        <v>ожидание A1</v>
      </c>
      <c r="HX485" s="191" t="str">
        <f t="shared" si="442"/>
        <v>ожидание A1</v>
      </c>
      <c r="HY485" s="183"/>
      <c r="HZ485" s="182" t="str">
        <f t="shared" si="443"/>
        <v>выгружено</v>
      </c>
      <c r="IA485" s="182" t="str">
        <f t="shared" si="444"/>
        <v>A1</v>
      </c>
      <c r="IB485" s="182" t="str">
        <f t="shared" si="445"/>
        <v>ожидание замечаний к ревизии</v>
      </c>
      <c r="IC485" s="182" t="str">
        <f t="shared" si="446"/>
        <v>A1</v>
      </c>
      <c r="ID485" s="182" t="str">
        <f t="shared" si="447"/>
        <v>A1</v>
      </c>
      <c r="IE485" s="185" t="str">
        <f t="shared" si="448"/>
        <v>1</v>
      </c>
      <c r="IF485" s="135" t="s">
        <v>705</v>
      </c>
      <c r="IG485" s="181">
        <v>1</v>
      </c>
      <c r="IH485" s="85"/>
      <c r="II485" s="85"/>
      <c r="IJ485" s="85"/>
      <c r="IK485" s="85"/>
      <c r="IL485" s="85"/>
      <c r="IM485" s="85"/>
      <c r="IN485" s="85"/>
      <c r="IO485" s="85"/>
      <c r="IP485" s="85"/>
      <c r="IQ485" s="85"/>
      <c r="IR485" s="85"/>
      <c r="IS485" s="85"/>
      <c r="IT485" s="85"/>
      <c r="IU485" s="85"/>
      <c r="IV485" s="85"/>
      <c r="IW485" s="85"/>
      <c r="IX485" s="85"/>
      <c r="IY485" s="85"/>
      <c r="IZ485" s="85"/>
      <c r="JA485" s="85"/>
      <c r="JB485" s="85"/>
      <c r="JC485" s="85"/>
      <c r="JD485" s="85"/>
      <c r="JE485" s="85"/>
      <c r="JF485" s="85"/>
      <c r="JG485" s="85"/>
      <c r="JH485" s="85"/>
      <c r="JI485" s="85"/>
      <c r="JJ485" s="85"/>
      <c r="JK485" s="85"/>
      <c r="JL485" s="85"/>
      <c r="JM485" s="85"/>
      <c r="JN485" s="85"/>
      <c r="JO485" s="85"/>
      <c r="JP485" s="85"/>
      <c r="JQ485" s="85"/>
      <c r="JR485" s="85"/>
      <c r="JS485" s="85"/>
      <c r="JT485" s="85"/>
      <c r="JU485" s="85"/>
      <c r="JV485" s="85"/>
      <c r="JW485" s="85"/>
      <c r="JX485" s="85"/>
      <c r="JY485" s="85"/>
      <c r="JZ485" s="85"/>
      <c r="KA485" s="85"/>
      <c r="KB485" s="85"/>
      <c r="KC485" s="85"/>
    </row>
    <row r="486" spans="1:289" s="57" customFormat="1" ht="42.75" hidden="1" customHeight="1">
      <c r="A486" s="42"/>
      <c r="B486" s="19" t="s">
        <v>156</v>
      </c>
      <c r="C486" s="19" t="s">
        <v>157</v>
      </c>
      <c r="D486" s="5"/>
      <c r="E486" s="5"/>
      <c r="F486" s="5"/>
      <c r="G486" s="5"/>
      <c r="H486" s="5" t="s">
        <v>727</v>
      </c>
      <c r="I486" s="5" t="s">
        <v>736</v>
      </c>
      <c r="J486" s="5"/>
      <c r="K486" s="5"/>
      <c r="L486" s="5"/>
      <c r="M486" s="5"/>
      <c r="N486" s="5"/>
      <c r="O486" s="5"/>
      <c r="P486" s="5" t="s">
        <v>753</v>
      </c>
      <c r="Q486" s="5" t="s">
        <v>754</v>
      </c>
      <c r="R486" s="5" t="s">
        <v>209</v>
      </c>
      <c r="S486" s="5" t="s">
        <v>362</v>
      </c>
      <c r="T486" s="5" t="s">
        <v>370</v>
      </c>
      <c r="U486" s="5" t="s">
        <v>158</v>
      </c>
      <c r="V486" s="5"/>
      <c r="W486" s="19" t="str">
        <f>CONCATENATE(X486,"-",Y486,"-",Z486,AA486,,AB486,"-",AC486)</f>
        <v>5-11-JSCC-0001</v>
      </c>
      <c r="X486" s="19" t="s">
        <v>755</v>
      </c>
      <c r="Y486" s="19" t="s">
        <v>184</v>
      </c>
      <c r="Z486" s="19" t="s">
        <v>309</v>
      </c>
      <c r="AA486" s="19" t="s">
        <v>303</v>
      </c>
      <c r="AB486" s="19"/>
      <c r="AC486" s="19" t="s">
        <v>188</v>
      </c>
      <c r="AD486" s="5"/>
      <c r="AE486" s="19">
        <v>4</v>
      </c>
      <c r="AF486" s="19" t="s">
        <v>180</v>
      </c>
      <c r="AG486" s="19" t="s">
        <v>184</v>
      </c>
      <c r="AH486" s="19">
        <v>522</v>
      </c>
      <c r="AI486" s="19" t="s">
        <v>188</v>
      </c>
      <c r="AJ486" s="5"/>
      <c r="AK486" s="5"/>
      <c r="AL486" s="5" t="s">
        <v>121</v>
      </c>
      <c r="AM486" s="5"/>
      <c r="AN486" s="5" t="s">
        <v>546</v>
      </c>
      <c r="AO486" s="5" t="str">
        <f>CONCATENATE("0055-",B486,"-",C486,"-","4",".",AE486,".",AF486,".",AG486,".",AH486,"-",AL486,".",AN486,"-",AI486)</f>
        <v>0055-CPC-GA1-4.4.3.11.522-ATH2.JH-0001</v>
      </c>
      <c r="AP486" s="5" t="str">
        <f>CONCATENATE("0055-",B486,"-",C486,"-","4",".",AE486,".",AF486,".",AG486,".",AH486,"-",AL486,"-",AN486,"-",AI486,"_",BD486,"_",U486)</f>
        <v>0055-CPC-GA1-4.4.3.11.522-ATH2-JH-0001_-_ER</v>
      </c>
      <c r="AQ486" s="13" t="s">
        <v>390</v>
      </c>
      <c r="AR486" s="13" t="s">
        <v>396</v>
      </c>
      <c r="AS486" s="13"/>
      <c r="AT486" s="13"/>
      <c r="AU486" s="13" t="s">
        <v>286</v>
      </c>
      <c r="AV486" s="13" t="s">
        <v>287</v>
      </c>
      <c r="AW486" s="13" t="str">
        <f>CONCATENATE(AQ486," ",AS486,CHAR(10),W486,CHAR(10),AU486)</f>
        <v>SIS Control Cabinet 
5-11-JSCC-0001
Passport</v>
      </c>
      <c r="AX486" s="13" t="str">
        <f>CONCATENATE(AR486," ",AT486,CHAR(10),W486,CHAR(10),AV486)</f>
        <v>Шкаф системный ПАЗ 
5-11-JSCC-0001
Паспорт</v>
      </c>
      <c r="AY486" s="5"/>
      <c r="AZ486" s="5" t="s">
        <v>490</v>
      </c>
      <c r="BA486" s="5" t="s">
        <v>489</v>
      </c>
      <c r="BB486" s="5" t="str">
        <f>IF(FW486&gt;0,"02",IF(FN486&gt;0,"01",IF(FE486&gt;0,"00",IF(EM486&gt;0,"G1",IF(ED486&gt;0,"F1",IF(DU486&gt;0,"E1",IF(DL486&gt;0,"D1",IF(DC486&gt;0,"C1",IF(CT486&gt;0,"B1",IF(BM486&gt;0,"A1","-"))))))))))</f>
        <v>-</v>
      </c>
      <c r="BC486" s="167" t="str">
        <f t="shared" si="468"/>
        <v>-</v>
      </c>
      <c r="BD486" s="5" t="str">
        <f t="shared" si="469"/>
        <v>-</v>
      </c>
      <c r="BE486" s="5"/>
      <c r="BF486" s="5"/>
      <c r="BG486" s="12"/>
      <c r="BH486" s="5"/>
      <c r="BI486" s="5"/>
      <c r="BJ486" s="54">
        <f>FB486-(28+15)</f>
        <v>44227</v>
      </c>
      <c r="BK486" s="54">
        <f ca="1">IF(BM486&gt;0,BL486,IF(BJ486&lt;TODAY(),WORKDAY(TODAY(),10),BJ486))</f>
        <v>44294</v>
      </c>
      <c r="BL486" s="54"/>
      <c r="BM486" s="5"/>
      <c r="BN486" s="167"/>
      <c r="BO486" s="167"/>
      <c r="BP486" s="167"/>
      <c r="BQ486" s="167"/>
      <c r="BR486" s="157"/>
      <c r="BS486" s="157"/>
      <c r="BT486" s="157"/>
      <c r="BU486" s="157"/>
      <c r="BV486" s="157"/>
      <c r="BW486" s="147"/>
      <c r="BX486" s="147"/>
      <c r="BY486" s="147"/>
      <c r="BZ486" s="147"/>
      <c r="CA486" s="147"/>
      <c r="CB486" s="125"/>
      <c r="CC486" s="125"/>
      <c r="CD486" s="125"/>
      <c r="CE486" s="125"/>
      <c r="CF486" s="125"/>
      <c r="CG486" s="125"/>
      <c r="CH486" s="125"/>
      <c r="CI486" s="125"/>
      <c r="CJ486" s="125"/>
      <c r="CK486" s="125"/>
      <c r="CL486" s="24">
        <f>WORKDAY(BJ486,20)</f>
        <v>44253</v>
      </c>
      <c r="CM486" s="24" t="str">
        <f>IF(BM486&gt;0,WORKDAY(BK486,10),"-")</f>
        <v>-</v>
      </c>
      <c r="CN486" s="54"/>
      <c r="CO486" s="117"/>
      <c r="CP486" s="34">
        <v>3</v>
      </c>
      <c r="CQ486" s="24">
        <f>WORKDAY(CL486,10)</f>
        <v>44267</v>
      </c>
      <c r="CR486" s="24" t="str">
        <f>IF(CO486&gt;0,WORKDAY(CM486,10),"-")</f>
        <v>-</v>
      </c>
      <c r="CS486" s="54"/>
      <c r="CT486" s="5"/>
      <c r="CU486" s="24" t="str">
        <f>IF(CT486&gt;0,WORKDAY(CQ486,10),"-")</f>
        <v>-</v>
      </c>
      <c r="CV486" s="24" t="str">
        <f>IF(CT486&gt;0,WORKDAY(CR486,10),"-")</f>
        <v>-</v>
      </c>
      <c r="CW486" s="54"/>
      <c r="CX486" s="5"/>
      <c r="CY486" s="34"/>
      <c r="CZ486" s="24" t="str">
        <f>IF(CX486&gt;0,WORKDAY(CU486,10),"-")</f>
        <v>-</v>
      </c>
      <c r="DA486" s="24" t="str">
        <f>IF(CX486&gt;0,WORKDAY(CV486,10),"-")</f>
        <v>-</v>
      </c>
      <c r="DB486" s="24"/>
      <c r="DC486" s="5"/>
      <c r="DD486" s="24" t="str">
        <f>IF(DC486&gt;0,WORKDAY(CZ486,10),"-")</f>
        <v>-</v>
      </c>
      <c r="DE486" s="24" t="str">
        <f>IF(DC486&gt;0,WORKDAY(DA486,10),"-")</f>
        <v>-</v>
      </c>
      <c r="DF486" s="5"/>
      <c r="DG486" s="5"/>
      <c r="DH486" s="54"/>
      <c r="DI486" s="24" t="str">
        <f>IF(DG486&gt;0,WORKDAY(DD486,10),"-")</f>
        <v>-</v>
      </c>
      <c r="DJ486" s="24" t="str">
        <f>IF(DG486&gt;0,WORKDAY(DE486,10),"-")</f>
        <v>-</v>
      </c>
      <c r="DK486" s="5"/>
      <c r="DL486" s="5"/>
      <c r="DM486" s="24" t="str">
        <f>IF(DL486&gt;0,WORKDAY(DI486,10),"-")</f>
        <v>-</v>
      </c>
      <c r="DN486" s="24" t="str">
        <f>IF(DL486&gt;0,WORKDAY(DJ486,10),"-")</f>
        <v>-</v>
      </c>
      <c r="DO486" s="5"/>
      <c r="DP486" s="5"/>
      <c r="DQ486" s="54"/>
      <c r="DR486" s="24" t="str">
        <f>IF(DP486&gt;0,WORKDAY(DM486,10),"-")</f>
        <v>-</v>
      </c>
      <c r="DS486" s="24" t="str">
        <f>IF(DP486&gt;0,WORKDAY(DN486,10),"-")</f>
        <v>-</v>
      </c>
      <c r="DT486" s="5"/>
      <c r="DU486" s="5"/>
      <c r="DV486" s="24" t="str">
        <f>IF(DU486&gt;0,WORKDAY(DR486,10),"-")</f>
        <v>-</v>
      </c>
      <c r="DW486" s="24" t="str">
        <f>IF(DU486&gt;0,WORKDAY(DS486,10),"-")</f>
        <v>-</v>
      </c>
      <c r="DX486" s="5"/>
      <c r="DY486" s="5"/>
      <c r="DZ486" s="54"/>
      <c r="EA486" s="24" t="str">
        <f>IF(DY486&gt;0,WORKDAY(DV486,10),"-")</f>
        <v>-</v>
      </c>
      <c r="EB486" s="24" t="str">
        <f>IF(DY486&gt;0,WORKDAY(DW486,10),"-")</f>
        <v>-</v>
      </c>
      <c r="EC486" s="5"/>
      <c r="ED486" s="5"/>
      <c r="EE486" s="24" t="str">
        <f>IF(ED486&gt;0,WORKDAY(EA486,10),"-")</f>
        <v>-</v>
      </c>
      <c r="EF486" s="24" t="str">
        <f>IF(ED486&gt;0,WORKDAY(EB486,10),"-")</f>
        <v>-</v>
      </c>
      <c r="EG486" s="5"/>
      <c r="EH486" s="5"/>
      <c r="EI486" s="54"/>
      <c r="EJ486" s="24" t="str">
        <f>IF(EH486&gt;0,WORKDAY(EE486,10),"-")</f>
        <v>-</v>
      </c>
      <c r="EK486" s="24" t="str">
        <f>IF(EH486&gt;0,WORKDAY(EF486,10),"-")</f>
        <v>-</v>
      </c>
      <c r="EL486" s="5"/>
      <c r="EM486" s="5"/>
      <c r="EN486" s="24" t="str">
        <f>IF(EM486&gt;0,WORKDAY(EJ486,10),"-")</f>
        <v>-</v>
      </c>
      <c r="EO486" s="24" t="str">
        <f>IF(EM486&gt;0,WORKDAY(EK486,10),"-")</f>
        <v>-</v>
      </c>
      <c r="EP486" s="5"/>
      <c r="EQ486" s="5"/>
      <c r="ER486" s="54"/>
      <c r="ES486" s="54"/>
      <c r="ET486" s="54"/>
      <c r="EU486" s="54"/>
      <c r="EV486" s="54"/>
      <c r="EW486" s="24"/>
      <c r="EX486" s="24"/>
      <c r="EY486" s="167"/>
      <c r="EZ486" s="167"/>
      <c r="FA486" s="193"/>
      <c r="FB486" s="214">
        <v>44270</v>
      </c>
      <c r="FC486" s="214">
        <f t="shared" ca="1" si="467"/>
        <v>44270</v>
      </c>
      <c r="FD486" s="167"/>
      <c r="FE486" s="167"/>
      <c r="FF486" s="24" t="str">
        <f>IF(FE486&gt;0,WORKDAY(FB486,10),"-")</f>
        <v>-</v>
      </c>
      <c r="FG486" s="24" t="str">
        <f>IF(FE486&gt;0,WORKDAY(FC486,10),"-")</f>
        <v>-</v>
      </c>
      <c r="FH486" s="167"/>
      <c r="FI486" s="167"/>
      <c r="FJ486" s="196">
        <v>1</v>
      </c>
      <c r="FK486" s="24"/>
      <c r="FL486" s="24">
        <f>FK486</f>
        <v>0</v>
      </c>
      <c r="FM486" s="5"/>
      <c r="FN486" s="5"/>
      <c r="FO486" s="24" t="str">
        <f>IF(FN486&gt;0,WORKDAY(FK486,10),"-")</f>
        <v>-</v>
      </c>
      <c r="FP486" s="24" t="str">
        <f>IF(FN486&gt;0,WORKDAY(FL486,10),"-")</f>
        <v>-</v>
      </c>
      <c r="FQ486" s="5"/>
      <c r="FR486" s="5"/>
      <c r="FS486" s="54"/>
      <c r="FT486" s="24"/>
      <c r="FU486" s="24">
        <f>FT486</f>
        <v>0</v>
      </c>
      <c r="FV486" s="5"/>
      <c r="FW486" s="5"/>
      <c r="FX486" s="24" t="str">
        <f>IF(FW486&gt;0,WORKDAY(FT486,10),"-")</f>
        <v>-</v>
      </c>
      <c r="FY486" s="24" t="str">
        <f>IF(FW486&gt;0,WORKDAY(FU486,10),"-")</f>
        <v>-</v>
      </c>
      <c r="FZ486" s="5"/>
      <c r="GA486" s="5"/>
      <c r="GB486" s="54"/>
      <c r="GC486" s="54"/>
      <c r="GD486" s="54"/>
      <c r="GE486" s="54"/>
      <c r="GF486" s="54"/>
      <c r="GG486" s="54"/>
      <c r="GH486" s="54"/>
      <c r="GI486" s="54"/>
      <c r="GJ486" s="54"/>
      <c r="GK486" s="54"/>
      <c r="GL486" s="54"/>
      <c r="GM486" s="54"/>
      <c r="GN486" s="54"/>
      <c r="GO486" s="54"/>
      <c r="GP486" s="54"/>
      <c r="GQ486" s="54"/>
      <c r="GR486" s="54"/>
      <c r="GS486" s="54"/>
      <c r="GT486" s="54"/>
      <c r="GU486" s="54"/>
      <c r="GV486" s="54"/>
      <c r="GW486" s="54"/>
      <c r="GX486" s="54"/>
      <c r="GY486" s="54"/>
      <c r="GZ486" s="193"/>
      <c r="HA486" s="54"/>
      <c r="HB486" s="54"/>
      <c r="HC486" s="54"/>
      <c r="HD486" s="34">
        <f t="shared" ca="1" si="432"/>
        <v>1</v>
      </c>
      <c r="HE486" s="25">
        <f t="shared" si="457"/>
        <v>0</v>
      </c>
      <c r="HF486" s="25">
        <f t="shared" ca="1" si="458"/>
        <v>1.5197568389057751E-3</v>
      </c>
      <c r="HG486" s="25">
        <f t="shared" si="459"/>
        <v>0</v>
      </c>
      <c r="HH486" s="25">
        <f t="shared" ca="1" si="460"/>
        <v>2.012072434607646E-3</v>
      </c>
      <c r="HI486" s="25"/>
      <c r="HJ486" s="25"/>
      <c r="HK486" s="5"/>
      <c r="HL486" s="24" t="str">
        <f t="shared" ca="1" si="427"/>
        <v>-</v>
      </c>
      <c r="HM486" s="107"/>
      <c r="HN486" s="85"/>
      <c r="HO486" s="204" t="str">
        <f t="shared" si="433"/>
        <v>не выгружено A1</v>
      </c>
      <c r="HP486" s="204" t="str">
        <f t="shared" si="434"/>
        <v>не выгружено 00</v>
      </c>
      <c r="HQ486" s="182" t="str">
        <f t="shared" si="435"/>
        <v>не выгружено A1</v>
      </c>
      <c r="HR486" s="182" t="str">
        <f t="shared" si="436"/>
        <v>не выгружено A1</v>
      </c>
      <c r="HS486" s="182" t="b">
        <f t="shared" si="437"/>
        <v>0</v>
      </c>
      <c r="HT486" s="182" t="str">
        <f t="shared" si="438"/>
        <v>не выгружено A1</v>
      </c>
      <c r="HU486" s="182" t="str">
        <f t="shared" si="439"/>
        <v>не выгружено A1</v>
      </c>
      <c r="HV486" s="191" t="str">
        <f t="shared" si="440"/>
        <v>не выгружено A1</v>
      </c>
      <c r="HW486" s="184" t="str">
        <f t="shared" si="441"/>
        <v>не выгружено A1</v>
      </c>
      <c r="HX486" s="191" t="str">
        <f t="shared" si="442"/>
        <v>не выгружено A1</v>
      </c>
      <c r="HY486" s="183"/>
      <c r="HZ486" s="182" t="str">
        <f t="shared" si="443"/>
        <v>не выгружено</v>
      </c>
      <c r="IA486" s="182" t="str">
        <f t="shared" si="444"/>
        <v>A1</v>
      </c>
      <c r="IB486" s="182" t="str">
        <f t="shared" si="445"/>
        <v>не выгружено</v>
      </c>
      <c r="IC486" s="182" t="str">
        <f t="shared" si="446"/>
        <v>A1</v>
      </c>
      <c r="ID486" s="182" t="str">
        <f t="shared" si="447"/>
        <v>A1</v>
      </c>
      <c r="IE486" s="185" t="str">
        <f t="shared" si="448"/>
        <v>выгрузить A1</v>
      </c>
      <c r="IF486" s="135" t="s">
        <v>705</v>
      </c>
      <c r="IG486" s="181">
        <v>1</v>
      </c>
      <c r="IH486" s="85"/>
      <c r="II486" s="85"/>
      <c r="IJ486" s="85"/>
      <c r="IK486" s="85"/>
      <c r="IL486" s="85"/>
      <c r="IM486" s="85"/>
      <c r="IN486" s="85"/>
      <c r="IO486" s="85"/>
      <c r="IP486" s="85"/>
      <c r="IQ486" s="85"/>
      <c r="IR486" s="85"/>
      <c r="IS486" s="85"/>
      <c r="IT486" s="85"/>
      <c r="IU486" s="85"/>
      <c r="IV486" s="85"/>
      <c r="IW486" s="85"/>
      <c r="IX486" s="85"/>
      <c r="IY486" s="85"/>
      <c r="IZ486" s="85"/>
      <c r="JA486" s="85"/>
      <c r="JB486" s="85"/>
      <c r="JC486" s="85"/>
      <c r="JD486" s="85"/>
      <c r="JE486" s="85"/>
      <c r="JF486" s="85"/>
      <c r="JG486" s="85"/>
      <c r="JH486" s="85"/>
      <c r="JI486" s="85"/>
      <c r="JJ486" s="85"/>
      <c r="JK486" s="85"/>
      <c r="JL486" s="85"/>
      <c r="JM486" s="85"/>
      <c r="JN486" s="85"/>
      <c r="JO486" s="85"/>
      <c r="JP486" s="85"/>
      <c r="JQ486" s="85"/>
      <c r="JR486" s="85"/>
      <c r="JS486" s="85"/>
      <c r="JT486" s="85"/>
      <c r="JU486" s="85"/>
      <c r="JV486" s="85"/>
      <c r="JW486" s="85"/>
      <c r="JX486" s="85"/>
      <c r="JY486" s="85"/>
      <c r="JZ486" s="85"/>
      <c r="KA486" s="85"/>
      <c r="KB486" s="85"/>
      <c r="KC486" s="85"/>
    </row>
    <row r="487" spans="1:289" s="87" customFormat="1" ht="15" hidden="1" customHeight="1">
      <c r="A487" s="17"/>
      <c r="B487" s="20"/>
      <c r="C487" s="20"/>
      <c r="D487" s="18"/>
      <c r="E487" s="18"/>
      <c r="F487" s="18"/>
      <c r="G487" s="18"/>
      <c r="H487" s="18"/>
      <c r="I487" s="18"/>
      <c r="J487" s="18"/>
      <c r="K487" s="18"/>
      <c r="L487" s="18"/>
      <c r="M487" s="18"/>
      <c r="N487" s="18"/>
      <c r="O487" s="18"/>
      <c r="P487" s="18"/>
      <c r="Q487" s="18"/>
      <c r="R487" s="18"/>
      <c r="S487" s="18"/>
      <c r="T487" s="18"/>
      <c r="U487" s="18"/>
      <c r="V487" s="18"/>
      <c r="W487" s="20"/>
      <c r="X487" s="20"/>
      <c r="Y487" s="20"/>
      <c r="Z487" s="20"/>
      <c r="AA487" s="20"/>
      <c r="AB487" s="20"/>
      <c r="AC487" s="20"/>
      <c r="AD487" s="18"/>
      <c r="AE487" s="20"/>
      <c r="AF487" s="20"/>
      <c r="AG487" s="20"/>
      <c r="AH487" s="20"/>
      <c r="AI487" s="20"/>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71"/>
      <c r="BO487" s="171"/>
      <c r="BP487" s="171"/>
      <c r="BQ487" s="171"/>
      <c r="BR487" s="161"/>
      <c r="BS487" s="161"/>
      <c r="BT487" s="161"/>
      <c r="BU487" s="161"/>
      <c r="BV487" s="161"/>
      <c r="BW487" s="151"/>
      <c r="BX487" s="151"/>
      <c r="BY487" s="151"/>
      <c r="BZ487" s="151"/>
      <c r="CA487" s="151"/>
      <c r="CB487" s="129"/>
      <c r="CC487" s="129"/>
      <c r="CD487" s="129"/>
      <c r="CE487" s="129"/>
      <c r="CF487" s="129"/>
      <c r="CG487" s="129"/>
      <c r="CH487" s="129"/>
      <c r="CI487" s="129"/>
      <c r="CJ487" s="129"/>
      <c r="CK487" s="129"/>
      <c r="CL487" s="18"/>
      <c r="CM487" s="18"/>
      <c r="CN487" s="18"/>
      <c r="CO487" s="118"/>
      <c r="CP487" s="48"/>
      <c r="CQ487" s="18"/>
      <c r="CR487" s="18"/>
      <c r="CS487" s="18"/>
      <c r="CT487" s="18"/>
      <c r="CU487" s="18"/>
      <c r="CV487" s="18"/>
      <c r="CW487" s="18"/>
      <c r="CX487" s="18"/>
      <c r="CY487" s="34"/>
      <c r="CZ487" s="18"/>
      <c r="DA487" s="18"/>
      <c r="DB487" s="18"/>
      <c r="DC487" s="18"/>
      <c r="DD487" s="18"/>
      <c r="DE487" s="18"/>
      <c r="DF487" s="18"/>
      <c r="DG487" s="18"/>
      <c r="DH487" s="45"/>
      <c r="DI487" s="18"/>
      <c r="DJ487" s="18"/>
      <c r="DK487" s="18"/>
      <c r="DL487" s="18"/>
      <c r="DM487" s="18"/>
      <c r="DN487" s="18"/>
      <c r="DO487" s="18"/>
      <c r="DP487" s="18"/>
      <c r="DQ487" s="45"/>
      <c r="DR487" s="18"/>
      <c r="DS487" s="18"/>
      <c r="DT487" s="18"/>
      <c r="DU487" s="18"/>
      <c r="DV487" s="18"/>
      <c r="DW487" s="18"/>
      <c r="DX487" s="18"/>
      <c r="DY487" s="18"/>
      <c r="DZ487" s="45"/>
      <c r="EA487" s="18"/>
      <c r="EB487" s="18"/>
      <c r="EC487" s="18"/>
      <c r="ED487" s="18"/>
      <c r="EE487" s="18"/>
      <c r="EF487" s="18"/>
      <c r="EG487" s="18"/>
      <c r="EH487" s="18"/>
      <c r="EI487" s="45"/>
      <c r="EJ487" s="18"/>
      <c r="EK487" s="18"/>
      <c r="EL487" s="18"/>
      <c r="EM487" s="18"/>
      <c r="EN487" s="18"/>
      <c r="EO487" s="18"/>
      <c r="EP487" s="18"/>
      <c r="EQ487" s="18"/>
      <c r="ER487" s="45"/>
      <c r="ES487" s="110"/>
      <c r="ET487" s="110"/>
      <c r="EU487" s="110"/>
      <c r="EV487" s="110"/>
      <c r="EW487" s="192"/>
      <c r="EX487" s="192"/>
      <c r="EY487" s="192"/>
      <c r="EZ487" s="192"/>
      <c r="FA487" s="199"/>
      <c r="FB487" s="214"/>
      <c r="FC487" s="214"/>
      <c r="FD487" s="18"/>
      <c r="FE487" s="18"/>
      <c r="FF487" s="18"/>
      <c r="FG487" s="18"/>
      <c r="FH487" s="18"/>
      <c r="FI487" s="18"/>
      <c r="FJ487" s="34"/>
      <c r="FK487" s="18"/>
      <c r="FL487" s="18"/>
      <c r="FM487" s="18"/>
      <c r="FN487" s="18"/>
      <c r="FO487" s="18"/>
      <c r="FP487" s="18"/>
      <c r="FQ487" s="18"/>
      <c r="FR487" s="18"/>
      <c r="FS487" s="45"/>
      <c r="FT487" s="18"/>
      <c r="FU487" s="18"/>
      <c r="FV487" s="18"/>
      <c r="FW487" s="18"/>
      <c r="FX487" s="18"/>
      <c r="FY487" s="18"/>
      <c r="FZ487" s="18"/>
      <c r="GA487" s="18"/>
      <c r="GB487" s="45"/>
      <c r="GC487" s="110"/>
      <c r="GD487" s="110"/>
      <c r="GE487" s="110"/>
      <c r="GF487" s="110"/>
      <c r="GG487" s="110"/>
      <c r="GH487" s="110"/>
      <c r="GI487" s="110"/>
      <c r="GJ487" s="110"/>
      <c r="GK487" s="110"/>
      <c r="GL487" s="110"/>
      <c r="GM487" s="110"/>
      <c r="GN487" s="110"/>
      <c r="GO487" s="110"/>
      <c r="GP487" s="110"/>
      <c r="GQ487" s="110"/>
      <c r="GR487" s="110"/>
      <c r="GS487" s="110"/>
      <c r="GT487" s="110"/>
      <c r="GU487" s="110"/>
      <c r="GV487" s="110"/>
      <c r="GW487" s="110"/>
      <c r="GX487" s="110"/>
      <c r="GY487" s="45"/>
      <c r="GZ487" s="199"/>
      <c r="HA487" s="110"/>
      <c r="HB487" s="110"/>
      <c r="HC487" s="110"/>
      <c r="HD487" s="34">
        <f t="shared" si="432"/>
        <v>0</v>
      </c>
      <c r="HE487" s="25">
        <f t="shared" si="457"/>
        <v>0</v>
      </c>
      <c r="HF487" s="25">
        <f t="shared" si="458"/>
        <v>0</v>
      </c>
      <c r="HG487" s="25">
        <f t="shared" si="459"/>
        <v>0</v>
      </c>
      <c r="HH487" s="25">
        <f t="shared" si="460"/>
        <v>0</v>
      </c>
      <c r="HI487" s="25"/>
      <c r="HJ487" s="18"/>
      <c r="HK487" s="18"/>
      <c r="HL487" s="24" t="str">
        <f t="shared" si="427"/>
        <v>-</v>
      </c>
      <c r="HM487" s="107"/>
      <c r="HN487" s="85"/>
      <c r="HO487" s="204" t="str">
        <f t="shared" si="433"/>
        <v>---/---</v>
      </c>
      <c r="HP487" s="204" t="str">
        <f t="shared" si="434"/>
        <v>---/---</v>
      </c>
      <c r="HQ487" s="182" t="str">
        <f t="shared" si="435"/>
        <v>---/---</v>
      </c>
      <c r="HR487" s="182" t="str">
        <f t="shared" si="436"/>
        <v>---/---</v>
      </c>
      <c r="HS487" s="182" t="b">
        <f t="shared" si="437"/>
        <v>0</v>
      </c>
      <c r="HT487" s="182" t="str">
        <f t="shared" si="438"/>
        <v>---/---</v>
      </c>
      <c r="HU487" s="182" t="str">
        <f t="shared" si="439"/>
        <v>---/---</v>
      </c>
      <c r="HV487" s="191" t="str">
        <f t="shared" si="440"/>
        <v>---/---</v>
      </c>
      <c r="HW487" s="184" t="str">
        <f t="shared" si="441"/>
        <v>---/---</v>
      </c>
      <c r="HX487" s="191" t="str">
        <f t="shared" si="442"/>
        <v>---/---</v>
      </c>
      <c r="HY487" s="183"/>
      <c r="HZ487" s="182" t="str">
        <f t="shared" si="443"/>
        <v>---/---</v>
      </c>
      <c r="IA487" s="182" t="str">
        <f t="shared" si="444"/>
        <v>---/---</v>
      </c>
      <c r="IB487" s="182" t="str">
        <f t="shared" si="445"/>
        <v>---/---</v>
      </c>
      <c r="IC487" s="182" t="str">
        <f t="shared" si="446"/>
        <v>---/---</v>
      </c>
      <c r="ID487" s="182" t="str">
        <f t="shared" si="447"/>
        <v>---/---</v>
      </c>
      <c r="IE487" s="185" t="str">
        <f t="shared" si="448"/>
        <v>---/---</v>
      </c>
      <c r="IF487" s="135" t="s">
        <v>717</v>
      </c>
      <c r="IG487" s="181">
        <v>1</v>
      </c>
      <c r="IH487" s="85"/>
      <c r="II487" s="85"/>
      <c r="IJ487" s="85"/>
      <c r="IK487" s="85"/>
      <c r="IL487" s="85"/>
      <c r="IM487" s="85"/>
      <c r="IN487" s="85"/>
      <c r="IO487" s="85"/>
      <c r="IP487" s="85"/>
      <c r="IQ487" s="85"/>
      <c r="IR487" s="85"/>
      <c r="IS487" s="85"/>
      <c r="IT487" s="85"/>
      <c r="IU487" s="85"/>
      <c r="IV487" s="85"/>
      <c r="IW487" s="85"/>
      <c r="IX487" s="85"/>
      <c r="IY487" s="85"/>
      <c r="IZ487" s="85"/>
      <c r="JA487" s="85"/>
      <c r="JB487" s="85"/>
      <c r="JC487" s="85"/>
      <c r="JD487" s="85"/>
      <c r="JE487" s="85"/>
      <c r="JF487" s="85"/>
      <c r="JG487" s="85"/>
      <c r="JH487" s="85"/>
      <c r="JI487" s="85"/>
      <c r="JJ487" s="85"/>
      <c r="JK487" s="85"/>
      <c r="JL487" s="85"/>
      <c r="JM487" s="85"/>
      <c r="JN487" s="85"/>
      <c r="JO487" s="85"/>
      <c r="JP487" s="85"/>
      <c r="JQ487" s="85"/>
      <c r="JR487" s="85"/>
      <c r="JS487" s="85"/>
      <c r="JT487" s="85"/>
      <c r="JU487" s="85"/>
      <c r="JV487" s="85"/>
      <c r="JW487" s="85"/>
      <c r="JX487" s="85"/>
      <c r="JY487" s="85"/>
      <c r="JZ487" s="85"/>
      <c r="KA487" s="85"/>
      <c r="KB487" s="85"/>
      <c r="KC487" s="85"/>
    </row>
    <row r="488" spans="1:289" s="57" customFormat="1" ht="57" hidden="1" customHeight="1">
      <c r="A488" s="42"/>
      <c r="B488" s="19" t="s">
        <v>156</v>
      </c>
      <c r="C488" s="19" t="s">
        <v>157</v>
      </c>
      <c r="D488" s="5"/>
      <c r="E488" s="5"/>
      <c r="F488" s="5"/>
      <c r="G488" s="5"/>
      <c r="H488" s="5" t="s">
        <v>727</v>
      </c>
      <c r="I488" s="5" t="s">
        <v>736</v>
      </c>
      <c r="J488" s="5"/>
      <c r="K488" s="5"/>
      <c r="L488" s="5"/>
      <c r="M488" s="5"/>
      <c r="N488" s="5"/>
      <c r="O488" s="5"/>
      <c r="P488" s="5" t="s">
        <v>753</v>
      </c>
      <c r="Q488" s="5" t="s">
        <v>754</v>
      </c>
      <c r="R488" s="5" t="s">
        <v>209</v>
      </c>
      <c r="S488" s="5" t="s">
        <v>362</v>
      </c>
      <c r="T488" s="5" t="s">
        <v>370</v>
      </c>
      <c r="U488" s="5" t="s">
        <v>158</v>
      </c>
      <c r="V488" s="5"/>
      <c r="W488" s="19" t="str">
        <f>CONCATENATE(X488,"-",Y488,"-",Z488,AA488,,AB488,"-",AC488)</f>
        <v>5-11-JSMCI-0001</v>
      </c>
      <c r="X488" s="19" t="s">
        <v>755</v>
      </c>
      <c r="Y488" s="19" t="s">
        <v>184</v>
      </c>
      <c r="Z488" s="19" t="s">
        <v>309</v>
      </c>
      <c r="AA488" s="19" t="s">
        <v>305</v>
      </c>
      <c r="AB488" s="19" t="s">
        <v>306</v>
      </c>
      <c r="AC488" s="19" t="s">
        <v>188</v>
      </c>
      <c r="AD488" s="5"/>
      <c r="AE488" s="19">
        <v>4</v>
      </c>
      <c r="AF488" s="19" t="s">
        <v>180</v>
      </c>
      <c r="AG488" s="19" t="s">
        <v>184</v>
      </c>
      <c r="AH488" s="19">
        <v>522</v>
      </c>
      <c r="AI488" s="19" t="s">
        <v>192</v>
      </c>
      <c r="AJ488" s="5"/>
      <c r="AK488" s="5"/>
      <c r="AL488" s="5" t="s">
        <v>121</v>
      </c>
      <c r="AM488" s="5"/>
      <c r="AN488" s="5" t="s">
        <v>167</v>
      </c>
      <c r="AO488" s="5" t="str">
        <f>CONCATENATE("0055-",B488,"-",C488,"-","4",".",AE488,".",AF488,".",AG488,".",AH488,"-",AL488,".",AN488,"-",AI488)</f>
        <v>0055-CPC-GA1-4.4.3.11.522-ATH2.RD-0002</v>
      </c>
      <c r="AP488" s="5" t="str">
        <f>CONCATENATE("0055-",B488,"-",C488,"-","4",".",AE488,".",AF488,".",AG488,".",AH488,"-",AL488,"-",AN488,"-",AI488,"_",BD488,"_",U488)</f>
        <v>0055-CPC-GA1-4.4.3.11.522-ATH2-RD-0002_A1_ER</v>
      </c>
      <c r="AQ488" s="13" t="s">
        <v>324</v>
      </c>
      <c r="AR488" s="13" t="s">
        <v>397</v>
      </c>
      <c r="AS488" s="13" t="s">
        <v>377</v>
      </c>
      <c r="AT488" s="13" t="s">
        <v>378</v>
      </c>
      <c r="AU488" s="13" t="s">
        <v>318</v>
      </c>
      <c r="AV488" s="13" t="s">
        <v>333</v>
      </c>
      <c r="AW488" s="13" t="str">
        <f>CONCATENATE(AQ488," ",AS488,CHAR(10),W488,CHAR(10),AU488)</f>
        <v>SIS Marshalling Cabinet for IS channels 
5-11-JSMCI-0001
List of drawings</v>
      </c>
      <c r="AX488" s="13" t="str">
        <f>CONCATENATE(AR488," ",AT488,CHAR(10),W488,CHAR(10),AV488)</f>
        <v>Шкаф кроссовый ПАЗ, аналоговые и дискретные сигналы, искробезопасный
5-11-JSMCI-0001
Ведомость документов</v>
      </c>
      <c r="AY488" s="5"/>
      <c r="AZ488" s="5" t="s">
        <v>490</v>
      </c>
      <c r="BA488" s="5" t="s">
        <v>489</v>
      </c>
      <c r="BB488" s="5" t="str">
        <f>IF(FW488&gt;0,"02",IF(FN488&gt;0,"01",IF(FE488&gt;0,"00",IF(EM488&gt;0,"G1",IF(ED488&gt;0,"F1",IF(DU488&gt;0,"E1",IF(DL488&gt;0,"D1",IF(DC488&gt;0,"C1",IF(CT488&gt;0,"B1",IF(BM488&gt;0,"A1","-"))))))))))</f>
        <v>A1</v>
      </c>
      <c r="BC488" s="167" t="str">
        <f t="shared" ref="BC488:BC492" si="472">IF(OR(BB488="A1",BB488="B1",BB488="C1",BB488="D1",BB488="E1",BB488="F1",BB488="G1",BB488="H1"),"IFR",IF(OR(BB488="00",BB488="01",BB488="02",BB488="03",BB488="04",BB488="05"),"IFU","-"))</f>
        <v>IFR</v>
      </c>
      <c r="BD488" s="5" t="str">
        <f t="shared" ref="BD488:BD492" si="473">BB488</f>
        <v>A1</v>
      </c>
      <c r="BE488" s="5"/>
      <c r="BF488" s="5"/>
      <c r="BG488" s="12"/>
      <c r="BH488" s="5"/>
      <c r="BI488" s="5"/>
      <c r="BJ488" s="54">
        <f>FB488-(28+15)</f>
        <v>44173</v>
      </c>
      <c r="BK488" s="54">
        <f ca="1">IF(BM488&gt;0,BL488,IF(BJ488&lt;TODAY(),WORKDAY(TODAY(),10),BJ488))</f>
        <v>44250</v>
      </c>
      <c r="BL488" s="193">
        <v>44250</v>
      </c>
      <c r="BM488" s="167" t="s">
        <v>785</v>
      </c>
      <c r="BN488" s="167"/>
      <c r="BO488" s="167"/>
      <c r="BP488" s="167"/>
      <c r="BQ488" s="167"/>
      <c r="BR488" s="157"/>
      <c r="BS488" s="157"/>
      <c r="BT488" s="157"/>
      <c r="BU488" s="157"/>
      <c r="BV488" s="157"/>
      <c r="BW488" s="147"/>
      <c r="BX488" s="147"/>
      <c r="BY488" s="147"/>
      <c r="BZ488" s="147"/>
      <c r="CA488" s="147"/>
      <c r="CB488" s="125"/>
      <c r="CC488" s="125"/>
      <c r="CD488" s="125"/>
      <c r="CE488" s="125"/>
      <c r="CF488" s="125"/>
      <c r="CG488" s="125"/>
      <c r="CH488" s="125"/>
      <c r="CI488" s="125"/>
      <c r="CJ488" s="125"/>
      <c r="CK488" s="125"/>
      <c r="CL488" s="24">
        <f>WORKDAY(BJ488,20)</f>
        <v>44201</v>
      </c>
      <c r="CM488" s="24">
        <f ca="1">IF(BM488&gt;0,WORKDAY(BK488,10),"-")</f>
        <v>44264</v>
      </c>
      <c r="CN488" s="54"/>
      <c r="CO488" s="117"/>
      <c r="CP488" s="34"/>
      <c r="CQ488" s="24">
        <f>WORKDAY(CL488,10)</f>
        <v>44215</v>
      </c>
      <c r="CR488" s="24" t="str">
        <f>IF(CO488&gt;0,WORKDAY(CM488,10),"-")</f>
        <v>-</v>
      </c>
      <c r="CS488" s="54"/>
      <c r="CT488" s="5"/>
      <c r="CU488" s="24" t="str">
        <f>IF(CT488&gt;0,WORKDAY(CQ488,10),"-")</f>
        <v>-</v>
      </c>
      <c r="CV488" s="24" t="str">
        <f>IF(CT488&gt;0,WORKDAY(CR488,10),"-")</f>
        <v>-</v>
      </c>
      <c r="CW488" s="54"/>
      <c r="CX488" s="5"/>
      <c r="CY488" s="34"/>
      <c r="CZ488" s="24" t="str">
        <f>IF(CX488&gt;0,WORKDAY(CU488,10),"-")</f>
        <v>-</v>
      </c>
      <c r="DA488" s="24" t="str">
        <f>IF(CX488&gt;0,WORKDAY(CV488,10),"-")</f>
        <v>-</v>
      </c>
      <c r="DB488" s="24"/>
      <c r="DC488" s="5"/>
      <c r="DD488" s="24" t="str">
        <f>IF(DC488&gt;0,WORKDAY(CZ488,10),"-")</f>
        <v>-</v>
      </c>
      <c r="DE488" s="24" t="str">
        <f>IF(DC488&gt;0,WORKDAY(DA488,10),"-")</f>
        <v>-</v>
      </c>
      <c r="DF488" s="5"/>
      <c r="DG488" s="5"/>
      <c r="DH488" s="54"/>
      <c r="DI488" s="24" t="str">
        <f>IF(DG488&gt;0,WORKDAY(DD488,10),"-")</f>
        <v>-</v>
      </c>
      <c r="DJ488" s="24" t="str">
        <f>IF(DG488&gt;0,WORKDAY(DE488,10),"-")</f>
        <v>-</v>
      </c>
      <c r="DK488" s="5"/>
      <c r="DL488" s="5"/>
      <c r="DM488" s="24" t="str">
        <f>IF(DL488&gt;0,WORKDAY(DI488,10),"-")</f>
        <v>-</v>
      </c>
      <c r="DN488" s="24" t="str">
        <f>IF(DL488&gt;0,WORKDAY(DJ488,10),"-")</f>
        <v>-</v>
      </c>
      <c r="DO488" s="5"/>
      <c r="DP488" s="5"/>
      <c r="DQ488" s="54"/>
      <c r="DR488" s="24" t="str">
        <f>IF(DP488&gt;0,WORKDAY(DM488,10),"-")</f>
        <v>-</v>
      </c>
      <c r="DS488" s="24" t="str">
        <f>IF(DP488&gt;0,WORKDAY(DN488,10),"-")</f>
        <v>-</v>
      </c>
      <c r="DT488" s="5"/>
      <c r="DU488" s="5"/>
      <c r="DV488" s="24" t="str">
        <f>IF(DU488&gt;0,WORKDAY(DR488,10),"-")</f>
        <v>-</v>
      </c>
      <c r="DW488" s="24" t="str">
        <f>IF(DU488&gt;0,WORKDAY(DS488,10),"-")</f>
        <v>-</v>
      </c>
      <c r="DX488" s="5"/>
      <c r="DY488" s="5"/>
      <c r="DZ488" s="54"/>
      <c r="EA488" s="24" t="str">
        <f>IF(DY488&gt;0,WORKDAY(DV488,10),"-")</f>
        <v>-</v>
      </c>
      <c r="EB488" s="24" t="str">
        <f>IF(DY488&gt;0,WORKDAY(DW488,10),"-")</f>
        <v>-</v>
      </c>
      <c r="EC488" s="5"/>
      <c r="ED488" s="5"/>
      <c r="EE488" s="24" t="str">
        <f>IF(ED488&gt;0,WORKDAY(EA488,10),"-")</f>
        <v>-</v>
      </c>
      <c r="EF488" s="24" t="str">
        <f>IF(ED488&gt;0,WORKDAY(EB488,10),"-")</f>
        <v>-</v>
      </c>
      <c r="EG488" s="5"/>
      <c r="EH488" s="5"/>
      <c r="EI488" s="54"/>
      <c r="EJ488" s="24" t="str">
        <f>IF(EH488&gt;0,WORKDAY(EE488,10),"-")</f>
        <v>-</v>
      </c>
      <c r="EK488" s="24" t="str">
        <f>IF(EH488&gt;0,WORKDAY(EF488,10),"-")</f>
        <v>-</v>
      </c>
      <c r="EL488" s="5"/>
      <c r="EM488" s="5"/>
      <c r="EN488" s="24" t="str">
        <f>IF(EM488&gt;0,WORKDAY(EJ488,10),"-")</f>
        <v>-</v>
      </c>
      <c r="EO488" s="24" t="str">
        <f>IF(EM488&gt;0,WORKDAY(EK488,10),"-")</f>
        <v>-</v>
      </c>
      <c r="EP488" s="5"/>
      <c r="EQ488" s="5"/>
      <c r="ER488" s="54"/>
      <c r="ES488" s="54"/>
      <c r="ET488" s="54"/>
      <c r="EU488" s="54"/>
      <c r="EV488" s="54"/>
      <c r="EW488" s="24"/>
      <c r="EX488" s="24"/>
      <c r="EY488" s="167"/>
      <c r="EZ488" s="167"/>
      <c r="FA488" s="193"/>
      <c r="FB488" s="214">
        <v>44216</v>
      </c>
      <c r="FC488" s="214">
        <f ca="1">IF(BK488&gt;0,IF(DC488&gt;0,WORKDAY(DB488,20),IF(CT488&gt;0,WORKDAY(CS488,30),IF(CO488&gt;0,WORKDAY(CN488,40),FB488))),"-")</f>
        <v>44216</v>
      </c>
      <c r="FD488" s="167"/>
      <c r="FE488" s="167"/>
      <c r="FF488" s="24" t="str">
        <f>IF(FE488&gt;0,WORKDAY(FB488,10),"-")</f>
        <v>-</v>
      </c>
      <c r="FG488" s="24" t="str">
        <f>IF(FE488&gt;0,WORKDAY(FC488,10),"-")</f>
        <v>-</v>
      </c>
      <c r="FH488" s="5"/>
      <c r="FI488" s="5"/>
      <c r="FJ488" s="34"/>
      <c r="FK488" s="24">
        <f t="shared" ref="FK488:FK491" si="474">WORKDAY(FB488,20)</f>
        <v>44244</v>
      </c>
      <c r="FL488" s="24">
        <f>FK488</f>
        <v>44244</v>
      </c>
      <c r="FM488" s="167"/>
      <c r="FN488" s="167"/>
      <c r="FO488" s="24" t="str">
        <f>IF(FN488&gt;0,WORKDAY(FK488,10),"-")</f>
        <v>-</v>
      </c>
      <c r="FP488" s="24" t="str">
        <f>IF(FN488&gt;0,WORKDAY(FL488,10),"-")</f>
        <v>-</v>
      </c>
      <c r="FQ488" s="5"/>
      <c r="FR488" s="5"/>
      <c r="FS488" s="54"/>
      <c r="FT488" s="24">
        <f t="shared" ref="FT488:FT491" si="475">WORKDAY(FK488,20)</f>
        <v>44272</v>
      </c>
      <c r="FU488" s="24">
        <f>FT488</f>
        <v>44272</v>
      </c>
      <c r="FV488" s="5"/>
      <c r="FW488" s="5"/>
      <c r="FX488" s="24" t="str">
        <f>IF(FW488&gt;0,WORKDAY(FT488,10),"-")</f>
        <v>-</v>
      </c>
      <c r="FY488" s="24" t="str">
        <f>IF(FW488&gt;0,WORKDAY(FU488,10),"-")</f>
        <v>-</v>
      </c>
      <c r="FZ488" s="5"/>
      <c r="GA488" s="5"/>
      <c r="GB488" s="54"/>
      <c r="GC488" s="54"/>
      <c r="GD488" s="54"/>
      <c r="GE488" s="54"/>
      <c r="GF488" s="54"/>
      <c r="GG488" s="54"/>
      <c r="GH488" s="54"/>
      <c r="GI488" s="54"/>
      <c r="GJ488" s="54"/>
      <c r="GK488" s="54"/>
      <c r="GL488" s="54"/>
      <c r="GM488" s="54"/>
      <c r="GN488" s="54"/>
      <c r="GO488" s="54"/>
      <c r="GP488" s="54"/>
      <c r="GQ488" s="54"/>
      <c r="GR488" s="54"/>
      <c r="GS488" s="54"/>
      <c r="GT488" s="54"/>
      <c r="GU488" s="54"/>
      <c r="GV488" s="54"/>
      <c r="GW488" s="54"/>
      <c r="GX488" s="54"/>
      <c r="GY488" s="54"/>
      <c r="GZ488" s="193"/>
      <c r="HA488" s="54"/>
      <c r="HB488" s="54"/>
      <c r="HC488" s="54"/>
      <c r="HD488" s="34">
        <f t="shared" ca="1" si="432"/>
        <v>1</v>
      </c>
      <c r="HE488" s="25">
        <f t="shared" ca="1" si="457"/>
        <v>6.8389057750759875E-4</v>
      </c>
      <c r="HF488" s="25">
        <f t="shared" ca="1" si="458"/>
        <v>1.5197568389057751E-3</v>
      </c>
      <c r="HG488" s="25">
        <f t="shared" ca="1" si="459"/>
        <v>9.0543259557344079E-4</v>
      </c>
      <c r="HH488" s="25">
        <f t="shared" ca="1" si="460"/>
        <v>2.012072434607646E-3</v>
      </c>
      <c r="HI488" s="25"/>
      <c r="HJ488" s="25"/>
      <c r="HK488" s="5"/>
      <c r="HL488" s="24">
        <f t="shared" ca="1" si="427"/>
        <v>44250</v>
      </c>
      <c r="HM488" s="107"/>
      <c r="HN488" s="85"/>
      <c r="HO488" s="204" t="str">
        <f t="shared" si="433"/>
        <v>ожидание A1</v>
      </c>
      <c r="HP488" s="204" t="str">
        <f t="shared" si="434"/>
        <v>не выгружено 00</v>
      </c>
      <c r="HQ488" s="182" t="str">
        <f t="shared" si="435"/>
        <v>выгружено A1</v>
      </c>
      <c r="HR488" s="182" t="str">
        <f t="shared" si="436"/>
        <v>ожидание A1</v>
      </c>
      <c r="HS488" s="182" t="b">
        <f t="shared" si="437"/>
        <v>0</v>
      </c>
      <c r="HT488" s="182" t="str">
        <f t="shared" si="438"/>
        <v>ожидание замечаний</v>
      </c>
      <c r="HU488" s="182" t="str">
        <f t="shared" si="439"/>
        <v>0055-P2-GA1-CPC-TRM-00662</v>
      </c>
      <c r="HV488" s="191">
        <f t="shared" si="440"/>
        <v>44250</v>
      </c>
      <c r="HW488" s="184" t="str">
        <f t="shared" si="441"/>
        <v>ожидание A1</v>
      </c>
      <c r="HX488" s="191" t="str">
        <f t="shared" si="442"/>
        <v>ожидание A1</v>
      </c>
      <c r="HY488" s="183"/>
      <c r="HZ488" s="182" t="str">
        <f t="shared" si="443"/>
        <v>выгружено</v>
      </c>
      <c r="IA488" s="182" t="str">
        <f t="shared" si="444"/>
        <v>A1</v>
      </c>
      <c r="IB488" s="182" t="str">
        <f t="shared" si="445"/>
        <v>ожидание замечаний к ревизии</v>
      </c>
      <c r="IC488" s="182" t="str">
        <f t="shared" si="446"/>
        <v>A1</v>
      </c>
      <c r="ID488" s="182" t="str">
        <f t="shared" si="447"/>
        <v>A1</v>
      </c>
      <c r="IE488" s="185" t="str">
        <f t="shared" si="448"/>
        <v>1</v>
      </c>
      <c r="IF488" s="135" t="s">
        <v>705</v>
      </c>
      <c r="IG488" s="181">
        <v>1</v>
      </c>
      <c r="IH488" s="85"/>
      <c r="II488" s="85"/>
      <c r="IJ488" s="85"/>
      <c r="IK488" s="85"/>
      <c r="IL488" s="85"/>
      <c r="IM488" s="85"/>
      <c r="IN488" s="85"/>
      <c r="IO488" s="85"/>
      <c r="IP488" s="85"/>
      <c r="IQ488" s="85"/>
      <c r="IR488" s="85"/>
      <c r="IS488" s="85"/>
      <c r="IT488" s="85"/>
      <c r="IU488" s="85"/>
      <c r="IV488" s="85"/>
      <c r="IW488" s="85"/>
      <c r="IX488" s="85"/>
      <c r="IY488" s="85"/>
      <c r="IZ488" s="85"/>
      <c r="JA488" s="85"/>
      <c r="JB488" s="85"/>
      <c r="JC488" s="85"/>
      <c r="JD488" s="85"/>
      <c r="JE488" s="85"/>
      <c r="JF488" s="85"/>
      <c r="JG488" s="85"/>
      <c r="JH488" s="85"/>
      <c r="JI488" s="85"/>
      <c r="JJ488" s="85"/>
      <c r="JK488" s="85"/>
      <c r="JL488" s="85"/>
      <c r="JM488" s="85"/>
      <c r="JN488" s="85"/>
      <c r="JO488" s="85"/>
      <c r="JP488" s="85"/>
      <c r="JQ488" s="85"/>
      <c r="JR488" s="85"/>
      <c r="JS488" s="85"/>
      <c r="JT488" s="85"/>
      <c r="JU488" s="85"/>
      <c r="JV488" s="85"/>
      <c r="JW488" s="85"/>
      <c r="JX488" s="85"/>
      <c r="JY488" s="85"/>
      <c r="JZ488" s="85"/>
      <c r="KA488" s="85"/>
      <c r="KB488" s="85"/>
      <c r="KC488" s="85"/>
    </row>
    <row r="489" spans="1:289" s="57" customFormat="1" ht="57" hidden="1" customHeight="1">
      <c r="A489" s="42"/>
      <c r="B489" s="19" t="s">
        <v>156</v>
      </c>
      <c r="C489" s="19" t="s">
        <v>157</v>
      </c>
      <c r="D489" s="5"/>
      <c r="E489" s="5"/>
      <c r="F489" s="5"/>
      <c r="G489" s="5"/>
      <c r="H489" s="5" t="s">
        <v>727</v>
      </c>
      <c r="I489" s="5" t="s">
        <v>736</v>
      </c>
      <c r="J489" s="5"/>
      <c r="K489" s="5"/>
      <c r="L489" s="5"/>
      <c r="M489" s="5"/>
      <c r="N489" s="5"/>
      <c r="O489" s="5"/>
      <c r="P489" s="5" t="s">
        <v>753</v>
      </c>
      <c r="Q489" s="5" t="s">
        <v>754</v>
      </c>
      <c r="R489" s="5" t="s">
        <v>209</v>
      </c>
      <c r="S489" s="5" t="s">
        <v>362</v>
      </c>
      <c r="T489" s="5" t="s">
        <v>370</v>
      </c>
      <c r="U489" s="5" t="s">
        <v>158</v>
      </c>
      <c r="V489" s="5"/>
      <c r="W489" s="19" t="str">
        <f>CONCATENATE(X489,"-",Y489,"-",Z489,AA489,,AB489,"-",AC489)</f>
        <v>5-11-JSMCI-0001</v>
      </c>
      <c r="X489" s="19" t="s">
        <v>755</v>
      </c>
      <c r="Y489" s="19" t="s">
        <v>184</v>
      </c>
      <c r="Z489" s="19" t="s">
        <v>309</v>
      </c>
      <c r="AA489" s="19" t="s">
        <v>305</v>
      </c>
      <c r="AB489" s="19" t="s">
        <v>306</v>
      </c>
      <c r="AC489" s="19" t="s">
        <v>188</v>
      </c>
      <c r="AD489" s="5"/>
      <c r="AE489" s="19">
        <v>4</v>
      </c>
      <c r="AF489" s="19" t="s">
        <v>180</v>
      </c>
      <c r="AG489" s="19" t="s">
        <v>184</v>
      </c>
      <c r="AH489" s="19">
        <v>522</v>
      </c>
      <c r="AI489" s="19" t="s">
        <v>192</v>
      </c>
      <c r="AJ489" s="5"/>
      <c r="AK489" s="5"/>
      <c r="AL489" s="5" t="s">
        <v>121</v>
      </c>
      <c r="AM489" s="5"/>
      <c r="AN489" s="5" t="s">
        <v>168</v>
      </c>
      <c r="AO489" s="5" t="str">
        <f>CONCATENATE("0055-",B489,"-",C489,"-","4",".",AE489,".",AF489,".",AG489,".",AH489,"-",AL489,".",AN489,"-",AI489)</f>
        <v>0055-CPC-GA1-4.4.3.11.522-ATH2.SP-0002</v>
      </c>
      <c r="AP489" s="5" t="str">
        <f>CONCATENATE("0055-",B489,"-",C489,"-","4",".",AE489,".",AF489,".",AG489,".",AH489,"-",AL489,"-",AN489,"-",AI489,"_",BD489,"_",U489)</f>
        <v>0055-CPC-GA1-4.4.3.11.522-ATH2-SP-0002_A1_ER</v>
      </c>
      <c r="AQ489" s="13" t="s">
        <v>324</v>
      </c>
      <c r="AR489" s="13" t="s">
        <v>397</v>
      </c>
      <c r="AS489" s="13" t="s">
        <v>377</v>
      </c>
      <c r="AT489" s="13" t="s">
        <v>378</v>
      </c>
      <c r="AU489" s="13" t="s">
        <v>319</v>
      </c>
      <c r="AV489" s="13" t="s">
        <v>334</v>
      </c>
      <c r="AW489" s="13" t="str">
        <f>CONCATENATE(AQ489," ",AS489,CHAR(10),W489,CHAR(10),AU489)</f>
        <v>SIS Marshalling Cabinet for IS channels 
5-11-JSMCI-0001
List of elements</v>
      </c>
      <c r="AX489" s="13" t="str">
        <f>CONCATENATE(AR489," ",AT489,CHAR(10),W489,CHAR(10),AV489)</f>
        <v>Шкаф кроссовый ПАЗ, аналоговые и дискретные сигналы, искробезопасный
5-11-JSMCI-0001
Перечень элементов</v>
      </c>
      <c r="AY489" s="5"/>
      <c r="AZ489" s="5" t="s">
        <v>490</v>
      </c>
      <c r="BA489" s="5" t="s">
        <v>489</v>
      </c>
      <c r="BB489" s="5" t="str">
        <f>IF(FW489&gt;0,"02",IF(FN489&gt;0,"01",IF(FE489&gt;0,"00",IF(EM489&gt;0,"G1",IF(ED489&gt;0,"F1",IF(DU489&gt;0,"E1",IF(DL489&gt;0,"D1",IF(DC489&gt;0,"C1",IF(CT489&gt;0,"B1",IF(BM489&gt;0,"A1","-"))))))))))</f>
        <v>A1</v>
      </c>
      <c r="BC489" s="167" t="str">
        <f t="shared" si="472"/>
        <v>IFR</v>
      </c>
      <c r="BD489" s="5" t="str">
        <f t="shared" si="473"/>
        <v>A1</v>
      </c>
      <c r="BE489" s="5"/>
      <c r="BF489" s="5"/>
      <c r="BG489" s="12"/>
      <c r="BH489" s="5"/>
      <c r="BI489" s="5"/>
      <c r="BJ489" s="54">
        <f>FB489-(28+15)</f>
        <v>44173</v>
      </c>
      <c r="BK489" s="54">
        <f ca="1">IF(BM489&gt;0,BL489,IF(BJ489&lt;TODAY(),WORKDAY(TODAY(),10),BJ489))</f>
        <v>44250</v>
      </c>
      <c r="BL489" s="193">
        <v>44250</v>
      </c>
      <c r="BM489" s="167" t="s">
        <v>785</v>
      </c>
      <c r="BN489" s="167"/>
      <c r="BO489" s="167"/>
      <c r="BP489" s="167"/>
      <c r="BQ489" s="167"/>
      <c r="BR489" s="157"/>
      <c r="BS489" s="157"/>
      <c r="BT489" s="157"/>
      <c r="BU489" s="157"/>
      <c r="BV489" s="157"/>
      <c r="BW489" s="147"/>
      <c r="BX489" s="147"/>
      <c r="BY489" s="147"/>
      <c r="BZ489" s="147"/>
      <c r="CA489" s="147"/>
      <c r="CB489" s="125"/>
      <c r="CC489" s="125"/>
      <c r="CD489" s="125"/>
      <c r="CE489" s="125"/>
      <c r="CF489" s="125"/>
      <c r="CG489" s="125"/>
      <c r="CH489" s="125"/>
      <c r="CI489" s="125"/>
      <c r="CJ489" s="125"/>
      <c r="CK489" s="125"/>
      <c r="CL489" s="24">
        <f>WORKDAY(BJ489,20)</f>
        <v>44201</v>
      </c>
      <c r="CM489" s="24">
        <f ca="1">IF(BM489&gt;0,WORKDAY(BK489,10),"-")</f>
        <v>44264</v>
      </c>
      <c r="CN489" s="54"/>
      <c r="CO489" s="117"/>
      <c r="CP489" s="34"/>
      <c r="CQ489" s="24">
        <f>WORKDAY(CL489,10)</f>
        <v>44215</v>
      </c>
      <c r="CR489" s="24" t="str">
        <f>IF(CO489&gt;0,WORKDAY(CM489,10),"-")</f>
        <v>-</v>
      </c>
      <c r="CS489" s="54"/>
      <c r="CT489" s="5"/>
      <c r="CU489" s="24" t="str">
        <f>IF(CT489&gt;0,WORKDAY(CQ489,10),"-")</f>
        <v>-</v>
      </c>
      <c r="CV489" s="24" t="str">
        <f>IF(CT489&gt;0,WORKDAY(CR489,10),"-")</f>
        <v>-</v>
      </c>
      <c r="CW489" s="54"/>
      <c r="CX489" s="5"/>
      <c r="CY489" s="34"/>
      <c r="CZ489" s="24" t="str">
        <f>IF(CX489&gt;0,WORKDAY(CU489,10),"-")</f>
        <v>-</v>
      </c>
      <c r="DA489" s="24" t="str">
        <f>IF(CX489&gt;0,WORKDAY(CV489,10),"-")</f>
        <v>-</v>
      </c>
      <c r="DB489" s="24"/>
      <c r="DC489" s="5"/>
      <c r="DD489" s="24" t="str">
        <f>IF(DC489&gt;0,WORKDAY(CZ489,10),"-")</f>
        <v>-</v>
      </c>
      <c r="DE489" s="24" t="str">
        <f>IF(DC489&gt;0,WORKDAY(DA489,10),"-")</f>
        <v>-</v>
      </c>
      <c r="DF489" s="5"/>
      <c r="DG489" s="5"/>
      <c r="DH489" s="54"/>
      <c r="DI489" s="24" t="str">
        <f>IF(DG489&gt;0,WORKDAY(DD489,10),"-")</f>
        <v>-</v>
      </c>
      <c r="DJ489" s="24" t="str">
        <f>IF(DG489&gt;0,WORKDAY(DE489,10),"-")</f>
        <v>-</v>
      </c>
      <c r="DK489" s="5"/>
      <c r="DL489" s="5"/>
      <c r="DM489" s="24" t="str">
        <f>IF(DL489&gt;0,WORKDAY(DI489,10),"-")</f>
        <v>-</v>
      </c>
      <c r="DN489" s="24" t="str">
        <f>IF(DL489&gt;0,WORKDAY(DJ489,10),"-")</f>
        <v>-</v>
      </c>
      <c r="DO489" s="5"/>
      <c r="DP489" s="5"/>
      <c r="DQ489" s="54"/>
      <c r="DR489" s="24" t="str">
        <f>IF(DP489&gt;0,WORKDAY(DM489,10),"-")</f>
        <v>-</v>
      </c>
      <c r="DS489" s="24" t="str">
        <f>IF(DP489&gt;0,WORKDAY(DN489,10),"-")</f>
        <v>-</v>
      </c>
      <c r="DT489" s="5"/>
      <c r="DU489" s="5"/>
      <c r="DV489" s="24" t="str">
        <f>IF(DU489&gt;0,WORKDAY(DR489,10),"-")</f>
        <v>-</v>
      </c>
      <c r="DW489" s="24" t="str">
        <f>IF(DU489&gt;0,WORKDAY(DS489,10),"-")</f>
        <v>-</v>
      </c>
      <c r="DX489" s="5"/>
      <c r="DY489" s="5"/>
      <c r="DZ489" s="54"/>
      <c r="EA489" s="24" t="str">
        <f>IF(DY489&gt;0,WORKDAY(DV489,10),"-")</f>
        <v>-</v>
      </c>
      <c r="EB489" s="24" t="str">
        <f>IF(DY489&gt;0,WORKDAY(DW489,10),"-")</f>
        <v>-</v>
      </c>
      <c r="EC489" s="5"/>
      <c r="ED489" s="5"/>
      <c r="EE489" s="24" t="str">
        <f>IF(ED489&gt;0,WORKDAY(EA489,10),"-")</f>
        <v>-</v>
      </c>
      <c r="EF489" s="24" t="str">
        <f>IF(ED489&gt;0,WORKDAY(EB489,10),"-")</f>
        <v>-</v>
      </c>
      <c r="EG489" s="5"/>
      <c r="EH489" s="5"/>
      <c r="EI489" s="54"/>
      <c r="EJ489" s="24" t="str">
        <f>IF(EH489&gt;0,WORKDAY(EE489,10),"-")</f>
        <v>-</v>
      </c>
      <c r="EK489" s="24" t="str">
        <f>IF(EH489&gt;0,WORKDAY(EF489,10),"-")</f>
        <v>-</v>
      </c>
      <c r="EL489" s="5"/>
      <c r="EM489" s="5"/>
      <c r="EN489" s="24" t="str">
        <f>IF(EM489&gt;0,WORKDAY(EJ489,10),"-")</f>
        <v>-</v>
      </c>
      <c r="EO489" s="24" t="str">
        <f>IF(EM489&gt;0,WORKDAY(EK489,10),"-")</f>
        <v>-</v>
      </c>
      <c r="EP489" s="5"/>
      <c r="EQ489" s="5"/>
      <c r="ER489" s="54"/>
      <c r="ES489" s="54"/>
      <c r="ET489" s="54"/>
      <c r="EU489" s="54"/>
      <c r="EV489" s="54"/>
      <c r="EW489" s="24"/>
      <c r="EX489" s="24"/>
      <c r="EY489" s="167"/>
      <c r="EZ489" s="167"/>
      <c r="FA489" s="193"/>
      <c r="FB489" s="214">
        <v>44216</v>
      </c>
      <c r="FC489" s="214">
        <f ca="1">IF(BK489&gt;0,IF(DC489&gt;0,WORKDAY(DB489,20),IF(CT489&gt;0,WORKDAY(CS489,30),IF(CO489&gt;0,WORKDAY(CN489,40),FB489))),"-")</f>
        <v>44216</v>
      </c>
      <c r="FD489" s="167"/>
      <c r="FE489" s="167"/>
      <c r="FF489" s="24" t="str">
        <f>IF(FE489&gt;0,WORKDAY(FB489,10),"-")</f>
        <v>-</v>
      </c>
      <c r="FG489" s="24" t="str">
        <f>IF(FE489&gt;0,WORKDAY(FC489,10),"-")</f>
        <v>-</v>
      </c>
      <c r="FH489" s="5"/>
      <c r="FI489" s="5"/>
      <c r="FJ489" s="34"/>
      <c r="FK489" s="24">
        <f t="shared" si="474"/>
        <v>44244</v>
      </c>
      <c r="FL489" s="24">
        <f>FK489</f>
        <v>44244</v>
      </c>
      <c r="FM489" s="5"/>
      <c r="FN489" s="5"/>
      <c r="FO489" s="24" t="str">
        <f>IF(FN489&gt;0,WORKDAY(FK489,10),"-")</f>
        <v>-</v>
      </c>
      <c r="FP489" s="24" t="str">
        <f>IF(FN489&gt;0,WORKDAY(FL489,10),"-")</f>
        <v>-</v>
      </c>
      <c r="FQ489" s="5"/>
      <c r="FR489" s="5"/>
      <c r="FS489" s="54"/>
      <c r="FT489" s="24">
        <f t="shared" si="475"/>
        <v>44272</v>
      </c>
      <c r="FU489" s="24">
        <f>FT489</f>
        <v>44272</v>
      </c>
      <c r="FV489" s="5"/>
      <c r="FW489" s="5"/>
      <c r="FX489" s="24" t="str">
        <f>IF(FW489&gt;0,WORKDAY(FT489,10),"-")</f>
        <v>-</v>
      </c>
      <c r="FY489" s="24" t="str">
        <f>IF(FW489&gt;0,WORKDAY(FU489,10),"-")</f>
        <v>-</v>
      </c>
      <c r="FZ489" s="5"/>
      <c r="GA489" s="5"/>
      <c r="GB489" s="54"/>
      <c r="GC489" s="54"/>
      <c r="GD489" s="54"/>
      <c r="GE489" s="54"/>
      <c r="GF489" s="54"/>
      <c r="GG489" s="54"/>
      <c r="GH489" s="54"/>
      <c r="GI489" s="54"/>
      <c r="GJ489" s="54"/>
      <c r="GK489" s="54"/>
      <c r="GL489" s="54"/>
      <c r="GM489" s="54"/>
      <c r="GN489" s="54"/>
      <c r="GO489" s="54"/>
      <c r="GP489" s="54"/>
      <c r="GQ489" s="54"/>
      <c r="GR489" s="54"/>
      <c r="GS489" s="54"/>
      <c r="GT489" s="54"/>
      <c r="GU489" s="54"/>
      <c r="GV489" s="54"/>
      <c r="GW489" s="54"/>
      <c r="GX489" s="54"/>
      <c r="GY489" s="54"/>
      <c r="GZ489" s="193"/>
      <c r="HA489" s="54"/>
      <c r="HB489" s="54"/>
      <c r="HC489" s="54"/>
      <c r="HD489" s="34">
        <f t="shared" ca="1" si="432"/>
        <v>1</v>
      </c>
      <c r="HE489" s="25">
        <f t="shared" ca="1" si="457"/>
        <v>6.8389057750759875E-4</v>
      </c>
      <c r="HF489" s="25">
        <f t="shared" ca="1" si="458"/>
        <v>1.5197568389057751E-3</v>
      </c>
      <c r="HG489" s="25">
        <f t="shared" ca="1" si="459"/>
        <v>9.0543259557344079E-4</v>
      </c>
      <c r="HH489" s="25">
        <f t="shared" ca="1" si="460"/>
        <v>2.012072434607646E-3</v>
      </c>
      <c r="HI489" s="25"/>
      <c r="HJ489" s="25"/>
      <c r="HK489" s="5"/>
      <c r="HL489" s="24">
        <f t="shared" ca="1" si="427"/>
        <v>44250</v>
      </c>
      <c r="HM489" s="107"/>
      <c r="HN489" s="85"/>
      <c r="HO489" s="204" t="str">
        <f t="shared" si="433"/>
        <v>ожидание A1</v>
      </c>
      <c r="HP489" s="204" t="str">
        <f t="shared" si="434"/>
        <v>не выгружено 00</v>
      </c>
      <c r="HQ489" s="182" t="str">
        <f t="shared" si="435"/>
        <v>выгружено A1</v>
      </c>
      <c r="HR489" s="182" t="str">
        <f t="shared" si="436"/>
        <v>ожидание A1</v>
      </c>
      <c r="HS489" s="182" t="b">
        <f t="shared" si="437"/>
        <v>0</v>
      </c>
      <c r="HT489" s="182" t="str">
        <f t="shared" si="438"/>
        <v>ожидание замечаний</v>
      </c>
      <c r="HU489" s="182" t="str">
        <f t="shared" si="439"/>
        <v>0055-P2-GA1-CPC-TRM-00662</v>
      </c>
      <c r="HV489" s="191">
        <f t="shared" si="440"/>
        <v>44250</v>
      </c>
      <c r="HW489" s="184" t="str">
        <f t="shared" si="441"/>
        <v>ожидание A1</v>
      </c>
      <c r="HX489" s="191" t="str">
        <f t="shared" si="442"/>
        <v>ожидание A1</v>
      </c>
      <c r="HY489" s="183"/>
      <c r="HZ489" s="182" t="str">
        <f t="shared" si="443"/>
        <v>выгружено</v>
      </c>
      <c r="IA489" s="182" t="str">
        <f t="shared" si="444"/>
        <v>A1</v>
      </c>
      <c r="IB489" s="182" t="str">
        <f t="shared" si="445"/>
        <v>ожидание замечаний к ревизии</v>
      </c>
      <c r="IC489" s="182" t="str">
        <f t="shared" si="446"/>
        <v>A1</v>
      </c>
      <c r="ID489" s="182" t="str">
        <f t="shared" si="447"/>
        <v>A1</v>
      </c>
      <c r="IE489" s="185" t="str">
        <f t="shared" si="448"/>
        <v>1</v>
      </c>
      <c r="IF489" s="135" t="s">
        <v>705</v>
      </c>
      <c r="IG489" s="181">
        <v>1</v>
      </c>
      <c r="IH489" s="85"/>
      <c r="II489" s="85"/>
      <c r="IJ489" s="85"/>
      <c r="IK489" s="85"/>
      <c r="IL489" s="85"/>
      <c r="IM489" s="85"/>
      <c r="IN489" s="85"/>
      <c r="IO489" s="85"/>
      <c r="IP489" s="85"/>
      <c r="IQ489" s="85"/>
      <c r="IR489" s="85"/>
      <c r="IS489" s="85"/>
      <c r="IT489" s="85"/>
      <c r="IU489" s="85"/>
      <c r="IV489" s="85"/>
      <c r="IW489" s="85"/>
      <c r="IX489" s="85"/>
      <c r="IY489" s="85"/>
      <c r="IZ489" s="85"/>
      <c r="JA489" s="85"/>
      <c r="JB489" s="85"/>
      <c r="JC489" s="85"/>
      <c r="JD489" s="85"/>
      <c r="JE489" s="85"/>
      <c r="JF489" s="85"/>
      <c r="JG489" s="85"/>
      <c r="JH489" s="85"/>
      <c r="JI489" s="85"/>
      <c r="JJ489" s="85"/>
      <c r="JK489" s="85"/>
      <c r="JL489" s="85"/>
      <c r="JM489" s="85"/>
      <c r="JN489" s="85"/>
      <c r="JO489" s="85"/>
      <c r="JP489" s="85"/>
      <c r="JQ489" s="85"/>
      <c r="JR489" s="85"/>
      <c r="JS489" s="85"/>
      <c r="JT489" s="85"/>
      <c r="JU489" s="85"/>
      <c r="JV489" s="85"/>
      <c r="JW489" s="85"/>
      <c r="JX489" s="85"/>
      <c r="JY489" s="85"/>
      <c r="JZ489" s="85"/>
      <c r="KA489" s="85"/>
      <c r="KB489" s="85"/>
      <c r="KC489" s="85"/>
    </row>
    <row r="490" spans="1:289" s="57" customFormat="1" ht="57" hidden="1" customHeight="1">
      <c r="A490" s="42"/>
      <c r="B490" s="19" t="s">
        <v>156</v>
      </c>
      <c r="C490" s="19" t="s">
        <v>157</v>
      </c>
      <c r="D490" s="5"/>
      <c r="E490" s="5"/>
      <c r="F490" s="5"/>
      <c r="G490" s="5"/>
      <c r="H490" s="5" t="s">
        <v>727</v>
      </c>
      <c r="I490" s="5" t="s">
        <v>736</v>
      </c>
      <c r="J490" s="5"/>
      <c r="K490" s="5"/>
      <c r="L490" s="5"/>
      <c r="M490" s="5"/>
      <c r="N490" s="5"/>
      <c r="O490" s="5"/>
      <c r="P490" s="5" t="s">
        <v>753</v>
      </c>
      <c r="Q490" s="5" t="s">
        <v>754</v>
      </c>
      <c r="R490" s="5" t="s">
        <v>209</v>
      </c>
      <c r="S490" s="5" t="s">
        <v>362</v>
      </c>
      <c r="T490" s="5" t="s">
        <v>370</v>
      </c>
      <c r="U490" s="5" t="s">
        <v>158</v>
      </c>
      <c r="V490" s="5"/>
      <c r="W490" s="19" t="str">
        <f>CONCATENATE(X490,"-",Y490,"-",Z490,AA490,,AB490,"-",AC490)</f>
        <v>5-11-JSMCI-0001</v>
      </c>
      <c r="X490" s="19" t="s">
        <v>755</v>
      </c>
      <c r="Y490" s="19" t="s">
        <v>184</v>
      </c>
      <c r="Z490" s="19" t="s">
        <v>309</v>
      </c>
      <c r="AA490" s="19" t="s">
        <v>305</v>
      </c>
      <c r="AB490" s="19" t="s">
        <v>306</v>
      </c>
      <c r="AC490" s="19" t="s">
        <v>188</v>
      </c>
      <c r="AD490" s="5"/>
      <c r="AE490" s="19">
        <v>4</v>
      </c>
      <c r="AF490" s="19" t="s">
        <v>180</v>
      </c>
      <c r="AG490" s="19" t="s">
        <v>184</v>
      </c>
      <c r="AH490" s="19">
        <v>522</v>
      </c>
      <c r="AI490" s="19" t="s">
        <v>192</v>
      </c>
      <c r="AJ490" s="5"/>
      <c r="AK490" s="5"/>
      <c r="AL490" s="5" t="s">
        <v>121</v>
      </c>
      <c r="AM490" s="5"/>
      <c r="AN490" s="5" t="s">
        <v>169</v>
      </c>
      <c r="AO490" s="5" t="str">
        <f>CONCATENATE("0055-",B490,"-",C490,"-","4",".",AE490,".",AF490,".",AG490,".",AH490,"-",AL490,".",AN490,"-",AI490)</f>
        <v>0055-CPC-GA1-4.4.3.11.522-ATH2.V0-0002</v>
      </c>
      <c r="AP490" s="5" t="str">
        <f>CONCATENATE("0055-",B490,"-",C490,"-","4",".",AE490,".",AF490,".",AG490,".",AH490,"-",AL490,"-",AN490,"-",AI490,"_",BD490,"_",U490)</f>
        <v>0055-CPC-GA1-4.4.3.11.522-ATH2-V0-0002_A1_ER</v>
      </c>
      <c r="AQ490" s="13" t="s">
        <v>324</v>
      </c>
      <c r="AR490" s="13" t="s">
        <v>397</v>
      </c>
      <c r="AS490" s="13" t="s">
        <v>377</v>
      </c>
      <c r="AT490" s="13" t="s">
        <v>378</v>
      </c>
      <c r="AU490" s="13" t="s">
        <v>320</v>
      </c>
      <c r="AV490" s="13" t="s">
        <v>335</v>
      </c>
      <c r="AW490" s="13" t="str">
        <f>CONCATENATE(AQ490," ",AS490,CHAR(10),W490,CHAR(10),AU490)</f>
        <v>SIS Marshalling Cabinet for IS channels 
5-11-JSMCI-0001
General view drawings</v>
      </c>
      <c r="AX490" s="13" t="str">
        <f>CONCATENATE(AR490," ",AT490,CHAR(10),W490,CHAR(10),AV490)</f>
        <v>Шкаф кроссовый ПАЗ, аналоговые и дискретные сигналы, искробезопасный
5-11-JSMCI-0001
Чертеж общего вида</v>
      </c>
      <c r="AY490" s="5"/>
      <c r="AZ490" s="5" t="s">
        <v>490</v>
      </c>
      <c r="BA490" s="5" t="s">
        <v>489</v>
      </c>
      <c r="BB490" s="5" t="str">
        <f>IF(FW490&gt;0,"02",IF(FN490&gt;0,"01",IF(FE490&gt;0,"00",IF(EM490&gt;0,"G1",IF(ED490&gt;0,"F1",IF(DU490&gt;0,"E1",IF(DL490&gt;0,"D1",IF(DC490&gt;0,"C1",IF(CT490&gt;0,"B1",IF(BM490&gt;0,"A1","-"))))))))))</f>
        <v>A1</v>
      </c>
      <c r="BC490" s="167" t="str">
        <f t="shared" si="472"/>
        <v>IFR</v>
      </c>
      <c r="BD490" s="5" t="str">
        <f t="shared" si="473"/>
        <v>A1</v>
      </c>
      <c r="BE490" s="5"/>
      <c r="BF490" s="5"/>
      <c r="BG490" s="12"/>
      <c r="BH490" s="5"/>
      <c r="BI490" s="5"/>
      <c r="BJ490" s="54">
        <f>FB490-(28+15)</f>
        <v>44173</v>
      </c>
      <c r="BK490" s="54">
        <f ca="1">IF(BM490&gt;0,BL490,IF(BJ490&lt;TODAY(),WORKDAY(TODAY(),10),BJ490))</f>
        <v>44250</v>
      </c>
      <c r="BL490" s="193">
        <v>44250</v>
      </c>
      <c r="BM490" s="167" t="s">
        <v>785</v>
      </c>
      <c r="BN490" s="167"/>
      <c r="BO490" s="167"/>
      <c r="BP490" s="167"/>
      <c r="BQ490" s="167"/>
      <c r="BR490" s="157"/>
      <c r="BS490" s="157"/>
      <c r="BT490" s="157"/>
      <c r="BU490" s="157"/>
      <c r="BV490" s="157"/>
      <c r="BW490" s="147"/>
      <c r="BX490" s="147"/>
      <c r="BY490" s="147"/>
      <c r="BZ490" s="147"/>
      <c r="CA490" s="147"/>
      <c r="CB490" s="125"/>
      <c r="CC490" s="125"/>
      <c r="CD490" s="125"/>
      <c r="CE490" s="125"/>
      <c r="CF490" s="125"/>
      <c r="CG490" s="125"/>
      <c r="CH490" s="125"/>
      <c r="CI490" s="125"/>
      <c r="CJ490" s="125"/>
      <c r="CK490" s="125"/>
      <c r="CL490" s="24">
        <f>WORKDAY(BJ490,20)</f>
        <v>44201</v>
      </c>
      <c r="CM490" s="24">
        <f ca="1">IF(BM490&gt;0,WORKDAY(BK490,10),"-")</f>
        <v>44264</v>
      </c>
      <c r="CN490" s="54"/>
      <c r="CO490" s="117"/>
      <c r="CP490" s="34"/>
      <c r="CQ490" s="24">
        <f>WORKDAY(CL490,10)</f>
        <v>44215</v>
      </c>
      <c r="CR490" s="24" t="str">
        <f>IF(CO490&gt;0,WORKDAY(CM490,10),"-")</f>
        <v>-</v>
      </c>
      <c r="CS490" s="54"/>
      <c r="CT490" s="5"/>
      <c r="CU490" s="24" t="str">
        <f>IF(CT490&gt;0,WORKDAY(CQ490,10),"-")</f>
        <v>-</v>
      </c>
      <c r="CV490" s="24" t="str">
        <f>IF(CT490&gt;0,WORKDAY(CR490,10),"-")</f>
        <v>-</v>
      </c>
      <c r="CW490" s="54"/>
      <c r="CX490" s="5"/>
      <c r="CY490" s="34"/>
      <c r="CZ490" s="24" t="str">
        <f>IF(CX490&gt;0,WORKDAY(CU490,10),"-")</f>
        <v>-</v>
      </c>
      <c r="DA490" s="24" t="str">
        <f>IF(CX490&gt;0,WORKDAY(CV490,10),"-")</f>
        <v>-</v>
      </c>
      <c r="DB490" s="24"/>
      <c r="DC490" s="5"/>
      <c r="DD490" s="24" t="str">
        <f>IF(DC490&gt;0,WORKDAY(CZ490,10),"-")</f>
        <v>-</v>
      </c>
      <c r="DE490" s="24" t="str">
        <f>IF(DC490&gt;0,WORKDAY(DA490,10),"-")</f>
        <v>-</v>
      </c>
      <c r="DF490" s="5"/>
      <c r="DG490" s="5"/>
      <c r="DH490" s="54"/>
      <c r="DI490" s="24" t="str">
        <f>IF(DG490&gt;0,WORKDAY(DD490,10),"-")</f>
        <v>-</v>
      </c>
      <c r="DJ490" s="24" t="str">
        <f>IF(DG490&gt;0,WORKDAY(DE490,10),"-")</f>
        <v>-</v>
      </c>
      <c r="DK490" s="5"/>
      <c r="DL490" s="5"/>
      <c r="DM490" s="24" t="str">
        <f>IF(DL490&gt;0,WORKDAY(DI490,10),"-")</f>
        <v>-</v>
      </c>
      <c r="DN490" s="24" t="str">
        <f>IF(DL490&gt;0,WORKDAY(DJ490,10),"-")</f>
        <v>-</v>
      </c>
      <c r="DO490" s="5"/>
      <c r="DP490" s="5"/>
      <c r="DQ490" s="54"/>
      <c r="DR490" s="24" t="str">
        <f>IF(DP490&gt;0,WORKDAY(DM490,10),"-")</f>
        <v>-</v>
      </c>
      <c r="DS490" s="24" t="str">
        <f>IF(DP490&gt;0,WORKDAY(DN490,10),"-")</f>
        <v>-</v>
      </c>
      <c r="DT490" s="5"/>
      <c r="DU490" s="5"/>
      <c r="DV490" s="24" t="str">
        <f>IF(DU490&gt;0,WORKDAY(DR490,10),"-")</f>
        <v>-</v>
      </c>
      <c r="DW490" s="24" t="str">
        <f>IF(DU490&gt;0,WORKDAY(DS490,10),"-")</f>
        <v>-</v>
      </c>
      <c r="DX490" s="5"/>
      <c r="DY490" s="5"/>
      <c r="DZ490" s="54"/>
      <c r="EA490" s="24" t="str">
        <f>IF(DY490&gt;0,WORKDAY(DV490,10),"-")</f>
        <v>-</v>
      </c>
      <c r="EB490" s="24" t="str">
        <f>IF(DY490&gt;0,WORKDAY(DW490,10),"-")</f>
        <v>-</v>
      </c>
      <c r="EC490" s="5"/>
      <c r="ED490" s="5"/>
      <c r="EE490" s="24" t="str">
        <f>IF(ED490&gt;0,WORKDAY(EA490,10),"-")</f>
        <v>-</v>
      </c>
      <c r="EF490" s="24" t="str">
        <f>IF(ED490&gt;0,WORKDAY(EB490,10),"-")</f>
        <v>-</v>
      </c>
      <c r="EG490" s="5"/>
      <c r="EH490" s="5"/>
      <c r="EI490" s="54"/>
      <c r="EJ490" s="24" t="str">
        <f>IF(EH490&gt;0,WORKDAY(EE490,10),"-")</f>
        <v>-</v>
      </c>
      <c r="EK490" s="24" t="str">
        <f>IF(EH490&gt;0,WORKDAY(EF490,10),"-")</f>
        <v>-</v>
      </c>
      <c r="EL490" s="5"/>
      <c r="EM490" s="5"/>
      <c r="EN490" s="24" t="str">
        <f>IF(EM490&gt;0,WORKDAY(EJ490,10),"-")</f>
        <v>-</v>
      </c>
      <c r="EO490" s="24" t="str">
        <f>IF(EM490&gt;0,WORKDAY(EK490,10),"-")</f>
        <v>-</v>
      </c>
      <c r="EP490" s="5"/>
      <c r="EQ490" s="5"/>
      <c r="ER490" s="54"/>
      <c r="ES490" s="54"/>
      <c r="ET490" s="54"/>
      <c r="EU490" s="54"/>
      <c r="EV490" s="54"/>
      <c r="EW490" s="24"/>
      <c r="EX490" s="24"/>
      <c r="EY490" s="167"/>
      <c r="EZ490" s="167"/>
      <c r="FA490" s="193"/>
      <c r="FB490" s="214">
        <v>44216</v>
      </c>
      <c r="FC490" s="214">
        <f ca="1">IF(BK490&gt;0,IF(DC490&gt;0,WORKDAY(DB490,20),IF(CT490&gt;0,WORKDAY(CS490,30),IF(CO490&gt;0,WORKDAY(CN490,40),FB490))),"-")</f>
        <v>44216</v>
      </c>
      <c r="FD490" s="167"/>
      <c r="FE490" s="167"/>
      <c r="FF490" s="24" t="str">
        <f>IF(FE490&gt;0,WORKDAY(FB490,10),"-")</f>
        <v>-</v>
      </c>
      <c r="FG490" s="24" t="str">
        <f>IF(FE490&gt;0,WORKDAY(FC490,10),"-")</f>
        <v>-</v>
      </c>
      <c r="FH490" s="5"/>
      <c r="FI490" s="5"/>
      <c r="FJ490" s="34"/>
      <c r="FK490" s="24">
        <f t="shared" si="474"/>
        <v>44244</v>
      </c>
      <c r="FL490" s="24">
        <f>FK490</f>
        <v>44244</v>
      </c>
      <c r="FM490" s="5"/>
      <c r="FN490" s="5"/>
      <c r="FO490" s="24" t="str">
        <f>IF(FN490&gt;0,WORKDAY(FK490,10),"-")</f>
        <v>-</v>
      </c>
      <c r="FP490" s="24" t="str">
        <f>IF(FN490&gt;0,WORKDAY(FL490,10),"-")</f>
        <v>-</v>
      </c>
      <c r="FQ490" s="5"/>
      <c r="FR490" s="5"/>
      <c r="FS490" s="54"/>
      <c r="FT490" s="24">
        <f t="shared" si="475"/>
        <v>44272</v>
      </c>
      <c r="FU490" s="24">
        <f>FT490</f>
        <v>44272</v>
      </c>
      <c r="FV490" s="5"/>
      <c r="FW490" s="5"/>
      <c r="FX490" s="24" t="str">
        <f>IF(FW490&gt;0,WORKDAY(FT490,10),"-")</f>
        <v>-</v>
      </c>
      <c r="FY490" s="24" t="str">
        <f>IF(FW490&gt;0,WORKDAY(FU490,10),"-")</f>
        <v>-</v>
      </c>
      <c r="FZ490" s="5"/>
      <c r="GA490" s="5"/>
      <c r="GB490" s="54"/>
      <c r="GC490" s="54"/>
      <c r="GD490" s="54"/>
      <c r="GE490" s="54"/>
      <c r="GF490" s="54"/>
      <c r="GG490" s="54"/>
      <c r="GH490" s="54"/>
      <c r="GI490" s="54"/>
      <c r="GJ490" s="54"/>
      <c r="GK490" s="54"/>
      <c r="GL490" s="54"/>
      <c r="GM490" s="54"/>
      <c r="GN490" s="54"/>
      <c r="GO490" s="54"/>
      <c r="GP490" s="54"/>
      <c r="GQ490" s="54"/>
      <c r="GR490" s="54"/>
      <c r="GS490" s="54"/>
      <c r="GT490" s="54"/>
      <c r="GU490" s="54"/>
      <c r="GV490" s="54"/>
      <c r="GW490" s="54"/>
      <c r="GX490" s="54"/>
      <c r="GY490" s="54"/>
      <c r="GZ490" s="193"/>
      <c r="HA490" s="54"/>
      <c r="HB490" s="54"/>
      <c r="HC490" s="54"/>
      <c r="HD490" s="34">
        <f t="shared" ca="1" si="432"/>
        <v>1</v>
      </c>
      <c r="HE490" s="25">
        <f t="shared" ca="1" si="457"/>
        <v>6.8389057750759875E-4</v>
      </c>
      <c r="HF490" s="25">
        <f t="shared" ca="1" si="458"/>
        <v>1.5197568389057751E-3</v>
      </c>
      <c r="HG490" s="25">
        <f t="shared" ca="1" si="459"/>
        <v>9.0543259557344079E-4</v>
      </c>
      <c r="HH490" s="25">
        <f t="shared" ca="1" si="460"/>
        <v>2.012072434607646E-3</v>
      </c>
      <c r="HI490" s="25"/>
      <c r="HJ490" s="25"/>
      <c r="HK490" s="5"/>
      <c r="HL490" s="24">
        <f t="shared" ca="1" si="427"/>
        <v>44250</v>
      </c>
      <c r="HM490" s="107"/>
      <c r="HN490" s="85"/>
      <c r="HO490" s="204" t="str">
        <f t="shared" si="433"/>
        <v>ожидание A1</v>
      </c>
      <c r="HP490" s="204" t="str">
        <f t="shared" si="434"/>
        <v>не выгружено 00</v>
      </c>
      <c r="HQ490" s="182" t="str">
        <f t="shared" si="435"/>
        <v>выгружено A1</v>
      </c>
      <c r="HR490" s="182" t="str">
        <f t="shared" si="436"/>
        <v>ожидание A1</v>
      </c>
      <c r="HS490" s="182" t="b">
        <f t="shared" si="437"/>
        <v>0</v>
      </c>
      <c r="HT490" s="182" t="str">
        <f t="shared" si="438"/>
        <v>ожидание замечаний</v>
      </c>
      <c r="HU490" s="182" t="str">
        <f t="shared" si="439"/>
        <v>0055-P2-GA1-CPC-TRM-00662</v>
      </c>
      <c r="HV490" s="191">
        <f t="shared" si="440"/>
        <v>44250</v>
      </c>
      <c r="HW490" s="184" t="str">
        <f t="shared" si="441"/>
        <v>ожидание A1</v>
      </c>
      <c r="HX490" s="191" t="str">
        <f t="shared" si="442"/>
        <v>ожидание A1</v>
      </c>
      <c r="HY490" s="183"/>
      <c r="HZ490" s="182" t="str">
        <f t="shared" si="443"/>
        <v>выгружено</v>
      </c>
      <c r="IA490" s="182" t="str">
        <f t="shared" si="444"/>
        <v>A1</v>
      </c>
      <c r="IB490" s="182" t="str">
        <f t="shared" si="445"/>
        <v>ожидание замечаний к ревизии</v>
      </c>
      <c r="IC490" s="182" t="str">
        <f t="shared" si="446"/>
        <v>A1</v>
      </c>
      <c r="ID490" s="182" t="str">
        <f t="shared" si="447"/>
        <v>A1</v>
      </c>
      <c r="IE490" s="185" t="str">
        <f t="shared" si="448"/>
        <v>1</v>
      </c>
      <c r="IF490" s="135" t="s">
        <v>705</v>
      </c>
      <c r="IG490" s="181">
        <v>1</v>
      </c>
      <c r="IH490" s="85"/>
      <c r="II490" s="85"/>
      <c r="IJ490" s="85"/>
      <c r="IK490" s="85"/>
      <c r="IL490" s="85"/>
      <c r="IM490" s="85"/>
      <c r="IN490" s="85"/>
      <c r="IO490" s="85"/>
      <c r="IP490" s="85"/>
      <c r="IQ490" s="85"/>
      <c r="IR490" s="85"/>
      <c r="IS490" s="85"/>
      <c r="IT490" s="85"/>
      <c r="IU490" s="85"/>
      <c r="IV490" s="85"/>
      <c r="IW490" s="85"/>
      <c r="IX490" s="85"/>
      <c r="IY490" s="85"/>
      <c r="IZ490" s="85"/>
      <c r="JA490" s="85"/>
      <c r="JB490" s="85"/>
      <c r="JC490" s="85"/>
      <c r="JD490" s="85"/>
      <c r="JE490" s="85"/>
      <c r="JF490" s="85"/>
      <c r="JG490" s="85"/>
      <c r="JH490" s="85"/>
      <c r="JI490" s="85"/>
      <c r="JJ490" s="85"/>
      <c r="JK490" s="85"/>
      <c r="JL490" s="85"/>
      <c r="JM490" s="85"/>
      <c r="JN490" s="85"/>
      <c r="JO490" s="85"/>
      <c r="JP490" s="85"/>
      <c r="JQ490" s="85"/>
      <c r="JR490" s="85"/>
      <c r="JS490" s="85"/>
      <c r="JT490" s="85"/>
      <c r="JU490" s="85"/>
      <c r="JV490" s="85"/>
      <c r="JW490" s="85"/>
      <c r="JX490" s="85"/>
      <c r="JY490" s="85"/>
      <c r="JZ490" s="85"/>
      <c r="KA490" s="85"/>
      <c r="KB490" s="85"/>
      <c r="KC490" s="85"/>
    </row>
    <row r="491" spans="1:289" s="57" customFormat="1" ht="57" hidden="1" customHeight="1">
      <c r="A491" s="42"/>
      <c r="B491" s="19" t="s">
        <v>156</v>
      </c>
      <c r="C491" s="19" t="s">
        <v>157</v>
      </c>
      <c r="D491" s="5"/>
      <c r="E491" s="5"/>
      <c r="F491" s="5"/>
      <c r="G491" s="5"/>
      <c r="H491" s="5" t="s">
        <v>727</v>
      </c>
      <c r="I491" s="5" t="s">
        <v>736</v>
      </c>
      <c r="J491" s="5"/>
      <c r="K491" s="5"/>
      <c r="L491" s="5"/>
      <c r="M491" s="5"/>
      <c r="N491" s="5"/>
      <c r="O491" s="5"/>
      <c r="P491" s="5" t="s">
        <v>753</v>
      </c>
      <c r="Q491" s="5" t="s">
        <v>754</v>
      </c>
      <c r="R491" s="5" t="s">
        <v>209</v>
      </c>
      <c r="S491" s="5" t="s">
        <v>362</v>
      </c>
      <c r="T491" s="5" t="s">
        <v>370</v>
      </c>
      <c r="U491" s="5" t="s">
        <v>158</v>
      </c>
      <c r="V491" s="5"/>
      <c r="W491" s="19" t="str">
        <f>CONCATENATE(X491,"-",Y491,"-",Z491,AA491,,AB491,"-",AC491)</f>
        <v>5-11-JSMCI-0001</v>
      </c>
      <c r="X491" s="19" t="s">
        <v>755</v>
      </c>
      <c r="Y491" s="19" t="s">
        <v>184</v>
      </c>
      <c r="Z491" s="19" t="s">
        <v>309</v>
      </c>
      <c r="AA491" s="19" t="s">
        <v>305</v>
      </c>
      <c r="AB491" s="19" t="s">
        <v>306</v>
      </c>
      <c r="AC491" s="19" t="s">
        <v>188</v>
      </c>
      <c r="AD491" s="5"/>
      <c r="AE491" s="19">
        <v>4</v>
      </c>
      <c r="AF491" s="19" t="s">
        <v>180</v>
      </c>
      <c r="AG491" s="19" t="s">
        <v>184</v>
      </c>
      <c r="AH491" s="19">
        <v>522</v>
      </c>
      <c r="AI491" s="19" t="s">
        <v>192</v>
      </c>
      <c r="AJ491" s="5"/>
      <c r="AK491" s="5"/>
      <c r="AL491" s="5" t="s">
        <v>121</v>
      </c>
      <c r="AM491" s="5"/>
      <c r="AN491" s="5" t="s">
        <v>170</v>
      </c>
      <c r="AO491" s="5" t="str">
        <f>CONCATENATE("0055-",B491,"-",C491,"-","4",".",AE491,".",AF491,".",AG491,".",AH491,"-",AL491,".",AN491,"-",AI491)</f>
        <v>0055-CPC-GA1-4.4.3.11.522-ATH2.SB-0002</v>
      </c>
      <c r="AP491" s="5" t="str">
        <f>CONCATENATE("0055-",B491,"-",C491,"-","4",".",AE491,".",AF491,".",AG491,".",AH491,"-",AL491,"-",AN491,"-",AI491,"_",BD491,"_",U491)</f>
        <v>0055-CPC-GA1-4.4.3.11.522-ATH2-SB-0002_A1_ER</v>
      </c>
      <c r="AQ491" s="13" t="s">
        <v>324</v>
      </c>
      <c r="AR491" s="13" t="s">
        <v>397</v>
      </c>
      <c r="AS491" s="13" t="s">
        <v>377</v>
      </c>
      <c r="AT491" s="13" t="s">
        <v>378</v>
      </c>
      <c r="AU491" s="13" t="s">
        <v>321</v>
      </c>
      <c r="AV491" s="13" t="s">
        <v>336</v>
      </c>
      <c r="AW491" s="13" t="str">
        <f>CONCATENATE(AQ491," ",AS491,CHAR(10),W491,CHAR(10),AU491)</f>
        <v>SIS Marshalling Cabinet for IS channels 
5-11-JSMCI-0001
Electrical circuits</v>
      </c>
      <c r="AX491" s="13" t="str">
        <f>CONCATENATE(AR491," ",AT491,CHAR(10),W491,CHAR(10),AV491)</f>
        <v>Шкаф кроссовый ПАЗ, аналоговые и дискретные сигналы, искробезопасный
5-11-JSMCI-0001
Схема электрическая принципиальная</v>
      </c>
      <c r="AY491" s="5"/>
      <c r="AZ491" s="5" t="s">
        <v>490</v>
      </c>
      <c r="BA491" s="5" t="s">
        <v>489</v>
      </c>
      <c r="BB491" s="5" t="str">
        <f>IF(FW491&gt;0,"02",IF(FN491&gt;0,"01",IF(FE491&gt;0,"00",IF(EM491&gt;0,"G1",IF(ED491&gt;0,"F1",IF(DU491&gt;0,"E1",IF(DL491&gt;0,"D1",IF(DC491&gt;0,"C1",IF(CT491&gt;0,"B1",IF(BM491&gt;0,"A1","-"))))))))))</f>
        <v>A1</v>
      </c>
      <c r="BC491" s="167" t="str">
        <f t="shared" si="472"/>
        <v>IFR</v>
      </c>
      <c r="BD491" s="5" t="str">
        <f t="shared" si="473"/>
        <v>A1</v>
      </c>
      <c r="BE491" s="5"/>
      <c r="BF491" s="5"/>
      <c r="BG491" s="12"/>
      <c r="BH491" s="5"/>
      <c r="BI491" s="5"/>
      <c r="BJ491" s="54">
        <f>FB491-(28+15)</f>
        <v>44173</v>
      </c>
      <c r="BK491" s="54">
        <f ca="1">IF(BM491&gt;0,BL491,IF(BJ491&lt;TODAY(),WORKDAY(TODAY(),10),BJ491))</f>
        <v>44250</v>
      </c>
      <c r="BL491" s="193">
        <v>44250</v>
      </c>
      <c r="BM491" s="167" t="s">
        <v>785</v>
      </c>
      <c r="BN491" s="167"/>
      <c r="BO491" s="167"/>
      <c r="BP491" s="167"/>
      <c r="BQ491" s="167"/>
      <c r="BR491" s="157"/>
      <c r="BS491" s="157"/>
      <c r="BT491" s="157"/>
      <c r="BU491" s="157"/>
      <c r="BV491" s="157"/>
      <c r="BW491" s="147"/>
      <c r="BX491" s="147"/>
      <c r="BY491" s="147"/>
      <c r="BZ491" s="147"/>
      <c r="CA491" s="147"/>
      <c r="CB491" s="125"/>
      <c r="CC491" s="125"/>
      <c r="CD491" s="125"/>
      <c r="CE491" s="125"/>
      <c r="CF491" s="125"/>
      <c r="CG491" s="125"/>
      <c r="CH491" s="125"/>
      <c r="CI491" s="125"/>
      <c r="CJ491" s="125"/>
      <c r="CK491" s="125"/>
      <c r="CL491" s="24">
        <f>WORKDAY(BJ491,20)</f>
        <v>44201</v>
      </c>
      <c r="CM491" s="24">
        <f ca="1">IF(BM491&gt;0,WORKDAY(BK491,10),"-")</f>
        <v>44264</v>
      </c>
      <c r="CN491" s="54"/>
      <c r="CO491" s="117"/>
      <c r="CP491" s="34"/>
      <c r="CQ491" s="24">
        <f>WORKDAY(CL491,10)</f>
        <v>44215</v>
      </c>
      <c r="CR491" s="24" t="str">
        <f>IF(CO491&gt;0,WORKDAY(CM491,10),"-")</f>
        <v>-</v>
      </c>
      <c r="CS491" s="54"/>
      <c r="CT491" s="5"/>
      <c r="CU491" s="24" t="str">
        <f>IF(CT491&gt;0,WORKDAY(CQ491,10),"-")</f>
        <v>-</v>
      </c>
      <c r="CV491" s="24" t="str">
        <f>IF(CT491&gt;0,WORKDAY(CR491,10),"-")</f>
        <v>-</v>
      </c>
      <c r="CW491" s="54"/>
      <c r="CX491" s="5"/>
      <c r="CY491" s="34"/>
      <c r="CZ491" s="24" t="str">
        <f>IF(CX491&gt;0,WORKDAY(CU491,10),"-")</f>
        <v>-</v>
      </c>
      <c r="DA491" s="24" t="str">
        <f>IF(CX491&gt;0,WORKDAY(CV491,10),"-")</f>
        <v>-</v>
      </c>
      <c r="DB491" s="24"/>
      <c r="DC491" s="5"/>
      <c r="DD491" s="24" t="str">
        <f>IF(DC491&gt;0,WORKDAY(CZ491,10),"-")</f>
        <v>-</v>
      </c>
      <c r="DE491" s="24" t="str">
        <f>IF(DC491&gt;0,WORKDAY(DA491,10),"-")</f>
        <v>-</v>
      </c>
      <c r="DF491" s="5"/>
      <c r="DG491" s="5"/>
      <c r="DH491" s="54"/>
      <c r="DI491" s="24" t="str">
        <f>IF(DG491&gt;0,WORKDAY(DD491,10),"-")</f>
        <v>-</v>
      </c>
      <c r="DJ491" s="24" t="str">
        <f>IF(DG491&gt;0,WORKDAY(DE491,10),"-")</f>
        <v>-</v>
      </c>
      <c r="DK491" s="5"/>
      <c r="DL491" s="5"/>
      <c r="DM491" s="24" t="str">
        <f>IF(DL491&gt;0,WORKDAY(DI491,10),"-")</f>
        <v>-</v>
      </c>
      <c r="DN491" s="24" t="str">
        <f>IF(DL491&gt;0,WORKDAY(DJ491,10),"-")</f>
        <v>-</v>
      </c>
      <c r="DO491" s="5"/>
      <c r="DP491" s="5"/>
      <c r="DQ491" s="54"/>
      <c r="DR491" s="24" t="str">
        <f>IF(DP491&gt;0,WORKDAY(DM491,10),"-")</f>
        <v>-</v>
      </c>
      <c r="DS491" s="24" t="str">
        <f>IF(DP491&gt;0,WORKDAY(DN491,10),"-")</f>
        <v>-</v>
      </c>
      <c r="DT491" s="5"/>
      <c r="DU491" s="5"/>
      <c r="DV491" s="24" t="str">
        <f>IF(DU491&gt;0,WORKDAY(DR491,10),"-")</f>
        <v>-</v>
      </c>
      <c r="DW491" s="24" t="str">
        <f>IF(DU491&gt;0,WORKDAY(DS491,10),"-")</f>
        <v>-</v>
      </c>
      <c r="DX491" s="5"/>
      <c r="DY491" s="5"/>
      <c r="DZ491" s="54"/>
      <c r="EA491" s="24" t="str">
        <f>IF(DY491&gt;0,WORKDAY(DV491,10),"-")</f>
        <v>-</v>
      </c>
      <c r="EB491" s="24" t="str">
        <f>IF(DY491&gt;0,WORKDAY(DW491,10),"-")</f>
        <v>-</v>
      </c>
      <c r="EC491" s="5"/>
      <c r="ED491" s="5"/>
      <c r="EE491" s="24" t="str">
        <f>IF(ED491&gt;0,WORKDAY(EA491,10),"-")</f>
        <v>-</v>
      </c>
      <c r="EF491" s="24" t="str">
        <f>IF(ED491&gt;0,WORKDAY(EB491,10),"-")</f>
        <v>-</v>
      </c>
      <c r="EG491" s="5"/>
      <c r="EH491" s="5"/>
      <c r="EI491" s="54"/>
      <c r="EJ491" s="24" t="str">
        <f>IF(EH491&gt;0,WORKDAY(EE491,10),"-")</f>
        <v>-</v>
      </c>
      <c r="EK491" s="24" t="str">
        <f>IF(EH491&gt;0,WORKDAY(EF491,10),"-")</f>
        <v>-</v>
      </c>
      <c r="EL491" s="5"/>
      <c r="EM491" s="5"/>
      <c r="EN491" s="24" t="str">
        <f>IF(EM491&gt;0,WORKDAY(EJ491,10),"-")</f>
        <v>-</v>
      </c>
      <c r="EO491" s="24" t="str">
        <f>IF(EM491&gt;0,WORKDAY(EK491,10),"-")</f>
        <v>-</v>
      </c>
      <c r="EP491" s="5"/>
      <c r="EQ491" s="5"/>
      <c r="ER491" s="54"/>
      <c r="ES491" s="54"/>
      <c r="ET491" s="54"/>
      <c r="EU491" s="54"/>
      <c r="EV491" s="54"/>
      <c r="EW491" s="24"/>
      <c r="EX491" s="24"/>
      <c r="EY491" s="167"/>
      <c r="EZ491" s="167"/>
      <c r="FA491" s="193"/>
      <c r="FB491" s="214">
        <v>44216</v>
      </c>
      <c r="FC491" s="214">
        <f ca="1">IF(BK491&gt;0,IF(DC491&gt;0,WORKDAY(DB491,20),IF(CT491&gt;0,WORKDAY(CS491,30),IF(CO491&gt;0,WORKDAY(CN491,40),FB491))),"-")</f>
        <v>44216</v>
      </c>
      <c r="FD491" s="167"/>
      <c r="FE491" s="167"/>
      <c r="FF491" s="24" t="str">
        <f>IF(FE491&gt;0,WORKDAY(FB491,10),"-")</f>
        <v>-</v>
      </c>
      <c r="FG491" s="24" t="str">
        <f>IF(FE491&gt;0,WORKDAY(FC491,10),"-")</f>
        <v>-</v>
      </c>
      <c r="FH491" s="5"/>
      <c r="FI491" s="5"/>
      <c r="FJ491" s="34"/>
      <c r="FK491" s="24">
        <f t="shared" si="474"/>
        <v>44244</v>
      </c>
      <c r="FL491" s="24">
        <f>FK491</f>
        <v>44244</v>
      </c>
      <c r="FM491" s="5"/>
      <c r="FN491" s="5"/>
      <c r="FO491" s="24" t="str">
        <f>IF(FN491&gt;0,WORKDAY(FK491,10),"-")</f>
        <v>-</v>
      </c>
      <c r="FP491" s="24" t="str">
        <f>IF(FN491&gt;0,WORKDAY(FL491,10),"-")</f>
        <v>-</v>
      </c>
      <c r="FQ491" s="5"/>
      <c r="FR491" s="5"/>
      <c r="FS491" s="54"/>
      <c r="FT491" s="24">
        <f t="shared" si="475"/>
        <v>44272</v>
      </c>
      <c r="FU491" s="24">
        <f>FT491</f>
        <v>44272</v>
      </c>
      <c r="FV491" s="5"/>
      <c r="FW491" s="5"/>
      <c r="FX491" s="24" t="str">
        <f>IF(FW491&gt;0,WORKDAY(FT491,10),"-")</f>
        <v>-</v>
      </c>
      <c r="FY491" s="24" t="str">
        <f>IF(FW491&gt;0,WORKDAY(FU491,10),"-")</f>
        <v>-</v>
      </c>
      <c r="FZ491" s="5"/>
      <c r="GA491" s="5"/>
      <c r="GB491" s="54"/>
      <c r="GC491" s="54"/>
      <c r="GD491" s="54"/>
      <c r="GE491" s="54"/>
      <c r="GF491" s="54"/>
      <c r="GG491" s="54"/>
      <c r="GH491" s="54"/>
      <c r="GI491" s="54"/>
      <c r="GJ491" s="54"/>
      <c r="GK491" s="54"/>
      <c r="GL491" s="54"/>
      <c r="GM491" s="54"/>
      <c r="GN491" s="54"/>
      <c r="GO491" s="54"/>
      <c r="GP491" s="54"/>
      <c r="GQ491" s="54"/>
      <c r="GR491" s="54"/>
      <c r="GS491" s="54"/>
      <c r="GT491" s="54"/>
      <c r="GU491" s="54"/>
      <c r="GV491" s="54"/>
      <c r="GW491" s="54"/>
      <c r="GX491" s="54"/>
      <c r="GY491" s="54"/>
      <c r="GZ491" s="193"/>
      <c r="HA491" s="54"/>
      <c r="HB491" s="54"/>
      <c r="HC491" s="54"/>
      <c r="HD491" s="34">
        <f t="shared" ca="1" si="432"/>
        <v>1</v>
      </c>
      <c r="HE491" s="25">
        <f t="shared" ca="1" si="457"/>
        <v>6.8389057750759875E-4</v>
      </c>
      <c r="HF491" s="25">
        <f t="shared" ca="1" si="458"/>
        <v>1.5197568389057751E-3</v>
      </c>
      <c r="HG491" s="25">
        <f t="shared" ca="1" si="459"/>
        <v>9.0543259557344079E-4</v>
      </c>
      <c r="HH491" s="25">
        <f t="shared" ca="1" si="460"/>
        <v>2.012072434607646E-3</v>
      </c>
      <c r="HI491" s="25"/>
      <c r="HJ491" s="25"/>
      <c r="HK491" s="5"/>
      <c r="HL491" s="24">
        <f t="shared" ca="1" si="427"/>
        <v>44250</v>
      </c>
      <c r="HM491" s="107"/>
      <c r="HN491" s="85"/>
      <c r="HO491" s="204" t="str">
        <f t="shared" si="433"/>
        <v>ожидание A1</v>
      </c>
      <c r="HP491" s="204" t="str">
        <f t="shared" si="434"/>
        <v>не выгружено 00</v>
      </c>
      <c r="HQ491" s="182" t="str">
        <f t="shared" si="435"/>
        <v>выгружено A1</v>
      </c>
      <c r="HR491" s="182" t="str">
        <f t="shared" si="436"/>
        <v>ожидание A1</v>
      </c>
      <c r="HS491" s="182" t="b">
        <f t="shared" si="437"/>
        <v>0</v>
      </c>
      <c r="HT491" s="182" t="str">
        <f t="shared" si="438"/>
        <v>ожидание замечаний</v>
      </c>
      <c r="HU491" s="182" t="str">
        <f t="shared" si="439"/>
        <v>0055-P2-GA1-CPC-TRM-00662</v>
      </c>
      <c r="HV491" s="191">
        <f t="shared" si="440"/>
        <v>44250</v>
      </c>
      <c r="HW491" s="184" t="str">
        <f t="shared" si="441"/>
        <v>ожидание A1</v>
      </c>
      <c r="HX491" s="191" t="str">
        <f t="shared" si="442"/>
        <v>ожидание A1</v>
      </c>
      <c r="HY491" s="183"/>
      <c r="HZ491" s="182" t="str">
        <f t="shared" si="443"/>
        <v>выгружено</v>
      </c>
      <c r="IA491" s="182" t="str">
        <f t="shared" si="444"/>
        <v>A1</v>
      </c>
      <c r="IB491" s="182" t="str">
        <f t="shared" si="445"/>
        <v>ожидание замечаний к ревизии</v>
      </c>
      <c r="IC491" s="182" t="str">
        <f t="shared" si="446"/>
        <v>A1</v>
      </c>
      <c r="ID491" s="182" t="str">
        <f t="shared" si="447"/>
        <v>A1</v>
      </c>
      <c r="IE491" s="185" t="str">
        <f t="shared" si="448"/>
        <v>1</v>
      </c>
      <c r="IF491" s="135" t="s">
        <v>705</v>
      </c>
      <c r="IG491" s="181">
        <v>1</v>
      </c>
      <c r="IH491" s="85"/>
      <c r="II491" s="85"/>
      <c r="IJ491" s="85"/>
      <c r="IK491" s="85"/>
      <c r="IL491" s="85"/>
      <c r="IM491" s="85"/>
      <c r="IN491" s="85"/>
      <c r="IO491" s="85"/>
      <c r="IP491" s="85"/>
      <c r="IQ491" s="85"/>
      <c r="IR491" s="85"/>
      <c r="IS491" s="85"/>
      <c r="IT491" s="85"/>
      <c r="IU491" s="85"/>
      <c r="IV491" s="85"/>
      <c r="IW491" s="85"/>
      <c r="IX491" s="85"/>
      <c r="IY491" s="85"/>
      <c r="IZ491" s="85"/>
      <c r="JA491" s="85"/>
      <c r="JB491" s="85"/>
      <c r="JC491" s="85"/>
      <c r="JD491" s="85"/>
      <c r="JE491" s="85"/>
      <c r="JF491" s="85"/>
      <c r="JG491" s="85"/>
      <c r="JH491" s="85"/>
      <c r="JI491" s="85"/>
      <c r="JJ491" s="85"/>
      <c r="JK491" s="85"/>
      <c r="JL491" s="85"/>
      <c r="JM491" s="85"/>
      <c r="JN491" s="85"/>
      <c r="JO491" s="85"/>
      <c r="JP491" s="85"/>
      <c r="JQ491" s="85"/>
      <c r="JR491" s="85"/>
      <c r="JS491" s="85"/>
      <c r="JT491" s="85"/>
      <c r="JU491" s="85"/>
      <c r="JV491" s="85"/>
      <c r="JW491" s="85"/>
      <c r="JX491" s="85"/>
      <c r="JY491" s="85"/>
      <c r="JZ491" s="85"/>
      <c r="KA491" s="85"/>
      <c r="KB491" s="85"/>
      <c r="KC491" s="85"/>
    </row>
    <row r="492" spans="1:289" s="57" customFormat="1" ht="57" hidden="1" customHeight="1">
      <c r="A492" s="42"/>
      <c r="B492" s="19" t="s">
        <v>156</v>
      </c>
      <c r="C492" s="19" t="s">
        <v>157</v>
      </c>
      <c r="D492" s="5"/>
      <c r="E492" s="5"/>
      <c r="F492" s="5"/>
      <c r="G492" s="5"/>
      <c r="H492" s="5" t="s">
        <v>727</v>
      </c>
      <c r="I492" s="5" t="s">
        <v>736</v>
      </c>
      <c r="J492" s="5"/>
      <c r="K492" s="5"/>
      <c r="L492" s="5"/>
      <c r="M492" s="5"/>
      <c r="N492" s="5"/>
      <c r="O492" s="5"/>
      <c r="P492" s="5" t="s">
        <v>753</v>
      </c>
      <c r="Q492" s="5" t="s">
        <v>754</v>
      </c>
      <c r="R492" s="5" t="s">
        <v>209</v>
      </c>
      <c r="S492" s="5" t="s">
        <v>362</v>
      </c>
      <c r="T492" s="5" t="s">
        <v>370</v>
      </c>
      <c r="U492" s="5" t="s">
        <v>158</v>
      </c>
      <c r="V492" s="5"/>
      <c r="W492" s="19" t="str">
        <f>CONCATENATE(X492,"-",Y492,"-",Z492,AA492,,AB492,"-",AC492)</f>
        <v>5-11-JSMCI-0001</v>
      </c>
      <c r="X492" s="19" t="s">
        <v>755</v>
      </c>
      <c r="Y492" s="19" t="s">
        <v>184</v>
      </c>
      <c r="Z492" s="19" t="s">
        <v>309</v>
      </c>
      <c r="AA492" s="19" t="s">
        <v>305</v>
      </c>
      <c r="AB492" s="19" t="s">
        <v>306</v>
      </c>
      <c r="AC492" s="19" t="s">
        <v>188</v>
      </c>
      <c r="AD492" s="5"/>
      <c r="AE492" s="19">
        <v>4</v>
      </c>
      <c r="AF492" s="19" t="s">
        <v>180</v>
      </c>
      <c r="AG492" s="19" t="s">
        <v>184</v>
      </c>
      <c r="AH492" s="19">
        <v>522</v>
      </c>
      <c r="AI492" s="19" t="s">
        <v>192</v>
      </c>
      <c r="AJ492" s="5"/>
      <c r="AK492" s="5"/>
      <c r="AL492" s="5" t="s">
        <v>121</v>
      </c>
      <c r="AM492" s="5"/>
      <c r="AN492" s="5" t="s">
        <v>546</v>
      </c>
      <c r="AO492" s="5" t="str">
        <f>CONCATENATE("0055-",B492,"-",C492,"-","4",".",AE492,".",AF492,".",AG492,".",AH492,"-",AL492,".",AN492,"-",AI492)</f>
        <v>0055-CPC-GA1-4.4.3.11.522-ATH2.JH-0002</v>
      </c>
      <c r="AP492" s="5" t="str">
        <f>CONCATENATE("0055-",B492,"-",C492,"-","4",".",AE492,".",AF492,".",AG492,".",AH492,"-",AL492,"-",AN492,"-",AI492,"_",BD492,"_",U492)</f>
        <v>0055-CPC-GA1-4.4.3.11.522-ATH2-JH-0002_-_ER</v>
      </c>
      <c r="AQ492" s="13" t="s">
        <v>324</v>
      </c>
      <c r="AR492" s="13" t="s">
        <v>397</v>
      </c>
      <c r="AS492" s="13" t="s">
        <v>377</v>
      </c>
      <c r="AT492" s="13" t="s">
        <v>378</v>
      </c>
      <c r="AU492" s="13" t="s">
        <v>286</v>
      </c>
      <c r="AV492" s="13" t="s">
        <v>287</v>
      </c>
      <c r="AW492" s="13" t="str">
        <f>CONCATENATE(AQ492," ",AS492,CHAR(10),W492,CHAR(10),AU492)</f>
        <v>SIS Marshalling Cabinet for IS channels 
5-11-JSMCI-0001
Passport</v>
      </c>
      <c r="AX492" s="13" t="str">
        <f>CONCATENATE(AR492," ",AT492,CHAR(10),W492,CHAR(10),AV492)</f>
        <v>Шкаф кроссовый ПАЗ, аналоговые и дискретные сигналы, искробезопасный
5-11-JSMCI-0001
Паспорт</v>
      </c>
      <c r="AY492" s="5"/>
      <c r="AZ492" s="5" t="s">
        <v>490</v>
      </c>
      <c r="BA492" s="5" t="s">
        <v>489</v>
      </c>
      <c r="BB492" s="5" t="str">
        <f>IF(FW492&gt;0,"02",IF(FN492&gt;0,"01",IF(FE492&gt;0,"00",IF(EM492&gt;0,"G1",IF(ED492&gt;0,"F1",IF(DU492&gt;0,"E1",IF(DL492&gt;0,"D1",IF(DC492&gt;0,"C1",IF(CT492&gt;0,"B1",IF(BM492&gt;0,"A1","-"))))))))))</f>
        <v>-</v>
      </c>
      <c r="BC492" s="167" t="str">
        <f t="shared" si="472"/>
        <v>-</v>
      </c>
      <c r="BD492" s="5" t="str">
        <f t="shared" si="473"/>
        <v>-</v>
      </c>
      <c r="BE492" s="5"/>
      <c r="BF492" s="5"/>
      <c r="BG492" s="12"/>
      <c r="BH492" s="5"/>
      <c r="BI492" s="5"/>
      <c r="BJ492" s="54">
        <f>FB492-(28+15)</f>
        <v>44227</v>
      </c>
      <c r="BK492" s="54">
        <f ca="1">IF(BM492&gt;0,BL492,IF(BJ492&lt;TODAY(),WORKDAY(TODAY(),10),BJ492))</f>
        <v>44294</v>
      </c>
      <c r="BL492" s="54"/>
      <c r="BM492" s="5"/>
      <c r="BN492" s="167"/>
      <c r="BO492" s="167"/>
      <c r="BP492" s="167"/>
      <c r="BQ492" s="167"/>
      <c r="BR492" s="157"/>
      <c r="BS492" s="157"/>
      <c r="BT492" s="157"/>
      <c r="BU492" s="157"/>
      <c r="BV492" s="157"/>
      <c r="BW492" s="147"/>
      <c r="BX492" s="147"/>
      <c r="BY492" s="147"/>
      <c r="BZ492" s="147"/>
      <c r="CA492" s="147"/>
      <c r="CB492" s="125"/>
      <c r="CC492" s="125"/>
      <c r="CD492" s="125"/>
      <c r="CE492" s="125"/>
      <c r="CF492" s="125"/>
      <c r="CG492" s="125"/>
      <c r="CH492" s="125"/>
      <c r="CI492" s="125"/>
      <c r="CJ492" s="125"/>
      <c r="CK492" s="125"/>
      <c r="CL492" s="24">
        <f>WORKDAY(BJ492,20)</f>
        <v>44253</v>
      </c>
      <c r="CM492" s="24" t="str">
        <f>IF(BM492&gt;0,WORKDAY(BK492,10),"-")</f>
        <v>-</v>
      </c>
      <c r="CN492" s="54"/>
      <c r="CO492" s="117"/>
      <c r="CP492" s="34">
        <v>3</v>
      </c>
      <c r="CQ492" s="24">
        <f>WORKDAY(CL492,10)</f>
        <v>44267</v>
      </c>
      <c r="CR492" s="24" t="str">
        <f>IF(CO492&gt;0,WORKDAY(CM492,10),"-")</f>
        <v>-</v>
      </c>
      <c r="CS492" s="54"/>
      <c r="CT492" s="5"/>
      <c r="CU492" s="24" t="str">
        <f>IF(CT492&gt;0,WORKDAY(CQ492,10),"-")</f>
        <v>-</v>
      </c>
      <c r="CV492" s="24" t="str">
        <f>IF(CT492&gt;0,WORKDAY(CR492,10),"-")</f>
        <v>-</v>
      </c>
      <c r="CW492" s="54"/>
      <c r="CX492" s="5"/>
      <c r="CY492" s="34"/>
      <c r="CZ492" s="24" t="str">
        <f>IF(CX492&gt;0,WORKDAY(CU492,10),"-")</f>
        <v>-</v>
      </c>
      <c r="DA492" s="24" t="str">
        <f>IF(CX492&gt;0,WORKDAY(CV492,10),"-")</f>
        <v>-</v>
      </c>
      <c r="DB492" s="24"/>
      <c r="DC492" s="5"/>
      <c r="DD492" s="24" t="str">
        <f>IF(DC492&gt;0,WORKDAY(CZ492,10),"-")</f>
        <v>-</v>
      </c>
      <c r="DE492" s="24" t="str">
        <f>IF(DC492&gt;0,WORKDAY(DA492,10),"-")</f>
        <v>-</v>
      </c>
      <c r="DF492" s="5"/>
      <c r="DG492" s="5"/>
      <c r="DH492" s="54"/>
      <c r="DI492" s="24" t="str">
        <f>IF(DG492&gt;0,WORKDAY(DD492,10),"-")</f>
        <v>-</v>
      </c>
      <c r="DJ492" s="24" t="str">
        <f>IF(DG492&gt;0,WORKDAY(DE492,10),"-")</f>
        <v>-</v>
      </c>
      <c r="DK492" s="5"/>
      <c r="DL492" s="5"/>
      <c r="DM492" s="24" t="str">
        <f>IF(DL492&gt;0,WORKDAY(DI492,10),"-")</f>
        <v>-</v>
      </c>
      <c r="DN492" s="24" t="str">
        <f>IF(DL492&gt;0,WORKDAY(DJ492,10),"-")</f>
        <v>-</v>
      </c>
      <c r="DO492" s="5"/>
      <c r="DP492" s="5"/>
      <c r="DQ492" s="54"/>
      <c r="DR492" s="24" t="str">
        <f>IF(DP492&gt;0,WORKDAY(DM492,10),"-")</f>
        <v>-</v>
      </c>
      <c r="DS492" s="24" t="str">
        <f>IF(DP492&gt;0,WORKDAY(DN492,10),"-")</f>
        <v>-</v>
      </c>
      <c r="DT492" s="5"/>
      <c r="DU492" s="5"/>
      <c r="DV492" s="24" t="str">
        <f>IF(DU492&gt;0,WORKDAY(DR492,10),"-")</f>
        <v>-</v>
      </c>
      <c r="DW492" s="24" t="str">
        <f>IF(DU492&gt;0,WORKDAY(DS492,10),"-")</f>
        <v>-</v>
      </c>
      <c r="DX492" s="5"/>
      <c r="DY492" s="5"/>
      <c r="DZ492" s="54"/>
      <c r="EA492" s="24" t="str">
        <f>IF(DY492&gt;0,WORKDAY(DV492,10),"-")</f>
        <v>-</v>
      </c>
      <c r="EB492" s="24" t="str">
        <f>IF(DY492&gt;0,WORKDAY(DW492,10),"-")</f>
        <v>-</v>
      </c>
      <c r="EC492" s="5"/>
      <c r="ED492" s="5"/>
      <c r="EE492" s="24" t="str">
        <f>IF(ED492&gt;0,WORKDAY(EA492,10),"-")</f>
        <v>-</v>
      </c>
      <c r="EF492" s="24" t="str">
        <f>IF(ED492&gt;0,WORKDAY(EB492,10),"-")</f>
        <v>-</v>
      </c>
      <c r="EG492" s="5"/>
      <c r="EH492" s="5"/>
      <c r="EI492" s="54"/>
      <c r="EJ492" s="24" t="str">
        <f>IF(EH492&gt;0,WORKDAY(EE492,10),"-")</f>
        <v>-</v>
      </c>
      <c r="EK492" s="24" t="str">
        <f>IF(EH492&gt;0,WORKDAY(EF492,10),"-")</f>
        <v>-</v>
      </c>
      <c r="EL492" s="5"/>
      <c r="EM492" s="5"/>
      <c r="EN492" s="24" t="str">
        <f>IF(EM492&gt;0,WORKDAY(EJ492,10),"-")</f>
        <v>-</v>
      </c>
      <c r="EO492" s="24" t="str">
        <f>IF(EM492&gt;0,WORKDAY(EK492,10),"-")</f>
        <v>-</v>
      </c>
      <c r="EP492" s="5"/>
      <c r="EQ492" s="5"/>
      <c r="ER492" s="54"/>
      <c r="ES492" s="54"/>
      <c r="ET492" s="54"/>
      <c r="EU492" s="54"/>
      <c r="EV492" s="54"/>
      <c r="EW492" s="24"/>
      <c r="EX492" s="24"/>
      <c r="EY492" s="167"/>
      <c r="EZ492" s="167"/>
      <c r="FA492" s="193"/>
      <c r="FB492" s="214">
        <v>44270</v>
      </c>
      <c r="FC492" s="214">
        <f ca="1">IF(BK492&gt;0,IF(DC492&gt;0,WORKDAY(DB492,20),IF(CT492&gt;0,WORKDAY(CS492,30),IF(CO492&gt;0,WORKDAY(CN492,40),FB492))),"-")</f>
        <v>44270</v>
      </c>
      <c r="FD492" s="167"/>
      <c r="FE492" s="167"/>
      <c r="FF492" s="24" t="str">
        <f>IF(FE492&gt;0,WORKDAY(FB492,10),"-")</f>
        <v>-</v>
      </c>
      <c r="FG492" s="24" t="str">
        <f>IF(FE492&gt;0,WORKDAY(FC492,10),"-")</f>
        <v>-</v>
      </c>
      <c r="FH492" s="167"/>
      <c r="FI492" s="167"/>
      <c r="FJ492" s="196">
        <v>1</v>
      </c>
      <c r="FK492" s="24"/>
      <c r="FL492" s="24">
        <f>FK492</f>
        <v>0</v>
      </c>
      <c r="FM492" s="5"/>
      <c r="FN492" s="5"/>
      <c r="FO492" s="24" t="str">
        <f>IF(FN492&gt;0,WORKDAY(FK492,10),"-")</f>
        <v>-</v>
      </c>
      <c r="FP492" s="24" t="str">
        <f>IF(FN492&gt;0,WORKDAY(FL492,10),"-")</f>
        <v>-</v>
      </c>
      <c r="FQ492" s="5"/>
      <c r="FR492" s="5"/>
      <c r="FS492" s="54"/>
      <c r="FT492" s="24"/>
      <c r="FU492" s="24">
        <f>FT492</f>
        <v>0</v>
      </c>
      <c r="FV492" s="5"/>
      <c r="FW492" s="5"/>
      <c r="FX492" s="24" t="str">
        <f>IF(FW492&gt;0,WORKDAY(FT492,10),"-")</f>
        <v>-</v>
      </c>
      <c r="FY492" s="24" t="str">
        <f>IF(FW492&gt;0,WORKDAY(FU492,10),"-")</f>
        <v>-</v>
      </c>
      <c r="FZ492" s="5"/>
      <c r="GA492" s="5"/>
      <c r="GB492" s="54"/>
      <c r="GC492" s="54"/>
      <c r="GD492" s="54"/>
      <c r="GE492" s="54"/>
      <c r="GF492" s="54"/>
      <c r="GG492" s="54"/>
      <c r="GH492" s="54"/>
      <c r="GI492" s="54"/>
      <c r="GJ492" s="54"/>
      <c r="GK492" s="54"/>
      <c r="GL492" s="54"/>
      <c r="GM492" s="54"/>
      <c r="GN492" s="54"/>
      <c r="GO492" s="54"/>
      <c r="GP492" s="54"/>
      <c r="GQ492" s="54"/>
      <c r="GR492" s="54"/>
      <c r="GS492" s="54"/>
      <c r="GT492" s="54"/>
      <c r="GU492" s="54"/>
      <c r="GV492" s="54"/>
      <c r="GW492" s="54"/>
      <c r="GX492" s="54"/>
      <c r="GY492" s="54"/>
      <c r="GZ492" s="193"/>
      <c r="HA492" s="54"/>
      <c r="HB492" s="54"/>
      <c r="HC492" s="54"/>
      <c r="HD492" s="34">
        <f t="shared" ca="1" si="432"/>
        <v>1</v>
      </c>
      <c r="HE492" s="25">
        <f t="shared" si="457"/>
        <v>0</v>
      </c>
      <c r="HF492" s="25">
        <f t="shared" ca="1" si="458"/>
        <v>1.5197568389057751E-3</v>
      </c>
      <c r="HG492" s="25">
        <f t="shared" si="459"/>
        <v>0</v>
      </c>
      <c r="HH492" s="25">
        <f t="shared" ca="1" si="460"/>
        <v>2.012072434607646E-3</v>
      </c>
      <c r="HI492" s="25"/>
      <c r="HJ492" s="25"/>
      <c r="HK492" s="5"/>
      <c r="HL492" s="24" t="str">
        <f t="shared" ca="1" si="427"/>
        <v>-</v>
      </c>
      <c r="HM492" s="107"/>
      <c r="HN492" s="85"/>
      <c r="HO492" s="204" t="str">
        <f t="shared" si="433"/>
        <v>не выгружено A1</v>
      </c>
      <c r="HP492" s="204" t="str">
        <f t="shared" si="434"/>
        <v>не выгружено 00</v>
      </c>
      <c r="HQ492" s="182" t="str">
        <f t="shared" si="435"/>
        <v>не выгружено A1</v>
      </c>
      <c r="HR492" s="182" t="str">
        <f t="shared" si="436"/>
        <v>не выгружено A1</v>
      </c>
      <c r="HS492" s="182" t="b">
        <f t="shared" si="437"/>
        <v>0</v>
      </c>
      <c r="HT492" s="182" t="str">
        <f t="shared" si="438"/>
        <v>не выгружено A1</v>
      </c>
      <c r="HU492" s="182" t="str">
        <f t="shared" si="439"/>
        <v>не выгружено A1</v>
      </c>
      <c r="HV492" s="191" t="str">
        <f t="shared" si="440"/>
        <v>не выгружено A1</v>
      </c>
      <c r="HW492" s="184" t="str">
        <f t="shared" si="441"/>
        <v>не выгружено A1</v>
      </c>
      <c r="HX492" s="191" t="str">
        <f t="shared" si="442"/>
        <v>не выгружено A1</v>
      </c>
      <c r="HY492" s="183"/>
      <c r="HZ492" s="182" t="str">
        <f t="shared" si="443"/>
        <v>не выгружено</v>
      </c>
      <c r="IA492" s="182" t="str">
        <f t="shared" si="444"/>
        <v>A1</v>
      </c>
      <c r="IB492" s="182" t="str">
        <f t="shared" si="445"/>
        <v>не выгружено</v>
      </c>
      <c r="IC492" s="182" t="str">
        <f t="shared" si="446"/>
        <v>A1</v>
      </c>
      <c r="ID492" s="182" t="str">
        <f t="shared" si="447"/>
        <v>A1</v>
      </c>
      <c r="IE492" s="185" t="str">
        <f t="shared" si="448"/>
        <v>выгрузить A1</v>
      </c>
      <c r="IF492" s="135" t="s">
        <v>705</v>
      </c>
      <c r="IG492" s="181">
        <v>1</v>
      </c>
      <c r="IH492" s="85"/>
      <c r="II492" s="85"/>
      <c r="IJ492" s="85"/>
      <c r="IK492" s="85"/>
      <c r="IL492" s="85"/>
      <c r="IM492" s="85"/>
      <c r="IN492" s="85"/>
      <c r="IO492" s="85"/>
      <c r="IP492" s="85"/>
      <c r="IQ492" s="85"/>
      <c r="IR492" s="85"/>
      <c r="IS492" s="85"/>
      <c r="IT492" s="85"/>
      <c r="IU492" s="85"/>
      <c r="IV492" s="85"/>
      <c r="IW492" s="85"/>
      <c r="IX492" s="85"/>
      <c r="IY492" s="85"/>
      <c r="IZ492" s="85"/>
      <c r="JA492" s="85"/>
      <c r="JB492" s="85"/>
      <c r="JC492" s="85"/>
      <c r="JD492" s="85"/>
      <c r="JE492" s="85"/>
      <c r="JF492" s="85"/>
      <c r="JG492" s="85"/>
      <c r="JH492" s="85"/>
      <c r="JI492" s="85"/>
      <c r="JJ492" s="85"/>
      <c r="JK492" s="85"/>
      <c r="JL492" s="85"/>
      <c r="JM492" s="85"/>
      <c r="JN492" s="85"/>
      <c r="JO492" s="85"/>
      <c r="JP492" s="85"/>
      <c r="JQ492" s="85"/>
      <c r="JR492" s="85"/>
      <c r="JS492" s="85"/>
      <c r="JT492" s="85"/>
      <c r="JU492" s="85"/>
      <c r="JV492" s="85"/>
      <c r="JW492" s="85"/>
      <c r="JX492" s="85"/>
      <c r="JY492" s="85"/>
      <c r="JZ492" s="85"/>
      <c r="KA492" s="85"/>
      <c r="KB492" s="85"/>
      <c r="KC492" s="85"/>
    </row>
    <row r="493" spans="1:289" s="87" customFormat="1" ht="15" hidden="1" customHeight="1">
      <c r="A493" s="17"/>
      <c r="B493" s="20"/>
      <c r="C493" s="20"/>
      <c r="D493" s="18"/>
      <c r="E493" s="18"/>
      <c r="F493" s="18"/>
      <c r="G493" s="18"/>
      <c r="H493" s="18"/>
      <c r="I493" s="18"/>
      <c r="J493" s="18"/>
      <c r="K493" s="18"/>
      <c r="L493" s="18"/>
      <c r="M493" s="18"/>
      <c r="N493" s="18"/>
      <c r="O493" s="18"/>
      <c r="P493" s="18"/>
      <c r="Q493" s="18"/>
      <c r="R493" s="18"/>
      <c r="S493" s="18"/>
      <c r="T493" s="18"/>
      <c r="U493" s="18"/>
      <c r="V493" s="18"/>
      <c r="W493" s="20"/>
      <c r="X493" s="20"/>
      <c r="Y493" s="20"/>
      <c r="Z493" s="20"/>
      <c r="AA493" s="20"/>
      <c r="AB493" s="20"/>
      <c r="AC493" s="20"/>
      <c r="AD493" s="18"/>
      <c r="AE493" s="20"/>
      <c r="AF493" s="20"/>
      <c r="AG493" s="20"/>
      <c r="AH493" s="20"/>
      <c r="AI493" s="20"/>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71"/>
      <c r="BO493" s="171"/>
      <c r="BP493" s="171"/>
      <c r="BQ493" s="171"/>
      <c r="BR493" s="161"/>
      <c r="BS493" s="161"/>
      <c r="BT493" s="161"/>
      <c r="BU493" s="161"/>
      <c r="BV493" s="161"/>
      <c r="BW493" s="151"/>
      <c r="BX493" s="151"/>
      <c r="BY493" s="151"/>
      <c r="BZ493" s="151"/>
      <c r="CA493" s="151"/>
      <c r="CB493" s="129"/>
      <c r="CC493" s="129"/>
      <c r="CD493" s="129"/>
      <c r="CE493" s="129"/>
      <c r="CF493" s="129"/>
      <c r="CG493" s="129"/>
      <c r="CH493" s="129"/>
      <c r="CI493" s="129"/>
      <c r="CJ493" s="129"/>
      <c r="CK493" s="129"/>
      <c r="CL493" s="18"/>
      <c r="CM493" s="18"/>
      <c r="CN493" s="18"/>
      <c r="CO493" s="118"/>
      <c r="CP493" s="48"/>
      <c r="CQ493" s="18"/>
      <c r="CR493" s="18"/>
      <c r="CS493" s="18"/>
      <c r="CT493" s="18"/>
      <c r="CU493" s="18"/>
      <c r="CV493" s="18"/>
      <c r="CW493" s="18"/>
      <c r="CX493" s="18"/>
      <c r="CY493" s="34"/>
      <c r="CZ493" s="18"/>
      <c r="DA493" s="18"/>
      <c r="DB493" s="18"/>
      <c r="DC493" s="18"/>
      <c r="DD493" s="18"/>
      <c r="DE493" s="18"/>
      <c r="DF493" s="18"/>
      <c r="DG493" s="18"/>
      <c r="DH493" s="45"/>
      <c r="DI493" s="18"/>
      <c r="DJ493" s="18"/>
      <c r="DK493" s="18"/>
      <c r="DL493" s="18"/>
      <c r="DM493" s="18"/>
      <c r="DN493" s="18"/>
      <c r="DO493" s="18"/>
      <c r="DP493" s="18"/>
      <c r="DQ493" s="45"/>
      <c r="DR493" s="18"/>
      <c r="DS493" s="18"/>
      <c r="DT493" s="18"/>
      <c r="DU493" s="18"/>
      <c r="DV493" s="18"/>
      <c r="DW493" s="18"/>
      <c r="DX493" s="18"/>
      <c r="DY493" s="18"/>
      <c r="DZ493" s="45"/>
      <c r="EA493" s="18"/>
      <c r="EB493" s="18"/>
      <c r="EC493" s="18"/>
      <c r="ED493" s="18"/>
      <c r="EE493" s="18"/>
      <c r="EF493" s="18"/>
      <c r="EG493" s="18"/>
      <c r="EH493" s="18"/>
      <c r="EI493" s="45"/>
      <c r="EJ493" s="18"/>
      <c r="EK493" s="18"/>
      <c r="EL493" s="18"/>
      <c r="EM493" s="18"/>
      <c r="EN493" s="18"/>
      <c r="EO493" s="18"/>
      <c r="EP493" s="18"/>
      <c r="EQ493" s="18"/>
      <c r="ER493" s="45"/>
      <c r="ES493" s="110"/>
      <c r="ET493" s="110"/>
      <c r="EU493" s="110"/>
      <c r="EV493" s="110"/>
      <c r="EW493" s="192"/>
      <c r="EX493" s="192"/>
      <c r="EY493" s="192"/>
      <c r="EZ493" s="192"/>
      <c r="FA493" s="199"/>
      <c r="FB493" s="214"/>
      <c r="FC493" s="214"/>
      <c r="FD493" s="18"/>
      <c r="FE493" s="18"/>
      <c r="FF493" s="18"/>
      <c r="FG493" s="18"/>
      <c r="FH493" s="18"/>
      <c r="FI493" s="18"/>
      <c r="FJ493" s="34"/>
      <c r="FK493" s="18"/>
      <c r="FL493" s="18"/>
      <c r="FM493" s="18"/>
      <c r="FN493" s="18"/>
      <c r="FO493" s="18"/>
      <c r="FP493" s="18"/>
      <c r="FQ493" s="18"/>
      <c r="FR493" s="18"/>
      <c r="FS493" s="45"/>
      <c r="FT493" s="18"/>
      <c r="FU493" s="18"/>
      <c r="FV493" s="18"/>
      <c r="FW493" s="18"/>
      <c r="FX493" s="18"/>
      <c r="FY493" s="18"/>
      <c r="FZ493" s="18"/>
      <c r="GA493" s="18"/>
      <c r="GB493" s="45"/>
      <c r="GC493" s="110"/>
      <c r="GD493" s="110"/>
      <c r="GE493" s="110"/>
      <c r="GF493" s="110"/>
      <c r="GG493" s="110"/>
      <c r="GH493" s="110"/>
      <c r="GI493" s="110"/>
      <c r="GJ493" s="110"/>
      <c r="GK493" s="110"/>
      <c r="GL493" s="110"/>
      <c r="GM493" s="110"/>
      <c r="GN493" s="110"/>
      <c r="GO493" s="110"/>
      <c r="GP493" s="110"/>
      <c r="GQ493" s="110"/>
      <c r="GR493" s="110"/>
      <c r="GS493" s="110"/>
      <c r="GT493" s="110"/>
      <c r="GU493" s="110"/>
      <c r="GV493" s="110"/>
      <c r="GW493" s="110"/>
      <c r="GX493" s="110"/>
      <c r="GY493" s="45"/>
      <c r="GZ493" s="199"/>
      <c r="HA493" s="110"/>
      <c r="HB493" s="110"/>
      <c r="HC493" s="110"/>
      <c r="HD493" s="34">
        <f t="shared" si="432"/>
        <v>0</v>
      </c>
      <c r="HE493" s="25">
        <f t="shared" si="457"/>
        <v>0</v>
      </c>
      <c r="HF493" s="25">
        <f t="shared" si="458"/>
        <v>0</v>
      </c>
      <c r="HG493" s="25">
        <f t="shared" si="459"/>
        <v>0</v>
      </c>
      <c r="HH493" s="25">
        <f t="shared" si="460"/>
        <v>0</v>
      </c>
      <c r="HI493" s="25"/>
      <c r="HJ493" s="18"/>
      <c r="HK493" s="18"/>
      <c r="HL493" s="24" t="str">
        <f t="shared" si="427"/>
        <v>-</v>
      </c>
      <c r="HM493" s="107"/>
      <c r="HN493" s="85"/>
      <c r="HO493" s="204" t="str">
        <f t="shared" si="433"/>
        <v>---/---</v>
      </c>
      <c r="HP493" s="204" t="str">
        <f t="shared" si="434"/>
        <v>---/---</v>
      </c>
      <c r="HQ493" s="182" t="str">
        <f t="shared" si="435"/>
        <v>---/---</v>
      </c>
      <c r="HR493" s="182" t="str">
        <f t="shared" si="436"/>
        <v>---/---</v>
      </c>
      <c r="HS493" s="182" t="b">
        <f t="shared" si="437"/>
        <v>0</v>
      </c>
      <c r="HT493" s="182" t="str">
        <f t="shared" si="438"/>
        <v>---/---</v>
      </c>
      <c r="HU493" s="182" t="str">
        <f t="shared" si="439"/>
        <v>---/---</v>
      </c>
      <c r="HV493" s="191" t="str">
        <f t="shared" si="440"/>
        <v>---/---</v>
      </c>
      <c r="HW493" s="184" t="str">
        <f t="shared" si="441"/>
        <v>---/---</v>
      </c>
      <c r="HX493" s="191" t="str">
        <f t="shared" si="442"/>
        <v>---/---</v>
      </c>
      <c r="HY493" s="183"/>
      <c r="HZ493" s="182" t="str">
        <f t="shared" si="443"/>
        <v>---/---</v>
      </c>
      <c r="IA493" s="182" t="str">
        <f t="shared" si="444"/>
        <v>---/---</v>
      </c>
      <c r="IB493" s="182" t="str">
        <f t="shared" si="445"/>
        <v>---/---</v>
      </c>
      <c r="IC493" s="182" t="str">
        <f t="shared" si="446"/>
        <v>---/---</v>
      </c>
      <c r="ID493" s="182" t="str">
        <f t="shared" si="447"/>
        <v>---/---</v>
      </c>
      <c r="IE493" s="185" t="str">
        <f t="shared" si="448"/>
        <v>---/---</v>
      </c>
      <c r="IF493" s="135" t="s">
        <v>717</v>
      </c>
      <c r="IG493" s="181">
        <v>1</v>
      </c>
      <c r="IH493" s="85"/>
      <c r="II493" s="85"/>
      <c r="IJ493" s="85"/>
      <c r="IK493" s="85"/>
      <c r="IL493" s="85"/>
      <c r="IM493" s="85"/>
      <c r="IN493" s="85"/>
      <c r="IO493" s="85"/>
      <c r="IP493" s="85"/>
      <c r="IQ493" s="85"/>
      <c r="IR493" s="85"/>
      <c r="IS493" s="85"/>
      <c r="IT493" s="85"/>
      <c r="IU493" s="85"/>
      <c r="IV493" s="85"/>
      <c r="IW493" s="85"/>
      <c r="IX493" s="85"/>
      <c r="IY493" s="85"/>
      <c r="IZ493" s="85"/>
      <c r="JA493" s="85"/>
      <c r="JB493" s="85"/>
      <c r="JC493" s="85"/>
      <c r="JD493" s="85"/>
      <c r="JE493" s="85"/>
      <c r="JF493" s="85"/>
      <c r="JG493" s="85"/>
      <c r="JH493" s="85"/>
      <c r="JI493" s="85"/>
      <c r="JJ493" s="85"/>
      <c r="JK493" s="85"/>
      <c r="JL493" s="85"/>
      <c r="JM493" s="85"/>
      <c r="JN493" s="85"/>
      <c r="JO493" s="85"/>
      <c r="JP493" s="85"/>
      <c r="JQ493" s="85"/>
      <c r="JR493" s="85"/>
      <c r="JS493" s="85"/>
      <c r="JT493" s="85"/>
      <c r="JU493" s="85"/>
      <c r="JV493" s="85"/>
      <c r="JW493" s="85"/>
      <c r="JX493" s="85"/>
      <c r="JY493" s="85"/>
      <c r="JZ493" s="85"/>
      <c r="KA493" s="85"/>
      <c r="KB493" s="85"/>
      <c r="KC493" s="85"/>
    </row>
    <row r="494" spans="1:289" s="57" customFormat="1" ht="57" hidden="1" customHeight="1">
      <c r="A494" s="42"/>
      <c r="B494" s="19" t="s">
        <v>156</v>
      </c>
      <c r="C494" s="19" t="s">
        <v>157</v>
      </c>
      <c r="D494" s="5"/>
      <c r="E494" s="5"/>
      <c r="F494" s="5"/>
      <c r="G494" s="5"/>
      <c r="H494" s="5" t="s">
        <v>727</v>
      </c>
      <c r="I494" s="5" t="s">
        <v>736</v>
      </c>
      <c r="J494" s="5"/>
      <c r="K494" s="5"/>
      <c r="L494" s="5"/>
      <c r="M494" s="5"/>
      <c r="N494" s="5"/>
      <c r="O494" s="5"/>
      <c r="P494" s="5" t="s">
        <v>753</v>
      </c>
      <c r="Q494" s="5" t="s">
        <v>754</v>
      </c>
      <c r="R494" s="5" t="s">
        <v>209</v>
      </c>
      <c r="S494" s="5" t="s">
        <v>362</v>
      </c>
      <c r="T494" s="5" t="s">
        <v>370</v>
      </c>
      <c r="U494" s="5" t="s">
        <v>158</v>
      </c>
      <c r="V494" s="5"/>
      <c r="W494" s="19" t="str">
        <f>CONCATENATE(X494,"-",Y494,"-",Z494,AA494,,AB494,"-",AC494)</f>
        <v>5-11-JSMCN-0001</v>
      </c>
      <c r="X494" s="19" t="s">
        <v>755</v>
      </c>
      <c r="Y494" s="19" t="s">
        <v>184</v>
      </c>
      <c r="Z494" s="19" t="s">
        <v>309</v>
      </c>
      <c r="AA494" s="19" t="s">
        <v>305</v>
      </c>
      <c r="AB494" s="19" t="s">
        <v>304</v>
      </c>
      <c r="AC494" s="19" t="s">
        <v>188</v>
      </c>
      <c r="AD494" s="5"/>
      <c r="AE494" s="19">
        <v>4</v>
      </c>
      <c r="AF494" s="19" t="s">
        <v>180</v>
      </c>
      <c r="AG494" s="19" t="s">
        <v>184</v>
      </c>
      <c r="AH494" s="19">
        <v>522</v>
      </c>
      <c r="AI494" s="19" t="s">
        <v>193</v>
      </c>
      <c r="AJ494" s="5"/>
      <c r="AK494" s="5"/>
      <c r="AL494" s="5" t="s">
        <v>121</v>
      </c>
      <c r="AM494" s="5"/>
      <c r="AN494" s="5" t="s">
        <v>167</v>
      </c>
      <c r="AO494" s="5" t="str">
        <f>CONCATENATE("0055-",B494,"-",C494,"-","4",".",AE494,".",AF494,".",AG494,".",AH494,"-",AL494,".",AN494,"-",AI494)</f>
        <v>0055-CPC-GA1-4.4.3.11.522-ATH2.RD-0003</v>
      </c>
      <c r="AP494" s="5" t="str">
        <f>CONCATENATE("0055-",B494,"-",C494,"-","4",".",AE494,".",AF494,".",AG494,".",AH494,"-",AL494,"-",AN494,"-",AI494,"_",BD494,"_",U494)</f>
        <v>0055-CPC-GA1-4.4.3.11.522-ATH2-RD-0003_A1_ER</v>
      </c>
      <c r="AQ494" s="13" t="s">
        <v>324</v>
      </c>
      <c r="AR494" s="13" t="s">
        <v>397</v>
      </c>
      <c r="AS494" s="13" t="s">
        <v>387</v>
      </c>
      <c r="AT494" s="13" t="s">
        <v>386</v>
      </c>
      <c r="AU494" s="13" t="s">
        <v>318</v>
      </c>
      <c r="AV494" s="13" t="s">
        <v>333</v>
      </c>
      <c r="AW494" s="13" t="str">
        <f>CONCATENATE(AQ494," ",AS494,CHAR(10),W494,CHAR(10),AU494)</f>
        <v>SIS Marshalling Cabinet for NON-IS channels 
5-11-JSMCN-0001
List of drawings</v>
      </c>
      <c r="AX494" s="13" t="str">
        <f>CONCATENATE(AR494," ",AT494,CHAR(10),W494,CHAR(10),AV494)</f>
        <v>Шкаф кроссовый ПАЗ, аналоговые и дискретные сигналы, неискробезопасный
5-11-JSMCN-0001
Ведомость документов</v>
      </c>
      <c r="AY494" s="5"/>
      <c r="AZ494" s="5" t="s">
        <v>490</v>
      </c>
      <c r="BA494" s="5" t="s">
        <v>489</v>
      </c>
      <c r="BB494" s="5" t="str">
        <f>IF(FW494&gt;0,"02",IF(FN494&gt;0,"01",IF(FE494&gt;0,"00",IF(EM494&gt;0,"G1",IF(ED494&gt;0,"F1",IF(DU494&gt;0,"E1",IF(DL494&gt;0,"D1",IF(DC494&gt;0,"C1",IF(CT494&gt;0,"B1",IF(BM494&gt;0,"A1","-"))))))))))</f>
        <v>A1</v>
      </c>
      <c r="BC494" s="167" t="str">
        <f t="shared" ref="BC494:BC498" si="476">IF(OR(BB494="A1",BB494="B1",BB494="C1",BB494="D1",BB494="E1",BB494="F1",BB494="G1",BB494="H1"),"IFR",IF(OR(BB494="00",BB494="01",BB494="02",BB494="03",BB494="04",BB494="05"),"IFU","-"))</f>
        <v>IFR</v>
      </c>
      <c r="BD494" s="5" t="str">
        <f t="shared" ref="BD494:BD498" si="477">BB494</f>
        <v>A1</v>
      </c>
      <c r="BE494" s="5"/>
      <c r="BF494" s="5"/>
      <c r="BG494" s="12"/>
      <c r="BH494" s="5"/>
      <c r="BI494" s="5"/>
      <c r="BJ494" s="54">
        <f>FB494-(28+15)</f>
        <v>44173</v>
      </c>
      <c r="BK494" s="54">
        <f ca="1">IF(BM494&gt;0,BL494,IF(BJ494&lt;TODAY(),WORKDAY(TODAY(),10),BJ494))</f>
        <v>44250</v>
      </c>
      <c r="BL494" s="193">
        <v>44250</v>
      </c>
      <c r="BM494" s="167" t="s">
        <v>785</v>
      </c>
      <c r="BN494" s="167"/>
      <c r="BO494" s="167"/>
      <c r="BP494" s="167"/>
      <c r="BQ494" s="167"/>
      <c r="BR494" s="157"/>
      <c r="BS494" s="157"/>
      <c r="BT494" s="157"/>
      <c r="BU494" s="157"/>
      <c r="BV494" s="157"/>
      <c r="BW494" s="147"/>
      <c r="BX494" s="147"/>
      <c r="BY494" s="147"/>
      <c r="BZ494" s="147"/>
      <c r="CA494" s="147"/>
      <c r="CB494" s="125"/>
      <c r="CC494" s="125"/>
      <c r="CD494" s="125"/>
      <c r="CE494" s="125"/>
      <c r="CF494" s="125"/>
      <c r="CG494" s="125"/>
      <c r="CH494" s="125"/>
      <c r="CI494" s="125"/>
      <c r="CJ494" s="125"/>
      <c r="CK494" s="125"/>
      <c r="CL494" s="24">
        <f>WORKDAY(BJ494,20)</f>
        <v>44201</v>
      </c>
      <c r="CM494" s="24">
        <f ca="1">IF(BM494&gt;0,WORKDAY(BK494,10),"-")</f>
        <v>44264</v>
      </c>
      <c r="CN494" s="54"/>
      <c r="CO494" s="117"/>
      <c r="CP494" s="34"/>
      <c r="CQ494" s="24">
        <f>WORKDAY(CL494,10)</f>
        <v>44215</v>
      </c>
      <c r="CR494" s="24" t="str">
        <f>IF(CO494&gt;0,WORKDAY(CM494,10),"-")</f>
        <v>-</v>
      </c>
      <c r="CS494" s="54"/>
      <c r="CT494" s="5"/>
      <c r="CU494" s="24" t="str">
        <f>IF(CT494&gt;0,WORKDAY(CQ494,10),"-")</f>
        <v>-</v>
      </c>
      <c r="CV494" s="24" t="str">
        <f>IF(CT494&gt;0,WORKDAY(CR494,10),"-")</f>
        <v>-</v>
      </c>
      <c r="CW494" s="54"/>
      <c r="CX494" s="5"/>
      <c r="CY494" s="34"/>
      <c r="CZ494" s="24" t="str">
        <f>IF(CX494&gt;0,WORKDAY(CU494,10),"-")</f>
        <v>-</v>
      </c>
      <c r="DA494" s="24" t="str">
        <f>IF(CX494&gt;0,WORKDAY(CV494,10),"-")</f>
        <v>-</v>
      </c>
      <c r="DB494" s="24"/>
      <c r="DC494" s="5"/>
      <c r="DD494" s="24" t="str">
        <f>IF(DC494&gt;0,WORKDAY(CZ494,10),"-")</f>
        <v>-</v>
      </c>
      <c r="DE494" s="24" t="str">
        <f>IF(DC494&gt;0,WORKDAY(DA494,10),"-")</f>
        <v>-</v>
      </c>
      <c r="DF494" s="5"/>
      <c r="DG494" s="5"/>
      <c r="DH494" s="54"/>
      <c r="DI494" s="24" t="str">
        <f>IF(DG494&gt;0,WORKDAY(DD494,10),"-")</f>
        <v>-</v>
      </c>
      <c r="DJ494" s="24" t="str">
        <f>IF(DG494&gt;0,WORKDAY(DE494,10),"-")</f>
        <v>-</v>
      </c>
      <c r="DK494" s="5"/>
      <c r="DL494" s="5"/>
      <c r="DM494" s="24" t="str">
        <f>IF(DL494&gt;0,WORKDAY(DI494,10),"-")</f>
        <v>-</v>
      </c>
      <c r="DN494" s="24" t="str">
        <f>IF(DL494&gt;0,WORKDAY(DJ494,10),"-")</f>
        <v>-</v>
      </c>
      <c r="DO494" s="5"/>
      <c r="DP494" s="5"/>
      <c r="DQ494" s="54"/>
      <c r="DR494" s="24" t="str">
        <f>IF(DP494&gt;0,WORKDAY(DM494,10),"-")</f>
        <v>-</v>
      </c>
      <c r="DS494" s="24" t="str">
        <f>IF(DP494&gt;0,WORKDAY(DN494,10),"-")</f>
        <v>-</v>
      </c>
      <c r="DT494" s="5"/>
      <c r="DU494" s="5"/>
      <c r="DV494" s="24" t="str">
        <f>IF(DU494&gt;0,WORKDAY(DR494,10),"-")</f>
        <v>-</v>
      </c>
      <c r="DW494" s="24" t="str">
        <f>IF(DU494&gt;0,WORKDAY(DS494,10),"-")</f>
        <v>-</v>
      </c>
      <c r="DX494" s="5"/>
      <c r="DY494" s="5"/>
      <c r="DZ494" s="54"/>
      <c r="EA494" s="24" t="str">
        <f>IF(DY494&gt;0,WORKDAY(DV494,10),"-")</f>
        <v>-</v>
      </c>
      <c r="EB494" s="24" t="str">
        <f>IF(DY494&gt;0,WORKDAY(DW494,10),"-")</f>
        <v>-</v>
      </c>
      <c r="EC494" s="5"/>
      <c r="ED494" s="5"/>
      <c r="EE494" s="24" t="str">
        <f>IF(ED494&gt;0,WORKDAY(EA494,10),"-")</f>
        <v>-</v>
      </c>
      <c r="EF494" s="24" t="str">
        <f>IF(ED494&gt;0,WORKDAY(EB494,10),"-")</f>
        <v>-</v>
      </c>
      <c r="EG494" s="5"/>
      <c r="EH494" s="5"/>
      <c r="EI494" s="54"/>
      <c r="EJ494" s="24" t="str">
        <f>IF(EH494&gt;0,WORKDAY(EE494,10),"-")</f>
        <v>-</v>
      </c>
      <c r="EK494" s="24" t="str">
        <f>IF(EH494&gt;0,WORKDAY(EF494,10),"-")</f>
        <v>-</v>
      </c>
      <c r="EL494" s="5"/>
      <c r="EM494" s="5"/>
      <c r="EN494" s="24" t="str">
        <f>IF(EM494&gt;0,WORKDAY(EJ494,10),"-")</f>
        <v>-</v>
      </c>
      <c r="EO494" s="24" t="str">
        <f>IF(EM494&gt;0,WORKDAY(EK494,10),"-")</f>
        <v>-</v>
      </c>
      <c r="EP494" s="5"/>
      <c r="EQ494" s="5"/>
      <c r="ER494" s="54"/>
      <c r="ES494" s="54"/>
      <c r="ET494" s="54"/>
      <c r="EU494" s="54"/>
      <c r="EV494" s="54"/>
      <c r="EW494" s="24"/>
      <c r="EX494" s="24"/>
      <c r="EY494" s="167"/>
      <c r="EZ494" s="167"/>
      <c r="FA494" s="193"/>
      <c r="FB494" s="214">
        <v>44216</v>
      </c>
      <c r="FC494" s="214">
        <f ca="1">IF(BK494&gt;0,IF(DC494&gt;0,WORKDAY(DB494,20),IF(CT494&gt;0,WORKDAY(CS494,30),IF(CO494&gt;0,WORKDAY(CN494,40),FB494))),"-")</f>
        <v>44216</v>
      </c>
      <c r="FD494" s="167"/>
      <c r="FE494" s="167"/>
      <c r="FF494" s="24" t="str">
        <f>IF(FE494&gt;0,WORKDAY(FB494,10),"-")</f>
        <v>-</v>
      </c>
      <c r="FG494" s="24" t="str">
        <f>IF(FE494&gt;0,WORKDAY(FC494,10),"-")</f>
        <v>-</v>
      </c>
      <c r="FH494" s="5"/>
      <c r="FI494" s="5"/>
      <c r="FJ494" s="34"/>
      <c r="FK494" s="24">
        <f t="shared" ref="FK494:FK497" si="478">WORKDAY(FB494,20)</f>
        <v>44244</v>
      </c>
      <c r="FL494" s="24">
        <f>FK494</f>
        <v>44244</v>
      </c>
      <c r="FM494" s="167"/>
      <c r="FN494" s="167"/>
      <c r="FO494" s="24" t="str">
        <f>IF(FN494&gt;0,WORKDAY(FK494,10),"-")</f>
        <v>-</v>
      </c>
      <c r="FP494" s="24" t="str">
        <f>IF(FN494&gt;0,WORKDAY(FL494,10),"-")</f>
        <v>-</v>
      </c>
      <c r="FQ494" s="5"/>
      <c r="FR494" s="5"/>
      <c r="FS494" s="54"/>
      <c r="FT494" s="24">
        <f t="shared" ref="FT494:FT497" si="479">WORKDAY(FK494,20)</f>
        <v>44272</v>
      </c>
      <c r="FU494" s="24">
        <f>FT494</f>
        <v>44272</v>
      </c>
      <c r="FV494" s="5"/>
      <c r="FW494" s="5"/>
      <c r="FX494" s="24" t="str">
        <f>IF(FW494&gt;0,WORKDAY(FT494,10),"-")</f>
        <v>-</v>
      </c>
      <c r="FY494" s="24" t="str">
        <f>IF(FW494&gt;0,WORKDAY(FU494,10),"-")</f>
        <v>-</v>
      </c>
      <c r="FZ494" s="5"/>
      <c r="GA494" s="5"/>
      <c r="GB494" s="54"/>
      <c r="GC494" s="54"/>
      <c r="GD494" s="54"/>
      <c r="GE494" s="54"/>
      <c r="GF494" s="54"/>
      <c r="GG494" s="54"/>
      <c r="GH494" s="54"/>
      <c r="GI494" s="54"/>
      <c r="GJ494" s="54"/>
      <c r="GK494" s="54"/>
      <c r="GL494" s="54"/>
      <c r="GM494" s="54"/>
      <c r="GN494" s="54"/>
      <c r="GO494" s="54"/>
      <c r="GP494" s="54"/>
      <c r="GQ494" s="54"/>
      <c r="GR494" s="54"/>
      <c r="GS494" s="54"/>
      <c r="GT494" s="54"/>
      <c r="GU494" s="54"/>
      <c r="GV494" s="54"/>
      <c r="GW494" s="54"/>
      <c r="GX494" s="54"/>
      <c r="GY494" s="54"/>
      <c r="GZ494" s="193"/>
      <c r="HA494" s="54"/>
      <c r="HB494" s="54"/>
      <c r="HC494" s="54"/>
      <c r="HD494" s="34">
        <f t="shared" ca="1" si="432"/>
        <v>1</v>
      </c>
      <c r="HE494" s="25">
        <f t="shared" ca="1" si="457"/>
        <v>6.8389057750759875E-4</v>
      </c>
      <c r="HF494" s="25">
        <f t="shared" ca="1" si="458"/>
        <v>1.5197568389057751E-3</v>
      </c>
      <c r="HG494" s="25">
        <f t="shared" ca="1" si="459"/>
        <v>9.0543259557344079E-4</v>
      </c>
      <c r="HH494" s="25">
        <f t="shared" ca="1" si="460"/>
        <v>2.012072434607646E-3</v>
      </c>
      <c r="HI494" s="25"/>
      <c r="HJ494" s="25"/>
      <c r="HK494" s="5"/>
      <c r="HL494" s="24">
        <f t="shared" ca="1" si="427"/>
        <v>44250</v>
      </c>
      <c r="HM494" s="107"/>
      <c r="HN494" s="85"/>
      <c r="HO494" s="204" t="str">
        <f t="shared" si="433"/>
        <v>ожидание A1</v>
      </c>
      <c r="HP494" s="204" t="str">
        <f t="shared" si="434"/>
        <v>не выгружено 00</v>
      </c>
      <c r="HQ494" s="182" t="str">
        <f t="shared" si="435"/>
        <v>выгружено A1</v>
      </c>
      <c r="HR494" s="182" t="str">
        <f t="shared" si="436"/>
        <v>ожидание A1</v>
      </c>
      <c r="HS494" s="182" t="b">
        <f t="shared" si="437"/>
        <v>0</v>
      </c>
      <c r="HT494" s="182" t="str">
        <f t="shared" si="438"/>
        <v>ожидание замечаний</v>
      </c>
      <c r="HU494" s="182" t="str">
        <f t="shared" si="439"/>
        <v>0055-P2-GA1-CPC-TRM-00662</v>
      </c>
      <c r="HV494" s="191">
        <f t="shared" si="440"/>
        <v>44250</v>
      </c>
      <c r="HW494" s="184" t="str">
        <f t="shared" si="441"/>
        <v>ожидание A1</v>
      </c>
      <c r="HX494" s="191" t="str">
        <f t="shared" si="442"/>
        <v>ожидание A1</v>
      </c>
      <c r="HY494" s="183"/>
      <c r="HZ494" s="182" t="str">
        <f t="shared" si="443"/>
        <v>выгружено</v>
      </c>
      <c r="IA494" s="182" t="str">
        <f t="shared" si="444"/>
        <v>A1</v>
      </c>
      <c r="IB494" s="182" t="str">
        <f t="shared" si="445"/>
        <v>ожидание замечаний к ревизии</v>
      </c>
      <c r="IC494" s="182" t="str">
        <f t="shared" si="446"/>
        <v>A1</v>
      </c>
      <c r="ID494" s="182" t="str">
        <f t="shared" si="447"/>
        <v>A1</v>
      </c>
      <c r="IE494" s="185" t="str">
        <f t="shared" si="448"/>
        <v>1</v>
      </c>
      <c r="IF494" s="135" t="s">
        <v>705</v>
      </c>
      <c r="IG494" s="181">
        <v>1</v>
      </c>
      <c r="IH494" s="85"/>
      <c r="II494" s="85"/>
      <c r="IJ494" s="85"/>
      <c r="IK494" s="85"/>
      <c r="IL494" s="85"/>
      <c r="IM494" s="85"/>
      <c r="IN494" s="85"/>
      <c r="IO494" s="85"/>
      <c r="IP494" s="85"/>
      <c r="IQ494" s="85"/>
      <c r="IR494" s="85"/>
      <c r="IS494" s="85"/>
      <c r="IT494" s="85"/>
      <c r="IU494" s="85"/>
      <c r="IV494" s="85"/>
      <c r="IW494" s="85"/>
      <c r="IX494" s="85"/>
      <c r="IY494" s="85"/>
      <c r="IZ494" s="85"/>
      <c r="JA494" s="85"/>
      <c r="JB494" s="85"/>
      <c r="JC494" s="85"/>
      <c r="JD494" s="85"/>
      <c r="JE494" s="85"/>
      <c r="JF494" s="85"/>
      <c r="JG494" s="85"/>
      <c r="JH494" s="85"/>
      <c r="JI494" s="85"/>
      <c r="JJ494" s="85"/>
      <c r="JK494" s="85"/>
      <c r="JL494" s="85"/>
      <c r="JM494" s="85"/>
      <c r="JN494" s="85"/>
      <c r="JO494" s="85"/>
      <c r="JP494" s="85"/>
      <c r="JQ494" s="85"/>
      <c r="JR494" s="85"/>
      <c r="JS494" s="85"/>
      <c r="JT494" s="85"/>
      <c r="JU494" s="85"/>
      <c r="JV494" s="85"/>
      <c r="JW494" s="85"/>
      <c r="JX494" s="85"/>
      <c r="JY494" s="85"/>
      <c r="JZ494" s="85"/>
      <c r="KA494" s="85"/>
      <c r="KB494" s="85"/>
      <c r="KC494" s="85"/>
    </row>
    <row r="495" spans="1:289" s="57" customFormat="1" ht="57" hidden="1" customHeight="1">
      <c r="A495" s="42"/>
      <c r="B495" s="19" t="s">
        <v>156</v>
      </c>
      <c r="C495" s="19" t="s">
        <v>157</v>
      </c>
      <c r="D495" s="5"/>
      <c r="E495" s="5"/>
      <c r="F495" s="5"/>
      <c r="G495" s="5"/>
      <c r="H495" s="5" t="s">
        <v>727</v>
      </c>
      <c r="I495" s="5" t="s">
        <v>736</v>
      </c>
      <c r="J495" s="5"/>
      <c r="K495" s="5"/>
      <c r="L495" s="5"/>
      <c r="M495" s="5"/>
      <c r="N495" s="5"/>
      <c r="O495" s="5"/>
      <c r="P495" s="5" t="s">
        <v>753</v>
      </c>
      <c r="Q495" s="5" t="s">
        <v>754</v>
      </c>
      <c r="R495" s="5" t="s">
        <v>209</v>
      </c>
      <c r="S495" s="5" t="s">
        <v>362</v>
      </c>
      <c r="T495" s="5" t="s">
        <v>370</v>
      </c>
      <c r="U495" s="5" t="s">
        <v>158</v>
      </c>
      <c r="V495" s="5"/>
      <c r="W495" s="19" t="str">
        <f>CONCATENATE(X495,"-",Y495,"-",Z495,AA495,,AB495,"-",AC495)</f>
        <v>5-11-JSMCN-0001</v>
      </c>
      <c r="X495" s="19" t="s">
        <v>755</v>
      </c>
      <c r="Y495" s="19" t="s">
        <v>184</v>
      </c>
      <c r="Z495" s="19" t="s">
        <v>309</v>
      </c>
      <c r="AA495" s="19" t="s">
        <v>305</v>
      </c>
      <c r="AB495" s="19" t="s">
        <v>304</v>
      </c>
      <c r="AC495" s="19" t="s">
        <v>188</v>
      </c>
      <c r="AD495" s="5"/>
      <c r="AE495" s="19">
        <v>4</v>
      </c>
      <c r="AF495" s="19" t="s">
        <v>180</v>
      </c>
      <c r="AG495" s="19" t="s">
        <v>184</v>
      </c>
      <c r="AH495" s="19">
        <v>522</v>
      </c>
      <c r="AI495" s="19" t="s">
        <v>193</v>
      </c>
      <c r="AJ495" s="5"/>
      <c r="AK495" s="5"/>
      <c r="AL495" s="5" t="s">
        <v>121</v>
      </c>
      <c r="AM495" s="5"/>
      <c r="AN495" s="5" t="s">
        <v>168</v>
      </c>
      <c r="AO495" s="5" t="str">
        <f>CONCATENATE("0055-",B495,"-",C495,"-","4",".",AE495,".",AF495,".",AG495,".",AH495,"-",AL495,".",AN495,"-",AI495)</f>
        <v>0055-CPC-GA1-4.4.3.11.522-ATH2.SP-0003</v>
      </c>
      <c r="AP495" s="5" t="str">
        <f>CONCATENATE("0055-",B495,"-",C495,"-","4",".",AE495,".",AF495,".",AG495,".",AH495,"-",AL495,"-",AN495,"-",AI495,"_",BD495,"_",U495)</f>
        <v>0055-CPC-GA1-4.4.3.11.522-ATH2-SP-0003_A1_ER</v>
      </c>
      <c r="AQ495" s="13" t="s">
        <v>324</v>
      </c>
      <c r="AR495" s="13" t="s">
        <v>397</v>
      </c>
      <c r="AS495" s="13" t="s">
        <v>387</v>
      </c>
      <c r="AT495" s="13" t="s">
        <v>386</v>
      </c>
      <c r="AU495" s="13" t="s">
        <v>319</v>
      </c>
      <c r="AV495" s="13" t="s">
        <v>334</v>
      </c>
      <c r="AW495" s="13" t="str">
        <f>CONCATENATE(AQ495," ",AS495,CHAR(10),W495,CHAR(10),AU495)</f>
        <v>SIS Marshalling Cabinet for NON-IS channels 
5-11-JSMCN-0001
List of elements</v>
      </c>
      <c r="AX495" s="13" t="str">
        <f>CONCATENATE(AR495," ",AT495,CHAR(10),W495,CHAR(10),AV495)</f>
        <v>Шкаф кроссовый ПАЗ, аналоговые и дискретные сигналы, неискробезопасный
5-11-JSMCN-0001
Перечень элементов</v>
      </c>
      <c r="AY495" s="5"/>
      <c r="AZ495" s="5" t="s">
        <v>490</v>
      </c>
      <c r="BA495" s="5" t="s">
        <v>489</v>
      </c>
      <c r="BB495" s="5" t="str">
        <f>IF(FW495&gt;0,"02",IF(FN495&gt;0,"01",IF(FE495&gt;0,"00",IF(EM495&gt;0,"G1",IF(ED495&gt;0,"F1",IF(DU495&gt;0,"E1",IF(DL495&gt;0,"D1",IF(DC495&gt;0,"C1",IF(CT495&gt;0,"B1",IF(BM495&gt;0,"A1","-"))))))))))</f>
        <v>A1</v>
      </c>
      <c r="BC495" s="167" t="str">
        <f t="shared" si="476"/>
        <v>IFR</v>
      </c>
      <c r="BD495" s="5" t="str">
        <f t="shared" si="477"/>
        <v>A1</v>
      </c>
      <c r="BE495" s="5"/>
      <c r="BF495" s="5"/>
      <c r="BG495" s="12"/>
      <c r="BH495" s="5"/>
      <c r="BI495" s="5"/>
      <c r="BJ495" s="54">
        <f>FB495-(28+15)</f>
        <v>44173</v>
      </c>
      <c r="BK495" s="54">
        <f ca="1">IF(BM495&gt;0,BL495,IF(BJ495&lt;TODAY(),WORKDAY(TODAY(),10),BJ495))</f>
        <v>44250</v>
      </c>
      <c r="BL495" s="193">
        <v>44250</v>
      </c>
      <c r="BM495" s="167" t="s">
        <v>785</v>
      </c>
      <c r="BN495" s="167"/>
      <c r="BO495" s="167"/>
      <c r="BP495" s="167"/>
      <c r="BQ495" s="167"/>
      <c r="BR495" s="157"/>
      <c r="BS495" s="157"/>
      <c r="BT495" s="157"/>
      <c r="BU495" s="157"/>
      <c r="BV495" s="157"/>
      <c r="BW495" s="147"/>
      <c r="BX495" s="147"/>
      <c r="BY495" s="147"/>
      <c r="BZ495" s="147"/>
      <c r="CA495" s="147"/>
      <c r="CB495" s="125"/>
      <c r="CC495" s="125"/>
      <c r="CD495" s="125"/>
      <c r="CE495" s="125"/>
      <c r="CF495" s="125"/>
      <c r="CG495" s="125"/>
      <c r="CH495" s="125"/>
      <c r="CI495" s="125"/>
      <c r="CJ495" s="125"/>
      <c r="CK495" s="125"/>
      <c r="CL495" s="24">
        <f>WORKDAY(BJ495,20)</f>
        <v>44201</v>
      </c>
      <c r="CM495" s="24">
        <f ca="1">IF(BM495&gt;0,WORKDAY(BK495,10),"-")</f>
        <v>44264</v>
      </c>
      <c r="CN495" s="54"/>
      <c r="CO495" s="117"/>
      <c r="CP495" s="34"/>
      <c r="CQ495" s="24">
        <f>WORKDAY(CL495,10)</f>
        <v>44215</v>
      </c>
      <c r="CR495" s="24" t="str">
        <f>IF(CO495&gt;0,WORKDAY(CM495,10),"-")</f>
        <v>-</v>
      </c>
      <c r="CS495" s="54"/>
      <c r="CT495" s="5"/>
      <c r="CU495" s="24" t="str">
        <f>IF(CT495&gt;0,WORKDAY(CQ495,10),"-")</f>
        <v>-</v>
      </c>
      <c r="CV495" s="24" t="str">
        <f>IF(CT495&gt;0,WORKDAY(CR495,10),"-")</f>
        <v>-</v>
      </c>
      <c r="CW495" s="54"/>
      <c r="CX495" s="5"/>
      <c r="CY495" s="34"/>
      <c r="CZ495" s="24" t="str">
        <f>IF(CX495&gt;0,WORKDAY(CU495,10),"-")</f>
        <v>-</v>
      </c>
      <c r="DA495" s="24" t="str">
        <f>IF(CX495&gt;0,WORKDAY(CV495,10),"-")</f>
        <v>-</v>
      </c>
      <c r="DB495" s="24"/>
      <c r="DC495" s="5"/>
      <c r="DD495" s="24" t="str">
        <f>IF(DC495&gt;0,WORKDAY(CZ495,10),"-")</f>
        <v>-</v>
      </c>
      <c r="DE495" s="24" t="str">
        <f>IF(DC495&gt;0,WORKDAY(DA495,10),"-")</f>
        <v>-</v>
      </c>
      <c r="DF495" s="5"/>
      <c r="DG495" s="5"/>
      <c r="DH495" s="54"/>
      <c r="DI495" s="24" t="str">
        <f>IF(DG495&gt;0,WORKDAY(DD495,10),"-")</f>
        <v>-</v>
      </c>
      <c r="DJ495" s="24" t="str">
        <f>IF(DG495&gt;0,WORKDAY(DE495,10),"-")</f>
        <v>-</v>
      </c>
      <c r="DK495" s="5"/>
      <c r="DL495" s="5"/>
      <c r="DM495" s="24" t="str">
        <f>IF(DL495&gt;0,WORKDAY(DI495,10),"-")</f>
        <v>-</v>
      </c>
      <c r="DN495" s="24" t="str">
        <f>IF(DL495&gt;0,WORKDAY(DJ495,10),"-")</f>
        <v>-</v>
      </c>
      <c r="DO495" s="5"/>
      <c r="DP495" s="5"/>
      <c r="DQ495" s="54"/>
      <c r="DR495" s="24" t="str">
        <f>IF(DP495&gt;0,WORKDAY(DM495,10),"-")</f>
        <v>-</v>
      </c>
      <c r="DS495" s="24" t="str">
        <f>IF(DP495&gt;0,WORKDAY(DN495,10),"-")</f>
        <v>-</v>
      </c>
      <c r="DT495" s="5"/>
      <c r="DU495" s="5"/>
      <c r="DV495" s="24" t="str">
        <f>IF(DU495&gt;0,WORKDAY(DR495,10),"-")</f>
        <v>-</v>
      </c>
      <c r="DW495" s="24" t="str">
        <f>IF(DU495&gt;0,WORKDAY(DS495,10),"-")</f>
        <v>-</v>
      </c>
      <c r="DX495" s="5"/>
      <c r="DY495" s="5"/>
      <c r="DZ495" s="54"/>
      <c r="EA495" s="24" t="str">
        <f>IF(DY495&gt;0,WORKDAY(DV495,10),"-")</f>
        <v>-</v>
      </c>
      <c r="EB495" s="24" t="str">
        <f>IF(DY495&gt;0,WORKDAY(DW495,10),"-")</f>
        <v>-</v>
      </c>
      <c r="EC495" s="5"/>
      <c r="ED495" s="5"/>
      <c r="EE495" s="24" t="str">
        <f>IF(ED495&gt;0,WORKDAY(EA495,10),"-")</f>
        <v>-</v>
      </c>
      <c r="EF495" s="24" t="str">
        <f>IF(ED495&gt;0,WORKDAY(EB495,10),"-")</f>
        <v>-</v>
      </c>
      <c r="EG495" s="5"/>
      <c r="EH495" s="5"/>
      <c r="EI495" s="54"/>
      <c r="EJ495" s="24" t="str">
        <f>IF(EH495&gt;0,WORKDAY(EE495,10),"-")</f>
        <v>-</v>
      </c>
      <c r="EK495" s="24" t="str">
        <f>IF(EH495&gt;0,WORKDAY(EF495,10),"-")</f>
        <v>-</v>
      </c>
      <c r="EL495" s="5"/>
      <c r="EM495" s="5"/>
      <c r="EN495" s="24" t="str">
        <f>IF(EM495&gt;0,WORKDAY(EJ495,10),"-")</f>
        <v>-</v>
      </c>
      <c r="EO495" s="24" t="str">
        <f>IF(EM495&gt;0,WORKDAY(EK495,10),"-")</f>
        <v>-</v>
      </c>
      <c r="EP495" s="5"/>
      <c r="EQ495" s="5"/>
      <c r="ER495" s="54"/>
      <c r="ES495" s="54"/>
      <c r="ET495" s="54"/>
      <c r="EU495" s="54"/>
      <c r="EV495" s="54"/>
      <c r="EW495" s="24"/>
      <c r="EX495" s="24"/>
      <c r="EY495" s="167"/>
      <c r="EZ495" s="167"/>
      <c r="FA495" s="193"/>
      <c r="FB495" s="214">
        <v>44216</v>
      </c>
      <c r="FC495" s="214">
        <f ca="1">IF(BK495&gt;0,IF(DC495&gt;0,WORKDAY(DB495,20),IF(CT495&gt;0,WORKDAY(CS495,30),IF(CO495&gt;0,WORKDAY(CN495,40),FB495))),"-")</f>
        <v>44216</v>
      </c>
      <c r="FD495" s="167"/>
      <c r="FE495" s="167"/>
      <c r="FF495" s="24" t="str">
        <f>IF(FE495&gt;0,WORKDAY(FB495,10),"-")</f>
        <v>-</v>
      </c>
      <c r="FG495" s="24" t="str">
        <f>IF(FE495&gt;0,WORKDAY(FC495,10),"-")</f>
        <v>-</v>
      </c>
      <c r="FH495" s="5"/>
      <c r="FI495" s="5"/>
      <c r="FJ495" s="34"/>
      <c r="FK495" s="24">
        <f t="shared" si="478"/>
        <v>44244</v>
      </c>
      <c r="FL495" s="24">
        <f>FK495</f>
        <v>44244</v>
      </c>
      <c r="FM495" s="5"/>
      <c r="FN495" s="5"/>
      <c r="FO495" s="24" t="str">
        <f>IF(FN495&gt;0,WORKDAY(FK495,10),"-")</f>
        <v>-</v>
      </c>
      <c r="FP495" s="24" t="str">
        <f>IF(FN495&gt;0,WORKDAY(FL495,10),"-")</f>
        <v>-</v>
      </c>
      <c r="FQ495" s="5"/>
      <c r="FR495" s="5"/>
      <c r="FS495" s="54"/>
      <c r="FT495" s="24">
        <f t="shared" si="479"/>
        <v>44272</v>
      </c>
      <c r="FU495" s="24">
        <f>FT495</f>
        <v>44272</v>
      </c>
      <c r="FV495" s="5"/>
      <c r="FW495" s="5"/>
      <c r="FX495" s="24" t="str">
        <f>IF(FW495&gt;0,WORKDAY(FT495,10),"-")</f>
        <v>-</v>
      </c>
      <c r="FY495" s="24" t="str">
        <f>IF(FW495&gt;0,WORKDAY(FU495,10),"-")</f>
        <v>-</v>
      </c>
      <c r="FZ495" s="5"/>
      <c r="GA495" s="5"/>
      <c r="GB495" s="54"/>
      <c r="GC495" s="54"/>
      <c r="GD495" s="54"/>
      <c r="GE495" s="54"/>
      <c r="GF495" s="54"/>
      <c r="GG495" s="54"/>
      <c r="GH495" s="54"/>
      <c r="GI495" s="54"/>
      <c r="GJ495" s="54"/>
      <c r="GK495" s="54"/>
      <c r="GL495" s="54"/>
      <c r="GM495" s="54"/>
      <c r="GN495" s="54"/>
      <c r="GO495" s="54"/>
      <c r="GP495" s="54"/>
      <c r="GQ495" s="54"/>
      <c r="GR495" s="54"/>
      <c r="GS495" s="54"/>
      <c r="GT495" s="54"/>
      <c r="GU495" s="54"/>
      <c r="GV495" s="54"/>
      <c r="GW495" s="54"/>
      <c r="GX495" s="54"/>
      <c r="GY495" s="54"/>
      <c r="GZ495" s="193"/>
      <c r="HA495" s="54"/>
      <c r="HB495" s="54"/>
      <c r="HC495" s="54"/>
      <c r="HD495" s="34">
        <f t="shared" ca="1" si="432"/>
        <v>1</v>
      </c>
      <c r="HE495" s="25">
        <f t="shared" ca="1" si="457"/>
        <v>6.8389057750759875E-4</v>
      </c>
      <c r="HF495" s="25">
        <f t="shared" ca="1" si="458"/>
        <v>1.5197568389057751E-3</v>
      </c>
      <c r="HG495" s="25">
        <f t="shared" ca="1" si="459"/>
        <v>9.0543259557344079E-4</v>
      </c>
      <c r="HH495" s="25">
        <f t="shared" ca="1" si="460"/>
        <v>2.012072434607646E-3</v>
      </c>
      <c r="HI495" s="25"/>
      <c r="HJ495" s="25"/>
      <c r="HK495" s="5"/>
      <c r="HL495" s="24">
        <f t="shared" ca="1" si="427"/>
        <v>44250</v>
      </c>
      <c r="HM495" s="107"/>
      <c r="HN495" s="85"/>
      <c r="HO495" s="204" t="str">
        <f t="shared" si="433"/>
        <v>ожидание A1</v>
      </c>
      <c r="HP495" s="204" t="str">
        <f t="shared" si="434"/>
        <v>не выгружено 00</v>
      </c>
      <c r="HQ495" s="182" t="str">
        <f t="shared" si="435"/>
        <v>выгружено A1</v>
      </c>
      <c r="HR495" s="182" t="str">
        <f t="shared" si="436"/>
        <v>ожидание A1</v>
      </c>
      <c r="HS495" s="182" t="b">
        <f t="shared" si="437"/>
        <v>0</v>
      </c>
      <c r="HT495" s="182" t="str">
        <f t="shared" si="438"/>
        <v>ожидание замечаний</v>
      </c>
      <c r="HU495" s="182" t="str">
        <f t="shared" si="439"/>
        <v>0055-P2-GA1-CPC-TRM-00662</v>
      </c>
      <c r="HV495" s="191">
        <f t="shared" si="440"/>
        <v>44250</v>
      </c>
      <c r="HW495" s="184" t="str">
        <f t="shared" si="441"/>
        <v>ожидание A1</v>
      </c>
      <c r="HX495" s="191" t="str">
        <f t="shared" si="442"/>
        <v>ожидание A1</v>
      </c>
      <c r="HY495" s="183"/>
      <c r="HZ495" s="182" t="str">
        <f t="shared" si="443"/>
        <v>выгружено</v>
      </c>
      <c r="IA495" s="182" t="str">
        <f t="shared" si="444"/>
        <v>A1</v>
      </c>
      <c r="IB495" s="182" t="str">
        <f t="shared" si="445"/>
        <v>ожидание замечаний к ревизии</v>
      </c>
      <c r="IC495" s="182" t="str">
        <f t="shared" si="446"/>
        <v>A1</v>
      </c>
      <c r="ID495" s="182" t="str">
        <f t="shared" si="447"/>
        <v>A1</v>
      </c>
      <c r="IE495" s="185" t="str">
        <f t="shared" si="448"/>
        <v>1</v>
      </c>
      <c r="IF495" s="135" t="s">
        <v>705</v>
      </c>
      <c r="IG495" s="181">
        <v>1</v>
      </c>
      <c r="IH495" s="85"/>
      <c r="II495" s="85"/>
      <c r="IJ495" s="85"/>
      <c r="IK495" s="85"/>
      <c r="IL495" s="85"/>
      <c r="IM495" s="85"/>
      <c r="IN495" s="85"/>
      <c r="IO495" s="85"/>
      <c r="IP495" s="85"/>
      <c r="IQ495" s="85"/>
      <c r="IR495" s="85"/>
      <c r="IS495" s="85"/>
      <c r="IT495" s="85"/>
      <c r="IU495" s="85"/>
      <c r="IV495" s="85"/>
      <c r="IW495" s="85"/>
      <c r="IX495" s="85"/>
      <c r="IY495" s="85"/>
      <c r="IZ495" s="85"/>
      <c r="JA495" s="85"/>
      <c r="JB495" s="85"/>
      <c r="JC495" s="85"/>
      <c r="JD495" s="85"/>
      <c r="JE495" s="85"/>
      <c r="JF495" s="85"/>
      <c r="JG495" s="85"/>
      <c r="JH495" s="85"/>
      <c r="JI495" s="85"/>
      <c r="JJ495" s="85"/>
      <c r="JK495" s="85"/>
      <c r="JL495" s="85"/>
      <c r="JM495" s="85"/>
      <c r="JN495" s="85"/>
      <c r="JO495" s="85"/>
      <c r="JP495" s="85"/>
      <c r="JQ495" s="85"/>
      <c r="JR495" s="85"/>
      <c r="JS495" s="85"/>
      <c r="JT495" s="85"/>
      <c r="JU495" s="85"/>
      <c r="JV495" s="85"/>
      <c r="JW495" s="85"/>
      <c r="JX495" s="85"/>
      <c r="JY495" s="85"/>
      <c r="JZ495" s="85"/>
      <c r="KA495" s="85"/>
      <c r="KB495" s="85"/>
      <c r="KC495" s="85"/>
    </row>
    <row r="496" spans="1:289" s="57" customFormat="1" ht="57" hidden="1" customHeight="1">
      <c r="A496" s="42"/>
      <c r="B496" s="19" t="s">
        <v>156</v>
      </c>
      <c r="C496" s="19" t="s">
        <v>157</v>
      </c>
      <c r="D496" s="5"/>
      <c r="E496" s="5"/>
      <c r="F496" s="5"/>
      <c r="G496" s="5"/>
      <c r="H496" s="5" t="s">
        <v>727</v>
      </c>
      <c r="I496" s="5" t="s">
        <v>736</v>
      </c>
      <c r="J496" s="5"/>
      <c r="K496" s="5"/>
      <c r="L496" s="5"/>
      <c r="M496" s="5"/>
      <c r="N496" s="5"/>
      <c r="O496" s="5"/>
      <c r="P496" s="5" t="s">
        <v>753</v>
      </c>
      <c r="Q496" s="5" t="s">
        <v>754</v>
      </c>
      <c r="R496" s="5" t="s">
        <v>209</v>
      </c>
      <c r="S496" s="5" t="s">
        <v>362</v>
      </c>
      <c r="T496" s="5" t="s">
        <v>370</v>
      </c>
      <c r="U496" s="5" t="s">
        <v>158</v>
      </c>
      <c r="V496" s="5"/>
      <c r="W496" s="19" t="str">
        <f>CONCATENATE(X496,"-",Y496,"-",Z496,AA496,,AB496,"-",AC496)</f>
        <v>5-11-JSMCN-0001</v>
      </c>
      <c r="X496" s="19" t="s">
        <v>755</v>
      </c>
      <c r="Y496" s="19" t="s">
        <v>184</v>
      </c>
      <c r="Z496" s="19" t="s">
        <v>309</v>
      </c>
      <c r="AA496" s="19" t="s">
        <v>305</v>
      </c>
      <c r="AB496" s="19" t="s">
        <v>304</v>
      </c>
      <c r="AC496" s="19" t="s">
        <v>188</v>
      </c>
      <c r="AD496" s="5"/>
      <c r="AE496" s="19">
        <v>4</v>
      </c>
      <c r="AF496" s="19" t="s">
        <v>180</v>
      </c>
      <c r="AG496" s="19" t="s">
        <v>184</v>
      </c>
      <c r="AH496" s="19">
        <v>522</v>
      </c>
      <c r="AI496" s="19" t="s">
        <v>193</v>
      </c>
      <c r="AJ496" s="5"/>
      <c r="AK496" s="5"/>
      <c r="AL496" s="5" t="s">
        <v>121</v>
      </c>
      <c r="AM496" s="5"/>
      <c r="AN496" s="5" t="s">
        <v>169</v>
      </c>
      <c r="AO496" s="5" t="str">
        <f>CONCATENATE("0055-",B496,"-",C496,"-","4",".",AE496,".",AF496,".",AG496,".",AH496,"-",AL496,".",AN496,"-",AI496)</f>
        <v>0055-CPC-GA1-4.4.3.11.522-ATH2.V0-0003</v>
      </c>
      <c r="AP496" s="5" t="str">
        <f>CONCATENATE("0055-",B496,"-",C496,"-","4",".",AE496,".",AF496,".",AG496,".",AH496,"-",AL496,"-",AN496,"-",AI496,"_",BD496,"_",U496)</f>
        <v>0055-CPC-GA1-4.4.3.11.522-ATH2-V0-0003_A1_ER</v>
      </c>
      <c r="AQ496" s="13" t="s">
        <v>324</v>
      </c>
      <c r="AR496" s="13" t="s">
        <v>397</v>
      </c>
      <c r="AS496" s="13" t="s">
        <v>387</v>
      </c>
      <c r="AT496" s="13" t="s">
        <v>386</v>
      </c>
      <c r="AU496" s="13" t="s">
        <v>320</v>
      </c>
      <c r="AV496" s="13" t="s">
        <v>335</v>
      </c>
      <c r="AW496" s="13" t="str">
        <f>CONCATENATE(AQ496," ",AS496,CHAR(10),W496,CHAR(10),AU496)</f>
        <v>SIS Marshalling Cabinet for NON-IS channels 
5-11-JSMCN-0001
General view drawings</v>
      </c>
      <c r="AX496" s="13" t="str">
        <f>CONCATENATE(AR496," ",AT496,CHAR(10),W496,CHAR(10),AV496)</f>
        <v>Шкаф кроссовый ПАЗ, аналоговые и дискретные сигналы, неискробезопасный
5-11-JSMCN-0001
Чертеж общего вида</v>
      </c>
      <c r="AY496" s="5"/>
      <c r="AZ496" s="5" t="s">
        <v>490</v>
      </c>
      <c r="BA496" s="5" t="s">
        <v>489</v>
      </c>
      <c r="BB496" s="5" t="str">
        <f>IF(FW496&gt;0,"02",IF(FN496&gt;0,"01",IF(FE496&gt;0,"00",IF(EM496&gt;0,"G1",IF(ED496&gt;0,"F1",IF(DU496&gt;0,"E1",IF(DL496&gt;0,"D1",IF(DC496&gt;0,"C1",IF(CT496&gt;0,"B1",IF(BM496&gt;0,"A1","-"))))))))))</f>
        <v>A1</v>
      </c>
      <c r="BC496" s="167" t="str">
        <f t="shared" si="476"/>
        <v>IFR</v>
      </c>
      <c r="BD496" s="5" t="str">
        <f t="shared" si="477"/>
        <v>A1</v>
      </c>
      <c r="BE496" s="5"/>
      <c r="BF496" s="5"/>
      <c r="BG496" s="12"/>
      <c r="BH496" s="5"/>
      <c r="BI496" s="5"/>
      <c r="BJ496" s="54">
        <f>FB496-(28+15)</f>
        <v>44173</v>
      </c>
      <c r="BK496" s="54">
        <f ca="1">IF(BM496&gt;0,BL496,IF(BJ496&lt;TODAY(),WORKDAY(TODAY(),10),BJ496))</f>
        <v>44250</v>
      </c>
      <c r="BL496" s="193">
        <v>44250</v>
      </c>
      <c r="BM496" s="167" t="s">
        <v>785</v>
      </c>
      <c r="BN496" s="167"/>
      <c r="BO496" s="167"/>
      <c r="BP496" s="167"/>
      <c r="BQ496" s="167"/>
      <c r="BR496" s="157"/>
      <c r="BS496" s="157"/>
      <c r="BT496" s="157"/>
      <c r="BU496" s="157"/>
      <c r="BV496" s="157"/>
      <c r="BW496" s="147"/>
      <c r="BX496" s="147"/>
      <c r="BY496" s="147"/>
      <c r="BZ496" s="147"/>
      <c r="CA496" s="147"/>
      <c r="CB496" s="125"/>
      <c r="CC496" s="125"/>
      <c r="CD496" s="125"/>
      <c r="CE496" s="125"/>
      <c r="CF496" s="125"/>
      <c r="CG496" s="125"/>
      <c r="CH496" s="125"/>
      <c r="CI496" s="125"/>
      <c r="CJ496" s="125"/>
      <c r="CK496" s="125"/>
      <c r="CL496" s="24">
        <f>WORKDAY(BJ496,20)</f>
        <v>44201</v>
      </c>
      <c r="CM496" s="24">
        <f ca="1">IF(BM496&gt;0,WORKDAY(BK496,10),"-")</f>
        <v>44264</v>
      </c>
      <c r="CN496" s="54"/>
      <c r="CO496" s="117"/>
      <c r="CP496" s="34"/>
      <c r="CQ496" s="24">
        <f>WORKDAY(CL496,10)</f>
        <v>44215</v>
      </c>
      <c r="CR496" s="24" t="str">
        <f>IF(CO496&gt;0,WORKDAY(CM496,10),"-")</f>
        <v>-</v>
      </c>
      <c r="CS496" s="54"/>
      <c r="CT496" s="5"/>
      <c r="CU496" s="24" t="str">
        <f>IF(CT496&gt;0,WORKDAY(CQ496,10),"-")</f>
        <v>-</v>
      </c>
      <c r="CV496" s="24" t="str">
        <f>IF(CT496&gt;0,WORKDAY(CR496,10),"-")</f>
        <v>-</v>
      </c>
      <c r="CW496" s="54"/>
      <c r="CX496" s="5"/>
      <c r="CY496" s="34"/>
      <c r="CZ496" s="24" t="str">
        <f>IF(CX496&gt;0,WORKDAY(CU496,10),"-")</f>
        <v>-</v>
      </c>
      <c r="DA496" s="24" t="str">
        <f>IF(CX496&gt;0,WORKDAY(CV496,10),"-")</f>
        <v>-</v>
      </c>
      <c r="DB496" s="24"/>
      <c r="DC496" s="5"/>
      <c r="DD496" s="24" t="str">
        <f>IF(DC496&gt;0,WORKDAY(CZ496,10),"-")</f>
        <v>-</v>
      </c>
      <c r="DE496" s="24" t="str">
        <f>IF(DC496&gt;0,WORKDAY(DA496,10),"-")</f>
        <v>-</v>
      </c>
      <c r="DF496" s="5"/>
      <c r="DG496" s="5"/>
      <c r="DH496" s="54"/>
      <c r="DI496" s="24" t="str">
        <f>IF(DG496&gt;0,WORKDAY(DD496,10),"-")</f>
        <v>-</v>
      </c>
      <c r="DJ496" s="24" t="str">
        <f>IF(DG496&gt;0,WORKDAY(DE496,10),"-")</f>
        <v>-</v>
      </c>
      <c r="DK496" s="5"/>
      <c r="DL496" s="5"/>
      <c r="DM496" s="24" t="str">
        <f>IF(DL496&gt;0,WORKDAY(DI496,10),"-")</f>
        <v>-</v>
      </c>
      <c r="DN496" s="24" t="str">
        <f>IF(DL496&gt;0,WORKDAY(DJ496,10),"-")</f>
        <v>-</v>
      </c>
      <c r="DO496" s="5"/>
      <c r="DP496" s="5"/>
      <c r="DQ496" s="54"/>
      <c r="DR496" s="24" t="str">
        <f>IF(DP496&gt;0,WORKDAY(DM496,10),"-")</f>
        <v>-</v>
      </c>
      <c r="DS496" s="24" t="str">
        <f>IF(DP496&gt;0,WORKDAY(DN496,10),"-")</f>
        <v>-</v>
      </c>
      <c r="DT496" s="5"/>
      <c r="DU496" s="5"/>
      <c r="DV496" s="24" t="str">
        <f>IF(DU496&gt;0,WORKDAY(DR496,10),"-")</f>
        <v>-</v>
      </c>
      <c r="DW496" s="24" t="str">
        <f>IF(DU496&gt;0,WORKDAY(DS496,10),"-")</f>
        <v>-</v>
      </c>
      <c r="DX496" s="5"/>
      <c r="DY496" s="5"/>
      <c r="DZ496" s="54"/>
      <c r="EA496" s="24" t="str">
        <f>IF(DY496&gt;0,WORKDAY(DV496,10),"-")</f>
        <v>-</v>
      </c>
      <c r="EB496" s="24" t="str">
        <f>IF(DY496&gt;0,WORKDAY(DW496,10),"-")</f>
        <v>-</v>
      </c>
      <c r="EC496" s="5"/>
      <c r="ED496" s="5"/>
      <c r="EE496" s="24" t="str">
        <f>IF(ED496&gt;0,WORKDAY(EA496,10),"-")</f>
        <v>-</v>
      </c>
      <c r="EF496" s="24" t="str">
        <f>IF(ED496&gt;0,WORKDAY(EB496,10),"-")</f>
        <v>-</v>
      </c>
      <c r="EG496" s="5"/>
      <c r="EH496" s="5"/>
      <c r="EI496" s="54"/>
      <c r="EJ496" s="24" t="str">
        <f>IF(EH496&gt;0,WORKDAY(EE496,10),"-")</f>
        <v>-</v>
      </c>
      <c r="EK496" s="24" t="str">
        <f>IF(EH496&gt;0,WORKDAY(EF496,10),"-")</f>
        <v>-</v>
      </c>
      <c r="EL496" s="5"/>
      <c r="EM496" s="5"/>
      <c r="EN496" s="24" t="str">
        <f>IF(EM496&gt;0,WORKDAY(EJ496,10),"-")</f>
        <v>-</v>
      </c>
      <c r="EO496" s="24" t="str">
        <f>IF(EM496&gt;0,WORKDAY(EK496,10),"-")</f>
        <v>-</v>
      </c>
      <c r="EP496" s="5"/>
      <c r="EQ496" s="5"/>
      <c r="ER496" s="54"/>
      <c r="ES496" s="54"/>
      <c r="ET496" s="54"/>
      <c r="EU496" s="54"/>
      <c r="EV496" s="54"/>
      <c r="EW496" s="24"/>
      <c r="EX496" s="24"/>
      <c r="EY496" s="167"/>
      <c r="EZ496" s="167"/>
      <c r="FA496" s="193"/>
      <c r="FB496" s="214">
        <v>44216</v>
      </c>
      <c r="FC496" s="214">
        <f ca="1">IF(BK496&gt;0,IF(DC496&gt;0,WORKDAY(DB496,20),IF(CT496&gt;0,WORKDAY(CS496,30),IF(CO496&gt;0,WORKDAY(CN496,40),FB496))),"-")</f>
        <v>44216</v>
      </c>
      <c r="FD496" s="167"/>
      <c r="FE496" s="167"/>
      <c r="FF496" s="24" t="str">
        <f>IF(FE496&gt;0,WORKDAY(FB496,10),"-")</f>
        <v>-</v>
      </c>
      <c r="FG496" s="24" t="str">
        <f>IF(FE496&gt;0,WORKDAY(FC496,10),"-")</f>
        <v>-</v>
      </c>
      <c r="FH496" s="5"/>
      <c r="FI496" s="5"/>
      <c r="FJ496" s="34"/>
      <c r="FK496" s="24">
        <f t="shared" si="478"/>
        <v>44244</v>
      </c>
      <c r="FL496" s="24">
        <f>FK496</f>
        <v>44244</v>
      </c>
      <c r="FM496" s="5"/>
      <c r="FN496" s="5"/>
      <c r="FO496" s="24" t="str">
        <f>IF(FN496&gt;0,WORKDAY(FK496,10),"-")</f>
        <v>-</v>
      </c>
      <c r="FP496" s="24" t="str">
        <f>IF(FN496&gt;0,WORKDAY(FL496,10),"-")</f>
        <v>-</v>
      </c>
      <c r="FQ496" s="5"/>
      <c r="FR496" s="5"/>
      <c r="FS496" s="54"/>
      <c r="FT496" s="24">
        <f t="shared" si="479"/>
        <v>44272</v>
      </c>
      <c r="FU496" s="24">
        <f>FT496</f>
        <v>44272</v>
      </c>
      <c r="FV496" s="5"/>
      <c r="FW496" s="5"/>
      <c r="FX496" s="24" t="str">
        <f>IF(FW496&gt;0,WORKDAY(FT496,10),"-")</f>
        <v>-</v>
      </c>
      <c r="FY496" s="24" t="str">
        <f>IF(FW496&gt;0,WORKDAY(FU496,10),"-")</f>
        <v>-</v>
      </c>
      <c r="FZ496" s="5"/>
      <c r="GA496" s="5"/>
      <c r="GB496" s="54"/>
      <c r="GC496" s="54"/>
      <c r="GD496" s="54"/>
      <c r="GE496" s="54"/>
      <c r="GF496" s="54"/>
      <c r="GG496" s="54"/>
      <c r="GH496" s="54"/>
      <c r="GI496" s="54"/>
      <c r="GJ496" s="54"/>
      <c r="GK496" s="54"/>
      <c r="GL496" s="54"/>
      <c r="GM496" s="54"/>
      <c r="GN496" s="54"/>
      <c r="GO496" s="54"/>
      <c r="GP496" s="54"/>
      <c r="GQ496" s="54"/>
      <c r="GR496" s="54"/>
      <c r="GS496" s="54"/>
      <c r="GT496" s="54"/>
      <c r="GU496" s="54"/>
      <c r="GV496" s="54"/>
      <c r="GW496" s="54"/>
      <c r="GX496" s="54"/>
      <c r="GY496" s="54"/>
      <c r="GZ496" s="193"/>
      <c r="HA496" s="54"/>
      <c r="HB496" s="54"/>
      <c r="HC496" s="54"/>
      <c r="HD496" s="34">
        <f t="shared" ca="1" si="432"/>
        <v>1</v>
      </c>
      <c r="HE496" s="25">
        <f t="shared" ca="1" si="457"/>
        <v>6.8389057750759875E-4</v>
      </c>
      <c r="HF496" s="25">
        <f t="shared" ca="1" si="458"/>
        <v>1.5197568389057751E-3</v>
      </c>
      <c r="HG496" s="25">
        <f t="shared" ca="1" si="459"/>
        <v>9.0543259557344079E-4</v>
      </c>
      <c r="HH496" s="25">
        <f t="shared" ca="1" si="460"/>
        <v>2.012072434607646E-3</v>
      </c>
      <c r="HI496" s="25"/>
      <c r="HJ496" s="25"/>
      <c r="HK496" s="5"/>
      <c r="HL496" s="24">
        <f t="shared" ca="1" si="427"/>
        <v>44250</v>
      </c>
      <c r="HM496" s="107"/>
      <c r="HN496" s="85"/>
      <c r="HO496" s="204" t="str">
        <f t="shared" si="433"/>
        <v>ожидание A1</v>
      </c>
      <c r="HP496" s="204" t="str">
        <f t="shared" si="434"/>
        <v>не выгружено 00</v>
      </c>
      <c r="HQ496" s="182" t="str">
        <f t="shared" si="435"/>
        <v>выгружено A1</v>
      </c>
      <c r="HR496" s="182" t="str">
        <f t="shared" si="436"/>
        <v>ожидание A1</v>
      </c>
      <c r="HS496" s="182" t="b">
        <f t="shared" si="437"/>
        <v>0</v>
      </c>
      <c r="HT496" s="182" t="str">
        <f t="shared" si="438"/>
        <v>ожидание замечаний</v>
      </c>
      <c r="HU496" s="182" t="str">
        <f t="shared" si="439"/>
        <v>0055-P2-GA1-CPC-TRM-00662</v>
      </c>
      <c r="HV496" s="191">
        <f t="shared" si="440"/>
        <v>44250</v>
      </c>
      <c r="HW496" s="184" t="str">
        <f t="shared" si="441"/>
        <v>ожидание A1</v>
      </c>
      <c r="HX496" s="191" t="str">
        <f t="shared" si="442"/>
        <v>ожидание A1</v>
      </c>
      <c r="HY496" s="183"/>
      <c r="HZ496" s="182" t="str">
        <f t="shared" si="443"/>
        <v>выгружено</v>
      </c>
      <c r="IA496" s="182" t="str">
        <f t="shared" si="444"/>
        <v>A1</v>
      </c>
      <c r="IB496" s="182" t="str">
        <f t="shared" si="445"/>
        <v>ожидание замечаний к ревизии</v>
      </c>
      <c r="IC496" s="182" t="str">
        <f t="shared" si="446"/>
        <v>A1</v>
      </c>
      <c r="ID496" s="182" t="str">
        <f t="shared" si="447"/>
        <v>A1</v>
      </c>
      <c r="IE496" s="185" t="str">
        <f t="shared" si="448"/>
        <v>1</v>
      </c>
      <c r="IF496" s="135" t="s">
        <v>705</v>
      </c>
      <c r="IG496" s="181">
        <v>1</v>
      </c>
      <c r="IH496" s="85"/>
      <c r="II496" s="85"/>
      <c r="IJ496" s="85"/>
      <c r="IK496" s="85"/>
      <c r="IL496" s="85"/>
      <c r="IM496" s="85"/>
      <c r="IN496" s="85"/>
      <c r="IO496" s="85"/>
      <c r="IP496" s="85"/>
      <c r="IQ496" s="85"/>
      <c r="IR496" s="85"/>
      <c r="IS496" s="85"/>
      <c r="IT496" s="85"/>
      <c r="IU496" s="85"/>
      <c r="IV496" s="85"/>
      <c r="IW496" s="85"/>
      <c r="IX496" s="85"/>
      <c r="IY496" s="85"/>
      <c r="IZ496" s="85"/>
      <c r="JA496" s="85"/>
      <c r="JB496" s="85"/>
      <c r="JC496" s="85"/>
      <c r="JD496" s="85"/>
      <c r="JE496" s="85"/>
      <c r="JF496" s="85"/>
      <c r="JG496" s="85"/>
      <c r="JH496" s="85"/>
      <c r="JI496" s="85"/>
      <c r="JJ496" s="85"/>
      <c r="JK496" s="85"/>
      <c r="JL496" s="85"/>
      <c r="JM496" s="85"/>
      <c r="JN496" s="85"/>
      <c r="JO496" s="85"/>
      <c r="JP496" s="85"/>
      <c r="JQ496" s="85"/>
      <c r="JR496" s="85"/>
      <c r="JS496" s="85"/>
      <c r="JT496" s="85"/>
      <c r="JU496" s="85"/>
      <c r="JV496" s="85"/>
      <c r="JW496" s="85"/>
      <c r="JX496" s="85"/>
      <c r="JY496" s="85"/>
      <c r="JZ496" s="85"/>
      <c r="KA496" s="85"/>
      <c r="KB496" s="85"/>
      <c r="KC496" s="85"/>
    </row>
    <row r="497" spans="1:289" s="57" customFormat="1" ht="57" hidden="1" customHeight="1">
      <c r="A497" s="42"/>
      <c r="B497" s="19" t="s">
        <v>156</v>
      </c>
      <c r="C497" s="19" t="s">
        <v>157</v>
      </c>
      <c r="D497" s="5"/>
      <c r="E497" s="5"/>
      <c r="F497" s="5"/>
      <c r="G497" s="5"/>
      <c r="H497" s="5" t="s">
        <v>727</v>
      </c>
      <c r="I497" s="5" t="s">
        <v>736</v>
      </c>
      <c r="J497" s="5"/>
      <c r="K497" s="5"/>
      <c r="L497" s="5"/>
      <c r="M497" s="5"/>
      <c r="N497" s="5"/>
      <c r="O497" s="5"/>
      <c r="P497" s="5" t="s">
        <v>753</v>
      </c>
      <c r="Q497" s="5" t="s">
        <v>754</v>
      </c>
      <c r="R497" s="5" t="s">
        <v>209</v>
      </c>
      <c r="S497" s="5" t="s">
        <v>362</v>
      </c>
      <c r="T497" s="5" t="s">
        <v>370</v>
      </c>
      <c r="U497" s="5" t="s">
        <v>158</v>
      </c>
      <c r="V497" s="5"/>
      <c r="W497" s="19" t="str">
        <f>CONCATENATE(X497,"-",Y497,"-",Z497,AA497,,AB497,"-",AC497)</f>
        <v>5-11-JSMCN-0001</v>
      </c>
      <c r="X497" s="19" t="s">
        <v>755</v>
      </c>
      <c r="Y497" s="19" t="s">
        <v>184</v>
      </c>
      <c r="Z497" s="19" t="s">
        <v>309</v>
      </c>
      <c r="AA497" s="19" t="s">
        <v>305</v>
      </c>
      <c r="AB497" s="19" t="s">
        <v>304</v>
      </c>
      <c r="AC497" s="19" t="s">
        <v>188</v>
      </c>
      <c r="AD497" s="5"/>
      <c r="AE497" s="19">
        <v>4</v>
      </c>
      <c r="AF497" s="19" t="s">
        <v>180</v>
      </c>
      <c r="AG497" s="19" t="s">
        <v>184</v>
      </c>
      <c r="AH497" s="19">
        <v>522</v>
      </c>
      <c r="AI497" s="19" t="s">
        <v>193</v>
      </c>
      <c r="AJ497" s="5"/>
      <c r="AK497" s="5"/>
      <c r="AL497" s="5" t="s">
        <v>121</v>
      </c>
      <c r="AM497" s="5"/>
      <c r="AN497" s="5" t="s">
        <v>170</v>
      </c>
      <c r="AO497" s="5" t="str">
        <f>CONCATENATE("0055-",B497,"-",C497,"-","4",".",AE497,".",AF497,".",AG497,".",AH497,"-",AL497,".",AN497,"-",AI497)</f>
        <v>0055-CPC-GA1-4.4.3.11.522-ATH2.SB-0003</v>
      </c>
      <c r="AP497" s="5" t="str">
        <f>CONCATENATE("0055-",B497,"-",C497,"-","4",".",AE497,".",AF497,".",AG497,".",AH497,"-",AL497,"-",AN497,"-",AI497,"_",BD497,"_",U497)</f>
        <v>0055-CPC-GA1-4.4.3.11.522-ATH2-SB-0003_A1_ER</v>
      </c>
      <c r="AQ497" s="13" t="s">
        <v>324</v>
      </c>
      <c r="AR497" s="13" t="s">
        <v>397</v>
      </c>
      <c r="AS497" s="13" t="s">
        <v>387</v>
      </c>
      <c r="AT497" s="13" t="s">
        <v>386</v>
      </c>
      <c r="AU497" s="13" t="s">
        <v>321</v>
      </c>
      <c r="AV497" s="13" t="s">
        <v>336</v>
      </c>
      <c r="AW497" s="13" t="str">
        <f>CONCATENATE(AQ497," ",AS497,CHAR(10),W497,CHAR(10),AU497)</f>
        <v>SIS Marshalling Cabinet for NON-IS channels 
5-11-JSMCN-0001
Electrical circuits</v>
      </c>
      <c r="AX497" s="13" t="str">
        <f>CONCATENATE(AR497," ",AT497,CHAR(10),W497,CHAR(10),AV497)</f>
        <v>Шкаф кроссовый ПАЗ, аналоговые и дискретные сигналы, неискробезопасный
5-11-JSMCN-0001
Схема электрическая принципиальная</v>
      </c>
      <c r="AY497" s="5"/>
      <c r="AZ497" s="5" t="s">
        <v>490</v>
      </c>
      <c r="BA497" s="5" t="s">
        <v>489</v>
      </c>
      <c r="BB497" s="5" t="str">
        <f>IF(FW497&gt;0,"02",IF(FN497&gt;0,"01",IF(FE497&gt;0,"00",IF(EM497&gt;0,"G1",IF(ED497&gt;0,"F1",IF(DU497&gt;0,"E1",IF(DL497&gt;0,"D1",IF(DC497&gt;0,"C1",IF(CT497&gt;0,"B1",IF(BM497&gt;0,"A1","-"))))))))))</f>
        <v>A1</v>
      </c>
      <c r="BC497" s="167" t="str">
        <f t="shared" si="476"/>
        <v>IFR</v>
      </c>
      <c r="BD497" s="5" t="str">
        <f t="shared" si="477"/>
        <v>A1</v>
      </c>
      <c r="BE497" s="5"/>
      <c r="BF497" s="5"/>
      <c r="BG497" s="12"/>
      <c r="BH497" s="5"/>
      <c r="BI497" s="5"/>
      <c r="BJ497" s="54">
        <f>FB497-(28+15)</f>
        <v>44173</v>
      </c>
      <c r="BK497" s="54">
        <f ca="1">IF(BM497&gt;0,BL497,IF(BJ497&lt;TODAY(),WORKDAY(TODAY(),10),BJ497))</f>
        <v>44250</v>
      </c>
      <c r="BL497" s="193">
        <v>44250</v>
      </c>
      <c r="BM497" s="167" t="s">
        <v>785</v>
      </c>
      <c r="BN497" s="167"/>
      <c r="BO497" s="167"/>
      <c r="BP497" s="167"/>
      <c r="BQ497" s="167"/>
      <c r="BR497" s="157"/>
      <c r="BS497" s="157"/>
      <c r="BT497" s="157"/>
      <c r="BU497" s="157"/>
      <c r="BV497" s="157"/>
      <c r="BW497" s="147"/>
      <c r="BX497" s="147"/>
      <c r="BY497" s="147"/>
      <c r="BZ497" s="147"/>
      <c r="CA497" s="147"/>
      <c r="CB497" s="125"/>
      <c r="CC497" s="125"/>
      <c r="CD497" s="125"/>
      <c r="CE497" s="125"/>
      <c r="CF497" s="125"/>
      <c r="CG497" s="125"/>
      <c r="CH497" s="125"/>
      <c r="CI497" s="125"/>
      <c r="CJ497" s="125"/>
      <c r="CK497" s="125"/>
      <c r="CL497" s="24">
        <f>WORKDAY(BJ497,20)</f>
        <v>44201</v>
      </c>
      <c r="CM497" s="24">
        <f ca="1">IF(BM497&gt;0,WORKDAY(BK497,10),"-")</f>
        <v>44264</v>
      </c>
      <c r="CN497" s="54"/>
      <c r="CO497" s="117"/>
      <c r="CP497" s="34"/>
      <c r="CQ497" s="24">
        <f>WORKDAY(CL497,10)</f>
        <v>44215</v>
      </c>
      <c r="CR497" s="24" t="str">
        <f>IF(CO497&gt;0,WORKDAY(CM497,10),"-")</f>
        <v>-</v>
      </c>
      <c r="CS497" s="54"/>
      <c r="CT497" s="5"/>
      <c r="CU497" s="24" t="str">
        <f>IF(CT497&gt;0,WORKDAY(CQ497,10),"-")</f>
        <v>-</v>
      </c>
      <c r="CV497" s="24" t="str">
        <f>IF(CT497&gt;0,WORKDAY(CR497,10),"-")</f>
        <v>-</v>
      </c>
      <c r="CW497" s="54"/>
      <c r="CX497" s="5"/>
      <c r="CY497" s="34"/>
      <c r="CZ497" s="24" t="str">
        <f>IF(CX497&gt;0,WORKDAY(CU497,10),"-")</f>
        <v>-</v>
      </c>
      <c r="DA497" s="24" t="str">
        <f>IF(CX497&gt;0,WORKDAY(CV497,10),"-")</f>
        <v>-</v>
      </c>
      <c r="DB497" s="24"/>
      <c r="DC497" s="5"/>
      <c r="DD497" s="24" t="str">
        <f>IF(DC497&gt;0,WORKDAY(CZ497,10),"-")</f>
        <v>-</v>
      </c>
      <c r="DE497" s="24" t="str">
        <f>IF(DC497&gt;0,WORKDAY(DA497,10),"-")</f>
        <v>-</v>
      </c>
      <c r="DF497" s="5"/>
      <c r="DG497" s="5"/>
      <c r="DH497" s="54"/>
      <c r="DI497" s="24" t="str">
        <f>IF(DG497&gt;0,WORKDAY(DD497,10),"-")</f>
        <v>-</v>
      </c>
      <c r="DJ497" s="24" t="str">
        <f>IF(DG497&gt;0,WORKDAY(DE497,10),"-")</f>
        <v>-</v>
      </c>
      <c r="DK497" s="5"/>
      <c r="DL497" s="5"/>
      <c r="DM497" s="24" t="str">
        <f>IF(DL497&gt;0,WORKDAY(DI497,10),"-")</f>
        <v>-</v>
      </c>
      <c r="DN497" s="24" t="str">
        <f>IF(DL497&gt;0,WORKDAY(DJ497,10),"-")</f>
        <v>-</v>
      </c>
      <c r="DO497" s="5"/>
      <c r="DP497" s="5"/>
      <c r="DQ497" s="54"/>
      <c r="DR497" s="24" t="str">
        <f>IF(DP497&gt;0,WORKDAY(DM497,10),"-")</f>
        <v>-</v>
      </c>
      <c r="DS497" s="24" t="str">
        <f>IF(DP497&gt;0,WORKDAY(DN497,10),"-")</f>
        <v>-</v>
      </c>
      <c r="DT497" s="5"/>
      <c r="DU497" s="5"/>
      <c r="DV497" s="24" t="str">
        <f>IF(DU497&gt;0,WORKDAY(DR497,10),"-")</f>
        <v>-</v>
      </c>
      <c r="DW497" s="24" t="str">
        <f>IF(DU497&gt;0,WORKDAY(DS497,10),"-")</f>
        <v>-</v>
      </c>
      <c r="DX497" s="5"/>
      <c r="DY497" s="5"/>
      <c r="DZ497" s="54"/>
      <c r="EA497" s="24" t="str">
        <f>IF(DY497&gt;0,WORKDAY(DV497,10),"-")</f>
        <v>-</v>
      </c>
      <c r="EB497" s="24" t="str">
        <f>IF(DY497&gt;0,WORKDAY(DW497,10),"-")</f>
        <v>-</v>
      </c>
      <c r="EC497" s="5"/>
      <c r="ED497" s="5"/>
      <c r="EE497" s="24" t="str">
        <f>IF(ED497&gt;0,WORKDAY(EA497,10),"-")</f>
        <v>-</v>
      </c>
      <c r="EF497" s="24" t="str">
        <f>IF(ED497&gt;0,WORKDAY(EB497,10),"-")</f>
        <v>-</v>
      </c>
      <c r="EG497" s="5"/>
      <c r="EH497" s="5"/>
      <c r="EI497" s="54"/>
      <c r="EJ497" s="24" t="str">
        <f>IF(EH497&gt;0,WORKDAY(EE497,10),"-")</f>
        <v>-</v>
      </c>
      <c r="EK497" s="24" t="str">
        <f>IF(EH497&gt;0,WORKDAY(EF497,10),"-")</f>
        <v>-</v>
      </c>
      <c r="EL497" s="5"/>
      <c r="EM497" s="5"/>
      <c r="EN497" s="24" t="str">
        <f>IF(EM497&gt;0,WORKDAY(EJ497,10),"-")</f>
        <v>-</v>
      </c>
      <c r="EO497" s="24" t="str">
        <f>IF(EM497&gt;0,WORKDAY(EK497,10),"-")</f>
        <v>-</v>
      </c>
      <c r="EP497" s="5"/>
      <c r="EQ497" s="5"/>
      <c r="ER497" s="54"/>
      <c r="ES497" s="54"/>
      <c r="ET497" s="54"/>
      <c r="EU497" s="54"/>
      <c r="EV497" s="54"/>
      <c r="EW497" s="24"/>
      <c r="EX497" s="24"/>
      <c r="EY497" s="167"/>
      <c r="EZ497" s="167"/>
      <c r="FA497" s="193"/>
      <c r="FB497" s="214">
        <v>44216</v>
      </c>
      <c r="FC497" s="214">
        <f ca="1">IF(BK497&gt;0,IF(DC497&gt;0,WORKDAY(DB497,20),IF(CT497&gt;0,WORKDAY(CS497,30),IF(CO497&gt;0,WORKDAY(CN497,40),FB497))),"-")</f>
        <v>44216</v>
      </c>
      <c r="FD497" s="167"/>
      <c r="FE497" s="167"/>
      <c r="FF497" s="24" t="str">
        <f>IF(FE497&gt;0,WORKDAY(FB497,10),"-")</f>
        <v>-</v>
      </c>
      <c r="FG497" s="24" t="str">
        <f>IF(FE497&gt;0,WORKDAY(FC497,10),"-")</f>
        <v>-</v>
      </c>
      <c r="FH497" s="5"/>
      <c r="FI497" s="5"/>
      <c r="FJ497" s="34"/>
      <c r="FK497" s="24">
        <f t="shared" si="478"/>
        <v>44244</v>
      </c>
      <c r="FL497" s="24">
        <f>FK497</f>
        <v>44244</v>
      </c>
      <c r="FM497" s="5"/>
      <c r="FN497" s="5"/>
      <c r="FO497" s="24" t="str">
        <f>IF(FN497&gt;0,WORKDAY(FK497,10),"-")</f>
        <v>-</v>
      </c>
      <c r="FP497" s="24" t="str">
        <f>IF(FN497&gt;0,WORKDAY(FL497,10),"-")</f>
        <v>-</v>
      </c>
      <c r="FQ497" s="5"/>
      <c r="FR497" s="5"/>
      <c r="FS497" s="54"/>
      <c r="FT497" s="24">
        <f t="shared" si="479"/>
        <v>44272</v>
      </c>
      <c r="FU497" s="24">
        <f>FT497</f>
        <v>44272</v>
      </c>
      <c r="FV497" s="5"/>
      <c r="FW497" s="5"/>
      <c r="FX497" s="24" t="str">
        <f>IF(FW497&gt;0,WORKDAY(FT497,10),"-")</f>
        <v>-</v>
      </c>
      <c r="FY497" s="24" t="str">
        <f>IF(FW497&gt;0,WORKDAY(FU497,10),"-")</f>
        <v>-</v>
      </c>
      <c r="FZ497" s="5"/>
      <c r="GA497" s="5"/>
      <c r="GB497" s="54"/>
      <c r="GC497" s="54"/>
      <c r="GD497" s="54"/>
      <c r="GE497" s="54"/>
      <c r="GF497" s="54"/>
      <c r="GG497" s="54"/>
      <c r="GH497" s="54"/>
      <c r="GI497" s="54"/>
      <c r="GJ497" s="54"/>
      <c r="GK497" s="54"/>
      <c r="GL497" s="54"/>
      <c r="GM497" s="54"/>
      <c r="GN497" s="54"/>
      <c r="GO497" s="54"/>
      <c r="GP497" s="54"/>
      <c r="GQ497" s="54"/>
      <c r="GR497" s="54"/>
      <c r="GS497" s="54"/>
      <c r="GT497" s="54"/>
      <c r="GU497" s="54"/>
      <c r="GV497" s="54"/>
      <c r="GW497" s="54"/>
      <c r="GX497" s="54"/>
      <c r="GY497" s="54"/>
      <c r="GZ497" s="193"/>
      <c r="HA497" s="54"/>
      <c r="HB497" s="54"/>
      <c r="HC497" s="54"/>
      <c r="HD497" s="34">
        <f t="shared" ca="1" si="432"/>
        <v>1</v>
      </c>
      <c r="HE497" s="25">
        <f t="shared" ca="1" si="457"/>
        <v>6.8389057750759875E-4</v>
      </c>
      <c r="HF497" s="25">
        <f t="shared" ca="1" si="458"/>
        <v>1.5197568389057751E-3</v>
      </c>
      <c r="HG497" s="25">
        <f t="shared" ca="1" si="459"/>
        <v>9.0543259557344079E-4</v>
      </c>
      <c r="HH497" s="25">
        <f t="shared" ca="1" si="460"/>
        <v>2.012072434607646E-3</v>
      </c>
      <c r="HI497" s="25"/>
      <c r="HJ497" s="25"/>
      <c r="HK497" s="5"/>
      <c r="HL497" s="24">
        <f t="shared" ca="1" si="427"/>
        <v>44250</v>
      </c>
      <c r="HM497" s="107"/>
      <c r="HN497" s="85"/>
      <c r="HO497" s="204" t="str">
        <f t="shared" si="433"/>
        <v>ожидание A1</v>
      </c>
      <c r="HP497" s="204" t="str">
        <f t="shared" si="434"/>
        <v>не выгружено 00</v>
      </c>
      <c r="HQ497" s="182" t="str">
        <f t="shared" si="435"/>
        <v>выгружено A1</v>
      </c>
      <c r="HR497" s="182" t="str">
        <f t="shared" si="436"/>
        <v>ожидание A1</v>
      </c>
      <c r="HS497" s="182" t="b">
        <f t="shared" si="437"/>
        <v>0</v>
      </c>
      <c r="HT497" s="182" t="str">
        <f t="shared" si="438"/>
        <v>ожидание замечаний</v>
      </c>
      <c r="HU497" s="182" t="str">
        <f t="shared" si="439"/>
        <v>0055-P2-GA1-CPC-TRM-00662</v>
      </c>
      <c r="HV497" s="191">
        <f t="shared" si="440"/>
        <v>44250</v>
      </c>
      <c r="HW497" s="184" t="str">
        <f t="shared" si="441"/>
        <v>ожидание A1</v>
      </c>
      <c r="HX497" s="191" t="str">
        <f t="shared" si="442"/>
        <v>ожидание A1</v>
      </c>
      <c r="HY497" s="183"/>
      <c r="HZ497" s="182" t="str">
        <f t="shared" si="443"/>
        <v>выгружено</v>
      </c>
      <c r="IA497" s="182" t="str">
        <f t="shared" si="444"/>
        <v>A1</v>
      </c>
      <c r="IB497" s="182" t="str">
        <f t="shared" si="445"/>
        <v>ожидание замечаний к ревизии</v>
      </c>
      <c r="IC497" s="182" t="str">
        <f t="shared" si="446"/>
        <v>A1</v>
      </c>
      <c r="ID497" s="182" t="str">
        <f t="shared" si="447"/>
        <v>A1</v>
      </c>
      <c r="IE497" s="185" t="str">
        <f t="shared" si="448"/>
        <v>1</v>
      </c>
      <c r="IF497" s="135" t="s">
        <v>705</v>
      </c>
      <c r="IG497" s="181">
        <v>1</v>
      </c>
      <c r="IH497" s="85"/>
      <c r="II497" s="85"/>
      <c r="IJ497" s="85"/>
      <c r="IK497" s="85"/>
      <c r="IL497" s="85"/>
      <c r="IM497" s="85"/>
      <c r="IN497" s="85"/>
      <c r="IO497" s="85"/>
      <c r="IP497" s="85"/>
      <c r="IQ497" s="85"/>
      <c r="IR497" s="85"/>
      <c r="IS497" s="85"/>
      <c r="IT497" s="85"/>
      <c r="IU497" s="85"/>
      <c r="IV497" s="85"/>
      <c r="IW497" s="85"/>
      <c r="IX497" s="85"/>
      <c r="IY497" s="85"/>
      <c r="IZ497" s="85"/>
      <c r="JA497" s="85"/>
      <c r="JB497" s="85"/>
      <c r="JC497" s="85"/>
      <c r="JD497" s="85"/>
      <c r="JE497" s="85"/>
      <c r="JF497" s="85"/>
      <c r="JG497" s="85"/>
      <c r="JH497" s="85"/>
      <c r="JI497" s="85"/>
      <c r="JJ497" s="85"/>
      <c r="JK497" s="85"/>
      <c r="JL497" s="85"/>
      <c r="JM497" s="85"/>
      <c r="JN497" s="85"/>
      <c r="JO497" s="85"/>
      <c r="JP497" s="85"/>
      <c r="JQ497" s="85"/>
      <c r="JR497" s="85"/>
      <c r="JS497" s="85"/>
      <c r="JT497" s="85"/>
      <c r="JU497" s="85"/>
      <c r="JV497" s="85"/>
      <c r="JW497" s="85"/>
      <c r="JX497" s="85"/>
      <c r="JY497" s="85"/>
      <c r="JZ497" s="85"/>
      <c r="KA497" s="85"/>
      <c r="KB497" s="85"/>
      <c r="KC497" s="85"/>
    </row>
    <row r="498" spans="1:289" s="57" customFormat="1" ht="57" hidden="1" customHeight="1">
      <c r="A498" s="42"/>
      <c r="B498" s="19" t="s">
        <v>156</v>
      </c>
      <c r="C498" s="19" t="s">
        <v>157</v>
      </c>
      <c r="D498" s="5"/>
      <c r="E498" s="5"/>
      <c r="F498" s="5"/>
      <c r="G498" s="5"/>
      <c r="H498" s="5" t="s">
        <v>727</v>
      </c>
      <c r="I498" s="5" t="s">
        <v>736</v>
      </c>
      <c r="J498" s="5"/>
      <c r="K498" s="5"/>
      <c r="L498" s="5"/>
      <c r="M498" s="5"/>
      <c r="N498" s="5"/>
      <c r="O498" s="5"/>
      <c r="P498" s="5" t="s">
        <v>753</v>
      </c>
      <c r="Q498" s="5" t="s">
        <v>754</v>
      </c>
      <c r="R498" s="5" t="s">
        <v>209</v>
      </c>
      <c r="S498" s="5" t="s">
        <v>362</v>
      </c>
      <c r="T498" s="5" t="s">
        <v>370</v>
      </c>
      <c r="U498" s="5" t="s">
        <v>158</v>
      </c>
      <c r="V498" s="5"/>
      <c r="W498" s="19" t="str">
        <f>CONCATENATE(X498,"-",Y498,"-",Z498,AA498,,AB498,"-",AC498)</f>
        <v>5-11-JSMCN-0001</v>
      </c>
      <c r="X498" s="19" t="s">
        <v>755</v>
      </c>
      <c r="Y498" s="19" t="s">
        <v>184</v>
      </c>
      <c r="Z498" s="19" t="s">
        <v>309</v>
      </c>
      <c r="AA498" s="19" t="s">
        <v>305</v>
      </c>
      <c r="AB498" s="19" t="s">
        <v>304</v>
      </c>
      <c r="AC498" s="19" t="s">
        <v>188</v>
      </c>
      <c r="AD498" s="5"/>
      <c r="AE498" s="19">
        <v>4</v>
      </c>
      <c r="AF498" s="19" t="s">
        <v>180</v>
      </c>
      <c r="AG498" s="19" t="s">
        <v>184</v>
      </c>
      <c r="AH498" s="19">
        <v>522</v>
      </c>
      <c r="AI498" s="19" t="s">
        <v>193</v>
      </c>
      <c r="AJ498" s="5"/>
      <c r="AK498" s="5"/>
      <c r="AL498" s="5" t="s">
        <v>121</v>
      </c>
      <c r="AM498" s="5"/>
      <c r="AN498" s="5" t="s">
        <v>546</v>
      </c>
      <c r="AO498" s="5" t="str">
        <f>CONCATENATE("0055-",B498,"-",C498,"-","4",".",AE498,".",AF498,".",AG498,".",AH498,"-",AL498,".",AN498,"-",AI498)</f>
        <v>0055-CPC-GA1-4.4.3.11.522-ATH2.JH-0003</v>
      </c>
      <c r="AP498" s="5" t="str">
        <f>CONCATENATE("0055-",B498,"-",C498,"-","4",".",AE498,".",AF498,".",AG498,".",AH498,"-",AL498,"-",AN498,"-",AI498,"_",BD498,"_",U498)</f>
        <v>0055-CPC-GA1-4.4.3.11.522-ATH2-JH-0003_-_ER</v>
      </c>
      <c r="AQ498" s="13" t="s">
        <v>324</v>
      </c>
      <c r="AR498" s="13" t="s">
        <v>397</v>
      </c>
      <c r="AS498" s="13" t="s">
        <v>387</v>
      </c>
      <c r="AT498" s="13" t="s">
        <v>386</v>
      </c>
      <c r="AU498" s="13" t="s">
        <v>286</v>
      </c>
      <c r="AV498" s="13" t="s">
        <v>287</v>
      </c>
      <c r="AW498" s="13" t="str">
        <f>CONCATENATE(AQ498," ",AS498,CHAR(10),W498,CHAR(10),AU498)</f>
        <v>SIS Marshalling Cabinet for NON-IS channels 
5-11-JSMCN-0001
Passport</v>
      </c>
      <c r="AX498" s="13" t="str">
        <f>CONCATENATE(AR498," ",AT498,CHAR(10),W498,CHAR(10),AV498)</f>
        <v>Шкаф кроссовый ПАЗ, аналоговые и дискретные сигналы, неискробезопасный
5-11-JSMCN-0001
Паспорт</v>
      </c>
      <c r="AY498" s="5"/>
      <c r="AZ498" s="5" t="s">
        <v>490</v>
      </c>
      <c r="BA498" s="5" t="s">
        <v>489</v>
      </c>
      <c r="BB498" s="5" t="str">
        <f>IF(FW498&gt;0,"02",IF(FN498&gt;0,"01",IF(FE498&gt;0,"00",IF(EM498&gt;0,"G1",IF(ED498&gt;0,"F1",IF(DU498&gt;0,"E1",IF(DL498&gt;0,"D1",IF(DC498&gt;0,"C1",IF(CT498&gt;0,"B1",IF(BM498&gt;0,"A1","-"))))))))))</f>
        <v>-</v>
      </c>
      <c r="BC498" s="167" t="str">
        <f t="shared" si="476"/>
        <v>-</v>
      </c>
      <c r="BD498" s="5" t="str">
        <f t="shared" si="477"/>
        <v>-</v>
      </c>
      <c r="BE498" s="5"/>
      <c r="BF498" s="5"/>
      <c r="BG498" s="12"/>
      <c r="BH498" s="5"/>
      <c r="BI498" s="5"/>
      <c r="BJ498" s="54">
        <f>FB498-(28+15)</f>
        <v>44227</v>
      </c>
      <c r="BK498" s="54">
        <f ca="1">IF(BM498&gt;0,BL498,IF(BJ498&lt;TODAY(),WORKDAY(TODAY(),10),BJ498))</f>
        <v>44294</v>
      </c>
      <c r="BL498" s="54"/>
      <c r="BM498" s="5"/>
      <c r="BN498" s="167"/>
      <c r="BO498" s="167"/>
      <c r="BP498" s="167"/>
      <c r="BQ498" s="167"/>
      <c r="BR498" s="157"/>
      <c r="BS498" s="157"/>
      <c r="BT498" s="157"/>
      <c r="BU498" s="157"/>
      <c r="BV498" s="157"/>
      <c r="BW498" s="147"/>
      <c r="BX498" s="147"/>
      <c r="BY498" s="147"/>
      <c r="BZ498" s="147"/>
      <c r="CA498" s="147"/>
      <c r="CB498" s="125"/>
      <c r="CC498" s="125"/>
      <c r="CD498" s="125"/>
      <c r="CE498" s="125"/>
      <c r="CF498" s="125"/>
      <c r="CG498" s="125"/>
      <c r="CH498" s="125"/>
      <c r="CI498" s="125"/>
      <c r="CJ498" s="125"/>
      <c r="CK498" s="125"/>
      <c r="CL498" s="24">
        <f>WORKDAY(BJ498,20)</f>
        <v>44253</v>
      </c>
      <c r="CM498" s="24" t="str">
        <f>IF(BM498&gt;0,WORKDAY(BK498,10),"-")</f>
        <v>-</v>
      </c>
      <c r="CN498" s="54"/>
      <c r="CO498" s="117"/>
      <c r="CP498" s="34">
        <v>3</v>
      </c>
      <c r="CQ498" s="24">
        <f>WORKDAY(CL498,10)</f>
        <v>44267</v>
      </c>
      <c r="CR498" s="24" t="str">
        <f>IF(CO498&gt;0,WORKDAY(CM498,10),"-")</f>
        <v>-</v>
      </c>
      <c r="CS498" s="54"/>
      <c r="CT498" s="5"/>
      <c r="CU498" s="24" t="str">
        <f>IF(CT498&gt;0,WORKDAY(CQ498,10),"-")</f>
        <v>-</v>
      </c>
      <c r="CV498" s="24" t="str">
        <f>IF(CT498&gt;0,WORKDAY(CR498,10),"-")</f>
        <v>-</v>
      </c>
      <c r="CW498" s="54"/>
      <c r="CX498" s="5"/>
      <c r="CY498" s="34"/>
      <c r="CZ498" s="24" t="str">
        <f>IF(CX498&gt;0,WORKDAY(CU498,10),"-")</f>
        <v>-</v>
      </c>
      <c r="DA498" s="24" t="str">
        <f>IF(CX498&gt;0,WORKDAY(CV498,10),"-")</f>
        <v>-</v>
      </c>
      <c r="DB498" s="24"/>
      <c r="DC498" s="5"/>
      <c r="DD498" s="24" t="str">
        <f>IF(DC498&gt;0,WORKDAY(CZ498,10),"-")</f>
        <v>-</v>
      </c>
      <c r="DE498" s="24" t="str">
        <f>IF(DC498&gt;0,WORKDAY(DA498,10),"-")</f>
        <v>-</v>
      </c>
      <c r="DF498" s="5"/>
      <c r="DG498" s="5"/>
      <c r="DH498" s="54"/>
      <c r="DI498" s="24" t="str">
        <f>IF(DG498&gt;0,WORKDAY(DD498,10),"-")</f>
        <v>-</v>
      </c>
      <c r="DJ498" s="24" t="str">
        <f>IF(DG498&gt;0,WORKDAY(DE498,10),"-")</f>
        <v>-</v>
      </c>
      <c r="DK498" s="5"/>
      <c r="DL498" s="5"/>
      <c r="DM498" s="24" t="str">
        <f>IF(DL498&gt;0,WORKDAY(DI498,10),"-")</f>
        <v>-</v>
      </c>
      <c r="DN498" s="24" t="str">
        <f>IF(DL498&gt;0,WORKDAY(DJ498,10),"-")</f>
        <v>-</v>
      </c>
      <c r="DO498" s="5"/>
      <c r="DP498" s="5"/>
      <c r="DQ498" s="54"/>
      <c r="DR498" s="24" t="str">
        <f>IF(DP498&gt;0,WORKDAY(DM498,10),"-")</f>
        <v>-</v>
      </c>
      <c r="DS498" s="24" t="str">
        <f>IF(DP498&gt;0,WORKDAY(DN498,10),"-")</f>
        <v>-</v>
      </c>
      <c r="DT498" s="5"/>
      <c r="DU498" s="5"/>
      <c r="DV498" s="24" t="str">
        <f>IF(DU498&gt;0,WORKDAY(DR498,10),"-")</f>
        <v>-</v>
      </c>
      <c r="DW498" s="24" t="str">
        <f>IF(DU498&gt;0,WORKDAY(DS498,10),"-")</f>
        <v>-</v>
      </c>
      <c r="DX498" s="5"/>
      <c r="DY498" s="5"/>
      <c r="DZ498" s="54"/>
      <c r="EA498" s="24" t="str">
        <f>IF(DY498&gt;0,WORKDAY(DV498,10),"-")</f>
        <v>-</v>
      </c>
      <c r="EB498" s="24" t="str">
        <f>IF(DY498&gt;0,WORKDAY(DW498,10),"-")</f>
        <v>-</v>
      </c>
      <c r="EC498" s="5"/>
      <c r="ED498" s="5"/>
      <c r="EE498" s="24" t="str">
        <f>IF(ED498&gt;0,WORKDAY(EA498,10),"-")</f>
        <v>-</v>
      </c>
      <c r="EF498" s="24" t="str">
        <f>IF(ED498&gt;0,WORKDAY(EB498,10),"-")</f>
        <v>-</v>
      </c>
      <c r="EG498" s="5"/>
      <c r="EH498" s="5"/>
      <c r="EI498" s="54"/>
      <c r="EJ498" s="24" t="str">
        <f>IF(EH498&gt;0,WORKDAY(EE498,10),"-")</f>
        <v>-</v>
      </c>
      <c r="EK498" s="24" t="str">
        <f>IF(EH498&gt;0,WORKDAY(EF498,10),"-")</f>
        <v>-</v>
      </c>
      <c r="EL498" s="5"/>
      <c r="EM498" s="5"/>
      <c r="EN498" s="24" t="str">
        <f>IF(EM498&gt;0,WORKDAY(EJ498,10),"-")</f>
        <v>-</v>
      </c>
      <c r="EO498" s="24" t="str">
        <f>IF(EM498&gt;0,WORKDAY(EK498,10),"-")</f>
        <v>-</v>
      </c>
      <c r="EP498" s="5"/>
      <c r="EQ498" s="5"/>
      <c r="ER498" s="54"/>
      <c r="ES498" s="54"/>
      <c r="ET498" s="54"/>
      <c r="EU498" s="54"/>
      <c r="EV498" s="54"/>
      <c r="EW498" s="24"/>
      <c r="EX498" s="24"/>
      <c r="EY498" s="167"/>
      <c r="EZ498" s="167"/>
      <c r="FA498" s="193"/>
      <c r="FB498" s="214">
        <v>44270</v>
      </c>
      <c r="FC498" s="214">
        <f ca="1">IF(BK498&gt;0,IF(DC498&gt;0,WORKDAY(DB498,20),IF(CT498&gt;0,WORKDAY(CS498,30),IF(CO498&gt;0,WORKDAY(CN498,40),FB498))),"-")</f>
        <v>44270</v>
      </c>
      <c r="FD498" s="5"/>
      <c r="FE498" s="5"/>
      <c r="FF498" s="24" t="str">
        <f>IF(FE498&gt;0,WORKDAY(FB498,10),"-")</f>
        <v>-</v>
      </c>
      <c r="FG498" s="24" t="str">
        <f>IF(FE498&gt;0,WORKDAY(FC498,10),"-")</f>
        <v>-</v>
      </c>
      <c r="FH498" s="167"/>
      <c r="FI498" s="167"/>
      <c r="FJ498" s="196">
        <v>1</v>
      </c>
      <c r="FK498" s="24"/>
      <c r="FL498" s="24">
        <f>FK498</f>
        <v>0</v>
      </c>
      <c r="FM498" s="5"/>
      <c r="FN498" s="5"/>
      <c r="FO498" s="24" t="str">
        <f>IF(FN498&gt;0,WORKDAY(FK498,10),"-")</f>
        <v>-</v>
      </c>
      <c r="FP498" s="24" t="str">
        <f>IF(FN498&gt;0,WORKDAY(FL498,10),"-")</f>
        <v>-</v>
      </c>
      <c r="FQ498" s="5"/>
      <c r="FR498" s="5"/>
      <c r="FS498" s="54"/>
      <c r="FT498" s="24"/>
      <c r="FU498" s="24">
        <f>FT498</f>
        <v>0</v>
      </c>
      <c r="FV498" s="5"/>
      <c r="FW498" s="5"/>
      <c r="FX498" s="24" t="str">
        <f>IF(FW498&gt;0,WORKDAY(FT498,10),"-")</f>
        <v>-</v>
      </c>
      <c r="FY498" s="24" t="str">
        <f>IF(FW498&gt;0,WORKDAY(FU498,10),"-")</f>
        <v>-</v>
      </c>
      <c r="FZ498" s="5"/>
      <c r="GA498" s="5"/>
      <c r="GB498" s="54"/>
      <c r="GC498" s="54"/>
      <c r="GD498" s="54"/>
      <c r="GE498" s="54"/>
      <c r="GF498" s="54"/>
      <c r="GG498" s="54"/>
      <c r="GH498" s="54"/>
      <c r="GI498" s="54"/>
      <c r="GJ498" s="54"/>
      <c r="GK498" s="54"/>
      <c r="GL498" s="54"/>
      <c r="GM498" s="54"/>
      <c r="GN498" s="54"/>
      <c r="GO498" s="54"/>
      <c r="GP498" s="54"/>
      <c r="GQ498" s="54"/>
      <c r="GR498" s="54"/>
      <c r="GS498" s="54"/>
      <c r="GT498" s="54"/>
      <c r="GU498" s="54"/>
      <c r="GV498" s="54"/>
      <c r="GW498" s="54"/>
      <c r="GX498" s="54"/>
      <c r="GY498" s="54"/>
      <c r="GZ498" s="193"/>
      <c r="HA498" s="54"/>
      <c r="HB498" s="54"/>
      <c r="HC498" s="54"/>
      <c r="HD498" s="34">
        <f t="shared" ca="1" si="432"/>
        <v>1</v>
      </c>
      <c r="HE498" s="25">
        <f t="shared" si="457"/>
        <v>0</v>
      </c>
      <c r="HF498" s="25">
        <f t="shared" ca="1" si="458"/>
        <v>1.5197568389057751E-3</v>
      </c>
      <c r="HG498" s="25">
        <f t="shared" si="459"/>
        <v>0</v>
      </c>
      <c r="HH498" s="25">
        <f t="shared" ca="1" si="460"/>
        <v>2.012072434607646E-3</v>
      </c>
      <c r="HI498" s="25"/>
      <c r="HJ498" s="25"/>
      <c r="HK498" s="5"/>
      <c r="HL498" s="24" t="str">
        <f t="shared" ca="1" si="427"/>
        <v>-</v>
      </c>
      <c r="HM498" s="107"/>
      <c r="HN498" s="85"/>
      <c r="HO498" s="204" t="str">
        <f t="shared" si="433"/>
        <v>не выгружено A1</v>
      </c>
      <c r="HP498" s="204" t="str">
        <f t="shared" si="434"/>
        <v>не выгружено 00</v>
      </c>
      <c r="HQ498" s="182" t="str">
        <f t="shared" si="435"/>
        <v>не выгружено A1</v>
      </c>
      <c r="HR498" s="182" t="str">
        <f t="shared" si="436"/>
        <v>не выгружено A1</v>
      </c>
      <c r="HS498" s="182" t="b">
        <f t="shared" si="437"/>
        <v>0</v>
      </c>
      <c r="HT498" s="182" t="str">
        <f t="shared" si="438"/>
        <v>не выгружено A1</v>
      </c>
      <c r="HU498" s="182" t="str">
        <f t="shared" si="439"/>
        <v>не выгружено A1</v>
      </c>
      <c r="HV498" s="191" t="str">
        <f t="shared" si="440"/>
        <v>не выгружено A1</v>
      </c>
      <c r="HW498" s="184" t="str">
        <f t="shared" si="441"/>
        <v>не выгружено A1</v>
      </c>
      <c r="HX498" s="191" t="str">
        <f t="shared" si="442"/>
        <v>не выгружено A1</v>
      </c>
      <c r="HY498" s="183"/>
      <c r="HZ498" s="182" t="str">
        <f t="shared" si="443"/>
        <v>не выгружено</v>
      </c>
      <c r="IA498" s="182" t="str">
        <f t="shared" si="444"/>
        <v>A1</v>
      </c>
      <c r="IB498" s="182" t="str">
        <f t="shared" si="445"/>
        <v>не выгружено</v>
      </c>
      <c r="IC498" s="182" t="str">
        <f t="shared" si="446"/>
        <v>A1</v>
      </c>
      <c r="ID498" s="182" t="str">
        <f t="shared" si="447"/>
        <v>A1</v>
      </c>
      <c r="IE498" s="185" t="str">
        <f t="shared" si="448"/>
        <v>выгрузить A1</v>
      </c>
      <c r="IF498" s="135" t="s">
        <v>705</v>
      </c>
      <c r="IG498" s="181">
        <v>1</v>
      </c>
      <c r="IH498" s="85"/>
      <c r="II498" s="85"/>
      <c r="IJ498" s="85"/>
      <c r="IK498" s="85"/>
      <c r="IL498" s="85"/>
      <c r="IM498" s="85"/>
      <c r="IN498" s="85"/>
      <c r="IO498" s="85"/>
      <c r="IP498" s="85"/>
      <c r="IQ498" s="85"/>
      <c r="IR498" s="85"/>
      <c r="IS498" s="85"/>
      <c r="IT498" s="85"/>
      <c r="IU498" s="85"/>
      <c r="IV498" s="85"/>
      <c r="IW498" s="85"/>
      <c r="IX498" s="85"/>
      <c r="IY498" s="85"/>
      <c r="IZ498" s="85"/>
      <c r="JA498" s="85"/>
      <c r="JB498" s="85"/>
      <c r="JC498" s="85"/>
      <c r="JD498" s="85"/>
      <c r="JE498" s="85"/>
      <c r="JF498" s="85"/>
      <c r="JG498" s="85"/>
      <c r="JH498" s="85"/>
      <c r="JI498" s="85"/>
      <c r="JJ498" s="85"/>
      <c r="JK498" s="85"/>
      <c r="JL498" s="85"/>
      <c r="JM498" s="85"/>
      <c r="JN498" s="85"/>
      <c r="JO498" s="85"/>
      <c r="JP498" s="85"/>
      <c r="JQ498" s="85"/>
      <c r="JR498" s="85"/>
      <c r="JS498" s="85"/>
      <c r="JT498" s="85"/>
      <c r="JU498" s="85"/>
      <c r="JV498" s="85"/>
      <c r="JW498" s="85"/>
      <c r="JX498" s="85"/>
      <c r="JY498" s="85"/>
      <c r="JZ498" s="85"/>
      <c r="KA498" s="85"/>
      <c r="KB498" s="85"/>
      <c r="KC498" s="85"/>
    </row>
    <row r="499" spans="1:289" s="87" customFormat="1" ht="15" hidden="1" customHeight="1">
      <c r="A499" s="17"/>
      <c r="B499" s="20"/>
      <c r="C499" s="20"/>
      <c r="D499" s="18"/>
      <c r="E499" s="18"/>
      <c r="F499" s="18"/>
      <c r="G499" s="18"/>
      <c r="H499" s="18"/>
      <c r="I499" s="18"/>
      <c r="J499" s="18"/>
      <c r="K499" s="18"/>
      <c r="L499" s="18"/>
      <c r="M499" s="18"/>
      <c r="N499" s="18"/>
      <c r="O499" s="18"/>
      <c r="P499" s="18"/>
      <c r="Q499" s="18"/>
      <c r="R499" s="18"/>
      <c r="S499" s="18"/>
      <c r="T499" s="18"/>
      <c r="U499" s="18"/>
      <c r="V499" s="18"/>
      <c r="W499" s="20"/>
      <c r="X499" s="20"/>
      <c r="Y499" s="20"/>
      <c r="Z499" s="20"/>
      <c r="AA499" s="20"/>
      <c r="AB499" s="20"/>
      <c r="AC499" s="20"/>
      <c r="AD499" s="18"/>
      <c r="AE499" s="20"/>
      <c r="AF499" s="20"/>
      <c r="AG499" s="20"/>
      <c r="AH499" s="20"/>
      <c r="AI499" s="20"/>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71"/>
      <c r="BO499" s="171"/>
      <c r="BP499" s="171"/>
      <c r="BQ499" s="171"/>
      <c r="BR499" s="161"/>
      <c r="BS499" s="161"/>
      <c r="BT499" s="161"/>
      <c r="BU499" s="161"/>
      <c r="BV499" s="161"/>
      <c r="BW499" s="151"/>
      <c r="BX499" s="151"/>
      <c r="BY499" s="151"/>
      <c r="BZ499" s="151"/>
      <c r="CA499" s="151"/>
      <c r="CB499" s="129"/>
      <c r="CC499" s="129"/>
      <c r="CD499" s="129"/>
      <c r="CE499" s="129"/>
      <c r="CF499" s="129"/>
      <c r="CG499" s="129"/>
      <c r="CH499" s="129"/>
      <c r="CI499" s="129"/>
      <c r="CJ499" s="129"/>
      <c r="CK499" s="129"/>
      <c r="CL499" s="18"/>
      <c r="CM499" s="18"/>
      <c r="CN499" s="18"/>
      <c r="CO499" s="118"/>
      <c r="CP499" s="48"/>
      <c r="CQ499" s="18"/>
      <c r="CR499" s="18"/>
      <c r="CS499" s="18"/>
      <c r="CT499" s="18"/>
      <c r="CU499" s="18"/>
      <c r="CV499" s="18"/>
      <c r="CW499" s="18"/>
      <c r="CX499" s="18"/>
      <c r="CY499" s="34"/>
      <c r="CZ499" s="18"/>
      <c r="DA499" s="18"/>
      <c r="DB499" s="18"/>
      <c r="DC499" s="18"/>
      <c r="DD499" s="18"/>
      <c r="DE499" s="18"/>
      <c r="DF499" s="18"/>
      <c r="DG499" s="18"/>
      <c r="DH499" s="45"/>
      <c r="DI499" s="18"/>
      <c r="DJ499" s="18"/>
      <c r="DK499" s="18"/>
      <c r="DL499" s="18"/>
      <c r="DM499" s="18"/>
      <c r="DN499" s="18"/>
      <c r="DO499" s="18"/>
      <c r="DP499" s="18"/>
      <c r="DQ499" s="45"/>
      <c r="DR499" s="18"/>
      <c r="DS499" s="18"/>
      <c r="DT499" s="18"/>
      <c r="DU499" s="18"/>
      <c r="DV499" s="18"/>
      <c r="DW499" s="18"/>
      <c r="DX499" s="18"/>
      <c r="DY499" s="18"/>
      <c r="DZ499" s="45"/>
      <c r="EA499" s="18"/>
      <c r="EB499" s="18"/>
      <c r="EC499" s="18"/>
      <c r="ED499" s="18"/>
      <c r="EE499" s="18"/>
      <c r="EF499" s="18"/>
      <c r="EG499" s="18"/>
      <c r="EH499" s="18"/>
      <c r="EI499" s="45"/>
      <c r="EJ499" s="18"/>
      <c r="EK499" s="18"/>
      <c r="EL499" s="18"/>
      <c r="EM499" s="18"/>
      <c r="EN499" s="18"/>
      <c r="EO499" s="18"/>
      <c r="EP499" s="18"/>
      <c r="EQ499" s="18"/>
      <c r="ER499" s="45"/>
      <c r="ES499" s="110"/>
      <c r="ET499" s="110"/>
      <c r="EU499" s="110"/>
      <c r="EV499" s="110"/>
      <c r="EW499" s="192"/>
      <c r="EX499" s="192"/>
      <c r="EY499" s="192"/>
      <c r="EZ499" s="192"/>
      <c r="FA499" s="199"/>
      <c r="FB499" s="214"/>
      <c r="FC499" s="214"/>
      <c r="FD499" s="18"/>
      <c r="FE499" s="18"/>
      <c r="FF499" s="18"/>
      <c r="FG499" s="18"/>
      <c r="FH499" s="18"/>
      <c r="FI499" s="18"/>
      <c r="FJ499" s="34"/>
      <c r="FK499" s="18"/>
      <c r="FL499" s="18"/>
      <c r="FM499" s="18"/>
      <c r="FN499" s="18"/>
      <c r="FO499" s="18"/>
      <c r="FP499" s="18"/>
      <c r="FQ499" s="18"/>
      <c r="FR499" s="18"/>
      <c r="FS499" s="45"/>
      <c r="FT499" s="18"/>
      <c r="FU499" s="18"/>
      <c r="FV499" s="18"/>
      <c r="FW499" s="18"/>
      <c r="FX499" s="18"/>
      <c r="FY499" s="18"/>
      <c r="FZ499" s="18"/>
      <c r="GA499" s="18"/>
      <c r="GB499" s="45"/>
      <c r="GC499" s="110"/>
      <c r="GD499" s="110"/>
      <c r="GE499" s="110"/>
      <c r="GF499" s="110"/>
      <c r="GG499" s="110"/>
      <c r="GH499" s="110"/>
      <c r="GI499" s="110"/>
      <c r="GJ499" s="110"/>
      <c r="GK499" s="110"/>
      <c r="GL499" s="110"/>
      <c r="GM499" s="110"/>
      <c r="GN499" s="110"/>
      <c r="GO499" s="110"/>
      <c r="GP499" s="110"/>
      <c r="GQ499" s="110"/>
      <c r="GR499" s="110"/>
      <c r="GS499" s="110"/>
      <c r="GT499" s="110"/>
      <c r="GU499" s="110"/>
      <c r="GV499" s="110"/>
      <c r="GW499" s="110"/>
      <c r="GX499" s="110"/>
      <c r="GY499" s="45"/>
      <c r="GZ499" s="199"/>
      <c r="HA499" s="110"/>
      <c r="HB499" s="110"/>
      <c r="HC499" s="110"/>
      <c r="HD499" s="34">
        <f t="shared" si="432"/>
        <v>0</v>
      </c>
      <c r="HE499" s="25">
        <f t="shared" si="457"/>
        <v>0</v>
      </c>
      <c r="HF499" s="25">
        <f t="shared" si="458"/>
        <v>0</v>
      </c>
      <c r="HG499" s="25">
        <f t="shared" si="459"/>
        <v>0</v>
      </c>
      <c r="HH499" s="25">
        <f t="shared" si="460"/>
        <v>0</v>
      </c>
      <c r="HI499" s="25"/>
      <c r="HJ499" s="18"/>
      <c r="HK499" s="18"/>
      <c r="HL499" s="24" t="str">
        <f t="shared" si="427"/>
        <v>-</v>
      </c>
      <c r="HM499" s="107"/>
      <c r="HN499" s="85"/>
      <c r="HO499" s="204" t="str">
        <f t="shared" si="433"/>
        <v>---/---</v>
      </c>
      <c r="HP499" s="204" t="str">
        <f t="shared" si="434"/>
        <v>---/---</v>
      </c>
      <c r="HQ499" s="182" t="str">
        <f t="shared" si="435"/>
        <v>---/---</v>
      </c>
      <c r="HR499" s="182" t="str">
        <f t="shared" si="436"/>
        <v>---/---</v>
      </c>
      <c r="HS499" s="182" t="b">
        <f t="shared" si="437"/>
        <v>0</v>
      </c>
      <c r="HT499" s="182" t="str">
        <f t="shared" si="438"/>
        <v>---/---</v>
      </c>
      <c r="HU499" s="182" t="str">
        <f t="shared" si="439"/>
        <v>---/---</v>
      </c>
      <c r="HV499" s="191" t="str">
        <f t="shared" si="440"/>
        <v>---/---</v>
      </c>
      <c r="HW499" s="184" t="str">
        <f t="shared" si="441"/>
        <v>---/---</v>
      </c>
      <c r="HX499" s="191" t="str">
        <f t="shared" si="442"/>
        <v>---/---</v>
      </c>
      <c r="HY499" s="183"/>
      <c r="HZ499" s="182" t="str">
        <f t="shared" si="443"/>
        <v>---/---</v>
      </c>
      <c r="IA499" s="182" t="str">
        <f t="shared" si="444"/>
        <v>---/---</v>
      </c>
      <c r="IB499" s="182" t="str">
        <f t="shared" si="445"/>
        <v>---/---</v>
      </c>
      <c r="IC499" s="182" t="str">
        <f t="shared" si="446"/>
        <v>---/---</v>
      </c>
      <c r="ID499" s="182" t="str">
        <f t="shared" si="447"/>
        <v>---/---</v>
      </c>
      <c r="IE499" s="185" t="str">
        <f t="shared" si="448"/>
        <v>---/---</v>
      </c>
      <c r="IF499" s="135" t="s">
        <v>717</v>
      </c>
      <c r="IG499" s="181">
        <v>1</v>
      </c>
      <c r="IH499" s="85"/>
      <c r="II499" s="85"/>
      <c r="IJ499" s="85"/>
      <c r="IK499" s="85"/>
      <c r="IL499" s="85"/>
      <c r="IM499" s="85"/>
      <c r="IN499" s="85"/>
      <c r="IO499" s="85"/>
      <c r="IP499" s="85"/>
      <c r="IQ499" s="85"/>
      <c r="IR499" s="85"/>
      <c r="IS499" s="85"/>
      <c r="IT499" s="85"/>
      <c r="IU499" s="85"/>
      <c r="IV499" s="85"/>
      <c r="IW499" s="85"/>
      <c r="IX499" s="85"/>
      <c r="IY499" s="85"/>
      <c r="IZ499" s="85"/>
      <c r="JA499" s="85"/>
      <c r="JB499" s="85"/>
      <c r="JC499" s="85"/>
      <c r="JD499" s="85"/>
      <c r="JE499" s="85"/>
      <c r="JF499" s="85"/>
      <c r="JG499" s="85"/>
      <c r="JH499" s="85"/>
      <c r="JI499" s="85"/>
      <c r="JJ499" s="85"/>
      <c r="JK499" s="85"/>
      <c r="JL499" s="85"/>
      <c r="JM499" s="85"/>
      <c r="JN499" s="85"/>
      <c r="JO499" s="85"/>
      <c r="JP499" s="85"/>
      <c r="JQ499" s="85"/>
      <c r="JR499" s="85"/>
      <c r="JS499" s="85"/>
      <c r="JT499" s="85"/>
      <c r="JU499" s="85"/>
      <c r="JV499" s="85"/>
      <c r="JW499" s="85"/>
      <c r="JX499" s="85"/>
      <c r="JY499" s="85"/>
      <c r="JZ499" s="85"/>
      <c r="KA499" s="85"/>
      <c r="KB499" s="85"/>
      <c r="KC499" s="85"/>
    </row>
    <row r="500" spans="1:289" s="57" customFormat="1" ht="42.75" hidden="1" customHeight="1">
      <c r="A500" s="42"/>
      <c r="B500" s="19" t="s">
        <v>156</v>
      </c>
      <c r="C500" s="19" t="s">
        <v>157</v>
      </c>
      <c r="D500" s="5"/>
      <c r="E500" s="5"/>
      <c r="F500" s="5"/>
      <c r="G500" s="5"/>
      <c r="H500" s="5" t="s">
        <v>727</v>
      </c>
      <c r="I500" s="5" t="s">
        <v>736</v>
      </c>
      <c r="J500" s="5"/>
      <c r="K500" s="5"/>
      <c r="L500" s="5"/>
      <c r="M500" s="5"/>
      <c r="N500" s="5"/>
      <c r="O500" s="5"/>
      <c r="P500" s="5" t="s">
        <v>753</v>
      </c>
      <c r="Q500" s="5" t="s">
        <v>754</v>
      </c>
      <c r="R500" s="5" t="s">
        <v>209</v>
      </c>
      <c r="S500" s="5" t="s">
        <v>362</v>
      </c>
      <c r="T500" s="5" t="s">
        <v>370</v>
      </c>
      <c r="U500" s="5" t="s">
        <v>158</v>
      </c>
      <c r="V500" s="5"/>
      <c r="W500" s="19" t="str">
        <f>CONCATENATE(X500,"-",Y500,"-",Z500,AA500,,AB500,"-",AC500)</f>
        <v>5-11-JGCC-0001</v>
      </c>
      <c r="X500" s="19" t="s">
        <v>755</v>
      </c>
      <c r="Y500" s="19" t="s">
        <v>184</v>
      </c>
      <c r="Z500" s="19" t="s">
        <v>179</v>
      </c>
      <c r="AA500" s="19" t="s">
        <v>303</v>
      </c>
      <c r="AB500" s="19"/>
      <c r="AC500" s="19" t="s">
        <v>188</v>
      </c>
      <c r="AD500" s="5"/>
      <c r="AE500" s="19">
        <v>4</v>
      </c>
      <c r="AF500" s="19" t="s">
        <v>180</v>
      </c>
      <c r="AG500" s="19" t="s">
        <v>184</v>
      </c>
      <c r="AH500" s="19">
        <v>522</v>
      </c>
      <c r="AI500" s="19" t="s">
        <v>224</v>
      </c>
      <c r="AJ500" s="5"/>
      <c r="AK500" s="5"/>
      <c r="AL500" s="5" t="s">
        <v>121</v>
      </c>
      <c r="AM500" s="5"/>
      <c r="AN500" s="5" t="s">
        <v>167</v>
      </c>
      <c r="AO500" s="5" t="str">
        <f>CONCATENATE("0055-",B500,"-",C500,"-","4",".",AE500,".",AF500,".",AG500,".",AH500,"-",AL500,".",AN500,"-",AI500)</f>
        <v>0055-CPC-GA1-4.4.3.11.522-ATH2.RD-0011</v>
      </c>
      <c r="AP500" s="5" t="str">
        <f>CONCATENATE("0055-",B500,"-",C500,"-","4",".",AE500,".",AF500,".",AG500,".",AH500,"-",AL500,"-",AN500,"-",AI500,"_",BD500,"_",U500)</f>
        <v>0055-CPC-GA1-4.4.3.11.522-ATH2-RD-0011_A1_ER</v>
      </c>
      <c r="AQ500" s="13" t="s">
        <v>510</v>
      </c>
      <c r="AR500" s="13" t="s">
        <v>391</v>
      </c>
      <c r="AS500" s="13"/>
      <c r="AT500" s="13"/>
      <c r="AU500" s="13" t="s">
        <v>318</v>
      </c>
      <c r="AV500" s="13" t="s">
        <v>333</v>
      </c>
      <c r="AW500" s="13" t="str">
        <f>CONCATENATE(AQ500," ",AS500,CHAR(10),W500,CHAR(10),AU500)</f>
        <v>AGDS Control Cabinet 
5-11-JGCC-0001
List of drawings</v>
      </c>
      <c r="AX500" s="13" t="str">
        <f>CONCATENATE(AR500," ",AT500,CHAR(10),W500,CHAR(10),AV500)</f>
        <v>Системный шкаф АСКЗ 
5-11-JGCC-0001
Ведомость документов</v>
      </c>
      <c r="AY500" s="5"/>
      <c r="AZ500" s="5" t="s">
        <v>490</v>
      </c>
      <c r="BA500" s="5" t="s">
        <v>489</v>
      </c>
      <c r="BB500" s="5" t="str">
        <f>IF(FW500&gt;0,"02",IF(FN500&gt;0,"01",IF(FE500&gt;0,"00",IF(EM500&gt;0,"G1",IF(ED500&gt;0,"F1",IF(DU500&gt;0,"E1",IF(DL500&gt;0,"D1",IF(DC500&gt;0,"C1",IF(CT500&gt;0,"B1",IF(BM500&gt;0,"A1","-"))))))))))</f>
        <v>A1</v>
      </c>
      <c r="BC500" s="167" t="str">
        <f t="shared" ref="BC500:BC504" si="480">IF(OR(BB500="A1",BB500="B1",BB500="C1",BB500="D1",BB500="E1",BB500="F1",BB500="G1",BB500="H1"),"IFR",IF(OR(BB500="00",BB500="01",BB500="02",BB500="03",BB500="04",BB500="05"),"IFU","-"))</f>
        <v>IFR</v>
      </c>
      <c r="BD500" s="5" t="str">
        <f t="shared" ref="BD500:BD504" si="481">BB500</f>
        <v>A1</v>
      </c>
      <c r="BE500" s="5"/>
      <c r="BF500" s="5"/>
      <c r="BG500" s="12"/>
      <c r="BH500" s="5"/>
      <c r="BI500" s="5"/>
      <c r="BJ500" s="54">
        <f>FB500-(28+15)</f>
        <v>44173</v>
      </c>
      <c r="BK500" s="54">
        <f ca="1">IF(BM500&gt;0,BL500,IF(BJ500&lt;TODAY(),WORKDAY(TODAY(),10),BJ500))</f>
        <v>44243</v>
      </c>
      <c r="BL500" s="193">
        <v>44243</v>
      </c>
      <c r="BM500" s="5" t="s">
        <v>792</v>
      </c>
      <c r="BN500" s="167"/>
      <c r="BO500" s="167"/>
      <c r="BP500" s="167"/>
      <c r="BQ500" s="167"/>
      <c r="BR500" s="157"/>
      <c r="BS500" s="157"/>
      <c r="BT500" s="157"/>
      <c r="BU500" s="157"/>
      <c r="BV500" s="157"/>
      <c r="BW500" s="147"/>
      <c r="BX500" s="147"/>
      <c r="BY500" s="147"/>
      <c r="BZ500" s="147"/>
      <c r="CA500" s="147"/>
      <c r="CB500" s="125"/>
      <c r="CC500" s="125"/>
      <c r="CD500" s="125"/>
      <c r="CE500" s="125"/>
      <c r="CF500" s="125"/>
      <c r="CG500" s="125"/>
      <c r="CH500" s="125"/>
      <c r="CI500" s="125"/>
      <c r="CJ500" s="125"/>
      <c r="CK500" s="125"/>
      <c r="CL500" s="24">
        <f>WORKDAY(BJ500,20)</f>
        <v>44201</v>
      </c>
      <c r="CM500" s="24">
        <f ca="1">IF(BM500&gt;0,WORKDAY(BK500,10),"-")</f>
        <v>44257</v>
      </c>
      <c r="CN500" s="54"/>
      <c r="CO500" s="117"/>
      <c r="CP500" s="34"/>
      <c r="CQ500" s="24">
        <f>WORKDAY(CL500,10)</f>
        <v>44215</v>
      </c>
      <c r="CR500" s="24" t="str">
        <f>IF(CO500&gt;0,WORKDAY(CM500,10),"-")</f>
        <v>-</v>
      </c>
      <c r="CS500" s="54"/>
      <c r="CT500" s="5"/>
      <c r="CU500" s="24" t="str">
        <f>IF(CT500&gt;0,WORKDAY(CQ500,10),"-")</f>
        <v>-</v>
      </c>
      <c r="CV500" s="24" t="str">
        <f>IF(CT500&gt;0,WORKDAY(CR500,10),"-")</f>
        <v>-</v>
      </c>
      <c r="CW500" s="54"/>
      <c r="CX500" s="5"/>
      <c r="CY500" s="34"/>
      <c r="CZ500" s="24" t="str">
        <f>IF(CX500&gt;0,WORKDAY(CU500,10),"-")</f>
        <v>-</v>
      </c>
      <c r="DA500" s="24" t="str">
        <f>IF(CX500&gt;0,WORKDAY(CV500,10),"-")</f>
        <v>-</v>
      </c>
      <c r="DB500" s="24"/>
      <c r="DC500" s="5"/>
      <c r="DD500" s="24" t="str">
        <f>IF(DC500&gt;0,WORKDAY(CZ500,10),"-")</f>
        <v>-</v>
      </c>
      <c r="DE500" s="24" t="str">
        <f>IF(DC500&gt;0,WORKDAY(DA500,10),"-")</f>
        <v>-</v>
      </c>
      <c r="DF500" s="5"/>
      <c r="DG500" s="5"/>
      <c r="DH500" s="54"/>
      <c r="DI500" s="24" t="str">
        <f>IF(DG500&gt;0,WORKDAY(DD500,10),"-")</f>
        <v>-</v>
      </c>
      <c r="DJ500" s="24" t="str">
        <f>IF(DG500&gt;0,WORKDAY(DE500,10),"-")</f>
        <v>-</v>
      </c>
      <c r="DK500" s="5"/>
      <c r="DL500" s="5"/>
      <c r="DM500" s="24" t="str">
        <f>IF(DL500&gt;0,WORKDAY(DI500,10),"-")</f>
        <v>-</v>
      </c>
      <c r="DN500" s="24" t="str">
        <f>IF(DL500&gt;0,WORKDAY(DJ500,10),"-")</f>
        <v>-</v>
      </c>
      <c r="DO500" s="5"/>
      <c r="DP500" s="5"/>
      <c r="DQ500" s="54"/>
      <c r="DR500" s="24" t="str">
        <f>IF(DP500&gt;0,WORKDAY(DM500,10),"-")</f>
        <v>-</v>
      </c>
      <c r="DS500" s="24" t="str">
        <f>IF(DP500&gt;0,WORKDAY(DN500,10),"-")</f>
        <v>-</v>
      </c>
      <c r="DT500" s="5"/>
      <c r="DU500" s="5"/>
      <c r="DV500" s="24" t="str">
        <f>IF(DU500&gt;0,WORKDAY(DR500,10),"-")</f>
        <v>-</v>
      </c>
      <c r="DW500" s="24" t="str">
        <f>IF(DU500&gt;0,WORKDAY(DS500,10),"-")</f>
        <v>-</v>
      </c>
      <c r="DX500" s="5"/>
      <c r="DY500" s="5"/>
      <c r="DZ500" s="54"/>
      <c r="EA500" s="24" t="str">
        <f>IF(DY500&gt;0,WORKDAY(DV500,10),"-")</f>
        <v>-</v>
      </c>
      <c r="EB500" s="24" t="str">
        <f>IF(DY500&gt;0,WORKDAY(DW500,10),"-")</f>
        <v>-</v>
      </c>
      <c r="EC500" s="5"/>
      <c r="ED500" s="5"/>
      <c r="EE500" s="24" t="str">
        <f>IF(ED500&gt;0,WORKDAY(EA500,10),"-")</f>
        <v>-</v>
      </c>
      <c r="EF500" s="24" t="str">
        <f>IF(ED500&gt;0,WORKDAY(EB500,10),"-")</f>
        <v>-</v>
      </c>
      <c r="EG500" s="5"/>
      <c r="EH500" s="5"/>
      <c r="EI500" s="54"/>
      <c r="EJ500" s="24" t="str">
        <f>IF(EH500&gt;0,WORKDAY(EE500,10),"-")</f>
        <v>-</v>
      </c>
      <c r="EK500" s="24" t="str">
        <f>IF(EH500&gt;0,WORKDAY(EF500,10),"-")</f>
        <v>-</v>
      </c>
      <c r="EL500" s="5"/>
      <c r="EM500" s="5"/>
      <c r="EN500" s="24" t="str">
        <f>IF(EM500&gt;0,WORKDAY(EJ500,10),"-")</f>
        <v>-</v>
      </c>
      <c r="EO500" s="24" t="str">
        <f>IF(EM500&gt;0,WORKDAY(EK500,10),"-")</f>
        <v>-</v>
      </c>
      <c r="EP500" s="5"/>
      <c r="EQ500" s="5"/>
      <c r="ER500" s="54"/>
      <c r="ES500" s="54"/>
      <c r="ET500" s="54"/>
      <c r="EU500" s="54"/>
      <c r="EV500" s="54"/>
      <c r="EW500" s="24"/>
      <c r="EX500" s="24"/>
      <c r="EY500" s="167"/>
      <c r="EZ500" s="167"/>
      <c r="FA500" s="193"/>
      <c r="FB500" s="214">
        <v>44216</v>
      </c>
      <c r="FC500" s="214">
        <f ca="1">IF(BK500&gt;0,IF(DC500&gt;0,WORKDAY(DB500,20),IF(CT500&gt;0,WORKDAY(CS500,30),IF(CO500&gt;0,WORKDAY(CN500,40),FB500))),"-")</f>
        <v>44216</v>
      </c>
      <c r="FD500" s="167"/>
      <c r="FE500" s="167"/>
      <c r="FF500" s="24" t="str">
        <f>IF(FE500&gt;0,WORKDAY(FB500,10),"-")</f>
        <v>-</v>
      </c>
      <c r="FG500" s="24" t="str">
        <f>IF(FE500&gt;0,WORKDAY(FC500,10),"-")</f>
        <v>-</v>
      </c>
      <c r="FH500" s="5"/>
      <c r="FI500" s="5"/>
      <c r="FJ500" s="34"/>
      <c r="FK500" s="24"/>
      <c r="FL500" s="24">
        <f>FK500</f>
        <v>0</v>
      </c>
      <c r="FM500" s="167"/>
      <c r="FN500" s="167"/>
      <c r="FO500" s="24" t="str">
        <f>IF(FN500&gt;0,WORKDAY(FK500,10),"-")</f>
        <v>-</v>
      </c>
      <c r="FP500" s="24" t="str">
        <f>IF(FN500&gt;0,WORKDAY(FL500,10),"-")</f>
        <v>-</v>
      </c>
      <c r="FQ500" s="5"/>
      <c r="FR500" s="5"/>
      <c r="FS500" s="54"/>
      <c r="FT500" s="24"/>
      <c r="FU500" s="24">
        <f>FT500</f>
        <v>0</v>
      </c>
      <c r="FV500" s="5"/>
      <c r="FW500" s="5"/>
      <c r="FX500" s="24" t="str">
        <f>IF(FW500&gt;0,WORKDAY(FT500,10),"-")</f>
        <v>-</v>
      </c>
      <c r="FY500" s="24" t="str">
        <f>IF(FW500&gt;0,WORKDAY(FU500,10),"-")</f>
        <v>-</v>
      </c>
      <c r="FZ500" s="5"/>
      <c r="GA500" s="5"/>
      <c r="GB500" s="54"/>
      <c r="GC500" s="54"/>
      <c r="GD500" s="54"/>
      <c r="GE500" s="54"/>
      <c r="GF500" s="54"/>
      <c r="GG500" s="54"/>
      <c r="GH500" s="54"/>
      <c r="GI500" s="54"/>
      <c r="GJ500" s="54"/>
      <c r="GK500" s="54"/>
      <c r="GL500" s="54"/>
      <c r="GM500" s="54"/>
      <c r="GN500" s="54"/>
      <c r="GO500" s="54"/>
      <c r="GP500" s="54"/>
      <c r="GQ500" s="54"/>
      <c r="GR500" s="54"/>
      <c r="GS500" s="54"/>
      <c r="GT500" s="54"/>
      <c r="GU500" s="54"/>
      <c r="GV500" s="54"/>
      <c r="GW500" s="54"/>
      <c r="GX500" s="54"/>
      <c r="GY500" s="54"/>
      <c r="GZ500" s="193"/>
      <c r="HA500" s="54"/>
      <c r="HB500" s="54"/>
      <c r="HC500" s="54"/>
      <c r="HD500" s="34">
        <f t="shared" ca="1" si="432"/>
        <v>1</v>
      </c>
      <c r="HE500" s="25">
        <f t="shared" ca="1" si="457"/>
        <v>6.8389057750759875E-4</v>
      </c>
      <c r="HF500" s="25">
        <f t="shared" ca="1" si="458"/>
        <v>1.5197568389057751E-3</v>
      </c>
      <c r="HG500" s="25">
        <f t="shared" ca="1" si="459"/>
        <v>9.0543259557344079E-4</v>
      </c>
      <c r="HH500" s="25">
        <f t="shared" ca="1" si="460"/>
        <v>2.012072434607646E-3</v>
      </c>
      <c r="HI500" s="25"/>
      <c r="HJ500" s="25"/>
      <c r="HK500" s="5"/>
      <c r="HL500" s="24">
        <f t="shared" ca="1" si="427"/>
        <v>44243</v>
      </c>
      <c r="HM500" s="107"/>
      <c r="HN500" s="85"/>
      <c r="HO500" s="204" t="str">
        <f t="shared" si="433"/>
        <v>ожидание A1</v>
      </c>
      <c r="HP500" s="204" t="str">
        <f t="shared" si="434"/>
        <v>не выгружено 00</v>
      </c>
      <c r="HQ500" s="182" t="str">
        <f t="shared" si="435"/>
        <v>выгружено A1</v>
      </c>
      <c r="HR500" s="182" t="str">
        <f t="shared" si="436"/>
        <v>ожидание A1</v>
      </c>
      <c r="HS500" s="182" t="b">
        <f t="shared" si="437"/>
        <v>0</v>
      </c>
      <c r="HT500" s="182" t="str">
        <f t="shared" si="438"/>
        <v>ожидание замечаний</v>
      </c>
      <c r="HU500" s="182" t="str">
        <f t="shared" si="439"/>
        <v>0055-P2-GA1-CPC-TRM-00657</v>
      </c>
      <c r="HV500" s="191">
        <f t="shared" si="440"/>
        <v>44243</v>
      </c>
      <c r="HW500" s="184" t="str">
        <f t="shared" si="441"/>
        <v>ожидание A1</v>
      </c>
      <c r="HX500" s="191" t="str">
        <f t="shared" si="442"/>
        <v>ожидание A1</v>
      </c>
      <c r="HY500" s="183"/>
      <c r="HZ500" s="182" t="str">
        <f t="shared" si="443"/>
        <v>выгружено</v>
      </c>
      <c r="IA500" s="182" t="str">
        <f t="shared" si="444"/>
        <v>A1</v>
      </c>
      <c r="IB500" s="182" t="str">
        <f t="shared" si="445"/>
        <v>ожидание замечаний к ревизии</v>
      </c>
      <c r="IC500" s="182" t="str">
        <f t="shared" si="446"/>
        <v>A1</v>
      </c>
      <c r="ID500" s="182" t="str">
        <f t="shared" si="447"/>
        <v>A1</v>
      </c>
      <c r="IE500" s="185" t="str">
        <f t="shared" si="448"/>
        <v>1</v>
      </c>
      <c r="IF500" s="135" t="s">
        <v>705</v>
      </c>
      <c r="IG500" s="181">
        <v>1</v>
      </c>
      <c r="IH500" s="85"/>
      <c r="II500" s="85"/>
      <c r="IJ500" s="85"/>
      <c r="IK500" s="85"/>
      <c r="IL500" s="85"/>
      <c r="IM500" s="85"/>
      <c r="IN500" s="85"/>
      <c r="IO500" s="85"/>
      <c r="IP500" s="85"/>
      <c r="IQ500" s="85"/>
      <c r="IR500" s="85"/>
      <c r="IS500" s="85"/>
      <c r="IT500" s="85"/>
      <c r="IU500" s="85"/>
      <c r="IV500" s="85"/>
      <c r="IW500" s="85"/>
      <c r="IX500" s="85"/>
      <c r="IY500" s="85"/>
      <c r="IZ500" s="85"/>
      <c r="JA500" s="85"/>
      <c r="JB500" s="85"/>
      <c r="JC500" s="85"/>
      <c r="JD500" s="85"/>
      <c r="JE500" s="85"/>
      <c r="JF500" s="85"/>
      <c r="JG500" s="85"/>
      <c r="JH500" s="85"/>
      <c r="JI500" s="85"/>
      <c r="JJ500" s="85"/>
      <c r="JK500" s="85"/>
      <c r="JL500" s="85"/>
      <c r="JM500" s="85"/>
      <c r="JN500" s="85"/>
      <c r="JO500" s="85"/>
      <c r="JP500" s="85"/>
      <c r="JQ500" s="85"/>
      <c r="JR500" s="85"/>
      <c r="JS500" s="85"/>
      <c r="JT500" s="85"/>
      <c r="JU500" s="85"/>
      <c r="JV500" s="85"/>
      <c r="JW500" s="85"/>
      <c r="JX500" s="85"/>
      <c r="JY500" s="85"/>
      <c r="JZ500" s="85"/>
      <c r="KA500" s="85"/>
      <c r="KB500" s="85"/>
      <c r="KC500" s="85"/>
    </row>
    <row r="501" spans="1:289" s="57" customFormat="1" ht="42.75" hidden="1" customHeight="1">
      <c r="A501" s="42"/>
      <c r="B501" s="19" t="s">
        <v>156</v>
      </c>
      <c r="C501" s="19" t="s">
        <v>157</v>
      </c>
      <c r="D501" s="5"/>
      <c r="E501" s="5"/>
      <c r="F501" s="5"/>
      <c r="G501" s="5"/>
      <c r="H501" s="5" t="s">
        <v>727</v>
      </c>
      <c r="I501" s="5" t="s">
        <v>736</v>
      </c>
      <c r="J501" s="5"/>
      <c r="K501" s="5"/>
      <c r="L501" s="5"/>
      <c r="M501" s="5"/>
      <c r="N501" s="5"/>
      <c r="O501" s="5"/>
      <c r="P501" s="5" t="s">
        <v>753</v>
      </c>
      <c r="Q501" s="5" t="s">
        <v>754</v>
      </c>
      <c r="R501" s="5" t="s">
        <v>209</v>
      </c>
      <c r="S501" s="5" t="s">
        <v>362</v>
      </c>
      <c r="T501" s="5" t="s">
        <v>370</v>
      </c>
      <c r="U501" s="5" t="s">
        <v>158</v>
      </c>
      <c r="V501" s="5"/>
      <c r="W501" s="19" t="str">
        <f>CONCATENATE(X501,"-",Y501,"-",Z501,AA501,,AB501,"-",AC501)</f>
        <v>5-11-JGCC-0001</v>
      </c>
      <c r="X501" s="19" t="s">
        <v>755</v>
      </c>
      <c r="Y501" s="19" t="s">
        <v>184</v>
      </c>
      <c r="Z501" s="19" t="s">
        <v>179</v>
      </c>
      <c r="AA501" s="19" t="s">
        <v>303</v>
      </c>
      <c r="AB501" s="19"/>
      <c r="AC501" s="19" t="s">
        <v>188</v>
      </c>
      <c r="AD501" s="5"/>
      <c r="AE501" s="19">
        <v>4</v>
      </c>
      <c r="AF501" s="19" t="s">
        <v>180</v>
      </c>
      <c r="AG501" s="19" t="s">
        <v>184</v>
      </c>
      <c r="AH501" s="19">
        <v>522</v>
      </c>
      <c r="AI501" s="19" t="s">
        <v>224</v>
      </c>
      <c r="AJ501" s="5"/>
      <c r="AK501" s="5"/>
      <c r="AL501" s="5" t="s">
        <v>121</v>
      </c>
      <c r="AM501" s="5"/>
      <c r="AN501" s="5" t="s">
        <v>168</v>
      </c>
      <c r="AO501" s="5" t="str">
        <f>CONCATENATE("0055-",B501,"-",C501,"-","4",".",AE501,".",AF501,".",AG501,".",AH501,"-",AL501,".",AN501,"-",AI501)</f>
        <v>0055-CPC-GA1-4.4.3.11.522-ATH2.SP-0011</v>
      </c>
      <c r="AP501" s="5" t="str">
        <f>CONCATENATE("0055-",B501,"-",C501,"-","4",".",AE501,".",AF501,".",AG501,".",AH501,"-",AL501,"-",AN501,"-",AI501,"_",BD501,"_",U501)</f>
        <v>0055-CPC-GA1-4.4.3.11.522-ATH2-SP-0011_A1_ER</v>
      </c>
      <c r="AQ501" s="13" t="s">
        <v>510</v>
      </c>
      <c r="AR501" s="13" t="s">
        <v>391</v>
      </c>
      <c r="AS501" s="13"/>
      <c r="AT501" s="13"/>
      <c r="AU501" s="13" t="s">
        <v>319</v>
      </c>
      <c r="AV501" s="13" t="s">
        <v>334</v>
      </c>
      <c r="AW501" s="13" t="str">
        <f>CONCATENATE(AQ501," ",AS501,CHAR(10),W501,CHAR(10),AU501)</f>
        <v>AGDS Control Cabinet 
5-11-JGCC-0001
List of elements</v>
      </c>
      <c r="AX501" s="13" t="str">
        <f>CONCATENATE(AR501," ",AT501,CHAR(10),W501,CHAR(10),AV501)</f>
        <v>Системный шкаф АСКЗ 
5-11-JGCC-0001
Перечень элементов</v>
      </c>
      <c r="AY501" s="5"/>
      <c r="AZ501" s="5" t="s">
        <v>490</v>
      </c>
      <c r="BA501" s="5" t="s">
        <v>489</v>
      </c>
      <c r="BB501" s="5" t="str">
        <f>IF(FW501&gt;0,"02",IF(FN501&gt;0,"01",IF(FE501&gt;0,"00",IF(EM501&gt;0,"G1",IF(ED501&gt;0,"F1",IF(DU501&gt;0,"E1",IF(DL501&gt;0,"D1",IF(DC501&gt;0,"C1",IF(CT501&gt;0,"B1",IF(BM501&gt;0,"A1","-"))))))))))</f>
        <v>A1</v>
      </c>
      <c r="BC501" s="167" t="str">
        <f t="shared" si="480"/>
        <v>IFR</v>
      </c>
      <c r="BD501" s="5" t="str">
        <f t="shared" si="481"/>
        <v>A1</v>
      </c>
      <c r="BE501" s="5"/>
      <c r="BF501" s="5"/>
      <c r="BG501" s="12"/>
      <c r="BH501" s="5"/>
      <c r="BI501" s="5"/>
      <c r="BJ501" s="54">
        <f>FB501-(28+15)</f>
        <v>44173</v>
      </c>
      <c r="BK501" s="54">
        <f ca="1">IF(BM501&gt;0,BL501,IF(BJ501&lt;TODAY(),WORKDAY(TODAY(),10),BJ501))</f>
        <v>44243</v>
      </c>
      <c r="BL501" s="193">
        <v>44243</v>
      </c>
      <c r="BM501" s="167" t="s">
        <v>792</v>
      </c>
      <c r="BN501" s="167"/>
      <c r="BO501" s="167"/>
      <c r="BP501" s="167"/>
      <c r="BQ501" s="167"/>
      <c r="BR501" s="157"/>
      <c r="BS501" s="157"/>
      <c r="BT501" s="157"/>
      <c r="BU501" s="157"/>
      <c r="BV501" s="157"/>
      <c r="BW501" s="147"/>
      <c r="BX501" s="147"/>
      <c r="BY501" s="147"/>
      <c r="BZ501" s="147"/>
      <c r="CA501" s="147"/>
      <c r="CB501" s="125"/>
      <c r="CC501" s="125"/>
      <c r="CD501" s="125"/>
      <c r="CE501" s="125"/>
      <c r="CF501" s="125"/>
      <c r="CG501" s="125"/>
      <c r="CH501" s="125"/>
      <c r="CI501" s="125"/>
      <c r="CJ501" s="125"/>
      <c r="CK501" s="125"/>
      <c r="CL501" s="24">
        <f>WORKDAY(BJ501,20)</f>
        <v>44201</v>
      </c>
      <c r="CM501" s="24">
        <f ca="1">IF(BM501&gt;0,WORKDAY(BK501,10),"-")</f>
        <v>44257</v>
      </c>
      <c r="CN501" s="54"/>
      <c r="CO501" s="117"/>
      <c r="CP501" s="34"/>
      <c r="CQ501" s="24">
        <f>WORKDAY(CL501,10)</f>
        <v>44215</v>
      </c>
      <c r="CR501" s="24" t="str">
        <f>IF(CO501&gt;0,WORKDAY(CM501,10),"-")</f>
        <v>-</v>
      </c>
      <c r="CS501" s="54"/>
      <c r="CT501" s="5"/>
      <c r="CU501" s="24" t="str">
        <f>IF(CT501&gt;0,WORKDAY(CQ501,10),"-")</f>
        <v>-</v>
      </c>
      <c r="CV501" s="24" t="str">
        <f>IF(CT501&gt;0,WORKDAY(CR501,10),"-")</f>
        <v>-</v>
      </c>
      <c r="CW501" s="54"/>
      <c r="CX501" s="5"/>
      <c r="CY501" s="34"/>
      <c r="CZ501" s="24" t="str">
        <f>IF(CX501&gt;0,WORKDAY(CU501,10),"-")</f>
        <v>-</v>
      </c>
      <c r="DA501" s="24" t="str">
        <f>IF(CX501&gt;0,WORKDAY(CV501,10),"-")</f>
        <v>-</v>
      </c>
      <c r="DB501" s="24"/>
      <c r="DC501" s="5"/>
      <c r="DD501" s="24" t="str">
        <f>IF(DC501&gt;0,WORKDAY(CZ501,10),"-")</f>
        <v>-</v>
      </c>
      <c r="DE501" s="24" t="str">
        <f>IF(DC501&gt;0,WORKDAY(DA501,10),"-")</f>
        <v>-</v>
      </c>
      <c r="DF501" s="5"/>
      <c r="DG501" s="5"/>
      <c r="DH501" s="54"/>
      <c r="DI501" s="24" t="str">
        <f>IF(DG501&gt;0,WORKDAY(DD501,10),"-")</f>
        <v>-</v>
      </c>
      <c r="DJ501" s="24" t="str">
        <f>IF(DG501&gt;0,WORKDAY(DE501,10),"-")</f>
        <v>-</v>
      </c>
      <c r="DK501" s="5"/>
      <c r="DL501" s="5"/>
      <c r="DM501" s="24" t="str">
        <f>IF(DL501&gt;0,WORKDAY(DI501,10),"-")</f>
        <v>-</v>
      </c>
      <c r="DN501" s="24" t="str">
        <f>IF(DL501&gt;0,WORKDAY(DJ501,10),"-")</f>
        <v>-</v>
      </c>
      <c r="DO501" s="5"/>
      <c r="DP501" s="5"/>
      <c r="DQ501" s="54"/>
      <c r="DR501" s="24" t="str">
        <f>IF(DP501&gt;0,WORKDAY(DM501,10),"-")</f>
        <v>-</v>
      </c>
      <c r="DS501" s="24" t="str">
        <f>IF(DP501&gt;0,WORKDAY(DN501,10),"-")</f>
        <v>-</v>
      </c>
      <c r="DT501" s="5"/>
      <c r="DU501" s="5"/>
      <c r="DV501" s="24" t="str">
        <f>IF(DU501&gt;0,WORKDAY(DR501,10),"-")</f>
        <v>-</v>
      </c>
      <c r="DW501" s="24" t="str">
        <f>IF(DU501&gt;0,WORKDAY(DS501,10),"-")</f>
        <v>-</v>
      </c>
      <c r="DX501" s="5"/>
      <c r="DY501" s="5"/>
      <c r="DZ501" s="54"/>
      <c r="EA501" s="24" t="str">
        <f>IF(DY501&gt;0,WORKDAY(DV501,10),"-")</f>
        <v>-</v>
      </c>
      <c r="EB501" s="24" t="str">
        <f>IF(DY501&gt;0,WORKDAY(DW501,10),"-")</f>
        <v>-</v>
      </c>
      <c r="EC501" s="5"/>
      <c r="ED501" s="5"/>
      <c r="EE501" s="24" t="str">
        <f>IF(ED501&gt;0,WORKDAY(EA501,10),"-")</f>
        <v>-</v>
      </c>
      <c r="EF501" s="24" t="str">
        <f>IF(ED501&gt;0,WORKDAY(EB501,10),"-")</f>
        <v>-</v>
      </c>
      <c r="EG501" s="5"/>
      <c r="EH501" s="5"/>
      <c r="EI501" s="54"/>
      <c r="EJ501" s="24" t="str">
        <f>IF(EH501&gt;0,WORKDAY(EE501,10),"-")</f>
        <v>-</v>
      </c>
      <c r="EK501" s="24" t="str">
        <f>IF(EH501&gt;0,WORKDAY(EF501,10),"-")</f>
        <v>-</v>
      </c>
      <c r="EL501" s="5"/>
      <c r="EM501" s="5"/>
      <c r="EN501" s="24" t="str">
        <f>IF(EM501&gt;0,WORKDAY(EJ501,10),"-")</f>
        <v>-</v>
      </c>
      <c r="EO501" s="24" t="str">
        <f>IF(EM501&gt;0,WORKDAY(EK501,10),"-")</f>
        <v>-</v>
      </c>
      <c r="EP501" s="5"/>
      <c r="EQ501" s="5"/>
      <c r="ER501" s="54"/>
      <c r="ES501" s="54"/>
      <c r="ET501" s="54"/>
      <c r="EU501" s="54"/>
      <c r="EV501" s="54"/>
      <c r="EW501" s="24"/>
      <c r="EX501" s="24"/>
      <c r="EY501" s="167"/>
      <c r="EZ501" s="167"/>
      <c r="FA501" s="193"/>
      <c r="FB501" s="214">
        <v>44216</v>
      </c>
      <c r="FC501" s="214">
        <f ca="1">IF(BK501&gt;0,IF(DC501&gt;0,WORKDAY(DB501,20),IF(CT501&gt;0,WORKDAY(CS501,30),IF(CO501&gt;0,WORKDAY(CN501,40),FB501))),"-")</f>
        <v>44216</v>
      </c>
      <c r="FD501" s="167"/>
      <c r="FE501" s="167"/>
      <c r="FF501" s="24" t="str">
        <f>IF(FE501&gt;0,WORKDAY(FB501,10),"-")</f>
        <v>-</v>
      </c>
      <c r="FG501" s="24" t="str">
        <f>IF(FE501&gt;0,WORKDAY(FC501,10),"-")</f>
        <v>-</v>
      </c>
      <c r="FH501" s="5"/>
      <c r="FI501" s="5"/>
      <c r="FJ501" s="34"/>
      <c r="FK501" s="24"/>
      <c r="FL501" s="24">
        <f>FK501</f>
        <v>0</v>
      </c>
      <c r="FM501" s="5"/>
      <c r="FN501" s="5"/>
      <c r="FO501" s="24" t="str">
        <f>IF(FN501&gt;0,WORKDAY(FK501,10),"-")</f>
        <v>-</v>
      </c>
      <c r="FP501" s="24" t="str">
        <f>IF(FN501&gt;0,WORKDAY(FL501,10),"-")</f>
        <v>-</v>
      </c>
      <c r="FQ501" s="5"/>
      <c r="FR501" s="5"/>
      <c r="FS501" s="54"/>
      <c r="FT501" s="24"/>
      <c r="FU501" s="24">
        <f>FT501</f>
        <v>0</v>
      </c>
      <c r="FV501" s="5"/>
      <c r="FW501" s="5"/>
      <c r="FX501" s="24" t="str">
        <f>IF(FW501&gt;0,WORKDAY(FT501,10),"-")</f>
        <v>-</v>
      </c>
      <c r="FY501" s="24" t="str">
        <f>IF(FW501&gt;0,WORKDAY(FU501,10),"-")</f>
        <v>-</v>
      </c>
      <c r="FZ501" s="5"/>
      <c r="GA501" s="5"/>
      <c r="GB501" s="54"/>
      <c r="GC501" s="54"/>
      <c r="GD501" s="54"/>
      <c r="GE501" s="54"/>
      <c r="GF501" s="54"/>
      <c r="GG501" s="54"/>
      <c r="GH501" s="54"/>
      <c r="GI501" s="54"/>
      <c r="GJ501" s="54"/>
      <c r="GK501" s="54"/>
      <c r="GL501" s="54"/>
      <c r="GM501" s="54"/>
      <c r="GN501" s="54"/>
      <c r="GO501" s="54"/>
      <c r="GP501" s="54"/>
      <c r="GQ501" s="54"/>
      <c r="GR501" s="54"/>
      <c r="GS501" s="54"/>
      <c r="GT501" s="54"/>
      <c r="GU501" s="54"/>
      <c r="GV501" s="54"/>
      <c r="GW501" s="54"/>
      <c r="GX501" s="54"/>
      <c r="GY501" s="54"/>
      <c r="GZ501" s="193"/>
      <c r="HA501" s="54"/>
      <c r="HB501" s="54"/>
      <c r="HC501" s="54"/>
      <c r="HD501" s="34">
        <f t="shared" ca="1" si="432"/>
        <v>1</v>
      </c>
      <c r="HE501" s="25">
        <f t="shared" ca="1" si="457"/>
        <v>6.8389057750759875E-4</v>
      </c>
      <c r="HF501" s="25">
        <f t="shared" ca="1" si="458"/>
        <v>1.5197568389057751E-3</v>
      </c>
      <c r="HG501" s="25">
        <f t="shared" ca="1" si="459"/>
        <v>9.0543259557344079E-4</v>
      </c>
      <c r="HH501" s="25">
        <f t="shared" ca="1" si="460"/>
        <v>2.012072434607646E-3</v>
      </c>
      <c r="HI501" s="25"/>
      <c r="HJ501" s="25"/>
      <c r="HK501" s="5"/>
      <c r="HL501" s="24">
        <f t="shared" ca="1" si="427"/>
        <v>44243</v>
      </c>
      <c r="HM501" s="107"/>
      <c r="HN501" s="85"/>
      <c r="HO501" s="204" t="str">
        <f t="shared" si="433"/>
        <v>ожидание A1</v>
      </c>
      <c r="HP501" s="204" t="str">
        <f t="shared" si="434"/>
        <v>не выгружено 00</v>
      </c>
      <c r="HQ501" s="182" t="str">
        <f t="shared" si="435"/>
        <v>выгружено A1</v>
      </c>
      <c r="HR501" s="182" t="str">
        <f t="shared" si="436"/>
        <v>ожидание A1</v>
      </c>
      <c r="HS501" s="182" t="b">
        <f t="shared" si="437"/>
        <v>0</v>
      </c>
      <c r="HT501" s="182" t="str">
        <f t="shared" si="438"/>
        <v>ожидание замечаний</v>
      </c>
      <c r="HU501" s="182" t="str">
        <f t="shared" si="439"/>
        <v>0055-P2-GA1-CPC-TRM-00657</v>
      </c>
      <c r="HV501" s="191">
        <f t="shared" si="440"/>
        <v>44243</v>
      </c>
      <c r="HW501" s="184" t="str">
        <f t="shared" si="441"/>
        <v>ожидание A1</v>
      </c>
      <c r="HX501" s="191" t="str">
        <f t="shared" si="442"/>
        <v>ожидание A1</v>
      </c>
      <c r="HY501" s="183"/>
      <c r="HZ501" s="182" t="str">
        <f t="shared" si="443"/>
        <v>выгружено</v>
      </c>
      <c r="IA501" s="182" t="str">
        <f t="shared" si="444"/>
        <v>A1</v>
      </c>
      <c r="IB501" s="182" t="str">
        <f t="shared" si="445"/>
        <v>ожидание замечаний к ревизии</v>
      </c>
      <c r="IC501" s="182" t="str">
        <f t="shared" si="446"/>
        <v>A1</v>
      </c>
      <c r="ID501" s="182" t="str">
        <f t="shared" si="447"/>
        <v>A1</v>
      </c>
      <c r="IE501" s="185" t="str">
        <f t="shared" si="448"/>
        <v>1</v>
      </c>
      <c r="IF501" s="135" t="s">
        <v>705</v>
      </c>
      <c r="IG501" s="181">
        <v>1</v>
      </c>
      <c r="IH501" s="85"/>
      <c r="II501" s="85"/>
      <c r="IJ501" s="85"/>
      <c r="IK501" s="85"/>
      <c r="IL501" s="85"/>
      <c r="IM501" s="85"/>
      <c r="IN501" s="85"/>
      <c r="IO501" s="85"/>
      <c r="IP501" s="85"/>
      <c r="IQ501" s="85"/>
      <c r="IR501" s="85"/>
      <c r="IS501" s="85"/>
      <c r="IT501" s="85"/>
      <c r="IU501" s="85"/>
      <c r="IV501" s="85"/>
      <c r="IW501" s="85"/>
      <c r="IX501" s="85"/>
      <c r="IY501" s="85"/>
      <c r="IZ501" s="85"/>
      <c r="JA501" s="85"/>
      <c r="JB501" s="85"/>
      <c r="JC501" s="85"/>
      <c r="JD501" s="85"/>
      <c r="JE501" s="85"/>
      <c r="JF501" s="85"/>
      <c r="JG501" s="85"/>
      <c r="JH501" s="85"/>
      <c r="JI501" s="85"/>
      <c r="JJ501" s="85"/>
      <c r="JK501" s="85"/>
      <c r="JL501" s="85"/>
      <c r="JM501" s="85"/>
      <c r="JN501" s="85"/>
      <c r="JO501" s="85"/>
      <c r="JP501" s="85"/>
      <c r="JQ501" s="85"/>
      <c r="JR501" s="85"/>
      <c r="JS501" s="85"/>
      <c r="JT501" s="85"/>
      <c r="JU501" s="85"/>
      <c r="JV501" s="85"/>
      <c r="JW501" s="85"/>
      <c r="JX501" s="85"/>
      <c r="JY501" s="85"/>
      <c r="JZ501" s="85"/>
      <c r="KA501" s="85"/>
      <c r="KB501" s="85"/>
      <c r="KC501" s="85"/>
    </row>
    <row r="502" spans="1:289" s="57" customFormat="1" ht="42.75" hidden="1" customHeight="1">
      <c r="A502" s="42"/>
      <c r="B502" s="19" t="s">
        <v>156</v>
      </c>
      <c r="C502" s="19" t="s">
        <v>157</v>
      </c>
      <c r="D502" s="5"/>
      <c r="E502" s="5"/>
      <c r="F502" s="5"/>
      <c r="G502" s="5"/>
      <c r="H502" s="5" t="s">
        <v>727</v>
      </c>
      <c r="I502" s="5" t="s">
        <v>736</v>
      </c>
      <c r="J502" s="5"/>
      <c r="K502" s="5"/>
      <c r="L502" s="5"/>
      <c r="M502" s="5"/>
      <c r="N502" s="5"/>
      <c r="O502" s="5"/>
      <c r="P502" s="5" t="s">
        <v>753</v>
      </c>
      <c r="Q502" s="5" t="s">
        <v>754</v>
      </c>
      <c r="R502" s="5" t="s">
        <v>209</v>
      </c>
      <c r="S502" s="5" t="s">
        <v>362</v>
      </c>
      <c r="T502" s="5" t="s">
        <v>370</v>
      </c>
      <c r="U502" s="5" t="s">
        <v>158</v>
      </c>
      <c r="V502" s="5"/>
      <c r="W502" s="19" t="str">
        <f>CONCATENATE(X502,"-",Y502,"-",Z502,AA502,,AB502,"-",AC502)</f>
        <v>5-11-JGCC-0001</v>
      </c>
      <c r="X502" s="19" t="s">
        <v>755</v>
      </c>
      <c r="Y502" s="19" t="s">
        <v>184</v>
      </c>
      <c r="Z502" s="19" t="s">
        <v>179</v>
      </c>
      <c r="AA502" s="19" t="s">
        <v>303</v>
      </c>
      <c r="AB502" s="19"/>
      <c r="AC502" s="19" t="s">
        <v>188</v>
      </c>
      <c r="AD502" s="5"/>
      <c r="AE502" s="19">
        <v>4</v>
      </c>
      <c r="AF502" s="19" t="s">
        <v>180</v>
      </c>
      <c r="AG502" s="19" t="s">
        <v>184</v>
      </c>
      <c r="AH502" s="19">
        <v>522</v>
      </c>
      <c r="AI502" s="19" t="s">
        <v>224</v>
      </c>
      <c r="AJ502" s="5"/>
      <c r="AK502" s="5"/>
      <c r="AL502" s="5" t="s">
        <v>121</v>
      </c>
      <c r="AM502" s="5"/>
      <c r="AN502" s="5" t="s">
        <v>169</v>
      </c>
      <c r="AO502" s="5" t="str">
        <f>CONCATENATE("0055-",B502,"-",C502,"-","4",".",AE502,".",AF502,".",AG502,".",AH502,"-",AL502,".",AN502,"-",AI502)</f>
        <v>0055-CPC-GA1-4.4.3.11.522-ATH2.V0-0011</v>
      </c>
      <c r="AP502" s="5" t="str">
        <f>CONCATENATE("0055-",B502,"-",C502,"-","4",".",AE502,".",AF502,".",AG502,".",AH502,"-",AL502,"-",AN502,"-",AI502,"_",BD502,"_",U502)</f>
        <v>0055-CPC-GA1-4.4.3.11.522-ATH2-V0-0011_A1_ER</v>
      </c>
      <c r="AQ502" s="13" t="s">
        <v>510</v>
      </c>
      <c r="AR502" s="13" t="s">
        <v>391</v>
      </c>
      <c r="AS502" s="13"/>
      <c r="AT502" s="13"/>
      <c r="AU502" s="13" t="s">
        <v>320</v>
      </c>
      <c r="AV502" s="13" t="s">
        <v>335</v>
      </c>
      <c r="AW502" s="13" t="str">
        <f>CONCATENATE(AQ502," ",AS502,CHAR(10),W502,CHAR(10),AU502)</f>
        <v>AGDS Control Cabinet 
5-11-JGCC-0001
General view drawings</v>
      </c>
      <c r="AX502" s="13" t="str">
        <f>CONCATENATE(AR502," ",AT502,CHAR(10),W502,CHAR(10),AV502)</f>
        <v>Системный шкаф АСКЗ 
5-11-JGCC-0001
Чертеж общего вида</v>
      </c>
      <c r="AY502" s="5"/>
      <c r="AZ502" s="5" t="s">
        <v>490</v>
      </c>
      <c r="BA502" s="5" t="s">
        <v>489</v>
      </c>
      <c r="BB502" s="5" t="str">
        <f>IF(FW502&gt;0,"02",IF(FN502&gt;0,"01",IF(FE502&gt;0,"00",IF(EM502&gt;0,"G1",IF(ED502&gt;0,"F1",IF(DU502&gt;0,"E1",IF(DL502&gt;0,"D1",IF(DC502&gt;0,"C1",IF(CT502&gt;0,"B1",IF(BM502&gt;0,"A1","-"))))))))))</f>
        <v>A1</v>
      </c>
      <c r="BC502" s="167" t="str">
        <f t="shared" si="480"/>
        <v>IFR</v>
      </c>
      <c r="BD502" s="5" t="str">
        <f t="shared" si="481"/>
        <v>A1</v>
      </c>
      <c r="BE502" s="5"/>
      <c r="BF502" s="5"/>
      <c r="BG502" s="12"/>
      <c r="BH502" s="5"/>
      <c r="BI502" s="5"/>
      <c r="BJ502" s="54">
        <f>FB502-(28+15)</f>
        <v>44173</v>
      </c>
      <c r="BK502" s="54">
        <f ca="1">IF(BM502&gt;0,BL502,IF(BJ502&lt;TODAY(),WORKDAY(TODAY(),10),BJ502))</f>
        <v>44243</v>
      </c>
      <c r="BL502" s="193">
        <v>44243</v>
      </c>
      <c r="BM502" s="167" t="s">
        <v>792</v>
      </c>
      <c r="BN502" s="167"/>
      <c r="BO502" s="167"/>
      <c r="BP502" s="167"/>
      <c r="BQ502" s="167"/>
      <c r="BR502" s="157"/>
      <c r="BS502" s="157"/>
      <c r="BT502" s="157"/>
      <c r="BU502" s="157"/>
      <c r="BV502" s="157"/>
      <c r="BW502" s="147"/>
      <c r="BX502" s="147"/>
      <c r="BY502" s="147"/>
      <c r="BZ502" s="147"/>
      <c r="CA502" s="147"/>
      <c r="CB502" s="125"/>
      <c r="CC502" s="125"/>
      <c r="CD502" s="125"/>
      <c r="CE502" s="125"/>
      <c r="CF502" s="125"/>
      <c r="CG502" s="125"/>
      <c r="CH502" s="125"/>
      <c r="CI502" s="125"/>
      <c r="CJ502" s="125"/>
      <c r="CK502" s="125"/>
      <c r="CL502" s="24">
        <f>WORKDAY(BJ502,20)</f>
        <v>44201</v>
      </c>
      <c r="CM502" s="24">
        <f ca="1">IF(BM502&gt;0,WORKDAY(BK502,10),"-")</f>
        <v>44257</v>
      </c>
      <c r="CN502" s="54"/>
      <c r="CO502" s="117"/>
      <c r="CP502" s="34"/>
      <c r="CQ502" s="24">
        <f>WORKDAY(CL502,10)</f>
        <v>44215</v>
      </c>
      <c r="CR502" s="24" t="str">
        <f>IF(CO502&gt;0,WORKDAY(CM502,10),"-")</f>
        <v>-</v>
      </c>
      <c r="CS502" s="54"/>
      <c r="CT502" s="5"/>
      <c r="CU502" s="24" t="str">
        <f>IF(CT502&gt;0,WORKDAY(CQ502,10),"-")</f>
        <v>-</v>
      </c>
      <c r="CV502" s="24" t="str">
        <f>IF(CT502&gt;0,WORKDAY(CR502,10),"-")</f>
        <v>-</v>
      </c>
      <c r="CW502" s="54"/>
      <c r="CX502" s="5"/>
      <c r="CY502" s="34"/>
      <c r="CZ502" s="24" t="str">
        <f>IF(CX502&gt;0,WORKDAY(CU502,10),"-")</f>
        <v>-</v>
      </c>
      <c r="DA502" s="24" t="str">
        <f>IF(CX502&gt;0,WORKDAY(CV502,10),"-")</f>
        <v>-</v>
      </c>
      <c r="DB502" s="24"/>
      <c r="DC502" s="5"/>
      <c r="DD502" s="24" t="str">
        <f>IF(DC502&gt;0,WORKDAY(CZ502,10),"-")</f>
        <v>-</v>
      </c>
      <c r="DE502" s="24" t="str">
        <f>IF(DC502&gt;0,WORKDAY(DA502,10),"-")</f>
        <v>-</v>
      </c>
      <c r="DF502" s="5"/>
      <c r="DG502" s="5"/>
      <c r="DH502" s="54"/>
      <c r="DI502" s="24" t="str">
        <f>IF(DG502&gt;0,WORKDAY(DD502,10),"-")</f>
        <v>-</v>
      </c>
      <c r="DJ502" s="24" t="str">
        <f>IF(DG502&gt;0,WORKDAY(DE502,10),"-")</f>
        <v>-</v>
      </c>
      <c r="DK502" s="5"/>
      <c r="DL502" s="5"/>
      <c r="DM502" s="24" t="str">
        <f>IF(DL502&gt;0,WORKDAY(DI502,10),"-")</f>
        <v>-</v>
      </c>
      <c r="DN502" s="24" t="str">
        <f>IF(DL502&gt;0,WORKDAY(DJ502,10),"-")</f>
        <v>-</v>
      </c>
      <c r="DO502" s="5"/>
      <c r="DP502" s="5"/>
      <c r="DQ502" s="54"/>
      <c r="DR502" s="24" t="str">
        <f>IF(DP502&gt;0,WORKDAY(DM502,10),"-")</f>
        <v>-</v>
      </c>
      <c r="DS502" s="24" t="str">
        <f>IF(DP502&gt;0,WORKDAY(DN502,10),"-")</f>
        <v>-</v>
      </c>
      <c r="DT502" s="5"/>
      <c r="DU502" s="5"/>
      <c r="DV502" s="24" t="str">
        <f>IF(DU502&gt;0,WORKDAY(DR502,10),"-")</f>
        <v>-</v>
      </c>
      <c r="DW502" s="24" t="str">
        <f>IF(DU502&gt;0,WORKDAY(DS502,10),"-")</f>
        <v>-</v>
      </c>
      <c r="DX502" s="5"/>
      <c r="DY502" s="5"/>
      <c r="DZ502" s="54"/>
      <c r="EA502" s="24" t="str">
        <f>IF(DY502&gt;0,WORKDAY(DV502,10),"-")</f>
        <v>-</v>
      </c>
      <c r="EB502" s="24" t="str">
        <f>IF(DY502&gt;0,WORKDAY(DW502,10),"-")</f>
        <v>-</v>
      </c>
      <c r="EC502" s="5"/>
      <c r="ED502" s="5"/>
      <c r="EE502" s="24" t="str">
        <f>IF(ED502&gt;0,WORKDAY(EA502,10),"-")</f>
        <v>-</v>
      </c>
      <c r="EF502" s="24" t="str">
        <f>IF(ED502&gt;0,WORKDAY(EB502,10),"-")</f>
        <v>-</v>
      </c>
      <c r="EG502" s="5"/>
      <c r="EH502" s="5"/>
      <c r="EI502" s="54"/>
      <c r="EJ502" s="24" t="str">
        <f>IF(EH502&gt;0,WORKDAY(EE502,10),"-")</f>
        <v>-</v>
      </c>
      <c r="EK502" s="24" t="str">
        <f>IF(EH502&gt;0,WORKDAY(EF502,10),"-")</f>
        <v>-</v>
      </c>
      <c r="EL502" s="5"/>
      <c r="EM502" s="5"/>
      <c r="EN502" s="24" t="str">
        <f>IF(EM502&gt;0,WORKDAY(EJ502,10),"-")</f>
        <v>-</v>
      </c>
      <c r="EO502" s="24" t="str">
        <f>IF(EM502&gt;0,WORKDAY(EK502,10),"-")</f>
        <v>-</v>
      </c>
      <c r="EP502" s="5"/>
      <c r="EQ502" s="5"/>
      <c r="ER502" s="54"/>
      <c r="ES502" s="54"/>
      <c r="ET502" s="54"/>
      <c r="EU502" s="54"/>
      <c r="EV502" s="54"/>
      <c r="EW502" s="24"/>
      <c r="EX502" s="24"/>
      <c r="EY502" s="167"/>
      <c r="EZ502" s="167"/>
      <c r="FA502" s="193"/>
      <c r="FB502" s="214">
        <v>44216</v>
      </c>
      <c r="FC502" s="214">
        <f ca="1">IF(BK502&gt;0,IF(DC502&gt;0,WORKDAY(DB502,20),IF(CT502&gt;0,WORKDAY(CS502,30),IF(CO502&gt;0,WORKDAY(CN502,40),FB502))),"-")</f>
        <v>44216</v>
      </c>
      <c r="FD502" s="167"/>
      <c r="FE502" s="167"/>
      <c r="FF502" s="24" t="str">
        <f>IF(FE502&gt;0,WORKDAY(FB502,10),"-")</f>
        <v>-</v>
      </c>
      <c r="FG502" s="24" t="str">
        <f>IF(FE502&gt;0,WORKDAY(FC502,10),"-")</f>
        <v>-</v>
      </c>
      <c r="FH502" s="5"/>
      <c r="FI502" s="5"/>
      <c r="FJ502" s="34"/>
      <c r="FK502" s="24"/>
      <c r="FL502" s="24">
        <f>FK502</f>
        <v>0</v>
      </c>
      <c r="FM502" s="5"/>
      <c r="FN502" s="5"/>
      <c r="FO502" s="24" t="str">
        <f>IF(FN502&gt;0,WORKDAY(FK502,10),"-")</f>
        <v>-</v>
      </c>
      <c r="FP502" s="24" t="str">
        <f>IF(FN502&gt;0,WORKDAY(FL502,10),"-")</f>
        <v>-</v>
      </c>
      <c r="FQ502" s="5"/>
      <c r="FR502" s="5"/>
      <c r="FS502" s="54"/>
      <c r="FT502" s="24"/>
      <c r="FU502" s="24">
        <f>FT502</f>
        <v>0</v>
      </c>
      <c r="FV502" s="5"/>
      <c r="FW502" s="5"/>
      <c r="FX502" s="24" t="str">
        <f>IF(FW502&gt;0,WORKDAY(FT502,10),"-")</f>
        <v>-</v>
      </c>
      <c r="FY502" s="24" t="str">
        <f>IF(FW502&gt;0,WORKDAY(FU502,10),"-")</f>
        <v>-</v>
      </c>
      <c r="FZ502" s="5"/>
      <c r="GA502" s="5"/>
      <c r="GB502" s="54"/>
      <c r="GC502" s="54"/>
      <c r="GD502" s="54"/>
      <c r="GE502" s="54"/>
      <c r="GF502" s="54"/>
      <c r="GG502" s="54"/>
      <c r="GH502" s="54"/>
      <c r="GI502" s="54"/>
      <c r="GJ502" s="54"/>
      <c r="GK502" s="54"/>
      <c r="GL502" s="54"/>
      <c r="GM502" s="54"/>
      <c r="GN502" s="54"/>
      <c r="GO502" s="54"/>
      <c r="GP502" s="54"/>
      <c r="GQ502" s="54"/>
      <c r="GR502" s="54"/>
      <c r="GS502" s="54"/>
      <c r="GT502" s="54"/>
      <c r="GU502" s="54"/>
      <c r="GV502" s="54"/>
      <c r="GW502" s="54"/>
      <c r="GX502" s="54"/>
      <c r="GY502" s="54"/>
      <c r="GZ502" s="193"/>
      <c r="HA502" s="54"/>
      <c r="HB502" s="54"/>
      <c r="HC502" s="54"/>
      <c r="HD502" s="34">
        <f t="shared" ca="1" si="432"/>
        <v>1</v>
      </c>
      <c r="HE502" s="25">
        <f t="shared" ca="1" si="457"/>
        <v>6.8389057750759875E-4</v>
      </c>
      <c r="HF502" s="25">
        <f t="shared" ca="1" si="458"/>
        <v>1.5197568389057751E-3</v>
      </c>
      <c r="HG502" s="25">
        <f t="shared" ca="1" si="459"/>
        <v>9.0543259557344079E-4</v>
      </c>
      <c r="HH502" s="25">
        <f t="shared" ca="1" si="460"/>
        <v>2.012072434607646E-3</v>
      </c>
      <c r="HI502" s="25"/>
      <c r="HJ502" s="25"/>
      <c r="HK502" s="5"/>
      <c r="HL502" s="24">
        <f t="shared" ca="1" si="427"/>
        <v>44243</v>
      </c>
      <c r="HM502" s="107"/>
      <c r="HN502" s="85"/>
      <c r="HO502" s="204" t="str">
        <f t="shared" si="433"/>
        <v>ожидание A1</v>
      </c>
      <c r="HP502" s="204" t="str">
        <f t="shared" si="434"/>
        <v>не выгружено 00</v>
      </c>
      <c r="HQ502" s="182" t="str">
        <f t="shared" si="435"/>
        <v>выгружено A1</v>
      </c>
      <c r="HR502" s="182" t="str">
        <f t="shared" si="436"/>
        <v>ожидание A1</v>
      </c>
      <c r="HS502" s="182" t="b">
        <f t="shared" si="437"/>
        <v>0</v>
      </c>
      <c r="HT502" s="182" t="str">
        <f t="shared" si="438"/>
        <v>ожидание замечаний</v>
      </c>
      <c r="HU502" s="182" t="str">
        <f t="shared" si="439"/>
        <v>0055-P2-GA1-CPC-TRM-00657</v>
      </c>
      <c r="HV502" s="191">
        <f t="shared" si="440"/>
        <v>44243</v>
      </c>
      <c r="HW502" s="184" t="str">
        <f t="shared" si="441"/>
        <v>ожидание A1</v>
      </c>
      <c r="HX502" s="191" t="str">
        <f t="shared" si="442"/>
        <v>ожидание A1</v>
      </c>
      <c r="HY502" s="183"/>
      <c r="HZ502" s="182" t="str">
        <f t="shared" si="443"/>
        <v>выгружено</v>
      </c>
      <c r="IA502" s="182" t="str">
        <f t="shared" si="444"/>
        <v>A1</v>
      </c>
      <c r="IB502" s="182" t="str">
        <f t="shared" si="445"/>
        <v>ожидание замечаний к ревизии</v>
      </c>
      <c r="IC502" s="182" t="str">
        <f t="shared" si="446"/>
        <v>A1</v>
      </c>
      <c r="ID502" s="182" t="str">
        <f t="shared" si="447"/>
        <v>A1</v>
      </c>
      <c r="IE502" s="185" t="str">
        <f t="shared" si="448"/>
        <v>1</v>
      </c>
      <c r="IF502" s="135" t="s">
        <v>705</v>
      </c>
      <c r="IG502" s="181">
        <v>1</v>
      </c>
      <c r="IH502" s="85"/>
      <c r="II502" s="85"/>
      <c r="IJ502" s="85"/>
      <c r="IK502" s="85"/>
      <c r="IL502" s="85"/>
      <c r="IM502" s="85"/>
      <c r="IN502" s="85"/>
      <c r="IO502" s="85"/>
      <c r="IP502" s="85"/>
      <c r="IQ502" s="85"/>
      <c r="IR502" s="85"/>
      <c r="IS502" s="85"/>
      <c r="IT502" s="85"/>
      <c r="IU502" s="85"/>
      <c r="IV502" s="85"/>
      <c r="IW502" s="85"/>
      <c r="IX502" s="85"/>
      <c r="IY502" s="85"/>
      <c r="IZ502" s="85"/>
      <c r="JA502" s="85"/>
      <c r="JB502" s="85"/>
      <c r="JC502" s="85"/>
      <c r="JD502" s="85"/>
      <c r="JE502" s="85"/>
      <c r="JF502" s="85"/>
      <c r="JG502" s="85"/>
      <c r="JH502" s="85"/>
      <c r="JI502" s="85"/>
      <c r="JJ502" s="85"/>
      <c r="JK502" s="85"/>
      <c r="JL502" s="85"/>
      <c r="JM502" s="85"/>
      <c r="JN502" s="85"/>
      <c r="JO502" s="85"/>
      <c r="JP502" s="85"/>
      <c r="JQ502" s="85"/>
      <c r="JR502" s="85"/>
      <c r="JS502" s="85"/>
      <c r="JT502" s="85"/>
      <c r="JU502" s="85"/>
      <c r="JV502" s="85"/>
      <c r="JW502" s="85"/>
      <c r="JX502" s="85"/>
      <c r="JY502" s="85"/>
      <c r="JZ502" s="85"/>
      <c r="KA502" s="85"/>
      <c r="KB502" s="85"/>
      <c r="KC502" s="85"/>
    </row>
    <row r="503" spans="1:289" s="57" customFormat="1" ht="42.75" hidden="1" customHeight="1">
      <c r="A503" s="42"/>
      <c r="B503" s="19" t="s">
        <v>156</v>
      </c>
      <c r="C503" s="19" t="s">
        <v>157</v>
      </c>
      <c r="D503" s="5"/>
      <c r="E503" s="5"/>
      <c r="F503" s="5"/>
      <c r="G503" s="5"/>
      <c r="H503" s="5" t="s">
        <v>727</v>
      </c>
      <c r="I503" s="5" t="s">
        <v>736</v>
      </c>
      <c r="J503" s="5"/>
      <c r="K503" s="5"/>
      <c r="L503" s="5"/>
      <c r="M503" s="5"/>
      <c r="N503" s="5"/>
      <c r="O503" s="5"/>
      <c r="P503" s="5" t="s">
        <v>753</v>
      </c>
      <c r="Q503" s="5" t="s">
        <v>754</v>
      </c>
      <c r="R503" s="5" t="s">
        <v>209</v>
      </c>
      <c r="S503" s="5" t="s">
        <v>362</v>
      </c>
      <c r="T503" s="5" t="s">
        <v>370</v>
      </c>
      <c r="U503" s="5" t="s">
        <v>158</v>
      </c>
      <c r="V503" s="5"/>
      <c r="W503" s="19" t="str">
        <f>CONCATENATE(X503,"-",Y503,"-",Z503,AA503,,AB503,"-",AC503)</f>
        <v>5-11-JGCC-0001</v>
      </c>
      <c r="X503" s="19" t="s">
        <v>755</v>
      </c>
      <c r="Y503" s="19" t="s">
        <v>184</v>
      </c>
      <c r="Z503" s="19" t="s">
        <v>179</v>
      </c>
      <c r="AA503" s="19" t="s">
        <v>303</v>
      </c>
      <c r="AB503" s="19"/>
      <c r="AC503" s="19" t="s">
        <v>188</v>
      </c>
      <c r="AD503" s="5"/>
      <c r="AE503" s="19">
        <v>4</v>
      </c>
      <c r="AF503" s="19" t="s">
        <v>180</v>
      </c>
      <c r="AG503" s="19" t="s">
        <v>184</v>
      </c>
      <c r="AH503" s="19">
        <v>522</v>
      </c>
      <c r="AI503" s="19" t="s">
        <v>224</v>
      </c>
      <c r="AJ503" s="5"/>
      <c r="AK503" s="5"/>
      <c r="AL503" s="5" t="s">
        <v>121</v>
      </c>
      <c r="AM503" s="5"/>
      <c r="AN503" s="5" t="s">
        <v>170</v>
      </c>
      <c r="AO503" s="5" t="str">
        <f>CONCATENATE("0055-",B503,"-",C503,"-","4",".",AE503,".",AF503,".",AG503,".",AH503,"-",AL503,".",AN503,"-",AI503)</f>
        <v>0055-CPC-GA1-4.4.3.11.522-ATH2.SB-0011</v>
      </c>
      <c r="AP503" s="5" t="str">
        <f>CONCATENATE("0055-",B503,"-",C503,"-","4",".",AE503,".",AF503,".",AG503,".",AH503,"-",AL503,"-",AN503,"-",AI503,"_",BD503,"_",U503)</f>
        <v>0055-CPC-GA1-4.4.3.11.522-ATH2-SB-0011_A1_ER</v>
      </c>
      <c r="AQ503" s="13" t="s">
        <v>510</v>
      </c>
      <c r="AR503" s="13" t="s">
        <v>391</v>
      </c>
      <c r="AS503" s="13"/>
      <c r="AT503" s="13"/>
      <c r="AU503" s="13" t="s">
        <v>321</v>
      </c>
      <c r="AV503" s="13" t="s">
        <v>336</v>
      </c>
      <c r="AW503" s="13" t="str">
        <f>CONCATENATE(AQ503," ",AS503,CHAR(10),W503,CHAR(10),AU503)</f>
        <v>AGDS Control Cabinet 
5-11-JGCC-0001
Electrical circuits</v>
      </c>
      <c r="AX503" s="13" t="str">
        <f>CONCATENATE(AR503," ",AT503,CHAR(10),W503,CHAR(10),AV503)</f>
        <v>Системный шкаф АСКЗ 
5-11-JGCC-0001
Схема электрическая принципиальная</v>
      </c>
      <c r="AY503" s="5"/>
      <c r="AZ503" s="5" t="s">
        <v>490</v>
      </c>
      <c r="BA503" s="5" t="s">
        <v>489</v>
      </c>
      <c r="BB503" s="5" t="str">
        <f>IF(FW503&gt;0,"02",IF(FN503&gt;0,"01",IF(FE503&gt;0,"00",IF(EM503&gt;0,"G1",IF(ED503&gt;0,"F1",IF(DU503&gt;0,"E1",IF(DL503&gt;0,"D1",IF(DC503&gt;0,"C1",IF(CT503&gt;0,"B1",IF(BM503&gt;0,"A1","-"))))))))))</f>
        <v>A1</v>
      </c>
      <c r="BC503" s="167" t="str">
        <f t="shared" si="480"/>
        <v>IFR</v>
      </c>
      <c r="BD503" s="5" t="str">
        <f t="shared" si="481"/>
        <v>A1</v>
      </c>
      <c r="BE503" s="5"/>
      <c r="BF503" s="5"/>
      <c r="BG503" s="12"/>
      <c r="BH503" s="5"/>
      <c r="BI503" s="5"/>
      <c r="BJ503" s="54">
        <f>FB503-(28+15)</f>
        <v>44173</v>
      </c>
      <c r="BK503" s="54">
        <f ca="1">IF(BM503&gt;0,BL503,IF(BJ503&lt;TODAY(),WORKDAY(TODAY(),10),BJ503))</f>
        <v>44243</v>
      </c>
      <c r="BL503" s="193">
        <v>44243</v>
      </c>
      <c r="BM503" s="167" t="s">
        <v>792</v>
      </c>
      <c r="BN503" s="167"/>
      <c r="BO503" s="167"/>
      <c r="BP503" s="167"/>
      <c r="BQ503" s="167"/>
      <c r="BR503" s="157"/>
      <c r="BS503" s="157"/>
      <c r="BT503" s="157"/>
      <c r="BU503" s="157"/>
      <c r="BV503" s="157"/>
      <c r="BW503" s="147"/>
      <c r="BX503" s="147"/>
      <c r="BY503" s="147"/>
      <c r="BZ503" s="147"/>
      <c r="CA503" s="147"/>
      <c r="CB503" s="125"/>
      <c r="CC503" s="125"/>
      <c r="CD503" s="125"/>
      <c r="CE503" s="125"/>
      <c r="CF503" s="125"/>
      <c r="CG503" s="125"/>
      <c r="CH503" s="125"/>
      <c r="CI503" s="125"/>
      <c r="CJ503" s="125"/>
      <c r="CK503" s="125"/>
      <c r="CL503" s="24">
        <f>WORKDAY(BJ503,20)</f>
        <v>44201</v>
      </c>
      <c r="CM503" s="24">
        <f ca="1">IF(BM503&gt;0,WORKDAY(BK503,10),"-")</f>
        <v>44257</v>
      </c>
      <c r="CN503" s="54"/>
      <c r="CO503" s="117"/>
      <c r="CP503" s="34"/>
      <c r="CQ503" s="24">
        <f>WORKDAY(CL503,10)</f>
        <v>44215</v>
      </c>
      <c r="CR503" s="24" t="str">
        <f>IF(CO503&gt;0,WORKDAY(CM503,10),"-")</f>
        <v>-</v>
      </c>
      <c r="CS503" s="54"/>
      <c r="CT503" s="5"/>
      <c r="CU503" s="24" t="str">
        <f>IF(CT503&gt;0,WORKDAY(CQ503,10),"-")</f>
        <v>-</v>
      </c>
      <c r="CV503" s="24" t="str">
        <f>IF(CT503&gt;0,WORKDAY(CR503,10),"-")</f>
        <v>-</v>
      </c>
      <c r="CW503" s="54"/>
      <c r="CX503" s="5"/>
      <c r="CY503" s="34"/>
      <c r="CZ503" s="24" t="str">
        <f>IF(CX503&gt;0,WORKDAY(CU503,10),"-")</f>
        <v>-</v>
      </c>
      <c r="DA503" s="24" t="str">
        <f>IF(CX503&gt;0,WORKDAY(CV503,10),"-")</f>
        <v>-</v>
      </c>
      <c r="DB503" s="24"/>
      <c r="DC503" s="5"/>
      <c r="DD503" s="24" t="str">
        <f>IF(DC503&gt;0,WORKDAY(CZ503,10),"-")</f>
        <v>-</v>
      </c>
      <c r="DE503" s="24" t="str">
        <f>IF(DC503&gt;0,WORKDAY(DA503,10),"-")</f>
        <v>-</v>
      </c>
      <c r="DF503" s="5"/>
      <c r="DG503" s="5"/>
      <c r="DH503" s="54"/>
      <c r="DI503" s="24" t="str">
        <f>IF(DG503&gt;0,WORKDAY(DD503,10),"-")</f>
        <v>-</v>
      </c>
      <c r="DJ503" s="24" t="str">
        <f>IF(DG503&gt;0,WORKDAY(DE503,10),"-")</f>
        <v>-</v>
      </c>
      <c r="DK503" s="5"/>
      <c r="DL503" s="5"/>
      <c r="DM503" s="24" t="str">
        <f>IF(DL503&gt;0,WORKDAY(DI503,10),"-")</f>
        <v>-</v>
      </c>
      <c r="DN503" s="24" t="str">
        <f>IF(DL503&gt;0,WORKDAY(DJ503,10),"-")</f>
        <v>-</v>
      </c>
      <c r="DO503" s="5"/>
      <c r="DP503" s="5"/>
      <c r="DQ503" s="54"/>
      <c r="DR503" s="24" t="str">
        <f>IF(DP503&gt;0,WORKDAY(DM503,10),"-")</f>
        <v>-</v>
      </c>
      <c r="DS503" s="24" t="str">
        <f>IF(DP503&gt;0,WORKDAY(DN503,10),"-")</f>
        <v>-</v>
      </c>
      <c r="DT503" s="5"/>
      <c r="DU503" s="5"/>
      <c r="DV503" s="24" t="str">
        <f>IF(DU503&gt;0,WORKDAY(DR503,10),"-")</f>
        <v>-</v>
      </c>
      <c r="DW503" s="24" t="str">
        <f>IF(DU503&gt;0,WORKDAY(DS503,10),"-")</f>
        <v>-</v>
      </c>
      <c r="DX503" s="5"/>
      <c r="DY503" s="5"/>
      <c r="DZ503" s="54"/>
      <c r="EA503" s="24" t="str">
        <f>IF(DY503&gt;0,WORKDAY(DV503,10),"-")</f>
        <v>-</v>
      </c>
      <c r="EB503" s="24" t="str">
        <f>IF(DY503&gt;0,WORKDAY(DW503,10),"-")</f>
        <v>-</v>
      </c>
      <c r="EC503" s="5"/>
      <c r="ED503" s="5"/>
      <c r="EE503" s="24" t="str">
        <f>IF(ED503&gt;0,WORKDAY(EA503,10),"-")</f>
        <v>-</v>
      </c>
      <c r="EF503" s="24" t="str">
        <f>IF(ED503&gt;0,WORKDAY(EB503,10),"-")</f>
        <v>-</v>
      </c>
      <c r="EG503" s="5"/>
      <c r="EH503" s="5"/>
      <c r="EI503" s="54"/>
      <c r="EJ503" s="24" t="str">
        <f>IF(EH503&gt;0,WORKDAY(EE503,10),"-")</f>
        <v>-</v>
      </c>
      <c r="EK503" s="24" t="str">
        <f>IF(EH503&gt;0,WORKDAY(EF503,10),"-")</f>
        <v>-</v>
      </c>
      <c r="EL503" s="5"/>
      <c r="EM503" s="5"/>
      <c r="EN503" s="24" t="str">
        <f>IF(EM503&gt;0,WORKDAY(EJ503,10),"-")</f>
        <v>-</v>
      </c>
      <c r="EO503" s="24" t="str">
        <f>IF(EM503&gt;0,WORKDAY(EK503,10),"-")</f>
        <v>-</v>
      </c>
      <c r="EP503" s="5"/>
      <c r="EQ503" s="5"/>
      <c r="ER503" s="54"/>
      <c r="ES503" s="54"/>
      <c r="ET503" s="54"/>
      <c r="EU503" s="54"/>
      <c r="EV503" s="54"/>
      <c r="EW503" s="24"/>
      <c r="EX503" s="24"/>
      <c r="EY503" s="167"/>
      <c r="EZ503" s="167"/>
      <c r="FA503" s="193"/>
      <c r="FB503" s="214">
        <v>44216</v>
      </c>
      <c r="FC503" s="214">
        <f ca="1">IF(BK503&gt;0,IF(DC503&gt;0,WORKDAY(DB503,20),IF(CT503&gt;0,WORKDAY(CS503,30),IF(CO503&gt;0,WORKDAY(CN503,40),FB503))),"-")</f>
        <v>44216</v>
      </c>
      <c r="FD503" s="167"/>
      <c r="FE503" s="167"/>
      <c r="FF503" s="24" t="str">
        <f>IF(FE503&gt;0,WORKDAY(FB503,10),"-")</f>
        <v>-</v>
      </c>
      <c r="FG503" s="24" t="str">
        <f>IF(FE503&gt;0,WORKDAY(FC503,10),"-")</f>
        <v>-</v>
      </c>
      <c r="FH503" s="5"/>
      <c r="FI503" s="5"/>
      <c r="FJ503" s="34"/>
      <c r="FK503" s="24"/>
      <c r="FL503" s="24">
        <f>FK503</f>
        <v>0</v>
      </c>
      <c r="FM503" s="5"/>
      <c r="FN503" s="5"/>
      <c r="FO503" s="24" t="str">
        <f>IF(FN503&gt;0,WORKDAY(FK503,10),"-")</f>
        <v>-</v>
      </c>
      <c r="FP503" s="24" t="str">
        <f>IF(FN503&gt;0,WORKDAY(FL503,10),"-")</f>
        <v>-</v>
      </c>
      <c r="FQ503" s="5"/>
      <c r="FR503" s="5"/>
      <c r="FS503" s="54"/>
      <c r="FT503" s="24"/>
      <c r="FU503" s="24">
        <f>FT503</f>
        <v>0</v>
      </c>
      <c r="FV503" s="5"/>
      <c r="FW503" s="5"/>
      <c r="FX503" s="24" t="str">
        <f>IF(FW503&gt;0,WORKDAY(FT503,10),"-")</f>
        <v>-</v>
      </c>
      <c r="FY503" s="24" t="str">
        <f>IF(FW503&gt;0,WORKDAY(FU503,10),"-")</f>
        <v>-</v>
      </c>
      <c r="FZ503" s="5"/>
      <c r="GA503" s="5"/>
      <c r="GB503" s="54"/>
      <c r="GC503" s="54"/>
      <c r="GD503" s="54"/>
      <c r="GE503" s="54"/>
      <c r="GF503" s="54"/>
      <c r="GG503" s="54"/>
      <c r="GH503" s="54"/>
      <c r="GI503" s="54"/>
      <c r="GJ503" s="54"/>
      <c r="GK503" s="54"/>
      <c r="GL503" s="54"/>
      <c r="GM503" s="54"/>
      <c r="GN503" s="54"/>
      <c r="GO503" s="54"/>
      <c r="GP503" s="54"/>
      <c r="GQ503" s="54"/>
      <c r="GR503" s="54"/>
      <c r="GS503" s="54"/>
      <c r="GT503" s="54"/>
      <c r="GU503" s="54"/>
      <c r="GV503" s="54"/>
      <c r="GW503" s="54"/>
      <c r="GX503" s="54"/>
      <c r="GY503" s="54"/>
      <c r="GZ503" s="193"/>
      <c r="HA503" s="54"/>
      <c r="HB503" s="54"/>
      <c r="HC503" s="54"/>
      <c r="HD503" s="34">
        <f t="shared" ca="1" si="432"/>
        <v>1</v>
      </c>
      <c r="HE503" s="25">
        <f t="shared" ca="1" si="457"/>
        <v>6.8389057750759875E-4</v>
      </c>
      <c r="HF503" s="25">
        <f t="shared" ca="1" si="458"/>
        <v>1.5197568389057751E-3</v>
      </c>
      <c r="HG503" s="25">
        <f t="shared" ca="1" si="459"/>
        <v>9.0543259557344079E-4</v>
      </c>
      <c r="HH503" s="25">
        <f t="shared" ca="1" si="460"/>
        <v>2.012072434607646E-3</v>
      </c>
      <c r="HI503" s="25"/>
      <c r="HJ503" s="25"/>
      <c r="HK503" s="5"/>
      <c r="HL503" s="24">
        <f t="shared" ca="1" si="427"/>
        <v>44243</v>
      </c>
      <c r="HM503" s="107"/>
      <c r="HN503" s="85"/>
      <c r="HO503" s="204" t="str">
        <f t="shared" si="433"/>
        <v>ожидание A1</v>
      </c>
      <c r="HP503" s="204" t="str">
        <f t="shared" si="434"/>
        <v>не выгружено 00</v>
      </c>
      <c r="HQ503" s="182" t="str">
        <f t="shared" si="435"/>
        <v>выгружено A1</v>
      </c>
      <c r="HR503" s="182" t="str">
        <f t="shared" si="436"/>
        <v>ожидание A1</v>
      </c>
      <c r="HS503" s="182" t="b">
        <f t="shared" si="437"/>
        <v>0</v>
      </c>
      <c r="HT503" s="182" t="str">
        <f t="shared" si="438"/>
        <v>ожидание замечаний</v>
      </c>
      <c r="HU503" s="182" t="str">
        <f t="shared" si="439"/>
        <v>0055-P2-GA1-CPC-TRM-00657</v>
      </c>
      <c r="HV503" s="191">
        <f t="shared" si="440"/>
        <v>44243</v>
      </c>
      <c r="HW503" s="184" t="str">
        <f t="shared" si="441"/>
        <v>ожидание A1</v>
      </c>
      <c r="HX503" s="191" t="str">
        <f t="shared" si="442"/>
        <v>ожидание A1</v>
      </c>
      <c r="HY503" s="183"/>
      <c r="HZ503" s="182" t="str">
        <f t="shared" si="443"/>
        <v>выгружено</v>
      </c>
      <c r="IA503" s="182" t="str">
        <f t="shared" si="444"/>
        <v>A1</v>
      </c>
      <c r="IB503" s="182" t="str">
        <f t="shared" si="445"/>
        <v>ожидание замечаний к ревизии</v>
      </c>
      <c r="IC503" s="182" t="str">
        <f t="shared" si="446"/>
        <v>A1</v>
      </c>
      <c r="ID503" s="182" t="str">
        <f t="shared" si="447"/>
        <v>A1</v>
      </c>
      <c r="IE503" s="185" t="str">
        <f t="shared" si="448"/>
        <v>1</v>
      </c>
      <c r="IF503" s="135" t="s">
        <v>705</v>
      </c>
      <c r="IG503" s="181">
        <v>1</v>
      </c>
      <c r="IH503" s="85"/>
      <c r="II503" s="85"/>
      <c r="IJ503" s="85"/>
      <c r="IK503" s="85"/>
      <c r="IL503" s="85"/>
      <c r="IM503" s="85"/>
      <c r="IN503" s="85"/>
      <c r="IO503" s="85"/>
      <c r="IP503" s="85"/>
      <c r="IQ503" s="85"/>
      <c r="IR503" s="85"/>
      <c r="IS503" s="85"/>
      <c r="IT503" s="85"/>
      <c r="IU503" s="85"/>
      <c r="IV503" s="85"/>
      <c r="IW503" s="85"/>
      <c r="IX503" s="85"/>
      <c r="IY503" s="85"/>
      <c r="IZ503" s="85"/>
      <c r="JA503" s="85"/>
      <c r="JB503" s="85"/>
      <c r="JC503" s="85"/>
      <c r="JD503" s="85"/>
      <c r="JE503" s="85"/>
      <c r="JF503" s="85"/>
      <c r="JG503" s="85"/>
      <c r="JH503" s="85"/>
      <c r="JI503" s="85"/>
      <c r="JJ503" s="85"/>
      <c r="JK503" s="85"/>
      <c r="JL503" s="85"/>
      <c r="JM503" s="85"/>
      <c r="JN503" s="85"/>
      <c r="JO503" s="85"/>
      <c r="JP503" s="85"/>
      <c r="JQ503" s="85"/>
      <c r="JR503" s="85"/>
      <c r="JS503" s="85"/>
      <c r="JT503" s="85"/>
      <c r="JU503" s="85"/>
      <c r="JV503" s="85"/>
      <c r="JW503" s="85"/>
      <c r="JX503" s="85"/>
      <c r="JY503" s="85"/>
      <c r="JZ503" s="85"/>
      <c r="KA503" s="85"/>
      <c r="KB503" s="85"/>
      <c r="KC503" s="85"/>
    </row>
    <row r="504" spans="1:289" s="57" customFormat="1" ht="42.75" hidden="1" customHeight="1">
      <c r="A504" s="42"/>
      <c r="B504" s="19" t="s">
        <v>156</v>
      </c>
      <c r="C504" s="19" t="s">
        <v>157</v>
      </c>
      <c r="D504" s="5"/>
      <c r="E504" s="5"/>
      <c r="F504" s="5"/>
      <c r="G504" s="5"/>
      <c r="H504" s="5" t="s">
        <v>727</v>
      </c>
      <c r="I504" s="5" t="s">
        <v>736</v>
      </c>
      <c r="J504" s="5"/>
      <c r="K504" s="5"/>
      <c r="L504" s="5"/>
      <c r="M504" s="5"/>
      <c r="N504" s="5"/>
      <c r="O504" s="5"/>
      <c r="P504" s="5" t="s">
        <v>753</v>
      </c>
      <c r="Q504" s="5" t="s">
        <v>754</v>
      </c>
      <c r="R504" s="5" t="s">
        <v>209</v>
      </c>
      <c r="S504" s="5" t="s">
        <v>362</v>
      </c>
      <c r="T504" s="5" t="s">
        <v>370</v>
      </c>
      <c r="U504" s="5" t="s">
        <v>158</v>
      </c>
      <c r="V504" s="5"/>
      <c r="W504" s="19" t="str">
        <f>CONCATENATE(X504,"-",Y504,"-",Z504,AA504,,AB504,"-",AC504)</f>
        <v>5-11-JGCC-0001</v>
      </c>
      <c r="X504" s="19" t="s">
        <v>755</v>
      </c>
      <c r="Y504" s="19" t="s">
        <v>184</v>
      </c>
      <c r="Z504" s="19" t="s">
        <v>179</v>
      </c>
      <c r="AA504" s="19" t="s">
        <v>303</v>
      </c>
      <c r="AB504" s="19"/>
      <c r="AC504" s="19" t="s">
        <v>188</v>
      </c>
      <c r="AD504" s="5"/>
      <c r="AE504" s="19">
        <v>4</v>
      </c>
      <c r="AF504" s="19" t="s">
        <v>180</v>
      </c>
      <c r="AG504" s="19" t="s">
        <v>184</v>
      </c>
      <c r="AH504" s="19">
        <v>522</v>
      </c>
      <c r="AI504" s="19" t="s">
        <v>224</v>
      </c>
      <c r="AJ504" s="5"/>
      <c r="AK504" s="5"/>
      <c r="AL504" s="5" t="s">
        <v>121</v>
      </c>
      <c r="AM504" s="5"/>
      <c r="AN504" s="5" t="s">
        <v>546</v>
      </c>
      <c r="AO504" s="5" t="str">
        <f>CONCATENATE("0055-",B504,"-",C504,"-","4",".",AE504,".",AF504,".",AG504,".",AH504,"-",AL504,".",AN504,"-",AI504)</f>
        <v>0055-CPC-GA1-4.4.3.11.522-ATH2.JH-0011</v>
      </c>
      <c r="AP504" s="5" t="str">
        <f>CONCATENATE("0055-",B504,"-",C504,"-","4",".",AE504,".",AF504,".",AG504,".",AH504,"-",AL504,"-",AN504,"-",AI504,"_",BD504,"_",U504)</f>
        <v>0055-CPC-GA1-4.4.3.11.522-ATH2-JH-0011_-_ER</v>
      </c>
      <c r="AQ504" s="13" t="s">
        <v>510</v>
      </c>
      <c r="AR504" s="13" t="s">
        <v>391</v>
      </c>
      <c r="AS504" s="13"/>
      <c r="AT504" s="13"/>
      <c r="AU504" s="13" t="s">
        <v>286</v>
      </c>
      <c r="AV504" s="13" t="s">
        <v>287</v>
      </c>
      <c r="AW504" s="13" t="str">
        <f>CONCATENATE(AQ504," ",AS504,CHAR(10),W504,CHAR(10),AU504)</f>
        <v>AGDS Control Cabinet 
5-11-JGCC-0001
Passport</v>
      </c>
      <c r="AX504" s="13" t="str">
        <f>CONCATENATE(AR504," ",AT504,CHAR(10),W504,CHAR(10),AV504)</f>
        <v>Системный шкаф АСКЗ 
5-11-JGCC-0001
Паспорт</v>
      </c>
      <c r="AY504" s="5"/>
      <c r="AZ504" s="5" t="s">
        <v>490</v>
      </c>
      <c r="BA504" s="5" t="s">
        <v>489</v>
      </c>
      <c r="BB504" s="5" t="str">
        <f>IF(FW504&gt;0,"02",IF(FN504&gt;0,"01",IF(FE504&gt;0,"00",IF(EM504&gt;0,"G1",IF(ED504&gt;0,"F1",IF(DU504&gt;0,"E1",IF(DL504&gt;0,"D1",IF(DC504&gt;0,"C1",IF(CT504&gt;0,"B1",IF(BM504&gt;0,"A1","-"))))))))))</f>
        <v>-</v>
      </c>
      <c r="BC504" s="167" t="str">
        <f t="shared" si="480"/>
        <v>-</v>
      </c>
      <c r="BD504" s="5" t="str">
        <f t="shared" si="481"/>
        <v>-</v>
      </c>
      <c r="BE504" s="5"/>
      <c r="BF504" s="5"/>
      <c r="BG504" s="12"/>
      <c r="BH504" s="5"/>
      <c r="BI504" s="5"/>
      <c r="BJ504" s="54">
        <f>FB504-(28+15)</f>
        <v>44227</v>
      </c>
      <c r="BK504" s="54">
        <f ca="1">IF(BM504&gt;0,BL504,IF(BJ504&lt;TODAY(),WORKDAY(TODAY(),10),BJ504))</f>
        <v>44294</v>
      </c>
      <c r="BL504" s="54"/>
      <c r="BM504" s="5"/>
      <c r="BN504" s="167"/>
      <c r="BO504" s="167"/>
      <c r="BP504" s="167"/>
      <c r="BQ504" s="167"/>
      <c r="BR504" s="157"/>
      <c r="BS504" s="157"/>
      <c r="BT504" s="157"/>
      <c r="BU504" s="157"/>
      <c r="BV504" s="157"/>
      <c r="BW504" s="147"/>
      <c r="BX504" s="147"/>
      <c r="BY504" s="147"/>
      <c r="BZ504" s="147"/>
      <c r="CA504" s="147"/>
      <c r="CB504" s="125"/>
      <c r="CC504" s="125"/>
      <c r="CD504" s="125"/>
      <c r="CE504" s="125"/>
      <c r="CF504" s="125"/>
      <c r="CG504" s="125"/>
      <c r="CH504" s="125"/>
      <c r="CI504" s="125"/>
      <c r="CJ504" s="125"/>
      <c r="CK504" s="125"/>
      <c r="CL504" s="24">
        <f>WORKDAY(BJ504,20)</f>
        <v>44253</v>
      </c>
      <c r="CM504" s="24" t="str">
        <f>IF(BM504&gt;0,WORKDAY(BK504,10),"-")</f>
        <v>-</v>
      </c>
      <c r="CN504" s="54"/>
      <c r="CO504" s="117"/>
      <c r="CP504" s="34">
        <v>3</v>
      </c>
      <c r="CQ504" s="24">
        <f>WORKDAY(CL504,10)</f>
        <v>44267</v>
      </c>
      <c r="CR504" s="24" t="str">
        <f>IF(CO504&gt;0,WORKDAY(CM504,10),"-")</f>
        <v>-</v>
      </c>
      <c r="CS504" s="54"/>
      <c r="CT504" s="5"/>
      <c r="CU504" s="24" t="str">
        <f>IF(CT504&gt;0,WORKDAY(CQ504,10),"-")</f>
        <v>-</v>
      </c>
      <c r="CV504" s="24" t="str">
        <f>IF(CT504&gt;0,WORKDAY(CR504,10),"-")</f>
        <v>-</v>
      </c>
      <c r="CW504" s="54"/>
      <c r="CX504" s="5"/>
      <c r="CY504" s="34"/>
      <c r="CZ504" s="24" t="str">
        <f>IF(CX504&gt;0,WORKDAY(CU504,10),"-")</f>
        <v>-</v>
      </c>
      <c r="DA504" s="24" t="str">
        <f>IF(CX504&gt;0,WORKDAY(CV504,10),"-")</f>
        <v>-</v>
      </c>
      <c r="DB504" s="24"/>
      <c r="DC504" s="5"/>
      <c r="DD504" s="24" t="str">
        <f>IF(DC504&gt;0,WORKDAY(CZ504,10),"-")</f>
        <v>-</v>
      </c>
      <c r="DE504" s="24" t="str">
        <f>IF(DC504&gt;0,WORKDAY(DA504,10),"-")</f>
        <v>-</v>
      </c>
      <c r="DF504" s="5"/>
      <c r="DG504" s="5"/>
      <c r="DH504" s="54"/>
      <c r="DI504" s="24" t="str">
        <f>IF(DG504&gt;0,WORKDAY(DD504,10),"-")</f>
        <v>-</v>
      </c>
      <c r="DJ504" s="24" t="str">
        <f>IF(DG504&gt;0,WORKDAY(DE504,10),"-")</f>
        <v>-</v>
      </c>
      <c r="DK504" s="5"/>
      <c r="DL504" s="5"/>
      <c r="DM504" s="24" t="str">
        <f>IF(DL504&gt;0,WORKDAY(DI504,10),"-")</f>
        <v>-</v>
      </c>
      <c r="DN504" s="24" t="str">
        <f>IF(DL504&gt;0,WORKDAY(DJ504,10),"-")</f>
        <v>-</v>
      </c>
      <c r="DO504" s="5"/>
      <c r="DP504" s="5"/>
      <c r="DQ504" s="54"/>
      <c r="DR504" s="24" t="str">
        <f>IF(DP504&gt;0,WORKDAY(DM504,10),"-")</f>
        <v>-</v>
      </c>
      <c r="DS504" s="24" t="str">
        <f>IF(DP504&gt;0,WORKDAY(DN504,10),"-")</f>
        <v>-</v>
      </c>
      <c r="DT504" s="5"/>
      <c r="DU504" s="5"/>
      <c r="DV504" s="24" t="str">
        <f>IF(DU504&gt;0,WORKDAY(DR504,10),"-")</f>
        <v>-</v>
      </c>
      <c r="DW504" s="24" t="str">
        <f>IF(DU504&gt;0,WORKDAY(DS504,10),"-")</f>
        <v>-</v>
      </c>
      <c r="DX504" s="5"/>
      <c r="DY504" s="5"/>
      <c r="DZ504" s="54"/>
      <c r="EA504" s="24" t="str">
        <f>IF(DY504&gt;0,WORKDAY(DV504,10),"-")</f>
        <v>-</v>
      </c>
      <c r="EB504" s="24" t="str">
        <f>IF(DY504&gt;0,WORKDAY(DW504,10),"-")</f>
        <v>-</v>
      </c>
      <c r="EC504" s="5"/>
      <c r="ED504" s="5"/>
      <c r="EE504" s="24" t="str">
        <f>IF(ED504&gt;0,WORKDAY(EA504,10),"-")</f>
        <v>-</v>
      </c>
      <c r="EF504" s="24" t="str">
        <f>IF(ED504&gt;0,WORKDAY(EB504,10),"-")</f>
        <v>-</v>
      </c>
      <c r="EG504" s="5"/>
      <c r="EH504" s="5"/>
      <c r="EI504" s="54"/>
      <c r="EJ504" s="24" t="str">
        <f>IF(EH504&gt;0,WORKDAY(EE504,10),"-")</f>
        <v>-</v>
      </c>
      <c r="EK504" s="24" t="str">
        <f>IF(EH504&gt;0,WORKDAY(EF504,10),"-")</f>
        <v>-</v>
      </c>
      <c r="EL504" s="5"/>
      <c r="EM504" s="5"/>
      <c r="EN504" s="24" t="str">
        <f>IF(EM504&gt;0,WORKDAY(EJ504,10),"-")</f>
        <v>-</v>
      </c>
      <c r="EO504" s="24" t="str">
        <f>IF(EM504&gt;0,WORKDAY(EK504,10),"-")</f>
        <v>-</v>
      </c>
      <c r="EP504" s="5"/>
      <c r="EQ504" s="5"/>
      <c r="ER504" s="54"/>
      <c r="ES504" s="54"/>
      <c r="ET504" s="54"/>
      <c r="EU504" s="54"/>
      <c r="EV504" s="54"/>
      <c r="EW504" s="24"/>
      <c r="EX504" s="24"/>
      <c r="EY504" s="167"/>
      <c r="EZ504" s="167"/>
      <c r="FA504" s="193"/>
      <c r="FB504" s="214">
        <v>44270</v>
      </c>
      <c r="FC504" s="214">
        <f ca="1">IF(BK504&gt;0,IF(DC504&gt;0,WORKDAY(DB504,20),IF(CT504&gt;0,WORKDAY(CS504,30),IF(CO504&gt;0,WORKDAY(CN504,40),FB504))),"-")</f>
        <v>44270</v>
      </c>
      <c r="FD504" s="167"/>
      <c r="FE504" s="167"/>
      <c r="FF504" s="24" t="str">
        <f>IF(FE504&gt;0,WORKDAY(FB504,10),"-")</f>
        <v>-</v>
      </c>
      <c r="FG504" s="24" t="str">
        <f>IF(FE504&gt;0,WORKDAY(FC504,10),"-")</f>
        <v>-</v>
      </c>
      <c r="FH504" s="167"/>
      <c r="FI504" s="167"/>
      <c r="FJ504" s="196">
        <v>1</v>
      </c>
      <c r="FK504" s="24"/>
      <c r="FL504" s="24">
        <f>FK504</f>
        <v>0</v>
      </c>
      <c r="FM504" s="5"/>
      <c r="FN504" s="5"/>
      <c r="FO504" s="24" t="str">
        <f>IF(FN504&gt;0,WORKDAY(FK504,10),"-")</f>
        <v>-</v>
      </c>
      <c r="FP504" s="24" t="str">
        <f>IF(FN504&gt;0,WORKDAY(FL504,10),"-")</f>
        <v>-</v>
      </c>
      <c r="FQ504" s="5"/>
      <c r="FR504" s="5"/>
      <c r="FS504" s="54"/>
      <c r="FT504" s="24"/>
      <c r="FU504" s="24">
        <f>FT504</f>
        <v>0</v>
      </c>
      <c r="FV504" s="5"/>
      <c r="FW504" s="5"/>
      <c r="FX504" s="24" t="str">
        <f>IF(FW504&gt;0,WORKDAY(FT504,10),"-")</f>
        <v>-</v>
      </c>
      <c r="FY504" s="24" t="str">
        <f>IF(FW504&gt;0,WORKDAY(FU504,10),"-")</f>
        <v>-</v>
      </c>
      <c r="FZ504" s="5"/>
      <c r="GA504" s="5"/>
      <c r="GB504" s="54"/>
      <c r="GC504" s="54"/>
      <c r="GD504" s="54"/>
      <c r="GE504" s="54"/>
      <c r="GF504" s="54"/>
      <c r="GG504" s="54"/>
      <c r="GH504" s="54"/>
      <c r="GI504" s="54"/>
      <c r="GJ504" s="54"/>
      <c r="GK504" s="54"/>
      <c r="GL504" s="54"/>
      <c r="GM504" s="54"/>
      <c r="GN504" s="54"/>
      <c r="GO504" s="54"/>
      <c r="GP504" s="54"/>
      <c r="GQ504" s="54"/>
      <c r="GR504" s="54"/>
      <c r="GS504" s="54"/>
      <c r="GT504" s="54"/>
      <c r="GU504" s="54"/>
      <c r="GV504" s="54"/>
      <c r="GW504" s="54"/>
      <c r="GX504" s="54"/>
      <c r="GY504" s="54"/>
      <c r="GZ504" s="193"/>
      <c r="HA504" s="54"/>
      <c r="HB504" s="54"/>
      <c r="HC504" s="54"/>
      <c r="HD504" s="34">
        <f t="shared" ca="1" si="432"/>
        <v>1</v>
      </c>
      <c r="HE504" s="25">
        <f t="shared" si="457"/>
        <v>0</v>
      </c>
      <c r="HF504" s="25">
        <f t="shared" ca="1" si="458"/>
        <v>1.5197568389057751E-3</v>
      </c>
      <c r="HG504" s="25">
        <f t="shared" si="459"/>
        <v>0</v>
      </c>
      <c r="HH504" s="25">
        <f t="shared" ca="1" si="460"/>
        <v>2.012072434607646E-3</v>
      </c>
      <c r="HI504" s="25"/>
      <c r="HJ504" s="25"/>
      <c r="HK504" s="5"/>
      <c r="HL504" s="24" t="str">
        <f t="shared" ca="1" si="427"/>
        <v>-</v>
      </c>
      <c r="HM504" s="107"/>
      <c r="HN504" s="85"/>
      <c r="HO504" s="204" t="str">
        <f t="shared" si="433"/>
        <v>не выгружено A1</v>
      </c>
      <c r="HP504" s="204" t="str">
        <f t="shared" si="434"/>
        <v>не выгружено 00</v>
      </c>
      <c r="HQ504" s="182" t="str">
        <f t="shared" si="435"/>
        <v>не выгружено A1</v>
      </c>
      <c r="HR504" s="182" t="str">
        <f t="shared" si="436"/>
        <v>не выгружено A1</v>
      </c>
      <c r="HS504" s="182" t="b">
        <f t="shared" si="437"/>
        <v>0</v>
      </c>
      <c r="HT504" s="182" t="str">
        <f t="shared" si="438"/>
        <v>не выгружено A1</v>
      </c>
      <c r="HU504" s="182" t="str">
        <f t="shared" si="439"/>
        <v>не выгружено A1</v>
      </c>
      <c r="HV504" s="191" t="str">
        <f t="shared" si="440"/>
        <v>не выгружено A1</v>
      </c>
      <c r="HW504" s="184" t="str">
        <f t="shared" si="441"/>
        <v>не выгружено A1</v>
      </c>
      <c r="HX504" s="191" t="str">
        <f t="shared" si="442"/>
        <v>не выгружено A1</v>
      </c>
      <c r="HY504" s="183"/>
      <c r="HZ504" s="182" t="str">
        <f t="shared" si="443"/>
        <v>не выгружено</v>
      </c>
      <c r="IA504" s="182" t="str">
        <f t="shared" si="444"/>
        <v>A1</v>
      </c>
      <c r="IB504" s="182" t="str">
        <f t="shared" si="445"/>
        <v>не выгружено</v>
      </c>
      <c r="IC504" s="182" t="str">
        <f t="shared" si="446"/>
        <v>A1</v>
      </c>
      <c r="ID504" s="182" t="str">
        <f t="shared" si="447"/>
        <v>A1</v>
      </c>
      <c r="IE504" s="185" t="str">
        <f t="shared" si="448"/>
        <v>выгрузить A1</v>
      </c>
      <c r="IF504" s="135" t="s">
        <v>705</v>
      </c>
      <c r="IG504" s="181">
        <v>1</v>
      </c>
      <c r="IH504" s="85"/>
      <c r="II504" s="85"/>
      <c r="IJ504" s="85"/>
      <c r="IK504" s="85"/>
      <c r="IL504" s="85"/>
      <c r="IM504" s="85"/>
      <c r="IN504" s="85"/>
      <c r="IO504" s="85"/>
      <c r="IP504" s="85"/>
      <c r="IQ504" s="85"/>
      <c r="IR504" s="85"/>
      <c r="IS504" s="85"/>
      <c r="IT504" s="85"/>
      <c r="IU504" s="85"/>
      <c r="IV504" s="85"/>
      <c r="IW504" s="85"/>
      <c r="IX504" s="85"/>
      <c r="IY504" s="85"/>
      <c r="IZ504" s="85"/>
      <c r="JA504" s="85"/>
      <c r="JB504" s="85"/>
      <c r="JC504" s="85"/>
      <c r="JD504" s="85"/>
      <c r="JE504" s="85"/>
      <c r="JF504" s="85"/>
      <c r="JG504" s="85"/>
      <c r="JH504" s="85"/>
      <c r="JI504" s="85"/>
      <c r="JJ504" s="85"/>
      <c r="JK504" s="85"/>
      <c r="JL504" s="85"/>
      <c r="JM504" s="85"/>
      <c r="JN504" s="85"/>
      <c r="JO504" s="85"/>
      <c r="JP504" s="85"/>
      <c r="JQ504" s="85"/>
      <c r="JR504" s="85"/>
      <c r="JS504" s="85"/>
      <c r="JT504" s="85"/>
      <c r="JU504" s="85"/>
      <c r="JV504" s="85"/>
      <c r="JW504" s="85"/>
      <c r="JX504" s="85"/>
      <c r="JY504" s="85"/>
      <c r="JZ504" s="85"/>
      <c r="KA504" s="85"/>
      <c r="KB504" s="85"/>
      <c r="KC504" s="85"/>
    </row>
    <row r="505" spans="1:289" s="87" customFormat="1" ht="15" hidden="1" customHeight="1">
      <c r="A505" s="17"/>
      <c r="B505" s="20"/>
      <c r="C505" s="20"/>
      <c r="D505" s="18"/>
      <c r="E505" s="18"/>
      <c r="F505" s="18"/>
      <c r="G505" s="18"/>
      <c r="H505" s="18"/>
      <c r="I505" s="18"/>
      <c r="J505" s="18"/>
      <c r="K505" s="18"/>
      <c r="L505" s="18"/>
      <c r="M505" s="18"/>
      <c r="N505" s="18"/>
      <c r="O505" s="18"/>
      <c r="P505" s="18"/>
      <c r="Q505" s="18"/>
      <c r="R505" s="18"/>
      <c r="S505" s="18"/>
      <c r="T505" s="18"/>
      <c r="U505" s="18"/>
      <c r="V505" s="18"/>
      <c r="W505" s="20"/>
      <c r="X505" s="20"/>
      <c r="Y505" s="20"/>
      <c r="Z505" s="20"/>
      <c r="AA505" s="20"/>
      <c r="AB505" s="20"/>
      <c r="AC505" s="20"/>
      <c r="AD505" s="18"/>
      <c r="AE505" s="20"/>
      <c r="AF505" s="20"/>
      <c r="AG505" s="20"/>
      <c r="AH505" s="20"/>
      <c r="AI505" s="20"/>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71"/>
      <c r="BO505" s="171"/>
      <c r="BP505" s="171"/>
      <c r="BQ505" s="171"/>
      <c r="BR505" s="161"/>
      <c r="BS505" s="161"/>
      <c r="BT505" s="161"/>
      <c r="BU505" s="161"/>
      <c r="BV505" s="161"/>
      <c r="BW505" s="151"/>
      <c r="BX505" s="151"/>
      <c r="BY505" s="151"/>
      <c r="BZ505" s="151"/>
      <c r="CA505" s="151"/>
      <c r="CB505" s="129"/>
      <c r="CC505" s="129"/>
      <c r="CD505" s="129"/>
      <c r="CE505" s="129"/>
      <c r="CF505" s="129"/>
      <c r="CG505" s="129"/>
      <c r="CH505" s="129"/>
      <c r="CI505" s="129"/>
      <c r="CJ505" s="129"/>
      <c r="CK505" s="129"/>
      <c r="CL505" s="18"/>
      <c r="CM505" s="18"/>
      <c r="CN505" s="18"/>
      <c r="CO505" s="118"/>
      <c r="CP505" s="48"/>
      <c r="CQ505" s="18"/>
      <c r="CR505" s="18"/>
      <c r="CS505" s="18"/>
      <c r="CT505" s="18"/>
      <c r="CU505" s="18"/>
      <c r="CV505" s="18"/>
      <c r="CW505" s="18"/>
      <c r="CX505" s="18"/>
      <c r="CY505" s="34"/>
      <c r="CZ505" s="18"/>
      <c r="DA505" s="18"/>
      <c r="DB505" s="18"/>
      <c r="DC505" s="18"/>
      <c r="DD505" s="18"/>
      <c r="DE505" s="18"/>
      <c r="DF505" s="18"/>
      <c r="DG505" s="18"/>
      <c r="DH505" s="45"/>
      <c r="DI505" s="18"/>
      <c r="DJ505" s="18"/>
      <c r="DK505" s="18"/>
      <c r="DL505" s="18"/>
      <c r="DM505" s="18"/>
      <c r="DN505" s="18"/>
      <c r="DO505" s="18"/>
      <c r="DP505" s="18"/>
      <c r="DQ505" s="45"/>
      <c r="DR505" s="18"/>
      <c r="DS505" s="18"/>
      <c r="DT505" s="18"/>
      <c r="DU505" s="18"/>
      <c r="DV505" s="18"/>
      <c r="DW505" s="18"/>
      <c r="DX505" s="18"/>
      <c r="DY505" s="18"/>
      <c r="DZ505" s="45"/>
      <c r="EA505" s="18"/>
      <c r="EB505" s="18"/>
      <c r="EC505" s="18"/>
      <c r="ED505" s="18"/>
      <c r="EE505" s="18"/>
      <c r="EF505" s="18"/>
      <c r="EG505" s="18"/>
      <c r="EH505" s="18"/>
      <c r="EI505" s="45"/>
      <c r="EJ505" s="18"/>
      <c r="EK505" s="18"/>
      <c r="EL505" s="18"/>
      <c r="EM505" s="18"/>
      <c r="EN505" s="18"/>
      <c r="EO505" s="18"/>
      <c r="EP505" s="18"/>
      <c r="EQ505" s="18"/>
      <c r="ER505" s="45"/>
      <c r="ES505" s="110"/>
      <c r="ET505" s="110"/>
      <c r="EU505" s="110"/>
      <c r="EV505" s="110"/>
      <c r="EW505" s="192"/>
      <c r="EX505" s="192"/>
      <c r="EY505" s="192"/>
      <c r="EZ505" s="192"/>
      <c r="FA505" s="199"/>
      <c r="FB505" s="214"/>
      <c r="FC505" s="214"/>
      <c r="FD505" s="18"/>
      <c r="FE505" s="18"/>
      <c r="FF505" s="18"/>
      <c r="FG505" s="18"/>
      <c r="FH505" s="18"/>
      <c r="FI505" s="18"/>
      <c r="FJ505" s="34"/>
      <c r="FK505" s="18"/>
      <c r="FL505" s="18"/>
      <c r="FM505" s="18"/>
      <c r="FN505" s="18"/>
      <c r="FO505" s="18"/>
      <c r="FP505" s="18"/>
      <c r="FQ505" s="18"/>
      <c r="FR505" s="18"/>
      <c r="FS505" s="45"/>
      <c r="FT505" s="18"/>
      <c r="FU505" s="18"/>
      <c r="FV505" s="18"/>
      <c r="FW505" s="18"/>
      <c r="FX505" s="18"/>
      <c r="FY505" s="18"/>
      <c r="FZ505" s="18"/>
      <c r="GA505" s="18"/>
      <c r="GB505" s="45"/>
      <c r="GC505" s="110"/>
      <c r="GD505" s="110"/>
      <c r="GE505" s="110"/>
      <c r="GF505" s="110"/>
      <c r="GG505" s="110"/>
      <c r="GH505" s="110"/>
      <c r="GI505" s="110"/>
      <c r="GJ505" s="110"/>
      <c r="GK505" s="110"/>
      <c r="GL505" s="110"/>
      <c r="GM505" s="110"/>
      <c r="GN505" s="110"/>
      <c r="GO505" s="110"/>
      <c r="GP505" s="110"/>
      <c r="GQ505" s="110"/>
      <c r="GR505" s="110"/>
      <c r="GS505" s="110"/>
      <c r="GT505" s="110"/>
      <c r="GU505" s="110"/>
      <c r="GV505" s="110"/>
      <c r="GW505" s="110"/>
      <c r="GX505" s="110"/>
      <c r="GY505" s="45"/>
      <c r="GZ505" s="199"/>
      <c r="HA505" s="110"/>
      <c r="HB505" s="110"/>
      <c r="HC505" s="110"/>
      <c r="HD505" s="34">
        <f t="shared" si="432"/>
        <v>0</v>
      </c>
      <c r="HE505" s="25">
        <f t="shared" si="457"/>
        <v>0</v>
      </c>
      <c r="HF505" s="25">
        <f t="shared" si="458"/>
        <v>0</v>
      </c>
      <c r="HG505" s="25">
        <f t="shared" si="459"/>
        <v>0</v>
      </c>
      <c r="HH505" s="25">
        <f t="shared" si="460"/>
        <v>0</v>
      </c>
      <c r="HI505" s="25"/>
      <c r="HJ505" s="18"/>
      <c r="HK505" s="18"/>
      <c r="HL505" s="24" t="str">
        <f t="shared" si="427"/>
        <v>-</v>
      </c>
      <c r="HM505" s="107"/>
      <c r="HN505" s="85"/>
      <c r="HO505" s="204" t="str">
        <f t="shared" si="433"/>
        <v>---/---</v>
      </c>
      <c r="HP505" s="204" t="str">
        <f t="shared" si="434"/>
        <v>---/---</v>
      </c>
      <c r="HQ505" s="182" t="str">
        <f t="shared" si="435"/>
        <v>---/---</v>
      </c>
      <c r="HR505" s="182" t="str">
        <f t="shared" si="436"/>
        <v>---/---</v>
      </c>
      <c r="HS505" s="182" t="b">
        <f t="shared" si="437"/>
        <v>0</v>
      </c>
      <c r="HT505" s="182" t="str">
        <f t="shared" si="438"/>
        <v>---/---</v>
      </c>
      <c r="HU505" s="182" t="str">
        <f t="shared" si="439"/>
        <v>---/---</v>
      </c>
      <c r="HV505" s="191" t="str">
        <f t="shared" si="440"/>
        <v>---/---</v>
      </c>
      <c r="HW505" s="184" t="str">
        <f t="shared" si="441"/>
        <v>---/---</v>
      </c>
      <c r="HX505" s="191" t="str">
        <f t="shared" si="442"/>
        <v>---/---</v>
      </c>
      <c r="HY505" s="183"/>
      <c r="HZ505" s="182" t="str">
        <f t="shared" si="443"/>
        <v>---/---</v>
      </c>
      <c r="IA505" s="182" t="str">
        <f t="shared" si="444"/>
        <v>---/---</v>
      </c>
      <c r="IB505" s="182" t="str">
        <f t="shared" si="445"/>
        <v>---/---</v>
      </c>
      <c r="IC505" s="182" t="str">
        <f t="shared" si="446"/>
        <v>---/---</v>
      </c>
      <c r="ID505" s="182" t="str">
        <f t="shared" si="447"/>
        <v>---/---</v>
      </c>
      <c r="IE505" s="185" t="str">
        <f t="shared" si="448"/>
        <v>---/---</v>
      </c>
      <c r="IF505" s="135" t="s">
        <v>717</v>
      </c>
      <c r="IG505" s="181">
        <v>1</v>
      </c>
      <c r="IH505" s="85"/>
      <c r="II505" s="85"/>
      <c r="IJ505" s="85"/>
      <c r="IK505" s="85"/>
      <c r="IL505" s="85"/>
      <c r="IM505" s="85"/>
      <c r="IN505" s="85"/>
      <c r="IO505" s="85"/>
      <c r="IP505" s="85"/>
      <c r="IQ505" s="85"/>
      <c r="IR505" s="85"/>
      <c r="IS505" s="85"/>
      <c r="IT505" s="85"/>
      <c r="IU505" s="85"/>
      <c r="IV505" s="85"/>
      <c r="IW505" s="85"/>
      <c r="IX505" s="85"/>
      <c r="IY505" s="85"/>
      <c r="IZ505" s="85"/>
      <c r="JA505" s="85"/>
      <c r="JB505" s="85"/>
      <c r="JC505" s="85"/>
      <c r="JD505" s="85"/>
      <c r="JE505" s="85"/>
      <c r="JF505" s="85"/>
      <c r="JG505" s="85"/>
      <c r="JH505" s="85"/>
      <c r="JI505" s="85"/>
      <c r="JJ505" s="85"/>
      <c r="JK505" s="85"/>
      <c r="JL505" s="85"/>
      <c r="JM505" s="85"/>
      <c r="JN505" s="85"/>
      <c r="JO505" s="85"/>
      <c r="JP505" s="85"/>
      <c r="JQ505" s="85"/>
      <c r="JR505" s="85"/>
      <c r="JS505" s="85"/>
      <c r="JT505" s="85"/>
      <c r="JU505" s="85"/>
      <c r="JV505" s="85"/>
      <c r="JW505" s="85"/>
      <c r="JX505" s="85"/>
      <c r="JY505" s="85"/>
      <c r="JZ505" s="85"/>
      <c r="KA505" s="85"/>
      <c r="KB505" s="85"/>
      <c r="KC505" s="85"/>
    </row>
    <row r="506" spans="1:289" s="57" customFormat="1" ht="57" hidden="1" customHeight="1">
      <c r="A506" s="42"/>
      <c r="B506" s="19" t="s">
        <v>156</v>
      </c>
      <c r="C506" s="19" t="s">
        <v>157</v>
      </c>
      <c r="D506" s="5"/>
      <c r="E506" s="5"/>
      <c r="F506" s="5"/>
      <c r="G506" s="5"/>
      <c r="H506" s="5" t="s">
        <v>727</v>
      </c>
      <c r="I506" s="5" t="s">
        <v>736</v>
      </c>
      <c r="J506" s="5"/>
      <c r="K506" s="5"/>
      <c r="L506" s="5"/>
      <c r="M506" s="5"/>
      <c r="N506" s="5"/>
      <c r="O506" s="5"/>
      <c r="P506" s="5" t="s">
        <v>753</v>
      </c>
      <c r="Q506" s="5" t="s">
        <v>754</v>
      </c>
      <c r="R506" s="5" t="s">
        <v>209</v>
      </c>
      <c r="S506" s="5" t="s">
        <v>362</v>
      </c>
      <c r="T506" s="5" t="s">
        <v>370</v>
      </c>
      <c r="U506" s="5" t="s">
        <v>158</v>
      </c>
      <c r="V506" s="5"/>
      <c r="W506" s="19" t="str">
        <f>CONCATENATE(X506,"-",Y506,"-",Z506,AA506,,AB506,"-",AC506)</f>
        <v>5-11-JGMCN-0001</v>
      </c>
      <c r="X506" s="19" t="s">
        <v>755</v>
      </c>
      <c r="Y506" s="19" t="s">
        <v>184</v>
      </c>
      <c r="Z506" s="19" t="s">
        <v>179</v>
      </c>
      <c r="AA506" s="19" t="s">
        <v>305</v>
      </c>
      <c r="AB506" s="19" t="s">
        <v>304</v>
      </c>
      <c r="AC506" s="19" t="s">
        <v>188</v>
      </c>
      <c r="AD506" s="5"/>
      <c r="AE506" s="19">
        <v>4</v>
      </c>
      <c r="AF506" s="19" t="s">
        <v>180</v>
      </c>
      <c r="AG506" s="19" t="s">
        <v>184</v>
      </c>
      <c r="AH506" s="19">
        <v>522</v>
      </c>
      <c r="AI506" s="19" t="s">
        <v>225</v>
      </c>
      <c r="AJ506" s="5"/>
      <c r="AK506" s="5"/>
      <c r="AL506" s="5" t="s">
        <v>121</v>
      </c>
      <c r="AM506" s="5"/>
      <c r="AN506" s="5" t="s">
        <v>167</v>
      </c>
      <c r="AO506" s="5" t="str">
        <f>CONCATENATE("0055-",B506,"-",C506,"-","4",".",AE506,".",AF506,".",AG506,".",AH506,"-",AL506,".",AN506,"-",AI506)</f>
        <v>0055-CPC-GA1-4.4.3.11.522-ATH2.RD-0012</v>
      </c>
      <c r="AP506" s="5" t="str">
        <f>CONCATENATE("0055-",B506,"-",C506,"-","4",".",AE506,".",AF506,".",AG506,".",AH506,"-",AL506,"-",AN506,"-",AI506,"_",BD506,"_",U506)</f>
        <v>0055-CPC-GA1-4.4.3.11.522-ATH2-RD-0012_A1_ER</v>
      </c>
      <c r="AQ506" s="13" t="s">
        <v>325</v>
      </c>
      <c r="AR506" s="13" t="s">
        <v>392</v>
      </c>
      <c r="AS506" s="13" t="s">
        <v>387</v>
      </c>
      <c r="AT506" s="13" t="s">
        <v>386</v>
      </c>
      <c r="AU506" s="13" t="s">
        <v>318</v>
      </c>
      <c r="AV506" s="13" t="s">
        <v>333</v>
      </c>
      <c r="AW506" s="13" t="str">
        <f>CONCATENATE(AQ506," ",AS506,CHAR(10),W506,CHAR(10),AU506)</f>
        <v>AGDS Marshalling Cabinet for NON-IS channels 
5-11-JGMCN-0001
List of drawings</v>
      </c>
      <c r="AX506" s="13" t="str">
        <f>CONCATENATE(AR506," ",AT506,CHAR(10),W506,CHAR(10),AV506)</f>
        <v>Шкаф кроссовый АСКЗ, аналоговые и дискретные сигналы, неискробезопасный
5-11-JGMCN-0001
Ведомость документов</v>
      </c>
      <c r="AY506" s="5"/>
      <c r="AZ506" s="5" t="s">
        <v>490</v>
      </c>
      <c r="BA506" s="5" t="s">
        <v>489</v>
      </c>
      <c r="BB506" s="5" t="str">
        <f>IF(FW506&gt;0,"02",IF(FN506&gt;0,"01",IF(FE506&gt;0,"00",IF(EM506&gt;0,"G1",IF(ED506&gt;0,"F1",IF(DU506&gt;0,"E1",IF(DL506&gt;0,"D1",IF(DC506&gt;0,"C1",IF(CT506&gt;0,"B1",IF(BM506&gt;0,"A1","-"))))))))))</f>
        <v>A1</v>
      </c>
      <c r="BC506" s="167" t="str">
        <f t="shared" ref="BC506:BC510" si="482">IF(OR(BB506="A1",BB506="B1",BB506="C1",BB506="D1",BB506="E1",BB506="F1",BB506="G1",BB506="H1"),"IFR",IF(OR(BB506="00",BB506="01",BB506="02",BB506="03",BB506="04",BB506="05"),"IFU","-"))</f>
        <v>IFR</v>
      </c>
      <c r="BD506" s="5" t="str">
        <f t="shared" ref="BD506:BD510" si="483">BB506</f>
        <v>A1</v>
      </c>
      <c r="BE506" s="5"/>
      <c r="BF506" s="5"/>
      <c r="BG506" s="12"/>
      <c r="BH506" s="5"/>
      <c r="BI506" s="5"/>
      <c r="BJ506" s="54">
        <f>FB506-(28+15)</f>
        <v>44173</v>
      </c>
      <c r="BK506" s="54">
        <f ca="1">IF(BM506&gt;0,BL506,IF(BJ506&lt;TODAY(),WORKDAY(TODAY(),10),BJ506))</f>
        <v>44243</v>
      </c>
      <c r="BL506" s="193">
        <v>44243</v>
      </c>
      <c r="BM506" s="167" t="s">
        <v>792</v>
      </c>
      <c r="BN506" s="167"/>
      <c r="BO506" s="167"/>
      <c r="BP506" s="167"/>
      <c r="BQ506" s="167"/>
      <c r="BR506" s="157"/>
      <c r="BS506" s="157"/>
      <c r="BT506" s="157"/>
      <c r="BU506" s="157"/>
      <c r="BV506" s="157"/>
      <c r="BW506" s="147"/>
      <c r="BX506" s="147"/>
      <c r="BY506" s="147"/>
      <c r="BZ506" s="147"/>
      <c r="CA506" s="147"/>
      <c r="CB506" s="125"/>
      <c r="CC506" s="125"/>
      <c r="CD506" s="125"/>
      <c r="CE506" s="125"/>
      <c r="CF506" s="125"/>
      <c r="CG506" s="125"/>
      <c r="CH506" s="125"/>
      <c r="CI506" s="125"/>
      <c r="CJ506" s="125"/>
      <c r="CK506" s="125"/>
      <c r="CL506" s="24">
        <f>WORKDAY(BJ506,20)</f>
        <v>44201</v>
      </c>
      <c r="CM506" s="24">
        <f ca="1">IF(BM506&gt;0,WORKDAY(BK506,10),"-")</f>
        <v>44257</v>
      </c>
      <c r="CN506" s="54"/>
      <c r="CO506" s="117"/>
      <c r="CP506" s="34"/>
      <c r="CQ506" s="24">
        <f>WORKDAY(CL506,10)</f>
        <v>44215</v>
      </c>
      <c r="CR506" s="24" t="str">
        <f>IF(CO506&gt;0,WORKDAY(CM506,10),"-")</f>
        <v>-</v>
      </c>
      <c r="CS506" s="54"/>
      <c r="CT506" s="5"/>
      <c r="CU506" s="24" t="str">
        <f>IF(CT506&gt;0,WORKDAY(CQ506,10),"-")</f>
        <v>-</v>
      </c>
      <c r="CV506" s="24" t="str">
        <f>IF(CT506&gt;0,WORKDAY(CR506,10),"-")</f>
        <v>-</v>
      </c>
      <c r="CW506" s="54"/>
      <c r="CX506" s="5"/>
      <c r="CY506" s="34"/>
      <c r="CZ506" s="24" t="str">
        <f>IF(CX506&gt;0,WORKDAY(CU506,10),"-")</f>
        <v>-</v>
      </c>
      <c r="DA506" s="24" t="str">
        <f>IF(CX506&gt;0,WORKDAY(CV506,10),"-")</f>
        <v>-</v>
      </c>
      <c r="DB506" s="24"/>
      <c r="DC506" s="5"/>
      <c r="DD506" s="24" t="str">
        <f>IF(DC506&gt;0,WORKDAY(CZ506,10),"-")</f>
        <v>-</v>
      </c>
      <c r="DE506" s="24" t="str">
        <f>IF(DC506&gt;0,WORKDAY(DA506,10),"-")</f>
        <v>-</v>
      </c>
      <c r="DF506" s="5"/>
      <c r="DG506" s="5"/>
      <c r="DH506" s="54"/>
      <c r="DI506" s="24" t="str">
        <f>IF(DG506&gt;0,WORKDAY(DD506,10),"-")</f>
        <v>-</v>
      </c>
      <c r="DJ506" s="24" t="str">
        <f>IF(DG506&gt;0,WORKDAY(DE506,10),"-")</f>
        <v>-</v>
      </c>
      <c r="DK506" s="5"/>
      <c r="DL506" s="5"/>
      <c r="DM506" s="24" t="str">
        <f>IF(DL506&gt;0,WORKDAY(DI506,10),"-")</f>
        <v>-</v>
      </c>
      <c r="DN506" s="24" t="str">
        <f>IF(DL506&gt;0,WORKDAY(DJ506,10),"-")</f>
        <v>-</v>
      </c>
      <c r="DO506" s="5"/>
      <c r="DP506" s="5"/>
      <c r="DQ506" s="54"/>
      <c r="DR506" s="24" t="str">
        <f>IF(DP506&gt;0,WORKDAY(DM506,10),"-")</f>
        <v>-</v>
      </c>
      <c r="DS506" s="24" t="str">
        <f>IF(DP506&gt;0,WORKDAY(DN506,10),"-")</f>
        <v>-</v>
      </c>
      <c r="DT506" s="5"/>
      <c r="DU506" s="5"/>
      <c r="DV506" s="24" t="str">
        <f>IF(DU506&gt;0,WORKDAY(DR506,10),"-")</f>
        <v>-</v>
      </c>
      <c r="DW506" s="24" t="str">
        <f>IF(DU506&gt;0,WORKDAY(DS506,10),"-")</f>
        <v>-</v>
      </c>
      <c r="DX506" s="5"/>
      <c r="DY506" s="5"/>
      <c r="DZ506" s="54"/>
      <c r="EA506" s="24" t="str">
        <f>IF(DY506&gt;0,WORKDAY(DV506,10),"-")</f>
        <v>-</v>
      </c>
      <c r="EB506" s="24" t="str">
        <f>IF(DY506&gt;0,WORKDAY(DW506,10),"-")</f>
        <v>-</v>
      </c>
      <c r="EC506" s="5"/>
      <c r="ED506" s="5"/>
      <c r="EE506" s="24" t="str">
        <f>IF(ED506&gt;0,WORKDAY(EA506,10),"-")</f>
        <v>-</v>
      </c>
      <c r="EF506" s="24" t="str">
        <f>IF(ED506&gt;0,WORKDAY(EB506,10),"-")</f>
        <v>-</v>
      </c>
      <c r="EG506" s="5"/>
      <c r="EH506" s="5"/>
      <c r="EI506" s="54"/>
      <c r="EJ506" s="24" t="str">
        <f>IF(EH506&gt;0,WORKDAY(EE506,10),"-")</f>
        <v>-</v>
      </c>
      <c r="EK506" s="24" t="str">
        <f>IF(EH506&gt;0,WORKDAY(EF506,10),"-")</f>
        <v>-</v>
      </c>
      <c r="EL506" s="5"/>
      <c r="EM506" s="5"/>
      <c r="EN506" s="24" t="str">
        <f>IF(EM506&gt;0,WORKDAY(EJ506,10),"-")</f>
        <v>-</v>
      </c>
      <c r="EO506" s="24" t="str">
        <f>IF(EM506&gt;0,WORKDAY(EK506,10),"-")</f>
        <v>-</v>
      </c>
      <c r="EP506" s="5"/>
      <c r="EQ506" s="5"/>
      <c r="ER506" s="54"/>
      <c r="ES506" s="54"/>
      <c r="ET506" s="54"/>
      <c r="EU506" s="54"/>
      <c r="EV506" s="54"/>
      <c r="EW506" s="24"/>
      <c r="EX506" s="24"/>
      <c r="EY506" s="167"/>
      <c r="EZ506" s="167"/>
      <c r="FA506" s="193"/>
      <c r="FB506" s="214">
        <v>44216</v>
      </c>
      <c r="FC506" s="214">
        <f ca="1">IF(BK506&gt;0,IF(DC506&gt;0,WORKDAY(DB506,20),IF(CT506&gt;0,WORKDAY(CS506,30),IF(CO506&gt;0,WORKDAY(CN506,40),FB506))),"-")</f>
        <v>44216</v>
      </c>
      <c r="FD506" s="167"/>
      <c r="FE506" s="167"/>
      <c r="FF506" s="24" t="str">
        <f>IF(FE506&gt;0,WORKDAY(FB506,10),"-")</f>
        <v>-</v>
      </c>
      <c r="FG506" s="24" t="str">
        <f>IF(FE506&gt;0,WORKDAY(FC506,10),"-")</f>
        <v>-</v>
      </c>
      <c r="FH506" s="5"/>
      <c r="FI506" s="5"/>
      <c r="FJ506" s="34"/>
      <c r="FK506" s="24"/>
      <c r="FL506" s="24">
        <f>FK506</f>
        <v>0</v>
      </c>
      <c r="FM506" s="167"/>
      <c r="FN506" s="167"/>
      <c r="FO506" s="24" t="str">
        <f>IF(FN506&gt;0,WORKDAY(FK506,10),"-")</f>
        <v>-</v>
      </c>
      <c r="FP506" s="24" t="str">
        <f>IF(FN506&gt;0,WORKDAY(FL506,10),"-")</f>
        <v>-</v>
      </c>
      <c r="FQ506" s="5"/>
      <c r="FR506" s="5"/>
      <c r="FS506" s="54"/>
      <c r="FT506" s="24"/>
      <c r="FU506" s="24">
        <f>FT506</f>
        <v>0</v>
      </c>
      <c r="FV506" s="5"/>
      <c r="FW506" s="5"/>
      <c r="FX506" s="24" t="str">
        <f>IF(FW506&gt;0,WORKDAY(FT506,10),"-")</f>
        <v>-</v>
      </c>
      <c r="FY506" s="24" t="str">
        <f>IF(FW506&gt;0,WORKDAY(FU506,10),"-")</f>
        <v>-</v>
      </c>
      <c r="FZ506" s="5"/>
      <c r="GA506" s="5"/>
      <c r="GB506" s="54"/>
      <c r="GC506" s="54"/>
      <c r="GD506" s="54"/>
      <c r="GE506" s="54"/>
      <c r="GF506" s="54"/>
      <c r="GG506" s="54"/>
      <c r="GH506" s="54"/>
      <c r="GI506" s="54"/>
      <c r="GJ506" s="54"/>
      <c r="GK506" s="54"/>
      <c r="GL506" s="54"/>
      <c r="GM506" s="54"/>
      <c r="GN506" s="54"/>
      <c r="GO506" s="54"/>
      <c r="GP506" s="54"/>
      <c r="GQ506" s="54"/>
      <c r="GR506" s="54"/>
      <c r="GS506" s="54"/>
      <c r="GT506" s="54"/>
      <c r="GU506" s="54"/>
      <c r="GV506" s="54"/>
      <c r="GW506" s="54"/>
      <c r="GX506" s="54"/>
      <c r="GY506" s="54"/>
      <c r="GZ506" s="193"/>
      <c r="HA506" s="54"/>
      <c r="HB506" s="54"/>
      <c r="HC506" s="54"/>
      <c r="HD506" s="34">
        <f t="shared" ca="1" si="432"/>
        <v>1</v>
      </c>
      <c r="HE506" s="25">
        <f t="shared" ca="1" si="457"/>
        <v>6.8389057750759875E-4</v>
      </c>
      <c r="HF506" s="25">
        <f t="shared" ca="1" si="458"/>
        <v>1.5197568389057751E-3</v>
      </c>
      <c r="HG506" s="25">
        <f t="shared" ca="1" si="459"/>
        <v>9.0543259557344079E-4</v>
      </c>
      <c r="HH506" s="25">
        <f t="shared" ca="1" si="460"/>
        <v>2.012072434607646E-3</v>
      </c>
      <c r="HI506" s="25"/>
      <c r="HJ506" s="25"/>
      <c r="HK506" s="5"/>
      <c r="HL506" s="24">
        <f t="shared" ca="1" si="427"/>
        <v>44243</v>
      </c>
      <c r="HM506" s="107"/>
      <c r="HN506" s="85"/>
      <c r="HO506" s="204" t="str">
        <f t="shared" si="433"/>
        <v>ожидание A1</v>
      </c>
      <c r="HP506" s="204" t="str">
        <f t="shared" si="434"/>
        <v>не выгружено 00</v>
      </c>
      <c r="HQ506" s="182" t="str">
        <f t="shared" si="435"/>
        <v>выгружено A1</v>
      </c>
      <c r="HR506" s="182" t="str">
        <f t="shared" si="436"/>
        <v>ожидание A1</v>
      </c>
      <c r="HS506" s="182" t="b">
        <f t="shared" si="437"/>
        <v>0</v>
      </c>
      <c r="HT506" s="182" t="str">
        <f t="shared" si="438"/>
        <v>ожидание замечаний</v>
      </c>
      <c r="HU506" s="182" t="str">
        <f t="shared" si="439"/>
        <v>0055-P2-GA1-CPC-TRM-00657</v>
      </c>
      <c r="HV506" s="191">
        <f t="shared" si="440"/>
        <v>44243</v>
      </c>
      <c r="HW506" s="184" t="str">
        <f t="shared" si="441"/>
        <v>ожидание A1</v>
      </c>
      <c r="HX506" s="191" t="str">
        <f t="shared" si="442"/>
        <v>ожидание A1</v>
      </c>
      <c r="HY506" s="183"/>
      <c r="HZ506" s="182" t="str">
        <f t="shared" si="443"/>
        <v>выгружено</v>
      </c>
      <c r="IA506" s="182" t="str">
        <f t="shared" si="444"/>
        <v>A1</v>
      </c>
      <c r="IB506" s="182" t="str">
        <f t="shared" si="445"/>
        <v>ожидание замечаний к ревизии</v>
      </c>
      <c r="IC506" s="182" t="str">
        <f t="shared" si="446"/>
        <v>A1</v>
      </c>
      <c r="ID506" s="182" t="str">
        <f t="shared" si="447"/>
        <v>A1</v>
      </c>
      <c r="IE506" s="185" t="str">
        <f t="shared" si="448"/>
        <v>1</v>
      </c>
      <c r="IF506" s="135" t="s">
        <v>705</v>
      </c>
      <c r="IG506" s="181">
        <v>1</v>
      </c>
      <c r="IH506" s="85"/>
      <c r="II506" s="85"/>
      <c r="IJ506" s="85"/>
      <c r="IK506" s="85"/>
      <c r="IL506" s="85"/>
      <c r="IM506" s="85"/>
      <c r="IN506" s="85"/>
      <c r="IO506" s="85"/>
      <c r="IP506" s="85"/>
      <c r="IQ506" s="85"/>
      <c r="IR506" s="85"/>
      <c r="IS506" s="85"/>
      <c r="IT506" s="85"/>
      <c r="IU506" s="85"/>
      <c r="IV506" s="85"/>
      <c r="IW506" s="85"/>
      <c r="IX506" s="85"/>
      <c r="IY506" s="85"/>
      <c r="IZ506" s="85"/>
      <c r="JA506" s="85"/>
      <c r="JB506" s="85"/>
      <c r="JC506" s="85"/>
      <c r="JD506" s="85"/>
      <c r="JE506" s="85"/>
      <c r="JF506" s="85"/>
      <c r="JG506" s="85"/>
      <c r="JH506" s="85"/>
      <c r="JI506" s="85"/>
      <c r="JJ506" s="85"/>
      <c r="JK506" s="85"/>
      <c r="JL506" s="85"/>
      <c r="JM506" s="85"/>
      <c r="JN506" s="85"/>
      <c r="JO506" s="85"/>
      <c r="JP506" s="85"/>
      <c r="JQ506" s="85"/>
      <c r="JR506" s="85"/>
      <c r="JS506" s="85"/>
      <c r="JT506" s="85"/>
      <c r="JU506" s="85"/>
      <c r="JV506" s="85"/>
      <c r="JW506" s="85"/>
      <c r="JX506" s="85"/>
      <c r="JY506" s="85"/>
      <c r="JZ506" s="85"/>
      <c r="KA506" s="85"/>
      <c r="KB506" s="85"/>
      <c r="KC506" s="85"/>
    </row>
    <row r="507" spans="1:289" s="57" customFormat="1" ht="57" hidden="1" customHeight="1">
      <c r="A507" s="42"/>
      <c r="B507" s="19" t="s">
        <v>156</v>
      </c>
      <c r="C507" s="19" t="s">
        <v>157</v>
      </c>
      <c r="D507" s="5"/>
      <c r="E507" s="5"/>
      <c r="F507" s="5"/>
      <c r="G507" s="5"/>
      <c r="H507" s="5" t="s">
        <v>727</v>
      </c>
      <c r="I507" s="5" t="s">
        <v>736</v>
      </c>
      <c r="J507" s="5"/>
      <c r="K507" s="5"/>
      <c r="L507" s="5"/>
      <c r="M507" s="5"/>
      <c r="N507" s="5"/>
      <c r="O507" s="5"/>
      <c r="P507" s="5" t="s">
        <v>753</v>
      </c>
      <c r="Q507" s="5" t="s">
        <v>754</v>
      </c>
      <c r="R507" s="5" t="s">
        <v>209</v>
      </c>
      <c r="S507" s="5" t="s">
        <v>362</v>
      </c>
      <c r="T507" s="5" t="s">
        <v>370</v>
      </c>
      <c r="U507" s="5" t="s">
        <v>158</v>
      </c>
      <c r="V507" s="5"/>
      <c r="W507" s="19" t="str">
        <f>CONCATENATE(X507,"-",Y507,"-",Z507,AA507,,AB507,"-",AC507)</f>
        <v>5-11-JGMCN-0001</v>
      </c>
      <c r="X507" s="19" t="s">
        <v>755</v>
      </c>
      <c r="Y507" s="19" t="s">
        <v>184</v>
      </c>
      <c r="Z507" s="19" t="s">
        <v>179</v>
      </c>
      <c r="AA507" s="19" t="s">
        <v>305</v>
      </c>
      <c r="AB507" s="19" t="s">
        <v>304</v>
      </c>
      <c r="AC507" s="19" t="s">
        <v>188</v>
      </c>
      <c r="AD507" s="5"/>
      <c r="AE507" s="19">
        <v>4</v>
      </c>
      <c r="AF507" s="19" t="s">
        <v>180</v>
      </c>
      <c r="AG507" s="19" t="s">
        <v>184</v>
      </c>
      <c r="AH507" s="19">
        <v>522</v>
      </c>
      <c r="AI507" s="19" t="s">
        <v>225</v>
      </c>
      <c r="AJ507" s="5"/>
      <c r="AK507" s="5"/>
      <c r="AL507" s="5" t="s">
        <v>121</v>
      </c>
      <c r="AM507" s="5"/>
      <c r="AN507" s="5" t="s">
        <v>168</v>
      </c>
      <c r="AO507" s="5" t="str">
        <f>CONCATENATE("0055-",B507,"-",C507,"-","4",".",AE507,".",AF507,".",AG507,".",AH507,"-",AL507,".",AN507,"-",AI507)</f>
        <v>0055-CPC-GA1-4.4.3.11.522-ATH2.SP-0012</v>
      </c>
      <c r="AP507" s="5" t="str">
        <f>CONCATENATE("0055-",B507,"-",C507,"-","4",".",AE507,".",AF507,".",AG507,".",AH507,"-",AL507,"-",AN507,"-",AI507,"_",BD507,"_",U507)</f>
        <v>0055-CPC-GA1-4.4.3.11.522-ATH2-SP-0012_A1_ER</v>
      </c>
      <c r="AQ507" s="13" t="s">
        <v>325</v>
      </c>
      <c r="AR507" s="13" t="s">
        <v>392</v>
      </c>
      <c r="AS507" s="13" t="s">
        <v>387</v>
      </c>
      <c r="AT507" s="13" t="s">
        <v>386</v>
      </c>
      <c r="AU507" s="13" t="s">
        <v>319</v>
      </c>
      <c r="AV507" s="13" t="s">
        <v>334</v>
      </c>
      <c r="AW507" s="13" t="str">
        <f>CONCATENATE(AQ507," ",AS507,CHAR(10),W507,CHAR(10),AU507)</f>
        <v>AGDS Marshalling Cabinet for NON-IS channels 
5-11-JGMCN-0001
List of elements</v>
      </c>
      <c r="AX507" s="13" t="str">
        <f>CONCATENATE(AR507," ",AT507,CHAR(10),W507,CHAR(10),AV507)</f>
        <v>Шкаф кроссовый АСКЗ, аналоговые и дискретные сигналы, неискробезопасный
5-11-JGMCN-0001
Перечень элементов</v>
      </c>
      <c r="AY507" s="5"/>
      <c r="AZ507" s="5" t="s">
        <v>490</v>
      </c>
      <c r="BA507" s="5" t="s">
        <v>489</v>
      </c>
      <c r="BB507" s="5" t="str">
        <f>IF(FW507&gt;0,"02",IF(FN507&gt;0,"01",IF(FE507&gt;0,"00",IF(EM507&gt;0,"G1",IF(ED507&gt;0,"F1",IF(DU507&gt;0,"E1",IF(DL507&gt;0,"D1",IF(DC507&gt;0,"C1",IF(CT507&gt;0,"B1",IF(BM507&gt;0,"A1","-"))))))))))</f>
        <v>A1</v>
      </c>
      <c r="BC507" s="167" t="str">
        <f t="shared" si="482"/>
        <v>IFR</v>
      </c>
      <c r="BD507" s="5" t="str">
        <f t="shared" si="483"/>
        <v>A1</v>
      </c>
      <c r="BE507" s="5"/>
      <c r="BF507" s="5"/>
      <c r="BG507" s="12"/>
      <c r="BH507" s="5"/>
      <c r="BI507" s="5"/>
      <c r="BJ507" s="54">
        <f>FB507-(28+15)</f>
        <v>44173</v>
      </c>
      <c r="BK507" s="54">
        <f ca="1">IF(BM507&gt;0,BL507,IF(BJ507&lt;TODAY(),WORKDAY(TODAY(),10),BJ507))</f>
        <v>44243</v>
      </c>
      <c r="BL507" s="193">
        <v>44243</v>
      </c>
      <c r="BM507" s="167" t="s">
        <v>792</v>
      </c>
      <c r="BN507" s="167"/>
      <c r="BO507" s="167"/>
      <c r="BP507" s="167"/>
      <c r="BQ507" s="167"/>
      <c r="BR507" s="157"/>
      <c r="BS507" s="157"/>
      <c r="BT507" s="157"/>
      <c r="BU507" s="157"/>
      <c r="BV507" s="157"/>
      <c r="BW507" s="147"/>
      <c r="BX507" s="147"/>
      <c r="BY507" s="147"/>
      <c r="BZ507" s="147"/>
      <c r="CA507" s="147"/>
      <c r="CB507" s="125"/>
      <c r="CC507" s="125"/>
      <c r="CD507" s="125"/>
      <c r="CE507" s="125"/>
      <c r="CF507" s="125"/>
      <c r="CG507" s="125"/>
      <c r="CH507" s="125"/>
      <c r="CI507" s="125"/>
      <c r="CJ507" s="125"/>
      <c r="CK507" s="125"/>
      <c r="CL507" s="24">
        <f>WORKDAY(BJ507,20)</f>
        <v>44201</v>
      </c>
      <c r="CM507" s="24">
        <f ca="1">IF(BM507&gt;0,WORKDAY(BK507,10),"-")</f>
        <v>44257</v>
      </c>
      <c r="CN507" s="54"/>
      <c r="CO507" s="117"/>
      <c r="CP507" s="34"/>
      <c r="CQ507" s="24">
        <f>WORKDAY(CL507,10)</f>
        <v>44215</v>
      </c>
      <c r="CR507" s="24" t="str">
        <f>IF(CO507&gt;0,WORKDAY(CM507,10),"-")</f>
        <v>-</v>
      </c>
      <c r="CS507" s="54"/>
      <c r="CT507" s="5"/>
      <c r="CU507" s="24" t="str">
        <f>IF(CT507&gt;0,WORKDAY(CQ507,10),"-")</f>
        <v>-</v>
      </c>
      <c r="CV507" s="24" t="str">
        <f>IF(CT507&gt;0,WORKDAY(CR507,10),"-")</f>
        <v>-</v>
      </c>
      <c r="CW507" s="54"/>
      <c r="CX507" s="5"/>
      <c r="CY507" s="34"/>
      <c r="CZ507" s="24" t="str">
        <f>IF(CX507&gt;0,WORKDAY(CU507,10),"-")</f>
        <v>-</v>
      </c>
      <c r="DA507" s="24" t="str">
        <f>IF(CX507&gt;0,WORKDAY(CV507,10),"-")</f>
        <v>-</v>
      </c>
      <c r="DB507" s="24"/>
      <c r="DC507" s="5"/>
      <c r="DD507" s="24" t="str">
        <f>IF(DC507&gt;0,WORKDAY(CZ507,10),"-")</f>
        <v>-</v>
      </c>
      <c r="DE507" s="24" t="str">
        <f>IF(DC507&gt;0,WORKDAY(DA507,10),"-")</f>
        <v>-</v>
      </c>
      <c r="DF507" s="5"/>
      <c r="DG507" s="5"/>
      <c r="DH507" s="54"/>
      <c r="DI507" s="24" t="str">
        <f>IF(DG507&gt;0,WORKDAY(DD507,10),"-")</f>
        <v>-</v>
      </c>
      <c r="DJ507" s="24" t="str">
        <f>IF(DG507&gt;0,WORKDAY(DE507,10),"-")</f>
        <v>-</v>
      </c>
      <c r="DK507" s="5"/>
      <c r="DL507" s="5"/>
      <c r="DM507" s="24" t="str">
        <f>IF(DL507&gt;0,WORKDAY(DI507,10),"-")</f>
        <v>-</v>
      </c>
      <c r="DN507" s="24" t="str">
        <f>IF(DL507&gt;0,WORKDAY(DJ507,10),"-")</f>
        <v>-</v>
      </c>
      <c r="DO507" s="5"/>
      <c r="DP507" s="5"/>
      <c r="DQ507" s="54"/>
      <c r="DR507" s="24" t="str">
        <f>IF(DP507&gt;0,WORKDAY(DM507,10),"-")</f>
        <v>-</v>
      </c>
      <c r="DS507" s="24" t="str">
        <f>IF(DP507&gt;0,WORKDAY(DN507,10),"-")</f>
        <v>-</v>
      </c>
      <c r="DT507" s="5"/>
      <c r="DU507" s="5"/>
      <c r="DV507" s="24" t="str">
        <f>IF(DU507&gt;0,WORKDAY(DR507,10),"-")</f>
        <v>-</v>
      </c>
      <c r="DW507" s="24" t="str">
        <f>IF(DU507&gt;0,WORKDAY(DS507,10),"-")</f>
        <v>-</v>
      </c>
      <c r="DX507" s="5"/>
      <c r="DY507" s="5"/>
      <c r="DZ507" s="54"/>
      <c r="EA507" s="24" t="str">
        <f>IF(DY507&gt;0,WORKDAY(DV507,10),"-")</f>
        <v>-</v>
      </c>
      <c r="EB507" s="24" t="str">
        <f>IF(DY507&gt;0,WORKDAY(DW507,10),"-")</f>
        <v>-</v>
      </c>
      <c r="EC507" s="5"/>
      <c r="ED507" s="5"/>
      <c r="EE507" s="24" t="str">
        <f>IF(ED507&gt;0,WORKDAY(EA507,10),"-")</f>
        <v>-</v>
      </c>
      <c r="EF507" s="24" t="str">
        <f>IF(ED507&gt;0,WORKDAY(EB507,10),"-")</f>
        <v>-</v>
      </c>
      <c r="EG507" s="5"/>
      <c r="EH507" s="5"/>
      <c r="EI507" s="54"/>
      <c r="EJ507" s="24" t="str">
        <f>IF(EH507&gt;0,WORKDAY(EE507,10),"-")</f>
        <v>-</v>
      </c>
      <c r="EK507" s="24" t="str">
        <f>IF(EH507&gt;0,WORKDAY(EF507,10),"-")</f>
        <v>-</v>
      </c>
      <c r="EL507" s="5"/>
      <c r="EM507" s="5"/>
      <c r="EN507" s="24" t="str">
        <f>IF(EM507&gt;0,WORKDAY(EJ507,10),"-")</f>
        <v>-</v>
      </c>
      <c r="EO507" s="24" t="str">
        <f>IF(EM507&gt;0,WORKDAY(EK507,10),"-")</f>
        <v>-</v>
      </c>
      <c r="EP507" s="5"/>
      <c r="EQ507" s="5"/>
      <c r="ER507" s="54"/>
      <c r="ES507" s="54"/>
      <c r="ET507" s="54"/>
      <c r="EU507" s="54"/>
      <c r="EV507" s="54"/>
      <c r="EW507" s="24"/>
      <c r="EX507" s="24"/>
      <c r="EY507" s="167"/>
      <c r="EZ507" s="167"/>
      <c r="FA507" s="193"/>
      <c r="FB507" s="214">
        <v>44216</v>
      </c>
      <c r="FC507" s="214">
        <f ca="1">IF(BK507&gt;0,IF(DC507&gt;0,WORKDAY(DB507,20),IF(CT507&gt;0,WORKDAY(CS507,30),IF(CO507&gt;0,WORKDAY(CN507,40),FB507))),"-")</f>
        <v>44216</v>
      </c>
      <c r="FD507" s="167"/>
      <c r="FE507" s="167"/>
      <c r="FF507" s="24" t="str">
        <f>IF(FE507&gt;0,WORKDAY(FB507,10),"-")</f>
        <v>-</v>
      </c>
      <c r="FG507" s="24" t="str">
        <f>IF(FE507&gt;0,WORKDAY(FC507,10),"-")</f>
        <v>-</v>
      </c>
      <c r="FH507" s="5"/>
      <c r="FI507" s="5"/>
      <c r="FJ507" s="34"/>
      <c r="FK507" s="24"/>
      <c r="FL507" s="24">
        <f>FK507</f>
        <v>0</v>
      </c>
      <c r="FM507" s="5"/>
      <c r="FN507" s="5"/>
      <c r="FO507" s="24" t="str">
        <f>IF(FN507&gt;0,WORKDAY(FK507,10),"-")</f>
        <v>-</v>
      </c>
      <c r="FP507" s="24" t="str">
        <f>IF(FN507&gt;0,WORKDAY(FL507,10),"-")</f>
        <v>-</v>
      </c>
      <c r="FQ507" s="5"/>
      <c r="FR507" s="5"/>
      <c r="FS507" s="54"/>
      <c r="FT507" s="24"/>
      <c r="FU507" s="24">
        <f>FT507</f>
        <v>0</v>
      </c>
      <c r="FV507" s="5"/>
      <c r="FW507" s="5"/>
      <c r="FX507" s="24" t="str">
        <f>IF(FW507&gt;0,WORKDAY(FT507,10),"-")</f>
        <v>-</v>
      </c>
      <c r="FY507" s="24" t="str">
        <f>IF(FW507&gt;0,WORKDAY(FU507,10),"-")</f>
        <v>-</v>
      </c>
      <c r="FZ507" s="5"/>
      <c r="GA507" s="5"/>
      <c r="GB507" s="54"/>
      <c r="GC507" s="54"/>
      <c r="GD507" s="54"/>
      <c r="GE507" s="54"/>
      <c r="GF507" s="54"/>
      <c r="GG507" s="54"/>
      <c r="GH507" s="54"/>
      <c r="GI507" s="54"/>
      <c r="GJ507" s="54"/>
      <c r="GK507" s="54"/>
      <c r="GL507" s="54"/>
      <c r="GM507" s="54"/>
      <c r="GN507" s="54"/>
      <c r="GO507" s="54"/>
      <c r="GP507" s="54"/>
      <c r="GQ507" s="54"/>
      <c r="GR507" s="54"/>
      <c r="GS507" s="54"/>
      <c r="GT507" s="54"/>
      <c r="GU507" s="54"/>
      <c r="GV507" s="54"/>
      <c r="GW507" s="54"/>
      <c r="GX507" s="54"/>
      <c r="GY507" s="54"/>
      <c r="GZ507" s="193"/>
      <c r="HA507" s="54"/>
      <c r="HB507" s="54"/>
      <c r="HC507" s="54"/>
      <c r="HD507" s="34">
        <f t="shared" ca="1" si="432"/>
        <v>1</v>
      </c>
      <c r="HE507" s="25">
        <f t="shared" ca="1" si="457"/>
        <v>6.8389057750759875E-4</v>
      </c>
      <c r="HF507" s="25">
        <f t="shared" ca="1" si="458"/>
        <v>1.5197568389057751E-3</v>
      </c>
      <c r="HG507" s="25">
        <f t="shared" ca="1" si="459"/>
        <v>9.0543259557344079E-4</v>
      </c>
      <c r="HH507" s="25">
        <f t="shared" ca="1" si="460"/>
        <v>2.012072434607646E-3</v>
      </c>
      <c r="HI507" s="25"/>
      <c r="HJ507" s="25"/>
      <c r="HK507" s="5"/>
      <c r="HL507" s="24">
        <f t="shared" ca="1" si="427"/>
        <v>44243</v>
      </c>
      <c r="HM507" s="107"/>
      <c r="HN507" s="85"/>
      <c r="HO507" s="204" t="str">
        <f t="shared" si="433"/>
        <v>ожидание A1</v>
      </c>
      <c r="HP507" s="204" t="str">
        <f t="shared" si="434"/>
        <v>не выгружено 00</v>
      </c>
      <c r="HQ507" s="182" t="str">
        <f t="shared" si="435"/>
        <v>выгружено A1</v>
      </c>
      <c r="HR507" s="182" t="str">
        <f t="shared" si="436"/>
        <v>ожидание A1</v>
      </c>
      <c r="HS507" s="182" t="b">
        <f t="shared" si="437"/>
        <v>0</v>
      </c>
      <c r="HT507" s="182" t="str">
        <f t="shared" si="438"/>
        <v>ожидание замечаний</v>
      </c>
      <c r="HU507" s="182" t="str">
        <f t="shared" si="439"/>
        <v>0055-P2-GA1-CPC-TRM-00657</v>
      </c>
      <c r="HV507" s="191">
        <f t="shared" si="440"/>
        <v>44243</v>
      </c>
      <c r="HW507" s="184" t="str">
        <f t="shared" si="441"/>
        <v>ожидание A1</v>
      </c>
      <c r="HX507" s="191" t="str">
        <f t="shared" si="442"/>
        <v>ожидание A1</v>
      </c>
      <c r="HY507" s="183"/>
      <c r="HZ507" s="182" t="str">
        <f t="shared" si="443"/>
        <v>выгружено</v>
      </c>
      <c r="IA507" s="182" t="str">
        <f t="shared" si="444"/>
        <v>A1</v>
      </c>
      <c r="IB507" s="182" t="str">
        <f t="shared" si="445"/>
        <v>ожидание замечаний к ревизии</v>
      </c>
      <c r="IC507" s="182" t="str">
        <f t="shared" si="446"/>
        <v>A1</v>
      </c>
      <c r="ID507" s="182" t="str">
        <f t="shared" si="447"/>
        <v>A1</v>
      </c>
      <c r="IE507" s="185" t="str">
        <f t="shared" si="448"/>
        <v>1</v>
      </c>
      <c r="IF507" s="135" t="s">
        <v>705</v>
      </c>
      <c r="IG507" s="181">
        <v>1</v>
      </c>
      <c r="IH507" s="85"/>
      <c r="II507" s="85"/>
      <c r="IJ507" s="85"/>
      <c r="IK507" s="85"/>
      <c r="IL507" s="85"/>
      <c r="IM507" s="85"/>
      <c r="IN507" s="85"/>
      <c r="IO507" s="85"/>
      <c r="IP507" s="85"/>
      <c r="IQ507" s="85"/>
      <c r="IR507" s="85"/>
      <c r="IS507" s="85"/>
      <c r="IT507" s="85"/>
      <c r="IU507" s="85"/>
      <c r="IV507" s="85"/>
      <c r="IW507" s="85"/>
      <c r="IX507" s="85"/>
      <c r="IY507" s="85"/>
      <c r="IZ507" s="85"/>
      <c r="JA507" s="85"/>
      <c r="JB507" s="85"/>
      <c r="JC507" s="85"/>
      <c r="JD507" s="85"/>
      <c r="JE507" s="85"/>
      <c r="JF507" s="85"/>
      <c r="JG507" s="85"/>
      <c r="JH507" s="85"/>
      <c r="JI507" s="85"/>
      <c r="JJ507" s="85"/>
      <c r="JK507" s="85"/>
      <c r="JL507" s="85"/>
      <c r="JM507" s="85"/>
      <c r="JN507" s="85"/>
      <c r="JO507" s="85"/>
      <c r="JP507" s="85"/>
      <c r="JQ507" s="85"/>
      <c r="JR507" s="85"/>
      <c r="JS507" s="85"/>
      <c r="JT507" s="85"/>
      <c r="JU507" s="85"/>
      <c r="JV507" s="85"/>
      <c r="JW507" s="85"/>
      <c r="JX507" s="85"/>
      <c r="JY507" s="85"/>
      <c r="JZ507" s="85"/>
      <c r="KA507" s="85"/>
      <c r="KB507" s="85"/>
      <c r="KC507" s="85"/>
    </row>
    <row r="508" spans="1:289" s="57" customFormat="1" ht="57" hidden="1" customHeight="1">
      <c r="A508" s="42"/>
      <c r="B508" s="19" t="s">
        <v>156</v>
      </c>
      <c r="C508" s="19" t="s">
        <v>157</v>
      </c>
      <c r="D508" s="5"/>
      <c r="E508" s="5"/>
      <c r="F508" s="5"/>
      <c r="G508" s="5"/>
      <c r="H508" s="5" t="s">
        <v>727</v>
      </c>
      <c r="I508" s="5" t="s">
        <v>736</v>
      </c>
      <c r="J508" s="5"/>
      <c r="K508" s="5"/>
      <c r="L508" s="5"/>
      <c r="M508" s="5"/>
      <c r="N508" s="5"/>
      <c r="O508" s="5"/>
      <c r="P508" s="5" t="s">
        <v>753</v>
      </c>
      <c r="Q508" s="5" t="s">
        <v>754</v>
      </c>
      <c r="R508" s="5" t="s">
        <v>209</v>
      </c>
      <c r="S508" s="5" t="s">
        <v>362</v>
      </c>
      <c r="T508" s="5" t="s">
        <v>370</v>
      </c>
      <c r="U508" s="5" t="s">
        <v>158</v>
      </c>
      <c r="V508" s="5"/>
      <c r="W508" s="19" t="str">
        <f>CONCATENATE(X508,"-",Y508,"-",Z508,AA508,,AB508,"-",AC508)</f>
        <v>5-11-JGMCN-0001</v>
      </c>
      <c r="X508" s="19" t="s">
        <v>755</v>
      </c>
      <c r="Y508" s="19" t="s">
        <v>184</v>
      </c>
      <c r="Z508" s="19" t="s">
        <v>179</v>
      </c>
      <c r="AA508" s="19" t="s">
        <v>305</v>
      </c>
      <c r="AB508" s="19" t="s">
        <v>304</v>
      </c>
      <c r="AC508" s="19" t="s">
        <v>188</v>
      </c>
      <c r="AD508" s="5"/>
      <c r="AE508" s="19">
        <v>4</v>
      </c>
      <c r="AF508" s="19" t="s">
        <v>180</v>
      </c>
      <c r="AG508" s="19" t="s">
        <v>184</v>
      </c>
      <c r="AH508" s="19">
        <v>522</v>
      </c>
      <c r="AI508" s="19" t="s">
        <v>225</v>
      </c>
      <c r="AJ508" s="5"/>
      <c r="AK508" s="5"/>
      <c r="AL508" s="5" t="s">
        <v>121</v>
      </c>
      <c r="AM508" s="5"/>
      <c r="AN508" s="5" t="s">
        <v>169</v>
      </c>
      <c r="AO508" s="5" t="str">
        <f>CONCATENATE("0055-",B508,"-",C508,"-","4",".",AE508,".",AF508,".",AG508,".",AH508,"-",AL508,".",AN508,"-",AI508)</f>
        <v>0055-CPC-GA1-4.4.3.11.522-ATH2.V0-0012</v>
      </c>
      <c r="AP508" s="5" t="str">
        <f>CONCATENATE("0055-",B508,"-",C508,"-","4",".",AE508,".",AF508,".",AG508,".",AH508,"-",AL508,"-",AN508,"-",AI508,"_",BD508,"_",U508)</f>
        <v>0055-CPC-GA1-4.4.3.11.522-ATH2-V0-0012_A1_ER</v>
      </c>
      <c r="AQ508" s="13" t="s">
        <v>325</v>
      </c>
      <c r="AR508" s="13" t="s">
        <v>392</v>
      </c>
      <c r="AS508" s="13" t="s">
        <v>387</v>
      </c>
      <c r="AT508" s="13" t="s">
        <v>386</v>
      </c>
      <c r="AU508" s="13" t="s">
        <v>320</v>
      </c>
      <c r="AV508" s="13" t="s">
        <v>335</v>
      </c>
      <c r="AW508" s="13" t="str">
        <f>CONCATENATE(AQ508," ",AS508,CHAR(10),W508,CHAR(10),AU508)</f>
        <v>AGDS Marshalling Cabinet for NON-IS channels 
5-11-JGMCN-0001
General view drawings</v>
      </c>
      <c r="AX508" s="13" t="str">
        <f>CONCATENATE(AR508," ",AT508,CHAR(10),W508,CHAR(10),AV508)</f>
        <v>Шкаф кроссовый АСКЗ, аналоговые и дискретные сигналы, неискробезопасный
5-11-JGMCN-0001
Чертеж общего вида</v>
      </c>
      <c r="AY508" s="5"/>
      <c r="AZ508" s="5" t="s">
        <v>490</v>
      </c>
      <c r="BA508" s="5" t="s">
        <v>489</v>
      </c>
      <c r="BB508" s="5" t="str">
        <f>IF(FW508&gt;0,"02",IF(FN508&gt;0,"01",IF(FE508&gt;0,"00",IF(EM508&gt;0,"G1",IF(ED508&gt;0,"F1",IF(DU508&gt;0,"E1",IF(DL508&gt;0,"D1",IF(DC508&gt;0,"C1",IF(CT508&gt;0,"B1",IF(BM508&gt;0,"A1","-"))))))))))</f>
        <v>A1</v>
      </c>
      <c r="BC508" s="167" t="str">
        <f t="shared" si="482"/>
        <v>IFR</v>
      </c>
      <c r="BD508" s="5" t="str">
        <f t="shared" si="483"/>
        <v>A1</v>
      </c>
      <c r="BE508" s="5"/>
      <c r="BF508" s="5"/>
      <c r="BG508" s="12"/>
      <c r="BH508" s="5"/>
      <c r="BI508" s="5"/>
      <c r="BJ508" s="54">
        <f>FB508-(28+15)</f>
        <v>44173</v>
      </c>
      <c r="BK508" s="54">
        <f ca="1">IF(BM508&gt;0,BL508,IF(BJ508&lt;TODAY(),WORKDAY(TODAY(),10),BJ508))</f>
        <v>44243</v>
      </c>
      <c r="BL508" s="193">
        <v>44243</v>
      </c>
      <c r="BM508" s="167" t="s">
        <v>792</v>
      </c>
      <c r="BN508" s="167"/>
      <c r="BO508" s="167"/>
      <c r="BP508" s="167"/>
      <c r="BQ508" s="167"/>
      <c r="BR508" s="157"/>
      <c r="BS508" s="157"/>
      <c r="BT508" s="157"/>
      <c r="BU508" s="157"/>
      <c r="BV508" s="157"/>
      <c r="BW508" s="147"/>
      <c r="BX508" s="147"/>
      <c r="BY508" s="147"/>
      <c r="BZ508" s="147"/>
      <c r="CA508" s="147"/>
      <c r="CB508" s="125"/>
      <c r="CC508" s="125"/>
      <c r="CD508" s="125"/>
      <c r="CE508" s="125"/>
      <c r="CF508" s="125"/>
      <c r="CG508" s="125"/>
      <c r="CH508" s="125"/>
      <c r="CI508" s="125"/>
      <c r="CJ508" s="125"/>
      <c r="CK508" s="125"/>
      <c r="CL508" s="24">
        <f>WORKDAY(BJ508,20)</f>
        <v>44201</v>
      </c>
      <c r="CM508" s="24">
        <f ca="1">IF(BM508&gt;0,WORKDAY(BK508,10),"-")</f>
        <v>44257</v>
      </c>
      <c r="CN508" s="54"/>
      <c r="CO508" s="117"/>
      <c r="CP508" s="34"/>
      <c r="CQ508" s="24">
        <f>WORKDAY(CL508,10)</f>
        <v>44215</v>
      </c>
      <c r="CR508" s="24" t="str">
        <f>IF(CO508&gt;0,WORKDAY(CM508,10),"-")</f>
        <v>-</v>
      </c>
      <c r="CS508" s="54"/>
      <c r="CT508" s="5"/>
      <c r="CU508" s="24" t="str">
        <f>IF(CT508&gt;0,WORKDAY(CQ508,10),"-")</f>
        <v>-</v>
      </c>
      <c r="CV508" s="24" t="str">
        <f>IF(CT508&gt;0,WORKDAY(CR508,10),"-")</f>
        <v>-</v>
      </c>
      <c r="CW508" s="54"/>
      <c r="CX508" s="5"/>
      <c r="CY508" s="34"/>
      <c r="CZ508" s="24" t="str">
        <f>IF(CX508&gt;0,WORKDAY(CU508,10),"-")</f>
        <v>-</v>
      </c>
      <c r="DA508" s="24" t="str">
        <f>IF(CX508&gt;0,WORKDAY(CV508,10),"-")</f>
        <v>-</v>
      </c>
      <c r="DB508" s="24"/>
      <c r="DC508" s="5"/>
      <c r="DD508" s="24" t="str">
        <f>IF(DC508&gt;0,WORKDAY(CZ508,10),"-")</f>
        <v>-</v>
      </c>
      <c r="DE508" s="24" t="str">
        <f>IF(DC508&gt;0,WORKDAY(DA508,10),"-")</f>
        <v>-</v>
      </c>
      <c r="DF508" s="5"/>
      <c r="DG508" s="5"/>
      <c r="DH508" s="54"/>
      <c r="DI508" s="24" t="str">
        <f>IF(DG508&gt;0,WORKDAY(DD508,10),"-")</f>
        <v>-</v>
      </c>
      <c r="DJ508" s="24" t="str">
        <f>IF(DG508&gt;0,WORKDAY(DE508,10),"-")</f>
        <v>-</v>
      </c>
      <c r="DK508" s="5"/>
      <c r="DL508" s="5"/>
      <c r="DM508" s="24" t="str">
        <f>IF(DL508&gt;0,WORKDAY(DI508,10),"-")</f>
        <v>-</v>
      </c>
      <c r="DN508" s="24" t="str">
        <f>IF(DL508&gt;0,WORKDAY(DJ508,10),"-")</f>
        <v>-</v>
      </c>
      <c r="DO508" s="5"/>
      <c r="DP508" s="5"/>
      <c r="DQ508" s="54"/>
      <c r="DR508" s="24" t="str">
        <f>IF(DP508&gt;0,WORKDAY(DM508,10),"-")</f>
        <v>-</v>
      </c>
      <c r="DS508" s="24" t="str">
        <f>IF(DP508&gt;0,WORKDAY(DN508,10),"-")</f>
        <v>-</v>
      </c>
      <c r="DT508" s="5"/>
      <c r="DU508" s="5"/>
      <c r="DV508" s="24" t="str">
        <f>IF(DU508&gt;0,WORKDAY(DR508,10),"-")</f>
        <v>-</v>
      </c>
      <c r="DW508" s="24" t="str">
        <f>IF(DU508&gt;0,WORKDAY(DS508,10),"-")</f>
        <v>-</v>
      </c>
      <c r="DX508" s="5"/>
      <c r="DY508" s="5"/>
      <c r="DZ508" s="54"/>
      <c r="EA508" s="24" t="str">
        <f>IF(DY508&gt;0,WORKDAY(DV508,10),"-")</f>
        <v>-</v>
      </c>
      <c r="EB508" s="24" t="str">
        <f>IF(DY508&gt;0,WORKDAY(DW508,10),"-")</f>
        <v>-</v>
      </c>
      <c r="EC508" s="5"/>
      <c r="ED508" s="5"/>
      <c r="EE508" s="24" t="str">
        <f>IF(ED508&gt;0,WORKDAY(EA508,10),"-")</f>
        <v>-</v>
      </c>
      <c r="EF508" s="24" t="str">
        <f>IF(ED508&gt;0,WORKDAY(EB508,10),"-")</f>
        <v>-</v>
      </c>
      <c r="EG508" s="5"/>
      <c r="EH508" s="5"/>
      <c r="EI508" s="54"/>
      <c r="EJ508" s="24" t="str">
        <f>IF(EH508&gt;0,WORKDAY(EE508,10),"-")</f>
        <v>-</v>
      </c>
      <c r="EK508" s="24" t="str">
        <f>IF(EH508&gt;0,WORKDAY(EF508,10),"-")</f>
        <v>-</v>
      </c>
      <c r="EL508" s="5"/>
      <c r="EM508" s="5"/>
      <c r="EN508" s="24" t="str">
        <f>IF(EM508&gt;0,WORKDAY(EJ508,10),"-")</f>
        <v>-</v>
      </c>
      <c r="EO508" s="24" t="str">
        <f>IF(EM508&gt;0,WORKDAY(EK508,10),"-")</f>
        <v>-</v>
      </c>
      <c r="EP508" s="5"/>
      <c r="EQ508" s="5"/>
      <c r="ER508" s="54"/>
      <c r="ES508" s="54"/>
      <c r="ET508" s="54"/>
      <c r="EU508" s="54"/>
      <c r="EV508" s="54"/>
      <c r="EW508" s="24"/>
      <c r="EX508" s="24"/>
      <c r="EY508" s="167"/>
      <c r="EZ508" s="167"/>
      <c r="FA508" s="193"/>
      <c r="FB508" s="214">
        <v>44216</v>
      </c>
      <c r="FC508" s="214">
        <f ca="1">IF(BK508&gt;0,IF(DC508&gt;0,WORKDAY(DB508,20),IF(CT508&gt;0,WORKDAY(CS508,30),IF(CO508&gt;0,WORKDAY(CN508,40),FB508))),"-")</f>
        <v>44216</v>
      </c>
      <c r="FD508" s="167"/>
      <c r="FE508" s="167"/>
      <c r="FF508" s="24" t="str">
        <f>IF(FE508&gt;0,WORKDAY(FB508,10),"-")</f>
        <v>-</v>
      </c>
      <c r="FG508" s="24" t="str">
        <f>IF(FE508&gt;0,WORKDAY(FC508,10),"-")</f>
        <v>-</v>
      </c>
      <c r="FH508" s="5"/>
      <c r="FI508" s="5"/>
      <c r="FJ508" s="34"/>
      <c r="FK508" s="24"/>
      <c r="FL508" s="24">
        <f>FK508</f>
        <v>0</v>
      </c>
      <c r="FM508" s="5"/>
      <c r="FN508" s="5"/>
      <c r="FO508" s="24" t="str">
        <f>IF(FN508&gt;0,WORKDAY(FK508,10),"-")</f>
        <v>-</v>
      </c>
      <c r="FP508" s="24" t="str">
        <f>IF(FN508&gt;0,WORKDAY(FL508,10),"-")</f>
        <v>-</v>
      </c>
      <c r="FQ508" s="5"/>
      <c r="FR508" s="5"/>
      <c r="FS508" s="54"/>
      <c r="FT508" s="24"/>
      <c r="FU508" s="24">
        <f>FT508</f>
        <v>0</v>
      </c>
      <c r="FV508" s="5"/>
      <c r="FW508" s="5"/>
      <c r="FX508" s="24" t="str">
        <f>IF(FW508&gt;0,WORKDAY(FT508,10),"-")</f>
        <v>-</v>
      </c>
      <c r="FY508" s="24" t="str">
        <f>IF(FW508&gt;0,WORKDAY(FU508,10),"-")</f>
        <v>-</v>
      </c>
      <c r="FZ508" s="5"/>
      <c r="GA508" s="5"/>
      <c r="GB508" s="54"/>
      <c r="GC508" s="54"/>
      <c r="GD508" s="54"/>
      <c r="GE508" s="54"/>
      <c r="GF508" s="54"/>
      <c r="GG508" s="54"/>
      <c r="GH508" s="54"/>
      <c r="GI508" s="54"/>
      <c r="GJ508" s="54"/>
      <c r="GK508" s="54"/>
      <c r="GL508" s="54"/>
      <c r="GM508" s="54"/>
      <c r="GN508" s="54"/>
      <c r="GO508" s="54"/>
      <c r="GP508" s="54"/>
      <c r="GQ508" s="54"/>
      <c r="GR508" s="54"/>
      <c r="GS508" s="54"/>
      <c r="GT508" s="54"/>
      <c r="GU508" s="54"/>
      <c r="GV508" s="54"/>
      <c r="GW508" s="54"/>
      <c r="GX508" s="54"/>
      <c r="GY508" s="54"/>
      <c r="GZ508" s="193"/>
      <c r="HA508" s="54"/>
      <c r="HB508" s="54"/>
      <c r="HC508" s="54"/>
      <c r="HD508" s="34">
        <f t="shared" ca="1" si="432"/>
        <v>1</v>
      </c>
      <c r="HE508" s="25">
        <f t="shared" ca="1" si="457"/>
        <v>6.8389057750759875E-4</v>
      </c>
      <c r="HF508" s="25">
        <f t="shared" ca="1" si="458"/>
        <v>1.5197568389057751E-3</v>
      </c>
      <c r="HG508" s="25">
        <f t="shared" ca="1" si="459"/>
        <v>9.0543259557344079E-4</v>
      </c>
      <c r="HH508" s="25">
        <f t="shared" ca="1" si="460"/>
        <v>2.012072434607646E-3</v>
      </c>
      <c r="HI508" s="25"/>
      <c r="HJ508" s="25"/>
      <c r="HK508" s="5"/>
      <c r="HL508" s="24">
        <f t="shared" ca="1" si="427"/>
        <v>44243</v>
      </c>
      <c r="HM508" s="107"/>
      <c r="HN508" s="85"/>
      <c r="HO508" s="204" t="str">
        <f t="shared" si="433"/>
        <v>ожидание A1</v>
      </c>
      <c r="HP508" s="204" t="str">
        <f t="shared" si="434"/>
        <v>не выгружено 00</v>
      </c>
      <c r="HQ508" s="182" t="str">
        <f t="shared" si="435"/>
        <v>выгружено A1</v>
      </c>
      <c r="HR508" s="182" t="str">
        <f t="shared" si="436"/>
        <v>ожидание A1</v>
      </c>
      <c r="HS508" s="182" t="b">
        <f t="shared" si="437"/>
        <v>0</v>
      </c>
      <c r="HT508" s="182" t="str">
        <f t="shared" si="438"/>
        <v>ожидание замечаний</v>
      </c>
      <c r="HU508" s="182" t="str">
        <f t="shared" si="439"/>
        <v>0055-P2-GA1-CPC-TRM-00657</v>
      </c>
      <c r="HV508" s="191">
        <f t="shared" si="440"/>
        <v>44243</v>
      </c>
      <c r="HW508" s="184" t="str">
        <f t="shared" si="441"/>
        <v>ожидание A1</v>
      </c>
      <c r="HX508" s="191" t="str">
        <f t="shared" si="442"/>
        <v>ожидание A1</v>
      </c>
      <c r="HY508" s="183"/>
      <c r="HZ508" s="182" t="str">
        <f t="shared" si="443"/>
        <v>выгружено</v>
      </c>
      <c r="IA508" s="182" t="str">
        <f t="shared" si="444"/>
        <v>A1</v>
      </c>
      <c r="IB508" s="182" t="str">
        <f t="shared" si="445"/>
        <v>ожидание замечаний к ревизии</v>
      </c>
      <c r="IC508" s="182" t="str">
        <f t="shared" si="446"/>
        <v>A1</v>
      </c>
      <c r="ID508" s="182" t="str">
        <f t="shared" si="447"/>
        <v>A1</v>
      </c>
      <c r="IE508" s="185" t="str">
        <f t="shared" si="448"/>
        <v>1</v>
      </c>
      <c r="IF508" s="135" t="s">
        <v>705</v>
      </c>
      <c r="IG508" s="181">
        <v>1</v>
      </c>
      <c r="IH508" s="85"/>
      <c r="II508" s="85"/>
      <c r="IJ508" s="85"/>
      <c r="IK508" s="85"/>
      <c r="IL508" s="85"/>
      <c r="IM508" s="85"/>
      <c r="IN508" s="85"/>
      <c r="IO508" s="85"/>
      <c r="IP508" s="85"/>
      <c r="IQ508" s="85"/>
      <c r="IR508" s="85"/>
      <c r="IS508" s="85"/>
      <c r="IT508" s="85"/>
      <c r="IU508" s="85"/>
      <c r="IV508" s="85"/>
      <c r="IW508" s="85"/>
      <c r="IX508" s="85"/>
      <c r="IY508" s="85"/>
      <c r="IZ508" s="85"/>
      <c r="JA508" s="85"/>
      <c r="JB508" s="85"/>
      <c r="JC508" s="85"/>
      <c r="JD508" s="85"/>
      <c r="JE508" s="85"/>
      <c r="JF508" s="85"/>
      <c r="JG508" s="85"/>
      <c r="JH508" s="85"/>
      <c r="JI508" s="85"/>
      <c r="JJ508" s="85"/>
      <c r="JK508" s="85"/>
      <c r="JL508" s="85"/>
      <c r="JM508" s="85"/>
      <c r="JN508" s="85"/>
      <c r="JO508" s="85"/>
      <c r="JP508" s="85"/>
      <c r="JQ508" s="85"/>
      <c r="JR508" s="85"/>
      <c r="JS508" s="85"/>
      <c r="JT508" s="85"/>
      <c r="JU508" s="85"/>
      <c r="JV508" s="85"/>
      <c r="JW508" s="85"/>
      <c r="JX508" s="85"/>
      <c r="JY508" s="85"/>
      <c r="JZ508" s="85"/>
      <c r="KA508" s="85"/>
      <c r="KB508" s="85"/>
      <c r="KC508" s="85"/>
    </row>
    <row r="509" spans="1:289" s="57" customFormat="1" ht="57" hidden="1" customHeight="1">
      <c r="A509" s="42"/>
      <c r="B509" s="19" t="s">
        <v>156</v>
      </c>
      <c r="C509" s="19" t="s">
        <v>157</v>
      </c>
      <c r="D509" s="5"/>
      <c r="E509" s="5"/>
      <c r="F509" s="5"/>
      <c r="G509" s="5"/>
      <c r="H509" s="5" t="s">
        <v>727</v>
      </c>
      <c r="I509" s="5" t="s">
        <v>736</v>
      </c>
      <c r="J509" s="5"/>
      <c r="K509" s="5"/>
      <c r="L509" s="5"/>
      <c r="M509" s="5"/>
      <c r="N509" s="5"/>
      <c r="O509" s="5"/>
      <c r="P509" s="5" t="s">
        <v>753</v>
      </c>
      <c r="Q509" s="5" t="s">
        <v>754</v>
      </c>
      <c r="R509" s="5" t="s">
        <v>209</v>
      </c>
      <c r="S509" s="5" t="s">
        <v>362</v>
      </c>
      <c r="T509" s="5" t="s">
        <v>370</v>
      </c>
      <c r="U509" s="5" t="s">
        <v>158</v>
      </c>
      <c r="V509" s="5"/>
      <c r="W509" s="19" t="str">
        <f>CONCATENATE(X509,"-",Y509,"-",Z509,AA509,,AB509,"-",AC509)</f>
        <v>5-11-JGMCN-0001</v>
      </c>
      <c r="X509" s="19" t="s">
        <v>755</v>
      </c>
      <c r="Y509" s="19" t="s">
        <v>184</v>
      </c>
      <c r="Z509" s="19" t="s">
        <v>179</v>
      </c>
      <c r="AA509" s="19" t="s">
        <v>305</v>
      </c>
      <c r="AB509" s="19" t="s">
        <v>304</v>
      </c>
      <c r="AC509" s="19" t="s">
        <v>188</v>
      </c>
      <c r="AD509" s="5"/>
      <c r="AE509" s="19">
        <v>4</v>
      </c>
      <c r="AF509" s="19" t="s">
        <v>180</v>
      </c>
      <c r="AG509" s="19" t="s">
        <v>184</v>
      </c>
      <c r="AH509" s="19">
        <v>522</v>
      </c>
      <c r="AI509" s="19" t="s">
        <v>225</v>
      </c>
      <c r="AJ509" s="5"/>
      <c r="AK509" s="5"/>
      <c r="AL509" s="5" t="s">
        <v>121</v>
      </c>
      <c r="AM509" s="5"/>
      <c r="AN509" s="5" t="s">
        <v>170</v>
      </c>
      <c r="AO509" s="5" t="str">
        <f>CONCATENATE("0055-",B509,"-",C509,"-","4",".",AE509,".",AF509,".",AG509,".",AH509,"-",AL509,".",AN509,"-",AI509)</f>
        <v>0055-CPC-GA1-4.4.3.11.522-ATH2.SB-0012</v>
      </c>
      <c r="AP509" s="5" t="str">
        <f>CONCATENATE("0055-",B509,"-",C509,"-","4",".",AE509,".",AF509,".",AG509,".",AH509,"-",AL509,"-",AN509,"-",AI509,"_",BD509,"_",U509)</f>
        <v>0055-CPC-GA1-4.4.3.11.522-ATH2-SB-0012_A1_ER</v>
      </c>
      <c r="AQ509" s="13" t="s">
        <v>325</v>
      </c>
      <c r="AR509" s="13" t="s">
        <v>392</v>
      </c>
      <c r="AS509" s="13" t="s">
        <v>387</v>
      </c>
      <c r="AT509" s="13" t="s">
        <v>386</v>
      </c>
      <c r="AU509" s="13" t="s">
        <v>321</v>
      </c>
      <c r="AV509" s="13" t="s">
        <v>336</v>
      </c>
      <c r="AW509" s="13" t="str">
        <f>CONCATENATE(AQ509," ",AS509,CHAR(10),W509,CHAR(10),AU509)</f>
        <v>AGDS Marshalling Cabinet for NON-IS channels 
5-11-JGMCN-0001
Electrical circuits</v>
      </c>
      <c r="AX509" s="13" t="str">
        <f>CONCATENATE(AR509," ",AT509,CHAR(10),W509,CHAR(10),AV509)</f>
        <v>Шкаф кроссовый АСКЗ, аналоговые и дискретные сигналы, неискробезопасный
5-11-JGMCN-0001
Схема электрическая принципиальная</v>
      </c>
      <c r="AY509" s="5"/>
      <c r="AZ509" s="5" t="s">
        <v>490</v>
      </c>
      <c r="BA509" s="5" t="s">
        <v>489</v>
      </c>
      <c r="BB509" s="5" t="str">
        <f>IF(FW509&gt;0,"02",IF(FN509&gt;0,"01",IF(FE509&gt;0,"00",IF(EM509&gt;0,"G1",IF(ED509&gt;0,"F1",IF(DU509&gt;0,"E1",IF(DL509&gt;0,"D1",IF(DC509&gt;0,"C1",IF(CT509&gt;0,"B1",IF(BM509&gt;0,"A1","-"))))))))))</f>
        <v>A1</v>
      </c>
      <c r="BC509" s="167" t="str">
        <f t="shared" si="482"/>
        <v>IFR</v>
      </c>
      <c r="BD509" s="5" t="str">
        <f t="shared" si="483"/>
        <v>A1</v>
      </c>
      <c r="BE509" s="5"/>
      <c r="BF509" s="5"/>
      <c r="BG509" s="12"/>
      <c r="BH509" s="5"/>
      <c r="BI509" s="5"/>
      <c r="BJ509" s="54">
        <f>FB509-(28+15)</f>
        <v>44173</v>
      </c>
      <c r="BK509" s="54">
        <f ca="1">IF(BM509&gt;0,BL509,IF(BJ509&lt;TODAY(),WORKDAY(TODAY(),10),BJ509))</f>
        <v>44243</v>
      </c>
      <c r="BL509" s="193">
        <v>44243</v>
      </c>
      <c r="BM509" s="167" t="s">
        <v>792</v>
      </c>
      <c r="BN509" s="167"/>
      <c r="BO509" s="167"/>
      <c r="BP509" s="167"/>
      <c r="BQ509" s="167"/>
      <c r="BR509" s="157"/>
      <c r="BS509" s="157"/>
      <c r="BT509" s="157"/>
      <c r="BU509" s="157"/>
      <c r="BV509" s="157"/>
      <c r="BW509" s="147"/>
      <c r="BX509" s="147"/>
      <c r="BY509" s="147"/>
      <c r="BZ509" s="147"/>
      <c r="CA509" s="147"/>
      <c r="CB509" s="125"/>
      <c r="CC509" s="125"/>
      <c r="CD509" s="125"/>
      <c r="CE509" s="125"/>
      <c r="CF509" s="125"/>
      <c r="CG509" s="125"/>
      <c r="CH509" s="125"/>
      <c r="CI509" s="125"/>
      <c r="CJ509" s="125"/>
      <c r="CK509" s="125"/>
      <c r="CL509" s="24">
        <f>WORKDAY(BJ509,20)</f>
        <v>44201</v>
      </c>
      <c r="CM509" s="24">
        <f ca="1">IF(BM509&gt;0,WORKDAY(BK509,10),"-")</f>
        <v>44257</v>
      </c>
      <c r="CN509" s="54"/>
      <c r="CO509" s="117"/>
      <c r="CP509" s="34"/>
      <c r="CQ509" s="24">
        <f>WORKDAY(CL509,10)</f>
        <v>44215</v>
      </c>
      <c r="CR509" s="24" t="str">
        <f>IF(CO509&gt;0,WORKDAY(CM509,10),"-")</f>
        <v>-</v>
      </c>
      <c r="CS509" s="54"/>
      <c r="CT509" s="5"/>
      <c r="CU509" s="24" t="str">
        <f>IF(CT509&gt;0,WORKDAY(CQ509,10),"-")</f>
        <v>-</v>
      </c>
      <c r="CV509" s="24" t="str">
        <f>IF(CT509&gt;0,WORKDAY(CR509,10),"-")</f>
        <v>-</v>
      </c>
      <c r="CW509" s="54"/>
      <c r="CX509" s="5"/>
      <c r="CY509" s="34"/>
      <c r="CZ509" s="24" t="str">
        <f>IF(CX509&gt;0,WORKDAY(CU509,10),"-")</f>
        <v>-</v>
      </c>
      <c r="DA509" s="24" t="str">
        <f>IF(CX509&gt;0,WORKDAY(CV509,10),"-")</f>
        <v>-</v>
      </c>
      <c r="DB509" s="24"/>
      <c r="DC509" s="5"/>
      <c r="DD509" s="24" t="str">
        <f>IF(DC509&gt;0,WORKDAY(CZ509,10),"-")</f>
        <v>-</v>
      </c>
      <c r="DE509" s="24" t="str">
        <f>IF(DC509&gt;0,WORKDAY(DA509,10),"-")</f>
        <v>-</v>
      </c>
      <c r="DF509" s="5"/>
      <c r="DG509" s="5"/>
      <c r="DH509" s="54"/>
      <c r="DI509" s="24" t="str">
        <f>IF(DG509&gt;0,WORKDAY(DD509,10),"-")</f>
        <v>-</v>
      </c>
      <c r="DJ509" s="24" t="str">
        <f>IF(DG509&gt;0,WORKDAY(DE509,10),"-")</f>
        <v>-</v>
      </c>
      <c r="DK509" s="5"/>
      <c r="DL509" s="5"/>
      <c r="DM509" s="24" t="str">
        <f>IF(DL509&gt;0,WORKDAY(DI509,10),"-")</f>
        <v>-</v>
      </c>
      <c r="DN509" s="24" t="str">
        <f>IF(DL509&gt;0,WORKDAY(DJ509,10),"-")</f>
        <v>-</v>
      </c>
      <c r="DO509" s="5"/>
      <c r="DP509" s="5"/>
      <c r="DQ509" s="54"/>
      <c r="DR509" s="24" t="str">
        <f>IF(DP509&gt;0,WORKDAY(DM509,10),"-")</f>
        <v>-</v>
      </c>
      <c r="DS509" s="24" t="str">
        <f>IF(DP509&gt;0,WORKDAY(DN509,10),"-")</f>
        <v>-</v>
      </c>
      <c r="DT509" s="5"/>
      <c r="DU509" s="5"/>
      <c r="DV509" s="24" t="str">
        <f>IF(DU509&gt;0,WORKDAY(DR509,10),"-")</f>
        <v>-</v>
      </c>
      <c r="DW509" s="24" t="str">
        <f>IF(DU509&gt;0,WORKDAY(DS509,10),"-")</f>
        <v>-</v>
      </c>
      <c r="DX509" s="5"/>
      <c r="DY509" s="5"/>
      <c r="DZ509" s="54"/>
      <c r="EA509" s="24" t="str">
        <f>IF(DY509&gt;0,WORKDAY(DV509,10),"-")</f>
        <v>-</v>
      </c>
      <c r="EB509" s="24" t="str">
        <f>IF(DY509&gt;0,WORKDAY(DW509,10),"-")</f>
        <v>-</v>
      </c>
      <c r="EC509" s="5"/>
      <c r="ED509" s="5"/>
      <c r="EE509" s="24" t="str">
        <f>IF(ED509&gt;0,WORKDAY(EA509,10),"-")</f>
        <v>-</v>
      </c>
      <c r="EF509" s="24" t="str">
        <f>IF(ED509&gt;0,WORKDAY(EB509,10),"-")</f>
        <v>-</v>
      </c>
      <c r="EG509" s="5"/>
      <c r="EH509" s="5"/>
      <c r="EI509" s="54"/>
      <c r="EJ509" s="24" t="str">
        <f>IF(EH509&gt;0,WORKDAY(EE509,10),"-")</f>
        <v>-</v>
      </c>
      <c r="EK509" s="24" t="str">
        <f>IF(EH509&gt;0,WORKDAY(EF509,10),"-")</f>
        <v>-</v>
      </c>
      <c r="EL509" s="5"/>
      <c r="EM509" s="5"/>
      <c r="EN509" s="24" t="str">
        <f>IF(EM509&gt;0,WORKDAY(EJ509,10),"-")</f>
        <v>-</v>
      </c>
      <c r="EO509" s="24" t="str">
        <f>IF(EM509&gt;0,WORKDAY(EK509,10),"-")</f>
        <v>-</v>
      </c>
      <c r="EP509" s="5"/>
      <c r="EQ509" s="5"/>
      <c r="ER509" s="54"/>
      <c r="ES509" s="54"/>
      <c r="ET509" s="54"/>
      <c r="EU509" s="54"/>
      <c r="EV509" s="54"/>
      <c r="EW509" s="24"/>
      <c r="EX509" s="24"/>
      <c r="EY509" s="167"/>
      <c r="EZ509" s="167"/>
      <c r="FA509" s="193"/>
      <c r="FB509" s="214">
        <v>44216</v>
      </c>
      <c r="FC509" s="214">
        <f ca="1">IF(BK509&gt;0,IF(DC509&gt;0,WORKDAY(DB509,20),IF(CT509&gt;0,WORKDAY(CS509,30),IF(CO509&gt;0,WORKDAY(CN509,40),FB509))),"-")</f>
        <v>44216</v>
      </c>
      <c r="FD509" s="167"/>
      <c r="FE509" s="167"/>
      <c r="FF509" s="24" t="str">
        <f>IF(FE509&gt;0,WORKDAY(FB509,10),"-")</f>
        <v>-</v>
      </c>
      <c r="FG509" s="24" t="str">
        <f>IF(FE509&gt;0,WORKDAY(FC509,10),"-")</f>
        <v>-</v>
      </c>
      <c r="FH509" s="5"/>
      <c r="FI509" s="5"/>
      <c r="FJ509" s="34"/>
      <c r="FK509" s="24"/>
      <c r="FL509" s="24">
        <f>FK509</f>
        <v>0</v>
      </c>
      <c r="FM509" s="5"/>
      <c r="FN509" s="5"/>
      <c r="FO509" s="24" t="str">
        <f>IF(FN509&gt;0,WORKDAY(FK509,10),"-")</f>
        <v>-</v>
      </c>
      <c r="FP509" s="24" t="str">
        <f>IF(FN509&gt;0,WORKDAY(FL509,10),"-")</f>
        <v>-</v>
      </c>
      <c r="FQ509" s="5"/>
      <c r="FR509" s="5"/>
      <c r="FS509" s="54"/>
      <c r="FT509" s="24"/>
      <c r="FU509" s="24">
        <f>FT509</f>
        <v>0</v>
      </c>
      <c r="FV509" s="5"/>
      <c r="FW509" s="5"/>
      <c r="FX509" s="24" t="str">
        <f>IF(FW509&gt;0,WORKDAY(FT509,10),"-")</f>
        <v>-</v>
      </c>
      <c r="FY509" s="24" t="str">
        <f>IF(FW509&gt;0,WORKDAY(FU509,10),"-")</f>
        <v>-</v>
      </c>
      <c r="FZ509" s="5"/>
      <c r="GA509" s="5"/>
      <c r="GB509" s="54"/>
      <c r="GC509" s="54"/>
      <c r="GD509" s="54"/>
      <c r="GE509" s="54"/>
      <c r="GF509" s="54"/>
      <c r="GG509" s="54"/>
      <c r="GH509" s="54"/>
      <c r="GI509" s="54"/>
      <c r="GJ509" s="54"/>
      <c r="GK509" s="54"/>
      <c r="GL509" s="54"/>
      <c r="GM509" s="54"/>
      <c r="GN509" s="54"/>
      <c r="GO509" s="54"/>
      <c r="GP509" s="54"/>
      <c r="GQ509" s="54"/>
      <c r="GR509" s="54"/>
      <c r="GS509" s="54"/>
      <c r="GT509" s="54"/>
      <c r="GU509" s="54"/>
      <c r="GV509" s="54"/>
      <c r="GW509" s="54"/>
      <c r="GX509" s="54"/>
      <c r="GY509" s="54"/>
      <c r="GZ509" s="193"/>
      <c r="HA509" s="54"/>
      <c r="HB509" s="54"/>
      <c r="HC509" s="54"/>
      <c r="HD509" s="34">
        <f t="shared" ca="1" si="432"/>
        <v>1</v>
      </c>
      <c r="HE509" s="25">
        <f t="shared" ca="1" si="457"/>
        <v>6.8389057750759875E-4</v>
      </c>
      <c r="HF509" s="25">
        <f t="shared" ca="1" si="458"/>
        <v>1.5197568389057751E-3</v>
      </c>
      <c r="HG509" s="25">
        <f t="shared" ca="1" si="459"/>
        <v>9.0543259557344079E-4</v>
      </c>
      <c r="HH509" s="25">
        <f t="shared" ca="1" si="460"/>
        <v>2.012072434607646E-3</v>
      </c>
      <c r="HI509" s="25"/>
      <c r="HJ509" s="25"/>
      <c r="HK509" s="5"/>
      <c r="HL509" s="24">
        <f t="shared" ca="1" si="427"/>
        <v>44243</v>
      </c>
      <c r="HM509" s="107"/>
      <c r="HN509" s="85"/>
      <c r="HO509" s="204" t="str">
        <f t="shared" si="433"/>
        <v>ожидание A1</v>
      </c>
      <c r="HP509" s="204" t="str">
        <f t="shared" si="434"/>
        <v>не выгружено 00</v>
      </c>
      <c r="HQ509" s="182" t="str">
        <f t="shared" si="435"/>
        <v>выгружено A1</v>
      </c>
      <c r="HR509" s="182" t="str">
        <f t="shared" si="436"/>
        <v>ожидание A1</v>
      </c>
      <c r="HS509" s="182" t="b">
        <f t="shared" si="437"/>
        <v>0</v>
      </c>
      <c r="HT509" s="182" t="str">
        <f t="shared" si="438"/>
        <v>ожидание замечаний</v>
      </c>
      <c r="HU509" s="182" t="str">
        <f t="shared" si="439"/>
        <v>0055-P2-GA1-CPC-TRM-00657</v>
      </c>
      <c r="HV509" s="191">
        <f t="shared" si="440"/>
        <v>44243</v>
      </c>
      <c r="HW509" s="184" t="str">
        <f t="shared" si="441"/>
        <v>ожидание A1</v>
      </c>
      <c r="HX509" s="191" t="str">
        <f t="shared" si="442"/>
        <v>ожидание A1</v>
      </c>
      <c r="HY509" s="183"/>
      <c r="HZ509" s="182" t="str">
        <f t="shared" si="443"/>
        <v>выгружено</v>
      </c>
      <c r="IA509" s="182" t="str">
        <f t="shared" si="444"/>
        <v>A1</v>
      </c>
      <c r="IB509" s="182" t="str">
        <f t="shared" si="445"/>
        <v>ожидание замечаний к ревизии</v>
      </c>
      <c r="IC509" s="182" t="str">
        <f t="shared" si="446"/>
        <v>A1</v>
      </c>
      <c r="ID509" s="182" t="str">
        <f t="shared" si="447"/>
        <v>A1</v>
      </c>
      <c r="IE509" s="185" t="str">
        <f t="shared" si="448"/>
        <v>1</v>
      </c>
      <c r="IF509" s="135" t="s">
        <v>705</v>
      </c>
      <c r="IG509" s="181">
        <v>1</v>
      </c>
      <c r="IH509" s="85"/>
      <c r="II509" s="85"/>
      <c r="IJ509" s="85"/>
      <c r="IK509" s="85"/>
      <c r="IL509" s="85"/>
      <c r="IM509" s="85"/>
      <c r="IN509" s="85"/>
      <c r="IO509" s="85"/>
      <c r="IP509" s="85"/>
      <c r="IQ509" s="85"/>
      <c r="IR509" s="85"/>
      <c r="IS509" s="85"/>
      <c r="IT509" s="85"/>
      <c r="IU509" s="85"/>
      <c r="IV509" s="85"/>
      <c r="IW509" s="85"/>
      <c r="IX509" s="85"/>
      <c r="IY509" s="85"/>
      <c r="IZ509" s="85"/>
      <c r="JA509" s="85"/>
      <c r="JB509" s="85"/>
      <c r="JC509" s="85"/>
      <c r="JD509" s="85"/>
      <c r="JE509" s="85"/>
      <c r="JF509" s="85"/>
      <c r="JG509" s="85"/>
      <c r="JH509" s="85"/>
      <c r="JI509" s="85"/>
      <c r="JJ509" s="85"/>
      <c r="JK509" s="85"/>
      <c r="JL509" s="85"/>
      <c r="JM509" s="85"/>
      <c r="JN509" s="85"/>
      <c r="JO509" s="85"/>
      <c r="JP509" s="85"/>
      <c r="JQ509" s="85"/>
      <c r="JR509" s="85"/>
      <c r="JS509" s="85"/>
      <c r="JT509" s="85"/>
      <c r="JU509" s="85"/>
      <c r="JV509" s="85"/>
      <c r="JW509" s="85"/>
      <c r="JX509" s="85"/>
      <c r="JY509" s="85"/>
      <c r="JZ509" s="85"/>
      <c r="KA509" s="85"/>
      <c r="KB509" s="85"/>
      <c r="KC509" s="85"/>
    </row>
    <row r="510" spans="1:289" s="57" customFormat="1" ht="57" hidden="1" customHeight="1">
      <c r="A510" s="42"/>
      <c r="B510" s="19" t="s">
        <v>156</v>
      </c>
      <c r="C510" s="19" t="s">
        <v>157</v>
      </c>
      <c r="D510" s="5"/>
      <c r="E510" s="5"/>
      <c r="F510" s="5"/>
      <c r="G510" s="5"/>
      <c r="H510" s="5" t="s">
        <v>727</v>
      </c>
      <c r="I510" s="5" t="s">
        <v>736</v>
      </c>
      <c r="J510" s="5"/>
      <c r="K510" s="5"/>
      <c r="L510" s="5"/>
      <c r="M510" s="5"/>
      <c r="N510" s="5"/>
      <c r="O510" s="5"/>
      <c r="P510" s="5" t="s">
        <v>753</v>
      </c>
      <c r="Q510" s="5" t="s">
        <v>754</v>
      </c>
      <c r="R510" s="5" t="s">
        <v>209</v>
      </c>
      <c r="S510" s="5" t="s">
        <v>362</v>
      </c>
      <c r="T510" s="5" t="s">
        <v>370</v>
      </c>
      <c r="U510" s="5" t="s">
        <v>158</v>
      </c>
      <c r="V510" s="5"/>
      <c r="W510" s="19" t="str">
        <f>CONCATENATE(X510,"-",Y510,"-",Z510,AA510,,AB510,"-",AC510)</f>
        <v>5-11-JGMCN-0001</v>
      </c>
      <c r="X510" s="19" t="s">
        <v>755</v>
      </c>
      <c r="Y510" s="19" t="s">
        <v>184</v>
      </c>
      <c r="Z510" s="19" t="s">
        <v>179</v>
      </c>
      <c r="AA510" s="19" t="s">
        <v>305</v>
      </c>
      <c r="AB510" s="19" t="s">
        <v>304</v>
      </c>
      <c r="AC510" s="19" t="s">
        <v>188</v>
      </c>
      <c r="AD510" s="5"/>
      <c r="AE510" s="19">
        <v>4</v>
      </c>
      <c r="AF510" s="19" t="s">
        <v>180</v>
      </c>
      <c r="AG510" s="19" t="s">
        <v>184</v>
      </c>
      <c r="AH510" s="19">
        <v>522</v>
      </c>
      <c r="AI510" s="19" t="s">
        <v>225</v>
      </c>
      <c r="AJ510" s="5"/>
      <c r="AK510" s="5"/>
      <c r="AL510" s="5" t="s">
        <v>121</v>
      </c>
      <c r="AM510" s="5"/>
      <c r="AN510" s="5" t="s">
        <v>546</v>
      </c>
      <c r="AO510" s="5" t="str">
        <f>CONCATENATE("0055-",B510,"-",C510,"-","4",".",AE510,".",AF510,".",AG510,".",AH510,"-",AL510,".",AN510,"-",AI510)</f>
        <v>0055-CPC-GA1-4.4.3.11.522-ATH2.JH-0012</v>
      </c>
      <c r="AP510" s="5" t="str">
        <f>CONCATENATE("0055-",B510,"-",C510,"-","4",".",AE510,".",AF510,".",AG510,".",AH510,"-",AL510,"-",AN510,"-",AI510,"_",BD510,"_",U510)</f>
        <v>0055-CPC-GA1-4.4.3.11.522-ATH2-JH-0012_-_ER</v>
      </c>
      <c r="AQ510" s="13" t="s">
        <v>325</v>
      </c>
      <c r="AR510" s="13" t="s">
        <v>392</v>
      </c>
      <c r="AS510" s="13" t="s">
        <v>387</v>
      </c>
      <c r="AT510" s="13" t="s">
        <v>386</v>
      </c>
      <c r="AU510" s="13" t="s">
        <v>286</v>
      </c>
      <c r="AV510" s="13" t="s">
        <v>287</v>
      </c>
      <c r="AW510" s="13" t="str">
        <f>CONCATENATE(AQ510," ",AS510,CHAR(10),W510,CHAR(10),AU510)</f>
        <v>AGDS Marshalling Cabinet for NON-IS channels 
5-11-JGMCN-0001
Passport</v>
      </c>
      <c r="AX510" s="13" t="str">
        <f>CONCATENATE(AR510," ",AT510,CHAR(10),W510,CHAR(10),AV510)</f>
        <v>Шкаф кроссовый АСКЗ, аналоговые и дискретные сигналы, неискробезопасный
5-11-JGMCN-0001
Паспорт</v>
      </c>
      <c r="AY510" s="5"/>
      <c r="AZ510" s="5" t="s">
        <v>490</v>
      </c>
      <c r="BA510" s="5" t="s">
        <v>489</v>
      </c>
      <c r="BB510" s="5" t="str">
        <f>IF(FW510&gt;0,"02",IF(FN510&gt;0,"01",IF(FE510&gt;0,"00",IF(EM510&gt;0,"G1",IF(ED510&gt;0,"F1",IF(DU510&gt;0,"E1",IF(DL510&gt;0,"D1",IF(DC510&gt;0,"C1",IF(CT510&gt;0,"B1",IF(BM510&gt;0,"A1","-"))))))))))</f>
        <v>-</v>
      </c>
      <c r="BC510" s="167" t="str">
        <f t="shared" si="482"/>
        <v>-</v>
      </c>
      <c r="BD510" s="5" t="str">
        <f t="shared" si="483"/>
        <v>-</v>
      </c>
      <c r="BE510" s="5"/>
      <c r="BF510" s="5"/>
      <c r="BG510" s="12"/>
      <c r="BH510" s="5"/>
      <c r="BI510" s="5"/>
      <c r="BJ510" s="54">
        <f>FB510-(28+15)</f>
        <v>44227</v>
      </c>
      <c r="BK510" s="54">
        <f ca="1">IF(BM510&gt;0,BL510,IF(BJ510&lt;TODAY(),WORKDAY(TODAY(),10),BJ510))</f>
        <v>44294</v>
      </c>
      <c r="BL510" s="54"/>
      <c r="BM510" s="5"/>
      <c r="BN510" s="167"/>
      <c r="BO510" s="167"/>
      <c r="BP510" s="167"/>
      <c r="BQ510" s="167"/>
      <c r="BR510" s="157"/>
      <c r="BS510" s="157"/>
      <c r="BT510" s="157"/>
      <c r="BU510" s="157"/>
      <c r="BV510" s="157"/>
      <c r="BW510" s="147"/>
      <c r="BX510" s="147"/>
      <c r="BY510" s="147"/>
      <c r="BZ510" s="147"/>
      <c r="CA510" s="147"/>
      <c r="CB510" s="125"/>
      <c r="CC510" s="125"/>
      <c r="CD510" s="125"/>
      <c r="CE510" s="125"/>
      <c r="CF510" s="125"/>
      <c r="CG510" s="125"/>
      <c r="CH510" s="125"/>
      <c r="CI510" s="125"/>
      <c r="CJ510" s="125"/>
      <c r="CK510" s="125"/>
      <c r="CL510" s="24">
        <f>WORKDAY(BJ510,20)</f>
        <v>44253</v>
      </c>
      <c r="CM510" s="24" t="str">
        <f>IF(BM510&gt;0,WORKDAY(BK510,10),"-")</f>
        <v>-</v>
      </c>
      <c r="CN510" s="54"/>
      <c r="CO510" s="117"/>
      <c r="CP510" s="34">
        <v>3</v>
      </c>
      <c r="CQ510" s="24">
        <f>WORKDAY(CL510,10)</f>
        <v>44267</v>
      </c>
      <c r="CR510" s="24" t="str">
        <f>IF(CO510&gt;0,WORKDAY(CM510,10),"-")</f>
        <v>-</v>
      </c>
      <c r="CS510" s="54"/>
      <c r="CT510" s="5"/>
      <c r="CU510" s="24" t="str">
        <f>IF(CT510&gt;0,WORKDAY(CQ510,10),"-")</f>
        <v>-</v>
      </c>
      <c r="CV510" s="24" t="str">
        <f>IF(CT510&gt;0,WORKDAY(CR510,10),"-")</f>
        <v>-</v>
      </c>
      <c r="CW510" s="54"/>
      <c r="CX510" s="5"/>
      <c r="CY510" s="34"/>
      <c r="CZ510" s="24" t="str">
        <f>IF(CX510&gt;0,WORKDAY(CU510,10),"-")</f>
        <v>-</v>
      </c>
      <c r="DA510" s="24" t="str">
        <f>IF(CX510&gt;0,WORKDAY(CV510,10),"-")</f>
        <v>-</v>
      </c>
      <c r="DB510" s="24"/>
      <c r="DC510" s="5"/>
      <c r="DD510" s="24" t="str">
        <f>IF(DC510&gt;0,WORKDAY(CZ510,10),"-")</f>
        <v>-</v>
      </c>
      <c r="DE510" s="24" t="str">
        <f>IF(DC510&gt;0,WORKDAY(DA510,10),"-")</f>
        <v>-</v>
      </c>
      <c r="DF510" s="5"/>
      <c r="DG510" s="5"/>
      <c r="DH510" s="54"/>
      <c r="DI510" s="24" t="str">
        <f>IF(DG510&gt;0,WORKDAY(DD510,10),"-")</f>
        <v>-</v>
      </c>
      <c r="DJ510" s="24" t="str">
        <f>IF(DG510&gt;0,WORKDAY(DE510,10),"-")</f>
        <v>-</v>
      </c>
      <c r="DK510" s="5"/>
      <c r="DL510" s="5"/>
      <c r="DM510" s="24" t="str">
        <f>IF(DL510&gt;0,WORKDAY(DI510,10),"-")</f>
        <v>-</v>
      </c>
      <c r="DN510" s="24" t="str">
        <f>IF(DL510&gt;0,WORKDAY(DJ510,10),"-")</f>
        <v>-</v>
      </c>
      <c r="DO510" s="5"/>
      <c r="DP510" s="5"/>
      <c r="DQ510" s="54"/>
      <c r="DR510" s="24" t="str">
        <f>IF(DP510&gt;0,WORKDAY(DM510,10),"-")</f>
        <v>-</v>
      </c>
      <c r="DS510" s="24" t="str">
        <f>IF(DP510&gt;0,WORKDAY(DN510,10),"-")</f>
        <v>-</v>
      </c>
      <c r="DT510" s="5"/>
      <c r="DU510" s="5"/>
      <c r="DV510" s="24" t="str">
        <f>IF(DU510&gt;0,WORKDAY(DR510,10),"-")</f>
        <v>-</v>
      </c>
      <c r="DW510" s="24" t="str">
        <f>IF(DU510&gt;0,WORKDAY(DS510,10),"-")</f>
        <v>-</v>
      </c>
      <c r="DX510" s="5"/>
      <c r="DY510" s="5"/>
      <c r="DZ510" s="54"/>
      <c r="EA510" s="24" t="str">
        <f>IF(DY510&gt;0,WORKDAY(DV510,10),"-")</f>
        <v>-</v>
      </c>
      <c r="EB510" s="24" t="str">
        <f>IF(DY510&gt;0,WORKDAY(DW510,10),"-")</f>
        <v>-</v>
      </c>
      <c r="EC510" s="5"/>
      <c r="ED510" s="5"/>
      <c r="EE510" s="24" t="str">
        <f>IF(ED510&gt;0,WORKDAY(EA510,10),"-")</f>
        <v>-</v>
      </c>
      <c r="EF510" s="24" t="str">
        <f>IF(ED510&gt;0,WORKDAY(EB510,10),"-")</f>
        <v>-</v>
      </c>
      <c r="EG510" s="5"/>
      <c r="EH510" s="5"/>
      <c r="EI510" s="54"/>
      <c r="EJ510" s="24" t="str">
        <f>IF(EH510&gt;0,WORKDAY(EE510,10),"-")</f>
        <v>-</v>
      </c>
      <c r="EK510" s="24" t="str">
        <f>IF(EH510&gt;0,WORKDAY(EF510,10),"-")</f>
        <v>-</v>
      </c>
      <c r="EL510" s="5"/>
      <c r="EM510" s="5"/>
      <c r="EN510" s="24" t="str">
        <f>IF(EM510&gt;0,WORKDAY(EJ510,10),"-")</f>
        <v>-</v>
      </c>
      <c r="EO510" s="24" t="str">
        <f>IF(EM510&gt;0,WORKDAY(EK510,10),"-")</f>
        <v>-</v>
      </c>
      <c r="EP510" s="5"/>
      <c r="EQ510" s="5"/>
      <c r="ER510" s="54"/>
      <c r="ES510" s="54"/>
      <c r="ET510" s="54"/>
      <c r="EU510" s="54"/>
      <c r="EV510" s="54"/>
      <c r="EW510" s="24"/>
      <c r="EX510" s="24"/>
      <c r="EY510" s="167"/>
      <c r="EZ510" s="167"/>
      <c r="FA510" s="193"/>
      <c r="FB510" s="214">
        <v>44270</v>
      </c>
      <c r="FC510" s="214">
        <f ca="1">IF(BK510&gt;0,IF(DC510&gt;0,WORKDAY(DB510,20),IF(CT510&gt;0,WORKDAY(CS510,30),IF(CO510&gt;0,WORKDAY(CN510,40),FB510))),"-")</f>
        <v>44270</v>
      </c>
      <c r="FD510" s="167"/>
      <c r="FE510" s="167"/>
      <c r="FF510" s="24" t="str">
        <f>IF(FE510&gt;0,WORKDAY(FB510,10),"-")</f>
        <v>-</v>
      </c>
      <c r="FG510" s="24" t="str">
        <f>IF(FE510&gt;0,WORKDAY(FC510,10),"-")</f>
        <v>-</v>
      </c>
      <c r="FH510" s="167"/>
      <c r="FI510" s="167"/>
      <c r="FJ510" s="196">
        <v>1</v>
      </c>
      <c r="FK510" s="24"/>
      <c r="FL510" s="24">
        <f>FK510</f>
        <v>0</v>
      </c>
      <c r="FM510" s="5"/>
      <c r="FN510" s="5"/>
      <c r="FO510" s="24" t="str">
        <f>IF(FN510&gt;0,WORKDAY(FK510,10),"-")</f>
        <v>-</v>
      </c>
      <c r="FP510" s="24" t="str">
        <f>IF(FN510&gt;0,WORKDAY(FL510,10),"-")</f>
        <v>-</v>
      </c>
      <c r="FQ510" s="5"/>
      <c r="FR510" s="5"/>
      <c r="FS510" s="54"/>
      <c r="FT510" s="24"/>
      <c r="FU510" s="24">
        <f>FT510</f>
        <v>0</v>
      </c>
      <c r="FV510" s="5"/>
      <c r="FW510" s="5"/>
      <c r="FX510" s="24" t="str">
        <f>IF(FW510&gt;0,WORKDAY(FT510,10),"-")</f>
        <v>-</v>
      </c>
      <c r="FY510" s="24" t="str">
        <f>IF(FW510&gt;0,WORKDAY(FU510,10),"-")</f>
        <v>-</v>
      </c>
      <c r="FZ510" s="5"/>
      <c r="GA510" s="5"/>
      <c r="GB510" s="54"/>
      <c r="GC510" s="54"/>
      <c r="GD510" s="54"/>
      <c r="GE510" s="54"/>
      <c r="GF510" s="54"/>
      <c r="GG510" s="54"/>
      <c r="GH510" s="54"/>
      <c r="GI510" s="54"/>
      <c r="GJ510" s="54"/>
      <c r="GK510" s="54"/>
      <c r="GL510" s="54"/>
      <c r="GM510" s="54"/>
      <c r="GN510" s="54"/>
      <c r="GO510" s="54"/>
      <c r="GP510" s="54"/>
      <c r="GQ510" s="54"/>
      <c r="GR510" s="54"/>
      <c r="GS510" s="54"/>
      <c r="GT510" s="54"/>
      <c r="GU510" s="54"/>
      <c r="GV510" s="54"/>
      <c r="GW510" s="54"/>
      <c r="GX510" s="54"/>
      <c r="GY510" s="54"/>
      <c r="GZ510" s="193"/>
      <c r="HA510" s="54"/>
      <c r="HB510" s="54"/>
      <c r="HC510" s="54"/>
      <c r="HD510" s="34">
        <f t="shared" ca="1" si="432"/>
        <v>1</v>
      </c>
      <c r="HE510" s="25">
        <f t="shared" si="457"/>
        <v>0</v>
      </c>
      <c r="HF510" s="25">
        <f t="shared" ca="1" si="458"/>
        <v>1.5197568389057751E-3</v>
      </c>
      <c r="HG510" s="25">
        <f t="shared" si="459"/>
        <v>0</v>
      </c>
      <c r="HH510" s="25">
        <f t="shared" ca="1" si="460"/>
        <v>2.012072434607646E-3</v>
      </c>
      <c r="HI510" s="25"/>
      <c r="HJ510" s="25"/>
      <c r="HK510" s="5"/>
      <c r="HL510" s="24" t="str">
        <f t="shared" ref="HL510:HL549" ca="1" si="484">IF(BK510&gt;0,IF(DC510&gt;0,DB510,IF(CT510&gt;0,CS510,IF(BM510&gt;0,BL510,"-"))),"-")</f>
        <v>-</v>
      </c>
      <c r="HM510" s="107"/>
      <c r="HN510" s="85"/>
      <c r="HO510" s="204" t="str">
        <f t="shared" si="433"/>
        <v>не выгружено A1</v>
      </c>
      <c r="HP510" s="204" t="str">
        <f t="shared" si="434"/>
        <v>не выгружено 00</v>
      </c>
      <c r="HQ510" s="182" t="str">
        <f t="shared" si="435"/>
        <v>не выгружено A1</v>
      </c>
      <c r="HR510" s="182" t="str">
        <f t="shared" si="436"/>
        <v>не выгружено A1</v>
      </c>
      <c r="HS510" s="182" t="b">
        <f t="shared" si="437"/>
        <v>0</v>
      </c>
      <c r="HT510" s="182" t="str">
        <f t="shared" si="438"/>
        <v>не выгружено A1</v>
      </c>
      <c r="HU510" s="182" t="str">
        <f t="shared" si="439"/>
        <v>не выгружено A1</v>
      </c>
      <c r="HV510" s="191" t="str">
        <f t="shared" si="440"/>
        <v>не выгружено A1</v>
      </c>
      <c r="HW510" s="184" t="str">
        <f t="shared" si="441"/>
        <v>не выгружено A1</v>
      </c>
      <c r="HX510" s="191" t="str">
        <f t="shared" si="442"/>
        <v>не выгружено A1</v>
      </c>
      <c r="HY510" s="183"/>
      <c r="HZ510" s="182" t="str">
        <f t="shared" si="443"/>
        <v>не выгружено</v>
      </c>
      <c r="IA510" s="182" t="str">
        <f t="shared" si="444"/>
        <v>A1</v>
      </c>
      <c r="IB510" s="182" t="str">
        <f t="shared" si="445"/>
        <v>не выгружено</v>
      </c>
      <c r="IC510" s="182" t="str">
        <f t="shared" si="446"/>
        <v>A1</v>
      </c>
      <c r="ID510" s="182" t="str">
        <f t="shared" si="447"/>
        <v>A1</v>
      </c>
      <c r="IE510" s="185" t="str">
        <f t="shared" si="448"/>
        <v>выгрузить A1</v>
      </c>
      <c r="IF510" s="135" t="s">
        <v>705</v>
      </c>
      <c r="IG510" s="181">
        <v>1</v>
      </c>
      <c r="IH510" s="85"/>
      <c r="II510" s="85"/>
      <c r="IJ510" s="85"/>
      <c r="IK510" s="85"/>
      <c r="IL510" s="85"/>
      <c r="IM510" s="85"/>
      <c r="IN510" s="85"/>
      <c r="IO510" s="85"/>
      <c r="IP510" s="85"/>
      <c r="IQ510" s="85"/>
      <c r="IR510" s="85"/>
      <c r="IS510" s="85"/>
      <c r="IT510" s="85"/>
      <c r="IU510" s="85"/>
      <c r="IV510" s="85"/>
      <c r="IW510" s="85"/>
      <c r="IX510" s="85"/>
      <c r="IY510" s="85"/>
      <c r="IZ510" s="85"/>
      <c r="JA510" s="85"/>
      <c r="JB510" s="85"/>
      <c r="JC510" s="85"/>
      <c r="JD510" s="85"/>
      <c r="JE510" s="85"/>
      <c r="JF510" s="85"/>
      <c r="JG510" s="85"/>
      <c r="JH510" s="85"/>
      <c r="JI510" s="85"/>
      <c r="JJ510" s="85"/>
      <c r="JK510" s="85"/>
      <c r="JL510" s="85"/>
      <c r="JM510" s="85"/>
      <c r="JN510" s="85"/>
      <c r="JO510" s="85"/>
      <c r="JP510" s="85"/>
      <c r="JQ510" s="85"/>
      <c r="JR510" s="85"/>
      <c r="JS510" s="85"/>
      <c r="JT510" s="85"/>
      <c r="JU510" s="85"/>
      <c r="JV510" s="85"/>
      <c r="JW510" s="85"/>
      <c r="JX510" s="85"/>
      <c r="JY510" s="85"/>
      <c r="JZ510" s="85"/>
      <c r="KA510" s="85"/>
      <c r="KB510" s="85"/>
      <c r="KC510" s="85"/>
    </row>
    <row r="511" spans="1:289" s="87" customFormat="1" ht="15" hidden="1" customHeight="1">
      <c r="A511" s="17"/>
      <c r="B511" s="20"/>
      <c r="C511" s="20"/>
      <c r="D511" s="18"/>
      <c r="E511" s="18"/>
      <c r="F511" s="18"/>
      <c r="G511" s="18"/>
      <c r="H511" s="18"/>
      <c r="I511" s="18"/>
      <c r="J511" s="18"/>
      <c r="K511" s="18"/>
      <c r="L511" s="18"/>
      <c r="M511" s="18"/>
      <c r="N511" s="18"/>
      <c r="O511" s="18"/>
      <c r="P511" s="18"/>
      <c r="Q511" s="18"/>
      <c r="R511" s="18"/>
      <c r="S511" s="18"/>
      <c r="T511" s="18"/>
      <c r="U511" s="18"/>
      <c r="V511" s="18"/>
      <c r="W511" s="20"/>
      <c r="X511" s="20"/>
      <c r="Y511" s="20"/>
      <c r="Z511" s="20"/>
      <c r="AA511" s="20"/>
      <c r="AB511" s="20"/>
      <c r="AC511" s="20"/>
      <c r="AD511" s="18"/>
      <c r="AE511" s="20"/>
      <c r="AF511" s="20"/>
      <c r="AG511" s="20"/>
      <c r="AH511" s="20"/>
      <c r="AI511" s="20"/>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71"/>
      <c r="BO511" s="171"/>
      <c r="BP511" s="171"/>
      <c r="BQ511" s="171"/>
      <c r="BR511" s="161"/>
      <c r="BS511" s="161"/>
      <c r="BT511" s="161"/>
      <c r="BU511" s="161"/>
      <c r="BV511" s="161"/>
      <c r="BW511" s="151"/>
      <c r="BX511" s="151"/>
      <c r="BY511" s="151"/>
      <c r="BZ511" s="151"/>
      <c r="CA511" s="151"/>
      <c r="CB511" s="129"/>
      <c r="CC511" s="129"/>
      <c r="CD511" s="129"/>
      <c r="CE511" s="129"/>
      <c r="CF511" s="129"/>
      <c r="CG511" s="129"/>
      <c r="CH511" s="129"/>
      <c r="CI511" s="129"/>
      <c r="CJ511" s="129"/>
      <c r="CK511" s="129"/>
      <c r="CL511" s="18"/>
      <c r="CM511" s="18"/>
      <c r="CN511" s="18"/>
      <c r="CO511" s="118"/>
      <c r="CP511" s="48"/>
      <c r="CQ511" s="18"/>
      <c r="CR511" s="18"/>
      <c r="CS511" s="18"/>
      <c r="CT511" s="18"/>
      <c r="CU511" s="18"/>
      <c r="CV511" s="18"/>
      <c r="CW511" s="18"/>
      <c r="CX511" s="18"/>
      <c r="CY511" s="34"/>
      <c r="CZ511" s="18"/>
      <c r="DA511" s="18"/>
      <c r="DB511" s="18"/>
      <c r="DC511" s="18"/>
      <c r="DD511" s="18"/>
      <c r="DE511" s="18"/>
      <c r="DF511" s="18"/>
      <c r="DG511" s="18"/>
      <c r="DH511" s="45"/>
      <c r="DI511" s="18"/>
      <c r="DJ511" s="18"/>
      <c r="DK511" s="18"/>
      <c r="DL511" s="18"/>
      <c r="DM511" s="18"/>
      <c r="DN511" s="18"/>
      <c r="DO511" s="18"/>
      <c r="DP511" s="18"/>
      <c r="DQ511" s="45"/>
      <c r="DR511" s="18"/>
      <c r="DS511" s="18"/>
      <c r="DT511" s="18"/>
      <c r="DU511" s="18"/>
      <c r="DV511" s="18"/>
      <c r="DW511" s="18"/>
      <c r="DX511" s="18"/>
      <c r="DY511" s="18"/>
      <c r="DZ511" s="45"/>
      <c r="EA511" s="18"/>
      <c r="EB511" s="18"/>
      <c r="EC511" s="18"/>
      <c r="ED511" s="18"/>
      <c r="EE511" s="18"/>
      <c r="EF511" s="18"/>
      <c r="EG511" s="18"/>
      <c r="EH511" s="18"/>
      <c r="EI511" s="45"/>
      <c r="EJ511" s="18"/>
      <c r="EK511" s="18"/>
      <c r="EL511" s="18"/>
      <c r="EM511" s="18"/>
      <c r="EN511" s="18"/>
      <c r="EO511" s="18"/>
      <c r="EP511" s="18"/>
      <c r="EQ511" s="18"/>
      <c r="ER511" s="45"/>
      <c r="ES511" s="110"/>
      <c r="ET511" s="110"/>
      <c r="EU511" s="110"/>
      <c r="EV511" s="110"/>
      <c r="EW511" s="192"/>
      <c r="EX511" s="192"/>
      <c r="EY511" s="192"/>
      <c r="EZ511" s="192"/>
      <c r="FA511" s="199"/>
      <c r="FB511" s="214"/>
      <c r="FC511" s="214"/>
      <c r="FD511" s="18"/>
      <c r="FE511" s="18"/>
      <c r="FF511" s="18"/>
      <c r="FG511" s="18"/>
      <c r="FH511" s="18"/>
      <c r="FI511" s="18"/>
      <c r="FJ511" s="34"/>
      <c r="FK511" s="18"/>
      <c r="FL511" s="18"/>
      <c r="FM511" s="18"/>
      <c r="FN511" s="18"/>
      <c r="FO511" s="18"/>
      <c r="FP511" s="18"/>
      <c r="FQ511" s="18"/>
      <c r="FR511" s="18"/>
      <c r="FS511" s="45"/>
      <c r="FT511" s="18"/>
      <c r="FU511" s="18"/>
      <c r="FV511" s="18"/>
      <c r="FW511" s="18"/>
      <c r="FX511" s="18"/>
      <c r="FY511" s="18"/>
      <c r="FZ511" s="18"/>
      <c r="GA511" s="18"/>
      <c r="GB511" s="45"/>
      <c r="GC511" s="110"/>
      <c r="GD511" s="110"/>
      <c r="GE511" s="110"/>
      <c r="GF511" s="110"/>
      <c r="GG511" s="110"/>
      <c r="GH511" s="110"/>
      <c r="GI511" s="110"/>
      <c r="GJ511" s="110"/>
      <c r="GK511" s="110"/>
      <c r="GL511" s="110"/>
      <c r="GM511" s="110"/>
      <c r="GN511" s="110"/>
      <c r="GO511" s="110"/>
      <c r="GP511" s="110"/>
      <c r="GQ511" s="110"/>
      <c r="GR511" s="110"/>
      <c r="GS511" s="110"/>
      <c r="GT511" s="110"/>
      <c r="GU511" s="110"/>
      <c r="GV511" s="110"/>
      <c r="GW511" s="110"/>
      <c r="GX511" s="110"/>
      <c r="GY511" s="45"/>
      <c r="GZ511" s="199"/>
      <c r="HA511" s="110"/>
      <c r="HB511" s="110"/>
      <c r="HC511" s="110"/>
      <c r="HD511" s="34">
        <f t="shared" si="432"/>
        <v>0</v>
      </c>
      <c r="HE511" s="25">
        <f t="shared" si="457"/>
        <v>0</v>
      </c>
      <c r="HF511" s="25">
        <f t="shared" si="458"/>
        <v>0</v>
      </c>
      <c r="HG511" s="25">
        <f t="shared" si="459"/>
        <v>0</v>
      </c>
      <c r="HH511" s="25">
        <f t="shared" si="460"/>
        <v>0</v>
      </c>
      <c r="HI511" s="25"/>
      <c r="HJ511" s="18"/>
      <c r="HK511" s="18"/>
      <c r="HL511" s="24" t="str">
        <f t="shared" si="484"/>
        <v>-</v>
      </c>
      <c r="HM511" s="107"/>
      <c r="HN511" s="85"/>
      <c r="HO511" s="204" t="str">
        <f t="shared" si="433"/>
        <v>---/---</v>
      </c>
      <c r="HP511" s="204" t="str">
        <f t="shared" si="434"/>
        <v>---/---</v>
      </c>
      <c r="HQ511" s="182" t="str">
        <f t="shared" si="435"/>
        <v>---/---</v>
      </c>
      <c r="HR511" s="182" t="str">
        <f t="shared" si="436"/>
        <v>---/---</v>
      </c>
      <c r="HS511" s="182" t="b">
        <f t="shared" si="437"/>
        <v>0</v>
      </c>
      <c r="HT511" s="182" t="str">
        <f t="shared" si="438"/>
        <v>---/---</v>
      </c>
      <c r="HU511" s="182" t="str">
        <f t="shared" si="439"/>
        <v>---/---</v>
      </c>
      <c r="HV511" s="191" t="str">
        <f t="shared" si="440"/>
        <v>---/---</v>
      </c>
      <c r="HW511" s="184" t="str">
        <f t="shared" si="441"/>
        <v>---/---</v>
      </c>
      <c r="HX511" s="191" t="str">
        <f t="shared" si="442"/>
        <v>---/---</v>
      </c>
      <c r="HY511" s="183"/>
      <c r="HZ511" s="182" t="str">
        <f t="shared" si="443"/>
        <v>---/---</v>
      </c>
      <c r="IA511" s="182" t="str">
        <f t="shared" si="444"/>
        <v>---/---</v>
      </c>
      <c r="IB511" s="182" t="str">
        <f t="shared" si="445"/>
        <v>---/---</v>
      </c>
      <c r="IC511" s="182" t="str">
        <f t="shared" si="446"/>
        <v>---/---</v>
      </c>
      <c r="ID511" s="182" t="str">
        <f t="shared" si="447"/>
        <v>---/---</v>
      </c>
      <c r="IE511" s="185" t="str">
        <f t="shared" si="448"/>
        <v>---/---</v>
      </c>
      <c r="IF511" s="135" t="s">
        <v>717</v>
      </c>
      <c r="IG511" s="181">
        <v>1</v>
      </c>
      <c r="IH511" s="85"/>
      <c r="II511" s="85"/>
      <c r="IJ511" s="85"/>
      <c r="IK511" s="85"/>
      <c r="IL511" s="85"/>
      <c r="IM511" s="85"/>
      <c r="IN511" s="85"/>
      <c r="IO511" s="85"/>
      <c r="IP511" s="85"/>
      <c r="IQ511" s="85"/>
      <c r="IR511" s="85"/>
      <c r="IS511" s="85"/>
      <c r="IT511" s="85"/>
      <c r="IU511" s="85"/>
      <c r="IV511" s="85"/>
      <c r="IW511" s="85"/>
      <c r="IX511" s="85"/>
      <c r="IY511" s="85"/>
      <c r="IZ511" s="85"/>
      <c r="JA511" s="85"/>
      <c r="JB511" s="85"/>
      <c r="JC511" s="85"/>
      <c r="JD511" s="85"/>
      <c r="JE511" s="85"/>
      <c r="JF511" s="85"/>
      <c r="JG511" s="85"/>
      <c r="JH511" s="85"/>
      <c r="JI511" s="85"/>
      <c r="JJ511" s="85"/>
      <c r="JK511" s="85"/>
      <c r="JL511" s="85"/>
      <c r="JM511" s="85"/>
      <c r="JN511" s="85"/>
      <c r="JO511" s="85"/>
      <c r="JP511" s="85"/>
      <c r="JQ511" s="85"/>
      <c r="JR511" s="85"/>
      <c r="JS511" s="85"/>
      <c r="JT511" s="85"/>
      <c r="JU511" s="85"/>
      <c r="JV511" s="85"/>
      <c r="JW511" s="85"/>
      <c r="JX511" s="85"/>
      <c r="JY511" s="85"/>
      <c r="JZ511" s="85"/>
      <c r="KA511" s="85"/>
      <c r="KB511" s="85"/>
      <c r="KC511" s="85"/>
    </row>
    <row r="512" spans="1:289" s="57" customFormat="1" ht="45" hidden="1" customHeight="1">
      <c r="A512" s="17"/>
      <c r="B512" s="20"/>
      <c r="C512" s="20"/>
      <c r="D512" s="18"/>
      <c r="E512" s="18"/>
      <c r="F512" s="18"/>
      <c r="G512" s="18"/>
      <c r="H512" s="18"/>
      <c r="I512" s="18"/>
      <c r="J512" s="18"/>
      <c r="K512" s="18"/>
      <c r="L512" s="18"/>
      <c r="M512" s="18"/>
      <c r="N512" s="18"/>
      <c r="O512" s="18"/>
      <c r="P512" s="18"/>
      <c r="Q512" s="18"/>
      <c r="R512" s="18"/>
      <c r="S512" s="18"/>
      <c r="T512" s="18"/>
      <c r="U512" s="18"/>
      <c r="V512" s="18"/>
      <c r="W512" s="20"/>
      <c r="X512" s="20"/>
      <c r="Y512" s="20"/>
      <c r="Z512" s="20"/>
      <c r="AA512" s="20"/>
      <c r="AB512" s="20"/>
      <c r="AC512" s="20"/>
      <c r="AD512" s="18"/>
      <c r="AE512" s="20"/>
      <c r="AF512" s="20"/>
      <c r="AG512" s="20"/>
      <c r="AH512" s="20"/>
      <c r="AI512" s="20"/>
      <c r="AJ512" s="18"/>
      <c r="AK512" s="18"/>
      <c r="AL512" s="18"/>
      <c r="AM512" s="18"/>
      <c r="AN512" s="18"/>
      <c r="AO512" s="18"/>
      <c r="AP512" s="18"/>
      <c r="AQ512" s="39" t="s">
        <v>610</v>
      </c>
      <c r="AR512" s="39" t="s">
        <v>611</v>
      </c>
      <c r="AS512" s="39"/>
      <c r="AT512" s="39"/>
      <c r="AU512" s="39" t="s">
        <v>612</v>
      </c>
      <c r="AV512" s="39" t="s">
        <v>613</v>
      </c>
      <c r="AW512" s="39" t="s">
        <v>612</v>
      </c>
      <c r="AX512" s="39" t="s">
        <v>613</v>
      </c>
      <c r="AY512" s="18"/>
      <c r="AZ512" s="18"/>
      <c r="BA512" s="18"/>
      <c r="BB512" s="18"/>
      <c r="BC512" s="18"/>
      <c r="BD512" s="18"/>
      <c r="BE512" s="18"/>
      <c r="BF512" s="18"/>
      <c r="BG512" s="18"/>
      <c r="BH512" s="18"/>
      <c r="BI512" s="18"/>
      <c r="BJ512" s="18"/>
      <c r="BK512" s="18"/>
      <c r="BL512" s="18"/>
      <c r="BM512" s="18"/>
      <c r="BN512" s="171"/>
      <c r="BO512" s="171"/>
      <c r="BP512" s="171"/>
      <c r="BQ512" s="171"/>
      <c r="BR512" s="161"/>
      <c r="BS512" s="161"/>
      <c r="BT512" s="161"/>
      <c r="BU512" s="161"/>
      <c r="BV512" s="161"/>
      <c r="BW512" s="151"/>
      <c r="BX512" s="151"/>
      <c r="BY512" s="151"/>
      <c r="BZ512" s="151"/>
      <c r="CA512" s="151"/>
      <c r="CB512" s="129"/>
      <c r="CC512" s="129"/>
      <c r="CD512" s="129"/>
      <c r="CE512" s="129"/>
      <c r="CF512" s="129"/>
      <c r="CG512" s="129"/>
      <c r="CH512" s="129"/>
      <c r="CI512" s="129"/>
      <c r="CJ512" s="129"/>
      <c r="CK512" s="129"/>
      <c r="CL512" s="18"/>
      <c r="CM512" s="18"/>
      <c r="CN512" s="18"/>
      <c r="CO512" s="118"/>
      <c r="CP512" s="48"/>
      <c r="CQ512" s="18"/>
      <c r="CR512" s="18"/>
      <c r="CS512" s="18"/>
      <c r="CT512" s="18"/>
      <c r="CU512" s="18"/>
      <c r="CV512" s="18"/>
      <c r="CW512" s="18"/>
      <c r="CX512" s="18"/>
      <c r="CY512" s="34"/>
      <c r="CZ512" s="18"/>
      <c r="DA512" s="18"/>
      <c r="DB512" s="18"/>
      <c r="DC512" s="18"/>
      <c r="DD512" s="18"/>
      <c r="DE512" s="18"/>
      <c r="DF512" s="18"/>
      <c r="DG512" s="18"/>
      <c r="DH512" s="45"/>
      <c r="DI512" s="18"/>
      <c r="DJ512" s="18"/>
      <c r="DK512" s="18"/>
      <c r="DL512" s="18"/>
      <c r="DM512" s="18"/>
      <c r="DN512" s="18"/>
      <c r="DO512" s="18"/>
      <c r="DP512" s="18"/>
      <c r="DQ512" s="45"/>
      <c r="DR512" s="18"/>
      <c r="DS512" s="18"/>
      <c r="DT512" s="18"/>
      <c r="DU512" s="18"/>
      <c r="DV512" s="18"/>
      <c r="DW512" s="18"/>
      <c r="DX512" s="18"/>
      <c r="DY512" s="18"/>
      <c r="DZ512" s="45"/>
      <c r="EA512" s="18"/>
      <c r="EB512" s="18"/>
      <c r="EC512" s="18"/>
      <c r="ED512" s="18"/>
      <c r="EE512" s="18"/>
      <c r="EF512" s="18"/>
      <c r="EG512" s="18"/>
      <c r="EH512" s="18"/>
      <c r="EI512" s="45"/>
      <c r="EJ512" s="18"/>
      <c r="EK512" s="18"/>
      <c r="EL512" s="18"/>
      <c r="EM512" s="18"/>
      <c r="EN512" s="18"/>
      <c r="EO512" s="18"/>
      <c r="EP512" s="18"/>
      <c r="EQ512" s="18"/>
      <c r="ER512" s="45"/>
      <c r="ES512" s="110"/>
      <c r="ET512" s="110"/>
      <c r="EU512" s="110"/>
      <c r="EV512" s="110"/>
      <c r="EW512" s="192"/>
      <c r="EX512" s="192"/>
      <c r="EY512" s="192"/>
      <c r="EZ512" s="192"/>
      <c r="FA512" s="199"/>
      <c r="FB512" s="214" t="s">
        <v>351</v>
      </c>
      <c r="FC512" s="214" t="str">
        <f t="shared" ref="FC512:FC517" si="485">IF(BK512&gt;0,IF(DC512&gt;0,WORKDAY(DB512,20),IF(CT512&gt;0,WORKDAY(CS512,30),IF(CO512&gt;0,WORKDAY(CN512,40),FB512))),"-")</f>
        <v>-</v>
      </c>
      <c r="FD512" s="18"/>
      <c r="FE512" s="18"/>
      <c r="FF512" s="18"/>
      <c r="FG512" s="18"/>
      <c r="FH512" s="18"/>
      <c r="FI512" s="18"/>
      <c r="FJ512" s="34"/>
      <c r="FK512" s="40"/>
      <c r="FL512" s="40" t="e">
        <f>IF(#REF!&gt;0,IF(DL512&gt;0,WORKDAY(DK512,20),IF(DC512&gt;0,WORKDAY(DB512,30),IF(CX512&gt;0,WORKDAY(CW512,40),FK512))),"-")</f>
        <v>#REF!</v>
      </c>
      <c r="FM512" s="18"/>
      <c r="FN512" s="18"/>
      <c r="FO512" s="18"/>
      <c r="FP512" s="18"/>
      <c r="FQ512" s="18"/>
      <c r="FR512" s="18"/>
      <c r="FS512" s="45"/>
      <c r="FT512" s="40"/>
      <c r="FU512" s="40" t="e">
        <f>IF(#REF!&gt;0,IF(DU512&gt;0,WORKDAY(DT512,20),IF(DL512&gt;0,WORKDAY(DK512,30),IF(DG512&gt;0,WORKDAY(DF512,40),FT512))),"-")</f>
        <v>#REF!</v>
      </c>
      <c r="FV512" s="18"/>
      <c r="FW512" s="18"/>
      <c r="FX512" s="18"/>
      <c r="FY512" s="18"/>
      <c r="FZ512" s="18"/>
      <c r="GA512" s="18"/>
      <c r="GB512" s="45"/>
      <c r="GC512" s="110"/>
      <c r="GD512" s="110"/>
      <c r="GE512" s="110"/>
      <c r="GF512" s="110"/>
      <c r="GG512" s="110"/>
      <c r="GH512" s="110"/>
      <c r="GI512" s="110"/>
      <c r="GJ512" s="110"/>
      <c r="GK512" s="110"/>
      <c r="GL512" s="110"/>
      <c r="GM512" s="110"/>
      <c r="GN512" s="110"/>
      <c r="GO512" s="110"/>
      <c r="GP512" s="110"/>
      <c r="GQ512" s="110"/>
      <c r="GR512" s="110"/>
      <c r="GS512" s="110"/>
      <c r="GT512" s="110"/>
      <c r="GU512" s="110"/>
      <c r="GV512" s="110"/>
      <c r="GW512" s="110"/>
      <c r="GX512" s="110"/>
      <c r="GY512" s="45"/>
      <c r="GZ512" s="199"/>
      <c r="HA512" s="110"/>
      <c r="HB512" s="110"/>
      <c r="HC512" s="110"/>
      <c r="HD512" s="34">
        <f t="shared" si="432"/>
        <v>0</v>
      </c>
      <c r="HE512" s="25">
        <f t="shared" si="457"/>
        <v>0</v>
      </c>
      <c r="HF512" s="41">
        <f t="shared" si="458"/>
        <v>0</v>
      </c>
      <c r="HG512" s="25">
        <f t="shared" si="459"/>
        <v>0</v>
      </c>
      <c r="HH512" s="25">
        <f t="shared" si="460"/>
        <v>0</v>
      </c>
      <c r="HI512" s="41"/>
      <c r="HJ512" s="18"/>
      <c r="HK512" s="18"/>
      <c r="HL512" s="40" t="str">
        <f t="shared" si="484"/>
        <v>-</v>
      </c>
      <c r="HM512" s="107"/>
      <c r="HN512" s="85"/>
      <c r="HO512" s="204" t="str">
        <f t="shared" si="433"/>
        <v>---/---</v>
      </c>
      <c r="HP512" s="204" t="str">
        <f t="shared" si="434"/>
        <v>---/---</v>
      </c>
      <c r="HQ512" s="182" t="str">
        <f t="shared" si="435"/>
        <v>---/---</v>
      </c>
      <c r="HR512" s="182" t="str">
        <f t="shared" si="436"/>
        <v>---/---</v>
      </c>
      <c r="HS512" s="182" t="b">
        <f t="shared" si="437"/>
        <v>0</v>
      </c>
      <c r="HT512" s="182" t="str">
        <f t="shared" si="438"/>
        <v>---/---</v>
      </c>
      <c r="HU512" s="182" t="str">
        <f t="shared" si="439"/>
        <v>---/---</v>
      </c>
      <c r="HV512" s="191" t="str">
        <f t="shared" si="440"/>
        <v>---/---</v>
      </c>
      <c r="HW512" s="184" t="str">
        <f t="shared" si="441"/>
        <v>---/---</v>
      </c>
      <c r="HX512" s="191" t="str">
        <f t="shared" si="442"/>
        <v>---/---</v>
      </c>
      <c r="HY512" s="183"/>
      <c r="HZ512" s="182" t="str">
        <f t="shared" si="443"/>
        <v>---/---</v>
      </c>
      <c r="IA512" s="182" t="str">
        <f t="shared" si="444"/>
        <v>---/---</v>
      </c>
      <c r="IB512" s="182" t="str">
        <f t="shared" si="445"/>
        <v>---/---</v>
      </c>
      <c r="IC512" s="182" t="str">
        <f t="shared" si="446"/>
        <v>---/---</v>
      </c>
      <c r="ID512" s="182" t="str">
        <f t="shared" si="447"/>
        <v>---/---</v>
      </c>
      <c r="IE512" s="185" t="str">
        <f t="shared" si="448"/>
        <v>---/---</v>
      </c>
      <c r="IF512" s="135" t="s">
        <v>717</v>
      </c>
      <c r="IG512" s="181">
        <v>1</v>
      </c>
      <c r="IH512" s="85"/>
      <c r="II512" s="85"/>
      <c r="IJ512" s="85"/>
      <c r="IK512" s="85"/>
      <c r="IL512" s="85"/>
      <c r="IM512" s="85"/>
      <c r="IN512" s="85"/>
      <c r="IO512" s="85"/>
      <c r="IP512" s="85"/>
      <c r="IQ512" s="85"/>
      <c r="IR512" s="85"/>
      <c r="IS512" s="85"/>
      <c r="IT512" s="85"/>
      <c r="IU512" s="85"/>
      <c r="IV512" s="85"/>
      <c r="IW512" s="85"/>
      <c r="IX512" s="85"/>
      <c r="IY512" s="85"/>
      <c r="IZ512" s="85"/>
      <c r="JA512" s="85"/>
      <c r="JB512" s="85"/>
      <c r="JC512" s="85"/>
      <c r="JD512" s="85"/>
      <c r="JE512" s="85"/>
      <c r="JF512" s="85"/>
      <c r="JG512" s="85"/>
      <c r="JH512" s="85"/>
      <c r="JI512" s="85"/>
      <c r="JJ512" s="85"/>
      <c r="JK512" s="85"/>
      <c r="JL512" s="85"/>
      <c r="JM512" s="85"/>
      <c r="JN512" s="85"/>
      <c r="JO512" s="85"/>
      <c r="JP512" s="85"/>
      <c r="JQ512" s="85"/>
      <c r="JR512" s="85"/>
      <c r="JS512" s="85"/>
      <c r="JT512" s="85"/>
      <c r="JU512" s="85"/>
      <c r="JV512" s="85"/>
      <c r="JW512" s="85"/>
      <c r="JX512" s="85"/>
      <c r="JY512" s="85"/>
      <c r="JZ512" s="85"/>
      <c r="KA512" s="85"/>
      <c r="KB512" s="85"/>
      <c r="KC512" s="85"/>
    </row>
    <row r="513" spans="1:289" s="57" customFormat="1" ht="71.25" customHeight="1">
      <c r="A513" s="38"/>
      <c r="B513" s="19" t="s">
        <v>156</v>
      </c>
      <c r="C513" s="19" t="s">
        <v>157</v>
      </c>
      <c r="D513" s="5"/>
      <c r="E513" s="5"/>
      <c r="F513" s="5"/>
      <c r="G513" s="5"/>
      <c r="H513" s="5" t="s">
        <v>727</v>
      </c>
      <c r="I513" s="5" t="s">
        <v>736</v>
      </c>
      <c r="J513" s="5"/>
      <c r="K513" s="5"/>
      <c r="L513" s="5"/>
      <c r="M513" s="5"/>
      <c r="N513" s="5"/>
      <c r="O513" s="5"/>
      <c r="P513" s="5" t="s">
        <v>753</v>
      </c>
      <c r="Q513" s="5" t="s">
        <v>754</v>
      </c>
      <c r="R513" s="5" t="s">
        <v>204</v>
      </c>
      <c r="S513" s="5" t="s">
        <v>364</v>
      </c>
      <c r="T513" s="5" t="s">
        <v>363</v>
      </c>
      <c r="U513" s="5" t="s">
        <v>158</v>
      </c>
      <c r="V513" s="5"/>
      <c r="W513" s="19" t="str">
        <f>CONCATENATE(X513,"-",Y513,"-",Z513,AA513,,AB513,"-",AC513)</f>
        <v>5-11-JFCC-0001</v>
      </c>
      <c r="X513" s="19" t="s">
        <v>755</v>
      </c>
      <c r="Y513" s="19" t="s">
        <v>184</v>
      </c>
      <c r="Z513" s="19" t="s">
        <v>310</v>
      </c>
      <c r="AA513" s="19" t="s">
        <v>303</v>
      </c>
      <c r="AB513" s="19"/>
      <c r="AC513" s="19" t="s">
        <v>188</v>
      </c>
      <c r="AD513" s="5"/>
      <c r="AE513" s="19">
        <v>4</v>
      </c>
      <c r="AF513" s="19" t="s">
        <v>180</v>
      </c>
      <c r="AG513" s="19" t="s">
        <v>184</v>
      </c>
      <c r="AH513" s="19">
        <v>522</v>
      </c>
      <c r="AI513" s="19" t="s">
        <v>188</v>
      </c>
      <c r="AJ513" s="5"/>
      <c r="AK513" s="5"/>
      <c r="AL513" s="5" t="s">
        <v>122</v>
      </c>
      <c r="AM513" s="5"/>
      <c r="AN513" s="5" t="s">
        <v>167</v>
      </c>
      <c r="AO513" s="5" t="str">
        <f>CONCATENATE("0055-",B513,"-",C513,"-","4",".",AE513,".",AF513,".",AG513,".",AH513,"-",AL513,".",AN513,"-",AI513)</f>
        <v>0055-CPC-GA1-4.4.3.11.522-PS.RD-0001</v>
      </c>
      <c r="AP513" s="5" t="str">
        <f>CONCATENATE("0055-",B513,"-",C513,"-","4",".",AE513,".",AF513,".",AG513,".",AH513,"-",AL513,"-",AN513,"-",AI513,"_",BD513,"_",U513)</f>
        <v>0055-CPC-GA1-4.4.3.11.522-PS-RD-0001_A1_ER</v>
      </c>
      <c r="AQ513" s="13" t="s">
        <v>511</v>
      </c>
      <c r="AR513" s="13" t="s">
        <v>330</v>
      </c>
      <c r="AS513" s="13"/>
      <c r="AT513" s="13"/>
      <c r="AU513" s="13" t="s">
        <v>318</v>
      </c>
      <c r="AV513" s="13" t="s">
        <v>333</v>
      </c>
      <c r="AW513" s="13" t="str">
        <f>CONCATENATE(AQ513," ",AS513,CHAR(10),W513,CHAR(10),AU513)</f>
        <v>AFA&amp;FFS Control Cabinet KSPA 9030-01/TECON TU 4371-001-00159093-07 REV.5. 
5-11-JFCC-0001
List of drawings</v>
      </c>
      <c r="AX513" s="13" t="str">
        <f>CONCATENATE(AR513," ",AT513,CHAR(10),W513,CHAR(10),AV513)</f>
        <v>Контроллер для систем пожарной автоматики КСПА 9030-01/Текон, ТУ 4371-001-00159093-07 изм.5. Шкаф системный АСПС и ПТ. 
5-11-JFCC-0001
Ведомость документов</v>
      </c>
      <c r="AY513" s="5"/>
      <c r="AZ513" s="5" t="s">
        <v>490</v>
      </c>
      <c r="BA513" s="5" t="s">
        <v>489</v>
      </c>
      <c r="BB513" s="5" t="str">
        <f>IF(FW513&gt;0,"02",IF(FN513&gt;0,"01",IF(FE513&gt;0,"00",IF(EM513&gt;0,"G1",IF(ED513&gt;0,"F1",IF(DU513&gt;0,"E1",IF(DL513&gt;0,"D1",IF(DC513&gt;0,"C1",IF(CT513&gt;0,"B1",IF(BM513&gt;0,"A1","-"))))))))))</f>
        <v>A1</v>
      </c>
      <c r="BC513" s="167" t="str">
        <f t="shared" ref="BC513:BC517" si="486">IF(OR(BB513="A1",BB513="B1",BB513="C1",BB513="D1",BB513="E1",BB513="F1",BB513="G1",BB513="H1"),"IFR",IF(OR(BB513="00",BB513="01",BB513="02",BB513="03",BB513="04",BB513="05"),"IFU","-"))</f>
        <v>IFR</v>
      </c>
      <c r="BD513" s="5" t="str">
        <f t="shared" ref="BD513:BD517" si="487">BB513</f>
        <v>A1</v>
      </c>
      <c r="BE513" s="5"/>
      <c r="BF513" s="5"/>
      <c r="BG513" s="12"/>
      <c r="BH513" s="5"/>
      <c r="BI513" s="5"/>
      <c r="BJ513" s="54">
        <f>FB513-(28+15)</f>
        <v>44180</v>
      </c>
      <c r="BK513" s="54">
        <f ca="1">IF(BM513&gt;0,BL513,IF(BJ513&lt;TODAY(),WORKDAY(TODAY(),10),BJ513))</f>
        <v>44257</v>
      </c>
      <c r="BL513" s="193">
        <v>44257</v>
      </c>
      <c r="BM513" s="167" t="s">
        <v>795</v>
      </c>
      <c r="BN513" s="167"/>
      <c r="BO513" s="167"/>
      <c r="BP513" s="167"/>
      <c r="BQ513" s="167"/>
      <c r="BR513" s="157"/>
      <c r="BS513" s="157"/>
      <c r="BT513" s="157"/>
      <c r="BU513" s="157"/>
      <c r="BV513" s="157"/>
      <c r="BW513" s="147"/>
      <c r="BX513" s="147"/>
      <c r="BY513" s="147"/>
      <c r="BZ513" s="147"/>
      <c r="CA513" s="147"/>
      <c r="CB513" s="125"/>
      <c r="CC513" s="125"/>
      <c r="CD513" s="125"/>
      <c r="CE513" s="125"/>
      <c r="CF513" s="125"/>
      <c r="CG513" s="125"/>
      <c r="CH513" s="125"/>
      <c r="CI513" s="125"/>
      <c r="CJ513" s="125"/>
      <c r="CK513" s="125"/>
      <c r="CL513" s="24">
        <f>WORKDAY(BJ513,20)</f>
        <v>44208</v>
      </c>
      <c r="CM513" s="24">
        <f ca="1">IF(BM513&gt;0,WORKDAY(BK513,10),"-")</f>
        <v>44271</v>
      </c>
      <c r="CN513" s="54"/>
      <c r="CO513" s="117"/>
      <c r="CP513" s="34"/>
      <c r="CQ513" s="24">
        <f>WORKDAY(CL513,10)</f>
        <v>44222</v>
      </c>
      <c r="CR513" s="24" t="str">
        <f>IF(CO513&gt;0,WORKDAY(CM513,10),"-")</f>
        <v>-</v>
      </c>
      <c r="CS513" s="54"/>
      <c r="CT513" s="5"/>
      <c r="CU513" s="24" t="str">
        <f>IF(CT513&gt;0,WORKDAY(CQ513,10),"-")</f>
        <v>-</v>
      </c>
      <c r="CV513" s="24" t="str">
        <f>IF(CT513&gt;0,WORKDAY(CR513,10),"-")</f>
        <v>-</v>
      </c>
      <c r="CW513" s="54"/>
      <c r="CX513" s="5"/>
      <c r="CY513" s="34"/>
      <c r="CZ513" s="24" t="str">
        <f>IF(CX513&gt;0,WORKDAY(CU513,10),"-")</f>
        <v>-</v>
      </c>
      <c r="DA513" s="24" t="str">
        <f>IF(CX513&gt;0,WORKDAY(CV513,10),"-")</f>
        <v>-</v>
      </c>
      <c r="DB513" s="24"/>
      <c r="DC513" s="5"/>
      <c r="DD513" s="24" t="str">
        <f>IF(DC513&gt;0,WORKDAY(CZ513,10),"-")</f>
        <v>-</v>
      </c>
      <c r="DE513" s="24" t="str">
        <f>IF(DC513&gt;0,WORKDAY(DA513,10),"-")</f>
        <v>-</v>
      </c>
      <c r="DF513" s="5"/>
      <c r="DG513" s="5"/>
      <c r="DH513" s="54"/>
      <c r="DI513" s="24" t="str">
        <f>IF(DG513&gt;0,WORKDAY(DD513,10),"-")</f>
        <v>-</v>
      </c>
      <c r="DJ513" s="24" t="str">
        <f>IF(DG513&gt;0,WORKDAY(DE513,10),"-")</f>
        <v>-</v>
      </c>
      <c r="DK513" s="5"/>
      <c r="DL513" s="5"/>
      <c r="DM513" s="24" t="str">
        <f>IF(DL513&gt;0,WORKDAY(DI513,10),"-")</f>
        <v>-</v>
      </c>
      <c r="DN513" s="24" t="str">
        <f>IF(DL513&gt;0,WORKDAY(DJ513,10),"-")</f>
        <v>-</v>
      </c>
      <c r="DO513" s="5"/>
      <c r="DP513" s="5"/>
      <c r="DQ513" s="54"/>
      <c r="DR513" s="24" t="str">
        <f>IF(DP513&gt;0,WORKDAY(DM513,10),"-")</f>
        <v>-</v>
      </c>
      <c r="DS513" s="24" t="str">
        <f>IF(DP513&gt;0,WORKDAY(DN513,10),"-")</f>
        <v>-</v>
      </c>
      <c r="DT513" s="5"/>
      <c r="DU513" s="5"/>
      <c r="DV513" s="24" t="str">
        <f>IF(DU513&gt;0,WORKDAY(DR513,10),"-")</f>
        <v>-</v>
      </c>
      <c r="DW513" s="24" t="str">
        <f>IF(DU513&gt;0,WORKDAY(DS513,10),"-")</f>
        <v>-</v>
      </c>
      <c r="DX513" s="5"/>
      <c r="DY513" s="5"/>
      <c r="DZ513" s="54"/>
      <c r="EA513" s="24" t="str">
        <f>IF(DY513&gt;0,WORKDAY(DV513,10),"-")</f>
        <v>-</v>
      </c>
      <c r="EB513" s="24" t="str">
        <f>IF(DY513&gt;0,WORKDAY(DW513,10),"-")</f>
        <v>-</v>
      </c>
      <c r="EC513" s="5"/>
      <c r="ED513" s="5"/>
      <c r="EE513" s="24" t="str">
        <f>IF(ED513&gt;0,WORKDAY(EA513,10),"-")</f>
        <v>-</v>
      </c>
      <c r="EF513" s="24" t="str">
        <f>IF(ED513&gt;0,WORKDAY(EB513,10),"-")</f>
        <v>-</v>
      </c>
      <c r="EG513" s="5"/>
      <c r="EH513" s="5"/>
      <c r="EI513" s="54"/>
      <c r="EJ513" s="24" t="str">
        <f>IF(EH513&gt;0,WORKDAY(EE513,10),"-")</f>
        <v>-</v>
      </c>
      <c r="EK513" s="24" t="str">
        <f>IF(EH513&gt;0,WORKDAY(EF513,10),"-")</f>
        <v>-</v>
      </c>
      <c r="EL513" s="5"/>
      <c r="EM513" s="5"/>
      <c r="EN513" s="24" t="str">
        <f>IF(EM513&gt;0,WORKDAY(EJ513,10),"-")</f>
        <v>-</v>
      </c>
      <c r="EO513" s="24" t="str">
        <f>IF(EM513&gt;0,WORKDAY(EK513,10),"-")</f>
        <v>-</v>
      </c>
      <c r="EP513" s="5"/>
      <c r="EQ513" s="5"/>
      <c r="ER513" s="54"/>
      <c r="ES513" s="54"/>
      <c r="ET513" s="54"/>
      <c r="EU513" s="54"/>
      <c r="EV513" s="54"/>
      <c r="EW513" s="24"/>
      <c r="EX513" s="24"/>
      <c r="EY513" s="167"/>
      <c r="EZ513" s="167"/>
      <c r="FA513" s="193"/>
      <c r="FB513" s="214">
        <v>44223</v>
      </c>
      <c r="FC513" s="214">
        <f t="shared" ca="1" si="485"/>
        <v>44223</v>
      </c>
      <c r="FD513" s="167"/>
      <c r="FE513" s="167"/>
      <c r="FF513" s="24" t="str">
        <f>IF(FE513&gt;0,WORKDAY(FB513,10),"-")</f>
        <v>-</v>
      </c>
      <c r="FG513" s="24" t="str">
        <f>IF(FE513&gt;0,WORKDAY(FC513,10),"-")</f>
        <v>-</v>
      </c>
      <c r="FH513" s="5"/>
      <c r="FI513" s="5"/>
      <c r="FJ513" s="34"/>
      <c r="FK513" s="24"/>
      <c r="FL513" s="24">
        <f>FK513</f>
        <v>0</v>
      </c>
      <c r="FM513" s="5"/>
      <c r="FN513" s="5"/>
      <c r="FO513" s="24" t="str">
        <f>IF(FN513&gt;0,WORKDAY(FK513,10),"-")</f>
        <v>-</v>
      </c>
      <c r="FP513" s="24" t="str">
        <f>IF(FN513&gt;0,WORKDAY(FL513,10),"-")</f>
        <v>-</v>
      </c>
      <c r="FQ513" s="5"/>
      <c r="FR513" s="5"/>
      <c r="FS513" s="54"/>
      <c r="FT513" s="24"/>
      <c r="FU513" s="24">
        <f>FT513</f>
        <v>0</v>
      </c>
      <c r="FV513" s="5"/>
      <c r="FW513" s="5"/>
      <c r="FX513" s="24" t="str">
        <f>IF(FW513&gt;0,WORKDAY(FT513,10),"-")</f>
        <v>-</v>
      </c>
      <c r="FY513" s="24" t="str">
        <f>IF(FW513&gt;0,WORKDAY(FU513,10),"-")</f>
        <v>-</v>
      </c>
      <c r="FZ513" s="5"/>
      <c r="GA513" s="5"/>
      <c r="GB513" s="54"/>
      <c r="GC513" s="54"/>
      <c r="GD513" s="54"/>
      <c r="GE513" s="54"/>
      <c r="GF513" s="54"/>
      <c r="GG513" s="54"/>
      <c r="GH513" s="54"/>
      <c r="GI513" s="54"/>
      <c r="GJ513" s="54"/>
      <c r="GK513" s="54"/>
      <c r="GL513" s="54"/>
      <c r="GM513" s="54"/>
      <c r="GN513" s="54"/>
      <c r="GO513" s="54"/>
      <c r="GP513" s="54"/>
      <c r="GQ513" s="54"/>
      <c r="GR513" s="54"/>
      <c r="GS513" s="54"/>
      <c r="GT513" s="54"/>
      <c r="GU513" s="54"/>
      <c r="GV513" s="54"/>
      <c r="GW513" s="54"/>
      <c r="GX513" s="54"/>
      <c r="GY513" s="54"/>
      <c r="GZ513" s="193"/>
      <c r="HA513" s="54"/>
      <c r="HB513" s="54"/>
      <c r="HC513" s="54"/>
      <c r="HD513" s="34">
        <f t="shared" ca="1" si="432"/>
        <v>1</v>
      </c>
      <c r="HE513" s="25">
        <f t="shared" ca="1" si="457"/>
        <v>6.8389057750759875E-4</v>
      </c>
      <c r="HF513" s="25">
        <f t="shared" ca="1" si="458"/>
        <v>1.5197568389057751E-3</v>
      </c>
      <c r="HG513" s="25">
        <f t="shared" ca="1" si="459"/>
        <v>9.0543259557344079E-4</v>
      </c>
      <c r="HH513" s="25">
        <f t="shared" ca="1" si="460"/>
        <v>2.012072434607646E-3</v>
      </c>
      <c r="HI513" s="25"/>
      <c r="HJ513" s="25"/>
      <c r="HK513" s="5"/>
      <c r="HL513" s="24">
        <f t="shared" ca="1" si="484"/>
        <v>44257</v>
      </c>
      <c r="HM513" s="107"/>
      <c r="HN513" s="85"/>
      <c r="HO513" s="204" t="str">
        <f t="shared" si="433"/>
        <v>ожидание A1</v>
      </c>
      <c r="HP513" s="204" t="str">
        <f t="shared" si="434"/>
        <v>не выгружено 00</v>
      </c>
      <c r="HQ513" s="182" t="str">
        <f t="shared" si="435"/>
        <v>выгружено A1</v>
      </c>
      <c r="HR513" s="182" t="str">
        <f t="shared" si="436"/>
        <v>ожидание A1</v>
      </c>
      <c r="HS513" s="182" t="b">
        <f t="shared" si="437"/>
        <v>0</v>
      </c>
      <c r="HT513" s="182" t="str">
        <f t="shared" si="438"/>
        <v>ожидание замечаний</v>
      </c>
      <c r="HU513" s="182" t="str">
        <f t="shared" si="439"/>
        <v>0055-P2-GA1-CPC-TRM-00671</v>
      </c>
      <c r="HV513" s="191">
        <f t="shared" si="440"/>
        <v>44257</v>
      </c>
      <c r="HW513" s="184" t="str">
        <f t="shared" si="441"/>
        <v>ожидание A1</v>
      </c>
      <c r="HX513" s="191" t="str">
        <f t="shared" si="442"/>
        <v>ожидание A1</v>
      </c>
      <c r="HY513" s="183"/>
      <c r="HZ513" s="182" t="str">
        <f t="shared" si="443"/>
        <v>выгружено</v>
      </c>
      <c r="IA513" s="182" t="str">
        <f t="shared" si="444"/>
        <v>A1</v>
      </c>
      <c r="IB513" s="182" t="str">
        <f t="shared" si="445"/>
        <v>ожидание замечаний к ревизии</v>
      </c>
      <c r="IC513" s="182" t="str">
        <f t="shared" si="446"/>
        <v>A1</v>
      </c>
      <c r="ID513" s="182" t="str">
        <f t="shared" si="447"/>
        <v>A1</v>
      </c>
      <c r="IE513" s="185" t="str">
        <f t="shared" si="448"/>
        <v>1</v>
      </c>
      <c r="IF513" s="135" t="s">
        <v>705</v>
      </c>
      <c r="IG513" s="181">
        <v>1</v>
      </c>
      <c r="IH513" s="85"/>
      <c r="II513" s="85"/>
      <c r="IJ513" s="85"/>
      <c r="IK513" s="85"/>
      <c r="IL513" s="85"/>
      <c r="IM513" s="85"/>
      <c r="IN513" s="85"/>
      <c r="IO513" s="85"/>
      <c r="IP513" s="85"/>
      <c r="IQ513" s="85"/>
      <c r="IR513" s="85"/>
      <c r="IS513" s="85"/>
      <c r="IT513" s="85"/>
      <c r="IU513" s="85"/>
      <c r="IV513" s="85"/>
      <c r="IW513" s="85"/>
      <c r="IX513" s="85"/>
      <c r="IY513" s="85"/>
      <c r="IZ513" s="85"/>
      <c r="JA513" s="85"/>
      <c r="JB513" s="85"/>
      <c r="JC513" s="85"/>
      <c r="JD513" s="85"/>
      <c r="JE513" s="85"/>
      <c r="JF513" s="85"/>
      <c r="JG513" s="85"/>
      <c r="JH513" s="85"/>
      <c r="JI513" s="85"/>
      <c r="JJ513" s="85"/>
      <c r="JK513" s="85"/>
      <c r="JL513" s="85"/>
      <c r="JM513" s="85"/>
      <c r="JN513" s="85"/>
      <c r="JO513" s="85"/>
      <c r="JP513" s="85"/>
      <c r="JQ513" s="85"/>
      <c r="JR513" s="85"/>
      <c r="JS513" s="85"/>
      <c r="JT513" s="85"/>
      <c r="JU513" s="85"/>
      <c r="JV513" s="85"/>
      <c r="JW513" s="85"/>
      <c r="JX513" s="85"/>
      <c r="JY513" s="85"/>
      <c r="JZ513" s="85"/>
      <c r="KA513" s="85"/>
      <c r="KB513" s="85"/>
      <c r="KC513" s="85"/>
    </row>
    <row r="514" spans="1:289" s="57" customFormat="1" ht="71.25" customHeight="1">
      <c r="A514" s="38"/>
      <c r="B514" s="19" t="s">
        <v>156</v>
      </c>
      <c r="C514" s="19" t="s">
        <v>157</v>
      </c>
      <c r="D514" s="5"/>
      <c r="E514" s="5"/>
      <c r="F514" s="5"/>
      <c r="G514" s="5"/>
      <c r="H514" s="5" t="s">
        <v>727</v>
      </c>
      <c r="I514" s="5" t="s">
        <v>736</v>
      </c>
      <c r="J514" s="5"/>
      <c r="K514" s="5"/>
      <c r="L514" s="5"/>
      <c r="M514" s="5"/>
      <c r="N514" s="5"/>
      <c r="O514" s="5"/>
      <c r="P514" s="5" t="s">
        <v>753</v>
      </c>
      <c r="Q514" s="5" t="s">
        <v>754</v>
      </c>
      <c r="R514" s="5" t="s">
        <v>204</v>
      </c>
      <c r="S514" s="5" t="s">
        <v>364</v>
      </c>
      <c r="T514" s="5" t="s">
        <v>363</v>
      </c>
      <c r="U514" s="5" t="s">
        <v>158</v>
      </c>
      <c r="V514" s="5"/>
      <c r="W514" s="19" t="str">
        <f>CONCATENATE(X514,"-",Y514,"-",Z514,AA514,,AB514,"-",AC514)</f>
        <v>5-11-JFCC-0001</v>
      </c>
      <c r="X514" s="19" t="s">
        <v>755</v>
      </c>
      <c r="Y514" s="19" t="s">
        <v>184</v>
      </c>
      <c r="Z514" s="19" t="s">
        <v>310</v>
      </c>
      <c r="AA514" s="19" t="s">
        <v>303</v>
      </c>
      <c r="AB514" s="19"/>
      <c r="AC514" s="19" t="s">
        <v>188</v>
      </c>
      <c r="AD514" s="5"/>
      <c r="AE514" s="19">
        <v>4</v>
      </c>
      <c r="AF514" s="19" t="s">
        <v>180</v>
      </c>
      <c r="AG514" s="19" t="s">
        <v>184</v>
      </c>
      <c r="AH514" s="19">
        <v>522</v>
      </c>
      <c r="AI514" s="19" t="s">
        <v>188</v>
      </c>
      <c r="AJ514" s="5"/>
      <c r="AK514" s="5"/>
      <c r="AL514" s="5" t="s">
        <v>122</v>
      </c>
      <c r="AM514" s="5"/>
      <c r="AN514" s="5" t="s">
        <v>168</v>
      </c>
      <c r="AO514" s="5" t="str">
        <f>CONCATENATE("0055-",B514,"-",C514,"-","4",".",AE514,".",AF514,".",AG514,".",AH514,"-",AL514,".",AN514,"-",AI514)</f>
        <v>0055-CPC-GA1-4.4.3.11.522-PS.SP-0001</v>
      </c>
      <c r="AP514" s="5" t="str">
        <f>CONCATENATE("0055-",B514,"-",C514,"-","4",".",AE514,".",AF514,".",AG514,".",AH514,"-",AL514,"-",AN514,"-",AI514,"_",BD514,"_",U514)</f>
        <v>0055-CPC-GA1-4.4.3.11.522-PS-SP-0001_A1_ER</v>
      </c>
      <c r="AQ514" s="13" t="s">
        <v>511</v>
      </c>
      <c r="AR514" s="13" t="s">
        <v>330</v>
      </c>
      <c r="AS514" s="13"/>
      <c r="AT514" s="13"/>
      <c r="AU514" s="13" t="s">
        <v>319</v>
      </c>
      <c r="AV514" s="13" t="s">
        <v>334</v>
      </c>
      <c r="AW514" s="13" t="str">
        <f>CONCATENATE(AQ514," ",AS514,CHAR(10),W514,CHAR(10),AU514)</f>
        <v>AFA&amp;FFS Control Cabinet KSPA 9030-01/TECON TU 4371-001-00159093-07 REV.5. 
5-11-JFCC-0001
List of elements</v>
      </c>
      <c r="AX514" s="13" t="str">
        <f>CONCATENATE(AR514," ",AT514,CHAR(10),W514,CHAR(10),AV514)</f>
        <v>Контроллер для систем пожарной автоматики КСПА 9030-01/Текон, ТУ 4371-001-00159093-07 изм.5. Шкаф системный АСПС и ПТ. 
5-11-JFCC-0001
Перечень элементов</v>
      </c>
      <c r="AY514" s="5"/>
      <c r="AZ514" s="5" t="s">
        <v>490</v>
      </c>
      <c r="BA514" s="5" t="s">
        <v>489</v>
      </c>
      <c r="BB514" s="5" t="str">
        <f>IF(FW514&gt;0,"02",IF(FN514&gt;0,"01",IF(FE514&gt;0,"00",IF(EM514&gt;0,"G1",IF(ED514&gt;0,"F1",IF(DU514&gt;0,"E1",IF(DL514&gt;0,"D1",IF(DC514&gt;0,"C1",IF(CT514&gt;0,"B1",IF(BM514&gt;0,"A1","-"))))))))))</f>
        <v>A1</v>
      </c>
      <c r="BC514" s="167" t="str">
        <f t="shared" si="486"/>
        <v>IFR</v>
      </c>
      <c r="BD514" s="5" t="str">
        <f t="shared" si="487"/>
        <v>A1</v>
      </c>
      <c r="BE514" s="5"/>
      <c r="BF514" s="5"/>
      <c r="BG514" s="12"/>
      <c r="BH514" s="5"/>
      <c r="BI514" s="5"/>
      <c r="BJ514" s="54">
        <f>FB514-(28+15)</f>
        <v>44180</v>
      </c>
      <c r="BK514" s="54">
        <f ca="1">IF(BM514&gt;0,BL514,IF(BJ514&lt;TODAY(),WORKDAY(TODAY(),10),BJ514))</f>
        <v>44257</v>
      </c>
      <c r="BL514" s="193">
        <v>44257</v>
      </c>
      <c r="BM514" s="167" t="s">
        <v>795</v>
      </c>
      <c r="BN514" s="167"/>
      <c r="BO514" s="167"/>
      <c r="BP514" s="167"/>
      <c r="BQ514" s="167"/>
      <c r="BR514" s="157"/>
      <c r="BS514" s="157"/>
      <c r="BT514" s="157"/>
      <c r="BU514" s="157"/>
      <c r="BV514" s="157"/>
      <c r="BW514" s="147"/>
      <c r="BX514" s="147"/>
      <c r="BY514" s="147"/>
      <c r="BZ514" s="147"/>
      <c r="CA514" s="147"/>
      <c r="CB514" s="125"/>
      <c r="CC514" s="125"/>
      <c r="CD514" s="125"/>
      <c r="CE514" s="125"/>
      <c r="CF514" s="125"/>
      <c r="CG514" s="125"/>
      <c r="CH514" s="125"/>
      <c r="CI514" s="125"/>
      <c r="CJ514" s="125"/>
      <c r="CK514" s="125"/>
      <c r="CL514" s="24">
        <f>WORKDAY(BJ514,20)</f>
        <v>44208</v>
      </c>
      <c r="CM514" s="24">
        <f ca="1">IF(BM514&gt;0,WORKDAY(BK514,10),"-")</f>
        <v>44271</v>
      </c>
      <c r="CN514" s="54"/>
      <c r="CO514" s="117"/>
      <c r="CP514" s="34"/>
      <c r="CQ514" s="24">
        <f>WORKDAY(CL514,10)</f>
        <v>44222</v>
      </c>
      <c r="CR514" s="24" t="str">
        <f>IF(CO514&gt;0,WORKDAY(CM514,10),"-")</f>
        <v>-</v>
      </c>
      <c r="CS514" s="54"/>
      <c r="CT514" s="5"/>
      <c r="CU514" s="24" t="str">
        <f>IF(CT514&gt;0,WORKDAY(CQ514,10),"-")</f>
        <v>-</v>
      </c>
      <c r="CV514" s="24" t="str">
        <f>IF(CT514&gt;0,WORKDAY(CR514,10),"-")</f>
        <v>-</v>
      </c>
      <c r="CW514" s="54"/>
      <c r="CX514" s="5"/>
      <c r="CY514" s="34"/>
      <c r="CZ514" s="24" t="str">
        <f>IF(CX514&gt;0,WORKDAY(CU514,10),"-")</f>
        <v>-</v>
      </c>
      <c r="DA514" s="24" t="str">
        <f>IF(CX514&gt;0,WORKDAY(CV514,10),"-")</f>
        <v>-</v>
      </c>
      <c r="DB514" s="24"/>
      <c r="DC514" s="5"/>
      <c r="DD514" s="24" t="str">
        <f>IF(DC514&gt;0,WORKDAY(CZ514,10),"-")</f>
        <v>-</v>
      </c>
      <c r="DE514" s="24" t="str">
        <f>IF(DC514&gt;0,WORKDAY(DA514,10),"-")</f>
        <v>-</v>
      </c>
      <c r="DF514" s="5"/>
      <c r="DG514" s="5"/>
      <c r="DH514" s="54"/>
      <c r="DI514" s="24" t="str">
        <f>IF(DG514&gt;0,WORKDAY(DD514,10),"-")</f>
        <v>-</v>
      </c>
      <c r="DJ514" s="24" t="str">
        <f>IF(DG514&gt;0,WORKDAY(DE514,10),"-")</f>
        <v>-</v>
      </c>
      <c r="DK514" s="5"/>
      <c r="DL514" s="5"/>
      <c r="DM514" s="24" t="str">
        <f>IF(DL514&gt;0,WORKDAY(DI514,10),"-")</f>
        <v>-</v>
      </c>
      <c r="DN514" s="24" t="str">
        <f>IF(DL514&gt;0,WORKDAY(DJ514,10),"-")</f>
        <v>-</v>
      </c>
      <c r="DO514" s="5"/>
      <c r="DP514" s="5"/>
      <c r="DQ514" s="54"/>
      <c r="DR514" s="24" t="str">
        <f>IF(DP514&gt;0,WORKDAY(DM514,10),"-")</f>
        <v>-</v>
      </c>
      <c r="DS514" s="24" t="str">
        <f>IF(DP514&gt;0,WORKDAY(DN514,10),"-")</f>
        <v>-</v>
      </c>
      <c r="DT514" s="5"/>
      <c r="DU514" s="5"/>
      <c r="DV514" s="24" t="str">
        <f>IF(DU514&gt;0,WORKDAY(DR514,10),"-")</f>
        <v>-</v>
      </c>
      <c r="DW514" s="24" t="str">
        <f>IF(DU514&gt;0,WORKDAY(DS514,10),"-")</f>
        <v>-</v>
      </c>
      <c r="DX514" s="5"/>
      <c r="DY514" s="5"/>
      <c r="DZ514" s="54"/>
      <c r="EA514" s="24" t="str">
        <f>IF(DY514&gt;0,WORKDAY(DV514,10),"-")</f>
        <v>-</v>
      </c>
      <c r="EB514" s="24" t="str">
        <f>IF(DY514&gt;0,WORKDAY(DW514,10),"-")</f>
        <v>-</v>
      </c>
      <c r="EC514" s="5"/>
      <c r="ED514" s="5"/>
      <c r="EE514" s="24" t="str">
        <f>IF(ED514&gt;0,WORKDAY(EA514,10),"-")</f>
        <v>-</v>
      </c>
      <c r="EF514" s="24" t="str">
        <f>IF(ED514&gt;0,WORKDAY(EB514,10),"-")</f>
        <v>-</v>
      </c>
      <c r="EG514" s="5"/>
      <c r="EH514" s="5"/>
      <c r="EI514" s="54"/>
      <c r="EJ514" s="24" t="str">
        <f>IF(EH514&gt;0,WORKDAY(EE514,10),"-")</f>
        <v>-</v>
      </c>
      <c r="EK514" s="24" t="str">
        <f>IF(EH514&gt;0,WORKDAY(EF514,10),"-")</f>
        <v>-</v>
      </c>
      <c r="EL514" s="5"/>
      <c r="EM514" s="5"/>
      <c r="EN514" s="24" t="str">
        <f>IF(EM514&gt;0,WORKDAY(EJ514,10),"-")</f>
        <v>-</v>
      </c>
      <c r="EO514" s="24" t="str">
        <f>IF(EM514&gt;0,WORKDAY(EK514,10),"-")</f>
        <v>-</v>
      </c>
      <c r="EP514" s="5"/>
      <c r="EQ514" s="5"/>
      <c r="ER514" s="54"/>
      <c r="ES514" s="54"/>
      <c r="ET514" s="54"/>
      <c r="EU514" s="54"/>
      <c r="EV514" s="54"/>
      <c r="EW514" s="24"/>
      <c r="EX514" s="24"/>
      <c r="EY514" s="167"/>
      <c r="EZ514" s="167"/>
      <c r="FA514" s="193"/>
      <c r="FB514" s="214">
        <v>44223</v>
      </c>
      <c r="FC514" s="214">
        <f t="shared" ca="1" si="485"/>
        <v>44223</v>
      </c>
      <c r="FD514" s="167"/>
      <c r="FE514" s="167"/>
      <c r="FF514" s="24" t="str">
        <f>IF(FE514&gt;0,WORKDAY(FB514,10),"-")</f>
        <v>-</v>
      </c>
      <c r="FG514" s="24" t="str">
        <f>IF(FE514&gt;0,WORKDAY(FC514,10),"-")</f>
        <v>-</v>
      </c>
      <c r="FH514" s="5"/>
      <c r="FI514" s="5"/>
      <c r="FJ514" s="34"/>
      <c r="FK514" s="24"/>
      <c r="FL514" s="24">
        <f>FK514</f>
        <v>0</v>
      </c>
      <c r="FM514" s="5"/>
      <c r="FN514" s="5"/>
      <c r="FO514" s="24" t="str">
        <f>IF(FN514&gt;0,WORKDAY(FK514,10),"-")</f>
        <v>-</v>
      </c>
      <c r="FP514" s="24" t="str">
        <f>IF(FN514&gt;0,WORKDAY(FL514,10),"-")</f>
        <v>-</v>
      </c>
      <c r="FQ514" s="5"/>
      <c r="FR514" s="5"/>
      <c r="FS514" s="54"/>
      <c r="FT514" s="24"/>
      <c r="FU514" s="24">
        <f>FT514</f>
        <v>0</v>
      </c>
      <c r="FV514" s="5"/>
      <c r="FW514" s="5"/>
      <c r="FX514" s="24" t="str">
        <f>IF(FW514&gt;0,WORKDAY(FT514,10),"-")</f>
        <v>-</v>
      </c>
      <c r="FY514" s="24" t="str">
        <f>IF(FW514&gt;0,WORKDAY(FU514,10),"-")</f>
        <v>-</v>
      </c>
      <c r="FZ514" s="5"/>
      <c r="GA514" s="5"/>
      <c r="GB514" s="54"/>
      <c r="GC514" s="54"/>
      <c r="GD514" s="54"/>
      <c r="GE514" s="54"/>
      <c r="GF514" s="54"/>
      <c r="GG514" s="54"/>
      <c r="GH514" s="54"/>
      <c r="GI514" s="54"/>
      <c r="GJ514" s="54"/>
      <c r="GK514" s="54"/>
      <c r="GL514" s="54"/>
      <c r="GM514" s="54"/>
      <c r="GN514" s="54"/>
      <c r="GO514" s="54"/>
      <c r="GP514" s="54"/>
      <c r="GQ514" s="54"/>
      <c r="GR514" s="54"/>
      <c r="GS514" s="54"/>
      <c r="GT514" s="54"/>
      <c r="GU514" s="54"/>
      <c r="GV514" s="54"/>
      <c r="GW514" s="54"/>
      <c r="GX514" s="54"/>
      <c r="GY514" s="54"/>
      <c r="GZ514" s="193"/>
      <c r="HA514" s="54"/>
      <c r="HB514" s="54"/>
      <c r="HC514" s="54"/>
      <c r="HD514" s="34">
        <f t="shared" ca="1" si="432"/>
        <v>1</v>
      </c>
      <c r="HE514" s="25">
        <f t="shared" ca="1" si="457"/>
        <v>6.8389057750759875E-4</v>
      </c>
      <c r="HF514" s="25">
        <f t="shared" ca="1" si="458"/>
        <v>1.5197568389057751E-3</v>
      </c>
      <c r="HG514" s="25">
        <f t="shared" ca="1" si="459"/>
        <v>9.0543259557344079E-4</v>
      </c>
      <c r="HH514" s="25">
        <f t="shared" ca="1" si="460"/>
        <v>2.012072434607646E-3</v>
      </c>
      <c r="HI514" s="25"/>
      <c r="HJ514" s="25"/>
      <c r="HK514" s="5"/>
      <c r="HL514" s="24">
        <f t="shared" ca="1" si="484"/>
        <v>44257</v>
      </c>
      <c r="HM514" s="107"/>
      <c r="HN514" s="85"/>
      <c r="HO514" s="204" t="str">
        <f t="shared" si="433"/>
        <v>ожидание A1</v>
      </c>
      <c r="HP514" s="204" t="str">
        <f t="shared" si="434"/>
        <v>не выгружено 00</v>
      </c>
      <c r="HQ514" s="182" t="str">
        <f t="shared" si="435"/>
        <v>выгружено A1</v>
      </c>
      <c r="HR514" s="182" t="str">
        <f t="shared" si="436"/>
        <v>ожидание A1</v>
      </c>
      <c r="HS514" s="182" t="b">
        <f t="shared" si="437"/>
        <v>0</v>
      </c>
      <c r="HT514" s="182" t="str">
        <f t="shared" si="438"/>
        <v>ожидание замечаний</v>
      </c>
      <c r="HU514" s="182" t="str">
        <f t="shared" si="439"/>
        <v>0055-P2-GA1-CPC-TRM-00671</v>
      </c>
      <c r="HV514" s="191">
        <f t="shared" si="440"/>
        <v>44257</v>
      </c>
      <c r="HW514" s="184" t="str">
        <f t="shared" si="441"/>
        <v>ожидание A1</v>
      </c>
      <c r="HX514" s="191" t="str">
        <f t="shared" si="442"/>
        <v>ожидание A1</v>
      </c>
      <c r="HY514" s="183"/>
      <c r="HZ514" s="182" t="str">
        <f t="shared" si="443"/>
        <v>выгружено</v>
      </c>
      <c r="IA514" s="182" t="str">
        <f t="shared" si="444"/>
        <v>A1</v>
      </c>
      <c r="IB514" s="182" t="str">
        <f t="shared" si="445"/>
        <v>ожидание замечаний к ревизии</v>
      </c>
      <c r="IC514" s="182" t="str">
        <f t="shared" si="446"/>
        <v>A1</v>
      </c>
      <c r="ID514" s="182" t="str">
        <f t="shared" si="447"/>
        <v>A1</v>
      </c>
      <c r="IE514" s="185" t="str">
        <f t="shared" si="448"/>
        <v>1</v>
      </c>
      <c r="IF514" s="135" t="s">
        <v>705</v>
      </c>
      <c r="IG514" s="181">
        <v>1</v>
      </c>
      <c r="IH514" s="85"/>
      <c r="II514" s="85"/>
      <c r="IJ514" s="85"/>
      <c r="IK514" s="85"/>
      <c r="IL514" s="85"/>
      <c r="IM514" s="85"/>
      <c r="IN514" s="85"/>
      <c r="IO514" s="85"/>
      <c r="IP514" s="85"/>
      <c r="IQ514" s="85"/>
      <c r="IR514" s="85"/>
      <c r="IS514" s="85"/>
      <c r="IT514" s="85"/>
      <c r="IU514" s="85"/>
      <c r="IV514" s="85"/>
      <c r="IW514" s="85"/>
      <c r="IX514" s="85"/>
      <c r="IY514" s="85"/>
      <c r="IZ514" s="85"/>
      <c r="JA514" s="85"/>
      <c r="JB514" s="85"/>
      <c r="JC514" s="85"/>
      <c r="JD514" s="85"/>
      <c r="JE514" s="85"/>
      <c r="JF514" s="85"/>
      <c r="JG514" s="85"/>
      <c r="JH514" s="85"/>
      <c r="JI514" s="85"/>
      <c r="JJ514" s="85"/>
      <c r="JK514" s="85"/>
      <c r="JL514" s="85"/>
      <c r="JM514" s="85"/>
      <c r="JN514" s="85"/>
      <c r="JO514" s="85"/>
      <c r="JP514" s="85"/>
      <c r="JQ514" s="85"/>
      <c r="JR514" s="85"/>
      <c r="JS514" s="85"/>
      <c r="JT514" s="85"/>
      <c r="JU514" s="85"/>
      <c r="JV514" s="85"/>
      <c r="JW514" s="85"/>
      <c r="JX514" s="85"/>
      <c r="JY514" s="85"/>
      <c r="JZ514" s="85"/>
      <c r="KA514" s="85"/>
      <c r="KB514" s="85"/>
      <c r="KC514" s="85"/>
    </row>
    <row r="515" spans="1:289" s="57" customFormat="1" ht="71.25" customHeight="1">
      <c r="A515" s="38"/>
      <c r="B515" s="19" t="s">
        <v>156</v>
      </c>
      <c r="C515" s="19" t="s">
        <v>157</v>
      </c>
      <c r="D515" s="5"/>
      <c r="E515" s="5"/>
      <c r="F515" s="5"/>
      <c r="G515" s="5"/>
      <c r="H515" s="5" t="s">
        <v>727</v>
      </c>
      <c r="I515" s="5" t="s">
        <v>736</v>
      </c>
      <c r="J515" s="5"/>
      <c r="K515" s="5"/>
      <c r="L515" s="5"/>
      <c r="M515" s="5"/>
      <c r="N515" s="5"/>
      <c r="O515" s="5"/>
      <c r="P515" s="5" t="s">
        <v>753</v>
      </c>
      <c r="Q515" s="5" t="s">
        <v>754</v>
      </c>
      <c r="R515" s="5" t="s">
        <v>204</v>
      </c>
      <c r="S515" s="5" t="s">
        <v>364</v>
      </c>
      <c r="T515" s="5" t="s">
        <v>363</v>
      </c>
      <c r="U515" s="5" t="s">
        <v>158</v>
      </c>
      <c r="V515" s="5"/>
      <c r="W515" s="19" t="str">
        <f>CONCATENATE(X515,"-",Y515,"-",Z515,AA515,,AB515,"-",AC515)</f>
        <v>5-11-JFCC-0001</v>
      </c>
      <c r="X515" s="19" t="s">
        <v>755</v>
      </c>
      <c r="Y515" s="19" t="s">
        <v>184</v>
      </c>
      <c r="Z515" s="19" t="s">
        <v>310</v>
      </c>
      <c r="AA515" s="19" t="s">
        <v>303</v>
      </c>
      <c r="AB515" s="19"/>
      <c r="AC515" s="19" t="s">
        <v>188</v>
      </c>
      <c r="AD515" s="5"/>
      <c r="AE515" s="19">
        <v>4</v>
      </c>
      <c r="AF515" s="19" t="s">
        <v>180</v>
      </c>
      <c r="AG515" s="19" t="s">
        <v>184</v>
      </c>
      <c r="AH515" s="19">
        <v>522</v>
      </c>
      <c r="AI515" s="19" t="s">
        <v>188</v>
      </c>
      <c r="AJ515" s="5"/>
      <c r="AK515" s="5"/>
      <c r="AL515" s="5" t="s">
        <v>122</v>
      </c>
      <c r="AM515" s="5"/>
      <c r="AN515" s="5" t="s">
        <v>169</v>
      </c>
      <c r="AO515" s="5" t="str">
        <f>CONCATENATE("0055-",B515,"-",C515,"-","4",".",AE515,".",AF515,".",AG515,".",AH515,"-",AL515,".",AN515,"-",AI515)</f>
        <v>0055-CPC-GA1-4.4.3.11.522-PS.V0-0001</v>
      </c>
      <c r="AP515" s="5" t="str">
        <f>CONCATENATE("0055-",B515,"-",C515,"-","4",".",AE515,".",AF515,".",AG515,".",AH515,"-",AL515,"-",AN515,"-",AI515,"_",BD515,"_",U515)</f>
        <v>0055-CPC-GA1-4.4.3.11.522-PS-V0-0001_A1_ER</v>
      </c>
      <c r="AQ515" s="13" t="s">
        <v>511</v>
      </c>
      <c r="AR515" s="13" t="s">
        <v>330</v>
      </c>
      <c r="AS515" s="13"/>
      <c r="AT515" s="13"/>
      <c r="AU515" s="13" t="s">
        <v>320</v>
      </c>
      <c r="AV515" s="13" t="s">
        <v>335</v>
      </c>
      <c r="AW515" s="13" t="str">
        <f>CONCATENATE(AQ515," ",AS515,CHAR(10),W515,CHAR(10),AU515)</f>
        <v>AFA&amp;FFS Control Cabinet KSPA 9030-01/TECON TU 4371-001-00159093-07 REV.5. 
5-11-JFCC-0001
General view drawings</v>
      </c>
      <c r="AX515" s="13" t="str">
        <f>CONCATENATE(AR515," ",AT515,CHAR(10),W515,CHAR(10),AV515)</f>
        <v>Контроллер для систем пожарной автоматики КСПА 9030-01/Текон, ТУ 4371-001-00159093-07 изм.5. Шкаф системный АСПС и ПТ. 
5-11-JFCC-0001
Чертеж общего вида</v>
      </c>
      <c r="AY515" s="5"/>
      <c r="AZ515" s="5" t="s">
        <v>490</v>
      </c>
      <c r="BA515" s="5" t="s">
        <v>489</v>
      </c>
      <c r="BB515" s="5" t="str">
        <f>IF(FW515&gt;0,"02",IF(FN515&gt;0,"01",IF(FE515&gt;0,"00",IF(EM515&gt;0,"G1",IF(ED515&gt;0,"F1",IF(DU515&gt;0,"E1",IF(DL515&gt;0,"D1",IF(DC515&gt;0,"C1",IF(CT515&gt;0,"B1",IF(BM515&gt;0,"A1","-"))))))))))</f>
        <v>A1</v>
      </c>
      <c r="BC515" s="167" t="str">
        <f t="shared" si="486"/>
        <v>IFR</v>
      </c>
      <c r="BD515" s="5" t="str">
        <f t="shared" si="487"/>
        <v>A1</v>
      </c>
      <c r="BE515" s="5"/>
      <c r="BF515" s="5"/>
      <c r="BG515" s="12"/>
      <c r="BH515" s="5"/>
      <c r="BI515" s="5"/>
      <c r="BJ515" s="54">
        <f>FB515-(28+15)</f>
        <v>44180</v>
      </c>
      <c r="BK515" s="54">
        <f ca="1">IF(BM515&gt;0,BL515,IF(BJ515&lt;TODAY(),WORKDAY(TODAY(),10),BJ515))</f>
        <v>44257</v>
      </c>
      <c r="BL515" s="193">
        <v>44257</v>
      </c>
      <c r="BM515" s="167" t="s">
        <v>795</v>
      </c>
      <c r="BN515" s="167"/>
      <c r="BO515" s="167"/>
      <c r="BP515" s="167"/>
      <c r="BQ515" s="167"/>
      <c r="BR515" s="157"/>
      <c r="BS515" s="157"/>
      <c r="BT515" s="157"/>
      <c r="BU515" s="157"/>
      <c r="BV515" s="157"/>
      <c r="BW515" s="147"/>
      <c r="BX515" s="147"/>
      <c r="BY515" s="147"/>
      <c r="BZ515" s="147"/>
      <c r="CA515" s="147"/>
      <c r="CB515" s="125"/>
      <c r="CC515" s="125"/>
      <c r="CD515" s="125"/>
      <c r="CE515" s="125"/>
      <c r="CF515" s="125"/>
      <c r="CG515" s="125"/>
      <c r="CH515" s="125"/>
      <c r="CI515" s="125"/>
      <c r="CJ515" s="125"/>
      <c r="CK515" s="125"/>
      <c r="CL515" s="24">
        <f>WORKDAY(BJ515,20)</f>
        <v>44208</v>
      </c>
      <c r="CM515" s="24">
        <f ca="1">IF(BM515&gt;0,WORKDAY(BK515,10),"-")</f>
        <v>44271</v>
      </c>
      <c r="CN515" s="54"/>
      <c r="CO515" s="117"/>
      <c r="CP515" s="34"/>
      <c r="CQ515" s="24">
        <f>WORKDAY(CL515,10)</f>
        <v>44222</v>
      </c>
      <c r="CR515" s="24" t="str">
        <f>IF(CO515&gt;0,WORKDAY(CM515,10),"-")</f>
        <v>-</v>
      </c>
      <c r="CS515" s="54"/>
      <c r="CT515" s="5"/>
      <c r="CU515" s="24" t="str">
        <f>IF(CT515&gt;0,WORKDAY(CQ515,10),"-")</f>
        <v>-</v>
      </c>
      <c r="CV515" s="24" t="str">
        <f>IF(CT515&gt;0,WORKDAY(CR515,10),"-")</f>
        <v>-</v>
      </c>
      <c r="CW515" s="54"/>
      <c r="CX515" s="5"/>
      <c r="CY515" s="34"/>
      <c r="CZ515" s="24" t="str">
        <f>IF(CX515&gt;0,WORKDAY(CU515,10),"-")</f>
        <v>-</v>
      </c>
      <c r="DA515" s="24" t="str">
        <f>IF(CX515&gt;0,WORKDAY(CV515,10),"-")</f>
        <v>-</v>
      </c>
      <c r="DB515" s="24"/>
      <c r="DC515" s="5"/>
      <c r="DD515" s="24" t="str">
        <f>IF(DC515&gt;0,WORKDAY(CZ515,10),"-")</f>
        <v>-</v>
      </c>
      <c r="DE515" s="24" t="str">
        <f>IF(DC515&gt;0,WORKDAY(DA515,10),"-")</f>
        <v>-</v>
      </c>
      <c r="DF515" s="5"/>
      <c r="DG515" s="5"/>
      <c r="DH515" s="54"/>
      <c r="DI515" s="24" t="str">
        <f>IF(DG515&gt;0,WORKDAY(DD515,10),"-")</f>
        <v>-</v>
      </c>
      <c r="DJ515" s="24" t="str">
        <f>IF(DG515&gt;0,WORKDAY(DE515,10),"-")</f>
        <v>-</v>
      </c>
      <c r="DK515" s="5"/>
      <c r="DL515" s="5"/>
      <c r="DM515" s="24" t="str">
        <f>IF(DL515&gt;0,WORKDAY(DI515,10),"-")</f>
        <v>-</v>
      </c>
      <c r="DN515" s="24" t="str">
        <f>IF(DL515&gt;0,WORKDAY(DJ515,10),"-")</f>
        <v>-</v>
      </c>
      <c r="DO515" s="5"/>
      <c r="DP515" s="5"/>
      <c r="DQ515" s="54"/>
      <c r="DR515" s="24" t="str">
        <f>IF(DP515&gt;0,WORKDAY(DM515,10),"-")</f>
        <v>-</v>
      </c>
      <c r="DS515" s="24" t="str">
        <f>IF(DP515&gt;0,WORKDAY(DN515,10),"-")</f>
        <v>-</v>
      </c>
      <c r="DT515" s="5"/>
      <c r="DU515" s="5"/>
      <c r="DV515" s="24" t="str">
        <f>IF(DU515&gt;0,WORKDAY(DR515,10),"-")</f>
        <v>-</v>
      </c>
      <c r="DW515" s="24" t="str">
        <f>IF(DU515&gt;0,WORKDAY(DS515,10),"-")</f>
        <v>-</v>
      </c>
      <c r="DX515" s="5"/>
      <c r="DY515" s="5"/>
      <c r="DZ515" s="54"/>
      <c r="EA515" s="24" t="str">
        <f>IF(DY515&gt;0,WORKDAY(DV515,10),"-")</f>
        <v>-</v>
      </c>
      <c r="EB515" s="24" t="str">
        <f>IF(DY515&gt;0,WORKDAY(DW515,10),"-")</f>
        <v>-</v>
      </c>
      <c r="EC515" s="5"/>
      <c r="ED515" s="5"/>
      <c r="EE515" s="24" t="str">
        <f>IF(ED515&gt;0,WORKDAY(EA515,10),"-")</f>
        <v>-</v>
      </c>
      <c r="EF515" s="24" t="str">
        <f>IF(ED515&gt;0,WORKDAY(EB515,10),"-")</f>
        <v>-</v>
      </c>
      <c r="EG515" s="5"/>
      <c r="EH515" s="5"/>
      <c r="EI515" s="54"/>
      <c r="EJ515" s="24" t="str">
        <f>IF(EH515&gt;0,WORKDAY(EE515,10),"-")</f>
        <v>-</v>
      </c>
      <c r="EK515" s="24" t="str">
        <f>IF(EH515&gt;0,WORKDAY(EF515,10),"-")</f>
        <v>-</v>
      </c>
      <c r="EL515" s="5"/>
      <c r="EM515" s="5"/>
      <c r="EN515" s="24" t="str">
        <f>IF(EM515&gt;0,WORKDAY(EJ515,10),"-")</f>
        <v>-</v>
      </c>
      <c r="EO515" s="24" t="str">
        <f>IF(EM515&gt;0,WORKDAY(EK515,10),"-")</f>
        <v>-</v>
      </c>
      <c r="EP515" s="5"/>
      <c r="EQ515" s="5"/>
      <c r="ER515" s="54"/>
      <c r="ES515" s="54"/>
      <c r="ET515" s="54"/>
      <c r="EU515" s="54"/>
      <c r="EV515" s="54"/>
      <c r="EW515" s="24"/>
      <c r="EX515" s="24"/>
      <c r="EY515" s="167"/>
      <c r="EZ515" s="167"/>
      <c r="FA515" s="193"/>
      <c r="FB515" s="214">
        <v>44223</v>
      </c>
      <c r="FC515" s="214">
        <f t="shared" ca="1" si="485"/>
        <v>44223</v>
      </c>
      <c r="FD515" s="167"/>
      <c r="FE515" s="167"/>
      <c r="FF515" s="24" t="str">
        <f>IF(FE515&gt;0,WORKDAY(FB515,10),"-")</f>
        <v>-</v>
      </c>
      <c r="FG515" s="24" t="str">
        <f>IF(FE515&gt;0,WORKDAY(FC515,10),"-")</f>
        <v>-</v>
      </c>
      <c r="FH515" s="5"/>
      <c r="FI515" s="5"/>
      <c r="FJ515" s="34"/>
      <c r="FK515" s="24"/>
      <c r="FL515" s="24">
        <f>FK515</f>
        <v>0</v>
      </c>
      <c r="FM515" s="5"/>
      <c r="FN515" s="5"/>
      <c r="FO515" s="24" t="str">
        <f>IF(FN515&gt;0,WORKDAY(FK515,10),"-")</f>
        <v>-</v>
      </c>
      <c r="FP515" s="24" t="str">
        <f>IF(FN515&gt;0,WORKDAY(FL515,10),"-")</f>
        <v>-</v>
      </c>
      <c r="FQ515" s="5"/>
      <c r="FR515" s="5"/>
      <c r="FS515" s="54"/>
      <c r="FT515" s="24"/>
      <c r="FU515" s="24">
        <f>FT515</f>
        <v>0</v>
      </c>
      <c r="FV515" s="5"/>
      <c r="FW515" s="5"/>
      <c r="FX515" s="24" t="str">
        <f>IF(FW515&gt;0,WORKDAY(FT515,10),"-")</f>
        <v>-</v>
      </c>
      <c r="FY515" s="24" t="str">
        <f>IF(FW515&gt;0,WORKDAY(FU515,10),"-")</f>
        <v>-</v>
      </c>
      <c r="FZ515" s="5"/>
      <c r="GA515" s="5"/>
      <c r="GB515" s="54"/>
      <c r="GC515" s="54"/>
      <c r="GD515" s="54"/>
      <c r="GE515" s="54"/>
      <c r="GF515" s="54"/>
      <c r="GG515" s="54"/>
      <c r="GH515" s="54"/>
      <c r="GI515" s="54"/>
      <c r="GJ515" s="54"/>
      <c r="GK515" s="54"/>
      <c r="GL515" s="54"/>
      <c r="GM515" s="54"/>
      <c r="GN515" s="54"/>
      <c r="GO515" s="54"/>
      <c r="GP515" s="54"/>
      <c r="GQ515" s="54"/>
      <c r="GR515" s="54"/>
      <c r="GS515" s="54"/>
      <c r="GT515" s="54"/>
      <c r="GU515" s="54"/>
      <c r="GV515" s="54"/>
      <c r="GW515" s="54"/>
      <c r="GX515" s="54"/>
      <c r="GY515" s="54"/>
      <c r="GZ515" s="193"/>
      <c r="HA515" s="54"/>
      <c r="HB515" s="54"/>
      <c r="HC515" s="54"/>
      <c r="HD515" s="34">
        <f t="shared" ca="1" si="432"/>
        <v>1</v>
      </c>
      <c r="HE515" s="25">
        <f t="shared" ca="1" si="457"/>
        <v>6.8389057750759875E-4</v>
      </c>
      <c r="HF515" s="25">
        <f t="shared" ca="1" si="458"/>
        <v>1.5197568389057751E-3</v>
      </c>
      <c r="HG515" s="25">
        <f t="shared" ca="1" si="459"/>
        <v>9.0543259557344079E-4</v>
      </c>
      <c r="HH515" s="25">
        <f t="shared" ca="1" si="460"/>
        <v>2.012072434607646E-3</v>
      </c>
      <c r="HI515" s="25"/>
      <c r="HJ515" s="25"/>
      <c r="HK515" s="5"/>
      <c r="HL515" s="24">
        <f t="shared" ca="1" si="484"/>
        <v>44257</v>
      </c>
      <c r="HM515" s="107"/>
      <c r="HN515" s="85"/>
      <c r="HO515" s="204" t="str">
        <f t="shared" si="433"/>
        <v>ожидание A1</v>
      </c>
      <c r="HP515" s="204" t="str">
        <f t="shared" si="434"/>
        <v>не выгружено 00</v>
      </c>
      <c r="HQ515" s="182" t="str">
        <f t="shared" si="435"/>
        <v>выгружено A1</v>
      </c>
      <c r="HR515" s="182" t="str">
        <f t="shared" si="436"/>
        <v>ожидание A1</v>
      </c>
      <c r="HS515" s="182" t="b">
        <f t="shared" si="437"/>
        <v>0</v>
      </c>
      <c r="HT515" s="182" t="str">
        <f t="shared" si="438"/>
        <v>ожидание замечаний</v>
      </c>
      <c r="HU515" s="182" t="str">
        <f t="shared" si="439"/>
        <v>0055-P2-GA1-CPC-TRM-00671</v>
      </c>
      <c r="HV515" s="191">
        <f t="shared" si="440"/>
        <v>44257</v>
      </c>
      <c r="HW515" s="184" t="str">
        <f t="shared" si="441"/>
        <v>ожидание A1</v>
      </c>
      <c r="HX515" s="191" t="str">
        <f t="shared" si="442"/>
        <v>ожидание A1</v>
      </c>
      <c r="HY515" s="183"/>
      <c r="HZ515" s="182" t="str">
        <f t="shared" si="443"/>
        <v>выгружено</v>
      </c>
      <c r="IA515" s="182" t="str">
        <f t="shared" si="444"/>
        <v>A1</v>
      </c>
      <c r="IB515" s="182" t="str">
        <f t="shared" si="445"/>
        <v>ожидание замечаний к ревизии</v>
      </c>
      <c r="IC515" s="182" t="str">
        <f t="shared" si="446"/>
        <v>A1</v>
      </c>
      <c r="ID515" s="182" t="str">
        <f t="shared" si="447"/>
        <v>A1</v>
      </c>
      <c r="IE515" s="185" t="str">
        <f t="shared" si="448"/>
        <v>1</v>
      </c>
      <c r="IF515" s="135" t="s">
        <v>705</v>
      </c>
      <c r="IG515" s="181">
        <v>1</v>
      </c>
      <c r="IH515" s="85"/>
      <c r="II515" s="85"/>
      <c r="IJ515" s="85"/>
      <c r="IK515" s="85"/>
      <c r="IL515" s="85"/>
      <c r="IM515" s="85"/>
      <c r="IN515" s="85"/>
      <c r="IO515" s="85"/>
      <c r="IP515" s="85"/>
      <c r="IQ515" s="85"/>
      <c r="IR515" s="85"/>
      <c r="IS515" s="85"/>
      <c r="IT515" s="85"/>
      <c r="IU515" s="85"/>
      <c r="IV515" s="85"/>
      <c r="IW515" s="85"/>
      <c r="IX515" s="85"/>
      <c r="IY515" s="85"/>
      <c r="IZ515" s="85"/>
      <c r="JA515" s="85"/>
      <c r="JB515" s="85"/>
      <c r="JC515" s="85"/>
      <c r="JD515" s="85"/>
      <c r="JE515" s="85"/>
      <c r="JF515" s="85"/>
      <c r="JG515" s="85"/>
      <c r="JH515" s="85"/>
      <c r="JI515" s="85"/>
      <c r="JJ515" s="85"/>
      <c r="JK515" s="85"/>
      <c r="JL515" s="85"/>
      <c r="JM515" s="85"/>
      <c r="JN515" s="85"/>
      <c r="JO515" s="85"/>
      <c r="JP515" s="85"/>
      <c r="JQ515" s="85"/>
      <c r="JR515" s="85"/>
      <c r="JS515" s="85"/>
      <c r="JT515" s="85"/>
      <c r="JU515" s="85"/>
      <c r="JV515" s="85"/>
      <c r="JW515" s="85"/>
      <c r="JX515" s="85"/>
      <c r="JY515" s="85"/>
      <c r="JZ515" s="85"/>
      <c r="KA515" s="85"/>
      <c r="KB515" s="85"/>
      <c r="KC515" s="85"/>
    </row>
    <row r="516" spans="1:289" s="57" customFormat="1" ht="71.25" customHeight="1">
      <c r="A516" s="38"/>
      <c r="B516" s="19" t="s">
        <v>156</v>
      </c>
      <c r="C516" s="19" t="s">
        <v>157</v>
      </c>
      <c r="D516" s="5"/>
      <c r="E516" s="5"/>
      <c r="F516" s="5"/>
      <c r="G516" s="5"/>
      <c r="H516" s="5" t="s">
        <v>727</v>
      </c>
      <c r="I516" s="5" t="s">
        <v>736</v>
      </c>
      <c r="J516" s="5"/>
      <c r="K516" s="5"/>
      <c r="L516" s="5"/>
      <c r="M516" s="5"/>
      <c r="N516" s="5"/>
      <c r="O516" s="5"/>
      <c r="P516" s="5" t="s">
        <v>753</v>
      </c>
      <c r="Q516" s="5" t="s">
        <v>754</v>
      </c>
      <c r="R516" s="5" t="s">
        <v>204</v>
      </c>
      <c r="S516" s="5" t="s">
        <v>364</v>
      </c>
      <c r="T516" s="5" t="s">
        <v>363</v>
      </c>
      <c r="U516" s="5" t="s">
        <v>158</v>
      </c>
      <c r="V516" s="5"/>
      <c r="W516" s="19" t="str">
        <f>CONCATENATE(X516,"-",Y516,"-",Z516,AA516,,AB516,"-",AC516)</f>
        <v>5-11-JFCC-0001</v>
      </c>
      <c r="X516" s="19" t="s">
        <v>755</v>
      </c>
      <c r="Y516" s="19" t="s">
        <v>184</v>
      </c>
      <c r="Z516" s="19" t="s">
        <v>310</v>
      </c>
      <c r="AA516" s="19" t="s">
        <v>303</v>
      </c>
      <c r="AB516" s="19"/>
      <c r="AC516" s="19" t="s">
        <v>188</v>
      </c>
      <c r="AD516" s="5"/>
      <c r="AE516" s="19">
        <v>4</v>
      </c>
      <c r="AF516" s="19" t="s">
        <v>180</v>
      </c>
      <c r="AG516" s="19" t="s">
        <v>184</v>
      </c>
      <c r="AH516" s="19">
        <v>522</v>
      </c>
      <c r="AI516" s="19" t="s">
        <v>188</v>
      </c>
      <c r="AJ516" s="5"/>
      <c r="AK516" s="5"/>
      <c r="AL516" s="5" t="s">
        <v>122</v>
      </c>
      <c r="AM516" s="5"/>
      <c r="AN516" s="5" t="s">
        <v>170</v>
      </c>
      <c r="AO516" s="5" t="str">
        <f>CONCATENATE("0055-",B516,"-",C516,"-","4",".",AE516,".",AF516,".",AG516,".",AH516,"-",AL516,".",AN516,"-",AI516)</f>
        <v>0055-CPC-GA1-4.4.3.11.522-PS.SB-0001</v>
      </c>
      <c r="AP516" s="5" t="str">
        <f>CONCATENATE("0055-",B516,"-",C516,"-","4",".",AE516,".",AF516,".",AG516,".",AH516,"-",AL516,"-",AN516,"-",AI516,"_",BD516,"_",U516)</f>
        <v>0055-CPC-GA1-4.4.3.11.522-PS-SB-0001_A1_ER</v>
      </c>
      <c r="AQ516" s="13" t="s">
        <v>511</v>
      </c>
      <c r="AR516" s="13" t="s">
        <v>330</v>
      </c>
      <c r="AS516" s="13"/>
      <c r="AT516" s="13"/>
      <c r="AU516" s="13" t="s">
        <v>321</v>
      </c>
      <c r="AV516" s="13" t="s">
        <v>336</v>
      </c>
      <c r="AW516" s="13" t="str">
        <f>CONCATENATE(AQ516," ",AS516,CHAR(10),W516,CHAR(10),AU516)</f>
        <v>AFA&amp;FFS Control Cabinet KSPA 9030-01/TECON TU 4371-001-00159093-07 REV.5. 
5-11-JFCC-0001
Electrical circuits</v>
      </c>
      <c r="AX516" s="13" t="str">
        <f>CONCATENATE(AR516," ",AT516,CHAR(10),W516,CHAR(10),AV516)</f>
        <v>Контроллер для систем пожарной автоматики КСПА 9030-01/Текон, ТУ 4371-001-00159093-07 изм.5. Шкаф системный АСПС и ПТ. 
5-11-JFCC-0001
Схема электрическая принципиальная</v>
      </c>
      <c r="AY516" s="5"/>
      <c r="AZ516" s="5" t="s">
        <v>490</v>
      </c>
      <c r="BA516" s="5" t="s">
        <v>489</v>
      </c>
      <c r="BB516" s="5" t="str">
        <f>IF(FW516&gt;0,"02",IF(FN516&gt;0,"01",IF(FE516&gt;0,"00",IF(EM516&gt;0,"G1",IF(ED516&gt;0,"F1",IF(DU516&gt;0,"E1",IF(DL516&gt;0,"D1",IF(DC516&gt;0,"C1",IF(CT516&gt;0,"B1",IF(BM516&gt;0,"A1","-"))))))))))</f>
        <v>A1</v>
      </c>
      <c r="BC516" s="167" t="str">
        <f t="shared" si="486"/>
        <v>IFR</v>
      </c>
      <c r="BD516" s="5" t="str">
        <f t="shared" si="487"/>
        <v>A1</v>
      </c>
      <c r="BE516" s="5"/>
      <c r="BF516" s="5"/>
      <c r="BG516" s="12"/>
      <c r="BH516" s="5"/>
      <c r="BI516" s="5"/>
      <c r="BJ516" s="54">
        <f>FB516-(28+15)</f>
        <v>44180</v>
      </c>
      <c r="BK516" s="54">
        <f ca="1">IF(BM516&gt;0,BL516,IF(BJ516&lt;TODAY(),WORKDAY(TODAY(),10),BJ516))</f>
        <v>44257</v>
      </c>
      <c r="BL516" s="193">
        <v>44257</v>
      </c>
      <c r="BM516" s="167" t="s">
        <v>795</v>
      </c>
      <c r="BN516" s="167"/>
      <c r="BO516" s="167"/>
      <c r="BP516" s="167"/>
      <c r="BQ516" s="167"/>
      <c r="BR516" s="157"/>
      <c r="BS516" s="157"/>
      <c r="BT516" s="157"/>
      <c r="BU516" s="157"/>
      <c r="BV516" s="157"/>
      <c r="BW516" s="147"/>
      <c r="BX516" s="147"/>
      <c r="BY516" s="147"/>
      <c r="BZ516" s="147"/>
      <c r="CA516" s="147"/>
      <c r="CB516" s="125"/>
      <c r="CC516" s="125"/>
      <c r="CD516" s="125"/>
      <c r="CE516" s="125"/>
      <c r="CF516" s="125"/>
      <c r="CG516" s="125"/>
      <c r="CH516" s="125"/>
      <c r="CI516" s="125"/>
      <c r="CJ516" s="125"/>
      <c r="CK516" s="125"/>
      <c r="CL516" s="24">
        <f>WORKDAY(BJ516,20)</f>
        <v>44208</v>
      </c>
      <c r="CM516" s="24">
        <f ca="1">IF(BM516&gt;0,WORKDAY(BK516,10),"-")</f>
        <v>44271</v>
      </c>
      <c r="CN516" s="54"/>
      <c r="CO516" s="117"/>
      <c r="CP516" s="34"/>
      <c r="CQ516" s="24">
        <f>WORKDAY(CL516,10)</f>
        <v>44222</v>
      </c>
      <c r="CR516" s="24" t="str">
        <f>IF(CO516&gt;0,WORKDAY(CM516,10),"-")</f>
        <v>-</v>
      </c>
      <c r="CS516" s="54"/>
      <c r="CT516" s="5"/>
      <c r="CU516" s="24" t="str">
        <f>IF(CT516&gt;0,WORKDAY(CQ516,10),"-")</f>
        <v>-</v>
      </c>
      <c r="CV516" s="24" t="str">
        <f>IF(CT516&gt;0,WORKDAY(CR516,10),"-")</f>
        <v>-</v>
      </c>
      <c r="CW516" s="54"/>
      <c r="CX516" s="5"/>
      <c r="CY516" s="34"/>
      <c r="CZ516" s="24" t="str">
        <f>IF(CX516&gt;0,WORKDAY(CU516,10),"-")</f>
        <v>-</v>
      </c>
      <c r="DA516" s="24" t="str">
        <f>IF(CX516&gt;0,WORKDAY(CV516,10),"-")</f>
        <v>-</v>
      </c>
      <c r="DB516" s="24"/>
      <c r="DC516" s="5"/>
      <c r="DD516" s="24" t="str">
        <f>IF(DC516&gt;0,WORKDAY(CZ516,10),"-")</f>
        <v>-</v>
      </c>
      <c r="DE516" s="24" t="str">
        <f>IF(DC516&gt;0,WORKDAY(DA516,10),"-")</f>
        <v>-</v>
      </c>
      <c r="DF516" s="5"/>
      <c r="DG516" s="5"/>
      <c r="DH516" s="54"/>
      <c r="DI516" s="24" t="str">
        <f>IF(DG516&gt;0,WORKDAY(DD516,10),"-")</f>
        <v>-</v>
      </c>
      <c r="DJ516" s="24" t="str">
        <f>IF(DG516&gt;0,WORKDAY(DE516,10),"-")</f>
        <v>-</v>
      </c>
      <c r="DK516" s="5"/>
      <c r="DL516" s="5"/>
      <c r="DM516" s="24" t="str">
        <f>IF(DL516&gt;0,WORKDAY(DI516,10),"-")</f>
        <v>-</v>
      </c>
      <c r="DN516" s="24" t="str">
        <f>IF(DL516&gt;0,WORKDAY(DJ516,10),"-")</f>
        <v>-</v>
      </c>
      <c r="DO516" s="5"/>
      <c r="DP516" s="5"/>
      <c r="DQ516" s="54"/>
      <c r="DR516" s="24" t="str">
        <f>IF(DP516&gt;0,WORKDAY(DM516,10),"-")</f>
        <v>-</v>
      </c>
      <c r="DS516" s="24" t="str">
        <f>IF(DP516&gt;0,WORKDAY(DN516,10),"-")</f>
        <v>-</v>
      </c>
      <c r="DT516" s="5"/>
      <c r="DU516" s="5"/>
      <c r="DV516" s="24" t="str">
        <f>IF(DU516&gt;0,WORKDAY(DR516,10),"-")</f>
        <v>-</v>
      </c>
      <c r="DW516" s="24" t="str">
        <f>IF(DU516&gt;0,WORKDAY(DS516,10),"-")</f>
        <v>-</v>
      </c>
      <c r="DX516" s="5"/>
      <c r="DY516" s="5"/>
      <c r="DZ516" s="54"/>
      <c r="EA516" s="24" t="str">
        <f>IF(DY516&gt;0,WORKDAY(DV516,10),"-")</f>
        <v>-</v>
      </c>
      <c r="EB516" s="24" t="str">
        <f>IF(DY516&gt;0,WORKDAY(DW516,10),"-")</f>
        <v>-</v>
      </c>
      <c r="EC516" s="5"/>
      <c r="ED516" s="5"/>
      <c r="EE516" s="24" t="str">
        <f>IF(ED516&gt;0,WORKDAY(EA516,10),"-")</f>
        <v>-</v>
      </c>
      <c r="EF516" s="24" t="str">
        <f>IF(ED516&gt;0,WORKDAY(EB516,10),"-")</f>
        <v>-</v>
      </c>
      <c r="EG516" s="5"/>
      <c r="EH516" s="5"/>
      <c r="EI516" s="54"/>
      <c r="EJ516" s="24" t="str">
        <f>IF(EH516&gt;0,WORKDAY(EE516,10),"-")</f>
        <v>-</v>
      </c>
      <c r="EK516" s="24" t="str">
        <f>IF(EH516&gt;0,WORKDAY(EF516,10),"-")</f>
        <v>-</v>
      </c>
      <c r="EL516" s="5"/>
      <c r="EM516" s="5"/>
      <c r="EN516" s="24" t="str">
        <f>IF(EM516&gt;0,WORKDAY(EJ516,10),"-")</f>
        <v>-</v>
      </c>
      <c r="EO516" s="24" t="str">
        <f>IF(EM516&gt;0,WORKDAY(EK516,10),"-")</f>
        <v>-</v>
      </c>
      <c r="EP516" s="5"/>
      <c r="EQ516" s="5"/>
      <c r="ER516" s="54"/>
      <c r="ES516" s="54"/>
      <c r="ET516" s="54"/>
      <c r="EU516" s="54"/>
      <c r="EV516" s="54"/>
      <c r="EW516" s="24"/>
      <c r="EX516" s="24"/>
      <c r="EY516" s="167"/>
      <c r="EZ516" s="167"/>
      <c r="FA516" s="193"/>
      <c r="FB516" s="214">
        <v>44223</v>
      </c>
      <c r="FC516" s="214">
        <f t="shared" ca="1" si="485"/>
        <v>44223</v>
      </c>
      <c r="FD516" s="167"/>
      <c r="FE516" s="167"/>
      <c r="FF516" s="24" t="str">
        <f>IF(FE516&gt;0,WORKDAY(FB516,10),"-")</f>
        <v>-</v>
      </c>
      <c r="FG516" s="24" t="str">
        <f>IF(FE516&gt;0,WORKDAY(FC516,10),"-")</f>
        <v>-</v>
      </c>
      <c r="FH516" s="5"/>
      <c r="FI516" s="5"/>
      <c r="FJ516" s="34"/>
      <c r="FK516" s="24"/>
      <c r="FL516" s="24">
        <f>FK516</f>
        <v>0</v>
      </c>
      <c r="FM516" s="5"/>
      <c r="FN516" s="5"/>
      <c r="FO516" s="24" t="str">
        <f>IF(FN516&gt;0,WORKDAY(FK516,10),"-")</f>
        <v>-</v>
      </c>
      <c r="FP516" s="24" t="str">
        <f>IF(FN516&gt;0,WORKDAY(FL516,10),"-")</f>
        <v>-</v>
      </c>
      <c r="FQ516" s="5"/>
      <c r="FR516" s="5"/>
      <c r="FS516" s="54"/>
      <c r="FT516" s="24"/>
      <c r="FU516" s="24">
        <f>FT516</f>
        <v>0</v>
      </c>
      <c r="FV516" s="5"/>
      <c r="FW516" s="5"/>
      <c r="FX516" s="24" t="str">
        <f>IF(FW516&gt;0,WORKDAY(FT516,10),"-")</f>
        <v>-</v>
      </c>
      <c r="FY516" s="24" t="str">
        <f>IF(FW516&gt;0,WORKDAY(FU516,10),"-")</f>
        <v>-</v>
      </c>
      <c r="FZ516" s="5"/>
      <c r="GA516" s="5"/>
      <c r="GB516" s="54"/>
      <c r="GC516" s="54"/>
      <c r="GD516" s="54"/>
      <c r="GE516" s="54"/>
      <c r="GF516" s="54"/>
      <c r="GG516" s="54"/>
      <c r="GH516" s="54"/>
      <c r="GI516" s="54"/>
      <c r="GJ516" s="54"/>
      <c r="GK516" s="54"/>
      <c r="GL516" s="54"/>
      <c r="GM516" s="54"/>
      <c r="GN516" s="54"/>
      <c r="GO516" s="54"/>
      <c r="GP516" s="54"/>
      <c r="GQ516" s="54"/>
      <c r="GR516" s="54"/>
      <c r="GS516" s="54"/>
      <c r="GT516" s="54"/>
      <c r="GU516" s="54"/>
      <c r="GV516" s="54"/>
      <c r="GW516" s="54"/>
      <c r="GX516" s="54"/>
      <c r="GY516" s="54"/>
      <c r="GZ516" s="193"/>
      <c r="HA516" s="54"/>
      <c r="HB516" s="54"/>
      <c r="HC516" s="54"/>
      <c r="HD516" s="34">
        <f t="shared" ref="HD516:HD585" ca="1" si="488">IF(AZ516="аннулирован / VOID",0,IF(BK516&gt;0,1,0))</f>
        <v>1</v>
      </c>
      <c r="HE516" s="25">
        <f t="shared" ca="1" si="457"/>
        <v>6.8389057750759875E-4</v>
      </c>
      <c r="HF516" s="25">
        <f t="shared" ca="1" si="458"/>
        <v>1.5197568389057751E-3</v>
      </c>
      <c r="HG516" s="25">
        <f t="shared" ca="1" si="459"/>
        <v>9.0543259557344079E-4</v>
      </c>
      <c r="HH516" s="25">
        <f t="shared" ca="1" si="460"/>
        <v>2.012072434607646E-3</v>
      </c>
      <c r="HI516" s="25"/>
      <c r="HJ516" s="25"/>
      <c r="HK516" s="5"/>
      <c r="HL516" s="24">
        <f t="shared" ca="1" si="484"/>
        <v>44257</v>
      </c>
      <c r="HM516" s="107"/>
      <c r="HN516" s="85"/>
      <c r="HO516" s="204" t="str">
        <f t="shared" si="433"/>
        <v>ожидание A1</v>
      </c>
      <c r="HP516" s="204" t="str">
        <f t="shared" si="434"/>
        <v>не выгружено 00</v>
      </c>
      <c r="HQ516" s="182" t="str">
        <f t="shared" si="435"/>
        <v>выгружено A1</v>
      </c>
      <c r="HR516" s="182" t="str">
        <f t="shared" si="436"/>
        <v>ожидание A1</v>
      </c>
      <c r="HS516" s="182" t="b">
        <f t="shared" si="437"/>
        <v>0</v>
      </c>
      <c r="HT516" s="182" t="str">
        <f t="shared" si="438"/>
        <v>ожидание замечаний</v>
      </c>
      <c r="HU516" s="182" t="str">
        <f t="shared" si="439"/>
        <v>0055-P2-GA1-CPC-TRM-00671</v>
      </c>
      <c r="HV516" s="191">
        <f t="shared" si="440"/>
        <v>44257</v>
      </c>
      <c r="HW516" s="184" t="str">
        <f t="shared" si="441"/>
        <v>ожидание A1</v>
      </c>
      <c r="HX516" s="191" t="str">
        <f t="shared" si="442"/>
        <v>ожидание A1</v>
      </c>
      <c r="HY516" s="183"/>
      <c r="HZ516" s="182" t="str">
        <f t="shared" si="443"/>
        <v>выгружено</v>
      </c>
      <c r="IA516" s="182" t="str">
        <f t="shared" si="444"/>
        <v>A1</v>
      </c>
      <c r="IB516" s="182" t="str">
        <f t="shared" si="445"/>
        <v>ожидание замечаний к ревизии</v>
      </c>
      <c r="IC516" s="182" t="str">
        <f t="shared" si="446"/>
        <v>A1</v>
      </c>
      <c r="ID516" s="182" t="str">
        <f t="shared" si="447"/>
        <v>A1</v>
      </c>
      <c r="IE516" s="185" t="str">
        <f t="shared" si="448"/>
        <v>1</v>
      </c>
      <c r="IF516" s="135" t="s">
        <v>705</v>
      </c>
      <c r="IG516" s="181">
        <v>1</v>
      </c>
      <c r="IH516" s="85"/>
      <c r="II516" s="85"/>
      <c r="IJ516" s="85"/>
      <c r="IK516" s="85"/>
      <c r="IL516" s="85"/>
      <c r="IM516" s="85"/>
      <c r="IN516" s="85"/>
      <c r="IO516" s="85"/>
      <c r="IP516" s="85"/>
      <c r="IQ516" s="85"/>
      <c r="IR516" s="85"/>
      <c r="IS516" s="85"/>
      <c r="IT516" s="85"/>
      <c r="IU516" s="85"/>
      <c r="IV516" s="85"/>
      <c r="IW516" s="85"/>
      <c r="IX516" s="85"/>
      <c r="IY516" s="85"/>
      <c r="IZ516" s="85"/>
      <c r="JA516" s="85"/>
      <c r="JB516" s="85"/>
      <c r="JC516" s="85"/>
      <c r="JD516" s="85"/>
      <c r="JE516" s="85"/>
      <c r="JF516" s="85"/>
      <c r="JG516" s="85"/>
      <c r="JH516" s="85"/>
      <c r="JI516" s="85"/>
      <c r="JJ516" s="85"/>
      <c r="JK516" s="85"/>
      <c r="JL516" s="85"/>
      <c r="JM516" s="85"/>
      <c r="JN516" s="85"/>
      <c r="JO516" s="85"/>
      <c r="JP516" s="85"/>
      <c r="JQ516" s="85"/>
      <c r="JR516" s="85"/>
      <c r="JS516" s="85"/>
      <c r="JT516" s="85"/>
      <c r="JU516" s="85"/>
      <c r="JV516" s="85"/>
      <c r="JW516" s="85"/>
      <c r="JX516" s="85"/>
      <c r="JY516" s="85"/>
      <c r="JZ516" s="85"/>
      <c r="KA516" s="85"/>
      <c r="KB516" s="85"/>
      <c r="KC516" s="85"/>
    </row>
    <row r="517" spans="1:289" s="57" customFormat="1" ht="71.25" customHeight="1">
      <c r="A517" s="38"/>
      <c r="B517" s="19" t="s">
        <v>156</v>
      </c>
      <c r="C517" s="19" t="s">
        <v>157</v>
      </c>
      <c r="D517" s="5"/>
      <c r="E517" s="5"/>
      <c r="F517" s="5"/>
      <c r="G517" s="5"/>
      <c r="H517" s="5" t="s">
        <v>727</v>
      </c>
      <c r="I517" s="5" t="s">
        <v>736</v>
      </c>
      <c r="J517" s="5"/>
      <c r="K517" s="5"/>
      <c r="L517" s="5"/>
      <c r="M517" s="5"/>
      <c r="N517" s="5"/>
      <c r="O517" s="5"/>
      <c r="P517" s="5" t="s">
        <v>753</v>
      </c>
      <c r="Q517" s="5" t="s">
        <v>754</v>
      </c>
      <c r="R517" s="5" t="s">
        <v>204</v>
      </c>
      <c r="S517" s="5" t="s">
        <v>364</v>
      </c>
      <c r="T517" s="5" t="s">
        <v>363</v>
      </c>
      <c r="U517" s="5" t="s">
        <v>158</v>
      </c>
      <c r="V517" s="5"/>
      <c r="W517" s="19" t="str">
        <f>CONCATENATE(X517,"-",Y517,"-",Z517,AA517,,AB517,"-",AC517)</f>
        <v>5-11-JFCC-0001</v>
      </c>
      <c r="X517" s="19" t="s">
        <v>755</v>
      </c>
      <c r="Y517" s="19" t="s">
        <v>184</v>
      </c>
      <c r="Z517" s="19" t="s">
        <v>310</v>
      </c>
      <c r="AA517" s="19" t="s">
        <v>303</v>
      </c>
      <c r="AB517" s="19"/>
      <c r="AC517" s="19" t="s">
        <v>188</v>
      </c>
      <c r="AD517" s="5"/>
      <c r="AE517" s="19">
        <v>4</v>
      </c>
      <c r="AF517" s="19" t="s">
        <v>180</v>
      </c>
      <c r="AG517" s="19" t="s">
        <v>184</v>
      </c>
      <c r="AH517" s="19">
        <v>522</v>
      </c>
      <c r="AI517" s="19" t="s">
        <v>188</v>
      </c>
      <c r="AJ517" s="5"/>
      <c r="AK517" s="5"/>
      <c r="AL517" s="5" t="s">
        <v>122</v>
      </c>
      <c r="AM517" s="5"/>
      <c r="AN517" s="5" t="s">
        <v>546</v>
      </c>
      <c r="AO517" s="5" t="str">
        <f>CONCATENATE("0055-",B517,"-",C517,"-","4",".",AE517,".",AF517,".",AG517,".",AH517,"-",AL517,".",AN517,"-",AI517)</f>
        <v>0055-CPC-GA1-4.4.3.11.522-PS.JH-0001</v>
      </c>
      <c r="AP517" s="5" t="str">
        <f>CONCATENATE("0055-",B517,"-",C517,"-","4",".",AE517,".",AF517,".",AG517,".",AH517,"-",AL517,"-",AN517,"-",AI517,"_",BD517,"_",U517)</f>
        <v>0055-CPC-GA1-4.4.3.11.522-PS-JH-0001_-_ER</v>
      </c>
      <c r="AQ517" s="13" t="s">
        <v>511</v>
      </c>
      <c r="AR517" s="13" t="s">
        <v>330</v>
      </c>
      <c r="AS517" s="13"/>
      <c r="AT517" s="13"/>
      <c r="AU517" s="13" t="s">
        <v>286</v>
      </c>
      <c r="AV517" s="13" t="s">
        <v>287</v>
      </c>
      <c r="AW517" s="13" t="str">
        <f>CONCATENATE(AQ517," ",AS517,CHAR(10),W517,CHAR(10),AU517)</f>
        <v>AFA&amp;FFS Control Cabinet KSPA 9030-01/TECON TU 4371-001-00159093-07 REV.5. 
5-11-JFCC-0001
Passport</v>
      </c>
      <c r="AX517" s="13" t="str">
        <f>CONCATENATE(AR517," ",AT517,CHAR(10),W517,CHAR(10),AV517)</f>
        <v>Контроллер для систем пожарной автоматики КСПА 9030-01/Текон, ТУ 4371-001-00159093-07 изм.5. Шкаф системный АСПС и ПТ. 
5-11-JFCC-0001
Паспорт</v>
      </c>
      <c r="AY517" s="5"/>
      <c r="AZ517" s="5" t="s">
        <v>490</v>
      </c>
      <c r="BA517" s="5" t="s">
        <v>489</v>
      </c>
      <c r="BB517" s="5" t="str">
        <f>IF(FW517&gt;0,"02",IF(FN517&gt;0,"01",IF(FE517&gt;0,"00",IF(EM517&gt;0,"G1",IF(ED517&gt;0,"F1",IF(DU517&gt;0,"E1",IF(DL517&gt;0,"D1",IF(DC517&gt;0,"C1",IF(CT517&gt;0,"B1",IF(BM517&gt;0,"A1","-"))))))))))</f>
        <v>-</v>
      </c>
      <c r="BC517" s="167" t="str">
        <f t="shared" si="486"/>
        <v>-</v>
      </c>
      <c r="BD517" s="5" t="str">
        <f t="shared" si="487"/>
        <v>-</v>
      </c>
      <c r="BE517" s="5"/>
      <c r="BF517" s="5"/>
      <c r="BG517" s="12"/>
      <c r="BH517" s="5"/>
      <c r="BI517" s="5"/>
      <c r="BJ517" s="54">
        <f>FB517-(28+15)</f>
        <v>44227</v>
      </c>
      <c r="BK517" s="54">
        <f ca="1">IF(BM517&gt;0,BL517,IF(BJ517&lt;TODAY(),WORKDAY(TODAY(),10),BJ517))</f>
        <v>44294</v>
      </c>
      <c r="BL517" s="54"/>
      <c r="BM517" s="5"/>
      <c r="BN517" s="167"/>
      <c r="BO517" s="167"/>
      <c r="BP517" s="167"/>
      <c r="BQ517" s="167"/>
      <c r="BR517" s="157"/>
      <c r="BS517" s="157"/>
      <c r="BT517" s="157"/>
      <c r="BU517" s="157"/>
      <c r="BV517" s="157"/>
      <c r="BW517" s="147"/>
      <c r="BX517" s="147"/>
      <c r="BY517" s="147"/>
      <c r="BZ517" s="147"/>
      <c r="CA517" s="147"/>
      <c r="CB517" s="125"/>
      <c r="CC517" s="125"/>
      <c r="CD517" s="125"/>
      <c r="CE517" s="125"/>
      <c r="CF517" s="125"/>
      <c r="CG517" s="125"/>
      <c r="CH517" s="125"/>
      <c r="CI517" s="125"/>
      <c r="CJ517" s="125"/>
      <c r="CK517" s="125"/>
      <c r="CL517" s="24">
        <f>WORKDAY(BJ517,20)</f>
        <v>44253</v>
      </c>
      <c r="CM517" s="24" t="str">
        <f>IF(BM517&gt;0,WORKDAY(BK517,10),"-")</f>
        <v>-</v>
      </c>
      <c r="CN517" s="54"/>
      <c r="CO517" s="117"/>
      <c r="CP517" s="34">
        <v>3</v>
      </c>
      <c r="CQ517" s="24">
        <f>WORKDAY(CL517,10)</f>
        <v>44267</v>
      </c>
      <c r="CR517" s="24" t="str">
        <f>IF(CO517&gt;0,WORKDAY(CM517,10),"-")</f>
        <v>-</v>
      </c>
      <c r="CS517" s="54"/>
      <c r="CT517" s="5"/>
      <c r="CU517" s="24" t="str">
        <f>IF(CT517&gt;0,WORKDAY(CQ517,10),"-")</f>
        <v>-</v>
      </c>
      <c r="CV517" s="24" t="str">
        <f>IF(CT517&gt;0,WORKDAY(CR517,10),"-")</f>
        <v>-</v>
      </c>
      <c r="CW517" s="54"/>
      <c r="CX517" s="5"/>
      <c r="CY517" s="34"/>
      <c r="CZ517" s="24" t="str">
        <f>IF(CX517&gt;0,WORKDAY(CU517,10),"-")</f>
        <v>-</v>
      </c>
      <c r="DA517" s="24" t="str">
        <f>IF(CX517&gt;0,WORKDAY(CV517,10),"-")</f>
        <v>-</v>
      </c>
      <c r="DB517" s="24"/>
      <c r="DC517" s="5"/>
      <c r="DD517" s="24" t="str">
        <f>IF(DC517&gt;0,WORKDAY(CZ517,10),"-")</f>
        <v>-</v>
      </c>
      <c r="DE517" s="24" t="str">
        <f>IF(DC517&gt;0,WORKDAY(DA517,10),"-")</f>
        <v>-</v>
      </c>
      <c r="DF517" s="5"/>
      <c r="DG517" s="5"/>
      <c r="DH517" s="54"/>
      <c r="DI517" s="24" t="str">
        <f>IF(DG517&gt;0,WORKDAY(DD517,10),"-")</f>
        <v>-</v>
      </c>
      <c r="DJ517" s="24" t="str">
        <f>IF(DG517&gt;0,WORKDAY(DE517,10),"-")</f>
        <v>-</v>
      </c>
      <c r="DK517" s="5"/>
      <c r="DL517" s="5"/>
      <c r="DM517" s="24" t="str">
        <f>IF(DL517&gt;0,WORKDAY(DI517,10),"-")</f>
        <v>-</v>
      </c>
      <c r="DN517" s="24" t="str">
        <f>IF(DL517&gt;0,WORKDAY(DJ517,10),"-")</f>
        <v>-</v>
      </c>
      <c r="DO517" s="5"/>
      <c r="DP517" s="5"/>
      <c r="DQ517" s="54"/>
      <c r="DR517" s="24" t="str">
        <f>IF(DP517&gt;0,WORKDAY(DM517,10),"-")</f>
        <v>-</v>
      </c>
      <c r="DS517" s="24" t="str">
        <f>IF(DP517&gt;0,WORKDAY(DN517,10),"-")</f>
        <v>-</v>
      </c>
      <c r="DT517" s="5"/>
      <c r="DU517" s="5"/>
      <c r="DV517" s="24" t="str">
        <f>IF(DU517&gt;0,WORKDAY(DR517,10),"-")</f>
        <v>-</v>
      </c>
      <c r="DW517" s="24" t="str">
        <f>IF(DU517&gt;0,WORKDAY(DS517,10),"-")</f>
        <v>-</v>
      </c>
      <c r="DX517" s="5"/>
      <c r="DY517" s="5"/>
      <c r="DZ517" s="54"/>
      <c r="EA517" s="24" t="str">
        <f>IF(DY517&gt;0,WORKDAY(DV517,10),"-")</f>
        <v>-</v>
      </c>
      <c r="EB517" s="24" t="str">
        <f>IF(DY517&gt;0,WORKDAY(DW517,10),"-")</f>
        <v>-</v>
      </c>
      <c r="EC517" s="5"/>
      <c r="ED517" s="5"/>
      <c r="EE517" s="24" t="str">
        <f>IF(ED517&gt;0,WORKDAY(EA517,10),"-")</f>
        <v>-</v>
      </c>
      <c r="EF517" s="24" t="str">
        <f>IF(ED517&gt;0,WORKDAY(EB517,10),"-")</f>
        <v>-</v>
      </c>
      <c r="EG517" s="5"/>
      <c r="EH517" s="5"/>
      <c r="EI517" s="54"/>
      <c r="EJ517" s="24" t="str">
        <f>IF(EH517&gt;0,WORKDAY(EE517,10),"-")</f>
        <v>-</v>
      </c>
      <c r="EK517" s="24" t="str">
        <f>IF(EH517&gt;0,WORKDAY(EF517,10),"-")</f>
        <v>-</v>
      </c>
      <c r="EL517" s="5"/>
      <c r="EM517" s="5"/>
      <c r="EN517" s="24" t="str">
        <f>IF(EM517&gt;0,WORKDAY(EJ517,10),"-")</f>
        <v>-</v>
      </c>
      <c r="EO517" s="24" t="str">
        <f>IF(EM517&gt;0,WORKDAY(EK517,10),"-")</f>
        <v>-</v>
      </c>
      <c r="EP517" s="5"/>
      <c r="EQ517" s="5"/>
      <c r="ER517" s="54"/>
      <c r="ES517" s="54"/>
      <c r="ET517" s="54"/>
      <c r="EU517" s="54"/>
      <c r="EV517" s="54"/>
      <c r="EW517" s="24"/>
      <c r="EX517" s="24"/>
      <c r="EY517" s="167"/>
      <c r="EZ517" s="167"/>
      <c r="FA517" s="193"/>
      <c r="FB517" s="214">
        <v>44270</v>
      </c>
      <c r="FC517" s="214">
        <f t="shared" ca="1" si="485"/>
        <v>44270</v>
      </c>
      <c r="FD517" s="167"/>
      <c r="FE517" s="167"/>
      <c r="FF517" s="24" t="str">
        <f>IF(FE517&gt;0,WORKDAY(FB517,10),"-")</f>
        <v>-</v>
      </c>
      <c r="FG517" s="24" t="str">
        <f>IF(FE517&gt;0,WORKDAY(FC517,10),"-")</f>
        <v>-</v>
      </c>
      <c r="FH517" s="167"/>
      <c r="FI517" s="167"/>
      <c r="FJ517" s="196">
        <v>1</v>
      </c>
      <c r="FK517" s="24"/>
      <c r="FL517" s="24">
        <f>FK517</f>
        <v>0</v>
      </c>
      <c r="FM517" s="5"/>
      <c r="FN517" s="5"/>
      <c r="FO517" s="24" t="str">
        <f>IF(FN517&gt;0,WORKDAY(FK517,10),"-")</f>
        <v>-</v>
      </c>
      <c r="FP517" s="24" t="str">
        <f>IF(FN517&gt;0,WORKDAY(FL517,10),"-")</f>
        <v>-</v>
      </c>
      <c r="FQ517" s="5"/>
      <c r="FR517" s="5"/>
      <c r="FS517" s="54"/>
      <c r="FT517" s="24"/>
      <c r="FU517" s="24">
        <f>FT517</f>
        <v>0</v>
      </c>
      <c r="FV517" s="5"/>
      <c r="FW517" s="5"/>
      <c r="FX517" s="24" t="str">
        <f>IF(FW517&gt;0,WORKDAY(FT517,10),"-")</f>
        <v>-</v>
      </c>
      <c r="FY517" s="24" t="str">
        <f>IF(FW517&gt;0,WORKDAY(FU517,10),"-")</f>
        <v>-</v>
      </c>
      <c r="FZ517" s="5"/>
      <c r="GA517" s="5"/>
      <c r="GB517" s="54"/>
      <c r="GC517" s="54"/>
      <c r="GD517" s="54"/>
      <c r="GE517" s="54"/>
      <c r="GF517" s="54"/>
      <c r="GG517" s="54"/>
      <c r="GH517" s="54"/>
      <c r="GI517" s="54"/>
      <c r="GJ517" s="54"/>
      <c r="GK517" s="54"/>
      <c r="GL517" s="54"/>
      <c r="GM517" s="54"/>
      <c r="GN517" s="54"/>
      <c r="GO517" s="54"/>
      <c r="GP517" s="54"/>
      <c r="GQ517" s="54"/>
      <c r="GR517" s="54"/>
      <c r="GS517" s="54"/>
      <c r="GT517" s="54"/>
      <c r="GU517" s="54"/>
      <c r="GV517" s="54"/>
      <c r="GW517" s="54"/>
      <c r="GX517" s="54"/>
      <c r="GY517" s="54"/>
      <c r="GZ517" s="193"/>
      <c r="HA517" s="54"/>
      <c r="HB517" s="54"/>
      <c r="HC517" s="54"/>
      <c r="HD517" s="34">
        <f t="shared" ca="1" si="488"/>
        <v>1</v>
      </c>
      <c r="HE517" s="25">
        <f t="shared" si="457"/>
        <v>0</v>
      </c>
      <c r="HF517" s="25">
        <f t="shared" ca="1" si="458"/>
        <v>1.5197568389057751E-3</v>
      </c>
      <c r="HG517" s="25">
        <f t="shared" si="459"/>
        <v>0</v>
      </c>
      <c r="HH517" s="25">
        <f t="shared" ca="1" si="460"/>
        <v>2.012072434607646E-3</v>
      </c>
      <c r="HI517" s="25"/>
      <c r="HJ517" s="25"/>
      <c r="HK517" s="5"/>
      <c r="HL517" s="24" t="str">
        <f t="shared" ca="1" si="484"/>
        <v>-</v>
      </c>
      <c r="HM517" s="107"/>
      <c r="HN517" s="85"/>
      <c r="HO517" s="204" t="str">
        <f t="shared" ref="HO517:HO586" si="489">IF(AO517="","---/---",(IF(AZ517="аннулирован / VOID","аннулирован / VOID",(IF(EV517&gt;0,(IF(EZ517&gt;0,FA517,"ожидание H1")),(IF(EM517&gt;0,(IF(EQ517&gt;0,ER517,"ожидание G1")),(IF(ED517&gt;0,(IF(EH517&gt;0,EI517,"ожидание F1")),(IF(DU517&gt;0,(IF(DY517&gt;0,DZ517,"ожидание E1")),(IF(DL517&gt;0,(IF(DP517&gt;0,DQ517,"ожидание D1")),(IF(DC517&gt;0,(IF(DG517&gt;0,DH517,"ожидание C1")),(IF(CT517&gt;0,(IF(CX517&gt;0,CY517,"ожидание B1")),(IF(BM517&gt;0,(IF(CO517&gt;0,CP517,"ожидание A1")),"не выгружено A1")))))))))))))))))))</f>
        <v>не выгружено A1</v>
      </c>
      <c r="HP517" s="204" t="str">
        <f t="shared" ref="HP517:HP586" si="490">IF(AO517="","---/---",(IF(AZ517="аннулирован / VOID","аннулирован / VOID",(IF(GX517&gt;0,(IF(HB517&gt;0,HC517,"ожидание 05")),(IF(GO517&gt;0,(IF(GS517&gt;0,GT517,"ожидание 04")),(IF(GF517&gt;0,(IF(GJ517&gt;0,GK517,"ожидание 03")),(IF(FW517&gt;0,(IF(GA517&gt;0,GB517,"ожидание 02")),(IF(FN517&gt;0,(IF(FR517&gt;0,FS517,"ожидание 01")),(IF(FE517&gt;0,(IF(FI517&gt;0,FJ517,"ожидание 00")),"не выгружено 00")))))))))))))))</f>
        <v>не выгружено 00</v>
      </c>
      <c r="HQ517" s="182" t="str">
        <f t="shared" ref="HQ517:HQ586" si="491">IF(AO517="","---/---",(IF(AZ517="аннулирован / VOID","аннулирован / VOID",(IF(GX517&gt;0,("выгружено 05"),(IF(GO517&gt;0,("выгружено 04"),(IF(GF517&gt;0,("выгружено 03"),(IF(FW517&gt;0,("выгружено 02"),(IF(FN517&gt;0,("выгружено 01"),(IF(FE517&gt;0,("выгружено 00"),((IF(EV517&gt;0,("выгружено H1"),(IF(EM517&gt;0,("выгружено G1"),(IF(ED517&gt;0,("выгружено F1"),(IF(DU517&gt;0,("выгружено E1"),(IF(DL517&gt;0,("выгружено D1"),(IF(DC517&gt;0,("выгружено C1"),(IF(CT517&gt;0,("выгружено B1"),(IF(BM517&gt;0,("выгружено A1"),"не выгружено A1"))))))))))))))))))))))))))))))))</f>
        <v>не выгружено A1</v>
      </c>
      <c r="HR517" s="182" t="str">
        <f t="shared" ref="HR517:HR586" si="492">IF(AO517="","---/---",(IF(AZ517="аннулирован / VOID","аннулирован / VOID",(IF(GX517&gt;0,(IF(HB517&gt;0,HC517,"ожидание 05")),(IF(GO517&gt;0,(IF(GS517&gt;0,GT517,"ожидание 04")),(IF(GF517&gt;0,(IF(GJ517&gt;0,GK517,"ожидание 03")),(IF(FW517&gt;0,(IF(GA517&gt;0,GB517,"ожидание 02")),(IF(FN517&gt;0,(IF(FR517&gt;0,FS517,"ожидание 01")),(IF(FE517&gt;0,(IF(FI517&gt;0,FJ517,"ожидание 00")),((IF(EV517&gt;0,(IF(EZ517&gt;0,FA517,"ожидание H1")),(IF(EM517&gt;0,(IF(EQ517&gt;0,ER517,"ожидание G1")),(IF(ED517&gt;0,(IF(EH517&gt;0,EI517,"ожидание F1")),(IF(DU517&gt;0,(IF(DY517&gt;0,DZ517,"ожидание E1")),(IF(DL517&gt;0,(IF(DP517&gt;0,DQ517,"ожидание D1")),(IF(DC517&gt;0,(IF(DG517&gt;0,DH517,"ожидание C1")),(IF(CT517&gt;0,(IF(CX517&gt;0,CY517,"ожидание B1")),(IF(BM517&gt;0,(IF(CO517&gt;0,CP517,"ожидание A1")),"не выгружено A1"))))))))))))))))))))))))))))))))</f>
        <v>не выгружено A1</v>
      </c>
      <c r="HS517" s="182" t="b">
        <f t="shared" ref="HS517:HS586" si="493">IF((AND((OR((HQ517="выгружено 05"),(HQ517="выгружено 04"),(HQ517="выгружено 03"),(HQ517="выгружено 02"),(HQ517="выгружено 01"),(HQ517="выгружено 00"))),(OR(HR517=1,HR517=5)))),"Согласовано",IF((AND((OR((HQ517="выгружено 04"),(HQ517="выгружено 03"),(HQ517="выгружено 02"),(HQ517="выгружено 01"),(HQ517="выгружено 00"),(HQ517="выгружено H1"),(HQ517="выгружено G1"),(HQ517="выгружено F1"),(HQ517="выгружено E1"),(HQ517="выгружено D1"),(HQ517="выгружено C1"),(HQ517="выгружено B1"),(HQ517="выгружено A1"))),(OR(HR517=2,HR517=3)))),"Устранить замечания"))</f>
        <v>0</v>
      </c>
      <c r="HT517" s="182" t="str">
        <f t="shared" ref="HT517:HT586" si="494">IF(AO517="","---/---",(IF(AZ517="аннулирован / VOID","аннулирован / VOID",(IF((AND((OR((HQ517="выгружено 05"),(HQ517="выгружено 04"),(HQ517="выгружено 03"),(HQ517="выгружено 02"),(HQ517="выгружено 01"),(HQ517="выгружено 00"))),(OR(HR517=1,HR517=5)))),"Согласовано",IF((AND((OR((HQ517="выгружено 05"),(HQ517="выгружено 04"),(HQ517="выгружено 03"),(HQ517="выгружено 02"),(HQ517="выгружено 01"),(HQ517="выгружено 00"),(HQ517="выгружено H1"),(HQ517="выгружено G1"),(HQ517="выгружено F1"),(HQ517="выгружено E1"),(HQ517="выгружено D1"),(HQ517="выгружено C1"),(HQ517="выгружено B1"),(HQ517="выгружено A1"))),(OR(HR517=2,HR517=3)))),"Устранить замечания",IF((OR((HR517="ожидание 05"),(HR517="ожидание 04"),(HR517="ожидание 03"),(HR517="ожидание 02"),(HR517="ожидание 01"),(HR517="ожидание 00"),(HR517="ожидание H1"),(HR517="ожидание G1"),(HR517="ожидание F1"),(HR517="ожидание E1"),(HR517="ожидание D1"),(HR517="ожидание C1"),(HR517="ожидание B1"),(HR517="ожидание A1"))),"ожидание замечаний",IF((AND((OR((HQ517="выгружено 05"),(HQ517="выгружено 04"),(HQ517="выгружено 03"),(HQ517="выгружено 02"),(HQ517="выгружено 01"),(HQ517="выгружено 00"),(HQ517="выгружено H1"),(HQ517="выгружено G1"),(HQ517="выгружено F1"),(HQ517="выгружено E1"),(HQ517="выгружено D1"),(HQ517="выгружено C1"),(HQ517="выгружено B1"),(HQ517="выгружено A1"))),(OR(HR517=1,HR517=5)))),"Выпустить в 00",(IF(HQ517="не выгружено A1","не выгружено A1"))))))))))</f>
        <v>не выгружено A1</v>
      </c>
      <c r="HU517" s="182" t="str">
        <f t="shared" ref="HU517:HU586" si="495">IF(AO517="","---/---",(IF(AZ517="аннулирован / VOID","аннулирован / VOID",(IF(GX517&gt;0,GX517,(IF(GO517&gt;0,GO517,(IF(GF517&gt;0,GF517,(IF(FW517&gt;0,FW517,(IF(FN517&gt;0,FN517,(IF(FE517&gt;0,FE517,((IF(EV517&gt;0,EV517,(IF(EM517&gt;0,EM517,(IF(ED517&gt;0,ED517,(IF(DU517&gt;0,DU517,(IF(DL517&gt;0,DL517,(IF(DC517&gt;0,DC517,(IF(CT517&gt;0,CT517,(IF(BM517&gt;0,BM517,"не выгружено A1"))))))))))))))))))))))))))))))))</f>
        <v>не выгружено A1</v>
      </c>
      <c r="HV517" s="191" t="str">
        <f t="shared" ref="HV517:HV586" si="496">IF(AO517="","---/---",(IF(AZ517="аннулирован / VOID","аннулирован / VOID",(IF(GX517&gt;0,GW517,(IF(GO517&gt;0,GN517,(IF(GF517&gt;0,GE517,(IF(FW517&gt;0,FV517,(IF(FN517&gt;0,FM517,(IF(FE517&gt;0,FD517,((IF(EV517&gt;0,EU517,(IF(EM517&gt;0,EL517,(IF(ED517&gt;0,EC517,(IF(DU517&gt;0,DT517,(IF(DL517&gt;0,DK517,(IF(DC517&gt;0,DB517,(IF(CT517&gt;0,CS517,(IF(BM517&gt;0,BL517,"не выгружено A1"))))))))))))))))))))))))))))))))</f>
        <v>не выгружено A1</v>
      </c>
      <c r="HW517" s="184" t="str">
        <f t="shared" ref="HW517:HW586" si="497">IF(AO517="","---/---",(IF(AZ517="аннулирован / VOID","аннулирован / VOID",(IF(GX517&gt;0,(IF(HB517&gt;0,HB517,"ожидание 05")),(IF(GO517&gt;0,(IF(GS517&gt;0,GS517,"ожидание 04")),(IF(GF517&gt;0,(IF(GJ517&gt;0,GJ517,"ожидание 03")),(IF(FW517&gt;0,(IF(GA517&gt;0,GA517,"ожидание 02")),(IF(FN517&gt;0,(IF(FR517&gt;0,FR517,"ожидание 01")),(IF(FE517&gt;0,(IF(FI517&gt;0,FI517,"ожидание 00")),((IF(EV517&gt;0,(IF(EZ517&gt;0,EZ517,"ожидание H1")),(IF(EM517&gt;0,(IF(EQ517&gt;0,EQ517,"ожидание G1")),(IF(ED517&gt;0,(IF(EH517&gt;0,EH517,"ожидание F1")),(IF(DU517&gt;0,(IF(DY517&gt;0,DY517,"ожидание E1")),(IF(DL517&gt;0,(IF(DP517&gt;0,DP517,"ожидание D1")),(IF(DC517&gt;0,(IF(DG517&gt;0,DG517,"ожидание C1")),(IF(CT517&gt;0,(IF(CX517&gt;0,CX517,"ожидание B1")),(IF(BM517&gt;0,(IF(CO517&gt;0,CO517,"ожидание A1")),"не выгружено A1"))))))))))))))))))))))))))))))))</f>
        <v>не выгружено A1</v>
      </c>
      <c r="HX517" s="191" t="str">
        <f t="shared" ref="HX517:HX586" si="498">IF(AO517="","---/---",(IF(AZ517="аннулирован / VOID","аннулирован / VOID",(IF(GX517&gt;0,(IF(HB517&gt;0,HA517,"ожидание 05")),(IF(GO517&gt;0,(IF(GS517&gt;0,GR517,"ожидание 04")),(IF(GF517&gt;0,(IF(GJ517&gt;0,GI517,"ожидание 03")),(IF(FW517&gt;0,(IF(GA517&gt;0,FZ517,"ожидание 02")),(IF(FN517&gt;0,(IF(FR517&gt;0,FQ517,"ожидание 01")),(IF(FE517&gt;0,(IF(FI517&gt;0,FH517,"ожидание 00")),((IF(EV517&gt;0,(IF(EZ517&gt;0,EY517,"ожидание H1")),(IF(EM517&gt;0,(IF(EQ517&gt;0,EP517,"ожидание G1")),(IF(ED517&gt;0,(IF(EH517&gt;0,EG517,"ожидание F1")),(IF(DU517&gt;0,(IF(DY517&gt;0,DX517,"ожидание E1")),(IF(DL517&gt;0,(IF(DP517&gt;0,DO517,"ожидание D1")),(IF(DC517&gt;0,(IF(DG517&gt;0,DF517,"ожидание C1")),(IF(CT517&gt;0,(IF(CX517&gt;0,CW517,"ожидание B1")),(IF(BM517&gt;0,(IF(CO517&gt;0,CN517,"ожидание A1")),"не выгружено A1"))))))))))))))))))))))))))))))))</f>
        <v>не выгружено A1</v>
      </c>
      <c r="HY517" s="183"/>
      <c r="HZ517" s="182" t="str">
        <f t="shared" ref="HZ517:HZ586" si="499">IF(AO517="","---/---",(IF(AZ517="аннулирован / VOID","аннулирован / VOID",(IF(GX517&gt;0,("выгружено"),(IF(GO517&gt;0,("выгружено"),(IF(GF517&gt;0,("выгружено"),(IF(FW517&gt;0,("выгружено"),(IF(FN517&gt;0,("выгружено"),(IF(FE517&gt;0,("выгружено"),((IF(EV517&gt;0,("выгружено"),(IF(EM517&gt;0,("выгружено"),(IF(ED517&gt;0,("выгружено"),(IF(DU517&gt;0,("выгружено"),(IF(DL517&gt;0,("выгружено"),(IF(DC517&gt;0,("выгружено"),(IF(CT517&gt;0,("выгружено"),(IF(BM517&gt;0,("выгружено"),"не выгружено"))))))))))))))))))))))))))))))))</f>
        <v>не выгружено</v>
      </c>
      <c r="IA517" s="182" t="str">
        <f t="shared" ref="IA517:IA586" si="500">IF(AO517="","---/---",(IF(AZ517="аннулирован / VOID","аннулирован / VOID",(IF(GX517&gt;0,("05"),(IF(GO517&gt;0,("04"),(IF(GF517&gt;0,("03"),(IF(FW517&gt;0,("02"),(IF(FN517&gt;0,("01"),(IF(FE517&gt;0,("00"),((IF(EV517&gt;0,("H1"),(IF(EM517&gt;0,("G1"),(IF(ED517&gt;0,("F1"),(IF(DU517&gt;0,("E1"),(IF(DL517&gt;0,("D1"),(IF(DC517&gt;0,("C1"),(IF(CT517&gt;0,("B1"),(IF(BM517&gt;0,("A1"),"A1"))))))))))))))))))))))))))))))))</f>
        <v>A1</v>
      </c>
      <c r="IB517" s="182" t="str">
        <f t="shared" ref="IB517:IB586" si="501">IF(AO517="","---/---",(IF(AZ517="аннулирован / VOID","аннулирован / VOID",(IF(GX517&gt;0,(IF(HB517&gt;0,HC517,"ожидание замечаний к ревизии")),(IF(GO517&gt;0,(IF(GS517&gt;0,GT517,"ожидание замечаний к ревизии")),(IF(GF517&gt;0,(IF(GJ517&gt;0,GK517,"ожидание замечаний к ревизии")),(IF(FW517&gt;0,(IF(GA517&gt;0,GB517,"ожидание замечаний к ревизии")),(IF(FN517&gt;0,(IF(FR517&gt;0,FS517,"ожидание замечаний к ревизии")),(IF(FE517&gt;0,(IF(FI517&gt;0,FJ517,"ожидание замечаний к ревизии")),((IF(EV517&gt;0,(IF(EZ517&gt;0,FA517,"ожидание замечаний к ревизии")),(IF(EM517&gt;0,(IF(EQ517&gt;0,ER517,"ожидание замечаний к ревизии")),(IF(ED517&gt;0,(IF(EH517&gt;0,EI517,"ожидание замечаний к ревизии")),(IF(DU517&gt;0,(IF(DY517&gt;0,DZ517,"ожидание замечаний к ревизии")),(IF(DL517&gt;0,(IF(DP517&gt;0,DQ517,"ожидание замечаний к ревизии")),(IF(DC517&gt;0,(IF(DG517&gt;0,DH517,"ожидание замечаний к ревизии")),(IF(CT517&gt;0,(IF(CX517&gt;0,CY517,"ожидание замечаний к ревизии")),(IF(BM517&gt;0,(IF(CO517&gt;0,CP517,"ожидание замечаний к ревизии")),"не выгружено"))))))))))))))))))))))))))))))))</f>
        <v>не выгружено</v>
      </c>
      <c r="IC517" s="182" t="str">
        <f t="shared" ref="IC517:IC586" si="502">IF(AO517="","---/---",(IF(AZ517="аннулирован / VOID","аннулирован / VOID",(IF(GX517&gt;0,(IF(HB517&gt;0,HC517,"05")),(IF(GO517&gt;0,(IF(GS517&gt;0,GT517,"04")),(IF(GF517&gt;0,(IF(GJ517&gt;0,GK517,"03")),(IF(FW517&gt;0,(IF(GA517&gt;0,GB517,"02")),(IF(FN517&gt;0,(IF(FR517&gt;0,FS517,"01")),(IF(FE517&gt;0,(IF(FI517&gt;0,FJ517,"00")),((IF(EV517&gt;0,(IF(EZ517&gt;0,FA517,"H1")),(IF(EM517&gt;0,(IF(EQ517&gt;0,ER517,"G1")),(IF(ED517&gt;0,(IF(EH517&gt;0,EI517,"F1")),(IF(DU517&gt;0,(IF(DY517&gt;0,DZ517,"E1")),(IF(DL517&gt;0,(IF(DP517&gt;0,DQ517,"D1")),(IF(DC517&gt;0,(IF(DG517&gt;0,DH517,"C1")),(IF(CT517&gt;0,(IF(CX517&gt;0,CY517,"B1")),(IF(BM517&gt;0,(IF(CO517&gt;0,CP517,"A1")),"A1"))))))))))))))))))))))))))))))))</f>
        <v>A1</v>
      </c>
      <c r="ID517" s="182" t="str">
        <f t="shared" ref="ID517:ID586" si="503">IF(AO517="","---/---",(IF(AZ517="аннулирован / VOID","аннулирован / VOID",(IF(GX517&gt;0,(IF(HB517&gt;0,HC517,"05")),(IF(GO517&gt;0,(IF(GS517&gt;0,GT517,"04")),(IF(GF517&gt;0,(IF(GJ517&gt;0,GK517,"03")),(IF(FW517&gt;0,(IF(GA517&gt;0,GB517,"02")),(IF(FN517&gt;0,(IF(FR517&gt;0,FS517,"01")),(IF(FE517&gt;0,(IF(FI517&gt;0,FJ517,"00")),((IF(EV517&gt;0,(IF(EZ517&gt;0,FA517,"H1")),(IF(EM517&gt;0,(IF(EQ517&gt;0,ER517,"G1")),(IF(ED517&gt;0,(IF(EH517&gt;0,EI517,"F1")),(IF(DU517&gt;0,(IF(DY517&gt;0,DZ517,"E1")),(IF(DL517&gt;0,(IF(DP517&gt;0,DQ517,"D1")),(IF(DC517&gt;0,(IF(DG517&gt;0,DH517,"C1")),(IF(CT517&gt;0,(IF(CX517&gt;0,CY517,"B1")),(IF(BM517&gt;0,(IF(CO517&gt;0,CP517,"A1")),"A1"))))))))))))))))))))))))))))))))</f>
        <v>A1</v>
      </c>
      <c r="IE517" s="185" t="str">
        <f t="shared" ref="IE517:IE586" si="504">IF(AO517="","---/---",(IF(AZ517="аннулирован / VOID","аннулирован / VOID",(IF(BM517&gt;0,"1","выгрузить A1")))))</f>
        <v>выгрузить A1</v>
      </c>
      <c r="IF517" s="135" t="s">
        <v>705</v>
      </c>
      <c r="IG517" s="181">
        <v>1</v>
      </c>
      <c r="IH517" s="85"/>
      <c r="II517" s="85"/>
      <c r="IJ517" s="85"/>
      <c r="IK517" s="85"/>
      <c r="IL517" s="85"/>
      <c r="IM517" s="85"/>
      <c r="IN517" s="85"/>
      <c r="IO517" s="85"/>
      <c r="IP517" s="85"/>
      <c r="IQ517" s="85"/>
      <c r="IR517" s="85"/>
      <c r="IS517" s="85"/>
      <c r="IT517" s="85"/>
      <c r="IU517" s="85"/>
      <c r="IV517" s="85"/>
      <c r="IW517" s="85"/>
      <c r="IX517" s="85"/>
      <c r="IY517" s="85"/>
      <c r="IZ517" s="85"/>
      <c r="JA517" s="85"/>
      <c r="JB517" s="85"/>
      <c r="JC517" s="85"/>
      <c r="JD517" s="85"/>
      <c r="JE517" s="85"/>
      <c r="JF517" s="85"/>
      <c r="JG517" s="85"/>
      <c r="JH517" s="85"/>
      <c r="JI517" s="85"/>
      <c r="JJ517" s="85"/>
      <c r="JK517" s="85"/>
      <c r="JL517" s="85"/>
      <c r="JM517" s="85"/>
      <c r="JN517" s="85"/>
      <c r="JO517" s="85"/>
      <c r="JP517" s="85"/>
      <c r="JQ517" s="85"/>
      <c r="JR517" s="85"/>
      <c r="JS517" s="85"/>
      <c r="JT517" s="85"/>
      <c r="JU517" s="85"/>
      <c r="JV517" s="85"/>
      <c r="JW517" s="85"/>
      <c r="JX517" s="85"/>
      <c r="JY517" s="85"/>
      <c r="JZ517" s="85"/>
      <c r="KA517" s="85"/>
      <c r="KB517" s="85"/>
      <c r="KC517" s="85"/>
    </row>
    <row r="518" spans="1:289" s="87" customFormat="1" ht="15" hidden="1" customHeight="1">
      <c r="A518" s="17"/>
      <c r="B518" s="20"/>
      <c r="C518" s="20"/>
      <c r="D518" s="18"/>
      <c r="E518" s="18"/>
      <c r="F518" s="18"/>
      <c r="G518" s="18"/>
      <c r="H518" s="18"/>
      <c r="I518" s="18"/>
      <c r="J518" s="18"/>
      <c r="K518" s="18"/>
      <c r="L518" s="18"/>
      <c r="M518" s="18"/>
      <c r="N518" s="18"/>
      <c r="O518" s="18"/>
      <c r="P518" s="18"/>
      <c r="Q518" s="18"/>
      <c r="R518" s="18"/>
      <c r="S518" s="18"/>
      <c r="T518" s="18"/>
      <c r="U518" s="18"/>
      <c r="V518" s="18"/>
      <c r="W518" s="20"/>
      <c r="X518" s="20"/>
      <c r="Y518" s="20"/>
      <c r="Z518" s="20"/>
      <c r="AA518" s="20"/>
      <c r="AB518" s="20"/>
      <c r="AC518" s="20"/>
      <c r="AD518" s="18"/>
      <c r="AE518" s="20"/>
      <c r="AF518" s="20"/>
      <c r="AG518" s="20"/>
      <c r="AH518" s="20"/>
      <c r="AI518" s="20"/>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71"/>
      <c r="BO518" s="171"/>
      <c r="BP518" s="171"/>
      <c r="BQ518" s="171"/>
      <c r="BR518" s="161"/>
      <c r="BS518" s="161"/>
      <c r="BT518" s="161"/>
      <c r="BU518" s="161"/>
      <c r="BV518" s="161"/>
      <c r="BW518" s="151"/>
      <c r="BX518" s="151"/>
      <c r="BY518" s="151"/>
      <c r="BZ518" s="151"/>
      <c r="CA518" s="151"/>
      <c r="CB518" s="129"/>
      <c r="CC518" s="129"/>
      <c r="CD518" s="129"/>
      <c r="CE518" s="129"/>
      <c r="CF518" s="129"/>
      <c r="CG518" s="129"/>
      <c r="CH518" s="129"/>
      <c r="CI518" s="129"/>
      <c r="CJ518" s="129"/>
      <c r="CK518" s="129"/>
      <c r="CL518" s="18"/>
      <c r="CM518" s="18"/>
      <c r="CN518" s="18"/>
      <c r="CO518" s="118"/>
      <c r="CP518" s="48"/>
      <c r="CQ518" s="18"/>
      <c r="CR518" s="18"/>
      <c r="CS518" s="18"/>
      <c r="CT518" s="18"/>
      <c r="CU518" s="18"/>
      <c r="CV518" s="18"/>
      <c r="CW518" s="18"/>
      <c r="CX518" s="18"/>
      <c r="CY518" s="34"/>
      <c r="CZ518" s="18"/>
      <c r="DA518" s="18"/>
      <c r="DB518" s="18"/>
      <c r="DC518" s="18"/>
      <c r="DD518" s="18"/>
      <c r="DE518" s="18"/>
      <c r="DF518" s="18"/>
      <c r="DG518" s="18"/>
      <c r="DH518" s="45"/>
      <c r="DI518" s="18"/>
      <c r="DJ518" s="18"/>
      <c r="DK518" s="18"/>
      <c r="DL518" s="18"/>
      <c r="DM518" s="18"/>
      <c r="DN518" s="18"/>
      <c r="DO518" s="18"/>
      <c r="DP518" s="18"/>
      <c r="DQ518" s="45"/>
      <c r="DR518" s="18"/>
      <c r="DS518" s="18"/>
      <c r="DT518" s="18"/>
      <c r="DU518" s="18"/>
      <c r="DV518" s="18"/>
      <c r="DW518" s="18"/>
      <c r="DX518" s="18"/>
      <c r="DY518" s="18"/>
      <c r="DZ518" s="45"/>
      <c r="EA518" s="18"/>
      <c r="EB518" s="18"/>
      <c r="EC518" s="18"/>
      <c r="ED518" s="18"/>
      <c r="EE518" s="18"/>
      <c r="EF518" s="18"/>
      <c r="EG518" s="18"/>
      <c r="EH518" s="18"/>
      <c r="EI518" s="45"/>
      <c r="EJ518" s="18"/>
      <c r="EK518" s="18"/>
      <c r="EL518" s="18"/>
      <c r="EM518" s="18"/>
      <c r="EN518" s="18"/>
      <c r="EO518" s="18"/>
      <c r="EP518" s="18"/>
      <c r="EQ518" s="18"/>
      <c r="ER518" s="45"/>
      <c r="ES518" s="110"/>
      <c r="ET518" s="110"/>
      <c r="EU518" s="110"/>
      <c r="EV518" s="110"/>
      <c r="EW518" s="192"/>
      <c r="EX518" s="192"/>
      <c r="EY518" s="192"/>
      <c r="EZ518" s="192"/>
      <c r="FA518" s="199"/>
      <c r="FB518" s="214"/>
      <c r="FC518" s="214"/>
      <c r="FD518" s="18"/>
      <c r="FE518" s="18"/>
      <c r="FF518" s="18"/>
      <c r="FG518" s="18"/>
      <c r="FH518" s="18"/>
      <c r="FI518" s="18"/>
      <c r="FJ518" s="34"/>
      <c r="FK518" s="18"/>
      <c r="FL518" s="18"/>
      <c r="FM518" s="18"/>
      <c r="FN518" s="18"/>
      <c r="FO518" s="18"/>
      <c r="FP518" s="18"/>
      <c r="FQ518" s="18"/>
      <c r="FR518" s="18"/>
      <c r="FS518" s="45"/>
      <c r="FT518" s="18"/>
      <c r="FU518" s="18"/>
      <c r="FV518" s="18"/>
      <c r="FW518" s="18"/>
      <c r="FX518" s="18"/>
      <c r="FY518" s="18"/>
      <c r="FZ518" s="18"/>
      <c r="GA518" s="18"/>
      <c r="GB518" s="45"/>
      <c r="GC518" s="110"/>
      <c r="GD518" s="110"/>
      <c r="GE518" s="110"/>
      <c r="GF518" s="110"/>
      <c r="GG518" s="110"/>
      <c r="GH518" s="110"/>
      <c r="GI518" s="110"/>
      <c r="GJ518" s="110"/>
      <c r="GK518" s="110"/>
      <c r="GL518" s="110"/>
      <c r="GM518" s="110"/>
      <c r="GN518" s="110"/>
      <c r="GO518" s="110"/>
      <c r="GP518" s="110"/>
      <c r="GQ518" s="110"/>
      <c r="GR518" s="110"/>
      <c r="GS518" s="110"/>
      <c r="GT518" s="110"/>
      <c r="GU518" s="110"/>
      <c r="GV518" s="110"/>
      <c r="GW518" s="110"/>
      <c r="GX518" s="110"/>
      <c r="GY518" s="45"/>
      <c r="GZ518" s="199"/>
      <c r="HA518" s="110"/>
      <c r="HB518" s="110"/>
      <c r="HC518" s="110"/>
      <c r="HD518" s="34">
        <f t="shared" si="488"/>
        <v>0</v>
      </c>
      <c r="HE518" s="25">
        <f t="shared" si="457"/>
        <v>0</v>
      </c>
      <c r="HF518" s="25">
        <f t="shared" si="458"/>
        <v>0</v>
      </c>
      <c r="HG518" s="25">
        <f t="shared" si="459"/>
        <v>0</v>
      </c>
      <c r="HH518" s="25">
        <f t="shared" si="460"/>
        <v>0</v>
      </c>
      <c r="HI518" s="25"/>
      <c r="HJ518" s="18"/>
      <c r="HK518" s="18"/>
      <c r="HL518" s="24" t="str">
        <f t="shared" si="484"/>
        <v>-</v>
      </c>
      <c r="HM518" s="107"/>
      <c r="HN518" s="85"/>
      <c r="HO518" s="204" t="str">
        <f t="shared" si="489"/>
        <v>---/---</v>
      </c>
      <c r="HP518" s="204" t="str">
        <f t="shared" si="490"/>
        <v>---/---</v>
      </c>
      <c r="HQ518" s="182" t="str">
        <f t="shared" si="491"/>
        <v>---/---</v>
      </c>
      <c r="HR518" s="182" t="str">
        <f t="shared" si="492"/>
        <v>---/---</v>
      </c>
      <c r="HS518" s="182" t="b">
        <f t="shared" si="493"/>
        <v>0</v>
      </c>
      <c r="HT518" s="182" t="str">
        <f t="shared" si="494"/>
        <v>---/---</v>
      </c>
      <c r="HU518" s="182" t="str">
        <f t="shared" si="495"/>
        <v>---/---</v>
      </c>
      <c r="HV518" s="191" t="str">
        <f t="shared" si="496"/>
        <v>---/---</v>
      </c>
      <c r="HW518" s="184" t="str">
        <f t="shared" si="497"/>
        <v>---/---</v>
      </c>
      <c r="HX518" s="191" t="str">
        <f t="shared" si="498"/>
        <v>---/---</v>
      </c>
      <c r="HY518" s="183"/>
      <c r="HZ518" s="182" t="str">
        <f t="shared" si="499"/>
        <v>---/---</v>
      </c>
      <c r="IA518" s="182" t="str">
        <f t="shared" si="500"/>
        <v>---/---</v>
      </c>
      <c r="IB518" s="182" t="str">
        <f t="shared" si="501"/>
        <v>---/---</v>
      </c>
      <c r="IC518" s="182" t="str">
        <f t="shared" si="502"/>
        <v>---/---</v>
      </c>
      <c r="ID518" s="182" t="str">
        <f t="shared" si="503"/>
        <v>---/---</v>
      </c>
      <c r="IE518" s="185" t="str">
        <f t="shared" si="504"/>
        <v>---/---</v>
      </c>
      <c r="IF518" s="135" t="s">
        <v>717</v>
      </c>
      <c r="IG518" s="181">
        <v>1</v>
      </c>
      <c r="IH518" s="85"/>
      <c r="II518" s="85"/>
      <c r="IJ518" s="85"/>
      <c r="IK518" s="85"/>
      <c r="IL518" s="85"/>
      <c r="IM518" s="85"/>
      <c r="IN518" s="85"/>
      <c r="IO518" s="85"/>
      <c r="IP518" s="85"/>
      <c r="IQ518" s="85"/>
      <c r="IR518" s="85"/>
      <c r="IS518" s="85"/>
      <c r="IT518" s="85"/>
      <c r="IU518" s="85"/>
      <c r="IV518" s="85"/>
      <c r="IW518" s="85"/>
      <c r="IX518" s="85"/>
      <c r="IY518" s="85"/>
      <c r="IZ518" s="85"/>
      <c r="JA518" s="85"/>
      <c r="JB518" s="85"/>
      <c r="JC518" s="85"/>
      <c r="JD518" s="85"/>
      <c r="JE518" s="85"/>
      <c r="JF518" s="85"/>
      <c r="JG518" s="85"/>
      <c r="JH518" s="85"/>
      <c r="JI518" s="85"/>
      <c r="JJ518" s="85"/>
      <c r="JK518" s="85"/>
      <c r="JL518" s="85"/>
      <c r="JM518" s="85"/>
      <c r="JN518" s="85"/>
      <c r="JO518" s="85"/>
      <c r="JP518" s="85"/>
      <c r="JQ518" s="85"/>
      <c r="JR518" s="85"/>
      <c r="JS518" s="85"/>
      <c r="JT518" s="85"/>
      <c r="JU518" s="85"/>
      <c r="JV518" s="85"/>
      <c r="JW518" s="85"/>
      <c r="JX518" s="85"/>
      <c r="JY518" s="85"/>
      <c r="JZ518" s="85"/>
      <c r="KA518" s="85"/>
      <c r="KB518" s="85"/>
      <c r="KC518" s="85"/>
    </row>
    <row r="519" spans="1:289" s="57" customFormat="1" ht="57" customHeight="1">
      <c r="A519" s="38"/>
      <c r="B519" s="19" t="s">
        <v>156</v>
      </c>
      <c r="C519" s="19" t="s">
        <v>157</v>
      </c>
      <c r="D519" s="5"/>
      <c r="E519" s="5"/>
      <c r="F519" s="5"/>
      <c r="G519" s="5"/>
      <c r="H519" s="5" t="s">
        <v>727</v>
      </c>
      <c r="I519" s="5" t="s">
        <v>736</v>
      </c>
      <c r="J519" s="5"/>
      <c r="K519" s="5"/>
      <c r="L519" s="5"/>
      <c r="M519" s="5"/>
      <c r="N519" s="5"/>
      <c r="O519" s="5"/>
      <c r="P519" s="5" t="s">
        <v>753</v>
      </c>
      <c r="Q519" s="5" t="s">
        <v>754</v>
      </c>
      <c r="R519" s="5" t="s">
        <v>204</v>
      </c>
      <c r="S519" s="5" t="s">
        <v>364</v>
      </c>
      <c r="T519" s="5" t="s">
        <v>363</v>
      </c>
      <c r="U519" s="5" t="s">
        <v>158</v>
      </c>
      <c r="V519" s="5"/>
      <c r="W519" s="19" t="str">
        <f>CONCATENATE(X519,"-",Y519,"-",Z519,AA519,,AB519,"-",AC519)</f>
        <v>5-11-JFMC-0001</v>
      </c>
      <c r="X519" s="19" t="s">
        <v>755</v>
      </c>
      <c r="Y519" s="19" t="s">
        <v>184</v>
      </c>
      <c r="Z519" s="19" t="s">
        <v>310</v>
      </c>
      <c r="AA519" s="19" t="s">
        <v>305</v>
      </c>
      <c r="AB519" s="19"/>
      <c r="AC519" s="19" t="s">
        <v>188</v>
      </c>
      <c r="AD519" s="5"/>
      <c r="AE519" s="19">
        <v>4</v>
      </c>
      <c r="AF519" s="19" t="s">
        <v>180</v>
      </c>
      <c r="AG519" s="19" t="s">
        <v>184</v>
      </c>
      <c r="AH519" s="19">
        <v>522</v>
      </c>
      <c r="AI519" s="19" t="s">
        <v>192</v>
      </c>
      <c r="AJ519" s="5"/>
      <c r="AK519" s="5"/>
      <c r="AL519" s="5" t="s">
        <v>122</v>
      </c>
      <c r="AM519" s="5"/>
      <c r="AN519" s="5" t="s">
        <v>167</v>
      </c>
      <c r="AO519" s="5" t="str">
        <f>CONCATENATE("0055-",B519,"-",C519,"-","4",".",AE519,".",AF519,".",AG519,".",AH519,"-",AL519,".",AN519,"-",AI519)</f>
        <v>0055-CPC-GA1-4.4.3.11.522-PS.RD-0002</v>
      </c>
      <c r="AP519" s="5" t="str">
        <f>CONCATENATE("0055-",B519,"-",C519,"-","4",".",AE519,".",AF519,".",AG519,".",AH519,"-",AL519,"-",AN519,"-",AI519,"_",BD519,"_",U519)</f>
        <v>0055-CPC-GA1-4.4.3.11.522-PS-RD-0002_A1_ER</v>
      </c>
      <c r="AQ519" s="13" t="s">
        <v>522</v>
      </c>
      <c r="AR519" s="13" t="s">
        <v>356</v>
      </c>
      <c r="AS519" s="13"/>
      <c r="AT519" s="13"/>
      <c r="AU519" s="13" t="s">
        <v>318</v>
      </c>
      <c r="AV519" s="13" t="s">
        <v>333</v>
      </c>
      <c r="AW519" s="13" t="str">
        <f>CONCATENATE(AQ519," ",AS519,CHAR(10),W519,CHAR(10),AU519)</f>
        <v>AFA&amp;FFS Marshalling cabinet KSPA 9030-01/TECON TU 4371-001-00159093-07 REV.5. 
5-11-JFMC-0001
List of drawings</v>
      </c>
      <c r="AX519" s="13" t="str">
        <f>CONCATENATE(AR519," ",AT519,CHAR(10),W519,CHAR(10),AV519)</f>
        <v>Контроллер для систем пожарной автоматики КСПА 9030-01/Текон, ТУ 4371-001-00159093-07 изм.5. Шкаф кроссовый АСПС и ПТ. 
5-11-JFMC-0001
Ведомость документов</v>
      </c>
      <c r="AY519" s="5"/>
      <c r="AZ519" s="5" t="s">
        <v>490</v>
      </c>
      <c r="BA519" s="5" t="s">
        <v>489</v>
      </c>
      <c r="BB519" s="5" t="str">
        <f>IF(FW519&gt;0,"02",IF(FN519&gt;0,"01",IF(FE519&gt;0,"00",IF(EM519&gt;0,"G1",IF(ED519&gt;0,"F1",IF(DU519&gt;0,"E1",IF(DL519&gt;0,"D1",IF(DC519&gt;0,"C1",IF(CT519&gt;0,"B1",IF(BM519&gt;0,"A1","-"))))))))))</f>
        <v>A1</v>
      </c>
      <c r="BC519" s="167" t="str">
        <f t="shared" ref="BC519:BC523" si="505">IF(OR(BB519="A1",BB519="B1",BB519="C1",BB519="D1",BB519="E1",BB519="F1",BB519="G1",BB519="H1"),"IFR",IF(OR(BB519="00",BB519="01",BB519="02",BB519="03",BB519="04",BB519="05"),"IFU","-"))</f>
        <v>IFR</v>
      </c>
      <c r="BD519" s="5" t="str">
        <f t="shared" ref="BD519:BD523" si="506">BB519</f>
        <v>A1</v>
      </c>
      <c r="BE519" s="5"/>
      <c r="BF519" s="5"/>
      <c r="BG519" s="12"/>
      <c r="BH519" s="5"/>
      <c r="BI519" s="5"/>
      <c r="BJ519" s="54">
        <f>FB519-(28+15)</f>
        <v>44180</v>
      </c>
      <c r="BK519" s="54">
        <f ca="1">IF(BM519&gt;0,BL519,IF(BJ519&lt;TODAY(),WORKDAY(TODAY(),10),BJ519))</f>
        <v>44257</v>
      </c>
      <c r="BL519" s="193">
        <v>44257</v>
      </c>
      <c r="BM519" s="167" t="s">
        <v>795</v>
      </c>
      <c r="BN519" s="167"/>
      <c r="BO519" s="167"/>
      <c r="BP519" s="167"/>
      <c r="BQ519" s="167"/>
      <c r="BR519" s="157"/>
      <c r="BS519" s="157"/>
      <c r="BT519" s="157"/>
      <c r="BU519" s="157"/>
      <c r="BV519" s="157"/>
      <c r="BW519" s="147"/>
      <c r="BX519" s="147"/>
      <c r="BY519" s="147"/>
      <c r="BZ519" s="147"/>
      <c r="CA519" s="147"/>
      <c r="CB519" s="125"/>
      <c r="CC519" s="125"/>
      <c r="CD519" s="125"/>
      <c r="CE519" s="125"/>
      <c r="CF519" s="125"/>
      <c r="CG519" s="125"/>
      <c r="CH519" s="125"/>
      <c r="CI519" s="125"/>
      <c r="CJ519" s="125"/>
      <c r="CK519" s="125"/>
      <c r="CL519" s="24">
        <f>WORKDAY(BJ519,20)</f>
        <v>44208</v>
      </c>
      <c r="CM519" s="24">
        <f ca="1">IF(BM519&gt;0,WORKDAY(BK519,10),"-")</f>
        <v>44271</v>
      </c>
      <c r="CN519" s="54"/>
      <c r="CO519" s="117"/>
      <c r="CP519" s="34"/>
      <c r="CQ519" s="24">
        <f>WORKDAY(CL519,10)</f>
        <v>44222</v>
      </c>
      <c r="CR519" s="24" t="str">
        <f>IF(CO519&gt;0,WORKDAY(CM519,10),"-")</f>
        <v>-</v>
      </c>
      <c r="CS519" s="54"/>
      <c r="CT519" s="5"/>
      <c r="CU519" s="24" t="str">
        <f>IF(CT519&gt;0,WORKDAY(CQ519,10),"-")</f>
        <v>-</v>
      </c>
      <c r="CV519" s="24" t="str">
        <f>IF(CT519&gt;0,WORKDAY(CR519,10),"-")</f>
        <v>-</v>
      </c>
      <c r="CW519" s="54"/>
      <c r="CX519" s="5"/>
      <c r="CY519" s="34"/>
      <c r="CZ519" s="24" t="str">
        <f>IF(CX519&gt;0,WORKDAY(CU519,10),"-")</f>
        <v>-</v>
      </c>
      <c r="DA519" s="24" t="str">
        <f>IF(CX519&gt;0,WORKDAY(CV519,10),"-")</f>
        <v>-</v>
      </c>
      <c r="DB519" s="24"/>
      <c r="DC519" s="5"/>
      <c r="DD519" s="24" t="str">
        <f>IF(DC519&gt;0,WORKDAY(CZ519,10),"-")</f>
        <v>-</v>
      </c>
      <c r="DE519" s="24" t="str">
        <f>IF(DC519&gt;0,WORKDAY(DA519,10),"-")</f>
        <v>-</v>
      </c>
      <c r="DF519" s="5"/>
      <c r="DG519" s="5"/>
      <c r="DH519" s="54"/>
      <c r="DI519" s="24" t="str">
        <f>IF(DG519&gt;0,WORKDAY(DD519,10),"-")</f>
        <v>-</v>
      </c>
      <c r="DJ519" s="24" t="str">
        <f>IF(DG519&gt;0,WORKDAY(DE519,10),"-")</f>
        <v>-</v>
      </c>
      <c r="DK519" s="5"/>
      <c r="DL519" s="5"/>
      <c r="DM519" s="24" t="str">
        <f>IF(DL519&gt;0,WORKDAY(DI519,10),"-")</f>
        <v>-</v>
      </c>
      <c r="DN519" s="24" t="str">
        <f>IF(DL519&gt;0,WORKDAY(DJ519,10),"-")</f>
        <v>-</v>
      </c>
      <c r="DO519" s="5"/>
      <c r="DP519" s="5"/>
      <c r="DQ519" s="54"/>
      <c r="DR519" s="24" t="str">
        <f>IF(DP519&gt;0,WORKDAY(DM519,10),"-")</f>
        <v>-</v>
      </c>
      <c r="DS519" s="24" t="str">
        <f>IF(DP519&gt;0,WORKDAY(DN519,10),"-")</f>
        <v>-</v>
      </c>
      <c r="DT519" s="5"/>
      <c r="DU519" s="5"/>
      <c r="DV519" s="24" t="str">
        <f>IF(DU519&gt;0,WORKDAY(DR519,10),"-")</f>
        <v>-</v>
      </c>
      <c r="DW519" s="24" t="str">
        <f>IF(DU519&gt;0,WORKDAY(DS519,10),"-")</f>
        <v>-</v>
      </c>
      <c r="DX519" s="5"/>
      <c r="DY519" s="5"/>
      <c r="DZ519" s="54"/>
      <c r="EA519" s="24" t="str">
        <f>IF(DY519&gt;0,WORKDAY(DV519,10),"-")</f>
        <v>-</v>
      </c>
      <c r="EB519" s="24" t="str">
        <f>IF(DY519&gt;0,WORKDAY(DW519,10),"-")</f>
        <v>-</v>
      </c>
      <c r="EC519" s="5"/>
      <c r="ED519" s="5"/>
      <c r="EE519" s="24" t="str">
        <f>IF(ED519&gt;0,WORKDAY(EA519,10),"-")</f>
        <v>-</v>
      </c>
      <c r="EF519" s="24" t="str">
        <f>IF(ED519&gt;0,WORKDAY(EB519,10),"-")</f>
        <v>-</v>
      </c>
      <c r="EG519" s="5"/>
      <c r="EH519" s="5"/>
      <c r="EI519" s="54"/>
      <c r="EJ519" s="24" t="str">
        <f>IF(EH519&gt;0,WORKDAY(EE519,10),"-")</f>
        <v>-</v>
      </c>
      <c r="EK519" s="24" t="str">
        <f>IF(EH519&gt;0,WORKDAY(EF519,10),"-")</f>
        <v>-</v>
      </c>
      <c r="EL519" s="5"/>
      <c r="EM519" s="5"/>
      <c r="EN519" s="24" t="str">
        <f>IF(EM519&gt;0,WORKDAY(EJ519,10),"-")</f>
        <v>-</v>
      </c>
      <c r="EO519" s="24" t="str">
        <f>IF(EM519&gt;0,WORKDAY(EK519,10),"-")</f>
        <v>-</v>
      </c>
      <c r="EP519" s="5"/>
      <c r="EQ519" s="5"/>
      <c r="ER519" s="54"/>
      <c r="ES519" s="54"/>
      <c r="ET519" s="54"/>
      <c r="EU519" s="54"/>
      <c r="EV519" s="54"/>
      <c r="EW519" s="24"/>
      <c r="EX519" s="24"/>
      <c r="EY519" s="167"/>
      <c r="EZ519" s="167"/>
      <c r="FA519" s="193"/>
      <c r="FB519" s="214">
        <v>44223</v>
      </c>
      <c r="FC519" s="214">
        <f ca="1">IF(BK519&gt;0,IF(DC519&gt;0,WORKDAY(DB519,20),IF(CT519&gt;0,WORKDAY(CS519,30),IF(CO519&gt;0,WORKDAY(CN519,40),FB519))),"-")</f>
        <v>44223</v>
      </c>
      <c r="FD519" s="167"/>
      <c r="FE519" s="167"/>
      <c r="FF519" s="24" t="str">
        <f>IF(FE519&gt;0,WORKDAY(FB519,10),"-")</f>
        <v>-</v>
      </c>
      <c r="FG519" s="24" t="str">
        <f>IF(FE519&gt;0,WORKDAY(FC519,10),"-")</f>
        <v>-</v>
      </c>
      <c r="FH519" s="5"/>
      <c r="FI519" s="5"/>
      <c r="FJ519" s="34"/>
      <c r="FK519" s="24"/>
      <c r="FL519" s="24">
        <f>FK519</f>
        <v>0</v>
      </c>
      <c r="FM519" s="5"/>
      <c r="FN519" s="5"/>
      <c r="FO519" s="24" t="str">
        <f>IF(FN519&gt;0,WORKDAY(FK519,10),"-")</f>
        <v>-</v>
      </c>
      <c r="FP519" s="24" t="str">
        <f>IF(FN519&gt;0,WORKDAY(FL519,10),"-")</f>
        <v>-</v>
      </c>
      <c r="FQ519" s="5"/>
      <c r="FR519" s="5"/>
      <c r="FS519" s="54"/>
      <c r="FT519" s="24"/>
      <c r="FU519" s="24">
        <f>FT519</f>
        <v>0</v>
      </c>
      <c r="FV519" s="5"/>
      <c r="FW519" s="5"/>
      <c r="FX519" s="24" t="str">
        <f>IF(FW519&gt;0,WORKDAY(FT519,10),"-")</f>
        <v>-</v>
      </c>
      <c r="FY519" s="24" t="str">
        <f>IF(FW519&gt;0,WORKDAY(FU519,10),"-")</f>
        <v>-</v>
      </c>
      <c r="FZ519" s="5"/>
      <c r="GA519" s="5"/>
      <c r="GB519" s="54"/>
      <c r="GC519" s="54"/>
      <c r="GD519" s="54"/>
      <c r="GE519" s="54"/>
      <c r="GF519" s="54"/>
      <c r="GG519" s="54"/>
      <c r="GH519" s="54"/>
      <c r="GI519" s="54"/>
      <c r="GJ519" s="54"/>
      <c r="GK519" s="54"/>
      <c r="GL519" s="54"/>
      <c r="GM519" s="54"/>
      <c r="GN519" s="54"/>
      <c r="GO519" s="54"/>
      <c r="GP519" s="54"/>
      <c r="GQ519" s="54"/>
      <c r="GR519" s="54"/>
      <c r="GS519" s="54"/>
      <c r="GT519" s="54"/>
      <c r="GU519" s="54"/>
      <c r="GV519" s="54"/>
      <c r="GW519" s="54"/>
      <c r="GX519" s="54"/>
      <c r="GY519" s="54"/>
      <c r="GZ519" s="193"/>
      <c r="HA519" s="54"/>
      <c r="HB519" s="54"/>
      <c r="HC519" s="54"/>
      <c r="HD519" s="34">
        <f t="shared" ca="1" si="488"/>
        <v>1</v>
      </c>
      <c r="HE519" s="25">
        <f t="shared" ca="1" si="457"/>
        <v>6.8389057750759875E-4</v>
      </c>
      <c r="HF519" s="25">
        <f t="shared" ca="1" si="458"/>
        <v>1.5197568389057751E-3</v>
      </c>
      <c r="HG519" s="25">
        <f t="shared" ca="1" si="459"/>
        <v>9.0543259557344079E-4</v>
      </c>
      <c r="HH519" s="25">
        <f t="shared" ca="1" si="460"/>
        <v>2.012072434607646E-3</v>
      </c>
      <c r="HI519" s="25"/>
      <c r="HJ519" s="25"/>
      <c r="HK519" s="5"/>
      <c r="HL519" s="24">
        <f t="shared" ca="1" si="484"/>
        <v>44257</v>
      </c>
      <c r="HM519" s="107"/>
      <c r="HN519" s="85"/>
      <c r="HO519" s="204" t="str">
        <f t="shared" si="489"/>
        <v>ожидание A1</v>
      </c>
      <c r="HP519" s="204" t="str">
        <f t="shared" si="490"/>
        <v>не выгружено 00</v>
      </c>
      <c r="HQ519" s="182" t="str">
        <f t="shared" si="491"/>
        <v>выгружено A1</v>
      </c>
      <c r="HR519" s="182" t="str">
        <f t="shared" si="492"/>
        <v>ожидание A1</v>
      </c>
      <c r="HS519" s="182" t="b">
        <f t="shared" si="493"/>
        <v>0</v>
      </c>
      <c r="HT519" s="182" t="str">
        <f t="shared" si="494"/>
        <v>ожидание замечаний</v>
      </c>
      <c r="HU519" s="182" t="str">
        <f t="shared" si="495"/>
        <v>0055-P2-GA1-CPC-TRM-00671</v>
      </c>
      <c r="HV519" s="191">
        <f t="shared" si="496"/>
        <v>44257</v>
      </c>
      <c r="HW519" s="184" t="str">
        <f t="shared" si="497"/>
        <v>ожидание A1</v>
      </c>
      <c r="HX519" s="191" t="str">
        <f t="shared" si="498"/>
        <v>ожидание A1</v>
      </c>
      <c r="HY519" s="183"/>
      <c r="HZ519" s="182" t="str">
        <f t="shared" si="499"/>
        <v>выгружено</v>
      </c>
      <c r="IA519" s="182" t="str">
        <f t="shared" si="500"/>
        <v>A1</v>
      </c>
      <c r="IB519" s="182" t="str">
        <f t="shared" si="501"/>
        <v>ожидание замечаний к ревизии</v>
      </c>
      <c r="IC519" s="182" t="str">
        <f t="shared" si="502"/>
        <v>A1</v>
      </c>
      <c r="ID519" s="182" t="str">
        <f t="shared" si="503"/>
        <v>A1</v>
      </c>
      <c r="IE519" s="185" t="str">
        <f t="shared" si="504"/>
        <v>1</v>
      </c>
      <c r="IF519" s="135" t="s">
        <v>705</v>
      </c>
      <c r="IG519" s="181">
        <v>1</v>
      </c>
      <c r="IH519" s="85"/>
      <c r="II519" s="85"/>
      <c r="IJ519" s="85"/>
      <c r="IK519" s="85"/>
      <c r="IL519" s="85"/>
      <c r="IM519" s="85"/>
      <c r="IN519" s="85"/>
      <c r="IO519" s="85"/>
      <c r="IP519" s="85"/>
      <c r="IQ519" s="85"/>
      <c r="IR519" s="85"/>
      <c r="IS519" s="85"/>
      <c r="IT519" s="85"/>
      <c r="IU519" s="85"/>
      <c r="IV519" s="85"/>
      <c r="IW519" s="85"/>
      <c r="IX519" s="85"/>
      <c r="IY519" s="85"/>
      <c r="IZ519" s="85"/>
      <c r="JA519" s="85"/>
      <c r="JB519" s="85"/>
      <c r="JC519" s="85"/>
      <c r="JD519" s="85"/>
      <c r="JE519" s="85"/>
      <c r="JF519" s="85"/>
      <c r="JG519" s="85"/>
      <c r="JH519" s="85"/>
      <c r="JI519" s="85"/>
      <c r="JJ519" s="85"/>
      <c r="JK519" s="85"/>
      <c r="JL519" s="85"/>
      <c r="JM519" s="85"/>
      <c r="JN519" s="85"/>
      <c r="JO519" s="85"/>
      <c r="JP519" s="85"/>
      <c r="JQ519" s="85"/>
      <c r="JR519" s="85"/>
      <c r="JS519" s="85"/>
      <c r="JT519" s="85"/>
      <c r="JU519" s="85"/>
      <c r="JV519" s="85"/>
      <c r="JW519" s="85"/>
      <c r="JX519" s="85"/>
      <c r="JY519" s="85"/>
      <c r="JZ519" s="85"/>
      <c r="KA519" s="85"/>
      <c r="KB519" s="85"/>
      <c r="KC519" s="85"/>
    </row>
    <row r="520" spans="1:289" s="57" customFormat="1" ht="57" customHeight="1">
      <c r="A520" s="38"/>
      <c r="B520" s="19" t="s">
        <v>156</v>
      </c>
      <c r="C520" s="19" t="s">
        <v>157</v>
      </c>
      <c r="D520" s="5"/>
      <c r="E520" s="5"/>
      <c r="F520" s="5"/>
      <c r="G520" s="5"/>
      <c r="H520" s="5" t="s">
        <v>727</v>
      </c>
      <c r="I520" s="5" t="s">
        <v>736</v>
      </c>
      <c r="J520" s="5"/>
      <c r="K520" s="5"/>
      <c r="L520" s="5"/>
      <c r="M520" s="5"/>
      <c r="N520" s="5"/>
      <c r="O520" s="5"/>
      <c r="P520" s="5" t="s">
        <v>753</v>
      </c>
      <c r="Q520" s="5" t="s">
        <v>754</v>
      </c>
      <c r="R520" s="5" t="s">
        <v>204</v>
      </c>
      <c r="S520" s="5" t="s">
        <v>364</v>
      </c>
      <c r="T520" s="5" t="s">
        <v>363</v>
      </c>
      <c r="U520" s="5" t="s">
        <v>158</v>
      </c>
      <c r="V520" s="5"/>
      <c r="W520" s="19" t="str">
        <f>CONCATENATE(X520,"-",Y520,"-",Z520,AA520,,AB520,"-",AC520)</f>
        <v>5-11-JFMC-0001</v>
      </c>
      <c r="X520" s="19" t="s">
        <v>755</v>
      </c>
      <c r="Y520" s="19" t="s">
        <v>184</v>
      </c>
      <c r="Z520" s="19" t="s">
        <v>310</v>
      </c>
      <c r="AA520" s="19" t="s">
        <v>305</v>
      </c>
      <c r="AB520" s="19"/>
      <c r="AC520" s="19" t="s">
        <v>188</v>
      </c>
      <c r="AD520" s="5"/>
      <c r="AE520" s="19">
        <v>4</v>
      </c>
      <c r="AF520" s="19" t="s">
        <v>180</v>
      </c>
      <c r="AG520" s="19" t="s">
        <v>184</v>
      </c>
      <c r="AH520" s="19">
        <v>522</v>
      </c>
      <c r="AI520" s="19" t="s">
        <v>192</v>
      </c>
      <c r="AJ520" s="5"/>
      <c r="AK520" s="5"/>
      <c r="AL520" s="5" t="s">
        <v>122</v>
      </c>
      <c r="AM520" s="5"/>
      <c r="AN520" s="5" t="s">
        <v>168</v>
      </c>
      <c r="AO520" s="5" t="str">
        <f>CONCATENATE("0055-",B520,"-",C520,"-","4",".",AE520,".",AF520,".",AG520,".",AH520,"-",AL520,".",AN520,"-",AI520)</f>
        <v>0055-CPC-GA1-4.4.3.11.522-PS.SP-0002</v>
      </c>
      <c r="AP520" s="5" t="str">
        <f>CONCATENATE("0055-",B520,"-",C520,"-","4",".",AE520,".",AF520,".",AG520,".",AH520,"-",AL520,"-",AN520,"-",AI520,"_",BD520,"_",U520)</f>
        <v>0055-CPC-GA1-4.4.3.11.522-PS-SP-0002_A1_ER</v>
      </c>
      <c r="AQ520" s="13" t="s">
        <v>522</v>
      </c>
      <c r="AR520" s="13" t="s">
        <v>356</v>
      </c>
      <c r="AS520" s="13"/>
      <c r="AT520" s="13"/>
      <c r="AU520" s="13" t="s">
        <v>319</v>
      </c>
      <c r="AV520" s="13" t="s">
        <v>334</v>
      </c>
      <c r="AW520" s="13" t="str">
        <f>CONCATENATE(AQ520," ",AS520,CHAR(10),W520,CHAR(10),AU520)</f>
        <v>AFA&amp;FFS Marshalling cabinet KSPA 9030-01/TECON TU 4371-001-00159093-07 REV.5. 
5-11-JFMC-0001
List of elements</v>
      </c>
      <c r="AX520" s="13" t="str">
        <f>CONCATENATE(AR520," ",AT520,CHAR(10),W520,CHAR(10),AV520)</f>
        <v>Контроллер для систем пожарной автоматики КСПА 9030-01/Текон, ТУ 4371-001-00159093-07 изм.5. Шкаф кроссовый АСПС и ПТ. 
5-11-JFMC-0001
Перечень элементов</v>
      </c>
      <c r="AY520" s="5"/>
      <c r="AZ520" s="5" t="s">
        <v>490</v>
      </c>
      <c r="BA520" s="5" t="s">
        <v>489</v>
      </c>
      <c r="BB520" s="5" t="str">
        <f>IF(FW520&gt;0,"02",IF(FN520&gt;0,"01",IF(FE520&gt;0,"00",IF(EM520&gt;0,"G1",IF(ED520&gt;0,"F1",IF(DU520&gt;0,"E1",IF(DL520&gt;0,"D1",IF(DC520&gt;0,"C1",IF(CT520&gt;0,"B1",IF(BM520&gt;0,"A1","-"))))))))))</f>
        <v>A1</v>
      </c>
      <c r="BC520" s="167" t="str">
        <f t="shared" si="505"/>
        <v>IFR</v>
      </c>
      <c r="BD520" s="5" t="str">
        <f t="shared" si="506"/>
        <v>A1</v>
      </c>
      <c r="BE520" s="5"/>
      <c r="BF520" s="5"/>
      <c r="BG520" s="12"/>
      <c r="BH520" s="5"/>
      <c r="BI520" s="5"/>
      <c r="BJ520" s="54">
        <f>FB520-(28+15)</f>
        <v>44180</v>
      </c>
      <c r="BK520" s="54">
        <f ca="1">IF(BM520&gt;0,BL520,IF(BJ520&lt;TODAY(),WORKDAY(TODAY(),10),BJ520))</f>
        <v>44257</v>
      </c>
      <c r="BL520" s="193">
        <v>44257</v>
      </c>
      <c r="BM520" s="167" t="s">
        <v>795</v>
      </c>
      <c r="BN520" s="167"/>
      <c r="BO520" s="167"/>
      <c r="BP520" s="167"/>
      <c r="BQ520" s="167"/>
      <c r="BR520" s="157"/>
      <c r="BS520" s="157"/>
      <c r="BT520" s="157"/>
      <c r="BU520" s="157"/>
      <c r="BV520" s="157"/>
      <c r="BW520" s="147"/>
      <c r="BX520" s="147"/>
      <c r="BY520" s="147"/>
      <c r="BZ520" s="147"/>
      <c r="CA520" s="147"/>
      <c r="CB520" s="125"/>
      <c r="CC520" s="125"/>
      <c r="CD520" s="125"/>
      <c r="CE520" s="125"/>
      <c r="CF520" s="125"/>
      <c r="CG520" s="125"/>
      <c r="CH520" s="125"/>
      <c r="CI520" s="125"/>
      <c r="CJ520" s="125"/>
      <c r="CK520" s="125"/>
      <c r="CL520" s="24">
        <f>WORKDAY(BJ520,20)</f>
        <v>44208</v>
      </c>
      <c r="CM520" s="24">
        <f ca="1">IF(BM520&gt;0,WORKDAY(BK520,10),"-")</f>
        <v>44271</v>
      </c>
      <c r="CN520" s="54"/>
      <c r="CO520" s="117"/>
      <c r="CP520" s="34"/>
      <c r="CQ520" s="24">
        <f>WORKDAY(CL520,10)</f>
        <v>44222</v>
      </c>
      <c r="CR520" s="24" t="str">
        <f>IF(CO520&gt;0,WORKDAY(CM520,10),"-")</f>
        <v>-</v>
      </c>
      <c r="CS520" s="54"/>
      <c r="CT520" s="5"/>
      <c r="CU520" s="24" t="str">
        <f>IF(CT520&gt;0,WORKDAY(CQ520,10),"-")</f>
        <v>-</v>
      </c>
      <c r="CV520" s="24" t="str">
        <f>IF(CT520&gt;0,WORKDAY(CR520,10),"-")</f>
        <v>-</v>
      </c>
      <c r="CW520" s="54"/>
      <c r="CX520" s="5"/>
      <c r="CY520" s="34"/>
      <c r="CZ520" s="24" t="str">
        <f>IF(CX520&gt;0,WORKDAY(CU520,10),"-")</f>
        <v>-</v>
      </c>
      <c r="DA520" s="24" t="str">
        <f>IF(CX520&gt;0,WORKDAY(CV520,10),"-")</f>
        <v>-</v>
      </c>
      <c r="DB520" s="24"/>
      <c r="DC520" s="5"/>
      <c r="DD520" s="24" t="str">
        <f>IF(DC520&gt;0,WORKDAY(CZ520,10),"-")</f>
        <v>-</v>
      </c>
      <c r="DE520" s="24" t="str">
        <f>IF(DC520&gt;0,WORKDAY(DA520,10),"-")</f>
        <v>-</v>
      </c>
      <c r="DF520" s="5"/>
      <c r="DG520" s="5"/>
      <c r="DH520" s="54"/>
      <c r="DI520" s="24" t="str">
        <f>IF(DG520&gt;0,WORKDAY(DD520,10),"-")</f>
        <v>-</v>
      </c>
      <c r="DJ520" s="24" t="str">
        <f>IF(DG520&gt;0,WORKDAY(DE520,10),"-")</f>
        <v>-</v>
      </c>
      <c r="DK520" s="5"/>
      <c r="DL520" s="5"/>
      <c r="DM520" s="24" t="str">
        <f>IF(DL520&gt;0,WORKDAY(DI520,10),"-")</f>
        <v>-</v>
      </c>
      <c r="DN520" s="24" t="str">
        <f>IF(DL520&gt;0,WORKDAY(DJ520,10),"-")</f>
        <v>-</v>
      </c>
      <c r="DO520" s="5"/>
      <c r="DP520" s="5"/>
      <c r="DQ520" s="54"/>
      <c r="DR520" s="24" t="str">
        <f>IF(DP520&gt;0,WORKDAY(DM520,10),"-")</f>
        <v>-</v>
      </c>
      <c r="DS520" s="24" t="str">
        <f>IF(DP520&gt;0,WORKDAY(DN520,10),"-")</f>
        <v>-</v>
      </c>
      <c r="DT520" s="5"/>
      <c r="DU520" s="5"/>
      <c r="DV520" s="24" t="str">
        <f>IF(DU520&gt;0,WORKDAY(DR520,10),"-")</f>
        <v>-</v>
      </c>
      <c r="DW520" s="24" t="str">
        <f>IF(DU520&gt;0,WORKDAY(DS520,10),"-")</f>
        <v>-</v>
      </c>
      <c r="DX520" s="5"/>
      <c r="DY520" s="5"/>
      <c r="DZ520" s="54"/>
      <c r="EA520" s="24" t="str">
        <f>IF(DY520&gt;0,WORKDAY(DV520,10),"-")</f>
        <v>-</v>
      </c>
      <c r="EB520" s="24" t="str">
        <f>IF(DY520&gt;0,WORKDAY(DW520,10),"-")</f>
        <v>-</v>
      </c>
      <c r="EC520" s="5"/>
      <c r="ED520" s="5"/>
      <c r="EE520" s="24" t="str">
        <f>IF(ED520&gt;0,WORKDAY(EA520,10),"-")</f>
        <v>-</v>
      </c>
      <c r="EF520" s="24" t="str">
        <f>IF(ED520&gt;0,WORKDAY(EB520,10),"-")</f>
        <v>-</v>
      </c>
      <c r="EG520" s="5"/>
      <c r="EH520" s="5"/>
      <c r="EI520" s="54"/>
      <c r="EJ520" s="24" t="str">
        <f>IF(EH520&gt;0,WORKDAY(EE520,10),"-")</f>
        <v>-</v>
      </c>
      <c r="EK520" s="24" t="str">
        <f>IF(EH520&gt;0,WORKDAY(EF520,10),"-")</f>
        <v>-</v>
      </c>
      <c r="EL520" s="5"/>
      <c r="EM520" s="5"/>
      <c r="EN520" s="24" t="str">
        <f>IF(EM520&gt;0,WORKDAY(EJ520,10),"-")</f>
        <v>-</v>
      </c>
      <c r="EO520" s="24" t="str">
        <f>IF(EM520&gt;0,WORKDAY(EK520,10),"-")</f>
        <v>-</v>
      </c>
      <c r="EP520" s="5"/>
      <c r="EQ520" s="5"/>
      <c r="ER520" s="54"/>
      <c r="ES520" s="54"/>
      <c r="ET520" s="54"/>
      <c r="EU520" s="54"/>
      <c r="EV520" s="54"/>
      <c r="EW520" s="24"/>
      <c r="EX520" s="24"/>
      <c r="EY520" s="167"/>
      <c r="EZ520" s="167"/>
      <c r="FA520" s="193"/>
      <c r="FB520" s="214">
        <v>44223</v>
      </c>
      <c r="FC520" s="214">
        <f ca="1">IF(BK520&gt;0,IF(DC520&gt;0,WORKDAY(DB520,20),IF(CT520&gt;0,WORKDAY(CS520,30),IF(CO520&gt;0,WORKDAY(CN520,40),FB520))),"-")</f>
        <v>44223</v>
      </c>
      <c r="FD520" s="167"/>
      <c r="FE520" s="167"/>
      <c r="FF520" s="24" t="str">
        <f>IF(FE520&gt;0,WORKDAY(FB520,10),"-")</f>
        <v>-</v>
      </c>
      <c r="FG520" s="24" t="str">
        <f>IF(FE520&gt;0,WORKDAY(FC520,10),"-")</f>
        <v>-</v>
      </c>
      <c r="FH520" s="5"/>
      <c r="FI520" s="5"/>
      <c r="FJ520" s="34"/>
      <c r="FK520" s="24"/>
      <c r="FL520" s="24">
        <f>FK520</f>
        <v>0</v>
      </c>
      <c r="FM520" s="5"/>
      <c r="FN520" s="5"/>
      <c r="FO520" s="24" t="str">
        <f>IF(FN520&gt;0,WORKDAY(FK520,10),"-")</f>
        <v>-</v>
      </c>
      <c r="FP520" s="24" t="str">
        <f>IF(FN520&gt;0,WORKDAY(FL520,10),"-")</f>
        <v>-</v>
      </c>
      <c r="FQ520" s="5"/>
      <c r="FR520" s="5"/>
      <c r="FS520" s="54"/>
      <c r="FT520" s="24"/>
      <c r="FU520" s="24">
        <f>FT520</f>
        <v>0</v>
      </c>
      <c r="FV520" s="5"/>
      <c r="FW520" s="5"/>
      <c r="FX520" s="24" t="str">
        <f>IF(FW520&gt;0,WORKDAY(FT520,10),"-")</f>
        <v>-</v>
      </c>
      <c r="FY520" s="24" t="str">
        <f>IF(FW520&gt;0,WORKDAY(FU520,10),"-")</f>
        <v>-</v>
      </c>
      <c r="FZ520" s="5"/>
      <c r="GA520" s="5"/>
      <c r="GB520" s="54"/>
      <c r="GC520" s="54"/>
      <c r="GD520" s="54"/>
      <c r="GE520" s="54"/>
      <c r="GF520" s="54"/>
      <c r="GG520" s="54"/>
      <c r="GH520" s="54"/>
      <c r="GI520" s="54"/>
      <c r="GJ520" s="54"/>
      <c r="GK520" s="54"/>
      <c r="GL520" s="54"/>
      <c r="GM520" s="54"/>
      <c r="GN520" s="54"/>
      <c r="GO520" s="54"/>
      <c r="GP520" s="54"/>
      <c r="GQ520" s="54"/>
      <c r="GR520" s="54"/>
      <c r="GS520" s="54"/>
      <c r="GT520" s="54"/>
      <c r="GU520" s="54"/>
      <c r="GV520" s="54"/>
      <c r="GW520" s="54"/>
      <c r="GX520" s="54"/>
      <c r="GY520" s="54"/>
      <c r="GZ520" s="193"/>
      <c r="HA520" s="54"/>
      <c r="HB520" s="54"/>
      <c r="HC520" s="54"/>
      <c r="HD520" s="34">
        <f t="shared" ca="1" si="488"/>
        <v>1</v>
      </c>
      <c r="HE520" s="25">
        <f t="shared" ca="1" si="457"/>
        <v>6.8389057750759875E-4</v>
      </c>
      <c r="HF520" s="25">
        <f t="shared" ca="1" si="458"/>
        <v>1.5197568389057751E-3</v>
      </c>
      <c r="HG520" s="25">
        <f t="shared" ca="1" si="459"/>
        <v>9.0543259557344079E-4</v>
      </c>
      <c r="HH520" s="25">
        <f t="shared" ca="1" si="460"/>
        <v>2.012072434607646E-3</v>
      </c>
      <c r="HI520" s="25"/>
      <c r="HJ520" s="25"/>
      <c r="HK520" s="5"/>
      <c r="HL520" s="24">
        <f t="shared" ca="1" si="484"/>
        <v>44257</v>
      </c>
      <c r="HM520" s="107"/>
      <c r="HN520" s="85"/>
      <c r="HO520" s="204" t="str">
        <f t="shared" si="489"/>
        <v>ожидание A1</v>
      </c>
      <c r="HP520" s="204" t="str">
        <f t="shared" si="490"/>
        <v>не выгружено 00</v>
      </c>
      <c r="HQ520" s="182" t="str">
        <f t="shared" si="491"/>
        <v>выгружено A1</v>
      </c>
      <c r="HR520" s="182" t="str">
        <f t="shared" si="492"/>
        <v>ожидание A1</v>
      </c>
      <c r="HS520" s="182" t="b">
        <f t="shared" si="493"/>
        <v>0</v>
      </c>
      <c r="HT520" s="182" t="str">
        <f t="shared" si="494"/>
        <v>ожидание замечаний</v>
      </c>
      <c r="HU520" s="182" t="str">
        <f t="shared" si="495"/>
        <v>0055-P2-GA1-CPC-TRM-00671</v>
      </c>
      <c r="HV520" s="191">
        <f t="shared" si="496"/>
        <v>44257</v>
      </c>
      <c r="HW520" s="184" t="str">
        <f t="shared" si="497"/>
        <v>ожидание A1</v>
      </c>
      <c r="HX520" s="191" t="str">
        <f t="shared" si="498"/>
        <v>ожидание A1</v>
      </c>
      <c r="HY520" s="183"/>
      <c r="HZ520" s="182" t="str">
        <f t="shared" si="499"/>
        <v>выгружено</v>
      </c>
      <c r="IA520" s="182" t="str">
        <f t="shared" si="500"/>
        <v>A1</v>
      </c>
      <c r="IB520" s="182" t="str">
        <f t="shared" si="501"/>
        <v>ожидание замечаний к ревизии</v>
      </c>
      <c r="IC520" s="182" t="str">
        <f t="shared" si="502"/>
        <v>A1</v>
      </c>
      <c r="ID520" s="182" t="str">
        <f t="shared" si="503"/>
        <v>A1</v>
      </c>
      <c r="IE520" s="185" t="str">
        <f t="shared" si="504"/>
        <v>1</v>
      </c>
      <c r="IF520" s="135" t="s">
        <v>705</v>
      </c>
      <c r="IG520" s="181">
        <v>1</v>
      </c>
      <c r="IH520" s="85"/>
      <c r="II520" s="85"/>
      <c r="IJ520" s="85"/>
      <c r="IK520" s="85"/>
      <c r="IL520" s="85"/>
      <c r="IM520" s="85"/>
      <c r="IN520" s="85"/>
      <c r="IO520" s="85"/>
      <c r="IP520" s="85"/>
      <c r="IQ520" s="85"/>
      <c r="IR520" s="85"/>
      <c r="IS520" s="85"/>
      <c r="IT520" s="85"/>
      <c r="IU520" s="85"/>
      <c r="IV520" s="85"/>
      <c r="IW520" s="85"/>
      <c r="IX520" s="85"/>
      <c r="IY520" s="85"/>
      <c r="IZ520" s="85"/>
      <c r="JA520" s="85"/>
      <c r="JB520" s="85"/>
      <c r="JC520" s="85"/>
      <c r="JD520" s="85"/>
      <c r="JE520" s="85"/>
      <c r="JF520" s="85"/>
      <c r="JG520" s="85"/>
      <c r="JH520" s="85"/>
      <c r="JI520" s="85"/>
      <c r="JJ520" s="85"/>
      <c r="JK520" s="85"/>
      <c r="JL520" s="85"/>
      <c r="JM520" s="85"/>
      <c r="JN520" s="85"/>
      <c r="JO520" s="85"/>
      <c r="JP520" s="85"/>
      <c r="JQ520" s="85"/>
      <c r="JR520" s="85"/>
      <c r="JS520" s="85"/>
      <c r="JT520" s="85"/>
      <c r="JU520" s="85"/>
      <c r="JV520" s="85"/>
      <c r="JW520" s="85"/>
      <c r="JX520" s="85"/>
      <c r="JY520" s="85"/>
      <c r="JZ520" s="85"/>
      <c r="KA520" s="85"/>
      <c r="KB520" s="85"/>
      <c r="KC520" s="85"/>
    </row>
    <row r="521" spans="1:289" s="57" customFormat="1" ht="57" customHeight="1">
      <c r="A521" s="38"/>
      <c r="B521" s="19" t="s">
        <v>156</v>
      </c>
      <c r="C521" s="19" t="s">
        <v>157</v>
      </c>
      <c r="D521" s="5"/>
      <c r="E521" s="5"/>
      <c r="F521" s="5"/>
      <c r="G521" s="5"/>
      <c r="H521" s="5" t="s">
        <v>727</v>
      </c>
      <c r="I521" s="5" t="s">
        <v>736</v>
      </c>
      <c r="J521" s="5"/>
      <c r="K521" s="5"/>
      <c r="L521" s="5"/>
      <c r="M521" s="5"/>
      <c r="N521" s="5"/>
      <c r="O521" s="5"/>
      <c r="P521" s="5" t="s">
        <v>753</v>
      </c>
      <c r="Q521" s="5" t="s">
        <v>754</v>
      </c>
      <c r="R521" s="5" t="s">
        <v>204</v>
      </c>
      <c r="S521" s="5" t="s">
        <v>364</v>
      </c>
      <c r="T521" s="5" t="s">
        <v>363</v>
      </c>
      <c r="U521" s="5" t="s">
        <v>158</v>
      </c>
      <c r="V521" s="5"/>
      <c r="W521" s="19" t="str">
        <f>CONCATENATE(X521,"-",Y521,"-",Z521,AA521,,AB521,"-",AC521)</f>
        <v>5-11-JFMC-0001</v>
      </c>
      <c r="X521" s="19" t="s">
        <v>755</v>
      </c>
      <c r="Y521" s="19" t="s">
        <v>184</v>
      </c>
      <c r="Z521" s="19" t="s">
        <v>310</v>
      </c>
      <c r="AA521" s="19" t="s">
        <v>305</v>
      </c>
      <c r="AB521" s="19"/>
      <c r="AC521" s="19" t="s">
        <v>188</v>
      </c>
      <c r="AD521" s="5"/>
      <c r="AE521" s="19">
        <v>4</v>
      </c>
      <c r="AF521" s="19" t="s">
        <v>180</v>
      </c>
      <c r="AG521" s="19" t="s">
        <v>184</v>
      </c>
      <c r="AH521" s="19">
        <v>522</v>
      </c>
      <c r="AI521" s="19" t="s">
        <v>192</v>
      </c>
      <c r="AJ521" s="5"/>
      <c r="AK521" s="5"/>
      <c r="AL521" s="5" t="s">
        <v>122</v>
      </c>
      <c r="AM521" s="5"/>
      <c r="AN521" s="5" t="s">
        <v>169</v>
      </c>
      <c r="AO521" s="5" t="str">
        <f>CONCATENATE("0055-",B521,"-",C521,"-","4",".",AE521,".",AF521,".",AG521,".",AH521,"-",AL521,".",AN521,"-",AI521)</f>
        <v>0055-CPC-GA1-4.4.3.11.522-PS.V0-0002</v>
      </c>
      <c r="AP521" s="5" t="str">
        <f>CONCATENATE("0055-",B521,"-",C521,"-","4",".",AE521,".",AF521,".",AG521,".",AH521,"-",AL521,"-",AN521,"-",AI521,"_",BD521,"_",U521)</f>
        <v>0055-CPC-GA1-4.4.3.11.522-PS-V0-0002_A1_ER</v>
      </c>
      <c r="AQ521" s="13" t="s">
        <v>522</v>
      </c>
      <c r="AR521" s="13" t="s">
        <v>356</v>
      </c>
      <c r="AS521" s="13"/>
      <c r="AT521" s="13"/>
      <c r="AU521" s="13" t="s">
        <v>320</v>
      </c>
      <c r="AV521" s="13" t="s">
        <v>335</v>
      </c>
      <c r="AW521" s="13" t="str">
        <f>CONCATENATE(AQ521," ",AS521,CHAR(10),W521,CHAR(10),AU521)</f>
        <v>AFA&amp;FFS Marshalling cabinet KSPA 9030-01/TECON TU 4371-001-00159093-07 REV.5. 
5-11-JFMC-0001
General view drawings</v>
      </c>
      <c r="AX521" s="13" t="str">
        <f>CONCATENATE(AR521," ",AT521,CHAR(10),W521,CHAR(10),AV521)</f>
        <v>Контроллер для систем пожарной автоматики КСПА 9030-01/Текон, ТУ 4371-001-00159093-07 изм.5. Шкаф кроссовый АСПС и ПТ. 
5-11-JFMC-0001
Чертеж общего вида</v>
      </c>
      <c r="AY521" s="5"/>
      <c r="AZ521" s="5" t="s">
        <v>490</v>
      </c>
      <c r="BA521" s="5" t="s">
        <v>489</v>
      </c>
      <c r="BB521" s="5" t="str">
        <f>IF(FW521&gt;0,"02",IF(FN521&gt;0,"01",IF(FE521&gt;0,"00",IF(EM521&gt;0,"G1",IF(ED521&gt;0,"F1",IF(DU521&gt;0,"E1",IF(DL521&gt;0,"D1",IF(DC521&gt;0,"C1",IF(CT521&gt;0,"B1",IF(BM521&gt;0,"A1","-"))))))))))</f>
        <v>A1</v>
      </c>
      <c r="BC521" s="167" t="str">
        <f t="shared" si="505"/>
        <v>IFR</v>
      </c>
      <c r="BD521" s="5" t="str">
        <f t="shared" si="506"/>
        <v>A1</v>
      </c>
      <c r="BE521" s="5"/>
      <c r="BF521" s="5"/>
      <c r="BG521" s="12"/>
      <c r="BH521" s="5"/>
      <c r="BI521" s="5"/>
      <c r="BJ521" s="54">
        <f>FB521-(28+15)</f>
        <v>44180</v>
      </c>
      <c r="BK521" s="54">
        <f ca="1">IF(BM521&gt;0,BL521,IF(BJ521&lt;TODAY(),WORKDAY(TODAY(),10),BJ521))</f>
        <v>44257</v>
      </c>
      <c r="BL521" s="193">
        <v>44257</v>
      </c>
      <c r="BM521" s="167" t="s">
        <v>795</v>
      </c>
      <c r="BN521" s="167"/>
      <c r="BO521" s="167"/>
      <c r="BP521" s="167"/>
      <c r="BQ521" s="167"/>
      <c r="BR521" s="157"/>
      <c r="BS521" s="157"/>
      <c r="BT521" s="157"/>
      <c r="BU521" s="157"/>
      <c r="BV521" s="157"/>
      <c r="BW521" s="147"/>
      <c r="BX521" s="147"/>
      <c r="BY521" s="147"/>
      <c r="BZ521" s="147"/>
      <c r="CA521" s="147"/>
      <c r="CB521" s="125"/>
      <c r="CC521" s="125"/>
      <c r="CD521" s="125"/>
      <c r="CE521" s="125"/>
      <c r="CF521" s="125"/>
      <c r="CG521" s="125"/>
      <c r="CH521" s="125"/>
      <c r="CI521" s="125"/>
      <c r="CJ521" s="125"/>
      <c r="CK521" s="125"/>
      <c r="CL521" s="24">
        <f>WORKDAY(BJ521,20)</f>
        <v>44208</v>
      </c>
      <c r="CM521" s="24">
        <f ca="1">IF(BM521&gt;0,WORKDAY(BK521,10),"-")</f>
        <v>44271</v>
      </c>
      <c r="CN521" s="54"/>
      <c r="CO521" s="117"/>
      <c r="CP521" s="34"/>
      <c r="CQ521" s="24">
        <f>WORKDAY(CL521,10)</f>
        <v>44222</v>
      </c>
      <c r="CR521" s="24" t="str">
        <f>IF(CO521&gt;0,WORKDAY(CM521,10),"-")</f>
        <v>-</v>
      </c>
      <c r="CS521" s="54"/>
      <c r="CT521" s="5"/>
      <c r="CU521" s="24" t="str">
        <f>IF(CT521&gt;0,WORKDAY(CQ521,10),"-")</f>
        <v>-</v>
      </c>
      <c r="CV521" s="24" t="str">
        <f>IF(CT521&gt;0,WORKDAY(CR521,10),"-")</f>
        <v>-</v>
      </c>
      <c r="CW521" s="54"/>
      <c r="CX521" s="5"/>
      <c r="CY521" s="34"/>
      <c r="CZ521" s="24" t="str">
        <f>IF(CX521&gt;0,WORKDAY(CU521,10),"-")</f>
        <v>-</v>
      </c>
      <c r="DA521" s="24" t="str">
        <f>IF(CX521&gt;0,WORKDAY(CV521,10),"-")</f>
        <v>-</v>
      </c>
      <c r="DB521" s="24"/>
      <c r="DC521" s="5"/>
      <c r="DD521" s="24" t="str">
        <f>IF(DC521&gt;0,WORKDAY(CZ521,10),"-")</f>
        <v>-</v>
      </c>
      <c r="DE521" s="24" t="str">
        <f>IF(DC521&gt;0,WORKDAY(DA521,10),"-")</f>
        <v>-</v>
      </c>
      <c r="DF521" s="5"/>
      <c r="DG521" s="5"/>
      <c r="DH521" s="54"/>
      <c r="DI521" s="24" t="str">
        <f>IF(DG521&gt;0,WORKDAY(DD521,10),"-")</f>
        <v>-</v>
      </c>
      <c r="DJ521" s="24" t="str">
        <f>IF(DG521&gt;0,WORKDAY(DE521,10),"-")</f>
        <v>-</v>
      </c>
      <c r="DK521" s="5"/>
      <c r="DL521" s="5"/>
      <c r="DM521" s="24" t="str">
        <f>IF(DL521&gt;0,WORKDAY(DI521,10),"-")</f>
        <v>-</v>
      </c>
      <c r="DN521" s="24" t="str">
        <f>IF(DL521&gt;0,WORKDAY(DJ521,10),"-")</f>
        <v>-</v>
      </c>
      <c r="DO521" s="5"/>
      <c r="DP521" s="5"/>
      <c r="DQ521" s="54"/>
      <c r="DR521" s="24" t="str">
        <f>IF(DP521&gt;0,WORKDAY(DM521,10),"-")</f>
        <v>-</v>
      </c>
      <c r="DS521" s="24" t="str">
        <f>IF(DP521&gt;0,WORKDAY(DN521,10),"-")</f>
        <v>-</v>
      </c>
      <c r="DT521" s="5"/>
      <c r="DU521" s="5"/>
      <c r="DV521" s="24" t="str">
        <f>IF(DU521&gt;0,WORKDAY(DR521,10),"-")</f>
        <v>-</v>
      </c>
      <c r="DW521" s="24" t="str">
        <f>IF(DU521&gt;0,WORKDAY(DS521,10),"-")</f>
        <v>-</v>
      </c>
      <c r="DX521" s="5"/>
      <c r="DY521" s="5"/>
      <c r="DZ521" s="54"/>
      <c r="EA521" s="24" t="str">
        <f>IF(DY521&gt;0,WORKDAY(DV521,10),"-")</f>
        <v>-</v>
      </c>
      <c r="EB521" s="24" t="str">
        <f>IF(DY521&gt;0,WORKDAY(DW521,10),"-")</f>
        <v>-</v>
      </c>
      <c r="EC521" s="5"/>
      <c r="ED521" s="5"/>
      <c r="EE521" s="24" t="str">
        <f>IF(ED521&gt;0,WORKDAY(EA521,10),"-")</f>
        <v>-</v>
      </c>
      <c r="EF521" s="24" t="str">
        <f>IF(ED521&gt;0,WORKDAY(EB521,10),"-")</f>
        <v>-</v>
      </c>
      <c r="EG521" s="5"/>
      <c r="EH521" s="5"/>
      <c r="EI521" s="54"/>
      <c r="EJ521" s="24" t="str">
        <f>IF(EH521&gt;0,WORKDAY(EE521,10),"-")</f>
        <v>-</v>
      </c>
      <c r="EK521" s="24" t="str">
        <f>IF(EH521&gt;0,WORKDAY(EF521,10),"-")</f>
        <v>-</v>
      </c>
      <c r="EL521" s="5"/>
      <c r="EM521" s="5"/>
      <c r="EN521" s="24" t="str">
        <f>IF(EM521&gt;0,WORKDAY(EJ521,10),"-")</f>
        <v>-</v>
      </c>
      <c r="EO521" s="24" t="str">
        <f>IF(EM521&gt;0,WORKDAY(EK521,10),"-")</f>
        <v>-</v>
      </c>
      <c r="EP521" s="5"/>
      <c r="EQ521" s="5"/>
      <c r="ER521" s="54"/>
      <c r="ES521" s="54"/>
      <c r="ET521" s="54"/>
      <c r="EU521" s="54"/>
      <c r="EV521" s="54"/>
      <c r="EW521" s="24"/>
      <c r="EX521" s="24"/>
      <c r="EY521" s="167"/>
      <c r="EZ521" s="167"/>
      <c r="FA521" s="193"/>
      <c r="FB521" s="214">
        <v>44223</v>
      </c>
      <c r="FC521" s="214">
        <f ca="1">IF(BK521&gt;0,IF(DC521&gt;0,WORKDAY(DB521,20),IF(CT521&gt;0,WORKDAY(CS521,30),IF(CO521&gt;0,WORKDAY(CN521,40),FB521))),"-")</f>
        <v>44223</v>
      </c>
      <c r="FD521" s="167"/>
      <c r="FE521" s="167"/>
      <c r="FF521" s="24" t="str">
        <f>IF(FE521&gt;0,WORKDAY(FB521,10),"-")</f>
        <v>-</v>
      </c>
      <c r="FG521" s="24" t="str">
        <f>IF(FE521&gt;0,WORKDAY(FC521,10),"-")</f>
        <v>-</v>
      </c>
      <c r="FH521" s="5"/>
      <c r="FI521" s="5"/>
      <c r="FJ521" s="34"/>
      <c r="FK521" s="24"/>
      <c r="FL521" s="24">
        <f>FK521</f>
        <v>0</v>
      </c>
      <c r="FM521" s="5"/>
      <c r="FN521" s="5"/>
      <c r="FO521" s="24" t="str">
        <f>IF(FN521&gt;0,WORKDAY(FK521,10),"-")</f>
        <v>-</v>
      </c>
      <c r="FP521" s="24" t="str">
        <f>IF(FN521&gt;0,WORKDAY(FL521,10),"-")</f>
        <v>-</v>
      </c>
      <c r="FQ521" s="5"/>
      <c r="FR521" s="5"/>
      <c r="FS521" s="54"/>
      <c r="FT521" s="24"/>
      <c r="FU521" s="24">
        <f>FT521</f>
        <v>0</v>
      </c>
      <c r="FV521" s="5"/>
      <c r="FW521" s="5"/>
      <c r="FX521" s="24" t="str">
        <f>IF(FW521&gt;0,WORKDAY(FT521,10),"-")</f>
        <v>-</v>
      </c>
      <c r="FY521" s="24" t="str">
        <f>IF(FW521&gt;0,WORKDAY(FU521,10),"-")</f>
        <v>-</v>
      </c>
      <c r="FZ521" s="5"/>
      <c r="GA521" s="5"/>
      <c r="GB521" s="54"/>
      <c r="GC521" s="54"/>
      <c r="GD521" s="54"/>
      <c r="GE521" s="54"/>
      <c r="GF521" s="54"/>
      <c r="GG521" s="54"/>
      <c r="GH521" s="54"/>
      <c r="GI521" s="54"/>
      <c r="GJ521" s="54"/>
      <c r="GK521" s="54"/>
      <c r="GL521" s="54"/>
      <c r="GM521" s="54"/>
      <c r="GN521" s="54"/>
      <c r="GO521" s="54"/>
      <c r="GP521" s="54"/>
      <c r="GQ521" s="54"/>
      <c r="GR521" s="54"/>
      <c r="GS521" s="54"/>
      <c r="GT521" s="54"/>
      <c r="GU521" s="54"/>
      <c r="GV521" s="54"/>
      <c r="GW521" s="54"/>
      <c r="GX521" s="54"/>
      <c r="GY521" s="54"/>
      <c r="GZ521" s="193"/>
      <c r="HA521" s="54"/>
      <c r="HB521" s="54"/>
      <c r="HC521" s="54"/>
      <c r="HD521" s="34">
        <f t="shared" ca="1" si="488"/>
        <v>1</v>
      </c>
      <c r="HE521" s="25">
        <f t="shared" ca="1" si="457"/>
        <v>6.8389057750759875E-4</v>
      </c>
      <c r="HF521" s="25">
        <f t="shared" ca="1" si="458"/>
        <v>1.5197568389057751E-3</v>
      </c>
      <c r="HG521" s="25">
        <f t="shared" ca="1" si="459"/>
        <v>9.0543259557344079E-4</v>
      </c>
      <c r="HH521" s="25">
        <f t="shared" ca="1" si="460"/>
        <v>2.012072434607646E-3</v>
      </c>
      <c r="HI521" s="25"/>
      <c r="HJ521" s="25"/>
      <c r="HK521" s="5"/>
      <c r="HL521" s="24">
        <f t="shared" ca="1" si="484"/>
        <v>44257</v>
      </c>
      <c r="HM521" s="107"/>
      <c r="HN521" s="85"/>
      <c r="HO521" s="204" t="str">
        <f t="shared" si="489"/>
        <v>ожидание A1</v>
      </c>
      <c r="HP521" s="204" t="str">
        <f t="shared" si="490"/>
        <v>не выгружено 00</v>
      </c>
      <c r="HQ521" s="182" t="str">
        <f t="shared" si="491"/>
        <v>выгружено A1</v>
      </c>
      <c r="HR521" s="182" t="str">
        <f t="shared" si="492"/>
        <v>ожидание A1</v>
      </c>
      <c r="HS521" s="182" t="b">
        <f t="shared" si="493"/>
        <v>0</v>
      </c>
      <c r="HT521" s="182" t="str">
        <f t="shared" si="494"/>
        <v>ожидание замечаний</v>
      </c>
      <c r="HU521" s="182" t="str">
        <f t="shared" si="495"/>
        <v>0055-P2-GA1-CPC-TRM-00671</v>
      </c>
      <c r="HV521" s="191">
        <f t="shared" si="496"/>
        <v>44257</v>
      </c>
      <c r="HW521" s="184" t="str">
        <f t="shared" si="497"/>
        <v>ожидание A1</v>
      </c>
      <c r="HX521" s="191" t="str">
        <f t="shared" si="498"/>
        <v>ожидание A1</v>
      </c>
      <c r="HY521" s="183"/>
      <c r="HZ521" s="182" t="str">
        <f t="shared" si="499"/>
        <v>выгружено</v>
      </c>
      <c r="IA521" s="182" t="str">
        <f t="shared" si="500"/>
        <v>A1</v>
      </c>
      <c r="IB521" s="182" t="str">
        <f t="shared" si="501"/>
        <v>ожидание замечаний к ревизии</v>
      </c>
      <c r="IC521" s="182" t="str">
        <f t="shared" si="502"/>
        <v>A1</v>
      </c>
      <c r="ID521" s="182" t="str">
        <f t="shared" si="503"/>
        <v>A1</v>
      </c>
      <c r="IE521" s="185" t="str">
        <f t="shared" si="504"/>
        <v>1</v>
      </c>
      <c r="IF521" s="135" t="s">
        <v>705</v>
      </c>
      <c r="IG521" s="181">
        <v>1</v>
      </c>
      <c r="IH521" s="85"/>
      <c r="II521" s="85"/>
      <c r="IJ521" s="85"/>
      <c r="IK521" s="85"/>
      <c r="IL521" s="85"/>
      <c r="IM521" s="85"/>
      <c r="IN521" s="85"/>
      <c r="IO521" s="85"/>
      <c r="IP521" s="85"/>
      <c r="IQ521" s="85"/>
      <c r="IR521" s="85"/>
      <c r="IS521" s="85"/>
      <c r="IT521" s="85"/>
      <c r="IU521" s="85"/>
      <c r="IV521" s="85"/>
      <c r="IW521" s="85"/>
      <c r="IX521" s="85"/>
      <c r="IY521" s="85"/>
      <c r="IZ521" s="85"/>
      <c r="JA521" s="85"/>
      <c r="JB521" s="85"/>
      <c r="JC521" s="85"/>
      <c r="JD521" s="85"/>
      <c r="JE521" s="85"/>
      <c r="JF521" s="85"/>
      <c r="JG521" s="85"/>
      <c r="JH521" s="85"/>
      <c r="JI521" s="85"/>
      <c r="JJ521" s="85"/>
      <c r="JK521" s="85"/>
      <c r="JL521" s="85"/>
      <c r="JM521" s="85"/>
      <c r="JN521" s="85"/>
      <c r="JO521" s="85"/>
      <c r="JP521" s="85"/>
      <c r="JQ521" s="85"/>
      <c r="JR521" s="85"/>
      <c r="JS521" s="85"/>
      <c r="JT521" s="85"/>
      <c r="JU521" s="85"/>
      <c r="JV521" s="85"/>
      <c r="JW521" s="85"/>
      <c r="JX521" s="85"/>
      <c r="JY521" s="85"/>
      <c r="JZ521" s="85"/>
      <c r="KA521" s="85"/>
      <c r="KB521" s="85"/>
      <c r="KC521" s="85"/>
    </row>
    <row r="522" spans="1:289" s="57" customFormat="1" ht="57" customHeight="1">
      <c r="A522" s="38"/>
      <c r="B522" s="19" t="s">
        <v>156</v>
      </c>
      <c r="C522" s="19" t="s">
        <v>157</v>
      </c>
      <c r="D522" s="5"/>
      <c r="E522" s="5"/>
      <c r="F522" s="5"/>
      <c r="G522" s="5"/>
      <c r="H522" s="5" t="s">
        <v>727</v>
      </c>
      <c r="I522" s="5" t="s">
        <v>736</v>
      </c>
      <c r="J522" s="5"/>
      <c r="K522" s="5"/>
      <c r="L522" s="5"/>
      <c r="M522" s="5"/>
      <c r="N522" s="5"/>
      <c r="O522" s="5"/>
      <c r="P522" s="5" t="s">
        <v>753</v>
      </c>
      <c r="Q522" s="5" t="s">
        <v>754</v>
      </c>
      <c r="R522" s="5" t="s">
        <v>204</v>
      </c>
      <c r="S522" s="5" t="s">
        <v>364</v>
      </c>
      <c r="T522" s="5" t="s">
        <v>363</v>
      </c>
      <c r="U522" s="5" t="s">
        <v>158</v>
      </c>
      <c r="V522" s="5"/>
      <c r="W522" s="19" t="str">
        <f>CONCATENATE(X522,"-",Y522,"-",Z522,AA522,,AB522,"-",AC522)</f>
        <v>5-11-JFMC-0001</v>
      </c>
      <c r="X522" s="19" t="s">
        <v>755</v>
      </c>
      <c r="Y522" s="19" t="s">
        <v>184</v>
      </c>
      <c r="Z522" s="19" t="s">
        <v>310</v>
      </c>
      <c r="AA522" s="19" t="s">
        <v>305</v>
      </c>
      <c r="AB522" s="19"/>
      <c r="AC522" s="19" t="s">
        <v>188</v>
      </c>
      <c r="AD522" s="5"/>
      <c r="AE522" s="19">
        <v>4</v>
      </c>
      <c r="AF522" s="19" t="s">
        <v>180</v>
      </c>
      <c r="AG522" s="19" t="s">
        <v>184</v>
      </c>
      <c r="AH522" s="19">
        <v>522</v>
      </c>
      <c r="AI522" s="19" t="s">
        <v>192</v>
      </c>
      <c r="AJ522" s="5"/>
      <c r="AK522" s="5"/>
      <c r="AL522" s="5" t="s">
        <v>122</v>
      </c>
      <c r="AM522" s="5"/>
      <c r="AN522" s="5" t="s">
        <v>170</v>
      </c>
      <c r="AO522" s="5" t="str">
        <f>CONCATENATE("0055-",B522,"-",C522,"-","4",".",AE522,".",AF522,".",AG522,".",AH522,"-",AL522,".",AN522,"-",AI522)</f>
        <v>0055-CPC-GA1-4.4.3.11.522-PS.SB-0002</v>
      </c>
      <c r="AP522" s="5" t="str">
        <f>CONCATENATE("0055-",B522,"-",C522,"-","4",".",AE522,".",AF522,".",AG522,".",AH522,"-",AL522,"-",AN522,"-",AI522,"_",BD522,"_",U522)</f>
        <v>0055-CPC-GA1-4.4.3.11.522-PS-SB-0002_A1_ER</v>
      </c>
      <c r="AQ522" s="13" t="s">
        <v>522</v>
      </c>
      <c r="AR522" s="13" t="s">
        <v>356</v>
      </c>
      <c r="AS522" s="13"/>
      <c r="AT522" s="13"/>
      <c r="AU522" s="13" t="s">
        <v>321</v>
      </c>
      <c r="AV522" s="13" t="s">
        <v>336</v>
      </c>
      <c r="AW522" s="13" t="str">
        <f>CONCATENATE(AQ522," ",AS522,CHAR(10),W522,CHAR(10),AU522)</f>
        <v>AFA&amp;FFS Marshalling cabinet KSPA 9030-01/TECON TU 4371-001-00159093-07 REV.5. 
5-11-JFMC-0001
Electrical circuits</v>
      </c>
      <c r="AX522" s="13" t="str">
        <f>CONCATENATE(AR522," ",AT522,CHAR(10),W522,CHAR(10),AV522)</f>
        <v>Контроллер для систем пожарной автоматики КСПА 9030-01/Текон, ТУ 4371-001-00159093-07 изм.5. Шкаф кроссовый АСПС и ПТ. 
5-11-JFMC-0001
Схема электрическая принципиальная</v>
      </c>
      <c r="AY522" s="5"/>
      <c r="AZ522" s="5" t="s">
        <v>490</v>
      </c>
      <c r="BA522" s="5" t="s">
        <v>489</v>
      </c>
      <c r="BB522" s="5" t="str">
        <f>IF(FW522&gt;0,"02",IF(FN522&gt;0,"01",IF(FE522&gt;0,"00",IF(EM522&gt;0,"G1",IF(ED522&gt;0,"F1",IF(DU522&gt;0,"E1",IF(DL522&gt;0,"D1",IF(DC522&gt;0,"C1",IF(CT522&gt;0,"B1",IF(BM522&gt;0,"A1","-"))))))))))</f>
        <v>A1</v>
      </c>
      <c r="BC522" s="167" t="str">
        <f t="shared" si="505"/>
        <v>IFR</v>
      </c>
      <c r="BD522" s="5" t="str">
        <f t="shared" si="506"/>
        <v>A1</v>
      </c>
      <c r="BE522" s="5"/>
      <c r="BF522" s="5"/>
      <c r="BG522" s="12"/>
      <c r="BH522" s="5"/>
      <c r="BI522" s="5"/>
      <c r="BJ522" s="54">
        <f>FB522-(28+15)</f>
        <v>44180</v>
      </c>
      <c r="BK522" s="54">
        <f ca="1">IF(BM522&gt;0,BL522,IF(BJ522&lt;TODAY(),WORKDAY(TODAY(),10),BJ522))</f>
        <v>44257</v>
      </c>
      <c r="BL522" s="193">
        <v>44257</v>
      </c>
      <c r="BM522" s="167" t="s">
        <v>795</v>
      </c>
      <c r="BN522" s="167"/>
      <c r="BO522" s="167"/>
      <c r="BP522" s="167"/>
      <c r="BQ522" s="167"/>
      <c r="BR522" s="157"/>
      <c r="BS522" s="157"/>
      <c r="BT522" s="157"/>
      <c r="BU522" s="157"/>
      <c r="BV522" s="157"/>
      <c r="BW522" s="147"/>
      <c r="BX522" s="147"/>
      <c r="BY522" s="147"/>
      <c r="BZ522" s="147"/>
      <c r="CA522" s="147"/>
      <c r="CB522" s="125"/>
      <c r="CC522" s="125"/>
      <c r="CD522" s="125"/>
      <c r="CE522" s="125"/>
      <c r="CF522" s="125"/>
      <c r="CG522" s="125"/>
      <c r="CH522" s="125"/>
      <c r="CI522" s="125"/>
      <c r="CJ522" s="125"/>
      <c r="CK522" s="125"/>
      <c r="CL522" s="24">
        <f>WORKDAY(BJ522,20)</f>
        <v>44208</v>
      </c>
      <c r="CM522" s="24">
        <f ca="1">IF(BM522&gt;0,WORKDAY(BK522,10),"-")</f>
        <v>44271</v>
      </c>
      <c r="CN522" s="54"/>
      <c r="CO522" s="117"/>
      <c r="CP522" s="34"/>
      <c r="CQ522" s="24">
        <f>WORKDAY(CL522,10)</f>
        <v>44222</v>
      </c>
      <c r="CR522" s="24" t="str">
        <f>IF(CO522&gt;0,WORKDAY(CM522,10),"-")</f>
        <v>-</v>
      </c>
      <c r="CS522" s="54"/>
      <c r="CT522" s="5"/>
      <c r="CU522" s="24" t="str">
        <f>IF(CT522&gt;0,WORKDAY(CQ522,10),"-")</f>
        <v>-</v>
      </c>
      <c r="CV522" s="24" t="str">
        <f>IF(CT522&gt;0,WORKDAY(CR522,10),"-")</f>
        <v>-</v>
      </c>
      <c r="CW522" s="54"/>
      <c r="CX522" s="5"/>
      <c r="CY522" s="34"/>
      <c r="CZ522" s="24" t="str">
        <f>IF(CX522&gt;0,WORKDAY(CU522,10),"-")</f>
        <v>-</v>
      </c>
      <c r="DA522" s="24" t="str">
        <f>IF(CX522&gt;0,WORKDAY(CV522,10),"-")</f>
        <v>-</v>
      </c>
      <c r="DB522" s="24"/>
      <c r="DC522" s="5"/>
      <c r="DD522" s="24" t="str">
        <f>IF(DC522&gt;0,WORKDAY(CZ522,10),"-")</f>
        <v>-</v>
      </c>
      <c r="DE522" s="24" t="str">
        <f>IF(DC522&gt;0,WORKDAY(DA522,10),"-")</f>
        <v>-</v>
      </c>
      <c r="DF522" s="5"/>
      <c r="DG522" s="5"/>
      <c r="DH522" s="54"/>
      <c r="DI522" s="24" t="str">
        <f>IF(DG522&gt;0,WORKDAY(DD522,10),"-")</f>
        <v>-</v>
      </c>
      <c r="DJ522" s="24" t="str">
        <f>IF(DG522&gt;0,WORKDAY(DE522,10),"-")</f>
        <v>-</v>
      </c>
      <c r="DK522" s="5"/>
      <c r="DL522" s="5"/>
      <c r="DM522" s="24" t="str">
        <f>IF(DL522&gt;0,WORKDAY(DI522,10),"-")</f>
        <v>-</v>
      </c>
      <c r="DN522" s="24" t="str">
        <f>IF(DL522&gt;0,WORKDAY(DJ522,10),"-")</f>
        <v>-</v>
      </c>
      <c r="DO522" s="5"/>
      <c r="DP522" s="5"/>
      <c r="DQ522" s="54"/>
      <c r="DR522" s="24" t="str">
        <f>IF(DP522&gt;0,WORKDAY(DM522,10),"-")</f>
        <v>-</v>
      </c>
      <c r="DS522" s="24" t="str">
        <f>IF(DP522&gt;0,WORKDAY(DN522,10),"-")</f>
        <v>-</v>
      </c>
      <c r="DT522" s="5"/>
      <c r="DU522" s="5"/>
      <c r="DV522" s="24" t="str">
        <f>IF(DU522&gt;0,WORKDAY(DR522,10),"-")</f>
        <v>-</v>
      </c>
      <c r="DW522" s="24" t="str">
        <f>IF(DU522&gt;0,WORKDAY(DS522,10),"-")</f>
        <v>-</v>
      </c>
      <c r="DX522" s="5"/>
      <c r="DY522" s="5"/>
      <c r="DZ522" s="54"/>
      <c r="EA522" s="24" t="str">
        <f>IF(DY522&gt;0,WORKDAY(DV522,10),"-")</f>
        <v>-</v>
      </c>
      <c r="EB522" s="24" t="str">
        <f>IF(DY522&gt;0,WORKDAY(DW522,10),"-")</f>
        <v>-</v>
      </c>
      <c r="EC522" s="5"/>
      <c r="ED522" s="5"/>
      <c r="EE522" s="24" t="str">
        <f>IF(ED522&gt;0,WORKDAY(EA522,10),"-")</f>
        <v>-</v>
      </c>
      <c r="EF522" s="24" t="str">
        <f>IF(ED522&gt;0,WORKDAY(EB522,10),"-")</f>
        <v>-</v>
      </c>
      <c r="EG522" s="5"/>
      <c r="EH522" s="5"/>
      <c r="EI522" s="54"/>
      <c r="EJ522" s="24" t="str">
        <f>IF(EH522&gt;0,WORKDAY(EE522,10),"-")</f>
        <v>-</v>
      </c>
      <c r="EK522" s="24" t="str">
        <f>IF(EH522&gt;0,WORKDAY(EF522,10),"-")</f>
        <v>-</v>
      </c>
      <c r="EL522" s="5"/>
      <c r="EM522" s="5"/>
      <c r="EN522" s="24" t="str">
        <f>IF(EM522&gt;0,WORKDAY(EJ522,10),"-")</f>
        <v>-</v>
      </c>
      <c r="EO522" s="24" t="str">
        <f>IF(EM522&gt;0,WORKDAY(EK522,10),"-")</f>
        <v>-</v>
      </c>
      <c r="EP522" s="5"/>
      <c r="EQ522" s="5"/>
      <c r="ER522" s="54"/>
      <c r="ES522" s="54"/>
      <c r="ET522" s="54"/>
      <c r="EU522" s="54"/>
      <c r="EV522" s="54"/>
      <c r="EW522" s="24"/>
      <c r="EX522" s="24"/>
      <c r="EY522" s="167"/>
      <c r="EZ522" s="167"/>
      <c r="FA522" s="193"/>
      <c r="FB522" s="214">
        <v>44223</v>
      </c>
      <c r="FC522" s="214">
        <f ca="1">IF(BK522&gt;0,IF(DC522&gt;0,WORKDAY(DB522,20),IF(CT522&gt;0,WORKDAY(CS522,30),IF(CO522&gt;0,WORKDAY(CN522,40),FB522))),"-")</f>
        <v>44223</v>
      </c>
      <c r="FD522" s="167"/>
      <c r="FE522" s="167"/>
      <c r="FF522" s="24" t="str">
        <f>IF(FE522&gt;0,WORKDAY(FB522,10),"-")</f>
        <v>-</v>
      </c>
      <c r="FG522" s="24" t="str">
        <f>IF(FE522&gt;0,WORKDAY(FC522,10),"-")</f>
        <v>-</v>
      </c>
      <c r="FH522" s="5"/>
      <c r="FI522" s="5"/>
      <c r="FJ522" s="34"/>
      <c r="FK522" s="24"/>
      <c r="FL522" s="24">
        <f>FK522</f>
        <v>0</v>
      </c>
      <c r="FM522" s="5"/>
      <c r="FN522" s="5"/>
      <c r="FO522" s="24" t="str">
        <f>IF(FN522&gt;0,WORKDAY(FK522,10),"-")</f>
        <v>-</v>
      </c>
      <c r="FP522" s="24" t="str">
        <f>IF(FN522&gt;0,WORKDAY(FL522,10),"-")</f>
        <v>-</v>
      </c>
      <c r="FQ522" s="5"/>
      <c r="FR522" s="5"/>
      <c r="FS522" s="54"/>
      <c r="FT522" s="24"/>
      <c r="FU522" s="24">
        <f>FT522</f>
        <v>0</v>
      </c>
      <c r="FV522" s="5"/>
      <c r="FW522" s="5"/>
      <c r="FX522" s="24" t="str">
        <f>IF(FW522&gt;0,WORKDAY(FT522,10),"-")</f>
        <v>-</v>
      </c>
      <c r="FY522" s="24" t="str">
        <f>IF(FW522&gt;0,WORKDAY(FU522,10),"-")</f>
        <v>-</v>
      </c>
      <c r="FZ522" s="5"/>
      <c r="GA522" s="5"/>
      <c r="GB522" s="54"/>
      <c r="GC522" s="54"/>
      <c r="GD522" s="54"/>
      <c r="GE522" s="54"/>
      <c r="GF522" s="54"/>
      <c r="GG522" s="54"/>
      <c r="GH522" s="54"/>
      <c r="GI522" s="54"/>
      <c r="GJ522" s="54"/>
      <c r="GK522" s="54"/>
      <c r="GL522" s="54"/>
      <c r="GM522" s="54"/>
      <c r="GN522" s="54"/>
      <c r="GO522" s="54"/>
      <c r="GP522" s="54"/>
      <c r="GQ522" s="54"/>
      <c r="GR522" s="54"/>
      <c r="GS522" s="54"/>
      <c r="GT522" s="54"/>
      <c r="GU522" s="54"/>
      <c r="GV522" s="54"/>
      <c r="GW522" s="54"/>
      <c r="GX522" s="54"/>
      <c r="GY522" s="54"/>
      <c r="GZ522" s="193"/>
      <c r="HA522" s="54"/>
      <c r="HB522" s="54"/>
      <c r="HC522" s="54"/>
      <c r="HD522" s="34">
        <f t="shared" ca="1" si="488"/>
        <v>1</v>
      </c>
      <c r="HE522" s="25">
        <f t="shared" ca="1" si="457"/>
        <v>6.8389057750759875E-4</v>
      </c>
      <c r="HF522" s="25">
        <f t="shared" ca="1" si="458"/>
        <v>1.5197568389057751E-3</v>
      </c>
      <c r="HG522" s="25">
        <f t="shared" ca="1" si="459"/>
        <v>9.0543259557344079E-4</v>
      </c>
      <c r="HH522" s="25">
        <f t="shared" ca="1" si="460"/>
        <v>2.012072434607646E-3</v>
      </c>
      <c r="HI522" s="25"/>
      <c r="HJ522" s="25"/>
      <c r="HK522" s="5"/>
      <c r="HL522" s="24">
        <f t="shared" ca="1" si="484"/>
        <v>44257</v>
      </c>
      <c r="HM522" s="107"/>
      <c r="HN522" s="85"/>
      <c r="HO522" s="204" t="str">
        <f t="shared" si="489"/>
        <v>ожидание A1</v>
      </c>
      <c r="HP522" s="204" t="str">
        <f t="shared" si="490"/>
        <v>не выгружено 00</v>
      </c>
      <c r="HQ522" s="182" t="str">
        <f t="shared" si="491"/>
        <v>выгружено A1</v>
      </c>
      <c r="HR522" s="182" t="str">
        <f t="shared" si="492"/>
        <v>ожидание A1</v>
      </c>
      <c r="HS522" s="182" t="b">
        <f t="shared" si="493"/>
        <v>0</v>
      </c>
      <c r="HT522" s="182" t="str">
        <f t="shared" si="494"/>
        <v>ожидание замечаний</v>
      </c>
      <c r="HU522" s="182" t="str">
        <f t="shared" si="495"/>
        <v>0055-P2-GA1-CPC-TRM-00671</v>
      </c>
      <c r="HV522" s="191">
        <f t="shared" si="496"/>
        <v>44257</v>
      </c>
      <c r="HW522" s="184" t="str">
        <f t="shared" si="497"/>
        <v>ожидание A1</v>
      </c>
      <c r="HX522" s="191" t="str">
        <f t="shared" si="498"/>
        <v>ожидание A1</v>
      </c>
      <c r="HY522" s="183"/>
      <c r="HZ522" s="182" t="str">
        <f t="shared" si="499"/>
        <v>выгружено</v>
      </c>
      <c r="IA522" s="182" t="str">
        <f t="shared" si="500"/>
        <v>A1</v>
      </c>
      <c r="IB522" s="182" t="str">
        <f t="shared" si="501"/>
        <v>ожидание замечаний к ревизии</v>
      </c>
      <c r="IC522" s="182" t="str">
        <f t="shared" si="502"/>
        <v>A1</v>
      </c>
      <c r="ID522" s="182" t="str">
        <f t="shared" si="503"/>
        <v>A1</v>
      </c>
      <c r="IE522" s="185" t="str">
        <f t="shared" si="504"/>
        <v>1</v>
      </c>
      <c r="IF522" s="135" t="s">
        <v>705</v>
      </c>
      <c r="IG522" s="181">
        <v>1</v>
      </c>
      <c r="IH522" s="85"/>
      <c r="II522" s="85"/>
      <c r="IJ522" s="85"/>
      <c r="IK522" s="85"/>
      <c r="IL522" s="85"/>
      <c r="IM522" s="85"/>
      <c r="IN522" s="85"/>
      <c r="IO522" s="85"/>
      <c r="IP522" s="85"/>
      <c r="IQ522" s="85"/>
      <c r="IR522" s="85"/>
      <c r="IS522" s="85"/>
      <c r="IT522" s="85"/>
      <c r="IU522" s="85"/>
      <c r="IV522" s="85"/>
      <c r="IW522" s="85"/>
      <c r="IX522" s="85"/>
      <c r="IY522" s="85"/>
      <c r="IZ522" s="85"/>
      <c r="JA522" s="85"/>
      <c r="JB522" s="85"/>
      <c r="JC522" s="85"/>
      <c r="JD522" s="85"/>
      <c r="JE522" s="85"/>
      <c r="JF522" s="85"/>
      <c r="JG522" s="85"/>
      <c r="JH522" s="85"/>
      <c r="JI522" s="85"/>
      <c r="JJ522" s="85"/>
      <c r="JK522" s="85"/>
      <c r="JL522" s="85"/>
      <c r="JM522" s="85"/>
      <c r="JN522" s="85"/>
      <c r="JO522" s="85"/>
      <c r="JP522" s="85"/>
      <c r="JQ522" s="85"/>
      <c r="JR522" s="85"/>
      <c r="JS522" s="85"/>
      <c r="JT522" s="85"/>
      <c r="JU522" s="85"/>
      <c r="JV522" s="85"/>
      <c r="JW522" s="85"/>
      <c r="JX522" s="85"/>
      <c r="JY522" s="85"/>
      <c r="JZ522" s="85"/>
      <c r="KA522" s="85"/>
      <c r="KB522" s="85"/>
      <c r="KC522" s="85"/>
    </row>
    <row r="523" spans="1:289" s="57" customFormat="1" ht="57" customHeight="1">
      <c r="A523" s="38"/>
      <c r="B523" s="19" t="s">
        <v>156</v>
      </c>
      <c r="C523" s="19" t="s">
        <v>157</v>
      </c>
      <c r="D523" s="5"/>
      <c r="E523" s="5"/>
      <c r="F523" s="5"/>
      <c r="G523" s="5"/>
      <c r="H523" s="5" t="s">
        <v>727</v>
      </c>
      <c r="I523" s="5" t="s">
        <v>736</v>
      </c>
      <c r="J523" s="5"/>
      <c r="K523" s="5"/>
      <c r="L523" s="5"/>
      <c r="M523" s="5"/>
      <c r="N523" s="5"/>
      <c r="O523" s="5"/>
      <c r="P523" s="5" t="s">
        <v>753</v>
      </c>
      <c r="Q523" s="5" t="s">
        <v>754</v>
      </c>
      <c r="R523" s="5" t="s">
        <v>204</v>
      </c>
      <c r="S523" s="5" t="s">
        <v>364</v>
      </c>
      <c r="T523" s="5" t="s">
        <v>363</v>
      </c>
      <c r="U523" s="5" t="s">
        <v>158</v>
      </c>
      <c r="V523" s="5"/>
      <c r="W523" s="19" t="str">
        <f>CONCATENATE(X523,"-",Y523,"-",Z523,AA523,,AB523,"-",AC523)</f>
        <v>5-11-JFMC-0001</v>
      </c>
      <c r="X523" s="19" t="s">
        <v>755</v>
      </c>
      <c r="Y523" s="19" t="s">
        <v>184</v>
      </c>
      <c r="Z523" s="19" t="s">
        <v>310</v>
      </c>
      <c r="AA523" s="19" t="s">
        <v>305</v>
      </c>
      <c r="AB523" s="19"/>
      <c r="AC523" s="19" t="s">
        <v>188</v>
      </c>
      <c r="AD523" s="5"/>
      <c r="AE523" s="19">
        <v>4</v>
      </c>
      <c r="AF523" s="19" t="s">
        <v>180</v>
      </c>
      <c r="AG523" s="19" t="s">
        <v>184</v>
      </c>
      <c r="AH523" s="19">
        <v>522</v>
      </c>
      <c r="AI523" s="19" t="s">
        <v>192</v>
      </c>
      <c r="AJ523" s="5"/>
      <c r="AK523" s="5"/>
      <c r="AL523" s="5" t="s">
        <v>122</v>
      </c>
      <c r="AM523" s="5"/>
      <c r="AN523" s="5" t="s">
        <v>546</v>
      </c>
      <c r="AO523" s="5" t="str">
        <f>CONCATENATE("0055-",B523,"-",C523,"-","4",".",AE523,".",AF523,".",AG523,".",AH523,"-",AL523,".",AN523,"-",AI523)</f>
        <v>0055-CPC-GA1-4.4.3.11.522-PS.JH-0002</v>
      </c>
      <c r="AP523" s="5" t="str">
        <f>CONCATENATE("0055-",B523,"-",C523,"-","4",".",AE523,".",AF523,".",AG523,".",AH523,"-",AL523,"-",AN523,"-",AI523,"_",BD523,"_",U523)</f>
        <v>0055-CPC-GA1-4.4.3.11.522-PS-JH-0002_-_ER</v>
      </c>
      <c r="AQ523" s="13" t="s">
        <v>522</v>
      </c>
      <c r="AR523" s="13" t="s">
        <v>356</v>
      </c>
      <c r="AS523" s="13"/>
      <c r="AT523" s="13"/>
      <c r="AU523" s="13" t="s">
        <v>286</v>
      </c>
      <c r="AV523" s="13" t="s">
        <v>287</v>
      </c>
      <c r="AW523" s="13" t="str">
        <f>CONCATENATE(AQ523," ",AS523,CHAR(10),W523,CHAR(10),AU523)</f>
        <v>AFA&amp;FFS Marshalling cabinet KSPA 9030-01/TECON TU 4371-001-00159093-07 REV.5. 
5-11-JFMC-0001
Passport</v>
      </c>
      <c r="AX523" s="13" t="str">
        <f>CONCATENATE(AR523," ",AT523,CHAR(10),W523,CHAR(10),AV523)</f>
        <v>Контроллер для систем пожарной автоматики КСПА 9030-01/Текон, ТУ 4371-001-00159093-07 изм.5. Шкаф кроссовый АСПС и ПТ. 
5-11-JFMC-0001
Паспорт</v>
      </c>
      <c r="AY523" s="5"/>
      <c r="AZ523" s="5" t="s">
        <v>490</v>
      </c>
      <c r="BA523" s="5" t="s">
        <v>489</v>
      </c>
      <c r="BB523" s="5" t="str">
        <f>IF(FW523&gt;0,"02",IF(FN523&gt;0,"01",IF(FE523&gt;0,"00",IF(EM523&gt;0,"G1",IF(ED523&gt;0,"F1",IF(DU523&gt;0,"E1",IF(DL523&gt;0,"D1",IF(DC523&gt;0,"C1",IF(CT523&gt;0,"B1",IF(BM523&gt;0,"A1","-"))))))))))</f>
        <v>-</v>
      </c>
      <c r="BC523" s="167" t="str">
        <f t="shared" si="505"/>
        <v>-</v>
      </c>
      <c r="BD523" s="5" t="str">
        <f t="shared" si="506"/>
        <v>-</v>
      </c>
      <c r="BE523" s="5"/>
      <c r="BF523" s="5"/>
      <c r="BG523" s="12"/>
      <c r="BH523" s="5"/>
      <c r="BI523" s="5"/>
      <c r="BJ523" s="54">
        <f>FB523-(28+15)</f>
        <v>44227</v>
      </c>
      <c r="BK523" s="54">
        <f ca="1">IF(BM523&gt;0,BL523,IF(BJ523&lt;TODAY(),WORKDAY(TODAY(),10),BJ523))</f>
        <v>44294</v>
      </c>
      <c r="BL523" s="54"/>
      <c r="BM523" s="5"/>
      <c r="BN523" s="167"/>
      <c r="BO523" s="167"/>
      <c r="BP523" s="167"/>
      <c r="BQ523" s="167"/>
      <c r="BR523" s="157"/>
      <c r="BS523" s="157"/>
      <c r="BT523" s="157"/>
      <c r="BU523" s="157"/>
      <c r="BV523" s="157"/>
      <c r="BW523" s="147"/>
      <c r="BX523" s="147"/>
      <c r="BY523" s="147"/>
      <c r="BZ523" s="147"/>
      <c r="CA523" s="147"/>
      <c r="CB523" s="125"/>
      <c r="CC523" s="125"/>
      <c r="CD523" s="125"/>
      <c r="CE523" s="125"/>
      <c r="CF523" s="125"/>
      <c r="CG523" s="125"/>
      <c r="CH523" s="125"/>
      <c r="CI523" s="125"/>
      <c r="CJ523" s="125"/>
      <c r="CK523" s="125"/>
      <c r="CL523" s="24">
        <f>WORKDAY(BJ523,20)</f>
        <v>44253</v>
      </c>
      <c r="CM523" s="24" t="str">
        <f>IF(BM523&gt;0,WORKDAY(BK523,10),"-")</f>
        <v>-</v>
      </c>
      <c r="CN523" s="54"/>
      <c r="CO523" s="117"/>
      <c r="CP523" s="34">
        <v>3</v>
      </c>
      <c r="CQ523" s="24">
        <f>WORKDAY(CL523,10)</f>
        <v>44267</v>
      </c>
      <c r="CR523" s="24" t="str">
        <f>IF(CO523&gt;0,WORKDAY(CM523,10),"-")</f>
        <v>-</v>
      </c>
      <c r="CS523" s="54"/>
      <c r="CT523" s="5"/>
      <c r="CU523" s="24" t="str">
        <f>IF(CT523&gt;0,WORKDAY(CQ523,10),"-")</f>
        <v>-</v>
      </c>
      <c r="CV523" s="24" t="str">
        <f>IF(CT523&gt;0,WORKDAY(CR523,10),"-")</f>
        <v>-</v>
      </c>
      <c r="CW523" s="54"/>
      <c r="CX523" s="5"/>
      <c r="CY523" s="34"/>
      <c r="CZ523" s="24" t="str">
        <f>IF(CX523&gt;0,WORKDAY(CU523,10),"-")</f>
        <v>-</v>
      </c>
      <c r="DA523" s="24" t="str">
        <f>IF(CX523&gt;0,WORKDAY(CV523,10),"-")</f>
        <v>-</v>
      </c>
      <c r="DB523" s="24"/>
      <c r="DC523" s="5"/>
      <c r="DD523" s="24" t="str">
        <f>IF(DC523&gt;0,WORKDAY(CZ523,10),"-")</f>
        <v>-</v>
      </c>
      <c r="DE523" s="24" t="str">
        <f>IF(DC523&gt;0,WORKDAY(DA523,10),"-")</f>
        <v>-</v>
      </c>
      <c r="DF523" s="5"/>
      <c r="DG523" s="5"/>
      <c r="DH523" s="54"/>
      <c r="DI523" s="24" t="str">
        <f>IF(DG523&gt;0,WORKDAY(DD523,10),"-")</f>
        <v>-</v>
      </c>
      <c r="DJ523" s="24" t="str">
        <f>IF(DG523&gt;0,WORKDAY(DE523,10),"-")</f>
        <v>-</v>
      </c>
      <c r="DK523" s="5"/>
      <c r="DL523" s="5"/>
      <c r="DM523" s="24" t="str">
        <f>IF(DL523&gt;0,WORKDAY(DI523,10),"-")</f>
        <v>-</v>
      </c>
      <c r="DN523" s="24" t="str">
        <f>IF(DL523&gt;0,WORKDAY(DJ523,10),"-")</f>
        <v>-</v>
      </c>
      <c r="DO523" s="5"/>
      <c r="DP523" s="5"/>
      <c r="DQ523" s="54"/>
      <c r="DR523" s="24" t="str">
        <f>IF(DP523&gt;0,WORKDAY(DM523,10),"-")</f>
        <v>-</v>
      </c>
      <c r="DS523" s="24" t="str">
        <f>IF(DP523&gt;0,WORKDAY(DN523,10),"-")</f>
        <v>-</v>
      </c>
      <c r="DT523" s="5"/>
      <c r="DU523" s="5"/>
      <c r="DV523" s="24" t="str">
        <f>IF(DU523&gt;0,WORKDAY(DR523,10),"-")</f>
        <v>-</v>
      </c>
      <c r="DW523" s="24" t="str">
        <f>IF(DU523&gt;0,WORKDAY(DS523,10),"-")</f>
        <v>-</v>
      </c>
      <c r="DX523" s="5"/>
      <c r="DY523" s="5"/>
      <c r="DZ523" s="54"/>
      <c r="EA523" s="24" t="str">
        <f>IF(DY523&gt;0,WORKDAY(DV523,10),"-")</f>
        <v>-</v>
      </c>
      <c r="EB523" s="24" t="str">
        <f>IF(DY523&gt;0,WORKDAY(DW523,10),"-")</f>
        <v>-</v>
      </c>
      <c r="EC523" s="5"/>
      <c r="ED523" s="5"/>
      <c r="EE523" s="24" t="str">
        <f>IF(ED523&gt;0,WORKDAY(EA523,10),"-")</f>
        <v>-</v>
      </c>
      <c r="EF523" s="24" t="str">
        <f>IF(ED523&gt;0,WORKDAY(EB523,10),"-")</f>
        <v>-</v>
      </c>
      <c r="EG523" s="5"/>
      <c r="EH523" s="5"/>
      <c r="EI523" s="54"/>
      <c r="EJ523" s="24" t="str">
        <f>IF(EH523&gt;0,WORKDAY(EE523,10),"-")</f>
        <v>-</v>
      </c>
      <c r="EK523" s="24" t="str">
        <f>IF(EH523&gt;0,WORKDAY(EF523,10),"-")</f>
        <v>-</v>
      </c>
      <c r="EL523" s="5"/>
      <c r="EM523" s="5"/>
      <c r="EN523" s="24" t="str">
        <f>IF(EM523&gt;0,WORKDAY(EJ523,10),"-")</f>
        <v>-</v>
      </c>
      <c r="EO523" s="24" t="str">
        <f>IF(EM523&gt;0,WORKDAY(EK523,10),"-")</f>
        <v>-</v>
      </c>
      <c r="EP523" s="5"/>
      <c r="EQ523" s="5"/>
      <c r="ER523" s="54"/>
      <c r="ES523" s="54"/>
      <c r="ET523" s="54"/>
      <c r="EU523" s="54"/>
      <c r="EV523" s="54"/>
      <c r="EW523" s="24"/>
      <c r="EX523" s="24"/>
      <c r="EY523" s="167"/>
      <c r="EZ523" s="167"/>
      <c r="FA523" s="193"/>
      <c r="FB523" s="214">
        <v>44270</v>
      </c>
      <c r="FC523" s="214">
        <f ca="1">IF(BK523&gt;0,IF(DC523&gt;0,WORKDAY(DB523,20),IF(CT523&gt;0,WORKDAY(CS523,30),IF(CO523&gt;0,WORKDAY(CN523,40),FB523))),"-")</f>
        <v>44270</v>
      </c>
      <c r="FD523" s="167"/>
      <c r="FE523" s="167"/>
      <c r="FF523" s="24" t="str">
        <f>IF(FE523&gt;0,WORKDAY(FB523,10),"-")</f>
        <v>-</v>
      </c>
      <c r="FG523" s="24" t="str">
        <f>IF(FE523&gt;0,WORKDAY(FC523,10),"-")</f>
        <v>-</v>
      </c>
      <c r="FH523" s="167"/>
      <c r="FI523" s="167"/>
      <c r="FJ523" s="196">
        <v>1</v>
      </c>
      <c r="FK523" s="24"/>
      <c r="FL523" s="24">
        <f>FK523</f>
        <v>0</v>
      </c>
      <c r="FM523" s="5"/>
      <c r="FN523" s="5"/>
      <c r="FO523" s="24" t="str">
        <f>IF(FN523&gt;0,WORKDAY(FK523,10),"-")</f>
        <v>-</v>
      </c>
      <c r="FP523" s="24" t="str">
        <f>IF(FN523&gt;0,WORKDAY(FL523,10),"-")</f>
        <v>-</v>
      </c>
      <c r="FQ523" s="5"/>
      <c r="FR523" s="5"/>
      <c r="FS523" s="54"/>
      <c r="FT523" s="24"/>
      <c r="FU523" s="24">
        <f>FT523</f>
        <v>0</v>
      </c>
      <c r="FV523" s="5"/>
      <c r="FW523" s="5"/>
      <c r="FX523" s="24" t="str">
        <f>IF(FW523&gt;0,WORKDAY(FT523,10),"-")</f>
        <v>-</v>
      </c>
      <c r="FY523" s="24" t="str">
        <f>IF(FW523&gt;0,WORKDAY(FU523,10),"-")</f>
        <v>-</v>
      </c>
      <c r="FZ523" s="5"/>
      <c r="GA523" s="5"/>
      <c r="GB523" s="54"/>
      <c r="GC523" s="54"/>
      <c r="GD523" s="54"/>
      <c r="GE523" s="54"/>
      <c r="GF523" s="54"/>
      <c r="GG523" s="54"/>
      <c r="GH523" s="54"/>
      <c r="GI523" s="54"/>
      <c r="GJ523" s="54"/>
      <c r="GK523" s="54"/>
      <c r="GL523" s="54"/>
      <c r="GM523" s="54"/>
      <c r="GN523" s="54"/>
      <c r="GO523" s="54"/>
      <c r="GP523" s="54"/>
      <c r="GQ523" s="54"/>
      <c r="GR523" s="54"/>
      <c r="GS523" s="54"/>
      <c r="GT523" s="54"/>
      <c r="GU523" s="54"/>
      <c r="GV523" s="54"/>
      <c r="GW523" s="54"/>
      <c r="GX523" s="54"/>
      <c r="GY523" s="54"/>
      <c r="GZ523" s="193"/>
      <c r="HA523" s="54"/>
      <c r="HB523" s="54"/>
      <c r="HC523" s="54"/>
      <c r="HD523" s="34">
        <f t="shared" ca="1" si="488"/>
        <v>1</v>
      </c>
      <c r="HE523" s="25">
        <f t="shared" si="457"/>
        <v>0</v>
      </c>
      <c r="HF523" s="25">
        <f t="shared" ca="1" si="458"/>
        <v>1.5197568389057751E-3</v>
      </c>
      <c r="HG523" s="25">
        <f t="shared" si="459"/>
        <v>0</v>
      </c>
      <c r="HH523" s="25">
        <f t="shared" ca="1" si="460"/>
        <v>2.012072434607646E-3</v>
      </c>
      <c r="HI523" s="25"/>
      <c r="HJ523" s="25"/>
      <c r="HK523" s="5"/>
      <c r="HL523" s="24" t="str">
        <f t="shared" ca="1" si="484"/>
        <v>-</v>
      </c>
      <c r="HM523" s="107"/>
      <c r="HN523" s="85"/>
      <c r="HO523" s="204" t="str">
        <f t="shared" si="489"/>
        <v>не выгружено A1</v>
      </c>
      <c r="HP523" s="204" t="str">
        <f t="shared" si="490"/>
        <v>не выгружено 00</v>
      </c>
      <c r="HQ523" s="182" t="str">
        <f t="shared" si="491"/>
        <v>не выгружено A1</v>
      </c>
      <c r="HR523" s="182" t="str">
        <f t="shared" si="492"/>
        <v>не выгружено A1</v>
      </c>
      <c r="HS523" s="182" t="b">
        <f t="shared" si="493"/>
        <v>0</v>
      </c>
      <c r="HT523" s="182" t="str">
        <f t="shared" si="494"/>
        <v>не выгружено A1</v>
      </c>
      <c r="HU523" s="182" t="str">
        <f t="shared" si="495"/>
        <v>не выгружено A1</v>
      </c>
      <c r="HV523" s="191" t="str">
        <f t="shared" si="496"/>
        <v>не выгружено A1</v>
      </c>
      <c r="HW523" s="184" t="str">
        <f t="shared" si="497"/>
        <v>не выгружено A1</v>
      </c>
      <c r="HX523" s="191" t="str">
        <f t="shared" si="498"/>
        <v>не выгружено A1</v>
      </c>
      <c r="HY523" s="183"/>
      <c r="HZ523" s="182" t="str">
        <f t="shared" si="499"/>
        <v>не выгружено</v>
      </c>
      <c r="IA523" s="182" t="str">
        <f t="shared" si="500"/>
        <v>A1</v>
      </c>
      <c r="IB523" s="182" t="str">
        <f t="shared" si="501"/>
        <v>не выгружено</v>
      </c>
      <c r="IC523" s="182" t="str">
        <f t="shared" si="502"/>
        <v>A1</v>
      </c>
      <c r="ID523" s="182" t="str">
        <f t="shared" si="503"/>
        <v>A1</v>
      </c>
      <c r="IE523" s="185" t="str">
        <f t="shared" si="504"/>
        <v>выгрузить A1</v>
      </c>
      <c r="IF523" s="135" t="s">
        <v>705</v>
      </c>
      <c r="IG523" s="181">
        <v>1</v>
      </c>
      <c r="IH523" s="85"/>
      <c r="II523" s="85"/>
      <c r="IJ523" s="85"/>
      <c r="IK523" s="85"/>
      <c r="IL523" s="85"/>
      <c r="IM523" s="85"/>
      <c r="IN523" s="85"/>
      <c r="IO523" s="85"/>
      <c r="IP523" s="85"/>
      <c r="IQ523" s="85"/>
      <c r="IR523" s="85"/>
      <c r="IS523" s="85"/>
      <c r="IT523" s="85"/>
      <c r="IU523" s="85"/>
      <c r="IV523" s="85"/>
      <c r="IW523" s="85"/>
      <c r="IX523" s="85"/>
      <c r="IY523" s="85"/>
      <c r="IZ523" s="85"/>
      <c r="JA523" s="85"/>
      <c r="JB523" s="85"/>
      <c r="JC523" s="85"/>
      <c r="JD523" s="85"/>
      <c r="JE523" s="85"/>
      <c r="JF523" s="85"/>
      <c r="JG523" s="85"/>
      <c r="JH523" s="85"/>
      <c r="JI523" s="85"/>
      <c r="JJ523" s="85"/>
      <c r="JK523" s="85"/>
      <c r="JL523" s="85"/>
      <c r="JM523" s="85"/>
      <c r="JN523" s="85"/>
      <c r="JO523" s="85"/>
      <c r="JP523" s="85"/>
      <c r="JQ523" s="85"/>
      <c r="JR523" s="85"/>
      <c r="JS523" s="85"/>
      <c r="JT523" s="85"/>
      <c r="JU523" s="85"/>
      <c r="JV523" s="85"/>
      <c r="JW523" s="85"/>
      <c r="JX523" s="85"/>
      <c r="JY523" s="85"/>
      <c r="JZ523" s="85"/>
      <c r="KA523" s="85"/>
      <c r="KB523" s="85"/>
      <c r="KC523" s="85"/>
    </row>
    <row r="524" spans="1:289" s="87" customFormat="1" ht="15" hidden="1" customHeight="1">
      <c r="A524" s="17"/>
      <c r="B524" s="20"/>
      <c r="C524" s="20"/>
      <c r="D524" s="18"/>
      <c r="E524" s="18"/>
      <c r="F524" s="18"/>
      <c r="G524" s="18"/>
      <c r="H524" s="18"/>
      <c r="I524" s="18"/>
      <c r="J524" s="18"/>
      <c r="K524" s="18"/>
      <c r="L524" s="18"/>
      <c r="M524" s="18"/>
      <c r="N524" s="18"/>
      <c r="O524" s="18"/>
      <c r="P524" s="18"/>
      <c r="Q524" s="18"/>
      <c r="R524" s="18"/>
      <c r="S524" s="18"/>
      <c r="T524" s="18"/>
      <c r="U524" s="18"/>
      <c r="V524" s="18"/>
      <c r="W524" s="20"/>
      <c r="X524" s="20"/>
      <c r="Y524" s="20"/>
      <c r="Z524" s="20"/>
      <c r="AA524" s="20"/>
      <c r="AB524" s="20"/>
      <c r="AC524" s="20"/>
      <c r="AD524" s="18"/>
      <c r="AE524" s="20"/>
      <c r="AF524" s="20"/>
      <c r="AG524" s="20"/>
      <c r="AH524" s="20"/>
      <c r="AI524" s="20"/>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71"/>
      <c r="BO524" s="171"/>
      <c r="BP524" s="171"/>
      <c r="BQ524" s="171"/>
      <c r="BR524" s="161"/>
      <c r="BS524" s="161"/>
      <c r="BT524" s="161"/>
      <c r="BU524" s="161"/>
      <c r="BV524" s="161"/>
      <c r="BW524" s="151"/>
      <c r="BX524" s="151"/>
      <c r="BY524" s="151"/>
      <c r="BZ524" s="151"/>
      <c r="CA524" s="151"/>
      <c r="CB524" s="129"/>
      <c r="CC524" s="129"/>
      <c r="CD524" s="129"/>
      <c r="CE524" s="129"/>
      <c r="CF524" s="129"/>
      <c r="CG524" s="129"/>
      <c r="CH524" s="129"/>
      <c r="CI524" s="129"/>
      <c r="CJ524" s="129"/>
      <c r="CK524" s="129"/>
      <c r="CL524" s="18"/>
      <c r="CM524" s="18"/>
      <c r="CN524" s="18"/>
      <c r="CO524" s="118"/>
      <c r="CP524" s="48"/>
      <c r="CQ524" s="18"/>
      <c r="CR524" s="18"/>
      <c r="CS524" s="18"/>
      <c r="CT524" s="18"/>
      <c r="CU524" s="18"/>
      <c r="CV524" s="18"/>
      <c r="CW524" s="18"/>
      <c r="CX524" s="18"/>
      <c r="CY524" s="34"/>
      <c r="CZ524" s="18"/>
      <c r="DA524" s="18"/>
      <c r="DB524" s="18"/>
      <c r="DC524" s="18"/>
      <c r="DD524" s="18"/>
      <c r="DE524" s="18"/>
      <c r="DF524" s="18"/>
      <c r="DG524" s="18"/>
      <c r="DH524" s="45"/>
      <c r="DI524" s="18"/>
      <c r="DJ524" s="18"/>
      <c r="DK524" s="18"/>
      <c r="DL524" s="18"/>
      <c r="DM524" s="18"/>
      <c r="DN524" s="18"/>
      <c r="DO524" s="18"/>
      <c r="DP524" s="18"/>
      <c r="DQ524" s="45"/>
      <c r="DR524" s="18"/>
      <c r="DS524" s="18"/>
      <c r="DT524" s="18"/>
      <c r="DU524" s="18"/>
      <c r="DV524" s="18"/>
      <c r="DW524" s="18"/>
      <c r="DX524" s="18"/>
      <c r="DY524" s="18"/>
      <c r="DZ524" s="45"/>
      <c r="EA524" s="18"/>
      <c r="EB524" s="18"/>
      <c r="EC524" s="18"/>
      <c r="ED524" s="18"/>
      <c r="EE524" s="18"/>
      <c r="EF524" s="18"/>
      <c r="EG524" s="18"/>
      <c r="EH524" s="18"/>
      <c r="EI524" s="45"/>
      <c r="EJ524" s="18"/>
      <c r="EK524" s="18"/>
      <c r="EL524" s="18"/>
      <c r="EM524" s="18"/>
      <c r="EN524" s="18"/>
      <c r="EO524" s="18"/>
      <c r="EP524" s="18"/>
      <c r="EQ524" s="18"/>
      <c r="ER524" s="45"/>
      <c r="ES524" s="110"/>
      <c r="ET524" s="110"/>
      <c r="EU524" s="110"/>
      <c r="EV524" s="110"/>
      <c r="EW524" s="192"/>
      <c r="EX524" s="192"/>
      <c r="EY524" s="192"/>
      <c r="EZ524" s="192"/>
      <c r="FA524" s="199"/>
      <c r="FB524" s="214"/>
      <c r="FC524" s="214"/>
      <c r="FD524" s="18"/>
      <c r="FE524" s="18"/>
      <c r="FF524" s="18"/>
      <c r="FG524" s="18"/>
      <c r="FH524" s="18"/>
      <c r="FI524" s="18"/>
      <c r="FJ524" s="34"/>
      <c r="FK524" s="18"/>
      <c r="FL524" s="18"/>
      <c r="FM524" s="18"/>
      <c r="FN524" s="18"/>
      <c r="FO524" s="18"/>
      <c r="FP524" s="18"/>
      <c r="FQ524" s="18"/>
      <c r="FR524" s="18"/>
      <c r="FS524" s="45"/>
      <c r="FT524" s="18"/>
      <c r="FU524" s="18"/>
      <c r="FV524" s="18"/>
      <c r="FW524" s="18"/>
      <c r="FX524" s="18"/>
      <c r="FY524" s="18"/>
      <c r="FZ524" s="18"/>
      <c r="GA524" s="18"/>
      <c r="GB524" s="45"/>
      <c r="GC524" s="110"/>
      <c r="GD524" s="110"/>
      <c r="GE524" s="110"/>
      <c r="GF524" s="110"/>
      <c r="GG524" s="110"/>
      <c r="GH524" s="110"/>
      <c r="GI524" s="110"/>
      <c r="GJ524" s="110"/>
      <c r="GK524" s="110"/>
      <c r="GL524" s="110"/>
      <c r="GM524" s="110"/>
      <c r="GN524" s="110"/>
      <c r="GO524" s="110"/>
      <c r="GP524" s="110"/>
      <c r="GQ524" s="110"/>
      <c r="GR524" s="110"/>
      <c r="GS524" s="110"/>
      <c r="GT524" s="110"/>
      <c r="GU524" s="110"/>
      <c r="GV524" s="110"/>
      <c r="GW524" s="110"/>
      <c r="GX524" s="110"/>
      <c r="GY524" s="45"/>
      <c r="GZ524" s="199"/>
      <c r="HA524" s="110"/>
      <c r="HB524" s="110"/>
      <c r="HC524" s="110"/>
      <c r="HD524" s="34">
        <f t="shared" si="488"/>
        <v>0</v>
      </c>
      <c r="HE524" s="25">
        <f t="shared" si="457"/>
        <v>0</v>
      </c>
      <c r="HF524" s="25">
        <f t="shared" si="458"/>
        <v>0</v>
      </c>
      <c r="HG524" s="25">
        <f t="shared" si="459"/>
        <v>0</v>
      </c>
      <c r="HH524" s="25">
        <f t="shared" si="460"/>
        <v>0</v>
      </c>
      <c r="HI524" s="25"/>
      <c r="HJ524" s="18"/>
      <c r="HK524" s="18"/>
      <c r="HL524" s="24" t="str">
        <f t="shared" si="484"/>
        <v>-</v>
      </c>
      <c r="HM524" s="107"/>
      <c r="HN524" s="85"/>
      <c r="HO524" s="204" t="str">
        <f t="shared" si="489"/>
        <v>---/---</v>
      </c>
      <c r="HP524" s="204" t="str">
        <f t="shared" si="490"/>
        <v>---/---</v>
      </c>
      <c r="HQ524" s="182" t="str">
        <f t="shared" si="491"/>
        <v>---/---</v>
      </c>
      <c r="HR524" s="182" t="str">
        <f t="shared" si="492"/>
        <v>---/---</v>
      </c>
      <c r="HS524" s="182" t="b">
        <f t="shared" si="493"/>
        <v>0</v>
      </c>
      <c r="HT524" s="182" t="str">
        <f t="shared" si="494"/>
        <v>---/---</v>
      </c>
      <c r="HU524" s="182" t="str">
        <f t="shared" si="495"/>
        <v>---/---</v>
      </c>
      <c r="HV524" s="191" t="str">
        <f t="shared" si="496"/>
        <v>---/---</v>
      </c>
      <c r="HW524" s="184" t="str">
        <f t="shared" si="497"/>
        <v>---/---</v>
      </c>
      <c r="HX524" s="191" t="str">
        <f t="shared" si="498"/>
        <v>---/---</v>
      </c>
      <c r="HY524" s="183"/>
      <c r="HZ524" s="182" t="str">
        <f t="shared" si="499"/>
        <v>---/---</v>
      </c>
      <c r="IA524" s="182" t="str">
        <f t="shared" si="500"/>
        <v>---/---</v>
      </c>
      <c r="IB524" s="182" t="str">
        <f t="shared" si="501"/>
        <v>---/---</v>
      </c>
      <c r="IC524" s="182" t="str">
        <f t="shared" si="502"/>
        <v>---/---</v>
      </c>
      <c r="ID524" s="182" t="str">
        <f t="shared" si="503"/>
        <v>---/---</v>
      </c>
      <c r="IE524" s="185" t="str">
        <f t="shared" si="504"/>
        <v>---/---</v>
      </c>
      <c r="IF524" s="135" t="s">
        <v>717</v>
      </c>
      <c r="IG524" s="181">
        <v>1</v>
      </c>
      <c r="IH524" s="85"/>
      <c r="II524" s="85"/>
      <c r="IJ524" s="85"/>
      <c r="IK524" s="85"/>
      <c r="IL524" s="85"/>
      <c r="IM524" s="85"/>
      <c r="IN524" s="85"/>
      <c r="IO524" s="85"/>
      <c r="IP524" s="85"/>
      <c r="IQ524" s="85"/>
      <c r="IR524" s="85"/>
      <c r="IS524" s="85"/>
      <c r="IT524" s="85"/>
      <c r="IU524" s="85"/>
      <c r="IV524" s="85"/>
      <c r="IW524" s="85"/>
      <c r="IX524" s="85"/>
      <c r="IY524" s="85"/>
      <c r="IZ524" s="85"/>
      <c r="JA524" s="85"/>
      <c r="JB524" s="85"/>
      <c r="JC524" s="85"/>
      <c r="JD524" s="85"/>
      <c r="JE524" s="85"/>
      <c r="JF524" s="85"/>
      <c r="JG524" s="85"/>
      <c r="JH524" s="85"/>
      <c r="JI524" s="85"/>
      <c r="JJ524" s="85"/>
      <c r="JK524" s="85"/>
      <c r="JL524" s="85"/>
      <c r="JM524" s="85"/>
      <c r="JN524" s="85"/>
      <c r="JO524" s="85"/>
      <c r="JP524" s="85"/>
      <c r="JQ524" s="85"/>
      <c r="JR524" s="85"/>
      <c r="JS524" s="85"/>
      <c r="JT524" s="85"/>
      <c r="JU524" s="85"/>
      <c r="JV524" s="85"/>
      <c r="JW524" s="85"/>
      <c r="JX524" s="85"/>
      <c r="JY524" s="85"/>
      <c r="JZ524" s="85"/>
      <c r="KA524" s="85"/>
      <c r="KB524" s="85"/>
      <c r="KC524" s="85"/>
    </row>
    <row r="525" spans="1:289" s="57" customFormat="1" ht="45" hidden="1" customHeight="1">
      <c r="A525" s="17"/>
      <c r="B525" s="20"/>
      <c r="C525" s="20"/>
      <c r="D525" s="18"/>
      <c r="E525" s="18"/>
      <c r="F525" s="18"/>
      <c r="G525" s="18"/>
      <c r="H525" s="18"/>
      <c r="I525" s="18"/>
      <c r="J525" s="18"/>
      <c r="K525" s="18"/>
      <c r="L525" s="18"/>
      <c r="M525" s="18"/>
      <c r="N525" s="18"/>
      <c r="O525" s="18"/>
      <c r="P525" s="18"/>
      <c r="Q525" s="18"/>
      <c r="R525" s="18"/>
      <c r="S525" s="18"/>
      <c r="T525" s="18"/>
      <c r="U525" s="18"/>
      <c r="V525" s="18"/>
      <c r="W525" s="20"/>
      <c r="X525" s="20"/>
      <c r="Y525" s="20"/>
      <c r="Z525" s="20"/>
      <c r="AA525" s="20"/>
      <c r="AB525" s="20"/>
      <c r="AC525" s="20"/>
      <c r="AD525" s="18"/>
      <c r="AE525" s="20"/>
      <c r="AF525" s="20"/>
      <c r="AG525" s="20"/>
      <c r="AH525" s="20"/>
      <c r="AI525" s="20"/>
      <c r="AJ525" s="18"/>
      <c r="AK525" s="18"/>
      <c r="AL525" s="18"/>
      <c r="AM525" s="18"/>
      <c r="AN525" s="18"/>
      <c r="AO525" s="18"/>
      <c r="AP525" s="18"/>
      <c r="AQ525" s="39" t="s">
        <v>614</v>
      </c>
      <c r="AR525" s="39" t="s">
        <v>615</v>
      </c>
      <c r="AS525" s="39"/>
      <c r="AT525" s="39"/>
      <c r="AU525" s="39" t="s">
        <v>616</v>
      </c>
      <c r="AV525" s="39" t="s">
        <v>617</v>
      </c>
      <c r="AW525" s="39" t="s">
        <v>616</v>
      </c>
      <c r="AX525" s="39" t="s">
        <v>617</v>
      </c>
      <c r="AY525" s="18"/>
      <c r="AZ525" s="18"/>
      <c r="BA525" s="18"/>
      <c r="BB525" s="18"/>
      <c r="BC525" s="18"/>
      <c r="BD525" s="18"/>
      <c r="BE525" s="18"/>
      <c r="BF525" s="18"/>
      <c r="BG525" s="18"/>
      <c r="BH525" s="18"/>
      <c r="BI525" s="18"/>
      <c r="BJ525" s="18"/>
      <c r="BK525" s="18"/>
      <c r="BL525" s="18"/>
      <c r="BM525" s="18"/>
      <c r="BN525" s="171"/>
      <c r="BO525" s="171"/>
      <c r="BP525" s="171"/>
      <c r="BQ525" s="171"/>
      <c r="BR525" s="161"/>
      <c r="BS525" s="161"/>
      <c r="BT525" s="161"/>
      <c r="BU525" s="161"/>
      <c r="BV525" s="161"/>
      <c r="BW525" s="151"/>
      <c r="BX525" s="151"/>
      <c r="BY525" s="151"/>
      <c r="BZ525" s="151"/>
      <c r="CA525" s="151"/>
      <c r="CB525" s="129"/>
      <c r="CC525" s="129"/>
      <c r="CD525" s="129"/>
      <c r="CE525" s="129"/>
      <c r="CF525" s="129"/>
      <c r="CG525" s="129"/>
      <c r="CH525" s="129"/>
      <c r="CI525" s="129"/>
      <c r="CJ525" s="129"/>
      <c r="CK525" s="129"/>
      <c r="CL525" s="18"/>
      <c r="CM525" s="18"/>
      <c r="CN525" s="18"/>
      <c r="CO525" s="118"/>
      <c r="CP525" s="48"/>
      <c r="CQ525" s="18"/>
      <c r="CR525" s="18"/>
      <c r="CS525" s="18"/>
      <c r="CT525" s="18"/>
      <c r="CU525" s="18"/>
      <c r="CV525" s="18"/>
      <c r="CW525" s="18"/>
      <c r="CX525" s="18"/>
      <c r="CY525" s="34"/>
      <c r="CZ525" s="18"/>
      <c r="DA525" s="18"/>
      <c r="DB525" s="18"/>
      <c r="DC525" s="18"/>
      <c r="DD525" s="18"/>
      <c r="DE525" s="18"/>
      <c r="DF525" s="18"/>
      <c r="DG525" s="18"/>
      <c r="DH525" s="45"/>
      <c r="DI525" s="18"/>
      <c r="DJ525" s="18"/>
      <c r="DK525" s="18"/>
      <c r="DL525" s="18"/>
      <c r="DM525" s="18"/>
      <c r="DN525" s="18"/>
      <c r="DO525" s="18"/>
      <c r="DP525" s="18"/>
      <c r="DQ525" s="45"/>
      <c r="DR525" s="18"/>
      <c r="DS525" s="18"/>
      <c r="DT525" s="18"/>
      <c r="DU525" s="18"/>
      <c r="DV525" s="18"/>
      <c r="DW525" s="18"/>
      <c r="DX525" s="18"/>
      <c r="DY525" s="18"/>
      <c r="DZ525" s="45"/>
      <c r="EA525" s="18"/>
      <c r="EB525" s="18"/>
      <c r="EC525" s="18"/>
      <c r="ED525" s="18"/>
      <c r="EE525" s="18"/>
      <c r="EF525" s="18"/>
      <c r="EG525" s="18"/>
      <c r="EH525" s="18"/>
      <c r="EI525" s="45"/>
      <c r="EJ525" s="18"/>
      <c r="EK525" s="18"/>
      <c r="EL525" s="18"/>
      <c r="EM525" s="18"/>
      <c r="EN525" s="18"/>
      <c r="EO525" s="18"/>
      <c r="EP525" s="18"/>
      <c r="EQ525" s="18"/>
      <c r="ER525" s="45"/>
      <c r="ES525" s="110"/>
      <c r="ET525" s="110"/>
      <c r="EU525" s="110"/>
      <c r="EV525" s="110"/>
      <c r="EW525" s="192"/>
      <c r="EX525" s="192"/>
      <c r="EY525" s="192"/>
      <c r="EZ525" s="192"/>
      <c r="FA525" s="199"/>
      <c r="FB525" s="214" t="s">
        <v>351</v>
      </c>
      <c r="FC525" s="214" t="str">
        <f t="shared" ref="FC525:FC530" si="507">IF(BK525&gt;0,IF(DC525&gt;0,WORKDAY(DB525,20),IF(CT525&gt;0,WORKDAY(CS525,30),IF(CO525&gt;0,WORKDAY(CN525,40),FB525))),"-")</f>
        <v>-</v>
      </c>
      <c r="FD525" s="18"/>
      <c r="FE525" s="18"/>
      <c r="FF525" s="18"/>
      <c r="FG525" s="18"/>
      <c r="FH525" s="18"/>
      <c r="FI525" s="18"/>
      <c r="FJ525" s="34"/>
      <c r="FK525" s="40"/>
      <c r="FL525" s="40" t="e">
        <f>IF(#REF!&gt;0,IF(DL525&gt;0,WORKDAY(DK525,20),IF(DC525&gt;0,WORKDAY(DB525,30),IF(CX525&gt;0,WORKDAY(CW525,40),FK525))),"-")</f>
        <v>#REF!</v>
      </c>
      <c r="FM525" s="18"/>
      <c r="FN525" s="18"/>
      <c r="FO525" s="18"/>
      <c r="FP525" s="18"/>
      <c r="FQ525" s="18"/>
      <c r="FR525" s="18"/>
      <c r="FS525" s="45"/>
      <c r="FT525" s="40"/>
      <c r="FU525" s="40" t="e">
        <f>IF(#REF!&gt;0,IF(DU525&gt;0,WORKDAY(DT525,20),IF(DL525&gt;0,WORKDAY(DK525,30),IF(DG525&gt;0,WORKDAY(DF525,40),FT525))),"-")</f>
        <v>#REF!</v>
      </c>
      <c r="FV525" s="18"/>
      <c r="FW525" s="18"/>
      <c r="FX525" s="18"/>
      <c r="FY525" s="18"/>
      <c r="FZ525" s="18"/>
      <c r="GA525" s="18"/>
      <c r="GB525" s="45"/>
      <c r="GC525" s="110"/>
      <c r="GD525" s="110"/>
      <c r="GE525" s="110"/>
      <c r="GF525" s="110"/>
      <c r="GG525" s="110"/>
      <c r="GH525" s="110"/>
      <c r="GI525" s="110"/>
      <c r="GJ525" s="110"/>
      <c r="GK525" s="110"/>
      <c r="GL525" s="110"/>
      <c r="GM525" s="110"/>
      <c r="GN525" s="110"/>
      <c r="GO525" s="110"/>
      <c r="GP525" s="110"/>
      <c r="GQ525" s="110"/>
      <c r="GR525" s="110"/>
      <c r="GS525" s="110"/>
      <c r="GT525" s="110"/>
      <c r="GU525" s="110"/>
      <c r="GV525" s="110"/>
      <c r="GW525" s="110"/>
      <c r="GX525" s="110"/>
      <c r="GY525" s="45"/>
      <c r="GZ525" s="199"/>
      <c r="HA525" s="110"/>
      <c r="HB525" s="110"/>
      <c r="HC525" s="110"/>
      <c r="HD525" s="34">
        <f t="shared" si="488"/>
        <v>0</v>
      </c>
      <c r="HE525" s="25">
        <f t="shared" si="457"/>
        <v>0</v>
      </c>
      <c r="HF525" s="41">
        <f t="shared" si="458"/>
        <v>0</v>
      </c>
      <c r="HG525" s="25">
        <f t="shared" si="459"/>
        <v>0</v>
      </c>
      <c r="HH525" s="25">
        <f t="shared" si="460"/>
        <v>0</v>
      </c>
      <c r="HI525" s="41"/>
      <c r="HJ525" s="18"/>
      <c r="HK525" s="18"/>
      <c r="HL525" s="40" t="str">
        <f t="shared" si="484"/>
        <v>-</v>
      </c>
      <c r="HM525" s="107"/>
      <c r="HN525" s="85"/>
      <c r="HO525" s="204" t="str">
        <f t="shared" si="489"/>
        <v>---/---</v>
      </c>
      <c r="HP525" s="204" t="str">
        <f t="shared" si="490"/>
        <v>---/---</v>
      </c>
      <c r="HQ525" s="182" t="str">
        <f t="shared" si="491"/>
        <v>---/---</v>
      </c>
      <c r="HR525" s="182" t="str">
        <f t="shared" si="492"/>
        <v>---/---</v>
      </c>
      <c r="HS525" s="182" t="b">
        <f t="shared" si="493"/>
        <v>0</v>
      </c>
      <c r="HT525" s="182" t="str">
        <f t="shared" si="494"/>
        <v>---/---</v>
      </c>
      <c r="HU525" s="182" t="str">
        <f t="shared" si="495"/>
        <v>---/---</v>
      </c>
      <c r="HV525" s="191" t="str">
        <f t="shared" si="496"/>
        <v>---/---</v>
      </c>
      <c r="HW525" s="184" t="str">
        <f t="shared" si="497"/>
        <v>---/---</v>
      </c>
      <c r="HX525" s="191" t="str">
        <f t="shared" si="498"/>
        <v>---/---</v>
      </c>
      <c r="HY525" s="183"/>
      <c r="HZ525" s="182" t="str">
        <f t="shared" si="499"/>
        <v>---/---</v>
      </c>
      <c r="IA525" s="182" t="str">
        <f t="shared" si="500"/>
        <v>---/---</v>
      </c>
      <c r="IB525" s="182" t="str">
        <f t="shared" si="501"/>
        <v>---/---</v>
      </c>
      <c r="IC525" s="182" t="str">
        <f t="shared" si="502"/>
        <v>---/---</v>
      </c>
      <c r="ID525" s="182" t="str">
        <f t="shared" si="503"/>
        <v>---/---</v>
      </c>
      <c r="IE525" s="185" t="str">
        <f t="shared" si="504"/>
        <v>---/---</v>
      </c>
      <c r="IF525" s="135" t="s">
        <v>717</v>
      </c>
      <c r="IG525" s="181">
        <v>1</v>
      </c>
      <c r="IH525" s="85"/>
      <c r="II525" s="85"/>
      <c r="IJ525" s="85"/>
      <c r="IK525" s="85"/>
      <c r="IL525" s="85"/>
      <c r="IM525" s="85"/>
      <c r="IN525" s="85"/>
      <c r="IO525" s="85"/>
      <c r="IP525" s="85"/>
      <c r="IQ525" s="85"/>
      <c r="IR525" s="85"/>
      <c r="IS525" s="85"/>
      <c r="IT525" s="85"/>
      <c r="IU525" s="85"/>
      <c r="IV525" s="85"/>
      <c r="IW525" s="85"/>
      <c r="IX525" s="85"/>
      <c r="IY525" s="85"/>
      <c r="IZ525" s="85"/>
      <c r="JA525" s="85"/>
      <c r="JB525" s="85"/>
      <c r="JC525" s="85"/>
      <c r="JD525" s="85"/>
      <c r="JE525" s="85"/>
      <c r="JF525" s="85"/>
      <c r="JG525" s="85"/>
      <c r="JH525" s="85"/>
      <c r="JI525" s="85"/>
      <c r="JJ525" s="85"/>
      <c r="JK525" s="85"/>
      <c r="JL525" s="85"/>
      <c r="JM525" s="85"/>
      <c r="JN525" s="85"/>
      <c r="JO525" s="85"/>
      <c r="JP525" s="85"/>
      <c r="JQ525" s="85"/>
      <c r="JR525" s="85"/>
      <c r="JS525" s="85"/>
      <c r="JT525" s="85"/>
      <c r="JU525" s="85"/>
      <c r="JV525" s="85"/>
      <c r="JW525" s="85"/>
      <c r="JX525" s="85"/>
      <c r="JY525" s="85"/>
      <c r="JZ525" s="85"/>
      <c r="KA525" s="85"/>
      <c r="KB525" s="85"/>
      <c r="KC525" s="85"/>
    </row>
    <row r="526" spans="1:289" s="57" customFormat="1" ht="42.75" hidden="1" customHeight="1">
      <c r="A526" s="6"/>
      <c r="B526" s="19" t="s">
        <v>156</v>
      </c>
      <c r="C526" s="19" t="s">
        <v>157</v>
      </c>
      <c r="D526" s="5"/>
      <c r="E526" s="5"/>
      <c r="F526" s="5"/>
      <c r="G526" s="5"/>
      <c r="H526" s="5" t="s">
        <v>727</v>
      </c>
      <c r="I526" s="5" t="s">
        <v>736</v>
      </c>
      <c r="J526" s="5"/>
      <c r="K526" s="5"/>
      <c r="L526" s="5"/>
      <c r="M526" s="5"/>
      <c r="N526" s="5"/>
      <c r="O526" s="5"/>
      <c r="P526" s="5" t="s">
        <v>753</v>
      </c>
      <c r="Q526" s="5" t="s">
        <v>754</v>
      </c>
      <c r="R526" s="5" t="s">
        <v>205</v>
      </c>
      <c r="S526" s="5" t="s">
        <v>357</v>
      </c>
      <c r="T526" s="5" t="s">
        <v>726</v>
      </c>
      <c r="U526" s="5" t="s">
        <v>158</v>
      </c>
      <c r="V526" s="5"/>
      <c r="W526" s="19" t="str">
        <f>CONCATENATE(X526,"-",Y526,"-",Z526,AA526,,AB526,"-",AC526)</f>
        <v>5-11-JECC-0001</v>
      </c>
      <c r="X526" s="19" t="s">
        <v>755</v>
      </c>
      <c r="Y526" s="19" t="s">
        <v>184</v>
      </c>
      <c r="Z526" s="19" t="s">
        <v>177</v>
      </c>
      <c r="AA526" s="19" t="s">
        <v>303</v>
      </c>
      <c r="AB526" s="19"/>
      <c r="AC526" s="19" t="s">
        <v>188</v>
      </c>
      <c r="AD526" s="5"/>
      <c r="AE526" s="19">
        <v>4</v>
      </c>
      <c r="AF526" s="19" t="s">
        <v>180</v>
      </c>
      <c r="AG526" s="19" t="s">
        <v>184</v>
      </c>
      <c r="AH526" s="19">
        <v>522</v>
      </c>
      <c r="AI526" s="19" t="s">
        <v>188</v>
      </c>
      <c r="AJ526" s="5"/>
      <c r="AK526" s="5"/>
      <c r="AL526" s="5" t="s">
        <v>123</v>
      </c>
      <c r="AM526" s="5"/>
      <c r="AN526" s="5" t="s">
        <v>167</v>
      </c>
      <c r="AO526" s="5" t="str">
        <f>CONCATENATE("0055-",B526,"-",C526,"-","4",".",AE526,".",AF526,".",AG526,".",AH526,"-",AL526,".",AN526,"-",AI526)</f>
        <v>0055-CPC-GA1-4.4.3.11.522-ASK1.RD-0001</v>
      </c>
      <c r="AP526" s="5" t="str">
        <f>CONCATENATE("0055-",B526,"-",C526,"-","4",".",AE526,".",AF526,".",AG526,".",AH526,"-",AL526,"-",AN526,"-",AI526,"_",BD526,"_",U526)</f>
        <v>0055-CPC-GA1-4.4.3.11.522-ASK1-RD-0001_A1_ER</v>
      </c>
      <c r="AQ526" s="13" t="s">
        <v>513</v>
      </c>
      <c r="AR526" s="13" t="s">
        <v>515</v>
      </c>
      <c r="AS526" s="13"/>
      <c r="AT526" s="13"/>
      <c r="AU526" s="13" t="s">
        <v>318</v>
      </c>
      <c r="AV526" s="13" t="s">
        <v>333</v>
      </c>
      <c r="AW526" s="13" t="str">
        <f>CONCATENATE(AQ526," ",AS526,CHAR(10),W526,CHAR(10),AU526)</f>
        <v>AUCS Control Cabinet 
5-11-JECC-0001
List of drawings</v>
      </c>
      <c r="AX526" s="13" t="str">
        <f>CONCATENATE(AR526," ",AT526,CHAR(10),W526,CHAR(10),AV526)</f>
        <v>Шкаф системный АСУ Э 
5-11-JECC-0001
Ведомость документов</v>
      </c>
      <c r="AY526" s="5"/>
      <c r="AZ526" s="5" t="s">
        <v>490</v>
      </c>
      <c r="BA526" s="5" t="s">
        <v>489</v>
      </c>
      <c r="BB526" s="5" t="str">
        <f>IF(FW526&gt;0,"02",IF(FN526&gt;0,"01",IF(FE526&gt;0,"00",IF(EM526&gt;0,"G1",IF(ED526&gt;0,"F1",IF(DU526&gt;0,"E1",IF(DL526&gt;0,"D1",IF(DC526&gt;0,"C1",IF(CT526&gt;0,"B1",IF(BM526&gt;0,"A1","-"))))))))))</f>
        <v>A1</v>
      </c>
      <c r="BC526" s="167" t="str">
        <f t="shared" ref="BC526:BC530" si="508">IF(OR(BB526="A1",BB526="B1",BB526="C1",BB526="D1",BB526="E1",BB526="F1",BB526="G1",BB526="H1"),"IFR",IF(OR(BB526="00",BB526="01",BB526="02",BB526="03",BB526="04",BB526="05"),"IFU","-"))</f>
        <v>IFR</v>
      </c>
      <c r="BD526" s="5" t="str">
        <f t="shared" ref="BD526:BD530" si="509">BB526</f>
        <v>A1</v>
      </c>
      <c r="BE526" s="5"/>
      <c r="BF526" s="5"/>
      <c r="BG526" s="12"/>
      <c r="BH526" s="5"/>
      <c r="BI526" s="5"/>
      <c r="BJ526" s="54">
        <f>FB526-(28+15)</f>
        <v>44189</v>
      </c>
      <c r="BK526" s="54">
        <f ca="1">IF(BM526&gt;0,BL526,IF(BJ526&lt;TODAY(),WORKDAY(TODAY(),10),BJ526))</f>
        <v>44251</v>
      </c>
      <c r="BL526" s="193">
        <v>44251</v>
      </c>
      <c r="BM526" s="167" t="s">
        <v>789</v>
      </c>
      <c r="BN526" s="167"/>
      <c r="BO526" s="167"/>
      <c r="BP526" s="167"/>
      <c r="BQ526" s="167"/>
      <c r="BR526" s="157"/>
      <c r="BS526" s="157"/>
      <c r="BT526" s="157"/>
      <c r="BU526" s="157"/>
      <c r="BV526" s="157"/>
      <c r="BW526" s="147"/>
      <c r="BX526" s="147"/>
      <c r="BY526" s="147"/>
      <c r="BZ526" s="147"/>
      <c r="CA526" s="147"/>
      <c r="CB526" s="125"/>
      <c r="CC526" s="125"/>
      <c r="CD526" s="125"/>
      <c r="CE526" s="125"/>
      <c r="CF526" s="125"/>
      <c r="CG526" s="125"/>
      <c r="CH526" s="125"/>
      <c r="CI526" s="125"/>
      <c r="CJ526" s="125"/>
      <c r="CK526" s="125"/>
      <c r="CL526" s="24">
        <f>WORKDAY(BJ526,20)</f>
        <v>44217</v>
      </c>
      <c r="CM526" s="24">
        <f ca="1">IF(BM526&gt;0,WORKDAY(BK526,10),"-")</f>
        <v>44265</v>
      </c>
      <c r="CN526" s="54"/>
      <c r="CO526" s="117"/>
      <c r="CP526" s="34"/>
      <c r="CQ526" s="24">
        <f>WORKDAY(CL526,10)</f>
        <v>44231</v>
      </c>
      <c r="CR526" s="24" t="str">
        <f>IF(CO526&gt;0,WORKDAY(CM526,10),"-")</f>
        <v>-</v>
      </c>
      <c r="CS526" s="54"/>
      <c r="CT526" s="5"/>
      <c r="CU526" s="24" t="str">
        <f>IF(CT526&gt;0,WORKDAY(CQ526,10),"-")</f>
        <v>-</v>
      </c>
      <c r="CV526" s="24" t="str">
        <f>IF(CT526&gt;0,WORKDAY(CR526,10),"-")</f>
        <v>-</v>
      </c>
      <c r="CW526" s="54"/>
      <c r="CX526" s="5"/>
      <c r="CY526" s="34"/>
      <c r="CZ526" s="24" t="str">
        <f>IF(CX526&gt;0,WORKDAY(CU526,10),"-")</f>
        <v>-</v>
      </c>
      <c r="DA526" s="24" t="str">
        <f>IF(CX526&gt;0,WORKDAY(CV526,10),"-")</f>
        <v>-</v>
      </c>
      <c r="DB526" s="24"/>
      <c r="DC526" s="5"/>
      <c r="DD526" s="24" t="str">
        <f>IF(DC526&gt;0,WORKDAY(CZ526,10),"-")</f>
        <v>-</v>
      </c>
      <c r="DE526" s="24" t="str">
        <f>IF(DC526&gt;0,WORKDAY(DA526,10),"-")</f>
        <v>-</v>
      </c>
      <c r="DF526" s="5"/>
      <c r="DG526" s="5"/>
      <c r="DH526" s="54"/>
      <c r="DI526" s="24" t="str">
        <f>IF(DG526&gt;0,WORKDAY(DD526,10),"-")</f>
        <v>-</v>
      </c>
      <c r="DJ526" s="24" t="str">
        <f>IF(DG526&gt;0,WORKDAY(DE526,10),"-")</f>
        <v>-</v>
      </c>
      <c r="DK526" s="5"/>
      <c r="DL526" s="5"/>
      <c r="DM526" s="24" t="str">
        <f>IF(DL526&gt;0,WORKDAY(DI526,10),"-")</f>
        <v>-</v>
      </c>
      <c r="DN526" s="24" t="str">
        <f>IF(DL526&gt;0,WORKDAY(DJ526,10),"-")</f>
        <v>-</v>
      </c>
      <c r="DO526" s="5"/>
      <c r="DP526" s="5"/>
      <c r="DQ526" s="54"/>
      <c r="DR526" s="24" t="str">
        <f>IF(DP526&gt;0,WORKDAY(DM526,10),"-")</f>
        <v>-</v>
      </c>
      <c r="DS526" s="24" t="str">
        <f>IF(DP526&gt;0,WORKDAY(DN526,10),"-")</f>
        <v>-</v>
      </c>
      <c r="DT526" s="5"/>
      <c r="DU526" s="5"/>
      <c r="DV526" s="24" t="str">
        <f>IF(DU526&gt;0,WORKDAY(DR526,10),"-")</f>
        <v>-</v>
      </c>
      <c r="DW526" s="24" t="str">
        <f>IF(DU526&gt;0,WORKDAY(DS526,10),"-")</f>
        <v>-</v>
      </c>
      <c r="DX526" s="5"/>
      <c r="DY526" s="5"/>
      <c r="DZ526" s="54"/>
      <c r="EA526" s="24" t="str">
        <f>IF(DY526&gt;0,WORKDAY(DV526,10),"-")</f>
        <v>-</v>
      </c>
      <c r="EB526" s="24" t="str">
        <f>IF(DY526&gt;0,WORKDAY(DW526,10),"-")</f>
        <v>-</v>
      </c>
      <c r="EC526" s="5"/>
      <c r="ED526" s="5"/>
      <c r="EE526" s="24" t="str">
        <f>IF(ED526&gt;0,WORKDAY(EA526,10),"-")</f>
        <v>-</v>
      </c>
      <c r="EF526" s="24" t="str">
        <f>IF(ED526&gt;0,WORKDAY(EB526,10),"-")</f>
        <v>-</v>
      </c>
      <c r="EG526" s="5"/>
      <c r="EH526" s="5"/>
      <c r="EI526" s="54"/>
      <c r="EJ526" s="24" t="str">
        <f>IF(EH526&gt;0,WORKDAY(EE526,10),"-")</f>
        <v>-</v>
      </c>
      <c r="EK526" s="24" t="str">
        <f>IF(EH526&gt;0,WORKDAY(EF526,10),"-")</f>
        <v>-</v>
      </c>
      <c r="EL526" s="5"/>
      <c r="EM526" s="5"/>
      <c r="EN526" s="24" t="str">
        <f>IF(EM526&gt;0,WORKDAY(EJ526,10),"-")</f>
        <v>-</v>
      </c>
      <c r="EO526" s="24" t="str">
        <f>IF(EM526&gt;0,WORKDAY(EK526,10),"-")</f>
        <v>-</v>
      </c>
      <c r="EP526" s="5"/>
      <c r="EQ526" s="5"/>
      <c r="ER526" s="54"/>
      <c r="ES526" s="54"/>
      <c r="ET526" s="54"/>
      <c r="EU526" s="54"/>
      <c r="EV526" s="54"/>
      <c r="EW526" s="24"/>
      <c r="EX526" s="24"/>
      <c r="EY526" s="167"/>
      <c r="EZ526" s="167"/>
      <c r="FA526" s="193"/>
      <c r="FB526" s="214">
        <v>44232</v>
      </c>
      <c r="FC526" s="214">
        <f t="shared" ca="1" si="507"/>
        <v>44232</v>
      </c>
      <c r="FD526" s="167"/>
      <c r="FE526" s="167"/>
      <c r="FF526" s="24" t="str">
        <f>IF(FE526&gt;0,WORKDAY(FB526,10),"-")</f>
        <v>-</v>
      </c>
      <c r="FG526" s="24" t="str">
        <f>IF(FE526&gt;0,WORKDAY(FC526,10),"-")</f>
        <v>-</v>
      </c>
      <c r="FH526" s="5"/>
      <c r="FI526" s="5"/>
      <c r="FJ526" s="34"/>
      <c r="FK526" s="24"/>
      <c r="FL526" s="24">
        <f>FK526</f>
        <v>0</v>
      </c>
      <c r="FM526" s="167"/>
      <c r="FN526" s="167"/>
      <c r="FO526" s="24" t="str">
        <f>IF(FN526&gt;0,WORKDAY(FK526,10),"-")</f>
        <v>-</v>
      </c>
      <c r="FP526" s="24" t="str">
        <f>IF(FN526&gt;0,WORKDAY(FL526,10),"-")</f>
        <v>-</v>
      </c>
      <c r="FQ526" s="5"/>
      <c r="FR526" s="5"/>
      <c r="FS526" s="54"/>
      <c r="FT526" s="24"/>
      <c r="FU526" s="24">
        <f>FT526</f>
        <v>0</v>
      </c>
      <c r="FV526" s="5"/>
      <c r="FW526" s="5"/>
      <c r="FX526" s="24" t="str">
        <f>IF(FW526&gt;0,WORKDAY(FT526,10),"-")</f>
        <v>-</v>
      </c>
      <c r="FY526" s="24" t="str">
        <f>IF(FW526&gt;0,WORKDAY(FU526,10),"-")</f>
        <v>-</v>
      </c>
      <c r="FZ526" s="5"/>
      <c r="GA526" s="5"/>
      <c r="GB526" s="54"/>
      <c r="GC526" s="54"/>
      <c r="GD526" s="54"/>
      <c r="GE526" s="54"/>
      <c r="GF526" s="54"/>
      <c r="GG526" s="54"/>
      <c r="GH526" s="54"/>
      <c r="GI526" s="54"/>
      <c r="GJ526" s="54"/>
      <c r="GK526" s="54"/>
      <c r="GL526" s="54"/>
      <c r="GM526" s="54"/>
      <c r="GN526" s="54"/>
      <c r="GO526" s="54"/>
      <c r="GP526" s="54"/>
      <c r="GQ526" s="54"/>
      <c r="GR526" s="54"/>
      <c r="GS526" s="54"/>
      <c r="GT526" s="54"/>
      <c r="GU526" s="54"/>
      <c r="GV526" s="54"/>
      <c r="GW526" s="54"/>
      <c r="GX526" s="54"/>
      <c r="GY526" s="54"/>
      <c r="GZ526" s="193"/>
      <c r="HA526" s="54"/>
      <c r="HB526" s="54"/>
      <c r="HC526" s="54"/>
      <c r="HD526" s="34">
        <f t="shared" ca="1" si="488"/>
        <v>1</v>
      </c>
      <c r="HE526" s="25">
        <f t="shared" ca="1" si="457"/>
        <v>6.8389057750759875E-4</v>
      </c>
      <c r="HF526" s="25">
        <f t="shared" ca="1" si="458"/>
        <v>1.5197568389057751E-3</v>
      </c>
      <c r="HG526" s="25">
        <f t="shared" ca="1" si="459"/>
        <v>9.0543259557344079E-4</v>
      </c>
      <c r="HH526" s="25">
        <f t="shared" ca="1" si="460"/>
        <v>2.012072434607646E-3</v>
      </c>
      <c r="HI526" s="25"/>
      <c r="HJ526" s="25"/>
      <c r="HK526" s="5"/>
      <c r="HL526" s="24">
        <f t="shared" ca="1" si="484"/>
        <v>44251</v>
      </c>
      <c r="HM526" s="107"/>
      <c r="HN526" s="85"/>
      <c r="HO526" s="204" t="str">
        <f t="shared" si="489"/>
        <v>ожидание A1</v>
      </c>
      <c r="HP526" s="204" t="str">
        <f t="shared" si="490"/>
        <v>не выгружено 00</v>
      </c>
      <c r="HQ526" s="182" t="str">
        <f t="shared" si="491"/>
        <v>выгружено A1</v>
      </c>
      <c r="HR526" s="182" t="str">
        <f t="shared" si="492"/>
        <v>ожидание A1</v>
      </c>
      <c r="HS526" s="182" t="b">
        <f t="shared" si="493"/>
        <v>0</v>
      </c>
      <c r="HT526" s="182" t="str">
        <f t="shared" si="494"/>
        <v>ожидание замечаний</v>
      </c>
      <c r="HU526" s="182" t="str">
        <f t="shared" si="495"/>
        <v>0055-P2-GA1-CPC-TRM-00666</v>
      </c>
      <c r="HV526" s="191">
        <f t="shared" si="496"/>
        <v>44251</v>
      </c>
      <c r="HW526" s="184" t="str">
        <f t="shared" si="497"/>
        <v>ожидание A1</v>
      </c>
      <c r="HX526" s="191" t="str">
        <f t="shared" si="498"/>
        <v>ожидание A1</v>
      </c>
      <c r="HY526" s="183"/>
      <c r="HZ526" s="182" t="str">
        <f t="shared" si="499"/>
        <v>выгружено</v>
      </c>
      <c r="IA526" s="182" t="str">
        <f t="shared" si="500"/>
        <v>A1</v>
      </c>
      <c r="IB526" s="182" t="str">
        <f t="shared" si="501"/>
        <v>ожидание замечаний к ревизии</v>
      </c>
      <c r="IC526" s="182" t="str">
        <f t="shared" si="502"/>
        <v>A1</v>
      </c>
      <c r="ID526" s="182" t="str">
        <f t="shared" si="503"/>
        <v>A1</v>
      </c>
      <c r="IE526" s="185" t="str">
        <f t="shared" si="504"/>
        <v>1</v>
      </c>
      <c r="IF526" s="135" t="s">
        <v>705</v>
      </c>
      <c r="IG526" s="181">
        <v>1</v>
      </c>
      <c r="IH526" s="85"/>
      <c r="II526" s="85"/>
      <c r="IJ526" s="85"/>
      <c r="IK526" s="85"/>
      <c r="IL526" s="85"/>
      <c r="IM526" s="85"/>
      <c r="IN526" s="85"/>
      <c r="IO526" s="85"/>
      <c r="IP526" s="85"/>
      <c r="IQ526" s="85"/>
      <c r="IR526" s="85"/>
      <c r="IS526" s="85"/>
      <c r="IT526" s="85"/>
      <c r="IU526" s="85"/>
      <c r="IV526" s="85"/>
      <c r="IW526" s="85"/>
      <c r="IX526" s="85"/>
      <c r="IY526" s="85"/>
      <c r="IZ526" s="85"/>
      <c r="JA526" s="85"/>
      <c r="JB526" s="85"/>
      <c r="JC526" s="85"/>
      <c r="JD526" s="85"/>
      <c r="JE526" s="85"/>
      <c r="JF526" s="85"/>
      <c r="JG526" s="85"/>
      <c r="JH526" s="85"/>
      <c r="JI526" s="85"/>
      <c r="JJ526" s="85"/>
      <c r="JK526" s="85"/>
      <c r="JL526" s="85"/>
      <c r="JM526" s="85"/>
      <c r="JN526" s="85"/>
      <c r="JO526" s="85"/>
      <c r="JP526" s="85"/>
      <c r="JQ526" s="85"/>
      <c r="JR526" s="85"/>
      <c r="JS526" s="85"/>
      <c r="JT526" s="85"/>
      <c r="JU526" s="85"/>
      <c r="JV526" s="85"/>
      <c r="JW526" s="85"/>
      <c r="JX526" s="85"/>
      <c r="JY526" s="85"/>
      <c r="JZ526" s="85"/>
      <c r="KA526" s="85"/>
      <c r="KB526" s="85"/>
      <c r="KC526" s="85"/>
    </row>
    <row r="527" spans="1:289" s="57" customFormat="1" ht="42.75" hidden="1" customHeight="1">
      <c r="A527" s="6"/>
      <c r="B527" s="19" t="s">
        <v>156</v>
      </c>
      <c r="C527" s="19" t="s">
        <v>157</v>
      </c>
      <c r="D527" s="5"/>
      <c r="E527" s="5"/>
      <c r="F527" s="5"/>
      <c r="G527" s="5"/>
      <c r="H527" s="5" t="s">
        <v>727</v>
      </c>
      <c r="I527" s="5" t="s">
        <v>736</v>
      </c>
      <c r="J527" s="5"/>
      <c r="K527" s="5"/>
      <c r="L527" s="5"/>
      <c r="M527" s="5"/>
      <c r="N527" s="5"/>
      <c r="O527" s="5"/>
      <c r="P527" s="5" t="s">
        <v>753</v>
      </c>
      <c r="Q527" s="5" t="s">
        <v>754</v>
      </c>
      <c r="R527" s="5" t="s">
        <v>205</v>
      </c>
      <c r="S527" s="5" t="s">
        <v>357</v>
      </c>
      <c r="T527" s="5" t="s">
        <v>726</v>
      </c>
      <c r="U527" s="5" t="s">
        <v>158</v>
      </c>
      <c r="V527" s="5"/>
      <c r="W527" s="19" t="str">
        <f>CONCATENATE(X527,"-",Y527,"-",Z527,AA527,,AB527,"-",AC527)</f>
        <v>5-11-JECC-0001</v>
      </c>
      <c r="X527" s="19" t="s">
        <v>755</v>
      </c>
      <c r="Y527" s="19" t="s">
        <v>184</v>
      </c>
      <c r="Z527" s="19" t="s">
        <v>177</v>
      </c>
      <c r="AA527" s="19" t="s">
        <v>303</v>
      </c>
      <c r="AB527" s="19"/>
      <c r="AC527" s="19" t="s">
        <v>188</v>
      </c>
      <c r="AD527" s="5"/>
      <c r="AE527" s="19">
        <v>4</v>
      </c>
      <c r="AF527" s="19" t="s">
        <v>180</v>
      </c>
      <c r="AG527" s="19" t="s">
        <v>184</v>
      </c>
      <c r="AH527" s="19">
        <v>522</v>
      </c>
      <c r="AI527" s="19" t="s">
        <v>188</v>
      </c>
      <c r="AJ527" s="5"/>
      <c r="AK527" s="5"/>
      <c r="AL527" s="5" t="s">
        <v>123</v>
      </c>
      <c r="AM527" s="5"/>
      <c r="AN527" s="5" t="s">
        <v>168</v>
      </c>
      <c r="AO527" s="5" t="str">
        <f>CONCATENATE("0055-",B527,"-",C527,"-","4",".",AE527,".",AF527,".",AG527,".",AH527,"-",AL527,".",AN527,"-",AI527)</f>
        <v>0055-CPC-GA1-4.4.3.11.522-ASK1.SP-0001</v>
      </c>
      <c r="AP527" s="5" t="str">
        <f>CONCATENATE("0055-",B527,"-",C527,"-","4",".",AE527,".",AF527,".",AG527,".",AH527,"-",AL527,"-",AN527,"-",AI527,"_",BD527,"_",U527)</f>
        <v>0055-CPC-GA1-4.4.3.11.522-ASK1-SP-0001_A1_ER</v>
      </c>
      <c r="AQ527" s="13" t="s">
        <v>513</v>
      </c>
      <c r="AR527" s="13" t="s">
        <v>515</v>
      </c>
      <c r="AS527" s="13"/>
      <c r="AT527" s="13"/>
      <c r="AU527" s="13" t="s">
        <v>319</v>
      </c>
      <c r="AV527" s="13" t="s">
        <v>334</v>
      </c>
      <c r="AW527" s="13" t="str">
        <f>CONCATENATE(AQ527," ",AS527,CHAR(10),W527,CHAR(10),AU527)</f>
        <v>AUCS Control Cabinet 
5-11-JECC-0001
List of elements</v>
      </c>
      <c r="AX527" s="13" t="str">
        <f>CONCATENATE(AR527," ",AT527,CHAR(10),W527,CHAR(10),AV527)</f>
        <v>Шкаф системный АСУ Э 
5-11-JECC-0001
Перечень элементов</v>
      </c>
      <c r="AY527" s="5"/>
      <c r="AZ527" s="5" t="s">
        <v>490</v>
      </c>
      <c r="BA527" s="5" t="s">
        <v>489</v>
      </c>
      <c r="BB527" s="5" t="str">
        <f>IF(FW527&gt;0,"02",IF(FN527&gt;0,"01",IF(FE527&gt;0,"00",IF(EM527&gt;0,"G1",IF(ED527&gt;0,"F1",IF(DU527&gt;0,"E1",IF(DL527&gt;0,"D1",IF(DC527&gt;0,"C1",IF(CT527&gt;0,"B1",IF(BM527&gt;0,"A1","-"))))))))))</f>
        <v>A1</v>
      </c>
      <c r="BC527" s="167" t="str">
        <f t="shared" si="508"/>
        <v>IFR</v>
      </c>
      <c r="BD527" s="5" t="str">
        <f t="shared" si="509"/>
        <v>A1</v>
      </c>
      <c r="BE527" s="5"/>
      <c r="BF527" s="5"/>
      <c r="BG527" s="12"/>
      <c r="BH527" s="5"/>
      <c r="BI527" s="5"/>
      <c r="BJ527" s="54">
        <f>FB527-(28+15)</f>
        <v>44189</v>
      </c>
      <c r="BK527" s="54">
        <f ca="1">IF(BM527&gt;0,BL527,IF(BJ527&lt;TODAY(),WORKDAY(TODAY(),10),BJ527))</f>
        <v>44251</v>
      </c>
      <c r="BL527" s="193">
        <v>44251</v>
      </c>
      <c r="BM527" s="167" t="s">
        <v>789</v>
      </c>
      <c r="BN527" s="167"/>
      <c r="BO527" s="167"/>
      <c r="BP527" s="167"/>
      <c r="BQ527" s="167"/>
      <c r="BR527" s="157"/>
      <c r="BS527" s="157"/>
      <c r="BT527" s="157"/>
      <c r="BU527" s="157"/>
      <c r="BV527" s="157"/>
      <c r="BW527" s="147"/>
      <c r="BX527" s="147"/>
      <c r="BY527" s="147"/>
      <c r="BZ527" s="147"/>
      <c r="CA527" s="147"/>
      <c r="CB527" s="125"/>
      <c r="CC527" s="125"/>
      <c r="CD527" s="125"/>
      <c r="CE527" s="125"/>
      <c r="CF527" s="125"/>
      <c r="CG527" s="125"/>
      <c r="CH527" s="125"/>
      <c r="CI527" s="125"/>
      <c r="CJ527" s="125"/>
      <c r="CK527" s="125"/>
      <c r="CL527" s="24">
        <f>WORKDAY(BJ527,20)</f>
        <v>44217</v>
      </c>
      <c r="CM527" s="24">
        <f ca="1">IF(BM527&gt;0,WORKDAY(BK527,10),"-")</f>
        <v>44265</v>
      </c>
      <c r="CN527" s="54"/>
      <c r="CO527" s="117"/>
      <c r="CP527" s="34"/>
      <c r="CQ527" s="24">
        <f>WORKDAY(CL527,10)</f>
        <v>44231</v>
      </c>
      <c r="CR527" s="24" t="str">
        <f>IF(CO527&gt;0,WORKDAY(CM527,10),"-")</f>
        <v>-</v>
      </c>
      <c r="CS527" s="54"/>
      <c r="CT527" s="5"/>
      <c r="CU527" s="24" t="str">
        <f>IF(CT527&gt;0,WORKDAY(CQ527,10),"-")</f>
        <v>-</v>
      </c>
      <c r="CV527" s="24" t="str">
        <f>IF(CT527&gt;0,WORKDAY(CR527,10),"-")</f>
        <v>-</v>
      </c>
      <c r="CW527" s="54"/>
      <c r="CX527" s="5"/>
      <c r="CY527" s="34"/>
      <c r="CZ527" s="24" t="str">
        <f>IF(CX527&gt;0,WORKDAY(CU527,10),"-")</f>
        <v>-</v>
      </c>
      <c r="DA527" s="24" t="str">
        <f>IF(CX527&gt;0,WORKDAY(CV527,10),"-")</f>
        <v>-</v>
      </c>
      <c r="DB527" s="24"/>
      <c r="DC527" s="5"/>
      <c r="DD527" s="24" t="str">
        <f>IF(DC527&gt;0,WORKDAY(CZ527,10),"-")</f>
        <v>-</v>
      </c>
      <c r="DE527" s="24" t="str">
        <f>IF(DC527&gt;0,WORKDAY(DA527,10),"-")</f>
        <v>-</v>
      </c>
      <c r="DF527" s="5"/>
      <c r="DG527" s="5"/>
      <c r="DH527" s="54"/>
      <c r="DI527" s="24" t="str">
        <f>IF(DG527&gt;0,WORKDAY(DD527,10),"-")</f>
        <v>-</v>
      </c>
      <c r="DJ527" s="24" t="str">
        <f>IF(DG527&gt;0,WORKDAY(DE527,10),"-")</f>
        <v>-</v>
      </c>
      <c r="DK527" s="5"/>
      <c r="DL527" s="5"/>
      <c r="DM527" s="24" t="str">
        <f>IF(DL527&gt;0,WORKDAY(DI527,10),"-")</f>
        <v>-</v>
      </c>
      <c r="DN527" s="24" t="str">
        <f>IF(DL527&gt;0,WORKDAY(DJ527,10),"-")</f>
        <v>-</v>
      </c>
      <c r="DO527" s="5"/>
      <c r="DP527" s="5"/>
      <c r="DQ527" s="54"/>
      <c r="DR527" s="24" t="str">
        <f>IF(DP527&gt;0,WORKDAY(DM527,10),"-")</f>
        <v>-</v>
      </c>
      <c r="DS527" s="24" t="str">
        <f>IF(DP527&gt;0,WORKDAY(DN527,10),"-")</f>
        <v>-</v>
      </c>
      <c r="DT527" s="5"/>
      <c r="DU527" s="5"/>
      <c r="DV527" s="24" t="str">
        <f>IF(DU527&gt;0,WORKDAY(DR527,10),"-")</f>
        <v>-</v>
      </c>
      <c r="DW527" s="24" t="str">
        <f>IF(DU527&gt;0,WORKDAY(DS527,10),"-")</f>
        <v>-</v>
      </c>
      <c r="DX527" s="5"/>
      <c r="DY527" s="5"/>
      <c r="DZ527" s="54"/>
      <c r="EA527" s="24" t="str">
        <f>IF(DY527&gt;0,WORKDAY(DV527,10),"-")</f>
        <v>-</v>
      </c>
      <c r="EB527" s="24" t="str">
        <f>IF(DY527&gt;0,WORKDAY(DW527,10),"-")</f>
        <v>-</v>
      </c>
      <c r="EC527" s="5"/>
      <c r="ED527" s="5"/>
      <c r="EE527" s="24" t="str">
        <f>IF(ED527&gt;0,WORKDAY(EA527,10),"-")</f>
        <v>-</v>
      </c>
      <c r="EF527" s="24" t="str">
        <f>IF(ED527&gt;0,WORKDAY(EB527,10),"-")</f>
        <v>-</v>
      </c>
      <c r="EG527" s="5"/>
      <c r="EH527" s="5"/>
      <c r="EI527" s="54"/>
      <c r="EJ527" s="24" t="str">
        <f>IF(EH527&gt;0,WORKDAY(EE527,10),"-")</f>
        <v>-</v>
      </c>
      <c r="EK527" s="24" t="str">
        <f>IF(EH527&gt;0,WORKDAY(EF527,10),"-")</f>
        <v>-</v>
      </c>
      <c r="EL527" s="5"/>
      <c r="EM527" s="5"/>
      <c r="EN527" s="24" t="str">
        <f>IF(EM527&gt;0,WORKDAY(EJ527,10),"-")</f>
        <v>-</v>
      </c>
      <c r="EO527" s="24" t="str">
        <f>IF(EM527&gt;0,WORKDAY(EK527,10),"-")</f>
        <v>-</v>
      </c>
      <c r="EP527" s="5"/>
      <c r="EQ527" s="5"/>
      <c r="ER527" s="54"/>
      <c r="ES527" s="54"/>
      <c r="ET527" s="54"/>
      <c r="EU527" s="54"/>
      <c r="EV527" s="54"/>
      <c r="EW527" s="24"/>
      <c r="EX527" s="24"/>
      <c r="EY527" s="167"/>
      <c r="EZ527" s="167"/>
      <c r="FA527" s="193"/>
      <c r="FB527" s="214">
        <v>44232</v>
      </c>
      <c r="FC527" s="214">
        <f t="shared" ca="1" si="507"/>
        <v>44232</v>
      </c>
      <c r="FD527" s="167"/>
      <c r="FE527" s="167"/>
      <c r="FF527" s="24" t="str">
        <f>IF(FE527&gt;0,WORKDAY(FB527,10),"-")</f>
        <v>-</v>
      </c>
      <c r="FG527" s="24" t="str">
        <f>IF(FE527&gt;0,WORKDAY(FC527,10),"-")</f>
        <v>-</v>
      </c>
      <c r="FH527" s="5"/>
      <c r="FI527" s="5"/>
      <c r="FJ527" s="34"/>
      <c r="FK527" s="24"/>
      <c r="FL527" s="24">
        <f>FK527</f>
        <v>0</v>
      </c>
      <c r="FM527" s="5"/>
      <c r="FN527" s="5"/>
      <c r="FO527" s="24" t="str">
        <f>IF(FN527&gt;0,WORKDAY(FK527,10),"-")</f>
        <v>-</v>
      </c>
      <c r="FP527" s="24" t="str">
        <f>IF(FN527&gt;0,WORKDAY(FL527,10),"-")</f>
        <v>-</v>
      </c>
      <c r="FQ527" s="5"/>
      <c r="FR527" s="5"/>
      <c r="FS527" s="54"/>
      <c r="FT527" s="24"/>
      <c r="FU527" s="24">
        <f>FT527</f>
        <v>0</v>
      </c>
      <c r="FV527" s="5"/>
      <c r="FW527" s="5"/>
      <c r="FX527" s="24" t="str">
        <f>IF(FW527&gt;0,WORKDAY(FT527,10),"-")</f>
        <v>-</v>
      </c>
      <c r="FY527" s="24" t="str">
        <f>IF(FW527&gt;0,WORKDAY(FU527,10),"-")</f>
        <v>-</v>
      </c>
      <c r="FZ527" s="5"/>
      <c r="GA527" s="5"/>
      <c r="GB527" s="54"/>
      <c r="GC527" s="54"/>
      <c r="GD527" s="54"/>
      <c r="GE527" s="54"/>
      <c r="GF527" s="54"/>
      <c r="GG527" s="54"/>
      <c r="GH527" s="54"/>
      <c r="GI527" s="54"/>
      <c r="GJ527" s="54"/>
      <c r="GK527" s="54"/>
      <c r="GL527" s="54"/>
      <c r="GM527" s="54"/>
      <c r="GN527" s="54"/>
      <c r="GO527" s="54"/>
      <c r="GP527" s="54"/>
      <c r="GQ527" s="54"/>
      <c r="GR527" s="54"/>
      <c r="GS527" s="54"/>
      <c r="GT527" s="54"/>
      <c r="GU527" s="54"/>
      <c r="GV527" s="54"/>
      <c r="GW527" s="54"/>
      <c r="GX527" s="54"/>
      <c r="GY527" s="54"/>
      <c r="GZ527" s="193"/>
      <c r="HA527" s="54"/>
      <c r="HB527" s="54"/>
      <c r="HC527" s="54"/>
      <c r="HD527" s="34">
        <f t="shared" ca="1" si="488"/>
        <v>1</v>
      </c>
      <c r="HE527" s="25">
        <f t="shared" ca="1" si="457"/>
        <v>6.8389057750759875E-4</v>
      </c>
      <c r="HF527" s="25">
        <f t="shared" ca="1" si="458"/>
        <v>1.5197568389057751E-3</v>
      </c>
      <c r="HG527" s="25">
        <f t="shared" ca="1" si="459"/>
        <v>9.0543259557344079E-4</v>
      </c>
      <c r="HH527" s="25">
        <f t="shared" ca="1" si="460"/>
        <v>2.012072434607646E-3</v>
      </c>
      <c r="HI527" s="25"/>
      <c r="HJ527" s="25"/>
      <c r="HK527" s="5"/>
      <c r="HL527" s="24">
        <f t="shared" ca="1" si="484"/>
        <v>44251</v>
      </c>
      <c r="HM527" s="107"/>
      <c r="HN527" s="85"/>
      <c r="HO527" s="204" t="str">
        <f t="shared" si="489"/>
        <v>ожидание A1</v>
      </c>
      <c r="HP527" s="204" t="str">
        <f t="shared" si="490"/>
        <v>не выгружено 00</v>
      </c>
      <c r="HQ527" s="182" t="str">
        <f t="shared" si="491"/>
        <v>выгружено A1</v>
      </c>
      <c r="HR527" s="182" t="str">
        <f t="shared" si="492"/>
        <v>ожидание A1</v>
      </c>
      <c r="HS527" s="182" t="b">
        <f t="shared" si="493"/>
        <v>0</v>
      </c>
      <c r="HT527" s="182" t="str">
        <f t="shared" si="494"/>
        <v>ожидание замечаний</v>
      </c>
      <c r="HU527" s="182" t="str">
        <f t="shared" si="495"/>
        <v>0055-P2-GA1-CPC-TRM-00666</v>
      </c>
      <c r="HV527" s="191">
        <f t="shared" si="496"/>
        <v>44251</v>
      </c>
      <c r="HW527" s="184" t="str">
        <f t="shared" si="497"/>
        <v>ожидание A1</v>
      </c>
      <c r="HX527" s="191" t="str">
        <f t="shared" si="498"/>
        <v>ожидание A1</v>
      </c>
      <c r="HY527" s="183"/>
      <c r="HZ527" s="182" t="str">
        <f t="shared" si="499"/>
        <v>выгружено</v>
      </c>
      <c r="IA527" s="182" t="str">
        <f t="shared" si="500"/>
        <v>A1</v>
      </c>
      <c r="IB527" s="182" t="str">
        <f t="shared" si="501"/>
        <v>ожидание замечаний к ревизии</v>
      </c>
      <c r="IC527" s="182" t="str">
        <f t="shared" si="502"/>
        <v>A1</v>
      </c>
      <c r="ID527" s="182" t="str">
        <f t="shared" si="503"/>
        <v>A1</v>
      </c>
      <c r="IE527" s="185" t="str">
        <f t="shared" si="504"/>
        <v>1</v>
      </c>
      <c r="IF527" s="135" t="s">
        <v>705</v>
      </c>
      <c r="IG527" s="181">
        <v>1</v>
      </c>
      <c r="IH527" s="85"/>
      <c r="II527" s="85"/>
      <c r="IJ527" s="85"/>
      <c r="IK527" s="85"/>
      <c r="IL527" s="85"/>
      <c r="IM527" s="85"/>
      <c r="IN527" s="85"/>
      <c r="IO527" s="85"/>
      <c r="IP527" s="85"/>
      <c r="IQ527" s="85"/>
      <c r="IR527" s="85"/>
      <c r="IS527" s="85"/>
      <c r="IT527" s="85"/>
      <c r="IU527" s="85"/>
      <c r="IV527" s="85"/>
      <c r="IW527" s="85"/>
      <c r="IX527" s="85"/>
      <c r="IY527" s="85"/>
      <c r="IZ527" s="85"/>
      <c r="JA527" s="85"/>
      <c r="JB527" s="85"/>
      <c r="JC527" s="85"/>
      <c r="JD527" s="85"/>
      <c r="JE527" s="85"/>
      <c r="JF527" s="85"/>
      <c r="JG527" s="85"/>
      <c r="JH527" s="85"/>
      <c r="JI527" s="85"/>
      <c r="JJ527" s="85"/>
      <c r="JK527" s="85"/>
      <c r="JL527" s="85"/>
      <c r="JM527" s="85"/>
      <c r="JN527" s="85"/>
      <c r="JO527" s="85"/>
      <c r="JP527" s="85"/>
      <c r="JQ527" s="85"/>
      <c r="JR527" s="85"/>
      <c r="JS527" s="85"/>
      <c r="JT527" s="85"/>
      <c r="JU527" s="85"/>
      <c r="JV527" s="85"/>
      <c r="JW527" s="85"/>
      <c r="JX527" s="85"/>
      <c r="JY527" s="85"/>
      <c r="JZ527" s="85"/>
      <c r="KA527" s="85"/>
      <c r="KB527" s="85"/>
      <c r="KC527" s="85"/>
    </row>
    <row r="528" spans="1:289" s="57" customFormat="1" ht="42.75" hidden="1" customHeight="1">
      <c r="A528" s="6"/>
      <c r="B528" s="19" t="s">
        <v>156</v>
      </c>
      <c r="C528" s="19" t="s">
        <v>157</v>
      </c>
      <c r="D528" s="5"/>
      <c r="E528" s="5"/>
      <c r="F528" s="5"/>
      <c r="G528" s="5"/>
      <c r="H528" s="5" t="s">
        <v>727</v>
      </c>
      <c r="I528" s="5" t="s">
        <v>736</v>
      </c>
      <c r="J528" s="5"/>
      <c r="K528" s="5"/>
      <c r="L528" s="5"/>
      <c r="M528" s="5"/>
      <c r="N528" s="5"/>
      <c r="O528" s="5"/>
      <c r="P528" s="5" t="s">
        <v>753</v>
      </c>
      <c r="Q528" s="5" t="s">
        <v>754</v>
      </c>
      <c r="R528" s="5" t="s">
        <v>205</v>
      </c>
      <c r="S528" s="5" t="s">
        <v>357</v>
      </c>
      <c r="T528" s="5" t="s">
        <v>726</v>
      </c>
      <c r="U528" s="5" t="s">
        <v>158</v>
      </c>
      <c r="V528" s="5"/>
      <c r="W528" s="19" t="str">
        <f>CONCATENATE(X528,"-",Y528,"-",Z528,AA528,,AB528,"-",AC528)</f>
        <v>5-11-JECC-0001</v>
      </c>
      <c r="X528" s="19" t="s">
        <v>755</v>
      </c>
      <c r="Y528" s="19" t="s">
        <v>184</v>
      </c>
      <c r="Z528" s="19" t="s">
        <v>177</v>
      </c>
      <c r="AA528" s="19" t="s">
        <v>303</v>
      </c>
      <c r="AB528" s="19"/>
      <c r="AC528" s="19" t="s">
        <v>188</v>
      </c>
      <c r="AD528" s="5"/>
      <c r="AE528" s="19">
        <v>4</v>
      </c>
      <c r="AF528" s="19" t="s">
        <v>180</v>
      </c>
      <c r="AG528" s="19" t="s">
        <v>184</v>
      </c>
      <c r="AH528" s="19">
        <v>522</v>
      </c>
      <c r="AI528" s="19" t="s">
        <v>188</v>
      </c>
      <c r="AJ528" s="5"/>
      <c r="AK528" s="5"/>
      <c r="AL528" s="5" t="s">
        <v>123</v>
      </c>
      <c r="AM528" s="5"/>
      <c r="AN528" s="5" t="s">
        <v>169</v>
      </c>
      <c r="AO528" s="5" t="str">
        <f>CONCATENATE("0055-",B528,"-",C528,"-","4",".",AE528,".",AF528,".",AG528,".",AH528,"-",AL528,".",AN528,"-",AI528)</f>
        <v>0055-CPC-GA1-4.4.3.11.522-ASK1.V0-0001</v>
      </c>
      <c r="AP528" s="5" t="str">
        <f>CONCATENATE("0055-",B528,"-",C528,"-","4",".",AE528,".",AF528,".",AG528,".",AH528,"-",AL528,"-",AN528,"-",AI528,"_",BD528,"_",U528)</f>
        <v>0055-CPC-GA1-4.4.3.11.522-ASK1-V0-0001_A1_ER</v>
      </c>
      <c r="AQ528" s="13" t="s">
        <v>513</v>
      </c>
      <c r="AR528" s="13" t="s">
        <v>515</v>
      </c>
      <c r="AS528" s="13"/>
      <c r="AT528" s="13"/>
      <c r="AU528" s="13" t="s">
        <v>320</v>
      </c>
      <c r="AV528" s="13" t="s">
        <v>335</v>
      </c>
      <c r="AW528" s="13" t="str">
        <f>CONCATENATE(AQ528," ",AS528,CHAR(10),W528,CHAR(10),AU528)</f>
        <v>AUCS Control Cabinet 
5-11-JECC-0001
General view drawings</v>
      </c>
      <c r="AX528" s="13" t="str">
        <f>CONCATENATE(AR528," ",AT528,CHAR(10),W528,CHAR(10),AV528)</f>
        <v>Шкаф системный АСУ Э 
5-11-JECC-0001
Чертеж общего вида</v>
      </c>
      <c r="AY528" s="5"/>
      <c r="AZ528" s="5" t="s">
        <v>490</v>
      </c>
      <c r="BA528" s="5" t="s">
        <v>489</v>
      </c>
      <c r="BB528" s="5" t="str">
        <f>IF(FW528&gt;0,"02",IF(FN528&gt;0,"01",IF(FE528&gt;0,"00",IF(EM528&gt;0,"G1",IF(ED528&gt;0,"F1",IF(DU528&gt;0,"E1",IF(DL528&gt;0,"D1",IF(DC528&gt;0,"C1",IF(CT528&gt;0,"B1",IF(BM528&gt;0,"A1","-"))))))))))</f>
        <v>A1</v>
      </c>
      <c r="BC528" s="167" t="str">
        <f t="shared" si="508"/>
        <v>IFR</v>
      </c>
      <c r="BD528" s="5" t="str">
        <f t="shared" si="509"/>
        <v>A1</v>
      </c>
      <c r="BE528" s="5"/>
      <c r="BF528" s="5"/>
      <c r="BG528" s="12"/>
      <c r="BH528" s="5"/>
      <c r="BI528" s="5"/>
      <c r="BJ528" s="54">
        <f>FB528-(28+15)</f>
        <v>44189</v>
      </c>
      <c r="BK528" s="54">
        <f ca="1">IF(BM528&gt;0,BL528,IF(BJ528&lt;TODAY(),WORKDAY(TODAY(),10),BJ528))</f>
        <v>44251</v>
      </c>
      <c r="BL528" s="193">
        <v>44251</v>
      </c>
      <c r="BM528" s="167" t="s">
        <v>789</v>
      </c>
      <c r="BN528" s="167"/>
      <c r="BO528" s="167"/>
      <c r="BP528" s="167"/>
      <c r="BQ528" s="167"/>
      <c r="BR528" s="157"/>
      <c r="BS528" s="157"/>
      <c r="BT528" s="157"/>
      <c r="BU528" s="157"/>
      <c r="BV528" s="157"/>
      <c r="BW528" s="147"/>
      <c r="BX528" s="147"/>
      <c r="BY528" s="147"/>
      <c r="BZ528" s="147"/>
      <c r="CA528" s="147"/>
      <c r="CB528" s="125"/>
      <c r="CC528" s="125"/>
      <c r="CD528" s="125"/>
      <c r="CE528" s="125"/>
      <c r="CF528" s="125"/>
      <c r="CG528" s="125"/>
      <c r="CH528" s="125"/>
      <c r="CI528" s="125"/>
      <c r="CJ528" s="125"/>
      <c r="CK528" s="125"/>
      <c r="CL528" s="24">
        <f>WORKDAY(BJ528,20)</f>
        <v>44217</v>
      </c>
      <c r="CM528" s="24">
        <f ca="1">IF(BM528&gt;0,WORKDAY(BK528,10),"-")</f>
        <v>44265</v>
      </c>
      <c r="CN528" s="54"/>
      <c r="CO528" s="117"/>
      <c r="CP528" s="34"/>
      <c r="CQ528" s="24">
        <f>WORKDAY(CL528,10)</f>
        <v>44231</v>
      </c>
      <c r="CR528" s="24" t="str">
        <f>IF(CO528&gt;0,WORKDAY(CM528,10),"-")</f>
        <v>-</v>
      </c>
      <c r="CS528" s="54"/>
      <c r="CT528" s="5"/>
      <c r="CU528" s="24" t="str">
        <f>IF(CT528&gt;0,WORKDAY(CQ528,10),"-")</f>
        <v>-</v>
      </c>
      <c r="CV528" s="24" t="str">
        <f>IF(CT528&gt;0,WORKDAY(CR528,10),"-")</f>
        <v>-</v>
      </c>
      <c r="CW528" s="54"/>
      <c r="CX528" s="5"/>
      <c r="CY528" s="34"/>
      <c r="CZ528" s="24" t="str">
        <f>IF(CX528&gt;0,WORKDAY(CU528,10),"-")</f>
        <v>-</v>
      </c>
      <c r="DA528" s="24" t="str">
        <f>IF(CX528&gt;0,WORKDAY(CV528,10),"-")</f>
        <v>-</v>
      </c>
      <c r="DB528" s="24"/>
      <c r="DC528" s="5"/>
      <c r="DD528" s="24" t="str">
        <f>IF(DC528&gt;0,WORKDAY(CZ528,10),"-")</f>
        <v>-</v>
      </c>
      <c r="DE528" s="24" t="str">
        <f>IF(DC528&gt;0,WORKDAY(DA528,10),"-")</f>
        <v>-</v>
      </c>
      <c r="DF528" s="5"/>
      <c r="DG528" s="5"/>
      <c r="DH528" s="54"/>
      <c r="DI528" s="24" t="str">
        <f>IF(DG528&gt;0,WORKDAY(DD528,10),"-")</f>
        <v>-</v>
      </c>
      <c r="DJ528" s="24" t="str">
        <f>IF(DG528&gt;0,WORKDAY(DE528,10),"-")</f>
        <v>-</v>
      </c>
      <c r="DK528" s="5"/>
      <c r="DL528" s="5"/>
      <c r="DM528" s="24" t="str">
        <f>IF(DL528&gt;0,WORKDAY(DI528,10),"-")</f>
        <v>-</v>
      </c>
      <c r="DN528" s="24" t="str">
        <f>IF(DL528&gt;0,WORKDAY(DJ528,10),"-")</f>
        <v>-</v>
      </c>
      <c r="DO528" s="5"/>
      <c r="DP528" s="5"/>
      <c r="DQ528" s="54"/>
      <c r="DR528" s="24" t="str">
        <f>IF(DP528&gt;0,WORKDAY(DM528,10),"-")</f>
        <v>-</v>
      </c>
      <c r="DS528" s="24" t="str">
        <f>IF(DP528&gt;0,WORKDAY(DN528,10),"-")</f>
        <v>-</v>
      </c>
      <c r="DT528" s="5"/>
      <c r="DU528" s="5"/>
      <c r="DV528" s="24" t="str">
        <f>IF(DU528&gt;0,WORKDAY(DR528,10),"-")</f>
        <v>-</v>
      </c>
      <c r="DW528" s="24" t="str">
        <f>IF(DU528&gt;0,WORKDAY(DS528,10),"-")</f>
        <v>-</v>
      </c>
      <c r="DX528" s="5"/>
      <c r="DY528" s="5"/>
      <c r="DZ528" s="54"/>
      <c r="EA528" s="24" t="str">
        <f>IF(DY528&gt;0,WORKDAY(DV528,10),"-")</f>
        <v>-</v>
      </c>
      <c r="EB528" s="24" t="str">
        <f>IF(DY528&gt;0,WORKDAY(DW528,10),"-")</f>
        <v>-</v>
      </c>
      <c r="EC528" s="5"/>
      <c r="ED528" s="5"/>
      <c r="EE528" s="24" t="str">
        <f>IF(ED528&gt;0,WORKDAY(EA528,10),"-")</f>
        <v>-</v>
      </c>
      <c r="EF528" s="24" t="str">
        <f>IF(ED528&gt;0,WORKDAY(EB528,10),"-")</f>
        <v>-</v>
      </c>
      <c r="EG528" s="5"/>
      <c r="EH528" s="5"/>
      <c r="EI528" s="54"/>
      <c r="EJ528" s="24" t="str">
        <f>IF(EH528&gt;0,WORKDAY(EE528,10),"-")</f>
        <v>-</v>
      </c>
      <c r="EK528" s="24" t="str">
        <f>IF(EH528&gt;0,WORKDAY(EF528,10),"-")</f>
        <v>-</v>
      </c>
      <c r="EL528" s="5"/>
      <c r="EM528" s="5"/>
      <c r="EN528" s="24" t="str">
        <f>IF(EM528&gt;0,WORKDAY(EJ528,10),"-")</f>
        <v>-</v>
      </c>
      <c r="EO528" s="24" t="str">
        <f>IF(EM528&gt;0,WORKDAY(EK528,10),"-")</f>
        <v>-</v>
      </c>
      <c r="EP528" s="5"/>
      <c r="EQ528" s="5"/>
      <c r="ER528" s="54"/>
      <c r="ES528" s="54"/>
      <c r="ET528" s="54"/>
      <c r="EU528" s="54"/>
      <c r="EV528" s="54"/>
      <c r="EW528" s="24"/>
      <c r="EX528" s="24"/>
      <c r="EY528" s="167"/>
      <c r="EZ528" s="167"/>
      <c r="FA528" s="193"/>
      <c r="FB528" s="214">
        <v>44232</v>
      </c>
      <c r="FC528" s="214">
        <f t="shared" ca="1" si="507"/>
        <v>44232</v>
      </c>
      <c r="FD528" s="167"/>
      <c r="FE528" s="167"/>
      <c r="FF528" s="24" t="str">
        <f>IF(FE528&gt;0,WORKDAY(FB528,10),"-")</f>
        <v>-</v>
      </c>
      <c r="FG528" s="24" t="str">
        <f>IF(FE528&gt;0,WORKDAY(FC528,10),"-")</f>
        <v>-</v>
      </c>
      <c r="FH528" s="5"/>
      <c r="FI528" s="5"/>
      <c r="FJ528" s="34"/>
      <c r="FK528" s="24"/>
      <c r="FL528" s="24">
        <f>FK528</f>
        <v>0</v>
      </c>
      <c r="FM528" s="5"/>
      <c r="FN528" s="5"/>
      <c r="FO528" s="24" t="str">
        <f>IF(FN528&gt;0,WORKDAY(FK528,10),"-")</f>
        <v>-</v>
      </c>
      <c r="FP528" s="24" t="str">
        <f>IF(FN528&gt;0,WORKDAY(FL528,10),"-")</f>
        <v>-</v>
      </c>
      <c r="FQ528" s="5"/>
      <c r="FR528" s="5"/>
      <c r="FS528" s="54"/>
      <c r="FT528" s="24"/>
      <c r="FU528" s="24">
        <f>FT528</f>
        <v>0</v>
      </c>
      <c r="FV528" s="5"/>
      <c r="FW528" s="5"/>
      <c r="FX528" s="24" t="str">
        <f>IF(FW528&gt;0,WORKDAY(FT528,10),"-")</f>
        <v>-</v>
      </c>
      <c r="FY528" s="24" t="str">
        <f>IF(FW528&gt;0,WORKDAY(FU528,10),"-")</f>
        <v>-</v>
      </c>
      <c r="FZ528" s="5"/>
      <c r="GA528" s="5"/>
      <c r="GB528" s="54"/>
      <c r="GC528" s="54"/>
      <c r="GD528" s="54"/>
      <c r="GE528" s="54"/>
      <c r="GF528" s="54"/>
      <c r="GG528" s="54"/>
      <c r="GH528" s="54"/>
      <c r="GI528" s="54"/>
      <c r="GJ528" s="54"/>
      <c r="GK528" s="54"/>
      <c r="GL528" s="54"/>
      <c r="GM528" s="54"/>
      <c r="GN528" s="54"/>
      <c r="GO528" s="54"/>
      <c r="GP528" s="54"/>
      <c r="GQ528" s="54"/>
      <c r="GR528" s="54"/>
      <c r="GS528" s="54"/>
      <c r="GT528" s="54"/>
      <c r="GU528" s="54"/>
      <c r="GV528" s="54"/>
      <c r="GW528" s="54"/>
      <c r="GX528" s="54"/>
      <c r="GY528" s="54"/>
      <c r="GZ528" s="193"/>
      <c r="HA528" s="54"/>
      <c r="HB528" s="54"/>
      <c r="HC528" s="54"/>
      <c r="HD528" s="34">
        <f t="shared" ca="1" si="488"/>
        <v>1</v>
      </c>
      <c r="HE528" s="25">
        <f t="shared" ca="1" si="457"/>
        <v>6.8389057750759875E-4</v>
      </c>
      <c r="HF528" s="25">
        <f t="shared" ref="HF528:HF549" ca="1" si="510">IF(BK528&gt;43101,HD528/$HD$877,0)</f>
        <v>1.5197568389057751E-3</v>
      </c>
      <c r="HG528" s="25">
        <f t="shared" ca="1" si="459"/>
        <v>9.0543259557344079E-4</v>
      </c>
      <c r="HH528" s="25">
        <f t="shared" ref="HH528:HH579" ca="1" si="511">IF(BK528&gt;43101,HD528/$HD$878,0)</f>
        <v>2.012072434607646E-3</v>
      </c>
      <c r="HI528" s="25"/>
      <c r="HJ528" s="25"/>
      <c r="HK528" s="5"/>
      <c r="HL528" s="24">
        <f t="shared" ca="1" si="484"/>
        <v>44251</v>
      </c>
      <c r="HM528" s="107"/>
      <c r="HN528" s="85"/>
      <c r="HO528" s="204" t="str">
        <f t="shared" si="489"/>
        <v>ожидание A1</v>
      </c>
      <c r="HP528" s="204" t="str">
        <f t="shared" si="490"/>
        <v>не выгружено 00</v>
      </c>
      <c r="HQ528" s="182" t="str">
        <f t="shared" si="491"/>
        <v>выгружено A1</v>
      </c>
      <c r="HR528" s="182" t="str">
        <f t="shared" si="492"/>
        <v>ожидание A1</v>
      </c>
      <c r="HS528" s="182" t="b">
        <f t="shared" si="493"/>
        <v>0</v>
      </c>
      <c r="HT528" s="182" t="str">
        <f t="shared" si="494"/>
        <v>ожидание замечаний</v>
      </c>
      <c r="HU528" s="182" t="str">
        <f t="shared" si="495"/>
        <v>0055-P2-GA1-CPC-TRM-00666</v>
      </c>
      <c r="HV528" s="191">
        <f t="shared" si="496"/>
        <v>44251</v>
      </c>
      <c r="HW528" s="184" t="str">
        <f t="shared" si="497"/>
        <v>ожидание A1</v>
      </c>
      <c r="HX528" s="191" t="str">
        <f t="shared" si="498"/>
        <v>ожидание A1</v>
      </c>
      <c r="HY528" s="183"/>
      <c r="HZ528" s="182" t="str">
        <f t="shared" si="499"/>
        <v>выгружено</v>
      </c>
      <c r="IA528" s="182" t="str">
        <f t="shared" si="500"/>
        <v>A1</v>
      </c>
      <c r="IB528" s="182" t="str">
        <f t="shared" si="501"/>
        <v>ожидание замечаний к ревизии</v>
      </c>
      <c r="IC528" s="182" t="str">
        <f t="shared" si="502"/>
        <v>A1</v>
      </c>
      <c r="ID528" s="182" t="str">
        <f t="shared" si="503"/>
        <v>A1</v>
      </c>
      <c r="IE528" s="185" t="str">
        <f t="shared" si="504"/>
        <v>1</v>
      </c>
      <c r="IF528" s="135" t="s">
        <v>705</v>
      </c>
      <c r="IG528" s="181">
        <v>1</v>
      </c>
      <c r="IH528" s="85"/>
      <c r="II528" s="85"/>
      <c r="IJ528" s="85"/>
      <c r="IK528" s="85"/>
      <c r="IL528" s="85"/>
      <c r="IM528" s="85"/>
      <c r="IN528" s="85"/>
      <c r="IO528" s="85"/>
      <c r="IP528" s="85"/>
      <c r="IQ528" s="85"/>
      <c r="IR528" s="85"/>
      <c r="IS528" s="85"/>
      <c r="IT528" s="85"/>
      <c r="IU528" s="85"/>
      <c r="IV528" s="85"/>
      <c r="IW528" s="85"/>
      <c r="IX528" s="85"/>
      <c r="IY528" s="85"/>
      <c r="IZ528" s="85"/>
      <c r="JA528" s="85"/>
      <c r="JB528" s="85"/>
      <c r="JC528" s="85"/>
      <c r="JD528" s="85"/>
      <c r="JE528" s="85"/>
      <c r="JF528" s="85"/>
      <c r="JG528" s="85"/>
      <c r="JH528" s="85"/>
      <c r="JI528" s="85"/>
      <c r="JJ528" s="85"/>
      <c r="JK528" s="85"/>
      <c r="JL528" s="85"/>
      <c r="JM528" s="85"/>
      <c r="JN528" s="85"/>
      <c r="JO528" s="85"/>
      <c r="JP528" s="85"/>
      <c r="JQ528" s="85"/>
      <c r="JR528" s="85"/>
      <c r="JS528" s="85"/>
      <c r="JT528" s="85"/>
      <c r="JU528" s="85"/>
      <c r="JV528" s="85"/>
      <c r="JW528" s="85"/>
      <c r="JX528" s="85"/>
      <c r="JY528" s="85"/>
      <c r="JZ528" s="85"/>
      <c r="KA528" s="85"/>
      <c r="KB528" s="85"/>
      <c r="KC528" s="85"/>
    </row>
    <row r="529" spans="1:289" s="57" customFormat="1" ht="42.75" hidden="1" customHeight="1">
      <c r="A529" s="6"/>
      <c r="B529" s="19" t="s">
        <v>156</v>
      </c>
      <c r="C529" s="19" t="s">
        <v>157</v>
      </c>
      <c r="D529" s="5"/>
      <c r="E529" s="5"/>
      <c r="F529" s="5"/>
      <c r="G529" s="5"/>
      <c r="H529" s="5" t="s">
        <v>727</v>
      </c>
      <c r="I529" s="5" t="s">
        <v>736</v>
      </c>
      <c r="J529" s="5"/>
      <c r="K529" s="5"/>
      <c r="L529" s="5"/>
      <c r="M529" s="5"/>
      <c r="N529" s="5"/>
      <c r="O529" s="5"/>
      <c r="P529" s="5" t="s">
        <v>753</v>
      </c>
      <c r="Q529" s="5" t="s">
        <v>754</v>
      </c>
      <c r="R529" s="5" t="s">
        <v>205</v>
      </c>
      <c r="S529" s="5" t="s">
        <v>357</v>
      </c>
      <c r="T529" s="5" t="s">
        <v>726</v>
      </c>
      <c r="U529" s="5" t="s">
        <v>158</v>
      </c>
      <c r="V529" s="5"/>
      <c r="W529" s="19" t="str">
        <f>CONCATENATE(X529,"-",Y529,"-",Z529,AA529,,AB529,"-",AC529)</f>
        <v>5-11-JECC-0001</v>
      </c>
      <c r="X529" s="19" t="s">
        <v>755</v>
      </c>
      <c r="Y529" s="19" t="s">
        <v>184</v>
      </c>
      <c r="Z529" s="19" t="s">
        <v>177</v>
      </c>
      <c r="AA529" s="19" t="s">
        <v>303</v>
      </c>
      <c r="AB529" s="19"/>
      <c r="AC529" s="19" t="s">
        <v>188</v>
      </c>
      <c r="AD529" s="5"/>
      <c r="AE529" s="19">
        <v>4</v>
      </c>
      <c r="AF529" s="19" t="s">
        <v>180</v>
      </c>
      <c r="AG529" s="19" t="s">
        <v>184</v>
      </c>
      <c r="AH529" s="19">
        <v>522</v>
      </c>
      <c r="AI529" s="19" t="s">
        <v>188</v>
      </c>
      <c r="AJ529" s="5"/>
      <c r="AK529" s="5"/>
      <c r="AL529" s="5" t="s">
        <v>123</v>
      </c>
      <c r="AM529" s="5"/>
      <c r="AN529" s="5" t="s">
        <v>170</v>
      </c>
      <c r="AO529" s="5" t="str">
        <f>CONCATENATE("0055-",B529,"-",C529,"-","4",".",AE529,".",AF529,".",AG529,".",AH529,"-",AL529,".",AN529,"-",AI529)</f>
        <v>0055-CPC-GA1-4.4.3.11.522-ASK1.SB-0001</v>
      </c>
      <c r="AP529" s="5" t="str">
        <f>CONCATENATE("0055-",B529,"-",C529,"-","4",".",AE529,".",AF529,".",AG529,".",AH529,"-",AL529,"-",AN529,"-",AI529,"_",BD529,"_",U529)</f>
        <v>0055-CPC-GA1-4.4.3.11.522-ASK1-SB-0001_A1_ER</v>
      </c>
      <c r="AQ529" s="13" t="s">
        <v>513</v>
      </c>
      <c r="AR529" s="13" t="s">
        <v>515</v>
      </c>
      <c r="AS529" s="13"/>
      <c r="AT529" s="13"/>
      <c r="AU529" s="13" t="s">
        <v>321</v>
      </c>
      <c r="AV529" s="13" t="s">
        <v>336</v>
      </c>
      <c r="AW529" s="13" t="str">
        <f>CONCATENATE(AQ529," ",AS529,CHAR(10),W529,CHAR(10),AU529)</f>
        <v>AUCS Control Cabinet 
5-11-JECC-0001
Electrical circuits</v>
      </c>
      <c r="AX529" s="13" t="str">
        <f>CONCATENATE(AR529," ",AT529,CHAR(10),W529,CHAR(10),AV529)</f>
        <v>Шкаф системный АСУ Э 
5-11-JECC-0001
Схема электрическая принципиальная</v>
      </c>
      <c r="AY529" s="5"/>
      <c r="AZ529" s="5" t="s">
        <v>490</v>
      </c>
      <c r="BA529" s="5" t="s">
        <v>489</v>
      </c>
      <c r="BB529" s="5" t="str">
        <f>IF(FW529&gt;0,"02",IF(FN529&gt;0,"01",IF(FE529&gt;0,"00",IF(EM529&gt;0,"G1",IF(ED529&gt;0,"F1",IF(DU529&gt;0,"E1",IF(DL529&gt;0,"D1",IF(DC529&gt;0,"C1",IF(CT529&gt;0,"B1",IF(BM529&gt;0,"A1","-"))))))))))</f>
        <v>A1</v>
      </c>
      <c r="BC529" s="167" t="str">
        <f t="shared" si="508"/>
        <v>IFR</v>
      </c>
      <c r="BD529" s="5" t="str">
        <f t="shared" si="509"/>
        <v>A1</v>
      </c>
      <c r="BE529" s="5"/>
      <c r="BF529" s="5"/>
      <c r="BG529" s="12"/>
      <c r="BH529" s="5"/>
      <c r="BI529" s="5"/>
      <c r="BJ529" s="54">
        <f>FB529-(28+15)</f>
        <v>44189</v>
      </c>
      <c r="BK529" s="54">
        <f ca="1">IF(BM529&gt;0,BL529,IF(BJ529&lt;TODAY(),WORKDAY(TODAY(),10),BJ529))</f>
        <v>44251</v>
      </c>
      <c r="BL529" s="193">
        <v>44251</v>
      </c>
      <c r="BM529" s="167" t="s">
        <v>789</v>
      </c>
      <c r="BN529" s="167"/>
      <c r="BO529" s="167"/>
      <c r="BP529" s="167"/>
      <c r="BQ529" s="167"/>
      <c r="BR529" s="157"/>
      <c r="BS529" s="157"/>
      <c r="BT529" s="157"/>
      <c r="BU529" s="157"/>
      <c r="BV529" s="157"/>
      <c r="BW529" s="147"/>
      <c r="BX529" s="147"/>
      <c r="BY529" s="147"/>
      <c r="BZ529" s="147"/>
      <c r="CA529" s="147"/>
      <c r="CB529" s="125"/>
      <c r="CC529" s="125"/>
      <c r="CD529" s="125"/>
      <c r="CE529" s="125"/>
      <c r="CF529" s="125"/>
      <c r="CG529" s="125"/>
      <c r="CH529" s="125"/>
      <c r="CI529" s="125"/>
      <c r="CJ529" s="125"/>
      <c r="CK529" s="125"/>
      <c r="CL529" s="24">
        <f>WORKDAY(BJ529,20)</f>
        <v>44217</v>
      </c>
      <c r="CM529" s="24">
        <f ca="1">IF(BM529&gt;0,WORKDAY(BK529,10),"-")</f>
        <v>44265</v>
      </c>
      <c r="CN529" s="54"/>
      <c r="CO529" s="117"/>
      <c r="CP529" s="34"/>
      <c r="CQ529" s="24">
        <f>WORKDAY(CL529,10)</f>
        <v>44231</v>
      </c>
      <c r="CR529" s="24" t="str">
        <f>IF(CO529&gt;0,WORKDAY(CM529,10),"-")</f>
        <v>-</v>
      </c>
      <c r="CS529" s="54"/>
      <c r="CT529" s="5"/>
      <c r="CU529" s="24" t="str">
        <f>IF(CT529&gt;0,WORKDAY(CQ529,10),"-")</f>
        <v>-</v>
      </c>
      <c r="CV529" s="24" t="str">
        <f>IF(CT529&gt;0,WORKDAY(CR529,10),"-")</f>
        <v>-</v>
      </c>
      <c r="CW529" s="54"/>
      <c r="CX529" s="5"/>
      <c r="CY529" s="34"/>
      <c r="CZ529" s="24" t="str">
        <f>IF(CX529&gt;0,WORKDAY(CU529,10),"-")</f>
        <v>-</v>
      </c>
      <c r="DA529" s="24" t="str">
        <f>IF(CX529&gt;0,WORKDAY(CV529,10),"-")</f>
        <v>-</v>
      </c>
      <c r="DB529" s="24"/>
      <c r="DC529" s="5"/>
      <c r="DD529" s="24" t="str">
        <f>IF(DC529&gt;0,WORKDAY(CZ529,10),"-")</f>
        <v>-</v>
      </c>
      <c r="DE529" s="24" t="str">
        <f>IF(DC529&gt;0,WORKDAY(DA529,10),"-")</f>
        <v>-</v>
      </c>
      <c r="DF529" s="5"/>
      <c r="DG529" s="5"/>
      <c r="DH529" s="54"/>
      <c r="DI529" s="24" t="str">
        <f>IF(DG529&gt;0,WORKDAY(DD529,10),"-")</f>
        <v>-</v>
      </c>
      <c r="DJ529" s="24" t="str">
        <f>IF(DG529&gt;0,WORKDAY(DE529,10),"-")</f>
        <v>-</v>
      </c>
      <c r="DK529" s="5"/>
      <c r="DL529" s="5"/>
      <c r="DM529" s="24" t="str">
        <f>IF(DL529&gt;0,WORKDAY(DI529,10),"-")</f>
        <v>-</v>
      </c>
      <c r="DN529" s="24" t="str">
        <f>IF(DL529&gt;0,WORKDAY(DJ529,10),"-")</f>
        <v>-</v>
      </c>
      <c r="DO529" s="5"/>
      <c r="DP529" s="5"/>
      <c r="DQ529" s="54"/>
      <c r="DR529" s="24" t="str">
        <f>IF(DP529&gt;0,WORKDAY(DM529,10),"-")</f>
        <v>-</v>
      </c>
      <c r="DS529" s="24" t="str">
        <f>IF(DP529&gt;0,WORKDAY(DN529,10),"-")</f>
        <v>-</v>
      </c>
      <c r="DT529" s="5"/>
      <c r="DU529" s="5"/>
      <c r="DV529" s="24" t="str">
        <f>IF(DU529&gt;0,WORKDAY(DR529,10),"-")</f>
        <v>-</v>
      </c>
      <c r="DW529" s="24" t="str">
        <f>IF(DU529&gt;0,WORKDAY(DS529,10),"-")</f>
        <v>-</v>
      </c>
      <c r="DX529" s="5"/>
      <c r="DY529" s="5"/>
      <c r="DZ529" s="54"/>
      <c r="EA529" s="24" t="str">
        <f>IF(DY529&gt;0,WORKDAY(DV529,10),"-")</f>
        <v>-</v>
      </c>
      <c r="EB529" s="24" t="str">
        <f>IF(DY529&gt;0,WORKDAY(DW529,10),"-")</f>
        <v>-</v>
      </c>
      <c r="EC529" s="5"/>
      <c r="ED529" s="5"/>
      <c r="EE529" s="24" t="str">
        <f>IF(ED529&gt;0,WORKDAY(EA529,10),"-")</f>
        <v>-</v>
      </c>
      <c r="EF529" s="24" t="str">
        <f>IF(ED529&gt;0,WORKDAY(EB529,10),"-")</f>
        <v>-</v>
      </c>
      <c r="EG529" s="5"/>
      <c r="EH529" s="5"/>
      <c r="EI529" s="54"/>
      <c r="EJ529" s="24" t="str">
        <f>IF(EH529&gt;0,WORKDAY(EE529,10),"-")</f>
        <v>-</v>
      </c>
      <c r="EK529" s="24" t="str">
        <f>IF(EH529&gt;0,WORKDAY(EF529,10),"-")</f>
        <v>-</v>
      </c>
      <c r="EL529" s="5"/>
      <c r="EM529" s="5"/>
      <c r="EN529" s="24" t="str">
        <f>IF(EM529&gt;0,WORKDAY(EJ529,10),"-")</f>
        <v>-</v>
      </c>
      <c r="EO529" s="24" t="str">
        <f>IF(EM529&gt;0,WORKDAY(EK529,10),"-")</f>
        <v>-</v>
      </c>
      <c r="EP529" s="5"/>
      <c r="EQ529" s="5"/>
      <c r="ER529" s="54"/>
      <c r="ES529" s="54"/>
      <c r="ET529" s="54"/>
      <c r="EU529" s="54"/>
      <c r="EV529" s="54"/>
      <c r="EW529" s="24"/>
      <c r="EX529" s="24"/>
      <c r="EY529" s="167"/>
      <c r="EZ529" s="167"/>
      <c r="FA529" s="193"/>
      <c r="FB529" s="214">
        <v>44232</v>
      </c>
      <c r="FC529" s="214">
        <f t="shared" ca="1" si="507"/>
        <v>44232</v>
      </c>
      <c r="FD529" s="167"/>
      <c r="FE529" s="167"/>
      <c r="FF529" s="24" t="str">
        <f>IF(FE529&gt;0,WORKDAY(FB529,10),"-")</f>
        <v>-</v>
      </c>
      <c r="FG529" s="24" t="str">
        <f>IF(FE529&gt;0,WORKDAY(FC529,10),"-")</f>
        <v>-</v>
      </c>
      <c r="FH529" s="5"/>
      <c r="FI529" s="5"/>
      <c r="FJ529" s="34"/>
      <c r="FK529" s="24"/>
      <c r="FL529" s="24">
        <f>FK529</f>
        <v>0</v>
      </c>
      <c r="FM529" s="5"/>
      <c r="FN529" s="5"/>
      <c r="FO529" s="24" t="str">
        <f>IF(FN529&gt;0,WORKDAY(FK529,10),"-")</f>
        <v>-</v>
      </c>
      <c r="FP529" s="24" t="str">
        <f>IF(FN529&gt;0,WORKDAY(FL529,10),"-")</f>
        <v>-</v>
      </c>
      <c r="FQ529" s="5"/>
      <c r="FR529" s="5"/>
      <c r="FS529" s="54"/>
      <c r="FT529" s="24"/>
      <c r="FU529" s="24">
        <f>FT529</f>
        <v>0</v>
      </c>
      <c r="FV529" s="5"/>
      <c r="FW529" s="5"/>
      <c r="FX529" s="24" t="str">
        <f>IF(FW529&gt;0,WORKDAY(FT529,10),"-")</f>
        <v>-</v>
      </c>
      <c r="FY529" s="24" t="str">
        <f>IF(FW529&gt;0,WORKDAY(FU529,10),"-")</f>
        <v>-</v>
      </c>
      <c r="FZ529" s="5"/>
      <c r="GA529" s="5"/>
      <c r="GB529" s="54"/>
      <c r="GC529" s="54"/>
      <c r="GD529" s="54"/>
      <c r="GE529" s="54"/>
      <c r="GF529" s="54"/>
      <c r="GG529" s="54"/>
      <c r="GH529" s="54"/>
      <c r="GI529" s="54"/>
      <c r="GJ529" s="54"/>
      <c r="GK529" s="54"/>
      <c r="GL529" s="54"/>
      <c r="GM529" s="54"/>
      <c r="GN529" s="54"/>
      <c r="GO529" s="54"/>
      <c r="GP529" s="54"/>
      <c r="GQ529" s="54"/>
      <c r="GR529" s="54"/>
      <c r="GS529" s="54"/>
      <c r="GT529" s="54"/>
      <c r="GU529" s="54"/>
      <c r="GV529" s="54"/>
      <c r="GW529" s="54"/>
      <c r="GX529" s="54"/>
      <c r="GY529" s="54"/>
      <c r="GZ529" s="193"/>
      <c r="HA529" s="54"/>
      <c r="HB529" s="54"/>
      <c r="HC529" s="54"/>
      <c r="HD529" s="34">
        <f t="shared" ca="1" si="488"/>
        <v>1</v>
      </c>
      <c r="HE529" s="25">
        <f t="shared" ca="1" si="457"/>
        <v>6.8389057750759875E-4</v>
      </c>
      <c r="HF529" s="25">
        <f t="shared" ca="1" si="510"/>
        <v>1.5197568389057751E-3</v>
      </c>
      <c r="HG529" s="25">
        <f t="shared" ca="1" si="459"/>
        <v>9.0543259557344079E-4</v>
      </c>
      <c r="HH529" s="25">
        <f t="shared" ca="1" si="511"/>
        <v>2.012072434607646E-3</v>
      </c>
      <c r="HI529" s="25"/>
      <c r="HJ529" s="25"/>
      <c r="HK529" s="5"/>
      <c r="HL529" s="24">
        <f t="shared" ca="1" si="484"/>
        <v>44251</v>
      </c>
      <c r="HM529" s="107"/>
      <c r="HN529" s="85"/>
      <c r="HO529" s="204" t="str">
        <f t="shared" si="489"/>
        <v>ожидание A1</v>
      </c>
      <c r="HP529" s="204" t="str">
        <f t="shared" si="490"/>
        <v>не выгружено 00</v>
      </c>
      <c r="HQ529" s="182" t="str">
        <f t="shared" si="491"/>
        <v>выгружено A1</v>
      </c>
      <c r="HR529" s="182" t="str">
        <f t="shared" si="492"/>
        <v>ожидание A1</v>
      </c>
      <c r="HS529" s="182" t="b">
        <f t="shared" si="493"/>
        <v>0</v>
      </c>
      <c r="HT529" s="182" t="str">
        <f t="shared" si="494"/>
        <v>ожидание замечаний</v>
      </c>
      <c r="HU529" s="182" t="str">
        <f t="shared" si="495"/>
        <v>0055-P2-GA1-CPC-TRM-00666</v>
      </c>
      <c r="HV529" s="191">
        <f t="shared" si="496"/>
        <v>44251</v>
      </c>
      <c r="HW529" s="184" t="str">
        <f t="shared" si="497"/>
        <v>ожидание A1</v>
      </c>
      <c r="HX529" s="191" t="str">
        <f t="shared" si="498"/>
        <v>ожидание A1</v>
      </c>
      <c r="HY529" s="183"/>
      <c r="HZ529" s="182" t="str">
        <f t="shared" si="499"/>
        <v>выгружено</v>
      </c>
      <c r="IA529" s="182" t="str">
        <f t="shared" si="500"/>
        <v>A1</v>
      </c>
      <c r="IB529" s="182" t="str">
        <f t="shared" si="501"/>
        <v>ожидание замечаний к ревизии</v>
      </c>
      <c r="IC529" s="182" t="str">
        <f t="shared" si="502"/>
        <v>A1</v>
      </c>
      <c r="ID529" s="182" t="str">
        <f t="shared" si="503"/>
        <v>A1</v>
      </c>
      <c r="IE529" s="185" t="str">
        <f t="shared" si="504"/>
        <v>1</v>
      </c>
      <c r="IF529" s="135" t="s">
        <v>705</v>
      </c>
      <c r="IG529" s="181">
        <v>1</v>
      </c>
      <c r="IH529" s="85"/>
      <c r="II529" s="85"/>
      <c r="IJ529" s="85"/>
      <c r="IK529" s="85"/>
      <c r="IL529" s="85"/>
      <c r="IM529" s="85"/>
      <c r="IN529" s="85"/>
      <c r="IO529" s="85"/>
      <c r="IP529" s="85"/>
      <c r="IQ529" s="85"/>
      <c r="IR529" s="85"/>
      <c r="IS529" s="85"/>
      <c r="IT529" s="85"/>
      <c r="IU529" s="85"/>
      <c r="IV529" s="85"/>
      <c r="IW529" s="85"/>
      <c r="IX529" s="85"/>
      <c r="IY529" s="85"/>
      <c r="IZ529" s="85"/>
      <c r="JA529" s="85"/>
      <c r="JB529" s="85"/>
      <c r="JC529" s="85"/>
      <c r="JD529" s="85"/>
      <c r="JE529" s="85"/>
      <c r="JF529" s="85"/>
      <c r="JG529" s="85"/>
      <c r="JH529" s="85"/>
      <c r="JI529" s="85"/>
      <c r="JJ529" s="85"/>
      <c r="JK529" s="85"/>
      <c r="JL529" s="85"/>
      <c r="JM529" s="85"/>
      <c r="JN529" s="85"/>
      <c r="JO529" s="85"/>
      <c r="JP529" s="85"/>
      <c r="JQ529" s="85"/>
      <c r="JR529" s="85"/>
      <c r="JS529" s="85"/>
      <c r="JT529" s="85"/>
      <c r="JU529" s="85"/>
      <c r="JV529" s="85"/>
      <c r="JW529" s="85"/>
      <c r="JX529" s="85"/>
      <c r="JY529" s="85"/>
      <c r="JZ529" s="85"/>
      <c r="KA529" s="85"/>
      <c r="KB529" s="85"/>
      <c r="KC529" s="85"/>
    </row>
    <row r="530" spans="1:289" s="57" customFormat="1" ht="42.75" hidden="1" customHeight="1">
      <c r="A530" s="6"/>
      <c r="B530" s="19" t="s">
        <v>156</v>
      </c>
      <c r="C530" s="19" t="s">
        <v>157</v>
      </c>
      <c r="D530" s="5"/>
      <c r="E530" s="5"/>
      <c r="F530" s="5"/>
      <c r="G530" s="5"/>
      <c r="H530" s="5" t="s">
        <v>727</v>
      </c>
      <c r="I530" s="5" t="s">
        <v>736</v>
      </c>
      <c r="J530" s="5"/>
      <c r="K530" s="5"/>
      <c r="L530" s="5"/>
      <c r="M530" s="5"/>
      <c r="N530" s="5"/>
      <c r="O530" s="5"/>
      <c r="P530" s="5" t="s">
        <v>753</v>
      </c>
      <c r="Q530" s="5" t="s">
        <v>754</v>
      </c>
      <c r="R530" s="5" t="s">
        <v>205</v>
      </c>
      <c r="S530" s="5" t="s">
        <v>357</v>
      </c>
      <c r="T530" s="5" t="s">
        <v>726</v>
      </c>
      <c r="U530" s="5" t="s">
        <v>158</v>
      </c>
      <c r="V530" s="5"/>
      <c r="W530" s="19" t="str">
        <f>CONCATENATE(X530,"-",Y530,"-",Z530,AA530,,AB530,"-",AC530)</f>
        <v>5-11-JECC-0001</v>
      </c>
      <c r="X530" s="19" t="s">
        <v>755</v>
      </c>
      <c r="Y530" s="19" t="s">
        <v>184</v>
      </c>
      <c r="Z530" s="19" t="s">
        <v>177</v>
      </c>
      <c r="AA530" s="19" t="s">
        <v>303</v>
      </c>
      <c r="AB530" s="19"/>
      <c r="AC530" s="19" t="s">
        <v>188</v>
      </c>
      <c r="AD530" s="5"/>
      <c r="AE530" s="19">
        <v>4</v>
      </c>
      <c r="AF530" s="19" t="s">
        <v>180</v>
      </c>
      <c r="AG530" s="19" t="s">
        <v>184</v>
      </c>
      <c r="AH530" s="19">
        <v>522</v>
      </c>
      <c r="AI530" s="19" t="s">
        <v>188</v>
      </c>
      <c r="AJ530" s="5"/>
      <c r="AK530" s="5"/>
      <c r="AL530" s="5" t="s">
        <v>123</v>
      </c>
      <c r="AM530" s="5"/>
      <c r="AN530" s="5" t="s">
        <v>546</v>
      </c>
      <c r="AO530" s="5" t="str">
        <f>CONCATENATE("0055-",B530,"-",C530,"-","4",".",AE530,".",AF530,".",AG530,".",AH530,"-",AL530,".",AN530,"-",AI530)</f>
        <v>0055-CPC-GA1-4.4.3.11.522-ASK1.JH-0001</v>
      </c>
      <c r="AP530" s="5" t="str">
        <f>CONCATENATE("0055-",B530,"-",C530,"-","4",".",AE530,".",AF530,".",AG530,".",AH530,"-",AL530,"-",AN530,"-",AI530,"_",BD530,"_",U530)</f>
        <v>0055-CPC-GA1-4.4.3.11.522-ASK1-JH-0001_-_ER</v>
      </c>
      <c r="AQ530" s="13" t="s">
        <v>513</v>
      </c>
      <c r="AR530" s="13" t="s">
        <v>515</v>
      </c>
      <c r="AS530" s="13"/>
      <c r="AT530" s="13"/>
      <c r="AU530" s="13" t="s">
        <v>286</v>
      </c>
      <c r="AV530" s="13" t="s">
        <v>287</v>
      </c>
      <c r="AW530" s="13" t="str">
        <f>CONCATENATE(AQ530," ",AS530,CHAR(10),W530,CHAR(10),AU530)</f>
        <v>AUCS Control Cabinet 
5-11-JECC-0001
Passport</v>
      </c>
      <c r="AX530" s="13" t="str">
        <f>CONCATENATE(AR530," ",AT530,CHAR(10),W530,CHAR(10),AV530)</f>
        <v>Шкаф системный АСУ Э 
5-11-JECC-0001
Паспорт</v>
      </c>
      <c r="AY530" s="5"/>
      <c r="AZ530" s="5" t="s">
        <v>490</v>
      </c>
      <c r="BA530" s="5" t="s">
        <v>489</v>
      </c>
      <c r="BB530" s="5" t="str">
        <f>IF(FW530&gt;0,"02",IF(FN530&gt;0,"01",IF(FE530&gt;0,"00",IF(EM530&gt;0,"G1",IF(ED530&gt;0,"F1",IF(DU530&gt;0,"E1",IF(DL530&gt;0,"D1",IF(DC530&gt;0,"C1",IF(CT530&gt;0,"B1",IF(BM530&gt;0,"A1","-"))))))))))</f>
        <v>-</v>
      </c>
      <c r="BC530" s="167" t="str">
        <f t="shared" si="508"/>
        <v>-</v>
      </c>
      <c r="BD530" s="5" t="str">
        <f t="shared" si="509"/>
        <v>-</v>
      </c>
      <c r="BE530" s="5"/>
      <c r="BF530" s="5"/>
      <c r="BG530" s="12"/>
      <c r="BH530" s="5"/>
      <c r="BI530" s="5"/>
      <c r="BJ530" s="54">
        <f>FB530-(28+15)</f>
        <v>44227</v>
      </c>
      <c r="BK530" s="54">
        <f ca="1">IF(BM530&gt;0,BL530,IF(BJ530&lt;TODAY(),WORKDAY(TODAY(),10),BJ530))</f>
        <v>44294</v>
      </c>
      <c r="BL530" s="54"/>
      <c r="BM530" s="5"/>
      <c r="BN530" s="167"/>
      <c r="BO530" s="167"/>
      <c r="BP530" s="167"/>
      <c r="BQ530" s="167"/>
      <c r="BR530" s="157"/>
      <c r="BS530" s="157"/>
      <c r="BT530" s="157"/>
      <c r="BU530" s="157"/>
      <c r="BV530" s="157"/>
      <c r="BW530" s="147"/>
      <c r="BX530" s="147"/>
      <c r="BY530" s="147"/>
      <c r="BZ530" s="147"/>
      <c r="CA530" s="147"/>
      <c r="CB530" s="125"/>
      <c r="CC530" s="125"/>
      <c r="CD530" s="125"/>
      <c r="CE530" s="125"/>
      <c r="CF530" s="125"/>
      <c r="CG530" s="125"/>
      <c r="CH530" s="125"/>
      <c r="CI530" s="125"/>
      <c r="CJ530" s="125"/>
      <c r="CK530" s="125"/>
      <c r="CL530" s="24">
        <f>WORKDAY(BJ530,20)</f>
        <v>44253</v>
      </c>
      <c r="CM530" s="24" t="str">
        <f>IF(BM530&gt;0,WORKDAY(BK530,10),"-")</f>
        <v>-</v>
      </c>
      <c r="CN530" s="54"/>
      <c r="CO530" s="117"/>
      <c r="CP530" s="34">
        <v>3</v>
      </c>
      <c r="CQ530" s="24">
        <f>WORKDAY(CL530,10)</f>
        <v>44267</v>
      </c>
      <c r="CR530" s="24" t="str">
        <f>IF(CO530&gt;0,WORKDAY(CM530,10),"-")</f>
        <v>-</v>
      </c>
      <c r="CS530" s="54"/>
      <c r="CT530" s="5"/>
      <c r="CU530" s="24" t="str">
        <f>IF(CT530&gt;0,WORKDAY(CQ530,10),"-")</f>
        <v>-</v>
      </c>
      <c r="CV530" s="24" t="str">
        <f>IF(CT530&gt;0,WORKDAY(CR530,10),"-")</f>
        <v>-</v>
      </c>
      <c r="CW530" s="54"/>
      <c r="CX530" s="5"/>
      <c r="CY530" s="34"/>
      <c r="CZ530" s="24" t="str">
        <f>IF(CX530&gt;0,WORKDAY(CU530,10),"-")</f>
        <v>-</v>
      </c>
      <c r="DA530" s="24" t="str">
        <f>IF(CX530&gt;0,WORKDAY(CV530,10),"-")</f>
        <v>-</v>
      </c>
      <c r="DB530" s="24"/>
      <c r="DC530" s="5"/>
      <c r="DD530" s="24" t="str">
        <f>IF(DC530&gt;0,WORKDAY(CZ530,10),"-")</f>
        <v>-</v>
      </c>
      <c r="DE530" s="24" t="str">
        <f>IF(DC530&gt;0,WORKDAY(DA530,10),"-")</f>
        <v>-</v>
      </c>
      <c r="DF530" s="5"/>
      <c r="DG530" s="5"/>
      <c r="DH530" s="54"/>
      <c r="DI530" s="24" t="str">
        <f>IF(DG530&gt;0,WORKDAY(DD530,10),"-")</f>
        <v>-</v>
      </c>
      <c r="DJ530" s="24" t="str">
        <f>IF(DG530&gt;0,WORKDAY(DE530,10),"-")</f>
        <v>-</v>
      </c>
      <c r="DK530" s="5"/>
      <c r="DL530" s="5"/>
      <c r="DM530" s="24" t="str">
        <f>IF(DL530&gt;0,WORKDAY(DI530,10),"-")</f>
        <v>-</v>
      </c>
      <c r="DN530" s="24" t="str">
        <f>IF(DL530&gt;0,WORKDAY(DJ530,10),"-")</f>
        <v>-</v>
      </c>
      <c r="DO530" s="5"/>
      <c r="DP530" s="5"/>
      <c r="DQ530" s="54"/>
      <c r="DR530" s="24" t="str">
        <f>IF(DP530&gt;0,WORKDAY(DM530,10),"-")</f>
        <v>-</v>
      </c>
      <c r="DS530" s="24" t="str">
        <f>IF(DP530&gt;0,WORKDAY(DN530,10),"-")</f>
        <v>-</v>
      </c>
      <c r="DT530" s="5"/>
      <c r="DU530" s="5"/>
      <c r="DV530" s="24" t="str">
        <f>IF(DU530&gt;0,WORKDAY(DR530,10),"-")</f>
        <v>-</v>
      </c>
      <c r="DW530" s="24" t="str">
        <f>IF(DU530&gt;0,WORKDAY(DS530,10),"-")</f>
        <v>-</v>
      </c>
      <c r="DX530" s="5"/>
      <c r="DY530" s="5"/>
      <c r="DZ530" s="54"/>
      <c r="EA530" s="24" t="str">
        <f>IF(DY530&gt;0,WORKDAY(DV530,10),"-")</f>
        <v>-</v>
      </c>
      <c r="EB530" s="24" t="str">
        <f>IF(DY530&gt;0,WORKDAY(DW530,10),"-")</f>
        <v>-</v>
      </c>
      <c r="EC530" s="5"/>
      <c r="ED530" s="5"/>
      <c r="EE530" s="24" t="str">
        <f>IF(ED530&gt;0,WORKDAY(EA530,10),"-")</f>
        <v>-</v>
      </c>
      <c r="EF530" s="24" t="str">
        <f>IF(ED530&gt;0,WORKDAY(EB530,10),"-")</f>
        <v>-</v>
      </c>
      <c r="EG530" s="5"/>
      <c r="EH530" s="5"/>
      <c r="EI530" s="54"/>
      <c r="EJ530" s="24" t="str">
        <f>IF(EH530&gt;0,WORKDAY(EE530,10),"-")</f>
        <v>-</v>
      </c>
      <c r="EK530" s="24" t="str">
        <f>IF(EH530&gt;0,WORKDAY(EF530,10),"-")</f>
        <v>-</v>
      </c>
      <c r="EL530" s="5"/>
      <c r="EM530" s="5"/>
      <c r="EN530" s="24" t="str">
        <f>IF(EM530&gt;0,WORKDAY(EJ530,10),"-")</f>
        <v>-</v>
      </c>
      <c r="EO530" s="24" t="str">
        <f>IF(EM530&gt;0,WORKDAY(EK530,10),"-")</f>
        <v>-</v>
      </c>
      <c r="EP530" s="5"/>
      <c r="EQ530" s="5"/>
      <c r="ER530" s="54"/>
      <c r="ES530" s="54"/>
      <c r="ET530" s="54"/>
      <c r="EU530" s="54"/>
      <c r="EV530" s="54"/>
      <c r="EW530" s="24"/>
      <c r="EX530" s="24"/>
      <c r="EY530" s="167"/>
      <c r="EZ530" s="167"/>
      <c r="FA530" s="193"/>
      <c r="FB530" s="214">
        <v>44270</v>
      </c>
      <c r="FC530" s="214">
        <f t="shared" ca="1" si="507"/>
        <v>44270</v>
      </c>
      <c r="FD530" s="167"/>
      <c r="FE530" s="167"/>
      <c r="FF530" s="24" t="str">
        <f>IF(FE530&gt;0,WORKDAY(FB530,10),"-")</f>
        <v>-</v>
      </c>
      <c r="FG530" s="24" t="str">
        <f>IF(FE530&gt;0,WORKDAY(FC530,10),"-")</f>
        <v>-</v>
      </c>
      <c r="FH530" s="5"/>
      <c r="FI530" s="5"/>
      <c r="FJ530" s="34">
        <v>1</v>
      </c>
      <c r="FK530" s="24"/>
      <c r="FL530" s="24">
        <f>FK530</f>
        <v>0</v>
      </c>
      <c r="FM530" s="5"/>
      <c r="FN530" s="5"/>
      <c r="FO530" s="24" t="str">
        <f>IF(FN530&gt;0,WORKDAY(FK530,10),"-")</f>
        <v>-</v>
      </c>
      <c r="FP530" s="24" t="str">
        <f>IF(FN530&gt;0,WORKDAY(FL530,10),"-")</f>
        <v>-</v>
      </c>
      <c r="FQ530" s="5"/>
      <c r="FR530" s="5"/>
      <c r="FS530" s="54"/>
      <c r="FT530" s="24"/>
      <c r="FU530" s="24">
        <f>FT530</f>
        <v>0</v>
      </c>
      <c r="FV530" s="5"/>
      <c r="FW530" s="5"/>
      <c r="FX530" s="24" t="str">
        <f>IF(FW530&gt;0,WORKDAY(FT530,10),"-")</f>
        <v>-</v>
      </c>
      <c r="FY530" s="24" t="str">
        <f>IF(FW530&gt;0,WORKDAY(FU530,10),"-")</f>
        <v>-</v>
      </c>
      <c r="FZ530" s="5"/>
      <c r="GA530" s="5"/>
      <c r="GB530" s="54"/>
      <c r="GC530" s="54"/>
      <c r="GD530" s="54"/>
      <c r="GE530" s="54"/>
      <c r="GF530" s="54"/>
      <c r="GG530" s="54"/>
      <c r="GH530" s="54"/>
      <c r="GI530" s="54"/>
      <c r="GJ530" s="54"/>
      <c r="GK530" s="54"/>
      <c r="GL530" s="54"/>
      <c r="GM530" s="54"/>
      <c r="GN530" s="54"/>
      <c r="GO530" s="54"/>
      <c r="GP530" s="54"/>
      <c r="GQ530" s="54"/>
      <c r="GR530" s="54"/>
      <c r="GS530" s="54"/>
      <c r="GT530" s="54"/>
      <c r="GU530" s="54"/>
      <c r="GV530" s="54"/>
      <c r="GW530" s="54"/>
      <c r="GX530" s="54"/>
      <c r="GY530" s="54"/>
      <c r="GZ530" s="193"/>
      <c r="HA530" s="54"/>
      <c r="HB530" s="54"/>
      <c r="HC530" s="54"/>
      <c r="HD530" s="34">
        <f t="shared" ca="1" si="488"/>
        <v>1</v>
      </c>
      <c r="HE530" s="25">
        <f t="shared" si="457"/>
        <v>0</v>
      </c>
      <c r="HF530" s="25">
        <f t="shared" ca="1" si="510"/>
        <v>1.5197568389057751E-3</v>
      </c>
      <c r="HG530" s="25">
        <f t="shared" si="459"/>
        <v>0</v>
      </c>
      <c r="HH530" s="25">
        <f t="shared" ca="1" si="511"/>
        <v>2.012072434607646E-3</v>
      </c>
      <c r="HI530" s="25"/>
      <c r="HJ530" s="25"/>
      <c r="HK530" s="5"/>
      <c r="HL530" s="24" t="str">
        <f t="shared" ca="1" si="484"/>
        <v>-</v>
      </c>
      <c r="HM530" s="107"/>
      <c r="HN530" s="85"/>
      <c r="HO530" s="204" t="str">
        <f t="shared" si="489"/>
        <v>не выгружено A1</v>
      </c>
      <c r="HP530" s="204" t="str">
        <f t="shared" si="490"/>
        <v>не выгружено 00</v>
      </c>
      <c r="HQ530" s="182" t="str">
        <f t="shared" si="491"/>
        <v>не выгружено A1</v>
      </c>
      <c r="HR530" s="182" t="str">
        <f t="shared" si="492"/>
        <v>не выгружено A1</v>
      </c>
      <c r="HS530" s="182" t="b">
        <f t="shared" si="493"/>
        <v>0</v>
      </c>
      <c r="HT530" s="182" t="str">
        <f t="shared" si="494"/>
        <v>не выгружено A1</v>
      </c>
      <c r="HU530" s="182" t="str">
        <f t="shared" si="495"/>
        <v>не выгружено A1</v>
      </c>
      <c r="HV530" s="191" t="str">
        <f t="shared" si="496"/>
        <v>не выгружено A1</v>
      </c>
      <c r="HW530" s="184" t="str">
        <f t="shared" si="497"/>
        <v>не выгружено A1</v>
      </c>
      <c r="HX530" s="191" t="str">
        <f t="shared" si="498"/>
        <v>не выгружено A1</v>
      </c>
      <c r="HY530" s="183"/>
      <c r="HZ530" s="182" t="str">
        <f t="shared" si="499"/>
        <v>не выгружено</v>
      </c>
      <c r="IA530" s="182" t="str">
        <f t="shared" si="500"/>
        <v>A1</v>
      </c>
      <c r="IB530" s="182" t="str">
        <f t="shared" si="501"/>
        <v>не выгружено</v>
      </c>
      <c r="IC530" s="182" t="str">
        <f t="shared" si="502"/>
        <v>A1</v>
      </c>
      <c r="ID530" s="182" t="str">
        <f t="shared" si="503"/>
        <v>A1</v>
      </c>
      <c r="IE530" s="185" t="str">
        <f t="shared" si="504"/>
        <v>выгрузить A1</v>
      </c>
      <c r="IF530" s="135" t="s">
        <v>705</v>
      </c>
      <c r="IG530" s="181">
        <v>1</v>
      </c>
      <c r="IH530" s="85"/>
      <c r="II530" s="85"/>
      <c r="IJ530" s="85"/>
      <c r="IK530" s="85"/>
      <c r="IL530" s="85"/>
      <c r="IM530" s="85"/>
      <c r="IN530" s="85"/>
      <c r="IO530" s="85"/>
      <c r="IP530" s="85"/>
      <c r="IQ530" s="85"/>
      <c r="IR530" s="85"/>
      <c r="IS530" s="85"/>
      <c r="IT530" s="85"/>
      <c r="IU530" s="85"/>
      <c r="IV530" s="85"/>
      <c r="IW530" s="85"/>
      <c r="IX530" s="85"/>
      <c r="IY530" s="85"/>
      <c r="IZ530" s="85"/>
      <c r="JA530" s="85"/>
      <c r="JB530" s="85"/>
      <c r="JC530" s="85"/>
      <c r="JD530" s="85"/>
      <c r="JE530" s="85"/>
      <c r="JF530" s="85"/>
      <c r="JG530" s="85"/>
      <c r="JH530" s="85"/>
      <c r="JI530" s="85"/>
      <c r="JJ530" s="85"/>
      <c r="JK530" s="85"/>
      <c r="JL530" s="85"/>
      <c r="JM530" s="85"/>
      <c r="JN530" s="85"/>
      <c r="JO530" s="85"/>
      <c r="JP530" s="85"/>
      <c r="JQ530" s="85"/>
      <c r="JR530" s="85"/>
      <c r="JS530" s="85"/>
      <c r="JT530" s="85"/>
      <c r="JU530" s="85"/>
      <c r="JV530" s="85"/>
      <c r="JW530" s="85"/>
      <c r="JX530" s="85"/>
      <c r="JY530" s="85"/>
      <c r="JZ530" s="85"/>
      <c r="KA530" s="85"/>
      <c r="KB530" s="85"/>
      <c r="KC530" s="85"/>
    </row>
    <row r="531" spans="1:289" s="87" customFormat="1" ht="15" hidden="1" customHeight="1">
      <c r="A531" s="17"/>
      <c r="B531" s="20"/>
      <c r="C531" s="20"/>
      <c r="D531" s="18"/>
      <c r="E531" s="18"/>
      <c r="F531" s="18"/>
      <c r="G531" s="18"/>
      <c r="H531" s="18"/>
      <c r="I531" s="18"/>
      <c r="J531" s="18"/>
      <c r="K531" s="18"/>
      <c r="L531" s="18"/>
      <c r="M531" s="18"/>
      <c r="N531" s="18"/>
      <c r="O531" s="18"/>
      <c r="P531" s="18"/>
      <c r="Q531" s="18"/>
      <c r="R531" s="18"/>
      <c r="S531" s="18"/>
      <c r="T531" s="18"/>
      <c r="U531" s="18"/>
      <c r="V531" s="18"/>
      <c r="W531" s="20"/>
      <c r="X531" s="20"/>
      <c r="Y531" s="20"/>
      <c r="Z531" s="20"/>
      <c r="AA531" s="20"/>
      <c r="AB531" s="20"/>
      <c r="AC531" s="20"/>
      <c r="AD531" s="18"/>
      <c r="AE531" s="20"/>
      <c r="AF531" s="20"/>
      <c r="AG531" s="20"/>
      <c r="AH531" s="20"/>
      <c r="AI531" s="20"/>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71"/>
      <c r="BO531" s="171"/>
      <c r="BP531" s="171"/>
      <c r="BQ531" s="171"/>
      <c r="BR531" s="161"/>
      <c r="BS531" s="161"/>
      <c r="BT531" s="161"/>
      <c r="BU531" s="161"/>
      <c r="BV531" s="161"/>
      <c r="BW531" s="151"/>
      <c r="BX531" s="151"/>
      <c r="BY531" s="151"/>
      <c r="BZ531" s="151"/>
      <c r="CA531" s="151"/>
      <c r="CB531" s="129"/>
      <c r="CC531" s="129"/>
      <c r="CD531" s="129"/>
      <c r="CE531" s="129"/>
      <c r="CF531" s="129"/>
      <c r="CG531" s="129"/>
      <c r="CH531" s="129"/>
      <c r="CI531" s="129"/>
      <c r="CJ531" s="129"/>
      <c r="CK531" s="129"/>
      <c r="CL531" s="18"/>
      <c r="CM531" s="18"/>
      <c r="CN531" s="18"/>
      <c r="CO531" s="118"/>
      <c r="CP531" s="48"/>
      <c r="CQ531" s="18"/>
      <c r="CR531" s="18"/>
      <c r="CS531" s="18"/>
      <c r="CT531" s="18"/>
      <c r="CU531" s="18"/>
      <c r="CV531" s="18"/>
      <c r="CW531" s="18"/>
      <c r="CX531" s="18"/>
      <c r="CY531" s="34"/>
      <c r="CZ531" s="18"/>
      <c r="DA531" s="18"/>
      <c r="DB531" s="18"/>
      <c r="DC531" s="18"/>
      <c r="DD531" s="18"/>
      <c r="DE531" s="18"/>
      <c r="DF531" s="18"/>
      <c r="DG531" s="18"/>
      <c r="DH531" s="45"/>
      <c r="DI531" s="18"/>
      <c r="DJ531" s="18"/>
      <c r="DK531" s="18"/>
      <c r="DL531" s="18"/>
      <c r="DM531" s="18"/>
      <c r="DN531" s="18"/>
      <c r="DO531" s="18"/>
      <c r="DP531" s="18"/>
      <c r="DQ531" s="45"/>
      <c r="DR531" s="18"/>
      <c r="DS531" s="18"/>
      <c r="DT531" s="18"/>
      <c r="DU531" s="18"/>
      <c r="DV531" s="18"/>
      <c r="DW531" s="18"/>
      <c r="DX531" s="18"/>
      <c r="DY531" s="18"/>
      <c r="DZ531" s="45"/>
      <c r="EA531" s="18"/>
      <c r="EB531" s="18"/>
      <c r="EC531" s="18"/>
      <c r="ED531" s="18"/>
      <c r="EE531" s="18"/>
      <c r="EF531" s="18"/>
      <c r="EG531" s="18"/>
      <c r="EH531" s="18"/>
      <c r="EI531" s="45"/>
      <c r="EJ531" s="18"/>
      <c r="EK531" s="18"/>
      <c r="EL531" s="18"/>
      <c r="EM531" s="18"/>
      <c r="EN531" s="18"/>
      <c r="EO531" s="18"/>
      <c r="EP531" s="18"/>
      <c r="EQ531" s="18"/>
      <c r="ER531" s="45"/>
      <c r="ES531" s="110"/>
      <c r="ET531" s="110"/>
      <c r="EU531" s="110"/>
      <c r="EV531" s="110"/>
      <c r="EW531" s="192"/>
      <c r="EX531" s="192"/>
      <c r="EY531" s="192"/>
      <c r="EZ531" s="192"/>
      <c r="FA531" s="199"/>
      <c r="FB531" s="214"/>
      <c r="FC531" s="214"/>
      <c r="FD531" s="18"/>
      <c r="FE531" s="18"/>
      <c r="FF531" s="18"/>
      <c r="FG531" s="18"/>
      <c r="FH531" s="18"/>
      <c r="FI531" s="18"/>
      <c r="FJ531" s="34"/>
      <c r="FK531" s="18"/>
      <c r="FL531" s="18"/>
      <c r="FM531" s="18"/>
      <c r="FN531" s="18"/>
      <c r="FO531" s="18"/>
      <c r="FP531" s="18"/>
      <c r="FQ531" s="18"/>
      <c r="FR531" s="18"/>
      <c r="FS531" s="45"/>
      <c r="FT531" s="18"/>
      <c r="FU531" s="18"/>
      <c r="FV531" s="18"/>
      <c r="FW531" s="18"/>
      <c r="FX531" s="18"/>
      <c r="FY531" s="18"/>
      <c r="FZ531" s="18"/>
      <c r="GA531" s="18"/>
      <c r="GB531" s="45"/>
      <c r="GC531" s="110"/>
      <c r="GD531" s="110"/>
      <c r="GE531" s="110"/>
      <c r="GF531" s="110"/>
      <c r="GG531" s="110"/>
      <c r="GH531" s="110"/>
      <c r="GI531" s="110"/>
      <c r="GJ531" s="110"/>
      <c r="GK531" s="110"/>
      <c r="GL531" s="110"/>
      <c r="GM531" s="110"/>
      <c r="GN531" s="110"/>
      <c r="GO531" s="110"/>
      <c r="GP531" s="110"/>
      <c r="GQ531" s="110"/>
      <c r="GR531" s="110"/>
      <c r="GS531" s="110"/>
      <c r="GT531" s="110"/>
      <c r="GU531" s="110"/>
      <c r="GV531" s="110"/>
      <c r="GW531" s="110"/>
      <c r="GX531" s="110"/>
      <c r="GY531" s="45"/>
      <c r="GZ531" s="199"/>
      <c r="HA531" s="110"/>
      <c r="HB531" s="110"/>
      <c r="HC531" s="110"/>
      <c r="HD531" s="34">
        <f t="shared" si="488"/>
        <v>0</v>
      </c>
      <c r="HE531" s="25">
        <f t="shared" si="457"/>
        <v>0</v>
      </c>
      <c r="HF531" s="25">
        <f t="shared" si="510"/>
        <v>0</v>
      </c>
      <c r="HG531" s="25">
        <f t="shared" si="459"/>
        <v>0</v>
      </c>
      <c r="HH531" s="25">
        <f t="shared" si="511"/>
        <v>0</v>
      </c>
      <c r="HI531" s="25"/>
      <c r="HJ531" s="18"/>
      <c r="HK531" s="18"/>
      <c r="HL531" s="24" t="str">
        <f t="shared" si="484"/>
        <v>-</v>
      </c>
      <c r="HM531" s="107"/>
      <c r="HN531" s="85"/>
      <c r="HO531" s="204" t="str">
        <f t="shared" si="489"/>
        <v>---/---</v>
      </c>
      <c r="HP531" s="204" t="str">
        <f t="shared" si="490"/>
        <v>---/---</v>
      </c>
      <c r="HQ531" s="182" t="str">
        <f t="shared" si="491"/>
        <v>---/---</v>
      </c>
      <c r="HR531" s="182" t="str">
        <f t="shared" si="492"/>
        <v>---/---</v>
      </c>
      <c r="HS531" s="182" t="b">
        <f t="shared" si="493"/>
        <v>0</v>
      </c>
      <c r="HT531" s="182" t="str">
        <f t="shared" si="494"/>
        <v>---/---</v>
      </c>
      <c r="HU531" s="182" t="str">
        <f t="shared" si="495"/>
        <v>---/---</v>
      </c>
      <c r="HV531" s="191" t="str">
        <f t="shared" si="496"/>
        <v>---/---</v>
      </c>
      <c r="HW531" s="184" t="str">
        <f t="shared" si="497"/>
        <v>---/---</v>
      </c>
      <c r="HX531" s="191" t="str">
        <f t="shared" si="498"/>
        <v>---/---</v>
      </c>
      <c r="HY531" s="183"/>
      <c r="HZ531" s="182" t="str">
        <f t="shared" si="499"/>
        <v>---/---</v>
      </c>
      <c r="IA531" s="182" t="str">
        <f t="shared" si="500"/>
        <v>---/---</v>
      </c>
      <c r="IB531" s="182" t="str">
        <f t="shared" si="501"/>
        <v>---/---</v>
      </c>
      <c r="IC531" s="182" t="str">
        <f t="shared" si="502"/>
        <v>---/---</v>
      </c>
      <c r="ID531" s="182" t="str">
        <f t="shared" si="503"/>
        <v>---/---</v>
      </c>
      <c r="IE531" s="185" t="str">
        <f t="shared" si="504"/>
        <v>---/---</v>
      </c>
      <c r="IF531" s="135" t="s">
        <v>717</v>
      </c>
      <c r="IG531" s="181">
        <v>1</v>
      </c>
      <c r="IH531" s="85"/>
      <c r="II531" s="85"/>
      <c r="IJ531" s="85"/>
      <c r="IK531" s="85"/>
      <c r="IL531" s="85"/>
      <c r="IM531" s="85"/>
      <c r="IN531" s="85"/>
      <c r="IO531" s="85"/>
      <c r="IP531" s="85"/>
      <c r="IQ531" s="85"/>
      <c r="IR531" s="85"/>
      <c r="IS531" s="85"/>
      <c r="IT531" s="85"/>
      <c r="IU531" s="85"/>
      <c r="IV531" s="85"/>
      <c r="IW531" s="85"/>
      <c r="IX531" s="85"/>
      <c r="IY531" s="85"/>
      <c r="IZ531" s="85"/>
      <c r="JA531" s="85"/>
      <c r="JB531" s="85"/>
      <c r="JC531" s="85"/>
      <c r="JD531" s="85"/>
      <c r="JE531" s="85"/>
      <c r="JF531" s="85"/>
      <c r="JG531" s="85"/>
      <c r="JH531" s="85"/>
      <c r="JI531" s="85"/>
      <c r="JJ531" s="85"/>
      <c r="JK531" s="85"/>
      <c r="JL531" s="85"/>
      <c r="JM531" s="85"/>
      <c r="JN531" s="85"/>
      <c r="JO531" s="85"/>
      <c r="JP531" s="85"/>
      <c r="JQ531" s="85"/>
      <c r="JR531" s="85"/>
      <c r="JS531" s="85"/>
      <c r="JT531" s="85"/>
      <c r="JU531" s="85"/>
      <c r="JV531" s="85"/>
      <c r="JW531" s="85"/>
      <c r="JX531" s="85"/>
      <c r="JY531" s="85"/>
      <c r="JZ531" s="85"/>
      <c r="KA531" s="85"/>
      <c r="KB531" s="85"/>
      <c r="KC531" s="85"/>
    </row>
    <row r="532" spans="1:289" s="57" customFormat="1" ht="42.75" hidden="1" customHeight="1">
      <c r="A532" s="6"/>
      <c r="B532" s="19" t="s">
        <v>156</v>
      </c>
      <c r="C532" s="19" t="s">
        <v>157</v>
      </c>
      <c r="D532" s="5"/>
      <c r="E532" s="5"/>
      <c r="F532" s="5"/>
      <c r="G532" s="5"/>
      <c r="H532" s="5" t="s">
        <v>727</v>
      </c>
      <c r="I532" s="5" t="s">
        <v>736</v>
      </c>
      <c r="J532" s="5"/>
      <c r="K532" s="5"/>
      <c r="L532" s="5"/>
      <c r="M532" s="5"/>
      <c r="N532" s="5"/>
      <c r="O532" s="5"/>
      <c r="P532" s="5" t="s">
        <v>753</v>
      </c>
      <c r="Q532" s="5" t="s">
        <v>754</v>
      </c>
      <c r="R532" s="5" t="s">
        <v>205</v>
      </c>
      <c r="S532" s="5" t="s">
        <v>357</v>
      </c>
      <c r="T532" s="5" t="s">
        <v>726</v>
      </c>
      <c r="U532" s="5" t="s">
        <v>158</v>
      </c>
      <c r="V532" s="5"/>
      <c r="W532" s="19" t="str">
        <f>CONCATENATE(X532,"-",Y532,"-",Z532,AA532,,AB532,"-",AC532)</f>
        <v>5-11-JECC-0002</v>
      </c>
      <c r="X532" s="19" t="s">
        <v>755</v>
      </c>
      <c r="Y532" s="19" t="s">
        <v>184</v>
      </c>
      <c r="Z532" s="19" t="s">
        <v>177</v>
      </c>
      <c r="AA532" s="19" t="s">
        <v>303</v>
      </c>
      <c r="AB532" s="19"/>
      <c r="AC532" s="19" t="s">
        <v>192</v>
      </c>
      <c r="AD532" s="5"/>
      <c r="AE532" s="19">
        <v>4</v>
      </c>
      <c r="AF532" s="19" t="s">
        <v>180</v>
      </c>
      <c r="AG532" s="19" t="s">
        <v>184</v>
      </c>
      <c r="AH532" s="19">
        <v>522</v>
      </c>
      <c r="AI532" s="19" t="s">
        <v>192</v>
      </c>
      <c r="AJ532" s="5"/>
      <c r="AK532" s="5"/>
      <c r="AL532" s="5" t="s">
        <v>123</v>
      </c>
      <c r="AM532" s="5"/>
      <c r="AN532" s="5" t="s">
        <v>167</v>
      </c>
      <c r="AO532" s="5" t="str">
        <f>CONCATENATE("0055-",B532,"-",C532,"-","4",".",AE532,".",AF532,".",AG532,".",AH532,"-",AL532,".",AN532,"-",AI532)</f>
        <v>0055-CPC-GA1-4.4.3.11.522-ASK1.RD-0002</v>
      </c>
      <c r="AP532" s="5" t="str">
        <f>CONCATENATE("0055-",B532,"-",C532,"-","4",".",AE532,".",AF532,".",AG532,".",AH532,"-",AL532,"-",AN532,"-",AI532,"_",BD532,"_",U532)</f>
        <v>0055-CPC-GA1-4.4.3.11.522-ASK1-RD-0002_A1_ER</v>
      </c>
      <c r="AQ532" s="13" t="s">
        <v>513</v>
      </c>
      <c r="AR532" s="13" t="s">
        <v>515</v>
      </c>
      <c r="AS532" s="13"/>
      <c r="AT532" s="13"/>
      <c r="AU532" s="13" t="s">
        <v>318</v>
      </c>
      <c r="AV532" s="13" t="s">
        <v>333</v>
      </c>
      <c r="AW532" s="13" t="str">
        <f>CONCATENATE(AQ532," ",AS532,CHAR(10),W532,CHAR(10),AU532)</f>
        <v>AUCS Control Cabinet 
5-11-JECC-0002
List of drawings</v>
      </c>
      <c r="AX532" s="13" t="str">
        <f>CONCATENATE(AR532," ",AT532,CHAR(10),W532,CHAR(10),AV532)</f>
        <v>Шкаф системный АСУ Э 
5-11-JECC-0002
Ведомость документов</v>
      </c>
      <c r="AY532" s="5"/>
      <c r="AZ532" s="5" t="s">
        <v>490</v>
      </c>
      <c r="BA532" s="5" t="s">
        <v>489</v>
      </c>
      <c r="BB532" s="5" t="str">
        <f>IF(FW532&gt;0,"02",IF(FN532&gt;0,"01",IF(FE532&gt;0,"00",IF(EM532&gt;0,"G1",IF(ED532&gt;0,"F1",IF(DU532&gt;0,"E1",IF(DL532&gt;0,"D1",IF(DC532&gt;0,"C1",IF(CT532&gt;0,"B1",IF(BM532&gt;0,"A1","-"))))))))))</f>
        <v>A1</v>
      </c>
      <c r="BC532" s="167" t="str">
        <f t="shared" ref="BC532:BC536" si="512">IF(OR(BB532="A1",BB532="B1",BB532="C1",BB532="D1",BB532="E1",BB532="F1",BB532="G1",BB532="H1"),"IFR",IF(OR(BB532="00",BB532="01",BB532="02",BB532="03",BB532="04",BB532="05"),"IFU","-"))</f>
        <v>IFR</v>
      </c>
      <c r="BD532" s="5" t="str">
        <f t="shared" ref="BD532:BD536" si="513">BB532</f>
        <v>A1</v>
      </c>
      <c r="BE532" s="5"/>
      <c r="BF532" s="5"/>
      <c r="BG532" s="12"/>
      <c r="BH532" s="5"/>
      <c r="BI532" s="5"/>
      <c r="BJ532" s="54">
        <f>FB532-(28+15)</f>
        <v>44189</v>
      </c>
      <c r="BK532" s="54">
        <f ca="1">IF(BM532&gt;0,BL532,IF(BJ532&lt;TODAY(),WORKDAY(TODAY(),10),BJ532))</f>
        <v>44251</v>
      </c>
      <c r="BL532" s="193">
        <v>44251</v>
      </c>
      <c r="BM532" s="167" t="s">
        <v>789</v>
      </c>
      <c r="BN532" s="167"/>
      <c r="BO532" s="167"/>
      <c r="BP532" s="167"/>
      <c r="BQ532" s="167"/>
      <c r="BR532" s="157"/>
      <c r="BS532" s="157"/>
      <c r="BT532" s="157"/>
      <c r="BU532" s="157"/>
      <c r="BV532" s="157"/>
      <c r="BW532" s="147"/>
      <c r="BX532" s="147"/>
      <c r="BY532" s="147"/>
      <c r="BZ532" s="147"/>
      <c r="CA532" s="147"/>
      <c r="CB532" s="125"/>
      <c r="CC532" s="125"/>
      <c r="CD532" s="125"/>
      <c r="CE532" s="125"/>
      <c r="CF532" s="125"/>
      <c r="CG532" s="125"/>
      <c r="CH532" s="125"/>
      <c r="CI532" s="125"/>
      <c r="CJ532" s="125"/>
      <c r="CK532" s="125"/>
      <c r="CL532" s="24">
        <f>WORKDAY(BJ532,20)</f>
        <v>44217</v>
      </c>
      <c r="CM532" s="24">
        <f ca="1">IF(BM532&gt;0,WORKDAY(BK532,10),"-")</f>
        <v>44265</v>
      </c>
      <c r="CN532" s="54"/>
      <c r="CO532" s="117"/>
      <c r="CP532" s="34"/>
      <c r="CQ532" s="24">
        <f>WORKDAY(CL532,10)</f>
        <v>44231</v>
      </c>
      <c r="CR532" s="24" t="str">
        <f>IF(CO532&gt;0,WORKDAY(CM532,10),"-")</f>
        <v>-</v>
      </c>
      <c r="CS532" s="54"/>
      <c r="CT532" s="5"/>
      <c r="CU532" s="24" t="str">
        <f>IF(CT532&gt;0,WORKDAY(CQ532,10),"-")</f>
        <v>-</v>
      </c>
      <c r="CV532" s="24" t="str">
        <f>IF(CT532&gt;0,WORKDAY(CR532,10),"-")</f>
        <v>-</v>
      </c>
      <c r="CW532" s="54"/>
      <c r="CX532" s="5"/>
      <c r="CY532" s="34"/>
      <c r="CZ532" s="24" t="str">
        <f>IF(CX532&gt;0,WORKDAY(CU532,10),"-")</f>
        <v>-</v>
      </c>
      <c r="DA532" s="24" t="str">
        <f>IF(CX532&gt;0,WORKDAY(CV532,10),"-")</f>
        <v>-</v>
      </c>
      <c r="DB532" s="24"/>
      <c r="DC532" s="5"/>
      <c r="DD532" s="24" t="str">
        <f>IF(DC532&gt;0,WORKDAY(CZ532,10),"-")</f>
        <v>-</v>
      </c>
      <c r="DE532" s="24" t="str">
        <f>IF(DC532&gt;0,WORKDAY(DA532,10),"-")</f>
        <v>-</v>
      </c>
      <c r="DF532" s="5"/>
      <c r="DG532" s="5"/>
      <c r="DH532" s="54"/>
      <c r="DI532" s="24" t="str">
        <f>IF(DG532&gt;0,WORKDAY(DD532,10),"-")</f>
        <v>-</v>
      </c>
      <c r="DJ532" s="24" t="str">
        <f>IF(DG532&gt;0,WORKDAY(DE532,10),"-")</f>
        <v>-</v>
      </c>
      <c r="DK532" s="5"/>
      <c r="DL532" s="5"/>
      <c r="DM532" s="24" t="str">
        <f>IF(DL532&gt;0,WORKDAY(DI532,10),"-")</f>
        <v>-</v>
      </c>
      <c r="DN532" s="24" t="str">
        <f>IF(DL532&gt;0,WORKDAY(DJ532,10),"-")</f>
        <v>-</v>
      </c>
      <c r="DO532" s="5"/>
      <c r="DP532" s="5"/>
      <c r="DQ532" s="54"/>
      <c r="DR532" s="24" t="str">
        <f>IF(DP532&gt;0,WORKDAY(DM532,10),"-")</f>
        <v>-</v>
      </c>
      <c r="DS532" s="24" t="str">
        <f>IF(DP532&gt;0,WORKDAY(DN532,10),"-")</f>
        <v>-</v>
      </c>
      <c r="DT532" s="5"/>
      <c r="DU532" s="5"/>
      <c r="DV532" s="24" t="str">
        <f>IF(DU532&gt;0,WORKDAY(DR532,10),"-")</f>
        <v>-</v>
      </c>
      <c r="DW532" s="24" t="str">
        <f>IF(DU532&gt;0,WORKDAY(DS532,10),"-")</f>
        <v>-</v>
      </c>
      <c r="DX532" s="5"/>
      <c r="DY532" s="5"/>
      <c r="DZ532" s="54"/>
      <c r="EA532" s="24" t="str">
        <f>IF(DY532&gt;0,WORKDAY(DV532,10),"-")</f>
        <v>-</v>
      </c>
      <c r="EB532" s="24" t="str">
        <f>IF(DY532&gt;0,WORKDAY(DW532,10),"-")</f>
        <v>-</v>
      </c>
      <c r="EC532" s="5"/>
      <c r="ED532" s="5"/>
      <c r="EE532" s="24" t="str">
        <f>IF(ED532&gt;0,WORKDAY(EA532,10),"-")</f>
        <v>-</v>
      </c>
      <c r="EF532" s="24" t="str">
        <f>IF(ED532&gt;0,WORKDAY(EB532,10),"-")</f>
        <v>-</v>
      </c>
      <c r="EG532" s="5"/>
      <c r="EH532" s="5"/>
      <c r="EI532" s="54"/>
      <c r="EJ532" s="24" t="str">
        <f>IF(EH532&gt;0,WORKDAY(EE532,10),"-")</f>
        <v>-</v>
      </c>
      <c r="EK532" s="24" t="str">
        <f>IF(EH532&gt;0,WORKDAY(EF532,10),"-")</f>
        <v>-</v>
      </c>
      <c r="EL532" s="5"/>
      <c r="EM532" s="5"/>
      <c r="EN532" s="24" t="str">
        <f>IF(EM532&gt;0,WORKDAY(EJ532,10),"-")</f>
        <v>-</v>
      </c>
      <c r="EO532" s="24" t="str">
        <f>IF(EM532&gt;0,WORKDAY(EK532,10),"-")</f>
        <v>-</v>
      </c>
      <c r="EP532" s="5"/>
      <c r="EQ532" s="5"/>
      <c r="ER532" s="54"/>
      <c r="ES532" s="54"/>
      <c r="ET532" s="54"/>
      <c r="EU532" s="54"/>
      <c r="EV532" s="54"/>
      <c r="EW532" s="24"/>
      <c r="EX532" s="24"/>
      <c r="EY532" s="167"/>
      <c r="EZ532" s="167"/>
      <c r="FA532" s="193"/>
      <c r="FB532" s="214">
        <v>44232</v>
      </c>
      <c r="FC532" s="214">
        <f ca="1">IF(BK532&gt;0,IF(DC532&gt;0,WORKDAY(DB532,20),IF(CT532&gt;0,WORKDAY(CS532,30),IF(CO532&gt;0,WORKDAY(CN532,40),FB532))),"-")</f>
        <v>44232</v>
      </c>
      <c r="FD532" s="167"/>
      <c r="FE532" s="167"/>
      <c r="FF532" s="24" t="str">
        <f>IF(FE532&gt;0,WORKDAY(FB532,10),"-")</f>
        <v>-</v>
      </c>
      <c r="FG532" s="24" t="str">
        <f>IF(FE532&gt;0,WORKDAY(FC532,10),"-")</f>
        <v>-</v>
      </c>
      <c r="FH532" s="5"/>
      <c r="FI532" s="5"/>
      <c r="FJ532" s="34"/>
      <c r="FK532" s="24"/>
      <c r="FL532" s="24">
        <f>FK532</f>
        <v>0</v>
      </c>
      <c r="FM532" s="167"/>
      <c r="FN532" s="167"/>
      <c r="FO532" s="24" t="str">
        <f>IF(FN532&gt;0,WORKDAY(FK532,10),"-")</f>
        <v>-</v>
      </c>
      <c r="FP532" s="24" t="str">
        <f>IF(FN532&gt;0,WORKDAY(FL532,10),"-")</f>
        <v>-</v>
      </c>
      <c r="FQ532" s="5"/>
      <c r="FR532" s="5"/>
      <c r="FS532" s="54"/>
      <c r="FT532" s="24"/>
      <c r="FU532" s="24">
        <f>FT532</f>
        <v>0</v>
      </c>
      <c r="FV532" s="5"/>
      <c r="FW532" s="5"/>
      <c r="FX532" s="24" t="str">
        <f>IF(FW532&gt;0,WORKDAY(FT532,10),"-")</f>
        <v>-</v>
      </c>
      <c r="FY532" s="24" t="str">
        <f>IF(FW532&gt;0,WORKDAY(FU532,10),"-")</f>
        <v>-</v>
      </c>
      <c r="FZ532" s="5"/>
      <c r="GA532" s="5"/>
      <c r="GB532" s="54"/>
      <c r="GC532" s="54"/>
      <c r="GD532" s="54"/>
      <c r="GE532" s="54"/>
      <c r="GF532" s="54"/>
      <c r="GG532" s="54"/>
      <c r="GH532" s="54"/>
      <c r="GI532" s="54"/>
      <c r="GJ532" s="54"/>
      <c r="GK532" s="54"/>
      <c r="GL532" s="54"/>
      <c r="GM532" s="54"/>
      <c r="GN532" s="54"/>
      <c r="GO532" s="54"/>
      <c r="GP532" s="54"/>
      <c r="GQ532" s="54"/>
      <c r="GR532" s="54"/>
      <c r="GS532" s="54"/>
      <c r="GT532" s="54"/>
      <c r="GU532" s="54"/>
      <c r="GV532" s="54"/>
      <c r="GW532" s="54"/>
      <c r="GX532" s="54"/>
      <c r="GY532" s="54"/>
      <c r="GZ532" s="193"/>
      <c r="HA532" s="54"/>
      <c r="HB532" s="54"/>
      <c r="HC532" s="54"/>
      <c r="HD532" s="34">
        <f t="shared" ca="1" si="488"/>
        <v>1</v>
      </c>
      <c r="HE532" s="25">
        <f t="shared" ref="HE532:HE579" ca="1" si="514">IF(FQ532&gt;43101,(HD532/$HD$877)*$FQ$13,IF(FM532&gt;43101,(HD532/$HD$877)*$FM$13,IF(FH532&gt;43101,(HD532/$HD$877)*$FH$13,IF(FD532&gt;43101,(HD532/$HD$877)*$FD$13,IF(EP532&gt;43101,(HD532/$HD$877)*$EP$13,IF(EL532&gt;43101,(HD532/$HD$877)*$EL$13,IF(FM532&gt;43101,(EG532/$HD$877)*$EG$13,IF(EC532&gt;43101,(HD532/$HD$877)*$EC$13,IF(DX532&gt;43101,(HD532/$HD$877)*$DX$13,IF(DT532&gt;43101,(HD532/$HD$877)*$DT$13,IF(DO532&gt;43101,(HD532/$HD$877)*$DO$13,IF(DK532&gt;43101,(HD532/$HD$877)*$DK$13,IF(DF532&gt;43101,(HD532/$HD$877)*$DF$13,IF(DB532&gt;43101,(HD532/$HD$877)*$DB$13,IF(CW532&gt;43101,(HD532/$HD$877)*$CW$13,IF(CS532&gt;43101,(HD532/$HD$877)*$CS$13,IF(CN532&gt;43101,(HD532/$HD$877)*$CN$13,IF(BL532&gt;43101,(HD532/$HD$877)*$BL$13,0))))))))))))))))))</f>
        <v>6.8389057750759875E-4</v>
      </c>
      <c r="HF532" s="25">
        <f t="shared" ca="1" si="510"/>
        <v>1.5197568389057751E-3</v>
      </c>
      <c r="HG532" s="25">
        <f t="shared" ref="HG532:HG579" ca="1" si="515">IF(FQ532&gt;43101,(HD532/$HD$878)*$FQ$13,IF(FM532&gt;43101,(HD532/$HD$878)*$FM$13,IF(FH532&gt;43101,(HD532/$HD$878)*$FH$13,IF(FD532&gt;43101,(HD532/$HD$878)*$FD$13,IF(EP532&gt;43101,(HD532/$HD$878)*$EP$13,IF(EL532&gt;43101,(HD532/$HD$878)*$EL$13,IF(EG532&gt;43101,(HD532/$HD$878)*$EG$13,IF(EC532&gt;43101,(HD532/$HD$878)*$EC$13,IF(DX532&gt;43101,(HD532/$HD$878)*$DX$13,IF(DT532&gt;43101,(HD532/$HD$878)*$DT$13,IF(DO532&gt;43101,(HD532/$HD$878)*$DO$13,IF(DK532&gt;43101,(HD532/$HD$878)*$DK$13,IF(DF532&gt;43101,(HD532/$HD$878)*$DF$13,IF(DB532&gt;43101,(HD532/$HD$878)*$DB$13,IF(CW532&gt;43101,(HD532/$HD$878)*$CW$13,IF(CS532&gt;43101,(HD532/$HD$878)*$CS$13,IF(CN532&gt;43101,(HD532/$HD$878)*$CN$13,IF(BL532&gt;43101,(HD532/$HD$878)*$BL$13,0))))))))))))))))))</f>
        <v>9.0543259557344079E-4</v>
      </c>
      <c r="HH532" s="25">
        <f t="shared" ca="1" si="511"/>
        <v>2.012072434607646E-3</v>
      </c>
      <c r="HI532" s="25"/>
      <c r="HJ532" s="25"/>
      <c r="HK532" s="5"/>
      <c r="HL532" s="24">
        <f t="shared" ca="1" si="484"/>
        <v>44251</v>
      </c>
      <c r="HM532" s="107"/>
      <c r="HN532" s="85"/>
      <c r="HO532" s="204" t="str">
        <f t="shared" si="489"/>
        <v>ожидание A1</v>
      </c>
      <c r="HP532" s="204" t="str">
        <f t="shared" si="490"/>
        <v>не выгружено 00</v>
      </c>
      <c r="HQ532" s="182" t="str">
        <f t="shared" si="491"/>
        <v>выгружено A1</v>
      </c>
      <c r="HR532" s="182" t="str">
        <f t="shared" si="492"/>
        <v>ожидание A1</v>
      </c>
      <c r="HS532" s="182" t="b">
        <f t="shared" si="493"/>
        <v>0</v>
      </c>
      <c r="HT532" s="182" t="str">
        <f t="shared" si="494"/>
        <v>ожидание замечаний</v>
      </c>
      <c r="HU532" s="182" t="str">
        <f t="shared" si="495"/>
        <v>0055-P2-GA1-CPC-TRM-00666</v>
      </c>
      <c r="HV532" s="191">
        <f t="shared" si="496"/>
        <v>44251</v>
      </c>
      <c r="HW532" s="184" t="str">
        <f t="shared" si="497"/>
        <v>ожидание A1</v>
      </c>
      <c r="HX532" s="191" t="str">
        <f t="shared" si="498"/>
        <v>ожидание A1</v>
      </c>
      <c r="HY532" s="183"/>
      <c r="HZ532" s="182" t="str">
        <f t="shared" si="499"/>
        <v>выгружено</v>
      </c>
      <c r="IA532" s="182" t="str">
        <f t="shared" si="500"/>
        <v>A1</v>
      </c>
      <c r="IB532" s="182" t="str">
        <f t="shared" si="501"/>
        <v>ожидание замечаний к ревизии</v>
      </c>
      <c r="IC532" s="182" t="str">
        <f t="shared" si="502"/>
        <v>A1</v>
      </c>
      <c r="ID532" s="182" t="str">
        <f t="shared" si="503"/>
        <v>A1</v>
      </c>
      <c r="IE532" s="185" t="str">
        <f t="shared" si="504"/>
        <v>1</v>
      </c>
      <c r="IF532" s="135" t="s">
        <v>705</v>
      </c>
      <c r="IG532" s="181">
        <v>1</v>
      </c>
      <c r="IH532" s="85"/>
      <c r="II532" s="85"/>
      <c r="IJ532" s="85"/>
      <c r="IK532" s="85"/>
      <c r="IL532" s="85"/>
      <c r="IM532" s="85"/>
      <c r="IN532" s="85"/>
      <c r="IO532" s="85"/>
      <c r="IP532" s="85"/>
      <c r="IQ532" s="85"/>
      <c r="IR532" s="85"/>
      <c r="IS532" s="85"/>
      <c r="IT532" s="85"/>
      <c r="IU532" s="85"/>
      <c r="IV532" s="85"/>
      <c r="IW532" s="85"/>
      <c r="IX532" s="85"/>
      <c r="IY532" s="85"/>
      <c r="IZ532" s="85"/>
      <c r="JA532" s="85"/>
      <c r="JB532" s="85"/>
      <c r="JC532" s="85"/>
      <c r="JD532" s="85"/>
      <c r="JE532" s="85"/>
      <c r="JF532" s="85"/>
      <c r="JG532" s="85"/>
      <c r="JH532" s="85"/>
      <c r="JI532" s="85"/>
      <c r="JJ532" s="85"/>
      <c r="JK532" s="85"/>
      <c r="JL532" s="85"/>
      <c r="JM532" s="85"/>
      <c r="JN532" s="85"/>
      <c r="JO532" s="85"/>
      <c r="JP532" s="85"/>
      <c r="JQ532" s="85"/>
      <c r="JR532" s="85"/>
      <c r="JS532" s="85"/>
      <c r="JT532" s="85"/>
      <c r="JU532" s="85"/>
      <c r="JV532" s="85"/>
      <c r="JW532" s="85"/>
      <c r="JX532" s="85"/>
      <c r="JY532" s="85"/>
      <c r="JZ532" s="85"/>
      <c r="KA532" s="85"/>
      <c r="KB532" s="85"/>
      <c r="KC532" s="85"/>
    </row>
    <row r="533" spans="1:289" s="57" customFormat="1" ht="42.75" hidden="1" customHeight="1">
      <c r="A533" s="6"/>
      <c r="B533" s="19" t="s">
        <v>156</v>
      </c>
      <c r="C533" s="19" t="s">
        <v>157</v>
      </c>
      <c r="D533" s="5"/>
      <c r="E533" s="5"/>
      <c r="F533" s="5"/>
      <c r="G533" s="5"/>
      <c r="H533" s="5" t="s">
        <v>727</v>
      </c>
      <c r="I533" s="5" t="s">
        <v>736</v>
      </c>
      <c r="J533" s="5"/>
      <c r="K533" s="5"/>
      <c r="L533" s="5"/>
      <c r="M533" s="5"/>
      <c r="N533" s="5"/>
      <c r="O533" s="5"/>
      <c r="P533" s="5" t="s">
        <v>753</v>
      </c>
      <c r="Q533" s="5" t="s">
        <v>754</v>
      </c>
      <c r="R533" s="5" t="s">
        <v>205</v>
      </c>
      <c r="S533" s="5" t="s">
        <v>357</v>
      </c>
      <c r="T533" s="5" t="s">
        <v>726</v>
      </c>
      <c r="U533" s="5" t="s">
        <v>158</v>
      </c>
      <c r="V533" s="5"/>
      <c r="W533" s="19" t="str">
        <f>CONCATENATE(X533,"-",Y533,"-",Z533,AA533,,AB533,"-",AC533)</f>
        <v>5-11-JECC-0002</v>
      </c>
      <c r="X533" s="19" t="s">
        <v>755</v>
      </c>
      <c r="Y533" s="19" t="s">
        <v>184</v>
      </c>
      <c r="Z533" s="19" t="s">
        <v>177</v>
      </c>
      <c r="AA533" s="19" t="s">
        <v>303</v>
      </c>
      <c r="AB533" s="19"/>
      <c r="AC533" s="19" t="s">
        <v>192</v>
      </c>
      <c r="AD533" s="5"/>
      <c r="AE533" s="19">
        <v>4</v>
      </c>
      <c r="AF533" s="19" t="s">
        <v>180</v>
      </c>
      <c r="AG533" s="19" t="s">
        <v>184</v>
      </c>
      <c r="AH533" s="19">
        <v>522</v>
      </c>
      <c r="AI533" s="19" t="s">
        <v>192</v>
      </c>
      <c r="AJ533" s="5"/>
      <c r="AK533" s="5"/>
      <c r="AL533" s="5" t="s">
        <v>123</v>
      </c>
      <c r="AM533" s="5"/>
      <c r="AN533" s="5" t="s">
        <v>168</v>
      </c>
      <c r="AO533" s="5" t="str">
        <f>CONCATENATE("0055-",B533,"-",C533,"-","4",".",AE533,".",AF533,".",AG533,".",AH533,"-",AL533,".",AN533,"-",AI533)</f>
        <v>0055-CPC-GA1-4.4.3.11.522-ASK1.SP-0002</v>
      </c>
      <c r="AP533" s="5" t="str">
        <f>CONCATENATE("0055-",B533,"-",C533,"-","4",".",AE533,".",AF533,".",AG533,".",AH533,"-",AL533,"-",AN533,"-",AI533,"_",BD533,"_",U533)</f>
        <v>0055-CPC-GA1-4.4.3.11.522-ASK1-SP-0002_A1_ER</v>
      </c>
      <c r="AQ533" s="13" t="s">
        <v>513</v>
      </c>
      <c r="AR533" s="13" t="s">
        <v>515</v>
      </c>
      <c r="AS533" s="13"/>
      <c r="AT533" s="13"/>
      <c r="AU533" s="13" t="s">
        <v>319</v>
      </c>
      <c r="AV533" s="13" t="s">
        <v>334</v>
      </c>
      <c r="AW533" s="13" t="str">
        <f>CONCATENATE(AQ533," ",AS533,CHAR(10),W533,CHAR(10),AU533)</f>
        <v>AUCS Control Cabinet 
5-11-JECC-0002
List of elements</v>
      </c>
      <c r="AX533" s="13" t="str">
        <f>CONCATENATE(AR533," ",AT533,CHAR(10),W533,CHAR(10),AV533)</f>
        <v>Шкаф системный АСУ Э 
5-11-JECC-0002
Перечень элементов</v>
      </c>
      <c r="AY533" s="5"/>
      <c r="AZ533" s="5" t="s">
        <v>490</v>
      </c>
      <c r="BA533" s="5" t="s">
        <v>489</v>
      </c>
      <c r="BB533" s="5" t="str">
        <f>IF(FW533&gt;0,"02",IF(FN533&gt;0,"01",IF(FE533&gt;0,"00",IF(EM533&gt;0,"G1",IF(ED533&gt;0,"F1",IF(DU533&gt;0,"E1",IF(DL533&gt;0,"D1",IF(DC533&gt;0,"C1",IF(CT533&gt;0,"B1",IF(BM533&gt;0,"A1","-"))))))))))</f>
        <v>A1</v>
      </c>
      <c r="BC533" s="167" t="str">
        <f t="shared" si="512"/>
        <v>IFR</v>
      </c>
      <c r="BD533" s="5" t="str">
        <f t="shared" si="513"/>
        <v>A1</v>
      </c>
      <c r="BE533" s="5"/>
      <c r="BF533" s="5"/>
      <c r="BG533" s="12"/>
      <c r="BH533" s="5"/>
      <c r="BI533" s="5"/>
      <c r="BJ533" s="54">
        <f>FB533-(28+15)</f>
        <v>44189</v>
      </c>
      <c r="BK533" s="54">
        <f ca="1">IF(BM533&gt;0,BL533,IF(BJ533&lt;TODAY(),WORKDAY(TODAY(),10),BJ533))</f>
        <v>44251</v>
      </c>
      <c r="BL533" s="193">
        <v>44251</v>
      </c>
      <c r="BM533" s="167" t="s">
        <v>789</v>
      </c>
      <c r="BN533" s="167"/>
      <c r="BO533" s="167"/>
      <c r="BP533" s="167"/>
      <c r="BQ533" s="167"/>
      <c r="BR533" s="157"/>
      <c r="BS533" s="157"/>
      <c r="BT533" s="157"/>
      <c r="BU533" s="157"/>
      <c r="BV533" s="157"/>
      <c r="BW533" s="147"/>
      <c r="BX533" s="147"/>
      <c r="BY533" s="147"/>
      <c r="BZ533" s="147"/>
      <c r="CA533" s="147"/>
      <c r="CB533" s="125"/>
      <c r="CC533" s="125"/>
      <c r="CD533" s="125"/>
      <c r="CE533" s="125"/>
      <c r="CF533" s="125"/>
      <c r="CG533" s="125"/>
      <c r="CH533" s="125"/>
      <c r="CI533" s="125"/>
      <c r="CJ533" s="125"/>
      <c r="CK533" s="125"/>
      <c r="CL533" s="24">
        <f>WORKDAY(BJ533,20)</f>
        <v>44217</v>
      </c>
      <c r="CM533" s="24">
        <f ca="1">IF(BM533&gt;0,WORKDAY(BK533,10),"-")</f>
        <v>44265</v>
      </c>
      <c r="CN533" s="54"/>
      <c r="CO533" s="117"/>
      <c r="CP533" s="34"/>
      <c r="CQ533" s="24">
        <f>WORKDAY(CL533,10)</f>
        <v>44231</v>
      </c>
      <c r="CR533" s="24" t="str">
        <f>IF(CO533&gt;0,WORKDAY(CM533,10),"-")</f>
        <v>-</v>
      </c>
      <c r="CS533" s="54"/>
      <c r="CT533" s="5"/>
      <c r="CU533" s="24" t="str">
        <f>IF(CT533&gt;0,WORKDAY(CQ533,10),"-")</f>
        <v>-</v>
      </c>
      <c r="CV533" s="24" t="str">
        <f>IF(CT533&gt;0,WORKDAY(CR533,10),"-")</f>
        <v>-</v>
      </c>
      <c r="CW533" s="54"/>
      <c r="CX533" s="5"/>
      <c r="CY533" s="34"/>
      <c r="CZ533" s="24" t="str">
        <f>IF(CX533&gt;0,WORKDAY(CU533,10),"-")</f>
        <v>-</v>
      </c>
      <c r="DA533" s="24" t="str">
        <f>IF(CX533&gt;0,WORKDAY(CV533,10),"-")</f>
        <v>-</v>
      </c>
      <c r="DB533" s="24"/>
      <c r="DC533" s="5"/>
      <c r="DD533" s="24" t="str">
        <f>IF(DC533&gt;0,WORKDAY(CZ533,10),"-")</f>
        <v>-</v>
      </c>
      <c r="DE533" s="24" t="str">
        <f>IF(DC533&gt;0,WORKDAY(DA533,10),"-")</f>
        <v>-</v>
      </c>
      <c r="DF533" s="5"/>
      <c r="DG533" s="5"/>
      <c r="DH533" s="54"/>
      <c r="DI533" s="24" t="str">
        <f>IF(DG533&gt;0,WORKDAY(DD533,10),"-")</f>
        <v>-</v>
      </c>
      <c r="DJ533" s="24" t="str">
        <f>IF(DG533&gt;0,WORKDAY(DE533,10),"-")</f>
        <v>-</v>
      </c>
      <c r="DK533" s="5"/>
      <c r="DL533" s="5"/>
      <c r="DM533" s="24" t="str">
        <f>IF(DL533&gt;0,WORKDAY(DI533,10),"-")</f>
        <v>-</v>
      </c>
      <c r="DN533" s="24" t="str">
        <f>IF(DL533&gt;0,WORKDAY(DJ533,10),"-")</f>
        <v>-</v>
      </c>
      <c r="DO533" s="5"/>
      <c r="DP533" s="5"/>
      <c r="DQ533" s="54"/>
      <c r="DR533" s="24" t="str">
        <f>IF(DP533&gt;0,WORKDAY(DM533,10),"-")</f>
        <v>-</v>
      </c>
      <c r="DS533" s="24" t="str">
        <f>IF(DP533&gt;0,WORKDAY(DN533,10),"-")</f>
        <v>-</v>
      </c>
      <c r="DT533" s="5"/>
      <c r="DU533" s="5"/>
      <c r="DV533" s="24" t="str">
        <f>IF(DU533&gt;0,WORKDAY(DR533,10),"-")</f>
        <v>-</v>
      </c>
      <c r="DW533" s="24" t="str">
        <f>IF(DU533&gt;0,WORKDAY(DS533,10),"-")</f>
        <v>-</v>
      </c>
      <c r="DX533" s="5"/>
      <c r="DY533" s="5"/>
      <c r="DZ533" s="54"/>
      <c r="EA533" s="24" t="str">
        <f>IF(DY533&gt;0,WORKDAY(DV533,10),"-")</f>
        <v>-</v>
      </c>
      <c r="EB533" s="24" t="str">
        <f>IF(DY533&gt;0,WORKDAY(DW533,10),"-")</f>
        <v>-</v>
      </c>
      <c r="EC533" s="5"/>
      <c r="ED533" s="5"/>
      <c r="EE533" s="24" t="str">
        <f>IF(ED533&gt;0,WORKDAY(EA533,10),"-")</f>
        <v>-</v>
      </c>
      <c r="EF533" s="24" t="str">
        <f>IF(ED533&gt;0,WORKDAY(EB533,10),"-")</f>
        <v>-</v>
      </c>
      <c r="EG533" s="5"/>
      <c r="EH533" s="5"/>
      <c r="EI533" s="54"/>
      <c r="EJ533" s="24" t="str">
        <f>IF(EH533&gt;0,WORKDAY(EE533,10),"-")</f>
        <v>-</v>
      </c>
      <c r="EK533" s="24" t="str">
        <f>IF(EH533&gt;0,WORKDAY(EF533,10),"-")</f>
        <v>-</v>
      </c>
      <c r="EL533" s="5"/>
      <c r="EM533" s="5"/>
      <c r="EN533" s="24" t="str">
        <f>IF(EM533&gt;0,WORKDAY(EJ533,10),"-")</f>
        <v>-</v>
      </c>
      <c r="EO533" s="24" t="str">
        <f>IF(EM533&gt;0,WORKDAY(EK533,10),"-")</f>
        <v>-</v>
      </c>
      <c r="EP533" s="5"/>
      <c r="EQ533" s="5"/>
      <c r="ER533" s="54"/>
      <c r="ES533" s="54"/>
      <c r="ET533" s="54"/>
      <c r="EU533" s="54"/>
      <c r="EV533" s="54"/>
      <c r="EW533" s="24"/>
      <c r="EX533" s="24"/>
      <c r="EY533" s="167"/>
      <c r="EZ533" s="167"/>
      <c r="FA533" s="193"/>
      <c r="FB533" s="214">
        <v>44232</v>
      </c>
      <c r="FC533" s="214">
        <f ca="1">IF(BK533&gt;0,IF(DC533&gt;0,WORKDAY(DB533,20),IF(CT533&gt;0,WORKDAY(CS533,30),IF(CO533&gt;0,WORKDAY(CN533,40),FB533))),"-")</f>
        <v>44232</v>
      </c>
      <c r="FD533" s="167"/>
      <c r="FE533" s="167"/>
      <c r="FF533" s="24" t="str">
        <f>IF(FE533&gt;0,WORKDAY(FB533,10),"-")</f>
        <v>-</v>
      </c>
      <c r="FG533" s="24" t="str">
        <f>IF(FE533&gt;0,WORKDAY(FC533,10),"-")</f>
        <v>-</v>
      </c>
      <c r="FH533" s="5"/>
      <c r="FI533" s="5"/>
      <c r="FJ533" s="34"/>
      <c r="FK533" s="24"/>
      <c r="FL533" s="24">
        <f>FK533</f>
        <v>0</v>
      </c>
      <c r="FM533" s="5"/>
      <c r="FN533" s="5"/>
      <c r="FO533" s="24" t="str">
        <f>IF(FN533&gt;0,WORKDAY(FK533,10),"-")</f>
        <v>-</v>
      </c>
      <c r="FP533" s="24" t="str">
        <f>IF(FN533&gt;0,WORKDAY(FL533,10),"-")</f>
        <v>-</v>
      </c>
      <c r="FQ533" s="5"/>
      <c r="FR533" s="5"/>
      <c r="FS533" s="54"/>
      <c r="FT533" s="24"/>
      <c r="FU533" s="24">
        <f>FT533</f>
        <v>0</v>
      </c>
      <c r="FV533" s="5"/>
      <c r="FW533" s="5"/>
      <c r="FX533" s="24" t="str">
        <f>IF(FW533&gt;0,WORKDAY(FT533,10),"-")</f>
        <v>-</v>
      </c>
      <c r="FY533" s="24" t="str">
        <f>IF(FW533&gt;0,WORKDAY(FU533,10),"-")</f>
        <v>-</v>
      </c>
      <c r="FZ533" s="5"/>
      <c r="GA533" s="5"/>
      <c r="GB533" s="54"/>
      <c r="GC533" s="54"/>
      <c r="GD533" s="54"/>
      <c r="GE533" s="54"/>
      <c r="GF533" s="54"/>
      <c r="GG533" s="54"/>
      <c r="GH533" s="54"/>
      <c r="GI533" s="54"/>
      <c r="GJ533" s="54"/>
      <c r="GK533" s="54"/>
      <c r="GL533" s="54"/>
      <c r="GM533" s="54"/>
      <c r="GN533" s="54"/>
      <c r="GO533" s="54"/>
      <c r="GP533" s="54"/>
      <c r="GQ533" s="54"/>
      <c r="GR533" s="54"/>
      <c r="GS533" s="54"/>
      <c r="GT533" s="54"/>
      <c r="GU533" s="54"/>
      <c r="GV533" s="54"/>
      <c r="GW533" s="54"/>
      <c r="GX533" s="54"/>
      <c r="GY533" s="54"/>
      <c r="GZ533" s="193"/>
      <c r="HA533" s="54"/>
      <c r="HB533" s="54"/>
      <c r="HC533" s="54"/>
      <c r="HD533" s="34">
        <f t="shared" ca="1" si="488"/>
        <v>1</v>
      </c>
      <c r="HE533" s="25">
        <f t="shared" ca="1" si="514"/>
        <v>6.8389057750759875E-4</v>
      </c>
      <c r="HF533" s="25">
        <f t="shared" ca="1" si="510"/>
        <v>1.5197568389057751E-3</v>
      </c>
      <c r="HG533" s="25">
        <f t="shared" ca="1" si="515"/>
        <v>9.0543259557344079E-4</v>
      </c>
      <c r="HH533" s="25">
        <f t="shared" ca="1" si="511"/>
        <v>2.012072434607646E-3</v>
      </c>
      <c r="HI533" s="25"/>
      <c r="HJ533" s="25"/>
      <c r="HK533" s="5"/>
      <c r="HL533" s="24">
        <f t="shared" ca="1" si="484"/>
        <v>44251</v>
      </c>
      <c r="HM533" s="107"/>
      <c r="HN533" s="85"/>
      <c r="HO533" s="204" t="str">
        <f t="shared" si="489"/>
        <v>ожидание A1</v>
      </c>
      <c r="HP533" s="204" t="str">
        <f t="shared" si="490"/>
        <v>не выгружено 00</v>
      </c>
      <c r="HQ533" s="182" t="str">
        <f t="shared" si="491"/>
        <v>выгружено A1</v>
      </c>
      <c r="HR533" s="182" t="str">
        <f t="shared" si="492"/>
        <v>ожидание A1</v>
      </c>
      <c r="HS533" s="182" t="b">
        <f t="shared" si="493"/>
        <v>0</v>
      </c>
      <c r="HT533" s="182" t="str">
        <f t="shared" si="494"/>
        <v>ожидание замечаний</v>
      </c>
      <c r="HU533" s="182" t="str">
        <f t="shared" si="495"/>
        <v>0055-P2-GA1-CPC-TRM-00666</v>
      </c>
      <c r="HV533" s="191">
        <f t="shared" si="496"/>
        <v>44251</v>
      </c>
      <c r="HW533" s="184" t="str">
        <f t="shared" si="497"/>
        <v>ожидание A1</v>
      </c>
      <c r="HX533" s="191" t="str">
        <f t="shared" si="498"/>
        <v>ожидание A1</v>
      </c>
      <c r="HY533" s="183"/>
      <c r="HZ533" s="182" t="str">
        <f t="shared" si="499"/>
        <v>выгружено</v>
      </c>
      <c r="IA533" s="182" t="str">
        <f t="shared" si="500"/>
        <v>A1</v>
      </c>
      <c r="IB533" s="182" t="str">
        <f t="shared" si="501"/>
        <v>ожидание замечаний к ревизии</v>
      </c>
      <c r="IC533" s="182" t="str">
        <f t="shared" si="502"/>
        <v>A1</v>
      </c>
      <c r="ID533" s="182" t="str">
        <f t="shared" si="503"/>
        <v>A1</v>
      </c>
      <c r="IE533" s="185" t="str">
        <f t="shared" si="504"/>
        <v>1</v>
      </c>
      <c r="IF533" s="135" t="s">
        <v>705</v>
      </c>
      <c r="IG533" s="181">
        <v>1</v>
      </c>
      <c r="IH533" s="85"/>
      <c r="II533" s="85"/>
      <c r="IJ533" s="85"/>
      <c r="IK533" s="85"/>
      <c r="IL533" s="85"/>
      <c r="IM533" s="85"/>
      <c r="IN533" s="85"/>
      <c r="IO533" s="85"/>
      <c r="IP533" s="85"/>
      <c r="IQ533" s="85"/>
      <c r="IR533" s="85"/>
      <c r="IS533" s="85"/>
      <c r="IT533" s="85"/>
      <c r="IU533" s="85"/>
      <c r="IV533" s="85"/>
      <c r="IW533" s="85"/>
      <c r="IX533" s="85"/>
      <c r="IY533" s="85"/>
      <c r="IZ533" s="85"/>
      <c r="JA533" s="85"/>
      <c r="JB533" s="85"/>
      <c r="JC533" s="85"/>
      <c r="JD533" s="85"/>
      <c r="JE533" s="85"/>
      <c r="JF533" s="85"/>
      <c r="JG533" s="85"/>
      <c r="JH533" s="85"/>
      <c r="JI533" s="85"/>
      <c r="JJ533" s="85"/>
      <c r="JK533" s="85"/>
      <c r="JL533" s="85"/>
      <c r="JM533" s="85"/>
      <c r="JN533" s="85"/>
      <c r="JO533" s="85"/>
      <c r="JP533" s="85"/>
      <c r="JQ533" s="85"/>
      <c r="JR533" s="85"/>
      <c r="JS533" s="85"/>
      <c r="JT533" s="85"/>
      <c r="JU533" s="85"/>
      <c r="JV533" s="85"/>
      <c r="JW533" s="85"/>
      <c r="JX533" s="85"/>
      <c r="JY533" s="85"/>
      <c r="JZ533" s="85"/>
      <c r="KA533" s="85"/>
      <c r="KB533" s="85"/>
      <c r="KC533" s="85"/>
    </row>
    <row r="534" spans="1:289" s="57" customFormat="1" ht="42.75" hidden="1" customHeight="1">
      <c r="A534" s="6"/>
      <c r="B534" s="19" t="s">
        <v>156</v>
      </c>
      <c r="C534" s="19" t="s">
        <v>157</v>
      </c>
      <c r="D534" s="5"/>
      <c r="E534" s="5"/>
      <c r="F534" s="5"/>
      <c r="G534" s="5"/>
      <c r="H534" s="5" t="s">
        <v>727</v>
      </c>
      <c r="I534" s="5" t="s">
        <v>736</v>
      </c>
      <c r="J534" s="5"/>
      <c r="K534" s="5"/>
      <c r="L534" s="5"/>
      <c r="M534" s="5"/>
      <c r="N534" s="5"/>
      <c r="O534" s="5"/>
      <c r="P534" s="5" t="s">
        <v>753</v>
      </c>
      <c r="Q534" s="5" t="s">
        <v>754</v>
      </c>
      <c r="R534" s="5" t="s">
        <v>205</v>
      </c>
      <c r="S534" s="5" t="s">
        <v>357</v>
      </c>
      <c r="T534" s="5" t="s">
        <v>726</v>
      </c>
      <c r="U534" s="5" t="s">
        <v>158</v>
      </c>
      <c r="V534" s="5"/>
      <c r="W534" s="19" t="str">
        <f>CONCATENATE(X534,"-",Y534,"-",Z534,AA534,,AB534,"-",AC534)</f>
        <v>5-11-JECC-0002</v>
      </c>
      <c r="X534" s="19" t="s">
        <v>755</v>
      </c>
      <c r="Y534" s="19" t="s">
        <v>184</v>
      </c>
      <c r="Z534" s="19" t="s">
        <v>177</v>
      </c>
      <c r="AA534" s="19" t="s">
        <v>303</v>
      </c>
      <c r="AB534" s="19"/>
      <c r="AC534" s="19" t="s">
        <v>192</v>
      </c>
      <c r="AD534" s="5"/>
      <c r="AE534" s="19">
        <v>4</v>
      </c>
      <c r="AF534" s="19" t="s">
        <v>180</v>
      </c>
      <c r="AG534" s="19" t="s">
        <v>184</v>
      </c>
      <c r="AH534" s="19">
        <v>522</v>
      </c>
      <c r="AI534" s="19" t="s">
        <v>192</v>
      </c>
      <c r="AJ534" s="5"/>
      <c r="AK534" s="5"/>
      <c r="AL534" s="5" t="s">
        <v>123</v>
      </c>
      <c r="AM534" s="5"/>
      <c r="AN534" s="5" t="s">
        <v>169</v>
      </c>
      <c r="AO534" s="5" t="str">
        <f>CONCATENATE("0055-",B534,"-",C534,"-","4",".",AE534,".",AF534,".",AG534,".",AH534,"-",AL534,".",AN534,"-",AI534)</f>
        <v>0055-CPC-GA1-4.4.3.11.522-ASK1.V0-0002</v>
      </c>
      <c r="AP534" s="5" t="str">
        <f>CONCATENATE("0055-",B534,"-",C534,"-","4",".",AE534,".",AF534,".",AG534,".",AH534,"-",AL534,"-",AN534,"-",AI534,"_",BD534,"_",U534)</f>
        <v>0055-CPC-GA1-4.4.3.11.522-ASK1-V0-0002_A1_ER</v>
      </c>
      <c r="AQ534" s="13" t="s">
        <v>513</v>
      </c>
      <c r="AR534" s="13" t="s">
        <v>515</v>
      </c>
      <c r="AS534" s="13"/>
      <c r="AT534" s="13"/>
      <c r="AU534" s="13" t="s">
        <v>320</v>
      </c>
      <c r="AV534" s="13" t="s">
        <v>335</v>
      </c>
      <c r="AW534" s="13" t="str">
        <f>CONCATENATE(AQ534," ",AS534,CHAR(10),W534,CHAR(10),AU534)</f>
        <v>AUCS Control Cabinet 
5-11-JECC-0002
General view drawings</v>
      </c>
      <c r="AX534" s="13" t="str">
        <f>CONCATENATE(AR534," ",AT534,CHAR(10),W534,CHAR(10),AV534)</f>
        <v>Шкаф системный АСУ Э 
5-11-JECC-0002
Чертеж общего вида</v>
      </c>
      <c r="AY534" s="5"/>
      <c r="AZ534" s="5" t="s">
        <v>490</v>
      </c>
      <c r="BA534" s="5" t="s">
        <v>489</v>
      </c>
      <c r="BB534" s="5" t="str">
        <f>IF(FW534&gt;0,"02",IF(FN534&gt;0,"01",IF(FE534&gt;0,"00",IF(EM534&gt;0,"G1",IF(ED534&gt;0,"F1",IF(DU534&gt;0,"E1",IF(DL534&gt;0,"D1",IF(DC534&gt;0,"C1",IF(CT534&gt;0,"B1",IF(BM534&gt;0,"A1","-"))))))))))</f>
        <v>A1</v>
      </c>
      <c r="BC534" s="167" t="str">
        <f t="shared" si="512"/>
        <v>IFR</v>
      </c>
      <c r="BD534" s="5" t="str">
        <f t="shared" si="513"/>
        <v>A1</v>
      </c>
      <c r="BE534" s="5"/>
      <c r="BF534" s="5"/>
      <c r="BG534" s="12"/>
      <c r="BH534" s="5"/>
      <c r="BI534" s="5"/>
      <c r="BJ534" s="54">
        <f>FB534-(28+15)</f>
        <v>44189</v>
      </c>
      <c r="BK534" s="54">
        <f ca="1">IF(BM534&gt;0,BL534,IF(BJ534&lt;TODAY(),WORKDAY(TODAY(),10),BJ534))</f>
        <v>44251</v>
      </c>
      <c r="BL534" s="193">
        <v>44251</v>
      </c>
      <c r="BM534" s="167" t="s">
        <v>789</v>
      </c>
      <c r="BN534" s="167"/>
      <c r="BO534" s="167"/>
      <c r="BP534" s="167"/>
      <c r="BQ534" s="167"/>
      <c r="BR534" s="157"/>
      <c r="BS534" s="157"/>
      <c r="BT534" s="157"/>
      <c r="BU534" s="157"/>
      <c r="BV534" s="157"/>
      <c r="BW534" s="147"/>
      <c r="BX534" s="147"/>
      <c r="BY534" s="147"/>
      <c r="BZ534" s="147"/>
      <c r="CA534" s="147"/>
      <c r="CB534" s="125"/>
      <c r="CC534" s="125"/>
      <c r="CD534" s="125"/>
      <c r="CE534" s="125"/>
      <c r="CF534" s="125"/>
      <c r="CG534" s="125"/>
      <c r="CH534" s="125"/>
      <c r="CI534" s="125"/>
      <c r="CJ534" s="125"/>
      <c r="CK534" s="125"/>
      <c r="CL534" s="24">
        <f>WORKDAY(BJ534,20)</f>
        <v>44217</v>
      </c>
      <c r="CM534" s="24">
        <f ca="1">IF(BM534&gt;0,WORKDAY(BK534,10),"-")</f>
        <v>44265</v>
      </c>
      <c r="CN534" s="54"/>
      <c r="CO534" s="117"/>
      <c r="CP534" s="34"/>
      <c r="CQ534" s="24">
        <f>WORKDAY(CL534,10)</f>
        <v>44231</v>
      </c>
      <c r="CR534" s="24" t="str">
        <f>IF(CO534&gt;0,WORKDAY(CM534,10),"-")</f>
        <v>-</v>
      </c>
      <c r="CS534" s="54"/>
      <c r="CT534" s="5"/>
      <c r="CU534" s="24" t="str">
        <f>IF(CT534&gt;0,WORKDAY(CQ534,10),"-")</f>
        <v>-</v>
      </c>
      <c r="CV534" s="24" t="str">
        <f>IF(CT534&gt;0,WORKDAY(CR534,10),"-")</f>
        <v>-</v>
      </c>
      <c r="CW534" s="54"/>
      <c r="CX534" s="5"/>
      <c r="CY534" s="34"/>
      <c r="CZ534" s="24" t="str">
        <f>IF(CX534&gt;0,WORKDAY(CU534,10),"-")</f>
        <v>-</v>
      </c>
      <c r="DA534" s="24" t="str">
        <f>IF(CX534&gt;0,WORKDAY(CV534,10),"-")</f>
        <v>-</v>
      </c>
      <c r="DB534" s="24"/>
      <c r="DC534" s="5"/>
      <c r="DD534" s="24" t="str">
        <f>IF(DC534&gt;0,WORKDAY(CZ534,10),"-")</f>
        <v>-</v>
      </c>
      <c r="DE534" s="24" t="str">
        <f>IF(DC534&gt;0,WORKDAY(DA534,10),"-")</f>
        <v>-</v>
      </c>
      <c r="DF534" s="5"/>
      <c r="DG534" s="5"/>
      <c r="DH534" s="54"/>
      <c r="DI534" s="24" t="str">
        <f>IF(DG534&gt;0,WORKDAY(DD534,10),"-")</f>
        <v>-</v>
      </c>
      <c r="DJ534" s="24" t="str">
        <f>IF(DG534&gt;0,WORKDAY(DE534,10),"-")</f>
        <v>-</v>
      </c>
      <c r="DK534" s="5"/>
      <c r="DL534" s="5"/>
      <c r="DM534" s="24" t="str">
        <f>IF(DL534&gt;0,WORKDAY(DI534,10),"-")</f>
        <v>-</v>
      </c>
      <c r="DN534" s="24" t="str">
        <f>IF(DL534&gt;0,WORKDAY(DJ534,10),"-")</f>
        <v>-</v>
      </c>
      <c r="DO534" s="5"/>
      <c r="DP534" s="5"/>
      <c r="DQ534" s="54"/>
      <c r="DR534" s="24" t="str">
        <f>IF(DP534&gt;0,WORKDAY(DM534,10),"-")</f>
        <v>-</v>
      </c>
      <c r="DS534" s="24" t="str">
        <f>IF(DP534&gt;0,WORKDAY(DN534,10),"-")</f>
        <v>-</v>
      </c>
      <c r="DT534" s="5"/>
      <c r="DU534" s="5"/>
      <c r="DV534" s="24" t="str">
        <f>IF(DU534&gt;0,WORKDAY(DR534,10),"-")</f>
        <v>-</v>
      </c>
      <c r="DW534" s="24" t="str">
        <f>IF(DU534&gt;0,WORKDAY(DS534,10),"-")</f>
        <v>-</v>
      </c>
      <c r="DX534" s="5"/>
      <c r="DY534" s="5"/>
      <c r="DZ534" s="54"/>
      <c r="EA534" s="24" t="str">
        <f>IF(DY534&gt;0,WORKDAY(DV534,10),"-")</f>
        <v>-</v>
      </c>
      <c r="EB534" s="24" t="str">
        <f>IF(DY534&gt;0,WORKDAY(DW534,10),"-")</f>
        <v>-</v>
      </c>
      <c r="EC534" s="5"/>
      <c r="ED534" s="5"/>
      <c r="EE534" s="24" t="str">
        <f>IF(ED534&gt;0,WORKDAY(EA534,10),"-")</f>
        <v>-</v>
      </c>
      <c r="EF534" s="24" t="str">
        <f>IF(ED534&gt;0,WORKDAY(EB534,10),"-")</f>
        <v>-</v>
      </c>
      <c r="EG534" s="5"/>
      <c r="EH534" s="5"/>
      <c r="EI534" s="54"/>
      <c r="EJ534" s="24" t="str">
        <f>IF(EH534&gt;0,WORKDAY(EE534,10),"-")</f>
        <v>-</v>
      </c>
      <c r="EK534" s="24" t="str">
        <f>IF(EH534&gt;0,WORKDAY(EF534,10),"-")</f>
        <v>-</v>
      </c>
      <c r="EL534" s="5"/>
      <c r="EM534" s="5"/>
      <c r="EN534" s="24" t="str">
        <f>IF(EM534&gt;0,WORKDAY(EJ534,10),"-")</f>
        <v>-</v>
      </c>
      <c r="EO534" s="24" t="str">
        <f>IF(EM534&gt;0,WORKDAY(EK534,10),"-")</f>
        <v>-</v>
      </c>
      <c r="EP534" s="5"/>
      <c r="EQ534" s="5"/>
      <c r="ER534" s="54"/>
      <c r="ES534" s="54"/>
      <c r="ET534" s="54"/>
      <c r="EU534" s="54"/>
      <c r="EV534" s="54"/>
      <c r="EW534" s="24"/>
      <c r="EX534" s="24"/>
      <c r="EY534" s="167"/>
      <c r="EZ534" s="167"/>
      <c r="FA534" s="193"/>
      <c r="FB534" s="214">
        <v>44232</v>
      </c>
      <c r="FC534" s="214">
        <f ca="1">IF(BK534&gt;0,IF(DC534&gt;0,WORKDAY(DB534,20),IF(CT534&gt;0,WORKDAY(CS534,30),IF(CO534&gt;0,WORKDAY(CN534,40),FB534))),"-")</f>
        <v>44232</v>
      </c>
      <c r="FD534" s="167"/>
      <c r="FE534" s="167"/>
      <c r="FF534" s="24" t="str">
        <f>IF(FE534&gt;0,WORKDAY(FB534,10),"-")</f>
        <v>-</v>
      </c>
      <c r="FG534" s="24" t="str">
        <f>IF(FE534&gt;0,WORKDAY(FC534,10),"-")</f>
        <v>-</v>
      </c>
      <c r="FH534" s="5"/>
      <c r="FI534" s="5"/>
      <c r="FJ534" s="34"/>
      <c r="FK534" s="24"/>
      <c r="FL534" s="24">
        <f>FK534</f>
        <v>0</v>
      </c>
      <c r="FM534" s="5"/>
      <c r="FN534" s="5"/>
      <c r="FO534" s="24" t="str">
        <f>IF(FN534&gt;0,WORKDAY(FK534,10),"-")</f>
        <v>-</v>
      </c>
      <c r="FP534" s="24" t="str">
        <f>IF(FN534&gt;0,WORKDAY(FL534,10),"-")</f>
        <v>-</v>
      </c>
      <c r="FQ534" s="5"/>
      <c r="FR534" s="5"/>
      <c r="FS534" s="54"/>
      <c r="FT534" s="24"/>
      <c r="FU534" s="24">
        <f>FT534</f>
        <v>0</v>
      </c>
      <c r="FV534" s="5"/>
      <c r="FW534" s="5"/>
      <c r="FX534" s="24" t="str">
        <f>IF(FW534&gt;0,WORKDAY(FT534,10),"-")</f>
        <v>-</v>
      </c>
      <c r="FY534" s="24" t="str">
        <f>IF(FW534&gt;0,WORKDAY(FU534,10),"-")</f>
        <v>-</v>
      </c>
      <c r="FZ534" s="5"/>
      <c r="GA534" s="5"/>
      <c r="GB534" s="54"/>
      <c r="GC534" s="54"/>
      <c r="GD534" s="54"/>
      <c r="GE534" s="54"/>
      <c r="GF534" s="54"/>
      <c r="GG534" s="54"/>
      <c r="GH534" s="54"/>
      <c r="GI534" s="54"/>
      <c r="GJ534" s="54"/>
      <c r="GK534" s="54"/>
      <c r="GL534" s="54"/>
      <c r="GM534" s="54"/>
      <c r="GN534" s="54"/>
      <c r="GO534" s="54"/>
      <c r="GP534" s="54"/>
      <c r="GQ534" s="54"/>
      <c r="GR534" s="54"/>
      <c r="GS534" s="54"/>
      <c r="GT534" s="54"/>
      <c r="GU534" s="54"/>
      <c r="GV534" s="54"/>
      <c r="GW534" s="54"/>
      <c r="GX534" s="54"/>
      <c r="GY534" s="54"/>
      <c r="GZ534" s="193"/>
      <c r="HA534" s="54"/>
      <c r="HB534" s="54"/>
      <c r="HC534" s="54"/>
      <c r="HD534" s="34">
        <f t="shared" ca="1" si="488"/>
        <v>1</v>
      </c>
      <c r="HE534" s="25">
        <f t="shared" ca="1" si="514"/>
        <v>6.8389057750759875E-4</v>
      </c>
      <c r="HF534" s="25">
        <f t="shared" ca="1" si="510"/>
        <v>1.5197568389057751E-3</v>
      </c>
      <c r="HG534" s="25">
        <f t="shared" ca="1" si="515"/>
        <v>9.0543259557344079E-4</v>
      </c>
      <c r="HH534" s="25">
        <f t="shared" ca="1" si="511"/>
        <v>2.012072434607646E-3</v>
      </c>
      <c r="HI534" s="25"/>
      <c r="HJ534" s="25"/>
      <c r="HK534" s="5"/>
      <c r="HL534" s="24">
        <f t="shared" ca="1" si="484"/>
        <v>44251</v>
      </c>
      <c r="HM534" s="107"/>
      <c r="HN534" s="85"/>
      <c r="HO534" s="204" t="str">
        <f t="shared" si="489"/>
        <v>ожидание A1</v>
      </c>
      <c r="HP534" s="204" t="str">
        <f t="shared" si="490"/>
        <v>не выгружено 00</v>
      </c>
      <c r="HQ534" s="182" t="str">
        <f t="shared" si="491"/>
        <v>выгружено A1</v>
      </c>
      <c r="HR534" s="182" t="str">
        <f t="shared" si="492"/>
        <v>ожидание A1</v>
      </c>
      <c r="HS534" s="182" t="b">
        <f t="shared" si="493"/>
        <v>0</v>
      </c>
      <c r="HT534" s="182" t="str">
        <f t="shared" si="494"/>
        <v>ожидание замечаний</v>
      </c>
      <c r="HU534" s="182" t="str">
        <f t="shared" si="495"/>
        <v>0055-P2-GA1-CPC-TRM-00666</v>
      </c>
      <c r="HV534" s="191">
        <f t="shared" si="496"/>
        <v>44251</v>
      </c>
      <c r="HW534" s="184" t="str">
        <f t="shared" si="497"/>
        <v>ожидание A1</v>
      </c>
      <c r="HX534" s="191" t="str">
        <f t="shared" si="498"/>
        <v>ожидание A1</v>
      </c>
      <c r="HY534" s="183"/>
      <c r="HZ534" s="182" t="str">
        <f t="shared" si="499"/>
        <v>выгружено</v>
      </c>
      <c r="IA534" s="182" t="str">
        <f t="shared" si="500"/>
        <v>A1</v>
      </c>
      <c r="IB534" s="182" t="str">
        <f t="shared" si="501"/>
        <v>ожидание замечаний к ревизии</v>
      </c>
      <c r="IC534" s="182" t="str">
        <f t="shared" si="502"/>
        <v>A1</v>
      </c>
      <c r="ID534" s="182" t="str">
        <f t="shared" si="503"/>
        <v>A1</v>
      </c>
      <c r="IE534" s="185" t="str">
        <f t="shared" si="504"/>
        <v>1</v>
      </c>
      <c r="IF534" s="135" t="s">
        <v>705</v>
      </c>
      <c r="IG534" s="181">
        <v>1</v>
      </c>
      <c r="IH534" s="85"/>
      <c r="II534" s="85"/>
      <c r="IJ534" s="85"/>
      <c r="IK534" s="85"/>
      <c r="IL534" s="85"/>
      <c r="IM534" s="85"/>
      <c r="IN534" s="85"/>
      <c r="IO534" s="85"/>
      <c r="IP534" s="85"/>
      <c r="IQ534" s="85"/>
      <c r="IR534" s="85"/>
      <c r="IS534" s="85"/>
      <c r="IT534" s="85"/>
      <c r="IU534" s="85"/>
      <c r="IV534" s="85"/>
      <c r="IW534" s="85"/>
      <c r="IX534" s="85"/>
      <c r="IY534" s="85"/>
      <c r="IZ534" s="85"/>
      <c r="JA534" s="85"/>
      <c r="JB534" s="85"/>
      <c r="JC534" s="85"/>
      <c r="JD534" s="85"/>
      <c r="JE534" s="85"/>
      <c r="JF534" s="85"/>
      <c r="JG534" s="85"/>
      <c r="JH534" s="85"/>
      <c r="JI534" s="85"/>
      <c r="JJ534" s="85"/>
      <c r="JK534" s="85"/>
      <c r="JL534" s="85"/>
      <c r="JM534" s="85"/>
      <c r="JN534" s="85"/>
      <c r="JO534" s="85"/>
      <c r="JP534" s="85"/>
      <c r="JQ534" s="85"/>
      <c r="JR534" s="85"/>
      <c r="JS534" s="85"/>
      <c r="JT534" s="85"/>
      <c r="JU534" s="85"/>
      <c r="JV534" s="85"/>
      <c r="JW534" s="85"/>
      <c r="JX534" s="85"/>
      <c r="JY534" s="85"/>
      <c r="JZ534" s="85"/>
      <c r="KA534" s="85"/>
      <c r="KB534" s="85"/>
      <c r="KC534" s="85"/>
    </row>
    <row r="535" spans="1:289" s="57" customFormat="1" ht="42.75" hidden="1" customHeight="1">
      <c r="A535" s="6"/>
      <c r="B535" s="19" t="s">
        <v>156</v>
      </c>
      <c r="C535" s="19" t="s">
        <v>157</v>
      </c>
      <c r="D535" s="5"/>
      <c r="E535" s="5"/>
      <c r="F535" s="5"/>
      <c r="G535" s="5"/>
      <c r="H535" s="5" t="s">
        <v>727</v>
      </c>
      <c r="I535" s="5" t="s">
        <v>736</v>
      </c>
      <c r="J535" s="5"/>
      <c r="K535" s="5"/>
      <c r="L535" s="5"/>
      <c r="M535" s="5"/>
      <c r="N535" s="5"/>
      <c r="O535" s="5"/>
      <c r="P535" s="5" t="s">
        <v>753</v>
      </c>
      <c r="Q535" s="5" t="s">
        <v>754</v>
      </c>
      <c r="R535" s="5" t="s">
        <v>205</v>
      </c>
      <c r="S535" s="5" t="s">
        <v>357</v>
      </c>
      <c r="T535" s="5" t="s">
        <v>726</v>
      </c>
      <c r="U535" s="5" t="s">
        <v>158</v>
      </c>
      <c r="V535" s="5"/>
      <c r="W535" s="19" t="str">
        <f>CONCATENATE(X535,"-",Y535,"-",Z535,AA535,,AB535,"-",AC535)</f>
        <v>5-11-JECC-0002</v>
      </c>
      <c r="X535" s="19" t="s">
        <v>755</v>
      </c>
      <c r="Y535" s="19" t="s">
        <v>184</v>
      </c>
      <c r="Z535" s="19" t="s">
        <v>177</v>
      </c>
      <c r="AA535" s="19" t="s">
        <v>303</v>
      </c>
      <c r="AB535" s="19"/>
      <c r="AC535" s="19" t="s">
        <v>192</v>
      </c>
      <c r="AD535" s="5"/>
      <c r="AE535" s="19">
        <v>4</v>
      </c>
      <c r="AF535" s="19" t="s">
        <v>180</v>
      </c>
      <c r="AG535" s="19" t="s">
        <v>184</v>
      </c>
      <c r="AH535" s="19">
        <v>522</v>
      </c>
      <c r="AI535" s="19" t="s">
        <v>192</v>
      </c>
      <c r="AJ535" s="5"/>
      <c r="AK535" s="5"/>
      <c r="AL535" s="5" t="s">
        <v>123</v>
      </c>
      <c r="AM535" s="5"/>
      <c r="AN535" s="5" t="s">
        <v>170</v>
      </c>
      <c r="AO535" s="5" t="str">
        <f>CONCATENATE("0055-",B535,"-",C535,"-","4",".",AE535,".",AF535,".",AG535,".",AH535,"-",AL535,".",AN535,"-",AI535)</f>
        <v>0055-CPC-GA1-4.4.3.11.522-ASK1.SB-0002</v>
      </c>
      <c r="AP535" s="5" t="str">
        <f>CONCATENATE("0055-",B535,"-",C535,"-","4",".",AE535,".",AF535,".",AG535,".",AH535,"-",AL535,"-",AN535,"-",AI535,"_",BD535,"_",U535)</f>
        <v>0055-CPC-GA1-4.4.3.11.522-ASK1-SB-0002_A1_ER</v>
      </c>
      <c r="AQ535" s="13" t="s">
        <v>513</v>
      </c>
      <c r="AR535" s="13" t="s">
        <v>515</v>
      </c>
      <c r="AS535" s="13"/>
      <c r="AT535" s="13"/>
      <c r="AU535" s="13" t="s">
        <v>321</v>
      </c>
      <c r="AV535" s="13" t="s">
        <v>336</v>
      </c>
      <c r="AW535" s="13" t="str">
        <f>CONCATENATE(AQ535," ",AS535,CHAR(10),W535,CHAR(10),AU535)</f>
        <v>AUCS Control Cabinet 
5-11-JECC-0002
Electrical circuits</v>
      </c>
      <c r="AX535" s="13" t="str">
        <f>CONCATENATE(AR535," ",AT535,CHAR(10),W535,CHAR(10),AV535)</f>
        <v>Шкаф системный АСУ Э 
5-11-JECC-0002
Схема электрическая принципиальная</v>
      </c>
      <c r="AY535" s="5"/>
      <c r="AZ535" s="5" t="s">
        <v>490</v>
      </c>
      <c r="BA535" s="5" t="s">
        <v>489</v>
      </c>
      <c r="BB535" s="5" t="str">
        <f>IF(FW535&gt;0,"02",IF(FN535&gt;0,"01",IF(FE535&gt;0,"00",IF(EM535&gt;0,"G1",IF(ED535&gt;0,"F1",IF(DU535&gt;0,"E1",IF(DL535&gt;0,"D1",IF(DC535&gt;0,"C1",IF(CT535&gt;0,"B1",IF(BM535&gt;0,"A1","-"))))))))))</f>
        <v>A1</v>
      </c>
      <c r="BC535" s="167" t="str">
        <f t="shared" si="512"/>
        <v>IFR</v>
      </c>
      <c r="BD535" s="5" t="str">
        <f t="shared" si="513"/>
        <v>A1</v>
      </c>
      <c r="BE535" s="5"/>
      <c r="BF535" s="5"/>
      <c r="BG535" s="12"/>
      <c r="BH535" s="5"/>
      <c r="BI535" s="5"/>
      <c r="BJ535" s="54">
        <f>FB535-(28+15)</f>
        <v>44189</v>
      </c>
      <c r="BK535" s="54">
        <f ca="1">IF(BM535&gt;0,BL535,IF(BJ535&lt;TODAY(),WORKDAY(TODAY(),10),BJ535))</f>
        <v>44251</v>
      </c>
      <c r="BL535" s="193">
        <v>44251</v>
      </c>
      <c r="BM535" s="167" t="s">
        <v>789</v>
      </c>
      <c r="BN535" s="167"/>
      <c r="BO535" s="167"/>
      <c r="BP535" s="167"/>
      <c r="BQ535" s="167"/>
      <c r="BR535" s="157"/>
      <c r="BS535" s="157"/>
      <c r="BT535" s="157"/>
      <c r="BU535" s="157"/>
      <c r="BV535" s="157"/>
      <c r="BW535" s="147"/>
      <c r="BX535" s="147"/>
      <c r="BY535" s="147"/>
      <c r="BZ535" s="147"/>
      <c r="CA535" s="147"/>
      <c r="CB535" s="125"/>
      <c r="CC535" s="125"/>
      <c r="CD535" s="125"/>
      <c r="CE535" s="125"/>
      <c r="CF535" s="125"/>
      <c r="CG535" s="125"/>
      <c r="CH535" s="125"/>
      <c r="CI535" s="125"/>
      <c r="CJ535" s="125"/>
      <c r="CK535" s="125"/>
      <c r="CL535" s="24">
        <f>WORKDAY(BJ535,20)</f>
        <v>44217</v>
      </c>
      <c r="CM535" s="24">
        <f ca="1">IF(BM535&gt;0,WORKDAY(BK535,10),"-")</f>
        <v>44265</v>
      </c>
      <c r="CN535" s="54"/>
      <c r="CO535" s="117"/>
      <c r="CP535" s="34"/>
      <c r="CQ535" s="24">
        <f>WORKDAY(CL535,10)</f>
        <v>44231</v>
      </c>
      <c r="CR535" s="24" t="str">
        <f>IF(CO535&gt;0,WORKDAY(CM535,10),"-")</f>
        <v>-</v>
      </c>
      <c r="CS535" s="54"/>
      <c r="CT535" s="5"/>
      <c r="CU535" s="24" t="str">
        <f>IF(CT535&gt;0,WORKDAY(CQ535,10),"-")</f>
        <v>-</v>
      </c>
      <c r="CV535" s="24" t="str">
        <f>IF(CT535&gt;0,WORKDAY(CR535,10),"-")</f>
        <v>-</v>
      </c>
      <c r="CW535" s="54"/>
      <c r="CX535" s="5"/>
      <c r="CY535" s="34"/>
      <c r="CZ535" s="24" t="str">
        <f>IF(CX535&gt;0,WORKDAY(CU535,10),"-")</f>
        <v>-</v>
      </c>
      <c r="DA535" s="24" t="str">
        <f>IF(CX535&gt;0,WORKDAY(CV535,10),"-")</f>
        <v>-</v>
      </c>
      <c r="DB535" s="24"/>
      <c r="DC535" s="5"/>
      <c r="DD535" s="24" t="str">
        <f>IF(DC535&gt;0,WORKDAY(CZ535,10),"-")</f>
        <v>-</v>
      </c>
      <c r="DE535" s="24" t="str">
        <f>IF(DC535&gt;0,WORKDAY(DA535,10),"-")</f>
        <v>-</v>
      </c>
      <c r="DF535" s="5"/>
      <c r="DG535" s="5"/>
      <c r="DH535" s="54"/>
      <c r="DI535" s="24" t="str">
        <f>IF(DG535&gt;0,WORKDAY(DD535,10),"-")</f>
        <v>-</v>
      </c>
      <c r="DJ535" s="24" t="str">
        <f>IF(DG535&gt;0,WORKDAY(DE535,10),"-")</f>
        <v>-</v>
      </c>
      <c r="DK535" s="5"/>
      <c r="DL535" s="5"/>
      <c r="DM535" s="24" t="str">
        <f>IF(DL535&gt;0,WORKDAY(DI535,10),"-")</f>
        <v>-</v>
      </c>
      <c r="DN535" s="24" t="str">
        <f>IF(DL535&gt;0,WORKDAY(DJ535,10),"-")</f>
        <v>-</v>
      </c>
      <c r="DO535" s="5"/>
      <c r="DP535" s="5"/>
      <c r="DQ535" s="54"/>
      <c r="DR535" s="24" t="str">
        <f>IF(DP535&gt;0,WORKDAY(DM535,10),"-")</f>
        <v>-</v>
      </c>
      <c r="DS535" s="24" t="str">
        <f>IF(DP535&gt;0,WORKDAY(DN535,10),"-")</f>
        <v>-</v>
      </c>
      <c r="DT535" s="5"/>
      <c r="DU535" s="5"/>
      <c r="DV535" s="24" t="str">
        <f>IF(DU535&gt;0,WORKDAY(DR535,10),"-")</f>
        <v>-</v>
      </c>
      <c r="DW535" s="24" t="str">
        <f>IF(DU535&gt;0,WORKDAY(DS535,10),"-")</f>
        <v>-</v>
      </c>
      <c r="DX535" s="5"/>
      <c r="DY535" s="5"/>
      <c r="DZ535" s="54"/>
      <c r="EA535" s="24" t="str">
        <f>IF(DY535&gt;0,WORKDAY(DV535,10),"-")</f>
        <v>-</v>
      </c>
      <c r="EB535" s="24" t="str">
        <f>IF(DY535&gt;0,WORKDAY(DW535,10),"-")</f>
        <v>-</v>
      </c>
      <c r="EC535" s="5"/>
      <c r="ED535" s="5"/>
      <c r="EE535" s="24" t="str">
        <f>IF(ED535&gt;0,WORKDAY(EA535,10),"-")</f>
        <v>-</v>
      </c>
      <c r="EF535" s="24" t="str">
        <f>IF(ED535&gt;0,WORKDAY(EB535,10),"-")</f>
        <v>-</v>
      </c>
      <c r="EG535" s="5"/>
      <c r="EH535" s="5"/>
      <c r="EI535" s="54"/>
      <c r="EJ535" s="24" t="str">
        <f>IF(EH535&gt;0,WORKDAY(EE535,10),"-")</f>
        <v>-</v>
      </c>
      <c r="EK535" s="24" t="str">
        <f>IF(EH535&gt;0,WORKDAY(EF535,10),"-")</f>
        <v>-</v>
      </c>
      <c r="EL535" s="5"/>
      <c r="EM535" s="5"/>
      <c r="EN535" s="24" t="str">
        <f>IF(EM535&gt;0,WORKDAY(EJ535,10),"-")</f>
        <v>-</v>
      </c>
      <c r="EO535" s="24" t="str">
        <f>IF(EM535&gt;0,WORKDAY(EK535,10),"-")</f>
        <v>-</v>
      </c>
      <c r="EP535" s="5"/>
      <c r="EQ535" s="5"/>
      <c r="ER535" s="54"/>
      <c r="ES535" s="54"/>
      <c r="ET535" s="54"/>
      <c r="EU535" s="54"/>
      <c r="EV535" s="54"/>
      <c r="EW535" s="24"/>
      <c r="EX535" s="24"/>
      <c r="EY535" s="167"/>
      <c r="EZ535" s="167"/>
      <c r="FA535" s="193"/>
      <c r="FB535" s="214">
        <v>44232</v>
      </c>
      <c r="FC535" s="214">
        <f ca="1">IF(BK535&gt;0,IF(DC535&gt;0,WORKDAY(DB535,20),IF(CT535&gt;0,WORKDAY(CS535,30),IF(CO535&gt;0,WORKDAY(CN535,40),FB535))),"-")</f>
        <v>44232</v>
      </c>
      <c r="FD535" s="167"/>
      <c r="FE535" s="167"/>
      <c r="FF535" s="24" t="str">
        <f>IF(FE535&gt;0,WORKDAY(FB535,10),"-")</f>
        <v>-</v>
      </c>
      <c r="FG535" s="24" t="str">
        <f>IF(FE535&gt;0,WORKDAY(FC535,10),"-")</f>
        <v>-</v>
      </c>
      <c r="FH535" s="5"/>
      <c r="FI535" s="5"/>
      <c r="FJ535" s="34"/>
      <c r="FK535" s="24"/>
      <c r="FL535" s="24">
        <f>FK535</f>
        <v>0</v>
      </c>
      <c r="FM535" s="5"/>
      <c r="FN535" s="5"/>
      <c r="FO535" s="24" t="str">
        <f>IF(FN535&gt;0,WORKDAY(FK535,10),"-")</f>
        <v>-</v>
      </c>
      <c r="FP535" s="24" t="str">
        <f>IF(FN535&gt;0,WORKDAY(FL535,10),"-")</f>
        <v>-</v>
      </c>
      <c r="FQ535" s="5"/>
      <c r="FR535" s="5"/>
      <c r="FS535" s="54"/>
      <c r="FT535" s="24"/>
      <c r="FU535" s="24">
        <f>FT535</f>
        <v>0</v>
      </c>
      <c r="FV535" s="5"/>
      <c r="FW535" s="5"/>
      <c r="FX535" s="24" t="str">
        <f>IF(FW535&gt;0,WORKDAY(FT535,10),"-")</f>
        <v>-</v>
      </c>
      <c r="FY535" s="24" t="str">
        <f>IF(FW535&gt;0,WORKDAY(FU535,10),"-")</f>
        <v>-</v>
      </c>
      <c r="FZ535" s="5"/>
      <c r="GA535" s="5"/>
      <c r="GB535" s="54"/>
      <c r="GC535" s="54"/>
      <c r="GD535" s="54"/>
      <c r="GE535" s="54"/>
      <c r="GF535" s="54"/>
      <c r="GG535" s="54"/>
      <c r="GH535" s="54"/>
      <c r="GI535" s="54"/>
      <c r="GJ535" s="54"/>
      <c r="GK535" s="54"/>
      <c r="GL535" s="54"/>
      <c r="GM535" s="54"/>
      <c r="GN535" s="54"/>
      <c r="GO535" s="54"/>
      <c r="GP535" s="54"/>
      <c r="GQ535" s="54"/>
      <c r="GR535" s="54"/>
      <c r="GS535" s="54"/>
      <c r="GT535" s="54"/>
      <c r="GU535" s="54"/>
      <c r="GV535" s="54"/>
      <c r="GW535" s="54"/>
      <c r="GX535" s="54"/>
      <c r="GY535" s="54"/>
      <c r="GZ535" s="193"/>
      <c r="HA535" s="54"/>
      <c r="HB535" s="54"/>
      <c r="HC535" s="54"/>
      <c r="HD535" s="34">
        <f t="shared" ca="1" si="488"/>
        <v>1</v>
      </c>
      <c r="HE535" s="25">
        <f t="shared" ca="1" si="514"/>
        <v>6.8389057750759875E-4</v>
      </c>
      <c r="HF535" s="25">
        <f t="shared" ca="1" si="510"/>
        <v>1.5197568389057751E-3</v>
      </c>
      <c r="HG535" s="25">
        <f t="shared" ca="1" si="515"/>
        <v>9.0543259557344079E-4</v>
      </c>
      <c r="HH535" s="25">
        <f t="shared" ca="1" si="511"/>
        <v>2.012072434607646E-3</v>
      </c>
      <c r="HI535" s="25"/>
      <c r="HJ535" s="25"/>
      <c r="HK535" s="5"/>
      <c r="HL535" s="24">
        <f t="shared" ca="1" si="484"/>
        <v>44251</v>
      </c>
      <c r="HM535" s="107"/>
      <c r="HN535" s="85"/>
      <c r="HO535" s="204" t="str">
        <f t="shared" si="489"/>
        <v>ожидание A1</v>
      </c>
      <c r="HP535" s="204" t="str">
        <f t="shared" si="490"/>
        <v>не выгружено 00</v>
      </c>
      <c r="HQ535" s="182" t="str">
        <f t="shared" si="491"/>
        <v>выгружено A1</v>
      </c>
      <c r="HR535" s="182" t="str">
        <f t="shared" si="492"/>
        <v>ожидание A1</v>
      </c>
      <c r="HS535" s="182" t="b">
        <f t="shared" si="493"/>
        <v>0</v>
      </c>
      <c r="HT535" s="182" t="str">
        <f t="shared" si="494"/>
        <v>ожидание замечаний</v>
      </c>
      <c r="HU535" s="182" t="str">
        <f t="shared" si="495"/>
        <v>0055-P2-GA1-CPC-TRM-00666</v>
      </c>
      <c r="HV535" s="191">
        <f t="shared" si="496"/>
        <v>44251</v>
      </c>
      <c r="HW535" s="184" t="str">
        <f t="shared" si="497"/>
        <v>ожидание A1</v>
      </c>
      <c r="HX535" s="191" t="str">
        <f t="shared" si="498"/>
        <v>ожидание A1</v>
      </c>
      <c r="HY535" s="183"/>
      <c r="HZ535" s="182" t="str">
        <f t="shared" si="499"/>
        <v>выгружено</v>
      </c>
      <c r="IA535" s="182" t="str">
        <f t="shared" si="500"/>
        <v>A1</v>
      </c>
      <c r="IB535" s="182" t="str">
        <f t="shared" si="501"/>
        <v>ожидание замечаний к ревизии</v>
      </c>
      <c r="IC535" s="182" t="str">
        <f t="shared" si="502"/>
        <v>A1</v>
      </c>
      <c r="ID535" s="182" t="str">
        <f t="shared" si="503"/>
        <v>A1</v>
      </c>
      <c r="IE535" s="185" t="str">
        <f t="shared" si="504"/>
        <v>1</v>
      </c>
      <c r="IF535" s="135" t="s">
        <v>705</v>
      </c>
      <c r="IG535" s="181">
        <v>1</v>
      </c>
      <c r="IH535" s="85"/>
      <c r="II535" s="85"/>
      <c r="IJ535" s="85"/>
      <c r="IK535" s="85"/>
      <c r="IL535" s="85"/>
      <c r="IM535" s="85"/>
      <c r="IN535" s="85"/>
      <c r="IO535" s="85"/>
      <c r="IP535" s="85"/>
      <c r="IQ535" s="85"/>
      <c r="IR535" s="85"/>
      <c r="IS535" s="85"/>
      <c r="IT535" s="85"/>
      <c r="IU535" s="85"/>
      <c r="IV535" s="85"/>
      <c r="IW535" s="85"/>
      <c r="IX535" s="85"/>
      <c r="IY535" s="85"/>
      <c r="IZ535" s="85"/>
      <c r="JA535" s="85"/>
      <c r="JB535" s="85"/>
      <c r="JC535" s="85"/>
      <c r="JD535" s="85"/>
      <c r="JE535" s="85"/>
      <c r="JF535" s="85"/>
      <c r="JG535" s="85"/>
      <c r="JH535" s="85"/>
      <c r="JI535" s="85"/>
      <c r="JJ535" s="85"/>
      <c r="JK535" s="85"/>
      <c r="JL535" s="85"/>
      <c r="JM535" s="85"/>
      <c r="JN535" s="85"/>
      <c r="JO535" s="85"/>
      <c r="JP535" s="85"/>
      <c r="JQ535" s="85"/>
      <c r="JR535" s="85"/>
      <c r="JS535" s="85"/>
      <c r="JT535" s="85"/>
      <c r="JU535" s="85"/>
      <c r="JV535" s="85"/>
      <c r="JW535" s="85"/>
      <c r="JX535" s="85"/>
      <c r="JY535" s="85"/>
      <c r="JZ535" s="85"/>
      <c r="KA535" s="85"/>
      <c r="KB535" s="85"/>
      <c r="KC535" s="85"/>
    </row>
    <row r="536" spans="1:289" s="57" customFormat="1" ht="42.75" hidden="1" customHeight="1">
      <c r="A536" s="6"/>
      <c r="B536" s="19" t="s">
        <v>156</v>
      </c>
      <c r="C536" s="19" t="s">
        <v>157</v>
      </c>
      <c r="D536" s="5"/>
      <c r="E536" s="5"/>
      <c r="F536" s="5"/>
      <c r="G536" s="5"/>
      <c r="H536" s="5" t="s">
        <v>727</v>
      </c>
      <c r="I536" s="5" t="s">
        <v>736</v>
      </c>
      <c r="J536" s="5"/>
      <c r="K536" s="5"/>
      <c r="L536" s="5"/>
      <c r="M536" s="5"/>
      <c r="N536" s="5"/>
      <c r="O536" s="5"/>
      <c r="P536" s="5" t="s">
        <v>753</v>
      </c>
      <c r="Q536" s="5" t="s">
        <v>754</v>
      </c>
      <c r="R536" s="5" t="s">
        <v>205</v>
      </c>
      <c r="S536" s="5" t="s">
        <v>357</v>
      </c>
      <c r="T536" s="5" t="s">
        <v>726</v>
      </c>
      <c r="U536" s="5" t="s">
        <v>158</v>
      </c>
      <c r="V536" s="5"/>
      <c r="W536" s="19" t="str">
        <f>CONCATENATE(X536,"-",Y536,"-",Z536,AA536,,AB536,"-",AC536)</f>
        <v>5-11-JECC-0002</v>
      </c>
      <c r="X536" s="19" t="s">
        <v>755</v>
      </c>
      <c r="Y536" s="19" t="s">
        <v>184</v>
      </c>
      <c r="Z536" s="19" t="s">
        <v>177</v>
      </c>
      <c r="AA536" s="19" t="s">
        <v>303</v>
      </c>
      <c r="AB536" s="19"/>
      <c r="AC536" s="19" t="s">
        <v>192</v>
      </c>
      <c r="AD536" s="5"/>
      <c r="AE536" s="19">
        <v>4</v>
      </c>
      <c r="AF536" s="19" t="s">
        <v>180</v>
      </c>
      <c r="AG536" s="19" t="s">
        <v>184</v>
      </c>
      <c r="AH536" s="19">
        <v>522</v>
      </c>
      <c r="AI536" s="19" t="s">
        <v>192</v>
      </c>
      <c r="AJ536" s="5"/>
      <c r="AK536" s="5"/>
      <c r="AL536" s="5" t="s">
        <v>123</v>
      </c>
      <c r="AM536" s="5"/>
      <c r="AN536" s="5" t="s">
        <v>546</v>
      </c>
      <c r="AO536" s="5" t="str">
        <f>CONCATENATE("0055-",B536,"-",C536,"-","4",".",AE536,".",AF536,".",AG536,".",AH536,"-",AL536,".",AN536,"-",AI536)</f>
        <v>0055-CPC-GA1-4.4.3.11.522-ASK1.JH-0002</v>
      </c>
      <c r="AP536" s="5" t="str">
        <f>CONCATENATE("0055-",B536,"-",C536,"-","4",".",AE536,".",AF536,".",AG536,".",AH536,"-",AL536,"-",AN536,"-",AI536,"_",BD536,"_",U536)</f>
        <v>0055-CPC-GA1-4.4.3.11.522-ASK1-JH-0002_-_ER</v>
      </c>
      <c r="AQ536" s="13" t="s">
        <v>513</v>
      </c>
      <c r="AR536" s="13" t="s">
        <v>515</v>
      </c>
      <c r="AS536" s="13"/>
      <c r="AT536" s="13"/>
      <c r="AU536" s="13" t="s">
        <v>286</v>
      </c>
      <c r="AV536" s="13" t="s">
        <v>287</v>
      </c>
      <c r="AW536" s="13" t="str">
        <f>CONCATENATE(AQ536," ",AS536,CHAR(10),W536,CHAR(10),AU536)</f>
        <v>AUCS Control Cabinet 
5-11-JECC-0002
Passport</v>
      </c>
      <c r="AX536" s="13" t="str">
        <f>CONCATENATE(AR536," ",AT536,CHAR(10),W536,CHAR(10),AV536)</f>
        <v>Шкаф системный АСУ Э 
5-11-JECC-0002
Паспорт</v>
      </c>
      <c r="AY536" s="5"/>
      <c r="AZ536" s="5" t="s">
        <v>490</v>
      </c>
      <c r="BA536" s="5" t="s">
        <v>489</v>
      </c>
      <c r="BB536" s="5" t="str">
        <f>IF(FW536&gt;0,"02",IF(FN536&gt;0,"01",IF(FE536&gt;0,"00",IF(EM536&gt;0,"G1",IF(ED536&gt;0,"F1",IF(DU536&gt;0,"E1",IF(DL536&gt;0,"D1",IF(DC536&gt;0,"C1",IF(CT536&gt;0,"B1",IF(BM536&gt;0,"A1","-"))))))))))</f>
        <v>-</v>
      </c>
      <c r="BC536" s="167" t="str">
        <f t="shared" si="512"/>
        <v>-</v>
      </c>
      <c r="BD536" s="5" t="str">
        <f t="shared" si="513"/>
        <v>-</v>
      </c>
      <c r="BE536" s="5"/>
      <c r="BF536" s="5"/>
      <c r="BG536" s="12"/>
      <c r="BH536" s="5"/>
      <c r="BI536" s="5"/>
      <c r="BJ536" s="54">
        <f>FB536-(28+15)</f>
        <v>44227</v>
      </c>
      <c r="BK536" s="54">
        <f ca="1">IF(BM536&gt;0,BL536,IF(BJ536&lt;TODAY(),WORKDAY(TODAY(),10),BJ536))</f>
        <v>44294</v>
      </c>
      <c r="BL536" s="54"/>
      <c r="BM536" s="5"/>
      <c r="BN536" s="167"/>
      <c r="BO536" s="167"/>
      <c r="BP536" s="167"/>
      <c r="BQ536" s="167"/>
      <c r="BR536" s="157"/>
      <c r="BS536" s="157"/>
      <c r="BT536" s="157"/>
      <c r="BU536" s="157"/>
      <c r="BV536" s="157"/>
      <c r="BW536" s="147"/>
      <c r="BX536" s="147"/>
      <c r="BY536" s="147"/>
      <c r="BZ536" s="147"/>
      <c r="CA536" s="147"/>
      <c r="CB536" s="125"/>
      <c r="CC536" s="125"/>
      <c r="CD536" s="125"/>
      <c r="CE536" s="125"/>
      <c r="CF536" s="125"/>
      <c r="CG536" s="125"/>
      <c r="CH536" s="125"/>
      <c r="CI536" s="125"/>
      <c r="CJ536" s="125"/>
      <c r="CK536" s="125"/>
      <c r="CL536" s="24">
        <f>WORKDAY(BJ536,20)</f>
        <v>44253</v>
      </c>
      <c r="CM536" s="24" t="str">
        <f>IF(BM536&gt;0,WORKDAY(BK536,10),"-")</f>
        <v>-</v>
      </c>
      <c r="CN536" s="54"/>
      <c r="CO536" s="117"/>
      <c r="CP536" s="34">
        <v>3</v>
      </c>
      <c r="CQ536" s="24">
        <f>WORKDAY(CL536,10)</f>
        <v>44267</v>
      </c>
      <c r="CR536" s="24" t="str">
        <f>IF(CO536&gt;0,WORKDAY(CM536,10),"-")</f>
        <v>-</v>
      </c>
      <c r="CS536" s="54"/>
      <c r="CT536" s="5"/>
      <c r="CU536" s="24" t="str">
        <f>IF(CT536&gt;0,WORKDAY(CQ536,10),"-")</f>
        <v>-</v>
      </c>
      <c r="CV536" s="24" t="str">
        <f>IF(CT536&gt;0,WORKDAY(CR536,10),"-")</f>
        <v>-</v>
      </c>
      <c r="CW536" s="54"/>
      <c r="CX536" s="5"/>
      <c r="CY536" s="34"/>
      <c r="CZ536" s="24" t="str">
        <f>IF(CX536&gt;0,WORKDAY(CU536,10),"-")</f>
        <v>-</v>
      </c>
      <c r="DA536" s="24" t="str">
        <f>IF(CX536&gt;0,WORKDAY(CV536,10),"-")</f>
        <v>-</v>
      </c>
      <c r="DB536" s="24"/>
      <c r="DC536" s="5"/>
      <c r="DD536" s="24" t="str">
        <f>IF(DC536&gt;0,WORKDAY(CZ536,10),"-")</f>
        <v>-</v>
      </c>
      <c r="DE536" s="24" t="str">
        <f>IF(DC536&gt;0,WORKDAY(DA536,10),"-")</f>
        <v>-</v>
      </c>
      <c r="DF536" s="5"/>
      <c r="DG536" s="5"/>
      <c r="DH536" s="54"/>
      <c r="DI536" s="24" t="str">
        <f>IF(DG536&gt;0,WORKDAY(DD536,10),"-")</f>
        <v>-</v>
      </c>
      <c r="DJ536" s="24" t="str">
        <f>IF(DG536&gt;0,WORKDAY(DE536,10),"-")</f>
        <v>-</v>
      </c>
      <c r="DK536" s="5"/>
      <c r="DL536" s="5"/>
      <c r="DM536" s="24" t="str">
        <f>IF(DL536&gt;0,WORKDAY(DI536,10),"-")</f>
        <v>-</v>
      </c>
      <c r="DN536" s="24" t="str">
        <f>IF(DL536&gt;0,WORKDAY(DJ536,10),"-")</f>
        <v>-</v>
      </c>
      <c r="DO536" s="5"/>
      <c r="DP536" s="5"/>
      <c r="DQ536" s="54"/>
      <c r="DR536" s="24" t="str">
        <f>IF(DP536&gt;0,WORKDAY(DM536,10),"-")</f>
        <v>-</v>
      </c>
      <c r="DS536" s="24" t="str">
        <f>IF(DP536&gt;0,WORKDAY(DN536,10),"-")</f>
        <v>-</v>
      </c>
      <c r="DT536" s="5"/>
      <c r="DU536" s="5"/>
      <c r="DV536" s="24" t="str">
        <f>IF(DU536&gt;0,WORKDAY(DR536,10),"-")</f>
        <v>-</v>
      </c>
      <c r="DW536" s="24" t="str">
        <f>IF(DU536&gt;0,WORKDAY(DS536,10),"-")</f>
        <v>-</v>
      </c>
      <c r="DX536" s="5"/>
      <c r="DY536" s="5"/>
      <c r="DZ536" s="54"/>
      <c r="EA536" s="24" t="str">
        <f>IF(DY536&gt;0,WORKDAY(DV536,10),"-")</f>
        <v>-</v>
      </c>
      <c r="EB536" s="24" t="str">
        <f>IF(DY536&gt;0,WORKDAY(DW536,10),"-")</f>
        <v>-</v>
      </c>
      <c r="EC536" s="5"/>
      <c r="ED536" s="5"/>
      <c r="EE536" s="24" t="str">
        <f>IF(ED536&gt;0,WORKDAY(EA536,10),"-")</f>
        <v>-</v>
      </c>
      <c r="EF536" s="24" t="str">
        <f>IF(ED536&gt;0,WORKDAY(EB536,10),"-")</f>
        <v>-</v>
      </c>
      <c r="EG536" s="5"/>
      <c r="EH536" s="5"/>
      <c r="EI536" s="54"/>
      <c r="EJ536" s="24" t="str">
        <f>IF(EH536&gt;0,WORKDAY(EE536,10),"-")</f>
        <v>-</v>
      </c>
      <c r="EK536" s="24" t="str">
        <f>IF(EH536&gt;0,WORKDAY(EF536,10),"-")</f>
        <v>-</v>
      </c>
      <c r="EL536" s="5"/>
      <c r="EM536" s="5"/>
      <c r="EN536" s="24" t="str">
        <f>IF(EM536&gt;0,WORKDAY(EJ536,10),"-")</f>
        <v>-</v>
      </c>
      <c r="EO536" s="24" t="str">
        <f>IF(EM536&gt;0,WORKDAY(EK536,10),"-")</f>
        <v>-</v>
      </c>
      <c r="EP536" s="5"/>
      <c r="EQ536" s="5"/>
      <c r="ER536" s="54"/>
      <c r="ES536" s="54"/>
      <c r="ET536" s="54"/>
      <c r="EU536" s="54"/>
      <c r="EV536" s="54"/>
      <c r="EW536" s="24"/>
      <c r="EX536" s="24"/>
      <c r="EY536" s="167"/>
      <c r="EZ536" s="167"/>
      <c r="FA536" s="193"/>
      <c r="FB536" s="214">
        <v>44270</v>
      </c>
      <c r="FC536" s="214">
        <f ca="1">IF(BK536&gt;0,IF(DC536&gt;0,WORKDAY(DB536,20),IF(CT536&gt;0,WORKDAY(CS536,30),IF(CO536&gt;0,WORKDAY(CN536,40),FB536))),"-")</f>
        <v>44270</v>
      </c>
      <c r="FD536" s="167"/>
      <c r="FE536" s="167"/>
      <c r="FF536" s="24" t="str">
        <f>IF(FE536&gt;0,WORKDAY(FB536,10),"-")</f>
        <v>-</v>
      </c>
      <c r="FG536" s="24" t="str">
        <f>IF(FE536&gt;0,WORKDAY(FC536,10),"-")</f>
        <v>-</v>
      </c>
      <c r="FH536" s="167"/>
      <c r="FI536" s="5"/>
      <c r="FJ536" s="34">
        <v>1</v>
      </c>
      <c r="FK536" s="24"/>
      <c r="FL536" s="24">
        <f>FK536</f>
        <v>0</v>
      </c>
      <c r="FM536" s="5"/>
      <c r="FN536" s="5"/>
      <c r="FO536" s="24" t="str">
        <f>IF(FN536&gt;0,WORKDAY(FK536,10),"-")</f>
        <v>-</v>
      </c>
      <c r="FP536" s="24" t="str">
        <f>IF(FN536&gt;0,WORKDAY(FL536,10),"-")</f>
        <v>-</v>
      </c>
      <c r="FQ536" s="5"/>
      <c r="FR536" s="5"/>
      <c r="FS536" s="54"/>
      <c r="FT536" s="24"/>
      <c r="FU536" s="24">
        <f>FT536</f>
        <v>0</v>
      </c>
      <c r="FV536" s="5"/>
      <c r="FW536" s="5"/>
      <c r="FX536" s="24" t="str">
        <f>IF(FW536&gt;0,WORKDAY(FT536,10),"-")</f>
        <v>-</v>
      </c>
      <c r="FY536" s="24" t="str">
        <f>IF(FW536&gt;0,WORKDAY(FU536,10),"-")</f>
        <v>-</v>
      </c>
      <c r="FZ536" s="5"/>
      <c r="GA536" s="5"/>
      <c r="GB536" s="54"/>
      <c r="GC536" s="54"/>
      <c r="GD536" s="54"/>
      <c r="GE536" s="54"/>
      <c r="GF536" s="54"/>
      <c r="GG536" s="54"/>
      <c r="GH536" s="54"/>
      <c r="GI536" s="54"/>
      <c r="GJ536" s="54"/>
      <c r="GK536" s="54"/>
      <c r="GL536" s="54"/>
      <c r="GM536" s="54"/>
      <c r="GN536" s="54"/>
      <c r="GO536" s="54"/>
      <c r="GP536" s="54"/>
      <c r="GQ536" s="54"/>
      <c r="GR536" s="54"/>
      <c r="GS536" s="54"/>
      <c r="GT536" s="54"/>
      <c r="GU536" s="54"/>
      <c r="GV536" s="54"/>
      <c r="GW536" s="54"/>
      <c r="GX536" s="54"/>
      <c r="GY536" s="54"/>
      <c r="GZ536" s="193"/>
      <c r="HA536" s="54"/>
      <c r="HB536" s="54"/>
      <c r="HC536" s="54"/>
      <c r="HD536" s="34">
        <f t="shared" ca="1" si="488"/>
        <v>1</v>
      </c>
      <c r="HE536" s="25">
        <f t="shared" si="514"/>
        <v>0</v>
      </c>
      <c r="HF536" s="25">
        <f t="shared" ca="1" si="510"/>
        <v>1.5197568389057751E-3</v>
      </c>
      <c r="HG536" s="25">
        <f t="shared" si="515"/>
        <v>0</v>
      </c>
      <c r="HH536" s="25">
        <f t="shared" ca="1" si="511"/>
        <v>2.012072434607646E-3</v>
      </c>
      <c r="HI536" s="25"/>
      <c r="HJ536" s="25"/>
      <c r="HK536" s="5"/>
      <c r="HL536" s="24" t="str">
        <f t="shared" ca="1" si="484"/>
        <v>-</v>
      </c>
      <c r="HM536" s="107"/>
      <c r="HN536" s="85"/>
      <c r="HO536" s="204" t="str">
        <f t="shared" si="489"/>
        <v>не выгружено A1</v>
      </c>
      <c r="HP536" s="204" t="str">
        <f t="shared" si="490"/>
        <v>не выгружено 00</v>
      </c>
      <c r="HQ536" s="182" t="str">
        <f t="shared" si="491"/>
        <v>не выгружено A1</v>
      </c>
      <c r="HR536" s="182" t="str">
        <f t="shared" si="492"/>
        <v>не выгружено A1</v>
      </c>
      <c r="HS536" s="182" t="b">
        <f t="shared" si="493"/>
        <v>0</v>
      </c>
      <c r="HT536" s="182" t="str">
        <f t="shared" si="494"/>
        <v>не выгружено A1</v>
      </c>
      <c r="HU536" s="182" t="str">
        <f t="shared" si="495"/>
        <v>не выгружено A1</v>
      </c>
      <c r="HV536" s="191" t="str">
        <f t="shared" si="496"/>
        <v>не выгружено A1</v>
      </c>
      <c r="HW536" s="184" t="str">
        <f t="shared" si="497"/>
        <v>не выгружено A1</v>
      </c>
      <c r="HX536" s="191" t="str">
        <f t="shared" si="498"/>
        <v>не выгружено A1</v>
      </c>
      <c r="HY536" s="183"/>
      <c r="HZ536" s="182" t="str">
        <f t="shared" si="499"/>
        <v>не выгружено</v>
      </c>
      <c r="IA536" s="182" t="str">
        <f t="shared" si="500"/>
        <v>A1</v>
      </c>
      <c r="IB536" s="182" t="str">
        <f t="shared" si="501"/>
        <v>не выгружено</v>
      </c>
      <c r="IC536" s="182" t="str">
        <f t="shared" si="502"/>
        <v>A1</v>
      </c>
      <c r="ID536" s="182" t="str">
        <f t="shared" si="503"/>
        <v>A1</v>
      </c>
      <c r="IE536" s="185" t="str">
        <f t="shared" si="504"/>
        <v>выгрузить A1</v>
      </c>
      <c r="IF536" s="135" t="s">
        <v>705</v>
      </c>
      <c r="IG536" s="181">
        <v>1</v>
      </c>
      <c r="IH536" s="85"/>
      <c r="II536" s="85"/>
      <c r="IJ536" s="85"/>
      <c r="IK536" s="85"/>
      <c r="IL536" s="85"/>
      <c r="IM536" s="85"/>
      <c r="IN536" s="85"/>
      <c r="IO536" s="85"/>
      <c r="IP536" s="85"/>
      <c r="IQ536" s="85"/>
      <c r="IR536" s="85"/>
      <c r="IS536" s="85"/>
      <c r="IT536" s="85"/>
      <c r="IU536" s="85"/>
      <c r="IV536" s="85"/>
      <c r="IW536" s="85"/>
      <c r="IX536" s="85"/>
      <c r="IY536" s="85"/>
      <c r="IZ536" s="85"/>
      <c r="JA536" s="85"/>
      <c r="JB536" s="85"/>
      <c r="JC536" s="85"/>
      <c r="JD536" s="85"/>
      <c r="JE536" s="85"/>
      <c r="JF536" s="85"/>
      <c r="JG536" s="85"/>
      <c r="JH536" s="85"/>
      <c r="JI536" s="85"/>
      <c r="JJ536" s="85"/>
      <c r="JK536" s="85"/>
      <c r="JL536" s="85"/>
      <c r="JM536" s="85"/>
      <c r="JN536" s="85"/>
      <c r="JO536" s="85"/>
      <c r="JP536" s="85"/>
      <c r="JQ536" s="85"/>
      <c r="JR536" s="85"/>
      <c r="JS536" s="85"/>
      <c r="JT536" s="85"/>
      <c r="JU536" s="85"/>
      <c r="JV536" s="85"/>
      <c r="JW536" s="85"/>
      <c r="JX536" s="85"/>
      <c r="JY536" s="85"/>
      <c r="JZ536" s="85"/>
      <c r="KA536" s="85"/>
      <c r="KB536" s="85"/>
      <c r="KC536" s="85"/>
    </row>
    <row r="537" spans="1:289" s="87" customFormat="1" ht="15" hidden="1" customHeight="1">
      <c r="A537" s="17"/>
      <c r="B537" s="20"/>
      <c r="C537" s="20"/>
      <c r="D537" s="18"/>
      <c r="E537" s="18"/>
      <c r="F537" s="18"/>
      <c r="G537" s="18"/>
      <c r="H537" s="18"/>
      <c r="I537" s="18"/>
      <c r="J537" s="18"/>
      <c r="K537" s="18"/>
      <c r="L537" s="18"/>
      <c r="M537" s="18"/>
      <c r="N537" s="18"/>
      <c r="O537" s="18"/>
      <c r="P537" s="18"/>
      <c r="Q537" s="18"/>
      <c r="R537" s="18"/>
      <c r="S537" s="18"/>
      <c r="T537" s="18"/>
      <c r="U537" s="18"/>
      <c r="V537" s="18"/>
      <c r="W537" s="20"/>
      <c r="X537" s="20"/>
      <c r="Y537" s="20"/>
      <c r="Z537" s="20"/>
      <c r="AA537" s="20"/>
      <c r="AB537" s="20"/>
      <c r="AC537" s="20"/>
      <c r="AD537" s="18"/>
      <c r="AE537" s="20"/>
      <c r="AF537" s="20"/>
      <c r="AG537" s="20"/>
      <c r="AH537" s="20"/>
      <c r="AI537" s="20"/>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71"/>
      <c r="BO537" s="171"/>
      <c r="BP537" s="171"/>
      <c r="BQ537" s="171"/>
      <c r="BR537" s="161"/>
      <c r="BS537" s="161"/>
      <c r="BT537" s="161"/>
      <c r="BU537" s="161"/>
      <c r="BV537" s="161"/>
      <c r="BW537" s="151"/>
      <c r="BX537" s="151"/>
      <c r="BY537" s="151"/>
      <c r="BZ537" s="151"/>
      <c r="CA537" s="151"/>
      <c r="CB537" s="129"/>
      <c r="CC537" s="129"/>
      <c r="CD537" s="129"/>
      <c r="CE537" s="129"/>
      <c r="CF537" s="129"/>
      <c r="CG537" s="129"/>
      <c r="CH537" s="129"/>
      <c r="CI537" s="129"/>
      <c r="CJ537" s="129"/>
      <c r="CK537" s="129"/>
      <c r="CL537" s="18"/>
      <c r="CM537" s="18"/>
      <c r="CN537" s="18"/>
      <c r="CO537" s="118"/>
      <c r="CP537" s="48"/>
      <c r="CQ537" s="18"/>
      <c r="CR537" s="18"/>
      <c r="CS537" s="18"/>
      <c r="CT537" s="18"/>
      <c r="CU537" s="18"/>
      <c r="CV537" s="18"/>
      <c r="CW537" s="18"/>
      <c r="CX537" s="18"/>
      <c r="CY537" s="34"/>
      <c r="CZ537" s="18"/>
      <c r="DA537" s="18"/>
      <c r="DB537" s="18"/>
      <c r="DC537" s="18"/>
      <c r="DD537" s="18"/>
      <c r="DE537" s="18"/>
      <c r="DF537" s="18"/>
      <c r="DG537" s="18"/>
      <c r="DH537" s="45"/>
      <c r="DI537" s="18"/>
      <c r="DJ537" s="18"/>
      <c r="DK537" s="18"/>
      <c r="DL537" s="18"/>
      <c r="DM537" s="18"/>
      <c r="DN537" s="18"/>
      <c r="DO537" s="18"/>
      <c r="DP537" s="18"/>
      <c r="DQ537" s="45"/>
      <c r="DR537" s="18"/>
      <c r="DS537" s="18"/>
      <c r="DT537" s="18"/>
      <c r="DU537" s="18"/>
      <c r="DV537" s="18"/>
      <c r="DW537" s="18"/>
      <c r="DX537" s="18"/>
      <c r="DY537" s="18"/>
      <c r="DZ537" s="45"/>
      <c r="EA537" s="18"/>
      <c r="EB537" s="18"/>
      <c r="EC537" s="18"/>
      <c r="ED537" s="18"/>
      <c r="EE537" s="18"/>
      <c r="EF537" s="18"/>
      <c r="EG537" s="18"/>
      <c r="EH537" s="18"/>
      <c r="EI537" s="45"/>
      <c r="EJ537" s="18"/>
      <c r="EK537" s="18"/>
      <c r="EL537" s="18"/>
      <c r="EM537" s="18"/>
      <c r="EN537" s="18"/>
      <c r="EO537" s="18"/>
      <c r="EP537" s="18"/>
      <c r="EQ537" s="18"/>
      <c r="ER537" s="45"/>
      <c r="ES537" s="110"/>
      <c r="ET537" s="110"/>
      <c r="EU537" s="110"/>
      <c r="EV537" s="110"/>
      <c r="EW537" s="192"/>
      <c r="EX537" s="192"/>
      <c r="EY537" s="192"/>
      <c r="EZ537" s="192"/>
      <c r="FA537" s="199"/>
      <c r="FB537" s="214"/>
      <c r="FC537" s="214"/>
      <c r="FD537" s="18"/>
      <c r="FE537" s="18"/>
      <c r="FF537" s="18"/>
      <c r="FG537" s="18"/>
      <c r="FH537" s="18"/>
      <c r="FI537" s="18"/>
      <c r="FJ537" s="34"/>
      <c r="FK537" s="18"/>
      <c r="FL537" s="18"/>
      <c r="FM537" s="18"/>
      <c r="FN537" s="18"/>
      <c r="FO537" s="18"/>
      <c r="FP537" s="18"/>
      <c r="FQ537" s="18"/>
      <c r="FR537" s="18"/>
      <c r="FS537" s="45"/>
      <c r="FT537" s="18"/>
      <c r="FU537" s="18"/>
      <c r="FV537" s="18"/>
      <c r="FW537" s="18"/>
      <c r="FX537" s="18"/>
      <c r="FY537" s="18"/>
      <c r="FZ537" s="18"/>
      <c r="GA537" s="18"/>
      <c r="GB537" s="45"/>
      <c r="GC537" s="110"/>
      <c r="GD537" s="110"/>
      <c r="GE537" s="110"/>
      <c r="GF537" s="110"/>
      <c r="GG537" s="110"/>
      <c r="GH537" s="110"/>
      <c r="GI537" s="110"/>
      <c r="GJ537" s="110"/>
      <c r="GK537" s="110"/>
      <c r="GL537" s="110"/>
      <c r="GM537" s="110"/>
      <c r="GN537" s="110"/>
      <c r="GO537" s="110"/>
      <c r="GP537" s="110"/>
      <c r="GQ537" s="110"/>
      <c r="GR537" s="110"/>
      <c r="GS537" s="110"/>
      <c r="GT537" s="110"/>
      <c r="GU537" s="110"/>
      <c r="GV537" s="110"/>
      <c r="GW537" s="110"/>
      <c r="GX537" s="110"/>
      <c r="GY537" s="45"/>
      <c r="GZ537" s="199"/>
      <c r="HA537" s="110"/>
      <c r="HB537" s="110"/>
      <c r="HC537" s="110"/>
      <c r="HD537" s="34">
        <f t="shared" si="488"/>
        <v>0</v>
      </c>
      <c r="HE537" s="25">
        <f t="shared" si="514"/>
        <v>0</v>
      </c>
      <c r="HF537" s="25">
        <f t="shared" si="510"/>
        <v>0</v>
      </c>
      <c r="HG537" s="25">
        <f t="shared" si="515"/>
        <v>0</v>
      </c>
      <c r="HH537" s="25">
        <f t="shared" si="511"/>
        <v>0</v>
      </c>
      <c r="HI537" s="25"/>
      <c r="HJ537" s="18"/>
      <c r="HK537" s="18"/>
      <c r="HL537" s="24" t="str">
        <f t="shared" si="484"/>
        <v>-</v>
      </c>
      <c r="HM537" s="107"/>
      <c r="HN537" s="85"/>
      <c r="HO537" s="204" t="str">
        <f t="shared" si="489"/>
        <v>---/---</v>
      </c>
      <c r="HP537" s="204" t="str">
        <f t="shared" si="490"/>
        <v>---/---</v>
      </c>
      <c r="HQ537" s="182" t="str">
        <f t="shared" si="491"/>
        <v>---/---</v>
      </c>
      <c r="HR537" s="182" t="str">
        <f t="shared" si="492"/>
        <v>---/---</v>
      </c>
      <c r="HS537" s="182" t="b">
        <f t="shared" si="493"/>
        <v>0</v>
      </c>
      <c r="HT537" s="182" t="str">
        <f t="shared" si="494"/>
        <v>---/---</v>
      </c>
      <c r="HU537" s="182" t="str">
        <f t="shared" si="495"/>
        <v>---/---</v>
      </c>
      <c r="HV537" s="191" t="str">
        <f t="shared" si="496"/>
        <v>---/---</v>
      </c>
      <c r="HW537" s="184" t="str">
        <f t="shared" si="497"/>
        <v>---/---</v>
      </c>
      <c r="HX537" s="191" t="str">
        <f t="shared" si="498"/>
        <v>---/---</v>
      </c>
      <c r="HY537" s="183"/>
      <c r="HZ537" s="182" t="str">
        <f t="shared" si="499"/>
        <v>---/---</v>
      </c>
      <c r="IA537" s="182" t="str">
        <f t="shared" si="500"/>
        <v>---/---</v>
      </c>
      <c r="IB537" s="182" t="str">
        <f t="shared" si="501"/>
        <v>---/---</v>
      </c>
      <c r="IC537" s="182" t="str">
        <f t="shared" si="502"/>
        <v>---/---</v>
      </c>
      <c r="ID537" s="182" t="str">
        <f t="shared" si="503"/>
        <v>---/---</v>
      </c>
      <c r="IE537" s="185" t="str">
        <f t="shared" si="504"/>
        <v>---/---</v>
      </c>
      <c r="IF537" s="135" t="s">
        <v>717</v>
      </c>
      <c r="IG537" s="181">
        <v>1</v>
      </c>
      <c r="IH537" s="85"/>
      <c r="II537" s="85"/>
      <c r="IJ537" s="85"/>
      <c r="IK537" s="85"/>
      <c r="IL537" s="85"/>
      <c r="IM537" s="85"/>
      <c r="IN537" s="85"/>
      <c r="IO537" s="85"/>
      <c r="IP537" s="85"/>
      <c r="IQ537" s="85"/>
      <c r="IR537" s="85"/>
      <c r="IS537" s="85"/>
      <c r="IT537" s="85"/>
      <c r="IU537" s="85"/>
      <c r="IV537" s="85"/>
      <c r="IW537" s="85"/>
      <c r="IX537" s="85"/>
      <c r="IY537" s="85"/>
      <c r="IZ537" s="85"/>
      <c r="JA537" s="85"/>
      <c r="JB537" s="85"/>
      <c r="JC537" s="85"/>
      <c r="JD537" s="85"/>
      <c r="JE537" s="85"/>
      <c r="JF537" s="85"/>
      <c r="JG537" s="85"/>
      <c r="JH537" s="85"/>
      <c r="JI537" s="85"/>
      <c r="JJ537" s="85"/>
      <c r="JK537" s="85"/>
      <c r="JL537" s="85"/>
      <c r="JM537" s="85"/>
      <c r="JN537" s="85"/>
      <c r="JO537" s="85"/>
      <c r="JP537" s="85"/>
      <c r="JQ537" s="85"/>
      <c r="JR537" s="85"/>
      <c r="JS537" s="85"/>
      <c r="JT537" s="85"/>
      <c r="JU537" s="85"/>
      <c r="JV537" s="85"/>
      <c r="JW537" s="85"/>
      <c r="JX537" s="85"/>
      <c r="JY537" s="85"/>
      <c r="JZ537" s="85"/>
      <c r="KA537" s="85"/>
      <c r="KB537" s="85"/>
      <c r="KC537" s="85"/>
    </row>
    <row r="538" spans="1:289" s="57" customFormat="1" ht="45" hidden="1" customHeight="1">
      <c r="A538" s="17"/>
      <c r="B538" s="20"/>
      <c r="C538" s="20"/>
      <c r="D538" s="18"/>
      <c r="E538" s="18"/>
      <c r="F538" s="18"/>
      <c r="G538" s="18"/>
      <c r="H538" s="18"/>
      <c r="I538" s="18"/>
      <c r="J538" s="18"/>
      <c r="K538" s="18"/>
      <c r="L538" s="18"/>
      <c r="M538" s="18"/>
      <c r="N538" s="18"/>
      <c r="O538" s="18"/>
      <c r="P538" s="18"/>
      <c r="Q538" s="18"/>
      <c r="R538" s="18"/>
      <c r="S538" s="18"/>
      <c r="T538" s="18"/>
      <c r="U538" s="18"/>
      <c r="V538" s="18"/>
      <c r="W538" s="20"/>
      <c r="X538" s="20"/>
      <c r="Y538" s="20"/>
      <c r="Z538" s="20"/>
      <c r="AA538" s="20"/>
      <c r="AB538" s="20"/>
      <c r="AC538" s="20"/>
      <c r="AD538" s="18"/>
      <c r="AE538" s="20"/>
      <c r="AF538" s="20"/>
      <c r="AG538" s="20"/>
      <c r="AH538" s="20"/>
      <c r="AI538" s="20"/>
      <c r="AJ538" s="18"/>
      <c r="AK538" s="18"/>
      <c r="AL538" s="18"/>
      <c r="AM538" s="18"/>
      <c r="AN538" s="18"/>
      <c r="AO538" s="18"/>
      <c r="AP538" s="18"/>
      <c r="AQ538" s="39" t="s">
        <v>618</v>
      </c>
      <c r="AR538" s="39" t="s">
        <v>619</v>
      </c>
      <c r="AS538" s="39"/>
      <c r="AT538" s="39"/>
      <c r="AU538" s="39" t="s">
        <v>620</v>
      </c>
      <c r="AV538" s="39" t="s">
        <v>621</v>
      </c>
      <c r="AW538" s="39" t="s">
        <v>620</v>
      </c>
      <c r="AX538" s="39" t="s">
        <v>621</v>
      </c>
      <c r="AY538" s="18"/>
      <c r="AZ538" s="18"/>
      <c r="BA538" s="18"/>
      <c r="BB538" s="18"/>
      <c r="BC538" s="18"/>
      <c r="BD538" s="18"/>
      <c r="BE538" s="18"/>
      <c r="BF538" s="18"/>
      <c r="BG538" s="18"/>
      <c r="BH538" s="18"/>
      <c r="BI538" s="18"/>
      <c r="BJ538" s="18"/>
      <c r="BK538" s="18"/>
      <c r="BL538" s="18"/>
      <c r="BM538" s="18"/>
      <c r="BN538" s="171"/>
      <c r="BO538" s="171"/>
      <c r="BP538" s="171"/>
      <c r="BQ538" s="171"/>
      <c r="BR538" s="161"/>
      <c r="BS538" s="161"/>
      <c r="BT538" s="161"/>
      <c r="BU538" s="161"/>
      <c r="BV538" s="161"/>
      <c r="BW538" s="151"/>
      <c r="BX538" s="151"/>
      <c r="BY538" s="151"/>
      <c r="BZ538" s="151"/>
      <c r="CA538" s="151"/>
      <c r="CB538" s="129"/>
      <c r="CC538" s="129"/>
      <c r="CD538" s="129"/>
      <c r="CE538" s="129"/>
      <c r="CF538" s="129"/>
      <c r="CG538" s="129"/>
      <c r="CH538" s="129"/>
      <c r="CI538" s="129"/>
      <c r="CJ538" s="129"/>
      <c r="CK538" s="129"/>
      <c r="CL538" s="18"/>
      <c r="CM538" s="18"/>
      <c r="CN538" s="18"/>
      <c r="CO538" s="118"/>
      <c r="CP538" s="48"/>
      <c r="CQ538" s="18"/>
      <c r="CR538" s="18"/>
      <c r="CS538" s="18"/>
      <c r="CT538" s="18"/>
      <c r="CU538" s="18"/>
      <c r="CV538" s="18"/>
      <c r="CW538" s="18"/>
      <c r="CX538" s="18"/>
      <c r="CY538" s="34"/>
      <c r="CZ538" s="18"/>
      <c r="DA538" s="18"/>
      <c r="DB538" s="18"/>
      <c r="DC538" s="18"/>
      <c r="DD538" s="18"/>
      <c r="DE538" s="18"/>
      <c r="DF538" s="18"/>
      <c r="DG538" s="18"/>
      <c r="DH538" s="45"/>
      <c r="DI538" s="18"/>
      <c r="DJ538" s="18"/>
      <c r="DK538" s="18"/>
      <c r="DL538" s="18"/>
      <c r="DM538" s="18"/>
      <c r="DN538" s="18"/>
      <c r="DO538" s="18"/>
      <c r="DP538" s="18"/>
      <c r="DQ538" s="45"/>
      <c r="DR538" s="18"/>
      <c r="DS538" s="18"/>
      <c r="DT538" s="18"/>
      <c r="DU538" s="18"/>
      <c r="DV538" s="18"/>
      <c r="DW538" s="18"/>
      <c r="DX538" s="18"/>
      <c r="DY538" s="18"/>
      <c r="DZ538" s="45"/>
      <c r="EA538" s="18"/>
      <c r="EB538" s="18"/>
      <c r="EC538" s="18"/>
      <c r="ED538" s="18"/>
      <c r="EE538" s="18"/>
      <c r="EF538" s="18"/>
      <c r="EG538" s="18"/>
      <c r="EH538" s="18"/>
      <c r="EI538" s="45"/>
      <c r="EJ538" s="18"/>
      <c r="EK538" s="18"/>
      <c r="EL538" s="18"/>
      <c r="EM538" s="18"/>
      <c r="EN538" s="18"/>
      <c r="EO538" s="18"/>
      <c r="EP538" s="18"/>
      <c r="EQ538" s="18"/>
      <c r="ER538" s="45"/>
      <c r="ES538" s="110"/>
      <c r="ET538" s="110"/>
      <c r="EU538" s="110"/>
      <c r="EV538" s="110"/>
      <c r="EW538" s="192"/>
      <c r="EX538" s="192"/>
      <c r="EY538" s="192"/>
      <c r="EZ538" s="192"/>
      <c r="FA538" s="199"/>
      <c r="FB538" s="214" t="s">
        <v>351</v>
      </c>
      <c r="FC538" s="214" t="str">
        <f t="shared" ref="FC538:FC543" si="516">IF(BK538&gt;0,IF(DC538&gt;0,WORKDAY(DB538,20),IF(CT538&gt;0,WORKDAY(CS538,30),IF(CO538&gt;0,WORKDAY(CN538,40),FB538))),"-")</f>
        <v>-</v>
      </c>
      <c r="FD538" s="18"/>
      <c r="FE538" s="18"/>
      <c r="FF538" s="18"/>
      <c r="FG538" s="18"/>
      <c r="FH538" s="18"/>
      <c r="FI538" s="18"/>
      <c r="FJ538" s="34"/>
      <c r="FK538" s="40"/>
      <c r="FL538" s="40" t="e">
        <f>IF(#REF!&gt;0,IF(DL538&gt;0,WORKDAY(DK538,20),IF(DC538&gt;0,WORKDAY(DB538,30),IF(CX538&gt;0,WORKDAY(CW538,40),FK538))),"-")</f>
        <v>#REF!</v>
      </c>
      <c r="FM538" s="18"/>
      <c r="FN538" s="18"/>
      <c r="FO538" s="18"/>
      <c r="FP538" s="18"/>
      <c r="FQ538" s="18"/>
      <c r="FR538" s="18"/>
      <c r="FS538" s="45"/>
      <c r="FT538" s="40"/>
      <c r="FU538" s="40" t="e">
        <f>IF(#REF!&gt;0,IF(DU538&gt;0,WORKDAY(DT538,20),IF(DL538&gt;0,WORKDAY(DK538,30),IF(DG538&gt;0,WORKDAY(DF538,40),FT538))),"-")</f>
        <v>#REF!</v>
      </c>
      <c r="FV538" s="18"/>
      <c r="FW538" s="18"/>
      <c r="FX538" s="18"/>
      <c r="FY538" s="18"/>
      <c r="FZ538" s="18"/>
      <c r="GA538" s="18"/>
      <c r="GB538" s="45"/>
      <c r="GC538" s="110"/>
      <c r="GD538" s="110"/>
      <c r="GE538" s="110"/>
      <c r="GF538" s="110"/>
      <c r="GG538" s="110"/>
      <c r="GH538" s="110"/>
      <c r="GI538" s="110"/>
      <c r="GJ538" s="110"/>
      <c r="GK538" s="110"/>
      <c r="GL538" s="110"/>
      <c r="GM538" s="110"/>
      <c r="GN538" s="110"/>
      <c r="GO538" s="110"/>
      <c r="GP538" s="110"/>
      <c r="GQ538" s="110"/>
      <c r="GR538" s="110"/>
      <c r="GS538" s="110"/>
      <c r="GT538" s="110"/>
      <c r="GU538" s="110"/>
      <c r="GV538" s="110"/>
      <c r="GW538" s="110"/>
      <c r="GX538" s="110"/>
      <c r="GY538" s="45"/>
      <c r="GZ538" s="199"/>
      <c r="HA538" s="110"/>
      <c r="HB538" s="110"/>
      <c r="HC538" s="110"/>
      <c r="HD538" s="34">
        <f t="shared" si="488"/>
        <v>0</v>
      </c>
      <c r="HE538" s="25">
        <f t="shared" si="514"/>
        <v>0</v>
      </c>
      <c r="HF538" s="41">
        <f t="shared" si="510"/>
        <v>0</v>
      </c>
      <c r="HG538" s="25">
        <f t="shared" si="515"/>
        <v>0</v>
      </c>
      <c r="HH538" s="25">
        <f t="shared" si="511"/>
        <v>0</v>
      </c>
      <c r="HI538" s="41"/>
      <c r="HJ538" s="18"/>
      <c r="HK538" s="18"/>
      <c r="HL538" s="40" t="str">
        <f t="shared" si="484"/>
        <v>-</v>
      </c>
      <c r="HM538" s="107"/>
      <c r="HN538" s="85"/>
      <c r="HO538" s="204" t="str">
        <f t="shared" si="489"/>
        <v>---/---</v>
      </c>
      <c r="HP538" s="204" t="str">
        <f t="shared" si="490"/>
        <v>---/---</v>
      </c>
      <c r="HQ538" s="182" t="str">
        <f t="shared" si="491"/>
        <v>---/---</v>
      </c>
      <c r="HR538" s="182" t="str">
        <f t="shared" si="492"/>
        <v>---/---</v>
      </c>
      <c r="HS538" s="182" t="b">
        <f t="shared" si="493"/>
        <v>0</v>
      </c>
      <c r="HT538" s="182" t="str">
        <f t="shared" si="494"/>
        <v>---/---</v>
      </c>
      <c r="HU538" s="182" t="str">
        <f t="shared" si="495"/>
        <v>---/---</v>
      </c>
      <c r="HV538" s="191" t="str">
        <f t="shared" si="496"/>
        <v>---/---</v>
      </c>
      <c r="HW538" s="184" t="str">
        <f t="shared" si="497"/>
        <v>---/---</v>
      </c>
      <c r="HX538" s="191" t="str">
        <f t="shared" si="498"/>
        <v>---/---</v>
      </c>
      <c r="HY538" s="183"/>
      <c r="HZ538" s="182" t="str">
        <f t="shared" si="499"/>
        <v>---/---</v>
      </c>
      <c r="IA538" s="182" t="str">
        <f t="shared" si="500"/>
        <v>---/---</v>
      </c>
      <c r="IB538" s="182" t="str">
        <f t="shared" si="501"/>
        <v>---/---</v>
      </c>
      <c r="IC538" s="182" t="str">
        <f t="shared" si="502"/>
        <v>---/---</v>
      </c>
      <c r="ID538" s="182" t="str">
        <f t="shared" si="503"/>
        <v>---/---</v>
      </c>
      <c r="IE538" s="185" t="str">
        <f t="shared" si="504"/>
        <v>---/---</v>
      </c>
      <c r="IF538" s="135" t="s">
        <v>717</v>
      </c>
      <c r="IG538" s="181">
        <v>1</v>
      </c>
      <c r="IH538" s="85"/>
      <c r="II538" s="85"/>
      <c r="IJ538" s="85"/>
      <c r="IK538" s="85"/>
      <c r="IL538" s="85"/>
      <c r="IM538" s="85"/>
      <c r="IN538" s="85"/>
      <c r="IO538" s="85"/>
      <c r="IP538" s="85"/>
      <c r="IQ538" s="85"/>
      <c r="IR538" s="85"/>
      <c r="IS538" s="85"/>
      <c r="IT538" s="85"/>
      <c r="IU538" s="85"/>
      <c r="IV538" s="85"/>
      <c r="IW538" s="85"/>
      <c r="IX538" s="85"/>
      <c r="IY538" s="85"/>
      <c r="IZ538" s="85"/>
      <c r="JA538" s="85"/>
      <c r="JB538" s="85"/>
      <c r="JC538" s="85"/>
      <c r="JD538" s="85"/>
      <c r="JE538" s="85"/>
      <c r="JF538" s="85"/>
      <c r="JG538" s="85"/>
      <c r="JH538" s="85"/>
      <c r="JI538" s="85"/>
      <c r="JJ538" s="85"/>
      <c r="JK538" s="85"/>
      <c r="JL538" s="85"/>
      <c r="JM538" s="85"/>
      <c r="JN538" s="85"/>
      <c r="JO538" s="85"/>
      <c r="JP538" s="85"/>
      <c r="JQ538" s="85"/>
      <c r="JR538" s="85"/>
      <c r="JS538" s="85"/>
      <c r="JT538" s="85"/>
      <c r="JU538" s="85"/>
      <c r="JV538" s="85"/>
      <c r="JW538" s="85"/>
      <c r="JX538" s="85"/>
      <c r="JY538" s="85"/>
      <c r="JZ538" s="85"/>
      <c r="KA538" s="85"/>
      <c r="KB538" s="85"/>
      <c r="KC538" s="85"/>
    </row>
    <row r="539" spans="1:289" s="57" customFormat="1" ht="42.75" hidden="1" customHeight="1">
      <c r="A539" s="6"/>
      <c r="B539" s="19" t="s">
        <v>156</v>
      </c>
      <c r="C539" s="19" t="s">
        <v>157</v>
      </c>
      <c r="D539" s="5"/>
      <c r="E539" s="5"/>
      <c r="F539" s="5"/>
      <c r="G539" s="5"/>
      <c r="H539" s="5" t="s">
        <v>727</v>
      </c>
      <c r="I539" s="5" t="s">
        <v>736</v>
      </c>
      <c r="J539" s="5"/>
      <c r="K539" s="5"/>
      <c r="L539" s="5"/>
      <c r="M539" s="5"/>
      <c r="N539" s="5"/>
      <c r="O539" s="5"/>
      <c r="P539" s="5" t="s">
        <v>753</v>
      </c>
      <c r="Q539" s="5" t="s">
        <v>754</v>
      </c>
      <c r="R539" s="5" t="s">
        <v>207</v>
      </c>
      <c r="S539" s="5" t="s">
        <v>365</v>
      </c>
      <c r="T539" s="5" t="s">
        <v>368</v>
      </c>
      <c r="U539" s="5" t="s">
        <v>158</v>
      </c>
      <c r="V539" s="5"/>
      <c r="W539" s="19" t="str">
        <f>CONCATENATE(X539,"-",Y539,"-",Z539,AA539,,AB539,"-",AC539)</f>
        <v>5-11-JRCC-0001</v>
      </c>
      <c r="X539" s="19" t="s">
        <v>755</v>
      </c>
      <c r="Y539" s="19" t="s">
        <v>184</v>
      </c>
      <c r="Z539" s="19" t="s">
        <v>311</v>
      </c>
      <c r="AA539" s="19" t="s">
        <v>303</v>
      </c>
      <c r="AB539" s="19"/>
      <c r="AC539" s="19" t="s">
        <v>188</v>
      </c>
      <c r="AD539" s="5"/>
      <c r="AE539" s="19">
        <v>4</v>
      </c>
      <c r="AF539" s="19" t="s">
        <v>180</v>
      </c>
      <c r="AG539" s="19" t="s">
        <v>184</v>
      </c>
      <c r="AH539" s="19">
        <v>522</v>
      </c>
      <c r="AI539" s="19" t="s">
        <v>188</v>
      </c>
      <c r="AJ539" s="5"/>
      <c r="AK539" s="5"/>
      <c r="AL539" s="5" t="s">
        <v>124</v>
      </c>
      <c r="AM539" s="5"/>
      <c r="AN539" s="5" t="s">
        <v>167</v>
      </c>
      <c r="AO539" s="5" t="str">
        <f>CONCATENATE("0055-",B539,"-",C539,"-","4",".",AE539,".",AF539,".",AG539,".",AH539,"-",AL539,".",AN539,"-",AI539)</f>
        <v>0055-CPC-GA1-4.4.3.11.522-ASK2.RD-0001</v>
      </c>
      <c r="AP539" s="5" t="str">
        <f>CONCATENATE("0055-",B539,"-",C539,"-","4",".",AE539,".",AF539,".",AG539,".",AH539,"-",AL539,"-",AN539,"-",AI539,"_",BD539,"_",U539)</f>
        <v>0055-CPC-GA1-4.4.3.11.522-ASK2-RD-0001_A1_ER</v>
      </c>
      <c r="AQ539" s="13" t="s">
        <v>326</v>
      </c>
      <c r="AR539" s="13" t="s">
        <v>331</v>
      </c>
      <c r="AS539" s="13"/>
      <c r="AT539" s="13"/>
      <c r="AU539" s="13" t="s">
        <v>318</v>
      </c>
      <c r="AV539" s="13" t="s">
        <v>333</v>
      </c>
      <c r="AW539" s="13" t="str">
        <f>CONCATENATE(AQ539," ",AS539,CHAR(10),W539,CHAR(10),AU539)</f>
        <v>Cabinet of Data Acquisition and Transmission Device  
5-11-JRCC-0001
List of drawings</v>
      </c>
      <c r="AX539" s="13" t="str">
        <f>CONCATENATE(AR539," ",AT539,CHAR(10),W539,CHAR(10),AV539)</f>
        <v>Шкаф УСПД 
5-11-JRCC-0001
Ведомость документов</v>
      </c>
      <c r="AY539" s="5"/>
      <c r="AZ539" s="5" t="s">
        <v>490</v>
      </c>
      <c r="BA539" s="5" t="s">
        <v>489</v>
      </c>
      <c r="BB539" s="5" t="str">
        <f>IF(FW539&gt;0,"02",IF(FN539&gt;0,"01",IF(FE539&gt;0,"00",IF(EM539&gt;0,"G1",IF(ED539&gt;0,"F1",IF(DU539&gt;0,"E1",IF(DL539&gt;0,"D1",IF(DC539&gt;0,"C1",IF(CT539&gt;0,"B1",IF(BM539&gt;0,"A1","-"))))))))))</f>
        <v>A1</v>
      </c>
      <c r="BC539" s="167" t="str">
        <f t="shared" ref="BC539:BC543" si="517">IF(OR(BB539="A1",BB539="B1",BB539="C1",BB539="D1",BB539="E1",BB539="F1",BB539="G1",BB539="H1"),"IFR",IF(OR(BB539="00",BB539="01",BB539="02",BB539="03",BB539="04",BB539="05"),"IFU","-"))</f>
        <v>IFR</v>
      </c>
      <c r="BD539" s="5" t="str">
        <f t="shared" ref="BD539:BD543" si="518">BB539</f>
        <v>A1</v>
      </c>
      <c r="BE539" s="5"/>
      <c r="BF539" s="5"/>
      <c r="BG539" s="12"/>
      <c r="BH539" s="5"/>
      <c r="BI539" s="5"/>
      <c r="BJ539" s="54">
        <f>FB539-(28+15)</f>
        <v>44189</v>
      </c>
      <c r="BK539" s="54">
        <f ca="1">IF(BM539&gt;0,BL539,IF(BJ539&lt;TODAY(),WORKDAY(TODAY(),10),BJ539))</f>
        <v>44251</v>
      </c>
      <c r="BL539" s="193">
        <v>44251</v>
      </c>
      <c r="BM539" s="167" t="s">
        <v>790</v>
      </c>
      <c r="BN539" s="167"/>
      <c r="BO539" s="167"/>
      <c r="BP539" s="167"/>
      <c r="BQ539" s="167"/>
      <c r="BR539" s="157"/>
      <c r="BS539" s="157"/>
      <c r="BT539" s="157"/>
      <c r="BU539" s="157"/>
      <c r="BV539" s="157"/>
      <c r="BW539" s="147"/>
      <c r="BX539" s="147"/>
      <c r="BY539" s="147"/>
      <c r="BZ539" s="147"/>
      <c r="CA539" s="147"/>
      <c r="CB539" s="125"/>
      <c r="CC539" s="125"/>
      <c r="CD539" s="125"/>
      <c r="CE539" s="125"/>
      <c r="CF539" s="125"/>
      <c r="CG539" s="125"/>
      <c r="CH539" s="125"/>
      <c r="CI539" s="125"/>
      <c r="CJ539" s="125"/>
      <c r="CK539" s="125"/>
      <c r="CL539" s="24">
        <f>WORKDAY(BJ539,20)</f>
        <v>44217</v>
      </c>
      <c r="CM539" s="24">
        <f ca="1">IF(BM539&gt;0,WORKDAY(BK539,10),"-")</f>
        <v>44265</v>
      </c>
      <c r="CN539" s="54"/>
      <c r="CO539" s="117"/>
      <c r="CP539" s="34">
        <v>1</v>
      </c>
      <c r="CQ539" s="24">
        <f>WORKDAY(CL539,10)</f>
        <v>44231</v>
      </c>
      <c r="CR539" s="24" t="str">
        <f>IF(CO539&gt;0,WORKDAY(CM539,10),"-")</f>
        <v>-</v>
      </c>
      <c r="CS539" s="54"/>
      <c r="CT539" s="5"/>
      <c r="CU539" s="24" t="str">
        <f>IF(CT539&gt;0,WORKDAY(CQ539,10),"-")</f>
        <v>-</v>
      </c>
      <c r="CV539" s="24" t="str">
        <f>IF(CT539&gt;0,WORKDAY(CR539,10),"-")</f>
        <v>-</v>
      </c>
      <c r="CW539" s="54"/>
      <c r="CX539" s="5"/>
      <c r="CY539" s="34"/>
      <c r="CZ539" s="24" t="str">
        <f>IF(CX539&gt;0,WORKDAY(CU539,10),"-")</f>
        <v>-</v>
      </c>
      <c r="DA539" s="24" t="str">
        <f>IF(CX539&gt;0,WORKDAY(CV539,10),"-")</f>
        <v>-</v>
      </c>
      <c r="DB539" s="24"/>
      <c r="DC539" s="5"/>
      <c r="DD539" s="24" t="str">
        <f>IF(DC539&gt;0,WORKDAY(CZ539,10),"-")</f>
        <v>-</v>
      </c>
      <c r="DE539" s="24" t="str">
        <f>IF(DC539&gt;0,WORKDAY(DA539,10),"-")</f>
        <v>-</v>
      </c>
      <c r="DF539" s="5"/>
      <c r="DG539" s="5"/>
      <c r="DH539" s="54"/>
      <c r="DI539" s="24" t="str">
        <f>IF(DG539&gt;0,WORKDAY(DD539,10),"-")</f>
        <v>-</v>
      </c>
      <c r="DJ539" s="24" t="str">
        <f>IF(DG539&gt;0,WORKDAY(DE539,10),"-")</f>
        <v>-</v>
      </c>
      <c r="DK539" s="5"/>
      <c r="DL539" s="5"/>
      <c r="DM539" s="24" t="str">
        <f>IF(DL539&gt;0,WORKDAY(DI539,10),"-")</f>
        <v>-</v>
      </c>
      <c r="DN539" s="24" t="str">
        <f>IF(DL539&gt;0,WORKDAY(DJ539,10),"-")</f>
        <v>-</v>
      </c>
      <c r="DO539" s="5"/>
      <c r="DP539" s="5"/>
      <c r="DQ539" s="54"/>
      <c r="DR539" s="24" t="str">
        <f>IF(DP539&gt;0,WORKDAY(DM539,10),"-")</f>
        <v>-</v>
      </c>
      <c r="DS539" s="24" t="str">
        <f>IF(DP539&gt;0,WORKDAY(DN539,10),"-")</f>
        <v>-</v>
      </c>
      <c r="DT539" s="5"/>
      <c r="DU539" s="5"/>
      <c r="DV539" s="24" t="str">
        <f>IF(DU539&gt;0,WORKDAY(DR539,10),"-")</f>
        <v>-</v>
      </c>
      <c r="DW539" s="24" t="str">
        <f>IF(DU539&gt;0,WORKDAY(DS539,10),"-")</f>
        <v>-</v>
      </c>
      <c r="DX539" s="5"/>
      <c r="DY539" s="5"/>
      <c r="DZ539" s="54"/>
      <c r="EA539" s="24" t="str">
        <f>IF(DY539&gt;0,WORKDAY(DV539,10),"-")</f>
        <v>-</v>
      </c>
      <c r="EB539" s="24" t="str">
        <f>IF(DY539&gt;0,WORKDAY(DW539,10),"-")</f>
        <v>-</v>
      </c>
      <c r="EC539" s="5"/>
      <c r="ED539" s="5"/>
      <c r="EE539" s="24" t="str">
        <f>IF(ED539&gt;0,WORKDAY(EA539,10),"-")</f>
        <v>-</v>
      </c>
      <c r="EF539" s="24" t="str">
        <f>IF(ED539&gt;0,WORKDAY(EB539,10),"-")</f>
        <v>-</v>
      </c>
      <c r="EG539" s="5"/>
      <c r="EH539" s="5"/>
      <c r="EI539" s="54"/>
      <c r="EJ539" s="24" t="str">
        <f>IF(EH539&gt;0,WORKDAY(EE539,10),"-")</f>
        <v>-</v>
      </c>
      <c r="EK539" s="24" t="str">
        <f>IF(EH539&gt;0,WORKDAY(EF539,10),"-")</f>
        <v>-</v>
      </c>
      <c r="EL539" s="5"/>
      <c r="EM539" s="5"/>
      <c r="EN539" s="24" t="str">
        <f>IF(EM539&gt;0,WORKDAY(EJ539,10),"-")</f>
        <v>-</v>
      </c>
      <c r="EO539" s="24" t="str">
        <f>IF(EM539&gt;0,WORKDAY(EK539,10),"-")</f>
        <v>-</v>
      </c>
      <c r="EP539" s="5"/>
      <c r="EQ539" s="5"/>
      <c r="ER539" s="54"/>
      <c r="ES539" s="54"/>
      <c r="ET539" s="54"/>
      <c r="EU539" s="54"/>
      <c r="EV539" s="54"/>
      <c r="EW539" s="24"/>
      <c r="EX539" s="24"/>
      <c r="EY539" s="167"/>
      <c r="EZ539" s="167"/>
      <c r="FA539" s="193"/>
      <c r="FB539" s="214">
        <v>44232</v>
      </c>
      <c r="FC539" s="214">
        <f t="shared" ca="1" si="516"/>
        <v>44232</v>
      </c>
      <c r="FD539" s="193"/>
      <c r="FE539" s="167"/>
      <c r="FF539" s="24" t="str">
        <f>IF(FE539&gt;0,WORKDAY(FB539,10),"-")</f>
        <v>-</v>
      </c>
      <c r="FG539" s="24" t="str">
        <f>IF(FE539&gt;0,WORKDAY(FC539,10),"-")</f>
        <v>-</v>
      </c>
      <c r="FH539" s="5"/>
      <c r="FI539" s="5"/>
      <c r="FJ539" s="34"/>
      <c r="FK539" s="24"/>
      <c r="FL539" s="24">
        <f>FK539</f>
        <v>0</v>
      </c>
      <c r="FM539" s="5"/>
      <c r="FN539" s="5"/>
      <c r="FO539" s="24" t="str">
        <f>IF(FN539&gt;0,WORKDAY(FK539,10),"-")</f>
        <v>-</v>
      </c>
      <c r="FP539" s="24" t="str">
        <f>IF(FN539&gt;0,WORKDAY(FL539,10),"-")</f>
        <v>-</v>
      </c>
      <c r="FQ539" s="5"/>
      <c r="FR539" s="5"/>
      <c r="FS539" s="54"/>
      <c r="FT539" s="24"/>
      <c r="FU539" s="24">
        <f>FT539</f>
        <v>0</v>
      </c>
      <c r="FV539" s="5"/>
      <c r="FW539" s="5"/>
      <c r="FX539" s="24" t="str">
        <f>IF(FW539&gt;0,WORKDAY(FT539,10),"-")</f>
        <v>-</v>
      </c>
      <c r="FY539" s="24" t="str">
        <f>IF(FW539&gt;0,WORKDAY(FU539,10),"-")</f>
        <v>-</v>
      </c>
      <c r="FZ539" s="5"/>
      <c r="GA539" s="5"/>
      <c r="GB539" s="54"/>
      <c r="GC539" s="54"/>
      <c r="GD539" s="54"/>
      <c r="GE539" s="54"/>
      <c r="GF539" s="54"/>
      <c r="GG539" s="54"/>
      <c r="GH539" s="54"/>
      <c r="GI539" s="54"/>
      <c r="GJ539" s="54"/>
      <c r="GK539" s="54"/>
      <c r="GL539" s="54"/>
      <c r="GM539" s="54"/>
      <c r="GN539" s="54"/>
      <c r="GO539" s="54"/>
      <c r="GP539" s="54"/>
      <c r="GQ539" s="54"/>
      <c r="GR539" s="54"/>
      <c r="GS539" s="54"/>
      <c r="GT539" s="54"/>
      <c r="GU539" s="54"/>
      <c r="GV539" s="54"/>
      <c r="GW539" s="54"/>
      <c r="GX539" s="54"/>
      <c r="GY539" s="54"/>
      <c r="GZ539" s="193"/>
      <c r="HA539" s="54"/>
      <c r="HB539" s="54"/>
      <c r="HC539" s="54"/>
      <c r="HD539" s="34">
        <f t="shared" ca="1" si="488"/>
        <v>1</v>
      </c>
      <c r="HE539" s="25">
        <f t="shared" ca="1" si="514"/>
        <v>6.8389057750759875E-4</v>
      </c>
      <c r="HF539" s="25">
        <f t="shared" ca="1" si="510"/>
        <v>1.5197568389057751E-3</v>
      </c>
      <c r="HG539" s="25">
        <f t="shared" ca="1" si="515"/>
        <v>9.0543259557344079E-4</v>
      </c>
      <c r="HH539" s="25">
        <f t="shared" ca="1" si="511"/>
        <v>2.012072434607646E-3</v>
      </c>
      <c r="HI539" s="25"/>
      <c r="HJ539" s="25"/>
      <c r="HK539" s="5"/>
      <c r="HL539" s="24">
        <f t="shared" ca="1" si="484"/>
        <v>44251</v>
      </c>
      <c r="HM539" s="107"/>
      <c r="HN539" s="85"/>
      <c r="HO539" s="204" t="str">
        <f t="shared" si="489"/>
        <v>ожидание A1</v>
      </c>
      <c r="HP539" s="204" t="str">
        <f t="shared" si="490"/>
        <v>не выгружено 00</v>
      </c>
      <c r="HQ539" s="182" t="str">
        <f t="shared" si="491"/>
        <v>выгружено A1</v>
      </c>
      <c r="HR539" s="182" t="str">
        <f t="shared" si="492"/>
        <v>ожидание A1</v>
      </c>
      <c r="HS539" s="182" t="b">
        <f t="shared" si="493"/>
        <v>0</v>
      </c>
      <c r="HT539" s="182" t="str">
        <f t="shared" si="494"/>
        <v>ожидание замечаний</v>
      </c>
      <c r="HU539" s="182" t="str">
        <f t="shared" si="495"/>
        <v>0055-P2-GA1-CPC-TRM-00667</v>
      </c>
      <c r="HV539" s="191">
        <f t="shared" si="496"/>
        <v>44251</v>
      </c>
      <c r="HW539" s="184" t="str">
        <f t="shared" si="497"/>
        <v>ожидание A1</v>
      </c>
      <c r="HX539" s="191" t="str">
        <f t="shared" si="498"/>
        <v>ожидание A1</v>
      </c>
      <c r="HY539" s="183"/>
      <c r="HZ539" s="182" t="str">
        <f t="shared" si="499"/>
        <v>выгружено</v>
      </c>
      <c r="IA539" s="182" t="str">
        <f t="shared" si="500"/>
        <v>A1</v>
      </c>
      <c r="IB539" s="182" t="str">
        <f t="shared" si="501"/>
        <v>ожидание замечаний к ревизии</v>
      </c>
      <c r="IC539" s="182" t="str">
        <f t="shared" si="502"/>
        <v>A1</v>
      </c>
      <c r="ID539" s="182" t="str">
        <f t="shared" si="503"/>
        <v>A1</v>
      </c>
      <c r="IE539" s="185" t="str">
        <f t="shared" si="504"/>
        <v>1</v>
      </c>
      <c r="IF539" s="135" t="s">
        <v>705</v>
      </c>
      <c r="IG539" s="181">
        <v>1</v>
      </c>
      <c r="IH539" s="85"/>
      <c r="II539" s="85"/>
      <c r="IJ539" s="85"/>
      <c r="IK539" s="85"/>
      <c r="IL539" s="85"/>
      <c r="IM539" s="85"/>
      <c r="IN539" s="85"/>
      <c r="IO539" s="85"/>
      <c r="IP539" s="85"/>
      <c r="IQ539" s="85"/>
      <c r="IR539" s="85"/>
      <c r="IS539" s="85"/>
      <c r="IT539" s="85"/>
      <c r="IU539" s="85"/>
      <c r="IV539" s="85"/>
      <c r="IW539" s="85"/>
      <c r="IX539" s="85"/>
      <c r="IY539" s="85"/>
      <c r="IZ539" s="85"/>
      <c r="JA539" s="85"/>
      <c r="JB539" s="85"/>
      <c r="JC539" s="85"/>
      <c r="JD539" s="85"/>
      <c r="JE539" s="85"/>
      <c r="JF539" s="85"/>
      <c r="JG539" s="85"/>
      <c r="JH539" s="85"/>
      <c r="JI539" s="85"/>
      <c r="JJ539" s="85"/>
      <c r="JK539" s="85"/>
      <c r="JL539" s="85"/>
      <c r="JM539" s="85"/>
      <c r="JN539" s="85"/>
      <c r="JO539" s="85"/>
      <c r="JP539" s="85"/>
      <c r="JQ539" s="85"/>
      <c r="JR539" s="85"/>
      <c r="JS539" s="85"/>
      <c r="JT539" s="85"/>
      <c r="JU539" s="85"/>
      <c r="JV539" s="85"/>
      <c r="JW539" s="85"/>
      <c r="JX539" s="85"/>
      <c r="JY539" s="85"/>
      <c r="JZ539" s="85"/>
      <c r="KA539" s="85"/>
      <c r="KB539" s="85"/>
      <c r="KC539" s="85"/>
    </row>
    <row r="540" spans="1:289" s="57" customFormat="1" ht="42.75" hidden="1" customHeight="1">
      <c r="A540" s="6"/>
      <c r="B540" s="19" t="s">
        <v>156</v>
      </c>
      <c r="C540" s="19" t="s">
        <v>157</v>
      </c>
      <c r="D540" s="5"/>
      <c r="E540" s="5"/>
      <c r="F540" s="5"/>
      <c r="G540" s="5"/>
      <c r="H540" s="5" t="s">
        <v>727</v>
      </c>
      <c r="I540" s="5" t="s">
        <v>736</v>
      </c>
      <c r="J540" s="5"/>
      <c r="K540" s="5"/>
      <c r="L540" s="5"/>
      <c r="M540" s="5"/>
      <c r="N540" s="5"/>
      <c r="O540" s="5"/>
      <c r="P540" s="5" t="s">
        <v>753</v>
      </c>
      <c r="Q540" s="5" t="s">
        <v>754</v>
      </c>
      <c r="R540" s="5" t="s">
        <v>207</v>
      </c>
      <c r="S540" s="5" t="s">
        <v>365</v>
      </c>
      <c r="T540" s="5" t="s">
        <v>368</v>
      </c>
      <c r="U540" s="5" t="s">
        <v>158</v>
      </c>
      <c r="V540" s="5"/>
      <c r="W540" s="19" t="str">
        <f>CONCATENATE(X540,"-",Y540,"-",Z540,AA540,,AB540,"-",AC540)</f>
        <v>5-11-JRCC-0001</v>
      </c>
      <c r="X540" s="19" t="s">
        <v>755</v>
      </c>
      <c r="Y540" s="19" t="s">
        <v>184</v>
      </c>
      <c r="Z540" s="19" t="s">
        <v>311</v>
      </c>
      <c r="AA540" s="19" t="s">
        <v>303</v>
      </c>
      <c r="AB540" s="19"/>
      <c r="AC540" s="19" t="s">
        <v>188</v>
      </c>
      <c r="AD540" s="5"/>
      <c r="AE540" s="19">
        <v>4</v>
      </c>
      <c r="AF540" s="19" t="s">
        <v>180</v>
      </c>
      <c r="AG540" s="19" t="s">
        <v>184</v>
      </c>
      <c r="AH540" s="19">
        <v>522</v>
      </c>
      <c r="AI540" s="19" t="s">
        <v>188</v>
      </c>
      <c r="AJ540" s="5"/>
      <c r="AK540" s="5"/>
      <c r="AL540" s="5" t="s">
        <v>124</v>
      </c>
      <c r="AM540" s="5"/>
      <c r="AN540" s="5" t="s">
        <v>168</v>
      </c>
      <c r="AO540" s="5" t="str">
        <f>CONCATENATE("0055-",B540,"-",C540,"-","4",".",AE540,".",AF540,".",AG540,".",AH540,"-",AL540,".",AN540,"-",AI540)</f>
        <v>0055-CPC-GA1-4.4.3.11.522-ASK2.SP-0001</v>
      </c>
      <c r="AP540" s="5" t="str">
        <f>CONCATENATE("0055-",B540,"-",C540,"-","4",".",AE540,".",AF540,".",AG540,".",AH540,"-",AL540,"-",AN540,"-",AI540,"_",BD540,"_",U540)</f>
        <v>0055-CPC-GA1-4.4.3.11.522-ASK2-SP-0001_A1_ER</v>
      </c>
      <c r="AQ540" s="13" t="s">
        <v>326</v>
      </c>
      <c r="AR540" s="13" t="s">
        <v>331</v>
      </c>
      <c r="AS540" s="13"/>
      <c r="AT540" s="13"/>
      <c r="AU540" s="13" t="s">
        <v>319</v>
      </c>
      <c r="AV540" s="13" t="s">
        <v>334</v>
      </c>
      <c r="AW540" s="13" t="str">
        <f>CONCATENATE(AQ540," ",AS540,CHAR(10),W540,CHAR(10),AU540)</f>
        <v>Cabinet of Data Acquisition and Transmission Device  
5-11-JRCC-0001
List of elements</v>
      </c>
      <c r="AX540" s="13" t="str">
        <f>CONCATENATE(AR540," ",AT540,CHAR(10),W540,CHAR(10),AV540)</f>
        <v>Шкаф УСПД 
5-11-JRCC-0001
Перечень элементов</v>
      </c>
      <c r="AY540" s="5"/>
      <c r="AZ540" s="5" t="s">
        <v>490</v>
      </c>
      <c r="BA540" s="5" t="s">
        <v>489</v>
      </c>
      <c r="BB540" s="5" t="str">
        <f>IF(FW540&gt;0,"02",IF(FN540&gt;0,"01",IF(FE540&gt;0,"00",IF(EM540&gt;0,"G1",IF(ED540&gt;0,"F1",IF(DU540&gt;0,"E1",IF(DL540&gt;0,"D1",IF(DC540&gt;0,"C1",IF(CT540&gt;0,"B1",IF(BM540&gt;0,"A1","-"))))))))))</f>
        <v>A1</v>
      </c>
      <c r="BC540" s="167" t="str">
        <f t="shared" si="517"/>
        <v>IFR</v>
      </c>
      <c r="BD540" s="5" t="str">
        <f t="shared" si="518"/>
        <v>A1</v>
      </c>
      <c r="BE540" s="5"/>
      <c r="BF540" s="5"/>
      <c r="BG540" s="12"/>
      <c r="BH540" s="5"/>
      <c r="BI540" s="5"/>
      <c r="BJ540" s="54">
        <f>FB540-(28+15)</f>
        <v>44189</v>
      </c>
      <c r="BK540" s="54">
        <f ca="1">IF(BM540&gt;0,BL540,IF(BJ540&lt;TODAY(),WORKDAY(TODAY(),10),BJ540))</f>
        <v>0</v>
      </c>
      <c r="BL540" s="193"/>
      <c r="BM540" s="167" t="s">
        <v>790</v>
      </c>
      <c r="BN540" s="167"/>
      <c r="BO540" s="167"/>
      <c r="BP540" s="167"/>
      <c r="BQ540" s="167"/>
      <c r="BR540" s="157"/>
      <c r="BS540" s="157"/>
      <c r="BT540" s="157"/>
      <c r="BU540" s="157"/>
      <c r="BV540" s="157"/>
      <c r="BW540" s="147"/>
      <c r="BX540" s="147"/>
      <c r="BY540" s="147"/>
      <c r="BZ540" s="147"/>
      <c r="CA540" s="147"/>
      <c r="CB540" s="125"/>
      <c r="CC540" s="125"/>
      <c r="CD540" s="125"/>
      <c r="CE540" s="125"/>
      <c r="CF540" s="125"/>
      <c r="CG540" s="125"/>
      <c r="CH540" s="125"/>
      <c r="CI540" s="125"/>
      <c r="CJ540" s="125"/>
      <c r="CK540" s="125"/>
      <c r="CL540" s="24">
        <f>WORKDAY(BJ540,20)</f>
        <v>44217</v>
      </c>
      <c r="CM540" s="24">
        <f ca="1">IF(BM540&gt;0,WORKDAY(BK540,10),"-")</f>
        <v>13</v>
      </c>
      <c r="CN540" s="54"/>
      <c r="CO540" s="117"/>
      <c r="CP540" s="34">
        <v>1</v>
      </c>
      <c r="CQ540" s="24">
        <f>WORKDAY(CL540,10)</f>
        <v>44231</v>
      </c>
      <c r="CR540" s="24" t="str">
        <f>IF(CO540&gt;0,WORKDAY(CM540,10),"-")</f>
        <v>-</v>
      </c>
      <c r="CS540" s="54"/>
      <c r="CT540" s="5"/>
      <c r="CU540" s="24" t="str">
        <f>IF(CT540&gt;0,WORKDAY(CQ540,10),"-")</f>
        <v>-</v>
      </c>
      <c r="CV540" s="24" t="str">
        <f>IF(CT540&gt;0,WORKDAY(CR540,10),"-")</f>
        <v>-</v>
      </c>
      <c r="CW540" s="54"/>
      <c r="CX540" s="5"/>
      <c r="CY540" s="34"/>
      <c r="CZ540" s="24" t="str">
        <f>IF(CX540&gt;0,WORKDAY(CU540,10),"-")</f>
        <v>-</v>
      </c>
      <c r="DA540" s="24" t="str">
        <f>IF(CX540&gt;0,WORKDAY(CV540,10),"-")</f>
        <v>-</v>
      </c>
      <c r="DB540" s="24"/>
      <c r="DC540" s="5"/>
      <c r="DD540" s="24" t="str">
        <f>IF(DC540&gt;0,WORKDAY(CZ540,10),"-")</f>
        <v>-</v>
      </c>
      <c r="DE540" s="24" t="str">
        <f>IF(DC540&gt;0,WORKDAY(DA540,10),"-")</f>
        <v>-</v>
      </c>
      <c r="DF540" s="5"/>
      <c r="DG540" s="5"/>
      <c r="DH540" s="54"/>
      <c r="DI540" s="24" t="str">
        <f>IF(DG540&gt;0,WORKDAY(DD540,10),"-")</f>
        <v>-</v>
      </c>
      <c r="DJ540" s="24" t="str">
        <f>IF(DG540&gt;0,WORKDAY(DE540,10),"-")</f>
        <v>-</v>
      </c>
      <c r="DK540" s="5"/>
      <c r="DL540" s="5"/>
      <c r="DM540" s="24" t="str">
        <f>IF(DL540&gt;0,WORKDAY(DI540,10),"-")</f>
        <v>-</v>
      </c>
      <c r="DN540" s="24" t="str">
        <f>IF(DL540&gt;0,WORKDAY(DJ540,10),"-")</f>
        <v>-</v>
      </c>
      <c r="DO540" s="5"/>
      <c r="DP540" s="5"/>
      <c r="DQ540" s="54"/>
      <c r="DR540" s="24" t="str">
        <f>IF(DP540&gt;0,WORKDAY(DM540,10),"-")</f>
        <v>-</v>
      </c>
      <c r="DS540" s="24" t="str">
        <f>IF(DP540&gt;0,WORKDAY(DN540,10),"-")</f>
        <v>-</v>
      </c>
      <c r="DT540" s="5"/>
      <c r="DU540" s="5"/>
      <c r="DV540" s="24" t="str">
        <f>IF(DU540&gt;0,WORKDAY(DR540,10),"-")</f>
        <v>-</v>
      </c>
      <c r="DW540" s="24" t="str">
        <f>IF(DU540&gt;0,WORKDAY(DS540,10),"-")</f>
        <v>-</v>
      </c>
      <c r="DX540" s="5"/>
      <c r="DY540" s="5"/>
      <c r="DZ540" s="54"/>
      <c r="EA540" s="24" t="str">
        <f>IF(DY540&gt;0,WORKDAY(DV540,10),"-")</f>
        <v>-</v>
      </c>
      <c r="EB540" s="24" t="str">
        <f>IF(DY540&gt;0,WORKDAY(DW540,10),"-")</f>
        <v>-</v>
      </c>
      <c r="EC540" s="5"/>
      <c r="ED540" s="5"/>
      <c r="EE540" s="24" t="str">
        <f>IF(ED540&gt;0,WORKDAY(EA540,10),"-")</f>
        <v>-</v>
      </c>
      <c r="EF540" s="24" t="str">
        <f>IF(ED540&gt;0,WORKDAY(EB540,10),"-")</f>
        <v>-</v>
      </c>
      <c r="EG540" s="5"/>
      <c r="EH540" s="5"/>
      <c r="EI540" s="54"/>
      <c r="EJ540" s="24" t="str">
        <f>IF(EH540&gt;0,WORKDAY(EE540,10),"-")</f>
        <v>-</v>
      </c>
      <c r="EK540" s="24" t="str">
        <f>IF(EH540&gt;0,WORKDAY(EF540,10),"-")</f>
        <v>-</v>
      </c>
      <c r="EL540" s="5"/>
      <c r="EM540" s="5"/>
      <c r="EN540" s="24" t="str">
        <f>IF(EM540&gt;0,WORKDAY(EJ540,10),"-")</f>
        <v>-</v>
      </c>
      <c r="EO540" s="24" t="str">
        <f>IF(EM540&gt;0,WORKDAY(EK540,10),"-")</f>
        <v>-</v>
      </c>
      <c r="EP540" s="5"/>
      <c r="EQ540" s="5"/>
      <c r="ER540" s="54"/>
      <c r="ES540" s="54"/>
      <c r="ET540" s="54"/>
      <c r="EU540" s="54"/>
      <c r="EV540" s="54"/>
      <c r="EW540" s="24"/>
      <c r="EX540" s="24"/>
      <c r="EY540" s="167"/>
      <c r="EZ540" s="167"/>
      <c r="FA540" s="193"/>
      <c r="FB540" s="214">
        <v>44232</v>
      </c>
      <c r="FC540" s="214" t="str">
        <f t="shared" ca="1" si="516"/>
        <v>-</v>
      </c>
      <c r="FD540" s="193"/>
      <c r="FE540" s="167"/>
      <c r="FF540" s="24" t="str">
        <f>IF(FE540&gt;0,WORKDAY(FB540,10),"-")</f>
        <v>-</v>
      </c>
      <c r="FG540" s="24" t="str">
        <f>IF(FE540&gt;0,WORKDAY(FC540,10),"-")</f>
        <v>-</v>
      </c>
      <c r="FH540" s="5"/>
      <c r="FI540" s="5"/>
      <c r="FJ540" s="34"/>
      <c r="FK540" s="24"/>
      <c r="FL540" s="24">
        <f>FK540</f>
        <v>0</v>
      </c>
      <c r="FM540" s="5"/>
      <c r="FN540" s="5"/>
      <c r="FO540" s="24" t="str">
        <f>IF(FN540&gt;0,WORKDAY(FK540,10),"-")</f>
        <v>-</v>
      </c>
      <c r="FP540" s="24" t="str">
        <f>IF(FN540&gt;0,WORKDAY(FL540,10),"-")</f>
        <v>-</v>
      </c>
      <c r="FQ540" s="5"/>
      <c r="FR540" s="5"/>
      <c r="FS540" s="54"/>
      <c r="FT540" s="24"/>
      <c r="FU540" s="24">
        <f>FT540</f>
        <v>0</v>
      </c>
      <c r="FV540" s="5"/>
      <c r="FW540" s="5"/>
      <c r="FX540" s="24" t="str">
        <f>IF(FW540&gt;0,WORKDAY(FT540,10),"-")</f>
        <v>-</v>
      </c>
      <c r="FY540" s="24" t="str">
        <f>IF(FW540&gt;0,WORKDAY(FU540,10),"-")</f>
        <v>-</v>
      </c>
      <c r="FZ540" s="5"/>
      <c r="GA540" s="5"/>
      <c r="GB540" s="54"/>
      <c r="GC540" s="54"/>
      <c r="GD540" s="54"/>
      <c r="GE540" s="54"/>
      <c r="GF540" s="54"/>
      <c r="GG540" s="54"/>
      <c r="GH540" s="54"/>
      <c r="GI540" s="54"/>
      <c r="GJ540" s="54"/>
      <c r="GK540" s="54"/>
      <c r="GL540" s="54"/>
      <c r="GM540" s="54"/>
      <c r="GN540" s="54"/>
      <c r="GO540" s="54"/>
      <c r="GP540" s="54"/>
      <c r="GQ540" s="54"/>
      <c r="GR540" s="54"/>
      <c r="GS540" s="54"/>
      <c r="GT540" s="54"/>
      <c r="GU540" s="54"/>
      <c r="GV540" s="54"/>
      <c r="GW540" s="54"/>
      <c r="GX540" s="54"/>
      <c r="GY540" s="54"/>
      <c r="GZ540" s="193"/>
      <c r="HA540" s="54"/>
      <c r="HB540" s="54"/>
      <c r="HC540" s="54"/>
      <c r="HD540" s="34">
        <f t="shared" ca="1" si="488"/>
        <v>0</v>
      </c>
      <c r="HE540" s="25">
        <f t="shared" si="514"/>
        <v>0</v>
      </c>
      <c r="HF540" s="25">
        <f t="shared" ca="1" si="510"/>
        <v>0</v>
      </c>
      <c r="HG540" s="25">
        <f t="shared" si="515"/>
        <v>0</v>
      </c>
      <c r="HH540" s="25">
        <f t="shared" ca="1" si="511"/>
        <v>0</v>
      </c>
      <c r="HI540" s="25"/>
      <c r="HJ540" s="25"/>
      <c r="HK540" s="5"/>
      <c r="HL540" s="24" t="str">
        <f t="shared" ca="1" si="484"/>
        <v>-</v>
      </c>
      <c r="HM540" s="107"/>
      <c r="HN540" s="85"/>
      <c r="HO540" s="204" t="str">
        <f t="shared" si="489"/>
        <v>ожидание A1</v>
      </c>
      <c r="HP540" s="204" t="str">
        <f t="shared" si="490"/>
        <v>не выгружено 00</v>
      </c>
      <c r="HQ540" s="182" t="str">
        <f t="shared" si="491"/>
        <v>выгружено A1</v>
      </c>
      <c r="HR540" s="182" t="str">
        <f t="shared" si="492"/>
        <v>ожидание A1</v>
      </c>
      <c r="HS540" s="182" t="b">
        <f t="shared" si="493"/>
        <v>0</v>
      </c>
      <c r="HT540" s="182" t="str">
        <f t="shared" si="494"/>
        <v>ожидание замечаний</v>
      </c>
      <c r="HU540" s="182" t="str">
        <f t="shared" si="495"/>
        <v>0055-P2-GA1-CPC-TRM-00667</v>
      </c>
      <c r="HV540" s="191">
        <f t="shared" si="496"/>
        <v>0</v>
      </c>
      <c r="HW540" s="184" t="str">
        <f t="shared" si="497"/>
        <v>ожидание A1</v>
      </c>
      <c r="HX540" s="191" t="str">
        <f t="shared" si="498"/>
        <v>ожидание A1</v>
      </c>
      <c r="HY540" s="183"/>
      <c r="HZ540" s="182" t="str">
        <f t="shared" si="499"/>
        <v>выгружено</v>
      </c>
      <c r="IA540" s="182" t="str">
        <f t="shared" si="500"/>
        <v>A1</v>
      </c>
      <c r="IB540" s="182" t="str">
        <f t="shared" si="501"/>
        <v>ожидание замечаний к ревизии</v>
      </c>
      <c r="IC540" s="182" t="str">
        <f t="shared" si="502"/>
        <v>A1</v>
      </c>
      <c r="ID540" s="182" t="str">
        <f t="shared" si="503"/>
        <v>A1</v>
      </c>
      <c r="IE540" s="185" t="str">
        <f t="shared" si="504"/>
        <v>1</v>
      </c>
      <c r="IF540" s="135" t="s">
        <v>705</v>
      </c>
      <c r="IG540" s="181">
        <v>1</v>
      </c>
      <c r="IH540" s="85"/>
      <c r="II540" s="85"/>
      <c r="IJ540" s="85"/>
      <c r="IK540" s="85"/>
      <c r="IL540" s="85"/>
      <c r="IM540" s="85"/>
      <c r="IN540" s="85"/>
      <c r="IO540" s="85"/>
      <c r="IP540" s="85"/>
      <c r="IQ540" s="85"/>
      <c r="IR540" s="85"/>
      <c r="IS540" s="85"/>
      <c r="IT540" s="85"/>
      <c r="IU540" s="85"/>
      <c r="IV540" s="85"/>
      <c r="IW540" s="85"/>
      <c r="IX540" s="85"/>
      <c r="IY540" s="85"/>
      <c r="IZ540" s="85"/>
      <c r="JA540" s="85"/>
      <c r="JB540" s="85"/>
      <c r="JC540" s="85"/>
      <c r="JD540" s="85"/>
      <c r="JE540" s="85"/>
      <c r="JF540" s="85"/>
      <c r="JG540" s="85"/>
      <c r="JH540" s="85"/>
      <c r="JI540" s="85"/>
      <c r="JJ540" s="85"/>
      <c r="JK540" s="85"/>
      <c r="JL540" s="85"/>
      <c r="JM540" s="85"/>
      <c r="JN540" s="85"/>
      <c r="JO540" s="85"/>
      <c r="JP540" s="85"/>
      <c r="JQ540" s="85"/>
      <c r="JR540" s="85"/>
      <c r="JS540" s="85"/>
      <c r="JT540" s="85"/>
      <c r="JU540" s="85"/>
      <c r="JV540" s="85"/>
      <c r="JW540" s="85"/>
      <c r="JX540" s="85"/>
      <c r="JY540" s="85"/>
      <c r="JZ540" s="85"/>
      <c r="KA540" s="85"/>
      <c r="KB540" s="85"/>
      <c r="KC540" s="85"/>
    </row>
    <row r="541" spans="1:289" s="57" customFormat="1" ht="42.75" hidden="1" customHeight="1">
      <c r="A541" s="6"/>
      <c r="B541" s="19" t="s">
        <v>156</v>
      </c>
      <c r="C541" s="19" t="s">
        <v>157</v>
      </c>
      <c r="D541" s="5"/>
      <c r="E541" s="5"/>
      <c r="F541" s="5"/>
      <c r="G541" s="5"/>
      <c r="H541" s="5" t="s">
        <v>727</v>
      </c>
      <c r="I541" s="5" t="s">
        <v>736</v>
      </c>
      <c r="J541" s="5"/>
      <c r="K541" s="5"/>
      <c r="L541" s="5"/>
      <c r="M541" s="5"/>
      <c r="N541" s="5"/>
      <c r="O541" s="5"/>
      <c r="P541" s="5" t="s">
        <v>753</v>
      </c>
      <c r="Q541" s="5" t="s">
        <v>754</v>
      </c>
      <c r="R541" s="5" t="s">
        <v>207</v>
      </c>
      <c r="S541" s="5" t="s">
        <v>365</v>
      </c>
      <c r="T541" s="5" t="s">
        <v>368</v>
      </c>
      <c r="U541" s="5" t="s">
        <v>158</v>
      </c>
      <c r="V541" s="5"/>
      <c r="W541" s="19" t="str">
        <f>CONCATENATE(X541,"-",Y541,"-",Z541,AA541,,AB541,"-",AC541)</f>
        <v>5-11-JRCC-0001</v>
      </c>
      <c r="X541" s="19" t="s">
        <v>755</v>
      </c>
      <c r="Y541" s="19" t="s">
        <v>184</v>
      </c>
      <c r="Z541" s="19" t="s">
        <v>311</v>
      </c>
      <c r="AA541" s="19" t="s">
        <v>303</v>
      </c>
      <c r="AB541" s="19"/>
      <c r="AC541" s="19" t="s">
        <v>188</v>
      </c>
      <c r="AD541" s="5"/>
      <c r="AE541" s="19">
        <v>4</v>
      </c>
      <c r="AF541" s="19" t="s">
        <v>180</v>
      </c>
      <c r="AG541" s="19" t="s">
        <v>184</v>
      </c>
      <c r="AH541" s="19">
        <v>522</v>
      </c>
      <c r="AI541" s="19" t="s">
        <v>188</v>
      </c>
      <c r="AJ541" s="5"/>
      <c r="AK541" s="5"/>
      <c r="AL541" s="5" t="s">
        <v>124</v>
      </c>
      <c r="AM541" s="5"/>
      <c r="AN541" s="5" t="s">
        <v>169</v>
      </c>
      <c r="AO541" s="5" t="str">
        <f>CONCATENATE("0055-",B541,"-",C541,"-","4",".",AE541,".",AF541,".",AG541,".",AH541,"-",AL541,".",AN541,"-",AI541)</f>
        <v>0055-CPC-GA1-4.4.3.11.522-ASK2.V0-0001</v>
      </c>
      <c r="AP541" s="5" t="str">
        <f>CONCATENATE("0055-",B541,"-",C541,"-","4",".",AE541,".",AF541,".",AG541,".",AH541,"-",AL541,"-",AN541,"-",AI541,"_",BD541,"_",U541)</f>
        <v>0055-CPC-GA1-4.4.3.11.522-ASK2-V0-0001_A1_ER</v>
      </c>
      <c r="AQ541" s="13" t="s">
        <v>326</v>
      </c>
      <c r="AR541" s="13" t="s">
        <v>331</v>
      </c>
      <c r="AS541" s="13"/>
      <c r="AT541" s="13"/>
      <c r="AU541" s="13" t="s">
        <v>320</v>
      </c>
      <c r="AV541" s="13" t="s">
        <v>335</v>
      </c>
      <c r="AW541" s="13" t="str">
        <f>CONCATENATE(AQ541," ",AS541,CHAR(10),W541,CHAR(10),AU541)</f>
        <v>Cabinet of Data Acquisition and Transmission Device  
5-11-JRCC-0001
General view drawings</v>
      </c>
      <c r="AX541" s="13" t="str">
        <f>CONCATENATE(AR541," ",AT541,CHAR(10),W541,CHAR(10),AV541)</f>
        <v>Шкаф УСПД 
5-11-JRCC-0001
Чертеж общего вида</v>
      </c>
      <c r="AY541" s="5"/>
      <c r="AZ541" s="5" t="s">
        <v>490</v>
      </c>
      <c r="BA541" s="5" t="s">
        <v>489</v>
      </c>
      <c r="BB541" s="5" t="str">
        <f>IF(FW541&gt;0,"02",IF(FN541&gt;0,"01",IF(FE541&gt;0,"00",IF(EM541&gt;0,"G1",IF(ED541&gt;0,"F1",IF(DU541&gt;0,"E1",IF(DL541&gt;0,"D1",IF(DC541&gt;0,"C1",IF(CT541&gt;0,"B1",IF(BM541&gt;0,"A1","-"))))))))))</f>
        <v>A1</v>
      </c>
      <c r="BC541" s="167" t="str">
        <f t="shared" si="517"/>
        <v>IFR</v>
      </c>
      <c r="BD541" s="5" t="str">
        <f t="shared" si="518"/>
        <v>A1</v>
      </c>
      <c r="BE541" s="5"/>
      <c r="BF541" s="5"/>
      <c r="BG541" s="12"/>
      <c r="BH541" s="5"/>
      <c r="BI541" s="5"/>
      <c r="BJ541" s="54">
        <f>FB541-(28+15)</f>
        <v>44189</v>
      </c>
      <c r="BK541" s="54">
        <f ca="1">IF(BM541&gt;0,BL541,IF(BJ541&lt;TODAY(),WORKDAY(TODAY(),10),BJ541))</f>
        <v>0</v>
      </c>
      <c r="BL541" s="193"/>
      <c r="BM541" s="167" t="s">
        <v>790</v>
      </c>
      <c r="BN541" s="167"/>
      <c r="BO541" s="167"/>
      <c r="BP541" s="167"/>
      <c r="BQ541" s="167"/>
      <c r="BR541" s="157"/>
      <c r="BS541" s="157"/>
      <c r="BT541" s="157"/>
      <c r="BU541" s="157"/>
      <c r="BV541" s="157"/>
      <c r="BW541" s="147"/>
      <c r="BX541" s="147"/>
      <c r="BY541" s="147"/>
      <c r="BZ541" s="147"/>
      <c r="CA541" s="147"/>
      <c r="CB541" s="125"/>
      <c r="CC541" s="125"/>
      <c r="CD541" s="125"/>
      <c r="CE541" s="125"/>
      <c r="CF541" s="125"/>
      <c r="CG541" s="125"/>
      <c r="CH541" s="125"/>
      <c r="CI541" s="125"/>
      <c r="CJ541" s="125"/>
      <c r="CK541" s="125"/>
      <c r="CL541" s="24">
        <f>WORKDAY(BJ541,20)</f>
        <v>44217</v>
      </c>
      <c r="CM541" s="24">
        <f ca="1">IF(BM541&gt;0,WORKDAY(BK541,10),"-")</f>
        <v>13</v>
      </c>
      <c r="CN541" s="54"/>
      <c r="CO541" s="117"/>
      <c r="CP541" s="34">
        <v>1</v>
      </c>
      <c r="CQ541" s="24">
        <f>WORKDAY(CL541,10)</f>
        <v>44231</v>
      </c>
      <c r="CR541" s="24" t="str">
        <f>IF(CO541&gt;0,WORKDAY(CM541,10),"-")</f>
        <v>-</v>
      </c>
      <c r="CS541" s="54"/>
      <c r="CT541" s="5"/>
      <c r="CU541" s="24" t="str">
        <f>IF(CT541&gt;0,WORKDAY(CQ541,10),"-")</f>
        <v>-</v>
      </c>
      <c r="CV541" s="24" t="str">
        <f>IF(CT541&gt;0,WORKDAY(CR541,10),"-")</f>
        <v>-</v>
      </c>
      <c r="CW541" s="54"/>
      <c r="CX541" s="5"/>
      <c r="CY541" s="34"/>
      <c r="CZ541" s="24" t="str">
        <f>IF(CX541&gt;0,WORKDAY(CU541,10),"-")</f>
        <v>-</v>
      </c>
      <c r="DA541" s="24" t="str">
        <f>IF(CX541&gt;0,WORKDAY(CV541,10),"-")</f>
        <v>-</v>
      </c>
      <c r="DB541" s="24"/>
      <c r="DC541" s="5"/>
      <c r="DD541" s="24" t="str">
        <f>IF(DC541&gt;0,WORKDAY(CZ541,10),"-")</f>
        <v>-</v>
      </c>
      <c r="DE541" s="24" t="str">
        <f>IF(DC541&gt;0,WORKDAY(DA541,10),"-")</f>
        <v>-</v>
      </c>
      <c r="DF541" s="5"/>
      <c r="DG541" s="5"/>
      <c r="DH541" s="54"/>
      <c r="DI541" s="24" t="str">
        <f>IF(DG541&gt;0,WORKDAY(DD541,10),"-")</f>
        <v>-</v>
      </c>
      <c r="DJ541" s="24" t="str">
        <f>IF(DG541&gt;0,WORKDAY(DE541,10),"-")</f>
        <v>-</v>
      </c>
      <c r="DK541" s="5"/>
      <c r="DL541" s="5"/>
      <c r="DM541" s="24" t="str">
        <f>IF(DL541&gt;0,WORKDAY(DI541,10),"-")</f>
        <v>-</v>
      </c>
      <c r="DN541" s="24" t="str">
        <f>IF(DL541&gt;0,WORKDAY(DJ541,10),"-")</f>
        <v>-</v>
      </c>
      <c r="DO541" s="5"/>
      <c r="DP541" s="5"/>
      <c r="DQ541" s="54"/>
      <c r="DR541" s="24" t="str">
        <f>IF(DP541&gt;0,WORKDAY(DM541,10),"-")</f>
        <v>-</v>
      </c>
      <c r="DS541" s="24" t="str">
        <f>IF(DP541&gt;0,WORKDAY(DN541,10),"-")</f>
        <v>-</v>
      </c>
      <c r="DT541" s="5"/>
      <c r="DU541" s="5"/>
      <c r="DV541" s="24" t="str">
        <f>IF(DU541&gt;0,WORKDAY(DR541,10),"-")</f>
        <v>-</v>
      </c>
      <c r="DW541" s="24" t="str">
        <f>IF(DU541&gt;0,WORKDAY(DS541,10),"-")</f>
        <v>-</v>
      </c>
      <c r="DX541" s="5"/>
      <c r="DY541" s="5"/>
      <c r="DZ541" s="54"/>
      <c r="EA541" s="24" t="str">
        <f>IF(DY541&gt;0,WORKDAY(DV541,10),"-")</f>
        <v>-</v>
      </c>
      <c r="EB541" s="24" t="str">
        <f>IF(DY541&gt;0,WORKDAY(DW541,10),"-")</f>
        <v>-</v>
      </c>
      <c r="EC541" s="5"/>
      <c r="ED541" s="5"/>
      <c r="EE541" s="24" t="str">
        <f>IF(ED541&gt;0,WORKDAY(EA541,10),"-")</f>
        <v>-</v>
      </c>
      <c r="EF541" s="24" t="str">
        <f>IF(ED541&gt;0,WORKDAY(EB541,10),"-")</f>
        <v>-</v>
      </c>
      <c r="EG541" s="5"/>
      <c r="EH541" s="5"/>
      <c r="EI541" s="54"/>
      <c r="EJ541" s="24" t="str">
        <f>IF(EH541&gt;0,WORKDAY(EE541,10),"-")</f>
        <v>-</v>
      </c>
      <c r="EK541" s="24" t="str">
        <f>IF(EH541&gt;0,WORKDAY(EF541,10),"-")</f>
        <v>-</v>
      </c>
      <c r="EL541" s="5"/>
      <c r="EM541" s="5"/>
      <c r="EN541" s="24" t="str">
        <f>IF(EM541&gt;0,WORKDAY(EJ541,10),"-")</f>
        <v>-</v>
      </c>
      <c r="EO541" s="24" t="str">
        <f>IF(EM541&gt;0,WORKDAY(EK541,10),"-")</f>
        <v>-</v>
      </c>
      <c r="EP541" s="5"/>
      <c r="EQ541" s="5"/>
      <c r="ER541" s="54"/>
      <c r="ES541" s="54"/>
      <c r="ET541" s="54"/>
      <c r="EU541" s="54"/>
      <c r="EV541" s="54"/>
      <c r="EW541" s="24"/>
      <c r="EX541" s="24"/>
      <c r="EY541" s="167"/>
      <c r="EZ541" s="167"/>
      <c r="FA541" s="193"/>
      <c r="FB541" s="214">
        <v>44232</v>
      </c>
      <c r="FC541" s="214" t="str">
        <f t="shared" ca="1" si="516"/>
        <v>-</v>
      </c>
      <c r="FD541" s="193"/>
      <c r="FE541" s="167"/>
      <c r="FF541" s="24" t="str">
        <f>IF(FE541&gt;0,WORKDAY(FB541,10),"-")</f>
        <v>-</v>
      </c>
      <c r="FG541" s="24" t="str">
        <f>IF(FE541&gt;0,WORKDAY(FC541,10),"-")</f>
        <v>-</v>
      </c>
      <c r="FH541" s="5"/>
      <c r="FI541" s="5"/>
      <c r="FJ541" s="34"/>
      <c r="FK541" s="24"/>
      <c r="FL541" s="24">
        <f>FK541</f>
        <v>0</v>
      </c>
      <c r="FM541" s="5"/>
      <c r="FN541" s="5"/>
      <c r="FO541" s="24" t="str">
        <f>IF(FN541&gt;0,WORKDAY(FK541,10),"-")</f>
        <v>-</v>
      </c>
      <c r="FP541" s="24" t="str">
        <f>IF(FN541&gt;0,WORKDAY(FL541,10),"-")</f>
        <v>-</v>
      </c>
      <c r="FQ541" s="5"/>
      <c r="FR541" s="5"/>
      <c r="FS541" s="54"/>
      <c r="FT541" s="24"/>
      <c r="FU541" s="24">
        <f>FT541</f>
        <v>0</v>
      </c>
      <c r="FV541" s="5"/>
      <c r="FW541" s="5"/>
      <c r="FX541" s="24" t="str">
        <f>IF(FW541&gt;0,WORKDAY(FT541,10),"-")</f>
        <v>-</v>
      </c>
      <c r="FY541" s="24" t="str">
        <f>IF(FW541&gt;0,WORKDAY(FU541,10),"-")</f>
        <v>-</v>
      </c>
      <c r="FZ541" s="5"/>
      <c r="GA541" s="5"/>
      <c r="GB541" s="54"/>
      <c r="GC541" s="54"/>
      <c r="GD541" s="54"/>
      <c r="GE541" s="54"/>
      <c r="GF541" s="54"/>
      <c r="GG541" s="54"/>
      <c r="GH541" s="54"/>
      <c r="GI541" s="54"/>
      <c r="GJ541" s="54"/>
      <c r="GK541" s="54"/>
      <c r="GL541" s="54"/>
      <c r="GM541" s="54"/>
      <c r="GN541" s="54"/>
      <c r="GO541" s="54"/>
      <c r="GP541" s="54"/>
      <c r="GQ541" s="54"/>
      <c r="GR541" s="54"/>
      <c r="GS541" s="54"/>
      <c r="GT541" s="54"/>
      <c r="GU541" s="54"/>
      <c r="GV541" s="54"/>
      <c r="GW541" s="54"/>
      <c r="GX541" s="54"/>
      <c r="GY541" s="54"/>
      <c r="GZ541" s="193"/>
      <c r="HA541" s="54"/>
      <c r="HB541" s="54"/>
      <c r="HC541" s="54"/>
      <c r="HD541" s="34">
        <f t="shared" ca="1" si="488"/>
        <v>0</v>
      </c>
      <c r="HE541" s="25">
        <f t="shared" si="514"/>
        <v>0</v>
      </c>
      <c r="HF541" s="25">
        <f t="shared" ca="1" si="510"/>
        <v>0</v>
      </c>
      <c r="HG541" s="25">
        <f t="shared" si="515"/>
        <v>0</v>
      </c>
      <c r="HH541" s="25">
        <f t="shared" ca="1" si="511"/>
        <v>0</v>
      </c>
      <c r="HI541" s="25"/>
      <c r="HJ541" s="25"/>
      <c r="HK541" s="5"/>
      <c r="HL541" s="24" t="str">
        <f t="shared" ca="1" si="484"/>
        <v>-</v>
      </c>
      <c r="HM541" s="107"/>
      <c r="HN541" s="85"/>
      <c r="HO541" s="204" t="str">
        <f t="shared" si="489"/>
        <v>ожидание A1</v>
      </c>
      <c r="HP541" s="204" t="str">
        <f t="shared" si="490"/>
        <v>не выгружено 00</v>
      </c>
      <c r="HQ541" s="182" t="str">
        <f t="shared" si="491"/>
        <v>выгружено A1</v>
      </c>
      <c r="HR541" s="182" t="str">
        <f t="shared" si="492"/>
        <v>ожидание A1</v>
      </c>
      <c r="HS541" s="182" t="b">
        <f t="shared" si="493"/>
        <v>0</v>
      </c>
      <c r="HT541" s="182" t="str">
        <f t="shared" si="494"/>
        <v>ожидание замечаний</v>
      </c>
      <c r="HU541" s="182" t="str">
        <f t="shared" si="495"/>
        <v>0055-P2-GA1-CPC-TRM-00667</v>
      </c>
      <c r="HV541" s="191">
        <f t="shared" si="496"/>
        <v>0</v>
      </c>
      <c r="HW541" s="184" t="str">
        <f t="shared" si="497"/>
        <v>ожидание A1</v>
      </c>
      <c r="HX541" s="191" t="str">
        <f t="shared" si="498"/>
        <v>ожидание A1</v>
      </c>
      <c r="HY541" s="183"/>
      <c r="HZ541" s="182" t="str">
        <f t="shared" si="499"/>
        <v>выгружено</v>
      </c>
      <c r="IA541" s="182" t="str">
        <f t="shared" si="500"/>
        <v>A1</v>
      </c>
      <c r="IB541" s="182" t="str">
        <f t="shared" si="501"/>
        <v>ожидание замечаний к ревизии</v>
      </c>
      <c r="IC541" s="182" t="str">
        <f t="shared" si="502"/>
        <v>A1</v>
      </c>
      <c r="ID541" s="182" t="str">
        <f t="shared" si="503"/>
        <v>A1</v>
      </c>
      <c r="IE541" s="185" t="str">
        <f t="shared" si="504"/>
        <v>1</v>
      </c>
      <c r="IF541" s="135" t="s">
        <v>705</v>
      </c>
      <c r="IG541" s="181">
        <v>1</v>
      </c>
      <c r="IH541" s="85"/>
      <c r="II541" s="85"/>
      <c r="IJ541" s="85"/>
      <c r="IK541" s="85"/>
      <c r="IL541" s="85"/>
      <c r="IM541" s="85"/>
      <c r="IN541" s="85"/>
      <c r="IO541" s="85"/>
      <c r="IP541" s="85"/>
      <c r="IQ541" s="85"/>
      <c r="IR541" s="85"/>
      <c r="IS541" s="85"/>
      <c r="IT541" s="85"/>
      <c r="IU541" s="85"/>
      <c r="IV541" s="85"/>
      <c r="IW541" s="85"/>
      <c r="IX541" s="85"/>
      <c r="IY541" s="85"/>
      <c r="IZ541" s="85"/>
      <c r="JA541" s="85"/>
      <c r="JB541" s="85"/>
      <c r="JC541" s="85"/>
      <c r="JD541" s="85"/>
      <c r="JE541" s="85"/>
      <c r="JF541" s="85"/>
      <c r="JG541" s="85"/>
      <c r="JH541" s="85"/>
      <c r="JI541" s="85"/>
      <c r="JJ541" s="85"/>
      <c r="JK541" s="85"/>
      <c r="JL541" s="85"/>
      <c r="JM541" s="85"/>
      <c r="JN541" s="85"/>
      <c r="JO541" s="85"/>
      <c r="JP541" s="85"/>
      <c r="JQ541" s="85"/>
      <c r="JR541" s="85"/>
      <c r="JS541" s="85"/>
      <c r="JT541" s="85"/>
      <c r="JU541" s="85"/>
      <c r="JV541" s="85"/>
      <c r="JW541" s="85"/>
      <c r="JX541" s="85"/>
      <c r="JY541" s="85"/>
      <c r="JZ541" s="85"/>
      <c r="KA541" s="85"/>
      <c r="KB541" s="85"/>
      <c r="KC541" s="85"/>
    </row>
    <row r="542" spans="1:289" s="57" customFormat="1" ht="42.75" hidden="1" customHeight="1">
      <c r="A542" s="6"/>
      <c r="B542" s="19" t="s">
        <v>156</v>
      </c>
      <c r="C542" s="19" t="s">
        <v>157</v>
      </c>
      <c r="D542" s="5"/>
      <c r="E542" s="5"/>
      <c r="F542" s="5"/>
      <c r="G542" s="5"/>
      <c r="H542" s="5" t="s">
        <v>727</v>
      </c>
      <c r="I542" s="5" t="s">
        <v>736</v>
      </c>
      <c r="J542" s="5"/>
      <c r="K542" s="5"/>
      <c r="L542" s="5"/>
      <c r="M542" s="5"/>
      <c r="N542" s="5"/>
      <c r="O542" s="5"/>
      <c r="P542" s="5" t="s">
        <v>753</v>
      </c>
      <c r="Q542" s="5" t="s">
        <v>754</v>
      </c>
      <c r="R542" s="5" t="s">
        <v>207</v>
      </c>
      <c r="S542" s="5" t="s">
        <v>365</v>
      </c>
      <c r="T542" s="5" t="s">
        <v>368</v>
      </c>
      <c r="U542" s="5" t="s">
        <v>158</v>
      </c>
      <c r="V542" s="5"/>
      <c r="W542" s="19" t="str">
        <f>CONCATENATE(X542,"-",Y542,"-",Z542,AA542,,AB542,"-",AC542)</f>
        <v>5-11-JRCC-0001</v>
      </c>
      <c r="X542" s="19" t="s">
        <v>755</v>
      </c>
      <c r="Y542" s="19" t="s">
        <v>184</v>
      </c>
      <c r="Z542" s="19" t="s">
        <v>311</v>
      </c>
      <c r="AA542" s="19" t="s">
        <v>303</v>
      </c>
      <c r="AB542" s="19"/>
      <c r="AC542" s="19" t="s">
        <v>188</v>
      </c>
      <c r="AD542" s="5"/>
      <c r="AE542" s="19">
        <v>4</v>
      </c>
      <c r="AF542" s="19" t="s">
        <v>180</v>
      </c>
      <c r="AG542" s="19" t="s">
        <v>184</v>
      </c>
      <c r="AH542" s="19">
        <v>522</v>
      </c>
      <c r="AI542" s="19" t="s">
        <v>188</v>
      </c>
      <c r="AJ542" s="5"/>
      <c r="AK542" s="5"/>
      <c r="AL542" s="5" t="s">
        <v>124</v>
      </c>
      <c r="AM542" s="5"/>
      <c r="AN542" s="5" t="s">
        <v>170</v>
      </c>
      <c r="AO542" s="5" t="str">
        <f>CONCATENATE("0055-",B542,"-",C542,"-","4",".",AE542,".",AF542,".",AG542,".",AH542,"-",AL542,".",AN542,"-",AI542)</f>
        <v>0055-CPC-GA1-4.4.3.11.522-ASK2.SB-0001</v>
      </c>
      <c r="AP542" s="5" t="str">
        <f>CONCATENATE("0055-",B542,"-",C542,"-","4",".",AE542,".",AF542,".",AG542,".",AH542,"-",AL542,"-",AN542,"-",AI542,"_",BD542,"_",U542)</f>
        <v>0055-CPC-GA1-4.4.3.11.522-ASK2-SB-0001_A1_ER</v>
      </c>
      <c r="AQ542" s="13" t="s">
        <v>326</v>
      </c>
      <c r="AR542" s="13" t="s">
        <v>331</v>
      </c>
      <c r="AS542" s="13"/>
      <c r="AT542" s="13"/>
      <c r="AU542" s="13" t="s">
        <v>321</v>
      </c>
      <c r="AV542" s="13" t="s">
        <v>336</v>
      </c>
      <c r="AW542" s="13" t="str">
        <f>CONCATENATE(AQ542," ",AS542,CHAR(10),W542,CHAR(10),AU542)</f>
        <v>Cabinet of Data Acquisition and Transmission Device  
5-11-JRCC-0001
Electrical circuits</v>
      </c>
      <c r="AX542" s="13" t="str">
        <f>CONCATENATE(AR542," ",AT542,CHAR(10),W542,CHAR(10),AV542)</f>
        <v>Шкаф УСПД 
5-11-JRCC-0001
Схема электрическая принципиальная</v>
      </c>
      <c r="AY542" s="5"/>
      <c r="AZ542" s="5" t="s">
        <v>490</v>
      </c>
      <c r="BA542" s="5" t="s">
        <v>489</v>
      </c>
      <c r="BB542" s="5" t="str">
        <f>IF(FW542&gt;0,"02",IF(FN542&gt;0,"01",IF(FE542&gt;0,"00",IF(EM542&gt;0,"G1",IF(ED542&gt;0,"F1",IF(DU542&gt;0,"E1",IF(DL542&gt;0,"D1",IF(DC542&gt;0,"C1",IF(CT542&gt;0,"B1",IF(BM542&gt;0,"A1","-"))))))))))</f>
        <v>A1</v>
      </c>
      <c r="BC542" s="167" t="str">
        <f t="shared" si="517"/>
        <v>IFR</v>
      </c>
      <c r="BD542" s="5" t="str">
        <f t="shared" si="518"/>
        <v>A1</v>
      </c>
      <c r="BE542" s="5"/>
      <c r="BF542" s="5"/>
      <c r="BG542" s="12"/>
      <c r="BH542" s="5"/>
      <c r="BI542" s="5"/>
      <c r="BJ542" s="54">
        <f>FB542-(28+15)</f>
        <v>44189</v>
      </c>
      <c r="BK542" s="54">
        <f ca="1">IF(BM542&gt;0,BL542,IF(BJ542&lt;TODAY(),WORKDAY(TODAY(),10),BJ542))</f>
        <v>0</v>
      </c>
      <c r="BL542" s="193"/>
      <c r="BM542" s="167" t="s">
        <v>790</v>
      </c>
      <c r="BN542" s="167"/>
      <c r="BO542" s="167"/>
      <c r="BP542" s="167"/>
      <c r="BQ542" s="167"/>
      <c r="BR542" s="157"/>
      <c r="BS542" s="157"/>
      <c r="BT542" s="157"/>
      <c r="BU542" s="157"/>
      <c r="BV542" s="157"/>
      <c r="BW542" s="147"/>
      <c r="BX542" s="147"/>
      <c r="BY542" s="147"/>
      <c r="BZ542" s="147"/>
      <c r="CA542" s="147"/>
      <c r="CB542" s="125"/>
      <c r="CC542" s="125"/>
      <c r="CD542" s="125"/>
      <c r="CE542" s="125"/>
      <c r="CF542" s="125"/>
      <c r="CG542" s="125"/>
      <c r="CH542" s="125"/>
      <c r="CI542" s="125"/>
      <c r="CJ542" s="125"/>
      <c r="CK542" s="125"/>
      <c r="CL542" s="24">
        <f>WORKDAY(BJ542,20)</f>
        <v>44217</v>
      </c>
      <c r="CM542" s="24">
        <f ca="1">IF(BM542&gt;0,WORKDAY(BK542,10),"-")</f>
        <v>13</v>
      </c>
      <c r="CN542" s="54"/>
      <c r="CO542" s="117"/>
      <c r="CP542" s="34">
        <v>1</v>
      </c>
      <c r="CQ542" s="24">
        <f>WORKDAY(CL542,10)</f>
        <v>44231</v>
      </c>
      <c r="CR542" s="24" t="str">
        <f>IF(CO542&gt;0,WORKDAY(CM542,10),"-")</f>
        <v>-</v>
      </c>
      <c r="CS542" s="54"/>
      <c r="CT542" s="5"/>
      <c r="CU542" s="24" t="str">
        <f>IF(CT542&gt;0,WORKDAY(CQ542,10),"-")</f>
        <v>-</v>
      </c>
      <c r="CV542" s="24" t="str">
        <f>IF(CT542&gt;0,WORKDAY(CR542,10),"-")</f>
        <v>-</v>
      </c>
      <c r="CW542" s="54"/>
      <c r="CX542" s="5"/>
      <c r="CY542" s="34"/>
      <c r="CZ542" s="24" t="str">
        <f>IF(CX542&gt;0,WORKDAY(CU542,10),"-")</f>
        <v>-</v>
      </c>
      <c r="DA542" s="24" t="str">
        <f>IF(CX542&gt;0,WORKDAY(CV542,10),"-")</f>
        <v>-</v>
      </c>
      <c r="DB542" s="24"/>
      <c r="DC542" s="5"/>
      <c r="DD542" s="24" t="str">
        <f>IF(DC542&gt;0,WORKDAY(CZ542,10),"-")</f>
        <v>-</v>
      </c>
      <c r="DE542" s="24" t="str">
        <f>IF(DC542&gt;0,WORKDAY(DA542,10),"-")</f>
        <v>-</v>
      </c>
      <c r="DF542" s="5"/>
      <c r="DG542" s="5"/>
      <c r="DH542" s="54"/>
      <c r="DI542" s="24" t="str">
        <f>IF(DG542&gt;0,WORKDAY(DD542,10),"-")</f>
        <v>-</v>
      </c>
      <c r="DJ542" s="24" t="str">
        <f>IF(DG542&gt;0,WORKDAY(DE542,10),"-")</f>
        <v>-</v>
      </c>
      <c r="DK542" s="5"/>
      <c r="DL542" s="5"/>
      <c r="DM542" s="24" t="str">
        <f>IF(DL542&gt;0,WORKDAY(DI542,10),"-")</f>
        <v>-</v>
      </c>
      <c r="DN542" s="24" t="str">
        <f>IF(DL542&gt;0,WORKDAY(DJ542,10),"-")</f>
        <v>-</v>
      </c>
      <c r="DO542" s="5"/>
      <c r="DP542" s="5"/>
      <c r="DQ542" s="54"/>
      <c r="DR542" s="24" t="str">
        <f>IF(DP542&gt;0,WORKDAY(DM542,10),"-")</f>
        <v>-</v>
      </c>
      <c r="DS542" s="24" t="str">
        <f>IF(DP542&gt;0,WORKDAY(DN542,10),"-")</f>
        <v>-</v>
      </c>
      <c r="DT542" s="5"/>
      <c r="DU542" s="5"/>
      <c r="DV542" s="24" t="str">
        <f>IF(DU542&gt;0,WORKDAY(DR542,10),"-")</f>
        <v>-</v>
      </c>
      <c r="DW542" s="24" t="str">
        <f>IF(DU542&gt;0,WORKDAY(DS542,10),"-")</f>
        <v>-</v>
      </c>
      <c r="DX542" s="5"/>
      <c r="DY542" s="5"/>
      <c r="DZ542" s="54"/>
      <c r="EA542" s="24" t="str">
        <f>IF(DY542&gt;0,WORKDAY(DV542,10),"-")</f>
        <v>-</v>
      </c>
      <c r="EB542" s="24" t="str">
        <f>IF(DY542&gt;0,WORKDAY(DW542,10),"-")</f>
        <v>-</v>
      </c>
      <c r="EC542" s="5"/>
      <c r="ED542" s="5"/>
      <c r="EE542" s="24" t="str">
        <f>IF(ED542&gt;0,WORKDAY(EA542,10),"-")</f>
        <v>-</v>
      </c>
      <c r="EF542" s="24" t="str">
        <f>IF(ED542&gt;0,WORKDAY(EB542,10),"-")</f>
        <v>-</v>
      </c>
      <c r="EG542" s="5"/>
      <c r="EH542" s="5"/>
      <c r="EI542" s="54"/>
      <c r="EJ542" s="24" t="str">
        <f>IF(EH542&gt;0,WORKDAY(EE542,10),"-")</f>
        <v>-</v>
      </c>
      <c r="EK542" s="24" t="str">
        <f>IF(EH542&gt;0,WORKDAY(EF542,10),"-")</f>
        <v>-</v>
      </c>
      <c r="EL542" s="5"/>
      <c r="EM542" s="5"/>
      <c r="EN542" s="24" t="str">
        <f>IF(EM542&gt;0,WORKDAY(EJ542,10),"-")</f>
        <v>-</v>
      </c>
      <c r="EO542" s="24" t="str">
        <f>IF(EM542&gt;0,WORKDAY(EK542,10),"-")</f>
        <v>-</v>
      </c>
      <c r="EP542" s="5"/>
      <c r="EQ542" s="5"/>
      <c r="ER542" s="54"/>
      <c r="ES542" s="54"/>
      <c r="ET542" s="54"/>
      <c r="EU542" s="54"/>
      <c r="EV542" s="54"/>
      <c r="EW542" s="24"/>
      <c r="EX542" s="24"/>
      <c r="EY542" s="167"/>
      <c r="EZ542" s="167"/>
      <c r="FA542" s="193"/>
      <c r="FB542" s="214">
        <v>44232</v>
      </c>
      <c r="FC542" s="214" t="str">
        <f t="shared" ca="1" si="516"/>
        <v>-</v>
      </c>
      <c r="FD542" s="193"/>
      <c r="FE542" s="167"/>
      <c r="FF542" s="24" t="str">
        <f>IF(FE542&gt;0,WORKDAY(FB542,10),"-")</f>
        <v>-</v>
      </c>
      <c r="FG542" s="24" t="str">
        <f>IF(FE542&gt;0,WORKDAY(FC542,10),"-")</f>
        <v>-</v>
      </c>
      <c r="FH542" s="5"/>
      <c r="FI542" s="5"/>
      <c r="FJ542" s="34"/>
      <c r="FK542" s="24"/>
      <c r="FL542" s="24">
        <f>FK542</f>
        <v>0</v>
      </c>
      <c r="FM542" s="5"/>
      <c r="FN542" s="5"/>
      <c r="FO542" s="24" t="str">
        <f>IF(FN542&gt;0,WORKDAY(FK542,10),"-")</f>
        <v>-</v>
      </c>
      <c r="FP542" s="24" t="str">
        <f>IF(FN542&gt;0,WORKDAY(FL542,10),"-")</f>
        <v>-</v>
      </c>
      <c r="FQ542" s="5"/>
      <c r="FR542" s="5"/>
      <c r="FS542" s="54"/>
      <c r="FT542" s="24"/>
      <c r="FU542" s="24">
        <f>FT542</f>
        <v>0</v>
      </c>
      <c r="FV542" s="5"/>
      <c r="FW542" s="5"/>
      <c r="FX542" s="24" t="str">
        <f>IF(FW542&gt;0,WORKDAY(FT542,10),"-")</f>
        <v>-</v>
      </c>
      <c r="FY542" s="24" t="str">
        <f>IF(FW542&gt;0,WORKDAY(FU542,10),"-")</f>
        <v>-</v>
      </c>
      <c r="FZ542" s="5"/>
      <c r="GA542" s="5"/>
      <c r="GB542" s="54"/>
      <c r="GC542" s="54"/>
      <c r="GD542" s="54"/>
      <c r="GE542" s="54"/>
      <c r="GF542" s="54"/>
      <c r="GG542" s="54"/>
      <c r="GH542" s="54"/>
      <c r="GI542" s="54"/>
      <c r="GJ542" s="54"/>
      <c r="GK542" s="54"/>
      <c r="GL542" s="54"/>
      <c r="GM542" s="54"/>
      <c r="GN542" s="54"/>
      <c r="GO542" s="54"/>
      <c r="GP542" s="54"/>
      <c r="GQ542" s="54"/>
      <c r="GR542" s="54"/>
      <c r="GS542" s="54"/>
      <c r="GT542" s="54"/>
      <c r="GU542" s="54"/>
      <c r="GV542" s="54"/>
      <c r="GW542" s="54"/>
      <c r="GX542" s="54"/>
      <c r="GY542" s="54"/>
      <c r="GZ542" s="193"/>
      <c r="HA542" s="54"/>
      <c r="HB542" s="54"/>
      <c r="HC542" s="54"/>
      <c r="HD542" s="34">
        <f t="shared" ca="1" si="488"/>
        <v>0</v>
      </c>
      <c r="HE542" s="25">
        <f t="shared" si="514"/>
        <v>0</v>
      </c>
      <c r="HF542" s="25">
        <f t="shared" ca="1" si="510"/>
        <v>0</v>
      </c>
      <c r="HG542" s="25">
        <f t="shared" si="515"/>
        <v>0</v>
      </c>
      <c r="HH542" s="25">
        <f t="shared" ca="1" si="511"/>
        <v>0</v>
      </c>
      <c r="HI542" s="25"/>
      <c r="HJ542" s="25"/>
      <c r="HK542" s="5"/>
      <c r="HL542" s="24" t="str">
        <f t="shared" ca="1" si="484"/>
        <v>-</v>
      </c>
      <c r="HM542" s="107"/>
      <c r="HN542" s="85"/>
      <c r="HO542" s="204" t="str">
        <f t="shared" si="489"/>
        <v>ожидание A1</v>
      </c>
      <c r="HP542" s="204" t="str">
        <f t="shared" si="490"/>
        <v>не выгружено 00</v>
      </c>
      <c r="HQ542" s="182" t="str">
        <f t="shared" si="491"/>
        <v>выгружено A1</v>
      </c>
      <c r="HR542" s="182" t="str">
        <f t="shared" si="492"/>
        <v>ожидание A1</v>
      </c>
      <c r="HS542" s="182" t="b">
        <f t="shared" si="493"/>
        <v>0</v>
      </c>
      <c r="HT542" s="182" t="str">
        <f t="shared" si="494"/>
        <v>ожидание замечаний</v>
      </c>
      <c r="HU542" s="182" t="str">
        <f t="shared" si="495"/>
        <v>0055-P2-GA1-CPC-TRM-00667</v>
      </c>
      <c r="HV542" s="191">
        <f t="shared" si="496"/>
        <v>0</v>
      </c>
      <c r="HW542" s="184" t="str">
        <f t="shared" si="497"/>
        <v>ожидание A1</v>
      </c>
      <c r="HX542" s="191" t="str">
        <f t="shared" si="498"/>
        <v>ожидание A1</v>
      </c>
      <c r="HY542" s="183"/>
      <c r="HZ542" s="182" t="str">
        <f t="shared" si="499"/>
        <v>выгружено</v>
      </c>
      <c r="IA542" s="182" t="str">
        <f t="shared" si="500"/>
        <v>A1</v>
      </c>
      <c r="IB542" s="182" t="str">
        <f t="shared" si="501"/>
        <v>ожидание замечаний к ревизии</v>
      </c>
      <c r="IC542" s="182" t="str">
        <f t="shared" si="502"/>
        <v>A1</v>
      </c>
      <c r="ID542" s="182" t="str">
        <f t="shared" si="503"/>
        <v>A1</v>
      </c>
      <c r="IE542" s="185" t="str">
        <f t="shared" si="504"/>
        <v>1</v>
      </c>
      <c r="IF542" s="135" t="s">
        <v>705</v>
      </c>
      <c r="IG542" s="181">
        <v>1</v>
      </c>
      <c r="IH542" s="85"/>
      <c r="II542" s="85"/>
      <c r="IJ542" s="85"/>
      <c r="IK542" s="85"/>
      <c r="IL542" s="85"/>
      <c r="IM542" s="85"/>
      <c r="IN542" s="85"/>
      <c r="IO542" s="85"/>
      <c r="IP542" s="85"/>
      <c r="IQ542" s="85"/>
      <c r="IR542" s="85"/>
      <c r="IS542" s="85"/>
      <c r="IT542" s="85"/>
      <c r="IU542" s="85"/>
      <c r="IV542" s="85"/>
      <c r="IW542" s="85"/>
      <c r="IX542" s="85"/>
      <c r="IY542" s="85"/>
      <c r="IZ542" s="85"/>
      <c r="JA542" s="85"/>
      <c r="JB542" s="85"/>
      <c r="JC542" s="85"/>
      <c r="JD542" s="85"/>
      <c r="JE542" s="85"/>
      <c r="JF542" s="85"/>
      <c r="JG542" s="85"/>
      <c r="JH542" s="85"/>
      <c r="JI542" s="85"/>
      <c r="JJ542" s="85"/>
      <c r="JK542" s="85"/>
      <c r="JL542" s="85"/>
      <c r="JM542" s="85"/>
      <c r="JN542" s="85"/>
      <c r="JO542" s="85"/>
      <c r="JP542" s="85"/>
      <c r="JQ542" s="85"/>
      <c r="JR542" s="85"/>
      <c r="JS542" s="85"/>
      <c r="JT542" s="85"/>
      <c r="JU542" s="85"/>
      <c r="JV542" s="85"/>
      <c r="JW542" s="85"/>
      <c r="JX542" s="85"/>
      <c r="JY542" s="85"/>
      <c r="JZ542" s="85"/>
      <c r="KA542" s="85"/>
      <c r="KB542" s="85"/>
      <c r="KC542" s="85"/>
    </row>
    <row r="543" spans="1:289" s="57" customFormat="1" ht="42.75" hidden="1" customHeight="1">
      <c r="A543" s="6"/>
      <c r="B543" s="19" t="s">
        <v>156</v>
      </c>
      <c r="C543" s="19" t="s">
        <v>157</v>
      </c>
      <c r="D543" s="5"/>
      <c r="E543" s="5"/>
      <c r="F543" s="5"/>
      <c r="G543" s="5"/>
      <c r="H543" s="5" t="s">
        <v>727</v>
      </c>
      <c r="I543" s="5" t="s">
        <v>736</v>
      </c>
      <c r="J543" s="5"/>
      <c r="K543" s="5"/>
      <c r="L543" s="5"/>
      <c r="M543" s="5"/>
      <c r="N543" s="5"/>
      <c r="O543" s="5"/>
      <c r="P543" s="5" t="s">
        <v>753</v>
      </c>
      <c r="Q543" s="5" t="s">
        <v>754</v>
      </c>
      <c r="R543" s="5" t="s">
        <v>205</v>
      </c>
      <c r="S543" s="5" t="s">
        <v>365</v>
      </c>
      <c r="T543" s="5" t="s">
        <v>368</v>
      </c>
      <c r="U543" s="5" t="s">
        <v>158</v>
      </c>
      <c r="V543" s="5"/>
      <c r="W543" s="19" t="str">
        <f>CONCATENATE(X543,"-",Y543,"-",Z543,AA543,,AB543,"-",AC543)</f>
        <v>5-11-JRCC-0001</v>
      </c>
      <c r="X543" s="19" t="s">
        <v>755</v>
      </c>
      <c r="Y543" s="19" t="s">
        <v>184</v>
      </c>
      <c r="Z543" s="19" t="s">
        <v>311</v>
      </c>
      <c r="AA543" s="19" t="s">
        <v>303</v>
      </c>
      <c r="AB543" s="19"/>
      <c r="AC543" s="19" t="s">
        <v>188</v>
      </c>
      <c r="AD543" s="5"/>
      <c r="AE543" s="19">
        <v>4</v>
      </c>
      <c r="AF543" s="19" t="s">
        <v>180</v>
      </c>
      <c r="AG543" s="19" t="s">
        <v>184</v>
      </c>
      <c r="AH543" s="19">
        <v>522</v>
      </c>
      <c r="AI543" s="19" t="s">
        <v>188</v>
      </c>
      <c r="AJ543" s="5"/>
      <c r="AK543" s="5"/>
      <c r="AL543" s="5" t="s">
        <v>124</v>
      </c>
      <c r="AM543" s="5"/>
      <c r="AN543" s="5" t="s">
        <v>546</v>
      </c>
      <c r="AO543" s="5" t="str">
        <f>CONCATENATE("0055-",B543,"-",C543,"-","4",".",AE543,".",AF543,".",AG543,".",AH543,"-",AL543,".",AN543,"-",AI543)</f>
        <v>0055-CPC-GA1-4.4.3.11.522-ASK2.JH-0001</v>
      </c>
      <c r="AP543" s="5" t="str">
        <f>CONCATENATE("0055-",B543,"-",C543,"-","4",".",AE543,".",AF543,".",AG543,".",AH543,"-",AL543,"-",AN543,"-",AI543,"_",BD543,"_",U543)</f>
        <v>0055-CPC-GA1-4.4.3.11.522-ASK2-JH-0001_-_ER</v>
      </c>
      <c r="AQ543" s="13" t="s">
        <v>326</v>
      </c>
      <c r="AR543" s="13" t="s">
        <v>331</v>
      </c>
      <c r="AS543" s="13"/>
      <c r="AT543" s="13"/>
      <c r="AU543" s="13" t="s">
        <v>286</v>
      </c>
      <c r="AV543" s="13" t="s">
        <v>287</v>
      </c>
      <c r="AW543" s="13" t="str">
        <f>CONCATENATE(AQ543," ",AS543,CHAR(10),W543,CHAR(10),AU543)</f>
        <v>Cabinet of Data Acquisition and Transmission Device  
5-11-JRCC-0001
Passport</v>
      </c>
      <c r="AX543" s="13" t="str">
        <f>CONCATENATE(AR543," ",AT543,CHAR(10),W543,CHAR(10),AV543)</f>
        <v>Шкаф УСПД 
5-11-JRCC-0001
Паспорт</v>
      </c>
      <c r="AY543" s="5"/>
      <c r="AZ543" s="5" t="s">
        <v>490</v>
      </c>
      <c r="BA543" s="5" t="s">
        <v>489</v>
      </c>
      <c r="BB543" s="5" t="str">
        <f>IF(FW543&gt;0,"02",IF(FN543&gt;0,"01",IF(FE543&gt;0,"00",IF(EM543&gt;0,"G1",IF(ED543&gt;0,"F1",IF(DU543&gt;0,"E1",IF(DL543&gt;0,"D1",IF(DC543&gt;0,"C1",IF(CT543&gt;0,"B1",IF(BM543&gt;0,"A1","-"))))))))))</f>
        <v>-</v>
      </c>
      <c r="BC543" s="167" t="str">
        <f t="shared" si="517"/>
        <v>-</v>
      </c>
      <c r="BD543" s="5" t="str">
        <f t="shared" si="518"/>
        <v>-</v>
      </c>
      <c r="BE543" s="5"/>
      <c r="BF543" s="5"/>
      <c r="BG543" s="12"/>
      <c r="BH543" s="5"/>
      <c r="BI543" s="5"/>
      <c r="BJ543" s="54">
        <f>FB543-(28+15)</f>
        <v>44227</v>
      </c>
      <c r="BK543" s="54">
        <f ca="1">IF(BM543&gt;0,BL543,IF(BJ543&lt;TODAY(),WORKDAY(TODAY(),10),BJ543))</f>
        <v>44294</v>
      </c>
      <c r="BL543" s="54"/>
      <c r="BM543" s="5"/>
      <c r="BN543" s="167"/>
      <c r="BO543" s="167"/>
      <c r="BP543" s="167"/>
      <c r="BQ543" s="167"/>
      <c r="BR543" s="157"/>
      <c r="BS543" s="157"/>
      <c r="BT543" s="157"/>
      <c r="BU543" s="157"/>
      <c r="BV543" s="157"/>
      <c r="BW543" s="147"/>
      <c r="BX543" s="147"/>
      <c r="BY543" s="147"/>
      <c r="BZ543" s="147"/>
      <c r="CA543" s="147"/>
      <c r="CB543" s="125"/>
      <c r="CC543" s="125"/>
      <c r="CD543" s="125"/>
      <c r="CE543" s="125"/>
      <c r="CF543" s="125"/>
      <c r="CG543" s="125"/>
      <c r="CH543" s="125"/>
      <c r="CI543" s="125"/>
      <c r="CJ543" s="125"/>
      <c r="CK543" s="125"/>
      <c r="CL543" s="24">
        <f>WORKDAY(BJ543,20)</f>
        <v>44253</v>
      </c>
      <c r="CM543" s="24" t="str">
        <f>IF(BM543&gt;0,WORKDAY(BK543,10),"-")</f>
        <v>-</v>
      </c>
      <c r="CN543" s="54"/>
      <c r="CO543" s="117"/>
      <c r="CP543" s="34">
        <v>3</v>
      </c>
      <c r="CQ543" s="24">
        <f>WORKDAY(CL543,10)</f>
        <v>44267</v>
      </c>
      <c r="CR543" s="24" t="str">
        <f>IF(CO543&gt;0,WORKDAY(CM543,10),"-")</f>
        <v>-</v>
      </c>
      <c r="CS543" s="54"/>
      <c r="CT543" s="5"/>
      <c r="CU543" s="24" t="str">
        <f>IF(CT543&gt;0,WORKDAY(CQ543,10),"-")</f>
        <v>-</v>
      </c>
      <c r="CV543" s="24" t="str">
        <f>IF(CT543&gt;0,WORKDAY(CR543,10),"-")</f>
        <v>-</v>
      </c>
      <c r="CW543" s="54"/>
      <c r="CX543" s="5"/>
      <c r="CY543" s="34"/>
      <c r="CZ543" s="24" t="str">
        <f>IF(CX543&gt;0,WORKDAY(CU543,10),"-")</f>
        <v>-</v>
      </c>
      <c r="DA543" s="24" t="str">
        <f>IF(CX543&gt;0,WORKDAY(CV543,10),"-")</f>
        <v>-</v>
      </c>
      <c r="DB543" s="24"/>
      <c r="DC543" s="5"/>
      <c r="DD543" s="24" t="str">
        <f>IF(DC543&gt;0,WORKDAY(CZ543,10),"-")</f>
        <v>-</v>
      </c>
      <c r="DE543" s="24" t="str">
        <f>IF(DC543&gt;0,WORKDAY(DA543,10),"-")</f>
        <v>-</v>
      </c>
      <c r="DF543" s="5"/>
      <c r="DG543" s="5"/>
      <c r="DH543" s="54"/>
      <c r="DI543" s="24" t="str">
        <f>IF(DG543&gt;0,WORKDAY(DD543,10),"-")</f>
        <v>-</v>
      </c>
      <c r="DJ543" s="24" t="str">
        <f>IF(DG543&gt;0,WORKDAY(DE543,10),"-")</f>
        <v>-</v>
      </c>
      <c r="DK543" s="5"/>
      <c r="DL543" s="5"/>
      <c r="DM543" s="24" t="str">
        <f>IF(DL543&gt;0,WORKDAY(DI543,10),"-")</f>
        <v>-</v>
      </c>
      <c r="DN543" s="24" t="str">
        <f>IF(DL543&gt;0,WORKDAY(DJ543,10),"-")</f>
        <v>-</v>
      </c>
      <c r="DO543" s="5"/>
      <c r="DP543" s="5"/>
      <c r="DQ543" s="54"/>
      <c r="DR543" s="24" t="str">
        <f>IF(DP543&gt;0,WORKDAY(DM543,10),"-")</f>
        <v>-</v>
      </c>
      <c r="DS543" s="24" t="str">
        <f>IF(DP543&gt;0,WORKDAY(DN543,10),"-")</f>
        <v>-</v>
      </c>
      <c r="DT543" s="5"/>
      <c r="DU543" s="5"/>
      <c r="DV543" s="24" t="str">
        <f>IF(DU543&gt;0,WORKDAY(DR543,10),"-")</f>
        <v>-</v>
      </c>
      <c r="DW543" s="24" t="str">
        <f>IF(DU543&gt;0,WORKDAY(DS543,10),"-")</f>
        <v>-</v>
      </c>
      <c r="DX543" s="5"/>
      <c r="DY543" s="5"/>
      <c r="DZ543" s="54"/>
      <c r="EA543" s="24" t="str">
        <f>IF(DY543&gt;0,WORKDAY(DV543,10),"-")</f>
        <v>-</v>
      </c>
      <c r="EB543" s="24" t="str">
        <f>IF(DY543&gt;0,WORKDAY(DW543,10),"-")</f>
        <v>-</v>
      </c>
      <c r="EC543" s="5"/>
      <c r="ED543" s="5"/>
      <c r="EE543" s="24" t="str">
        <f>IF(ED543&gt;0,WORKDAY(EA543,10),"-")</f>
        <v>-</v>
      </c>
      <c r="EF543" s="24" t="str">
        <f>IF(ED543&gt;0,WORKDAY(EB543,10),"-")</f>
        <v>-</v>
      </c>
      <c r="EG543" s="5"/>
      <c r="EH543" s="5"/>
      <c r="EI543" s="54"/>
      <c r="EJ543" s="24" t="str">
        <f>IF(EH543&gt;0,WORKDAY(EE543,10),"-")</f>
        <v>-</v>
      </c>
      <c r="EK543" s="24" t="str">
        <f>IF(EH543&gt;0,WORKDAY(EF543,10),"-")</f>
        <v>-</v>
      </c>
      <c r="EL543" s="5"/>
      <c r="EM543" s="5"/>
      <c r="EN543" s="24" t="str">
        <f>IF(EM543&gt;0,WORKDAY(EJ543,10),"-")</f>
        <v>-</v>
      </c>
      <c r="EO543" s="24" t="str">
        <f>IF(EM543&gt;0,WORKDAY(EK543,10),"-")</f>
        <v>-</v>
      </c>
      <c r="EP543" s="5"/>
      <c r="EQ543" s="5"/>
      <c r="ER543" s="54"/>
      <c r="ES543" s="54"/>
      <c r="ET543" s="54"/>
      <c r="EU543" s="54"/>
      <c r="EV543" s="54"/>
      <c r="EW543" s="24"/>
      <c r="EX543" s="24"/>
      <c r="EY543" s="167"/>
      <c r="EZ543" s="167"/>
      <c r="FA543" s="193"/>
      <c r="FB543" s="214">
        <v>44270</v>
      </c>
      <c r="FC543" s="214">
        <f t="shared" ca="1" si="516"/>
        <v>44270</v>
      </c>
      <c r="FD543" s="167"/>
      <c r="FE543" s="167"/>
      <c r="FF543" s="24" t="str">
        <f>IF(FE543&gt;0,WORKDAY(FB543,10),"-")</f>
        <v>-</v>
      </c>
      <c r="FG543" s="24" t="str">
        <f>IF(FE543&gt;0,WORKDAY(FC543,10),"-")</f>
        <v>-</v>
      </c>
      <c r="FH543" s="167"/>
      <c r="FI543" s="167"/>
      <c r="FJ543" s="196">
        <v>1</v>
      </c>
      <c r="FK543" s="24"/>
      <c r="FL543" s="24">
        <f>FK543</f>
        <v>0</v>
      </c>
      <c r="FM543" s="5"/>
      <c r="FN543" s="5"/>
      <c r="FO543" s="24" t="str">
        <f>IF(FN543&gt;0,WORKDAY(FK543,10),"-")</f>
        <v>-</v>
      </c>
      <c r="FP543" s="24" t="str">
        <f>IF(FN543&gt;0,WORKDAY(FL543,10),"-")</f>
        <v>-</v>
      </c>
      <c r="FQ543" s="5"/>
      <c r="FR543" s="5"/>
      <c r="FS543" s="54"/>
      <c r="FT543" s="24"/>
      <c r="FU543" s="24">
        <f>FT543</f>
        <v>0</v>
      </c>
      <c r="FV543" s="5"/>
      <c r="FW543" s="5"/>
      <c r="FX543" s="24" t="str">
        <f>IF(FW543&gt;0,WORKDAY(FT543,10),"-")</f>
        <v>-</v>
      </c>
      <c r="FY543" s="24" t="str">
        <f>IF(FW543&gt;0,WORKDAY(FU543,10),"-")</f>
        <v>-</v>
      </c>
      <c r="FZ543" s="5"/>
      <c r="GA543" s="5"/>
      <c r="GB543" s="54"/>
      <c r="GC543" s="54"/>
      <c r="GD543" s="54"/>
      <c r="GE543" s="54"/>
      <c r="GF543" s="54"/>
      <c r="GG543" s="54"/>
      <c r="GH543" s="54"/>
      <c r="GI543" s="54"/>
      <c r="GJ543" s="54"/>
      <c r="GK543" s="54"/>
      <c r="GL543" s="54"/>
      <c r="GM543" s="54"/>
      <c r="GN543" s="54"/>
      <c r="GO543" s="54"/>
      <c r="GP543" s="54"/>
      <c r="GQ543" s="54"/>
      <c r="GR543" s="54"/>
      <c r="GS543" s="54"/>
      <c r="GT543" s="54"/>
      <c r="GU543" s="54"/>
      <c r="GV543" s="54"/>
      <c r="GW543" s="54"/>
      <c r="GX543" s="54"/>
      <c r="GY543" s="54"/>
      <c r="GZ543" s="193"/>
      <c r="HA543" s="54"/>
      <c r="HB543" s="54"/>
      <c r="HC543" s="54"/>
      <c r="HD543" s="34">
        <f t="shared" ca="1" si="488"/>
        <v>1</v>
      </c>
      <c r="HE543" s="25">
        <f t="shared" si="514"/>
        <v>0</v>
      </c>
      <c r="HF543" s="25">
        <f t="shared" ca="1" si="510"/>
        <v>1.5197568389057751E-3</v>
      </c>
      <c r="HG543" s="25">
        <f t="shared" si="515"/>
        <v>0</v>
      </c>
      <c r="HH543" s="25">
        <f t="shared" ca="1" si="511"/>
        <v>2.012072434607646E-3</v>
      </c>
      <c r="HI543" s="25"/>
      <c r="HJ543" s="25"/>
      <c r="HK543" s="5"/>
      <c r="HL543" s="24" t="str">
        <f t="shared" ca="1" si="484"/>
        <v>-</v>
      </c>
      <c r="HM543" s="107"/>
      <c r="HN543" s="85"/>
      <c r="HO543" s="204" t="str">
        <f t="shared" si="489"/>
        <v>не выгружено A1</v>
      </c>
      <c r="HP543" s="204" t="str">
        <f t="shared" si="490"/>
        <v>не выгружено 00</v>
      </c>
      <c r="HQ543" s="182" t="str">
        <f t="shared" si="491"/>
        <v>не выгружено A1</v>
      </c>
      <c r="HR543" s="182" t="str">
        <f t="shared" si="492"/>
        <v>не выгружено A1</v>
      </c>
      <c r="HS543" s="182" t="b">
        <f t="shared" si="493"/>
        <v>0</v>
      </c>
      <c r="HT543" s="182" t="str">
        <f t="shared" si="494"/>
        <v>не выгружено A1</v>
      </c>
      <c r="HU543" s="182" t="str">
        <f t="shared" si="495"/>
        <v>не выгружено A1</v>
      </c>
      <c r="HV543" s="191" t="str">
        <f t="shared" si="496"/>
        <v>не выгружено A1</v>
      </c>
      <c r="HW543" s="184" t="str">
        <f t="shared" si="497"/>
        <v>не выгружено A1</v>
      </c>
      <c r="HX543" s="191" t="str">
        <f t="shared" si="498"/>
        <v>не выгружено A1</v>
      </c>
      <c r="HY543" s="183"/>
      <c r="HZ543" s="182" t="str">
        <f t="shared" si="499"/>
        <v>не выгружено</v>
      </c>
      <c r="IA543" s="182" t="str">
        <f t="shared" si="500"/>
        <v>A1</v>
      </c>
      <c r="IB543" s="182" t="str">
        <f t="shared" si="501"/>
        <v>не выгружено</v>
      </c>
      <c r="IC543" s="182" t="str">
        <f t="shared" si="502"/>
        <v>A1</v>
      </c>
      <c r="ID543" s="182" t="str">
        <f t="shared" si="503"/>
        <v>A1</v>
      </c>
      <c r="IE543" s="185" t="str">
        <f t="shared" si="504"/>
        <v>выгрузить A1</v>
      </c>
      <c r="IF543" s="135" t="s">
        <v>705</v>
      </c>
      <c r="IG543" s="181">
        <v>1</v>
      </c>
      <c r="IH543" s="85"/>
      <c r="II543" s="85"/>
      <c r="IJ543" s="85"/>
      <c r="IK543" s="85"/>
      <c r="IL543" s="85"/>
      <c r="IM543" s="85"/>
      <c r="IN543" s="85"/>
      <c r="IO543" s="85"/>
      <c r="IP543" s="85"/>
      <c r="IQ543" s="85"/>
      <c r="IR543" s="85"/>
      <c r="IS543" s="85"/>
      <c r="IT543" s="85"/>
      <c r="IU543" s="85"/>
      <c r="IV543" s="85"/>
      <c r="IW543" s="85"/>
      <c r="IX543" s="85"/>
      <c r="IY543" s="85"/>
      <c r="IZ543" s="85"/>
      <c r="JA543" s="85"/>
      <c r="JB543" s="85"/>
      <c r="JC543" s="85"/>
      <c r="JD543" s="85"/>
      <c r="JE543" s="85"/>
      <c r="JF543" s="85"/>
      <c r="JG543" s="85"/>
      <c r="JH543" s="85"/>
      <c r="JI543" s="85"/>
      <c r="JJ543" s="85"/>
      <c r="JK543" s="85"/>
      <c r="JL543" s="85"/>
      <c r="JM543" s="85"/>
      <c r="JN543" s="85"/>
      <c r="JO543" s="85"/>
      <c r="JP543" s="85"/>
      <c r="JQ543" s="85"/>
      <c r="JR543" s="85"/>
      <c r="JS543" s="85"/>
      <c r="JT543" s="85"/>
      <c r="JU543" s="85"/>
      <c r="JV543" s="85"/>
      <c r="JW543" s="85"/>
      <c r="JX543" s="85"/>
      <c r="JY543" s="85"/>
      <c r="JZ543" s="85"/>
      <c r="KA543" s="85"/>
      <c r="KB543" s="85"/>
      <c r="KC543" s="85"/>
    </row>
    <row r="544" spans="1:289" s="87" customFormat="1" ht="15" hidden="1" customHeight="1">
      <c r="A544" s="17"/>
      <c r="B544" s="20"/>
      <c r="C544" s="20"/>
      <c r="D544" s="18"/>
      <c r="E544" s="18"/>
      <c r="F544" s="18"/>
      <c r="G544" s="18"/>
      <c r="H544" s="18"/>
      <c r="I544" s="18"/>
      <c r="J544" s="18"/>
      <c r="K544" s="18"/>
      <c r="L544" s="18"/>
      <c r="M544" s="18"/>
      <c r="N544" s="18"/>
      <c r="O544" s="18"/>
      <c r="P544" s="18"/>
      <c r="Q544" s="18"/>
      <c r="R544" s="18"/>
      <c r="S544" s="18"/>
      <c r="T544" s="18"/>
      <c r="U544" s="18"/>
      <c r="V544" s="18"/>
      <c r="W544" s="20"/>
      <c r="X544" s="20"/>
      <c r="Y544" s="20"/>
      <c r="Z544" s="20"/>
      <c r="AA544" s="20"/>
      <c r="AB544" s="20"/>
      <c r="AC544" s="20"/>
      <c r="AD544" s="18"/>
      <c r="AE544" s="20"/>
      <c r="AF544" s="20"/>
      <c r="AG544" s="20"/>
      <c r="AH544" s="20"/>
      <c r="AI544" s="20"/>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71"/>
      <c r="BO544" s="171"/>
      <c r="BP544" s="171"/>
      <c r="BQ544" s="171"/>
      <c r="BR544" s="161"/>
      <c r="BS544" s="161"/>
      <c r="BT544" s="161"/>
      <c r="BU544" s="161"/>
      <c r="BV544" s="161"/>
      <c r="BW544" s="151"/>
      <c r="BX544" s="151"/>
      <c r="BY544" s="151"/>
      <c r="BZ544" s="151"/>
      <c r="CA544" s="151"/>
      <c r="CB544" s="129"/>
      <c r="CC544" s="129"/>
      <c r="CD544" s="129"/>
      <c r="CE544" s="129"/>
      <c r="CF544" s="129"/>
      <c r="CG544" s="129"/>
      <c r="CH544" s="129"/>
      <c r="CI544" s="129"/>
      <c r="CJ544" s="129"/>
      <c r="CK544" s="129"/>
      <c r="CL544" s="18"/>
      <c r="CM544" s="18"/>
      <c r="CN544" s="18"/>
      <c r="CO544" s="118"/>
      <c r="CP544" s="48"/>
      <c r="CQ544" s="18"/>
      <c r="CR544" s="18"/>
      <c r="CS544" s="18"/>
      <c r="CT544" s="18"/>
      <c r="CU544" s="18"/>
      <c r="CV544" s="18"/>
      <c r="CW544" s="18"/>
      <c r="CX544" s="18"/>
      <c r="CY544" s="34"/>
      <c r="CZ544" s="18"/>
      <c r="DA544" s="18"/>
      <c r="DB544" s="18"/>
      <c r="DC544" s="18"/>
      <c r="DD544" s="18"/>
      <c r="DE544" s="18"/>
      <c r="DF544" s="18"/>
      <c r="DG544" s="18"/>
      <c r="DH544" s="45"/>
      <c r="DI544" s="18"/>
      <c r="DJ544" s="18"/>
      <c r="DK544" s="18"/>
      <c r="DL544" s="18"/>
      <c r="DM544" s="18"/>
      <c r="DN544" s="18"/>
      <c r="DO544" s="18"/>
      <c r="DP544" s="18"/>
      <c r="DQ544" s="45"/>
      <c r="DR544" s="18"/>
      <c r="DS544" s="18"/>
      <c r="DT544" s="18"/>
      <c r="DU544" s="18"/>
      <c r="DV544" s="18"/>
      <c r="DW544" s="18"/>
      <c r="DX544" s="18"/>
      <c r="DY544" s="18"/>
      <c r="DZ544" s="45"/>
      <c r="EA544" s="18"/>
      <c r="EB544" s="18"/>
      <c r="EC544" s="18"/>
      <c r="ED544" s="18"/>
      <c r="EE544" s="18"/>
      <c r="EF544" s="18"/>
      <c r="EG544" s="18"/>
      <c r="EH544" s="18"/>
      <c r="EI544" s="45"/>
      <c r="EJ544" s="18"/>
      <c r="EK544" s="18"/>
      <c r="EL544" s="18"/>
      <c r="EM544" s="18"/>
      <c r="EN544" s="18"/>
      <c r="EO544" s="18"/>
      <c r="EP544" s="18"/>
      <c r="EQ544" s="18"/>
      <c r="ER544" s="45"/>
      <c r="ES544" s="110"/>
      <c r="ET544" s="110"/>
      <c r="EU544" s="110"/>
      <c r="EV544" s="110"/>
      <c r="EW544" s="192"/>
      <c r="EX544" s="192"/>
      <c r="EY544" s="192"/>
      <c r="EZ544" s="192"/>
      <c r="FA544" s="199"/>
      <c r="FB544" s="214"/>
      <c r="FC544" s="214"/>
      <c r="FD544" s="18"/>
      <c r="FE544" s="18"/>
      <c r="FF544" s="18"/>
      <c r="FG544" s="18"/>
      <c r="FH544" s="18"/>
      <c r="FI544" s="18"/>
      <c r="FJ544" s="34"/>
      <c r="FK544" s="18"/>
      <c r="FL544" s="18"/>
      <c r="FM544" s="18"/>
      <c r="FN544" s="18"/>
      <c r="FO544" s="18"/>
      <c r="FP544" s="18"/>
      <c r="FQ544" s="18"/>
      <c r="FR544" s="18"/>
      <c r="FS544" s="45"/>
      <c r="FT544" s="18"/>
      <c r="FU544" s="18"/>
      <c r="FV544" s="18"/>
      <c r="FW544" s="18"/>
      <c r="FX544" s="18"/>
      <c r="FY544" s="18"/>
      <c r="FZ544" s="18"/>
      <c r="GA544" s="18"/>
      <c r="GB544" s="45"/>
      <c r="GC544" s="110"/>
      <c r="GD544" s="110"/>
      <c r="GE544" s="110"/>
      <c r="GF544" s="110"/>
      <c r="GG544" s="110"/>
      <c r="GH544" s="110"/>
      <c r="GI544" s="110"/>
      <c r="GJ544" s="110"/>
      <c r="GK544" s="110"/>
      <c r="GL544" s="110"/>
      <c r="GM544" s="110"/>
      <c r="GN544" s="110"/>
      <c r="GO544" s="110"/>
      <c r="GP544" s="110"/>
      <c r="GQ544" s="110"/>
      <c r="GR544" s="110"/>
      <c r="GS544" s="110"/>
      <c r="GT544" s="110"/>
      <c r="GU544" s="110"/>
      <c r="GV544" s="110"/>
      <c r="GW544" s="110"/>
      <c r="GX544" s="110"/>
      <c r="GY544" s="45"/>
      <c r="GZ544" s="199"/>
      <c r="HA544" s="110"/>
      <c r="HB544" s="110"/>
      <c r="HC544" s="110"/>
      <c r="HD544" s="34">
        <f t="shared" si="488"/>
        <v>0</v>
      </c>
      <c r="HE544" s="25">
        <f t="shared" si="514"/>
        <v>0</v>
      </c>
      <c r="HF544" s="25">
        <f t="shared" si="510"/>
        <v>0</v>
      </c>
      <c r="HG544" s="25">
        <f t="shared" si="515"/>
        <v>0</v>
      </c>
      <c r="HH544" s="25">
        <f t="shared" si="511"/>
        <v>0</v>
      </c>
      <c r="HI544" s="25"/>
      <c r="HJ544" s="18"/>
      <c r="HK544" s="18"/>
      <c r="HL544" s="24" t="str">
        <f t="shared" si="484"/>
        <v>-</v>
      </c>
      <c r="HM544" s="107"/>
      <c r="HN544" s="85"/>
      <c r="HO544" s="204" t="str">
        <f t="shared" si="489"/>
        <v>---/---</v>
      </c>
      <c r="HP544" s="204" t="str">
        <f t="shared" si="490"/>
        <v>---/---</v>
      </c>
      <c r="HQ544" s="182" t="str">
        <f t="shared" si="491"/>
        <v>---/---</v>
      </c>
      <c r="HR544" s="182" t="str">
        <f t="shared" si="492"/>
        <v>---/---</v>
      </c>
      <c r="HS544" s="182" t="b">
        <f t="shared" si="493"/>
        <v>0</v>
      </c>
      <c r="HT544" s="182" t="str">
        <f t="shared" si="494"/>
        <v>---/---</v>
      </c>
      <c r="HU544" s="182" t="str">
        <f t="shared" si="495"/>
        <v>---/---</v>
      </c>
      <c r="HV544" s="191" t="str">
        <f t="shared" si="496"/>
        <v>---/---</v>
      </c>
      <c r="HW544" s="184" t="str">
        <f t="shared" si="497"/>
        <v>---/---</v>
      </c>
      <c r="HX544" s="191" t="str">
        <f t="shared" si="498"/>
        <v>---/---</v>
      </c>
      <c r="HY544" s="183"/>
      <c r="HZ544" s="182" t="str">
        <f t="shared" si="499"/>
        <v>---/---</v>
      </c>
      <c r="IA544" s="182" t="str">
        <f t="shared" si="500"/>
        <v>---/---</v>
      </c>
      <c r="IB544" s="182" t="str">
        <f t="shared" si="501"/>
        <v>---/---</v>
      </c>
      <c r="IC544" s="182" t="str">
        <f t="shared" si="502"/>
        <v>---/---</v>
      </c>
      <c r="ID544" s="182" t="str">
        <f t="shared" si="503"/>
        <v>---/---</v>
      </c>
      <c r="IE544" s="185" t="str">
        <f t="shared" si="504"/>
        <v>---/---</v>
      </c>
      <c r="IF544" s="135" t="s">
        <v>717</v>
      </c>
      <c r="IG544" s="181">
        <v>1</v>
      </c>
      <c r="IH544" s="85"/>
      <c r="II544" s="85"/>
      <c r="IJ544" s="85"/>
      <c r="IK544" s="85"/>
      <c r="IL544" s="85"/>
      <c r="IM544" s="85"/>
      <c r="IN544" s="85"/>
      <c r="IO544" s="85"/>
      <c r="IP544" s="85"/>
      <c r="IQ544" s="85"/>
      <c r="IR544" s="85"/>
      <c r="IS544" s="85"/>
      <c r="IT544" s="85"/>
      <c r="IU544" s="85"/>
      <c r="IV544" s="85"/>
      <c r="IW544" s="85"/>
      <c r="IX544" s="85"/>
      <c r="IY544" s="85"/>
      <c r="IZ544" s="85"/>
      <c r="JA544" s="85"/>
      <c r="JB544" s="85"/>
      <c r="JC544" s="85"/>
      <c r="JD544" s="85"/>
      <c r="JE544" s="85"/>
      <c r="JF544" s="85"/>
      <c r="JG544" s="85"/>
      <c r="JH544" s="85"/>
      <c r="JI544" s="85"/>
      <c r="JJ544" s="85"/>
      <c r="JK544" s="85"/>
      <c r="JL544" s="85"/>
      <c r="JM544" s="85"/>
      <c r="JN544" s="85"/>
      <c r="JO544" s="85"/>
      <c r="JP544" s="85"/>
      <c r="JQ544" s="85"/>
      <c r="JR544" s="85"/>
      <c r="JS544" s="85"/>
      <c r="JT544" s="85"/>
      <c r="JU544" s="85"/>
      <c r="JV544" s="85"/>
      <c r="JW544" s="85"/>
      <c r="JX544" s="85"/>
      <c r="JY544" s="85"/>
      <c r="JZ544" s="85"/>
      <c r="KA544" s="85"/>
      <c r="KB544" s="85"/>
      <c r="KC544" s="85"/>
    </row>
    <row r="545" spans="1:289" s="57" customFormat="1" ht="42.75" hidden="1" customHeight="1">
      <c r="A545" s="6"/>
      <c r="B545" s="19" t="s">
        <v>156</v>
      </c>
      <c r="C545" s="19" t="s">
        <v>157</v>
      </c>
      <c r="D545" s="5"/>
      <c r="E545" s="5"/>
      <c r="F545" s="5"/>
      <c r="G545" s="5"/>
      <c r="H545" s="5" t="s">
        <v>727</v>
      </c>
      <c r="I545" s="5" t="s">
        <v>736</v>
      </c>
      <c r="J545" s="5"/>
      <c r="K545" s="5"/>
      <c r="L545" s="5"/>
      <c r="M545" s="5"/>
      <c r="N545" s="5"/>
      <c r="O545" s="5"/>
      <c r="P545" s="5" t="s">
        <v>753</v>
      </c>
      <c r="Q545" s="5" t="s">
        <v>754</v>
      </c>
      <c r="R545" s="5" t="s">
        <v>207</v>
      </c>
      <c r="S545" s="5" t="s">
        <v>365</v>
      </c>
      <c r="T545" s="5" t="s">
        <v>368</v>
      </c>
      <c r="U545" s="5" t="s">
        <v>158</v>
      </c>
      <c r="V545" s="5"/>
      <c r="W545" s="19" t="str">
        <f>CONCATENATE(X545,"-",Y545,"-",Z545,AA545,,AB545,"-",AC545)</f>
        <v>5-11-JRCC-0002</v>
      </c>
      <c r="X545" s="19" t="s">
        <v>755</v>
      </c>
      <c r="Y545" s="19" t="s">
        <v>184</v>
      </c>
      <c r="Z545" s="19" t="s">
        <v>311</v>
      </c>
      <c r="AA545" s="19" t="s">
        <v>303</v>
      </c>
      <c r="AB545" s="19"/>
      <c r="AC545" s="19" t="s">
        <v>192</v>
      </c>
      <c r="AD545" s="5"/>
      <c r="AE545" s="19">
        <v>4</v>
      </c>
      <c r="AF545" s="19" t="s">
        <v>180</v>
      </c>
      <c r="AG545" s="19" t="s">
        <v>184</v>
      </c>
      <c r="AH545" s="19">
        <v>522</v>
      </c>
      <c r="AI545" s="19" t="s">
        <v>192</v>
      </c>
      <c r="AJ545" s="5"/>
      <c r="AK545" s="5"/>
      <c r="AL545" s="5" t="s">
        <v>124</v>
      </c>
      <c r="AM545" s="5"/>
      <c r="AN545" s="5" t="s">
        <v>167</v>
      </c>
      <c r="AO545" s="5" t="str">
        <f>CONCATENATE("0055-",B545,"-",C545,"-","4",".",AE545,".",AF545,".",AG545,".",AH545,"-",AL545,".",AN545,"-",AI545)</f>
        <v>0055-CPC-GA1-4.4.3.11.522-ASK2.RD-0002</v>
      </c>
      <c r="AP545" s="5" t="str">
        <f>CONCATENATE("0055-",B545,"-",C545,"-","4",".",AE545,".",AF545,".",AG545,".",AH545,"-",AL545,"-",AN545,"-",AI545,"_",BD545,"_",U545)</f>
        <v>0055-CPC-GA1-4.4.3.11.522-ASK2-RD-0002_A1_ER</v>
      </c>
      <c r="AQ545" s="13" t="s">
        <v>326</v>
      </c>
      <c r="AR545" s="13" t="s">
        <v>331</v>
      </c>
      <c r="AS545" s="13"/>
      <c r="AT545" s="13"/>
      <c r="AU545" s="13" t="s">
        <v>318</v>
      </c>
      <c r="AV545" s="13" t="s">
        <v>333</v>
      </c>
      <c r="AW545" s="13" t="str">
        <f>CONCATENATE(AQ545," ",AS545,CHAR(10),W545,CHAR(10),AU545)</f>
        <v>Cabinet of Data Acquisition and Transmission Device  
5-11-JRCC-0002
List of drawings</v>
      </c>
      <c r="AX545" s="13" t="str">
        <f>CONCATENATE(AR545," ",AT545,CHAR(10),W545,CHAR(10),AV545)</f>
        <v>Шкаф УСПД 
5-11-JRCC-0002
Ведомость документов</v>
      </c>
      <c r="AY545" s="5"/>
      <c r="AZ545" s="5" t="s">
        <v>490</v>
      </c>
      <c r="BA545" s="5" t="s">
        <v>489</v>
      </c>
      <c r="BB545" s="5" t="str">
        <f>IF(FW545&gt;0,"02",IF(FN545&gt;0,"01",IF(FE545&gt;0,"00",IF(EM545&gt;0,"G1",IF(ED545&gt;0,"F1",IF(DU545&gt;0,"E1",IF(DL545&gt;0,"D1",IF(DC545&gt;0,"C1",IF(CT545&gt;0,"B1",IF(BM545&gt;0,"A1","-"))))))))))</f>
        <v>A1</v>
      </c>
      <c r="BC545" s="167" t="str">
        <f t="shared" ref="BC545:BC549" si="519">IF(OR(BB545="A1",BB545="B1",BB545="C1",BB545="D1",BB545="E1",BB545="F1",BB545="G1",BB545="H1"),"IFR",IF(OR(BB545="00",BB545="01",BB545="02",BB545="03",BB545="04",BB545="05"),"IFU","-"))</f>
        <v>IFR</v>
      </c>
      <c r="BD545" s="5" t="str">
        <f t="shared" ref="BD545:BD549" si="520">BB545</f>
        <v>A1</v>
      </c>
      <c r="BE545" s="5"/>
      <c r="BF545" s="5"/>
      <c r="BG545" s="12"/>
      <c r="BH545" s="5"/>
      <c r="BI545" s="5"/>
      <c r="BJ545" s="54">
        <f>FB545-(28+15)</f>
        <v>44189</v>
      </c>
      <c r="BK545" s="54">
        <f ca="1">IF(BM545&gt;0,BL545,IF(BJ545&lt;TODAY(),WORKDAY(TODAY(),10),BJ545))</f>
        <v>44251</v>
      </c>
      <c r="BL545" s="193">
        <v>44251</v>
      </c>
      <c r="BM545" s="167" t="s">
        <v>790</v>
      </c>
      <c r="BN545" s="167"/>
      <c r="BO545" s="167"/>
      <c r="BP545" s="167"/>
      <c r="BQ545" s="167"/>
      <c r="BR545" s="157"/>
      <c r="BS545" s="157"/>
      <c r="BT545" s="157"/>
      <c r="BU545" s="157"/>
      <c r="BV545" s="157"/>
      <c r="BW545" s="147"/>
      <c r="BX545" s="147"/>
      <c r="BY545" s="147"/>
      <c r="BZ545" s="147"/>
      <c r="CA545" s="147"/>
      <c r="CB545" s="125"/>
      <c r="CC545" s="125"/>
      <c r="CD545" s="125"/>
      <c r="CE545" s="125"/>
      <c r="CF545" s="125"/>
      <c r="CG545" s="125"/>
      <c r="CH545" s="125"/>
      <c r="CI545" s="125"/>
      <c r="CJ545" s="125"/>
      <c r="CK545" s="125"/>
      <c r="CL545" s="24">
        <f>WORKDAY(BJ545,20)</f>
        <v>44217</v>
      </c>
      <c r="CM545" s="24">
        <f ca="1">IF(BM545&gt;0,WORKDAY(BK545,10),"-")</f>
        <v>44265</v>
      </c>
      <c r="CN545" s="54"/>
      <c r="CO545" s="117"/>
      <c r="CP545" s="34">
        <v>1</v>
      </c>
      <c r="CQ545" s="24">
        <f>WORKDAY(CL545,10)</f>
        <v>44231</v>
      </c>
      <c r="CR545" s="24" t="str">
        <f>IF(CO545&gt;0,WORKDAY(CM545,10),"-")</f>
        <v>-</v>
      </c>
      <c r="CS545" s="54"/>
      <c r="CT545" s="5"/>
      <c r="CU545" s="24" t="str">
        <f>IF(CT545&gt;0,WORKDAY(CQ545,10),"-")</f>
        <v>-</v>
      </c>
      <c r="CV545" s="24" t="str">
        <f>IF(CT545&gt;0,WORKDAY(CR545,10),"-")</f>
        <v>-</v>
      </c>
      <c r="CW545" s="54"/>
      <c r="CX545" s="5"/>
      <c r="CY545" s="34"/>
      <c r="CZ545" s="24" t="str">
        <f>IF(CX545&gt;0,WORKDAY(CU545,10),"-")</f>
        <v>-</v>
      </c>
      <c r="DA545" s="24" t="str">
        <f>IF(CX545&gt;0,WORKDAY(CV545,10),"-")</f>
        <v>-</v>
      </c>
      <c r="DB545" s="24"/>
      <c r="DC545" s="5"/>
      <c r="DD545" s="24" t="str">
        <f>IF(DC545&gt;0,WORKDAY(CZ545,10),"-")</f>
        <v>-</v>
      </c>
      <c r="DE545" s="24" t="str">
        <f>IF(DC545&gt;0,WORKDAY(DA545,10),"-")</f>
        <v>-</v>
      </c>
      <c r="DF545" s="5"/>
      <c r="DG545" s="5"/>
      <c r="DH545" s="54"/>
      <c r="DI545" s="24" t="str">
        <f>IF(DG545&gt;0,WORKDAY(DD545,10),"-")</f>
        <v>-</v>
      </c>
      <c r="DJ545" s="24" t="str">
        <f>IF(DG545&gt;0,WORKDAY(DE545,10),"-")</f>
        <v>-</v>
      </c>
      <c r="DK545" s="5"/>
      <c r="DL545" s="5"/>
      <c r="DM545" s="24" t="str">
        <f>IF(DL545&gt;0,WORKDAY(DI545,10),"-")</f>
        <v>-</v>
      </c>
      <c r="DN545" s="24" t="str">
        <f>IF(DL545&gt;0,WORKDAY(DJ545,10),"-")</f>
        <v>-</v>
      </c>
      <c r="DO545" s="5"/>
      <c r="DP545" s="5"/>
      <c r="DQ545" s="54"/>
      <c r="DR545" s="24" t="str">
        <f>IF(DP545&gt;0,WORKDAY(DM545,10),"-")</f>
        <v>-</v>
      </c>
      <c r="DS545" s="24" t="str">
        <f>IF(DP545&gt;0,WORKDAY(DN545,10),"-")</f>
        <v>-</v>
      </c>
      <c r="DT545" s="5"/>
      <c r="DU545" s="5"/>
      <c r="DV545" s="24" t="str">
        <f>IF(DU545&gt;0,WORKDAY(DR545,10),"-")</f>
        <v>-</v>
      </c>
      <c r="DW545" s="24" t="str">
        <f>IF(DU545&gt;0,WORKDAY(DS545,10),"-")</f>
        <v>-</v>
      </c>
      <c r="DX545" s="5"/>
      <c r="DY545" s="5"/>
      <c r="DZ545" s="54"/>
      <c r="EA545" s="24" t="str">
        <f>IF(DY545&gt;0,WORKDAY(DV545,10),"-")</f>
        <v>-</v>
      </c>
      <c r="EB545" s="24" t="str">
        <f>IF(DY545&gt;0,WORKDAY(DW545,10),"-")</f>
        <v>-</v>
      </c>
      <c r="EC545" s="5"/>
      <c r="ED545" s="5"/>
      <c r="EE545" s="24" t="str">
        <f>IF(ED545&gt;0,WORKDAY(EA545,10),"-")</f>
        <v>-</v>
      </c>
      <c r="EF545" s="24" t="str">
        <f>IF(ED545&gt;0,WORKDAY(EB545,10),"-")</f>
        <v>-</v>
      </c>
      <c r="EG545" s="5"/>
      <c r="EH545" s="5"/>
      <c r="EI545" s="54"/>
      <c r="EJ545" s="24" t="str">
        <f>IF(EH545&gt;0,WORKDAY(EE545,10),"-")</f>
        <v>-</v>
      </c>
      <c r="EK545" s="24" t="str">
        <f>IF(EH545&gt;0,WORKDAY(EF545,10),"-")</f>
        <v>-</v>
      </c>
      <c r="EL545" s="5"/>
      <c r="EM545" s="5"/>
      <c r="EN545" s="24" t="str">
        <f>IF(EM545&gt;0,WORKDAY(EJ545,10),"-")</f>
        <v>-</v>
      </c>
      <c r="EO545" s="24" t="str">
        <f>IF(EM545&gt;0,WORKDAY(EK545,10),"-")</f>
        <v>-</v>
      </c>
      <c r="EP545" s="5"/>
      <c r="EQ545" s="5"/>
      <c r="ER545" s="54"/>
      <c r="ES545" s="54"/>
      <c r="ET545" s="54"/>
      <c r="EU545" s="54"/>
      <c r="EV545" s="54"/>
      <c r="EW545" s="24"/>
      <c r="EX545" s="24"/>
      <c r="EY545" s="167"/>
      <c r="EZ545" s="167"/>
      <c r="FA545" s="193"/>
      <c r="FB545" s="214">
        <v>44232</v>
      </c>
      <c r="FC545" s="214">
        <f ca="1">IF(BK545&gt;0,IF(DC545&gt;0,WORKDAY(DB545,20),IF(CT545&gt;0,WORKDAY(CS545,30),IF(CO545&gt;0,WORKDAY(CN545,40),FB545))),"-")</f>
        <v>44232</v>
      </c>
      <c r="FD545" s="193"/>
      <c r="FE545" s="167"/>
      <c r="FF545" s="24" t="str">
        <f>IF(FE545&gt;0,WORKDAY(FB545,10),"-")</f>
        <v>-</v>
      </c>
      <c r="FG545" s="24" t="str">
        <f>IF(FE545&gt;0,WORKDAY(FC545,10),"-")</f>
        <v>-</v>
      </c>
      <c r="FH545" s="5"/>
      <c r="FI545" s="5"/>
      <c r="FJ545" s="34"/>
      <c r="FK545" s="24"/>
      <c r="FL545" s="24">
        <f>FK545</f>
        <v>0</v>
      </c>
      <c r="FM545" s="5"/>
      <c r="FN545" s="5"/>
      <c r="FO545" s="24" t="str">
        <f>IF(FN545&gt;0,WORKDAY(FK545,10),"-")</f>
        <v>-</v>
      </c>
      <c r="FP545" s="24" t="str">
        <f>IF(FN545&gt;0,WORKDAY(FL545,10),"-")</f>
        <v>-</v>
      </c>
      <c r="FQ545" s="5"/>
      <c r="FR545" s="5"/>
      <c r="FS545" s="54"/>
      <c r="FT545" s="24"/>
      <c r="FU545" s="24">
        <f>FT545</f>
        <v>0</v>
      </c>
      <c r="FV545" s="5"/>
      <c r="FW545" s="5"/>
      <c r="FX545" s="24" t="str">
        <f>IF(FW545&gt;0,WORKDAY(FT545,10),"-")</f>
        <v>-</v>
      </c>
      <c r="FY545" s="24" t="str">
        <f>IF(FW545&gt;0,WORKDAY(FU545,10),"-")</f>
        <v>-</v>
      </c>
      <c r="FZ545" s="5"/>
      <c r="GA545" s="5"/>
      <c r="GB545" s="54"/>
      <c r="GC545" s="54"/>
      <c r="GD545" s="54"/>
      <c r="GE545" s="54"/>
      <c r="GF545" s="54"/>
      <c r="GG545" s="54"/>
      <c r="GH545" s="54"/>
      <c r="GI545" s="54"/>
      <c r="GJ545" s="54"/>
      <c r="GK545" s="54"/>
      <c r="GL545" s="54"/>
      <c r="GM545" s="54"/>
      <c r="GN545" s="54"/>
      <c r="GO545" s="54"/>
      <c r="GP545" s="54"/>
      <c r="GQ545" s="54"/>
      <c r="GR545" s="54"/>
      <c r="GS545" s="54"/>
      <c r="GT545" s="54"/>
      <c r="GU545" s="54"/>
      <c r="GV545" s="54"/>
      <c r="GW545" s="54"/>
      <c r="GX545" s="54"/>
      <c r="GY545" s="54"/>
      <c r="GZ545" s="193"/>
      <c r="HA545" s="54"/>
      <c r="HB545" s="54"/>
      <c r="HC545" s="54"/>
      <c r="HD545" s="34">
        <f t="shared" ca="1" si="488"/>
        <v>1</v>
      </c>
      <c r="HE545" s="25">
        <f t="shared" ca="1" si="514"/>
        <v>6.8389057750759875E-4</v>
      </c>
      <c r="HF545" s="25">
        <f t="shared" ca="1" si="510"/>
        <v>1.5197568389057751E-3</v>
      </c>
      <c r="HG545" s="25">
        <f t="shared" ca="1" si="515"/>
        <v>9.0543259557344079E-4</v>
      </c>
      <c r="HH545" s="25">
        <f t="shared" ca="1" si="511"/>
        <v>2.012072434607646E-3</v>
      </c>
      <c r="HI545" s="25"/>
      <c r="HJ545" s="25"/>
      <c r="HK545" s="5"/>
      <c r="HL545" s="24">
        <f t="shared" ca="1" si="484"/>
        <v>44251</v>
      </c>
      <c r="HM545" s="107"/>
      <c r="HN545" s="85"/>
      <c r="HO545" s="204" t="str">
        <f t="shared" si="489"/>
        <v>ожидание A1</v>
      </c>
      <c r="HP545" s="204" t="str">
        <f t="shared" si="490"/>
        <v>не выгружено 00</v>
      </c>
      <c r="HQ545" s="182" t="str">
        <f t="shared" si="491"/>
        <v>выгружено A1</v>
      </c>
      <c r="HR545" s="182" t="str">
        <f t="shared" si="492"/>
        <v>ожидание A1</v>
      </c>
      <c r="HS545" s="182" t="b">
        <f t="shared" si="493"/>
        <v>0</v>
      </c>
      <c r="HT545" s="182" t="str">
        <f t="shared" si="494"/>
        <v>ожидание замечаний</v>
      </c>
      <c r="HU545" s="182" t="str">
        <f t="shared" si="495"/>
        <v>0055-P2-GA1-CPC-TRM-00667</v>
      </c>
      <c r="HV545" s="191">
        <f t="shared" si="496"/>
        <v>44251</v>
      </c>
      <c r="HW545" s="184" t="str">
        <f t="shared" si="497"/>
        <v>ожидание A1</v>
      </c>
      <c r="HX545" s="191" t="str">
        <f t="shared" si="498"/>
        <v>ожидание A1</v>
      </c>
      <c r="HY545" s="183"/>
      <c r="HZ545" s="182" t="str">
        <f t="shared" si="499"/>
        <v>выгружено</v>
      </c>
      <c r="IA545" s="182" t="str">
        <f t="shared" si="500"/>
        <v>A1</v>
      </c>
      <c r="IB545" s="182" t="str">
        <f t="shared" si="501"/>
        <v>ожидание замечаний к ревизии</v>
      </c>
      <c r="IC545" s="182" t="str">
        <f t="shared" si="502"/>
        <v>A1</v>
      </c>
      <c r="ID545" s="182" t="str">
        <f t="shared" si="503"/>
        <v>A1</v>
      </c>
      <c r="IE545" s="185" t="str">
        <f t="shared" si="504"/>
        <v>1</v>
      </c>
      <c r="IF545" s="135" t="s">
        <v>705</v>
      </c>
      <c r="IG545" s="181">
        <v>1</v>
      </c>
      <c r="IH545" s="85"/>
      <c r="II545" s="85"/>
      <c r="IJ545" s="85"/>
      <c r="IK545" s="85"/>
      <c r="IL545" s="85"/>
      <c r="IM545" s="85"/>
      <c r="IN545" s="85"/>
      <c r="IO545" s="85"/>
      <c r="IP545" s="85"/>
      <c r="IQ545" s="85"/>
      <c r="IR545" s="85"/>
      <c r="IS545" s="85"/>
      <c r="IT545" s="85"/>
      <c r="IU545" s="85"/>
      <c r="IV545" s="85"/>
      <c r="IW545" s="85"/>
      <c r="IX545" s="85"/>
      <c r="IY545" s="85"/>
      <c r="IZ545" s="85"/>
      <c r="JA545" s="85"/>
      <c r="JB545" s="85"/>
      <c r="JC545" s="85"/>
      <c r="JD545" s="85"/>
      <c r="JE545" s="85"/>
      <c r="JF545" s="85"/>
      <c r="JG545" s="85"/>
      <c r="JH545" s="85"/>
      <c r="JI545" s="85"/>
      <c r="JJ545" s="85"/>
      <c r="JK545" s="85"/>
      <c r="JL545" s="85"/>
      <c r="JM545" s="85"/>
      <c r="JN545" s="85"/>
      <c r="JO545" s="85"/>
      <c r="JP545" s="85"/>
      <c r="JQ545" s="85"/>
      <c r="JR545" s="85"/>
      <c r="JS545" s="85"/>
      <c r="JT545" s="85"/>
      <c r="JU545" s="85"/>
      <c r="JV545" s="85"/>
      <c r="JW545" s="85"/>
      <c r="JX545" s="85"/>
      <c r="JY545" s="85"/>
      <c r="JZ545" s="85"/>
      <c r="KA545" s="85"/>
      <c r="KB545" s="85"/>
      <c r="KC545" s="85"/>
    </row>
    <row r="546" spans="1:289" s="57" customFormat="1" ht="42.75" hidden="1" customHeight="1">
      <c r="A546" s="6"/>
      <c r="B546" s="19" t="s">
        <v>156</v>
      </c>
      <c r="C546" s="19" t="s">
        <v>157</v>
      </c>
      <c r="D546" s="5"/>
      <c r="E546" s="5"/>
      <c r="F546" s="5"/>
      <c r="G546" s="5"/>
      <c r="H546" s="5" t="s">
        <v>727</v>
      </c>
      <c r="I546" s="5" t="s">
        <v>736</v>
      </c>
      <c r="J546" s="5"/>
      <c r="K546" s="5"/>
      <c r="L546" s="5"/>
      <c r="M546" s="5"/>
      <c r="N546" s="5"/>
      <c r="O546" s="5"/>
      <c r="P546" s="5" t="s">
        <v>753</v>
      </c>
      <c r="Q546" s="5" t="s">
        <v>754</v>
      </c>
      <c r="R546" s="5" t="s">
        <v>207</v>
      </c>
      <c r="S546" s="5" t="s">
        <v>365</v>
      </c>
      <c r="T546" s="5" t="s">
        <v>368</v>
      </c>
      <c r="U546" s="5" t="s">
        <v>158</v>
      </c>
      <c r="V546" s="5"/>
      <c r="W546" s="19" t="str">
        <f>CONCATENATE(X546,"-",Y546,"-",Z546,AA546,,AB546,"-",AC546)</f>
        <v>5-11-JRCC-0002</v>
      </c>
      <c r="X546" s="19" t="s">
        <v>755</v>
      </c>
      <c r="Y546" s="19" t="s">
        <v>184</v>
      </c>
      <c r="Z546" s="19" t="s">
        <v>311</v>
      </c>
      <c r="AA546" s="19" t="s">
        <v>303</v>
      </c>
      <c r="AB546" s="19"/>
      <c r="AC546" s="19" t="s">
        <v>192</v>
      </c>
      <c r="AD546" s="5"/>
      <c r="AE546" s="19">
        <v>4</v>
      </c>
      <c r="AF546" s="19" t="s">
        <v>180</v>
      </c>
      <c r="AG546" s="19" t="s">
        <v>184</v>
      </c>
      <c r="AH546" s="19">
        <v>522</v>
      </c>
      <c r="AI546" s="19" t="s">
        <v>192</v>
      </c>
      <c r="AJ546" s="5"/>
      <c r="AK546" s="5"/>
      <c r="AL546" s="5" t="s">
        <v>124</v>
      </c>
      <c r="AM546" s="5"/>
      <c r="AN546" s="5" t="s">
        <v>168</v>
      </c>
      <c r="AO546" s="5" t="str">
        <f>CONCATENATE("0055-",B546,"-",C546,"-","4",".",AE546,".",AF546,".",AG546,".",AH546,"-",AL546,".",AN546,"-",AI546)</f>
        <v>0055-CPC-GA1-4.4.3.11.522-ASK2.SP-0002</v>
      </c>
      <c r="AP546" s="5" t="str">
        <f>CONCATENATE("0055-",B546,"-",C546,"-","4",".",AE546,".",AF546,".",AG546,".",AH546,"-",AL546,"-",AN546,"-",AI546,"_",BD546,"_",U546)</f>
        <v>0055-CPC-GA1-4.4.3.11.522-ASK2-SP-0002_A1_ER</v>
      </c>
      <c r="AQ546" s="13" t="s">
        <v>326</v>
      </c>
      <c r="AR546" s="13" t="s">
        <v>331</v>
      </c>
      <c r="AS546" s="13"/>
      <c r="AT546" s="13"/>
      <c r="AU546" s="13" t="s">
        <v>319</v>
      </c>
      <c r="AV546" s="13" t="s">
        <v>334</v>
      </c>
      <c r="AW546" s="13" t="str">
        <f>CONCATENATE(AQ546," ",AS546,CHAR(10),W546,CHAR(10),AU546)</f>
        <v>Cabinet of Data Acquisition and Transmission Device  
5-11-JRCC-0002
List of elements</v>
      </c>
      <c r="AX546" s="13" t="str">
        <f>CONCATENATE(AR546," ",AT546,CHAR(10),W546,CHAR(10),AV546)</f>
        <v>Шкаф УСПД 
5-11-JRCC-0002
Перечень элементов</v>
      </c>
      <c r="AY546" s="5"/>
      <c r="AZ546" s="5" t="s">
        <v>490</v>
      </c>
      <c r="BA546" s="5" t="s">
        <v>489</v>
      </c>
      <c r="BB546" s="5" t="str">
        <f>IF(FW546&gt;0,"02",IF(FN546&gt;0,"01",IF(FE546&gt;0,"00",IF(EM546&gt;0,"G1",IF(ED546&gt;0,"F1",IF(DU546&gt;0,"E1",IF(DL546&gt;0,"D1",IF(DC546&gt;0,"C1",IF(CT546&gt;0,"B1",IF(BM546&gt;0,"A1","-"))))))))))</f>
        <v>A1</v>
      </c>
      <c r="BC546" s="167" t="str">
        <f t="shared" si="519"/>
        <v>IFR</v>
      </c>
      <c r="BD546" s="5" t="str">
        <f t="shared" si="520"/>
        <v>A1</v>
      </c>
      <c r="BE546" s="5"/>
      <c r="BF546" s="5"/>
      <c r="BG546" s="12"/>
      <c r="BH546" s="5"/>
      <c r="BI546" s="5"/>
      <c r="BJ546" s="54">
        <f>FB546-(28+15)</f>
        <v>44189</v>
      </c>
      <c r="BK546" s="54">
        <f ca="1">IF(BM546&gt;0,BL546,IF(BJ546&lt;TODAY(),WORKDAY(TODAY(),10),BJ546))</f>
        <v>0</v>
      </c>
      <c r="BL546" s="193"/>
      <c r="BM546" s="167" t="s">
        <v>790</v>
      </c>
      <c r="BN546" s="167"/>
      <c r="BO546" s="167"/>
      <c r="BP546" s="167"/>
      <c r="BQ546" s="167"/>
      <c r="BR546" s="157"/>
      <c r="BS546" s="157"/>
      <c r="BT546" s="157"/>
      <c r="BU546" s="157"/>
      <c r="BV546" s="157"/>
      <c r="BW546" s="147"/>
      <c r="BX546" s="147"/>
      <c r="BY546" s="147"/>
      <c r="BZ546" s="147"/>
      <c r="CA546" s="147"/>
      <c r="CB546" s="125"/>
      <c r="CC546" s="125"/>
      <c r="CD546" s="125"/>
      <c r="CE546" s="125"/>
      <c r="CF546" s="125"/>
      <c r="CG546" s="125"/>
      <c r="CH546" s="125"/>
      <c r="CI546" s="125"/>
      <c r="CJ546" s="125"/>
      <c r="CK546" s="125"/>
      <c r="CL546" s="24">
        <f>WORKDAY(BJ546,20)</f>
        <v>44217</v>
      </c>
      <c r="CM546" s="24">
        <f ca="1">IF(BM546&gt;0,WORKDAY(BK546,10),"-")</f>
        <v>13</v>
      </c>
      <c r="CN546" s="54"/>
      <c r="CO546" s="117"/>
      <c r="CP546" s="34">
        <v>1</v>
      </c>
      <c r="CQ546" s="24">
        <f>WORKDAY(CL546,10)</f>
        <v>44231</v>
      </c>
      <c r="CR546" s="24" t="str">
        <f>IF(CO546&gt;0,WORKDAY(CM546,10),"-")</f>
        <v>-</v>
      </c>
      <c r="CS546" s="54"/>
      <c r="CT546" s="5"/>
      <c r="CU546" s="24" t="str">
        <f>IF(CT546&gt;0,WORKDAY(CQ546,10),"-")</f>
        <v>-</v>
      </c>
      <c r="CV546" s="24" t="str">
        <f>IF(CT546&gt;0,WORKDAY(CR546,10),"-")</f>
        <v>-</v>
      </c>
      <c r="CW546" s="54"/>
      <c r="CX546" s="5"/>
      <c r="CY546" s="34"/>
      <c r="CZ546" s="24" t="str">
        <f>IF(CX546&gt;0,WORKDAY(CU546,10),"-")</f>
        <v>-</v>
      </c>
      <c r="DA546" s="24" t="str">
        <f>IF(CX546&gt;0,WORKDAY(CV546,10),"-")</f>
        <v>-</v>
      </c>
      <c r="DB546" s="24"/>
      <c r="DC546" s="5"/>
      <c r="DD546" s="24" t="str">
        <f>IF(DC546&gt;0,WORKDAY(CZ546,10),"-")</f>
        <v>-</v>
      </c>
      <c r="DE546" s="24" t="str">
        <f>IF(DC546&gt;0,WORKDAY(DA546,10),"-")</f>
        <v>-</v>
      </c>
      <c r="DF546" s="5"/>
      <c r="DG546" s="5"/>
      <c r="DH546" s="54"/>
      <c r="DI546" s="24" t="str">
        <f>IF(DG546&gt;0,WORKDAY(DD546,10),"-")</f>
        <v>-</v>
      </c>
      <c r="DJ546" s="24" t="str">
        <f>IF(DG546&gt;0,WORKDAY(DE546,10),"-")</f>
        <v>-</v>
      </c>
      <c r="DK546" s="5"/>
      <c r="DL546" s="5"/>
      <c r="DM546" s="24" t="str">
        <f>IF(DL546&gt;0,WORKDAY(DI546,10),"-")</f>
        <v>-</v>
      </c>
      <c r="DN546" s="24" t="str">
        <f>IF(DL546&gt;0,WORKDAY(DJ546,10),"-")</f>
        <v>-</v>
      </c>
      <c r="DO546" s="5"/>
      <c r="DP546" s="5"/>
      <c r="DQ546" s="54"/>
      <c r="DR546" s="24" t="str">
        <f>IF(DP546&gt;0,WORKDAY(DM546,10),"-")</f>
        <v>-</v>
      </c>
      <c r="DS546" s="24" t="str">
        <f>IF(DP546&gt;0,WORKDAY(DN546,10),"-")</f>
        <v>-</v>
      </c>
      <c r="DT546" s="5"/>
      <c r="DU546" s="5"/>
      <c r="DV546" s="24" t="str">
        <f>IF(DU546&gt;0,WORKDAY(DR546,10),"-")</f>
        <v>-</v>
      </c>
      <c r="DW546" s="24" t="str">
        <f>IF(DU546&gt;0,WORKDAY(DS546,10),"-")</f>
        <v>-</v>
      </c>
      <c r="DX546" s="5"/>
      <c r="DY546" s="5"/>
      <c r="DZ546" s="54"/>
      <c r="EA546" s="24" t="str">
        <f>IF(DY546&gt;0,WORKDAY(DV546,10),"-")</f>
        <v>-</v>
      </c>
      <c r="EB546" s="24" t="str">
        <f>IF(DY546&gt;0,WORKDAY(DW546,10),"-")</f>
        <v>-</v>
      </c>
      <c r="EC546" s="5"/>
      <c r="ED546" s="5"/>
      <c r="EE546" s="24" t="str">
        <f>IF(ED546&gt;0,WORKDAY(EA546,10),"-")</f>
        <v>-</v>
      </c>
      <c r="EF546" s="24" t="str">
        <f>IF(ED546&gt;0,WORKDAY(EB546,10),"-")</f>
        <v>-</v>
      </c>
      <c r="EG546" s="5"/>
      <c r="EH546" s="5"/>
      <c r="EI546" s="54"/>
      <c r="EJ546" s="24" t="str">
        <f>IF(EH546&gt;0,WORKDAY(EE546,10),"-")</f>
        <v>-</v>
      </c>
      <c r="EK546" s="24" t="str">
        <f>IF(EH546&gt;0,WORKDAY(EF546,10),"-")</f>
        <v>-</v>
      </c>
      <c r="EL546" s="5"/>
      <c r="EM546" s="5"/>
      <c r="EN546" s="24" t="str">
        <f>IF(EM546&gt;0,WORKDAY(EJ546,10),"-")</f>
        <v>-</v>
      </c>
      <c r="EO546" s="24" t="str">
        <f>IF(EM546&gt;0,WORKDAY(EK546,10),"-")</f>
        <v>-</v>
      </c>
      <c r="EP546" s="5"/>
      <c r="EQ546" s="5"/>
      <c r="ER546" s="54"/>
      <c r="ES546" s="54"/>
      <c r="ET546" s="54"/>
      <c r="EU546" s="54"/>
      <c r="EV546" s="54"/>
      <c r="EW546" s="24"/>
      <c r="EX546" s="24"/>
      <c r="EY546" s="167"/>
      <c r="EZ546" s="167"/>
      <c r="FA546" s="193"/>
      <c r="FB546" s="214">
        <v>44232</v>
      </c>
      <c r="FC546" s="214" t="str">
        <f ca="1">IF(BK546&gt;0,IF(DC546&gt;0,WORKDAY(DB546,20),IF(CT546&gt;0,WORKDAY(CS546,30),IF(CO546&gt;0,WORKDAY(CN546,40),FB546))),"-")</f>
        <v>-</v>
      </c>
      <c r="FD546" s="193"/>
      <c r="FE546" s="167"/>
      <c r="FF546" s="24" t="str">
        <f>IF(FE546&gt;0,WORKDAY(FB546,10),"-")</f>
        <v>-</v>
      </c>
      <c r="FG546" s="24" t="str">
        <f>IF(FE546&gt;0,WORKDAY(FC546,10),"-")</f>
        <v>-</v>
      </c>
      <c r="FH546" s="5"/>
      <c r="FI546" s="5"/>
      <c r="FJ546" s="34"/>
      <c r="FK546" s="24"/>
      <c r="FL546" s="24">
        <f>FK546</f>
        <v>0</v>
      </c>
      <c r="FM546" s="5"/>
      <c r="FN546" s="5"/>
      <c r="FO546" s="24" t="str">
        <f>IF(FN546&gt;0,WORKDAY(FK546,10),"-")</f>
        <v>-</v>
      </c>
      <c r="FP546" s="24" t="str">
        <f>IF(FN546&gt;0,WORKDAY(FL546,10),"-")</f>
        <v>-</v>
      </c>
      <c r="FQ546" s="5"/>
      <c r="FR546" s="5"/>
      <c r="FS546" s="54"/>
      <c r="FT546" s="24"/>
      <c r="FU546" s="24">
        <f>FT546</f>
        <v>0</v>
      </c>
      <c r="FV546" s="5"/>
      <c r="FW546" s="5"/>
      <c r="FX546" s="24" t="str">
        <f>IF(FW546&gt;0,WORKDAY(FT546,10),"-")</f>
        <v>-</v>
      </c>
      <c r="FY546" s="24" t="str">
        <f>IF(FW546&gt;0,WORKDAY(FU546,10),"-")</f>
        <v>-</v>
      </c>
      <c r="FZ546" s="5"/>
      <c r="GA546" s="5"/>
      <c r="GB546" s="54"/>
      <c r="GC546" s="54"/>
      <c r="GD546" s="54"/>
      <c r="GE546" s="54"/>
      <c r="GF546" s="54"/>
      <c r="GG546" s="54"/>
      <c r="GH546" s="54"/>
      <c r="GI546" s="54"/>
      <c r="GJ546" s="54"/>
      <c r="GK546" s="54"/>
      <c r="GL546" s="54"/>
      <c r="GM546" s="54"/>
      <c r="GN546" s="54"/>
      <c r="GO546" s="54"/>
      <c r="GP546" s="54"/>
      <c r="GQ546" s="54"/>
      <c r="GR546" s="54"/>
      <c r="GS546" s="54"/>
      <c r="GT546" s="54"/>
      <c r="GU546" s="54"/>
      <c r="GV546" s="54"/>
      <c r="GW546" s="54"/>
      <c r="GX546" s="54"/>
      <c r="GY546" s="54"/>
      <c r="GZ546" s="193"/>
      <c r="HA546" s="54"/>
      <c r="HB546" s="54"/>
      <c r="HC546" s="54"/>
      <c r="HD546" s="34">
        <f t="shared" ca="1" si="488"/>
        <v>0</v>
      </c>
      <c r="HE546" s="25">
        <f t="shared" si="514"/>
        <v>0</v>
      </c>
      <c r="HF546" s="25">
        <f t="shared" ca="1" si="510"/>
        <v>0</v>
      </c>
      <c r="HG546" s="25">
        <f t="shared" si="515"/>
        <v>0</v>
      </c>
      <c r="HH546" s="25">
        <f t="shared" ca="1" si="511"/>
        <v>0</v>
      </c>
      <c r="HI546" s="25"/>
      <c r="HJ546" s="25"/>
      <c r="HK546" s="5"/>
      <c r="HL546" s="24" t="str">
        <f t="shared" ca="1" si="484"/>
        <v>-</v>
      </c>
      <c r="HM546" s="107"/>
      <c r="HN546" s="85"/>
      <c r="HO546" s="204" t="str">
        <f t="shared" si="489"/>
        <v>ожидание A1</v>
      </c>
      <c r="HP546" s="204" t="str">
        <f t="shared" si="490"/>
        <v>не выгружено 00</v>
      </c>
      <c r="HQ546" s="182" t="str">
        <f t="shared" si="491"/>
        <v>выгружено A1</v>
      </c>
      <c r="HR546" s="182" t="str">
        <f t="shared" si="492"/>
        <v>ожидание A1</v>
      </c>
      <c r="HS546" s="182" t="b">
        <f t="shared" si="493"/>
        <v>0</v>
      </c>
      <c r="HT546" s="182" t="str">
        <f t="shared" si="494"/>
        <v>ожидание замечаний</v>
      </c>
      <c r="HU546" s="182" t="str">
        <f t="shared" si="495"/>
        <v>0055-P2-GA1-CPC-TRM-00667</v>
      </c>
      <c r="HV546" s="191">
        <f t="shared" si="496"/>
        <v>0</v>
      </c>
      <c r="HW546" s="184" t="str">
        <f t="shared" si="497"/>
        <v>ожидание A1</v>
      </c>
      <c r="HX546" s="191" t="str">
        <f t="shared" si="498"/>
        <v>ожидание A1</v>
      </c>
      <c r="HY546" s="183"/>
      <c r="HZ546" s="182" t="str">
        <f t="shared" si="499"/>
        <v>выгружено</v>
      </c>
      <c r="IA546" s="182" t="str">
        <f t="shared" si="500"/>
        <v>A1</v>
      </c>
      <c r="IB546" s="182" t="str">
        <f t="shared" si="501"/>
        <v>ожидание замечаний к ревизии</v>
      </c>
      <c r="IC546" s="182" t="str">
        <f t="shared" si="502"/>
        <v>A1</v>
      </c>
      <c r="ID546" s="182" t="str">
        <f t="shared" si="503"/>
        <v>A1</v>
      </c>
      <c r="IE546" s="185" t="str">
        <f t="shared" si="504"/>
        <v>1</v>
      </c>
      <c r="IF546" s="135" t="s">
        <v>705</v>
      </c>
      <c r="IG546" s="181">
        <v>1</v>
      </c>
      <c r="IH546" s="85"/>
      <c r="II546" s="85"/>
      <c r="IJ546" s="85"/>
      <c r="IK546" s="85"/>
      <c r="IL546" s="85"/>
      <c r="IM546" s="85"/>
      <c r="IN546" s="85"/>
      <c r="IO546" s="85"/>
      <c r="IP546" s="85"/>
      <c r="IQ546" s="85"/>
      <c r="IR546" s="85"/>
      <c r="IS546" s="85"/>
      <c r="IT546" s="85"/>
      <c r="IU546" s="85"/>
      <c r="IV546" s="85"/>
      <c r="IW546" s="85"/>
      <c r="IX546" s="85"/>
      <c r="IY546" s="85"/>
      <c r="IZ546" s="85"/>
      <c r="JA546" s="85"/>
      <c r="JB546" s="85"/>
      <c r="JC546" s="85"/>
      <c r="JD546" s="85"/>
      <c r="JE546" s="85"/>
      <c r="JF546" s="85"/>
      <c r="JG546" s="85"/>
      <c r="JH546" s="85"/>
      <c r="JI546" s="85"/>
      <c r="JJ546" s="85"/>
      <c r="JK546" s="85"/>
      <c r="JL546" s="85"/>
      <c r="JM546" s="85"/>
      <c r="JN546" s="85"/>
      <c r="JO546" s="85"/>
      <c r="JP546" s="85"/>
      <c r="JQ546" s="85"/>
      <c r="JR546" s="85"/>
      <c r="JS546" s="85"/>
      <c r="JT546" s="85"/>
      <c r="JU546" s="85"/>
      <c r="JV546" s="85"/>
      <c r="JW546" s="85"/>
      <c r="JX546" s="85"/>
      <c r="JY546" s="85"/>
      <c r="JZ546" s="85"/>
      <c r="KA546" s="85"/>
      <c r="KB546" s="85"/>
      <c r="KC546" s="85"/>
    </row>
    <row r="547" spans="1:289" s="57" customFormat="1" ht="42.75" hidden="1" customHeight="1">
      <c r="A547" s="6"/>
      <c r="B547" s="19" t="s">
        <v>156</v>
      </c>
      <c r="C547" s="19" t="s">
        <v>157</v>
      </c>
      <c r="D547" s="5"/>
      <c r="E547" s="5"/>
      <c r="F547" s="5"/>
      <c r="G547" s="5"/>
      <c r="H547" s="5" t="s">
        <v>727</v>
      </c>
      <c r="I547" s="5" t="s">
        <v>736</v>
      </c>
      <c r="J547" s="5"/>
      <c r="K547" s="5"/>
      <c r="L547" s="5"/>
      <c r="M547" s="5"/>
      <c r="N547" s="5"/>
      <c r="O547" s="5"/>
      <c r="P547" s="5" t="s">
        <v>753</v>
      </c>
      <c r="Q547" s="5" t="s">
        <v>754</v>
      </c>
      <c r="R547" s="5" t="s">
        <v>207</v>
      </c>
      <c r="S547" s="5" t="s">
        <v>365</v>
      </c>
      <c r="T547" s="5" t="s">
        <v>368</v>
      </c>
      <c r="U547" s="5" t="s">
        <v>158</v>
      </c>
      <c r="V547" s="5"/>
      <c r="W547" s="19" t="str">
        <f>CONCATENATE(X547,"-",Y547,"-",Z547,AA547,,AB547,"-",AC547)</f>
        <v>5-11-JRCC-0002</v>
      </c>
      <c r="X547" s="19" t="s">
        <v>755</v>
      </c>
      <c r="Y547" s="19" t="s">
        <v>184</v>
      </c>
      <c r="Z547" s="19" t="s">
        <v>311</v>
      </c>
      <c r="AA547" s="19" t="s">
        <v>303</v>
      </c>
      <c r="AB547" s="19"/>
      <c r="AC547" s="19" t="s">
        <v>192</v>
      </c>
      <c r="AD547" s="5"/>
      <c r="AE547" s="19">
        <v>4</v>
      </c>
      <c r="AF547" s="19" t="s">
        <v>180</v>
      </c>
      <c r="AG547" s="19" t="s">
        <v>184</v>
      </c>
      <c r="AH547" s="19">
        <v>522</v>
      </c>
      <c r="AI547" s="19" t="s">
        <v>192</v>
      </c>
      <c r="AJ547" s="5"/>
      <c r="AK547" s="5"/>
      <c r="AL547" s="5" t="s">
        <v>124</v>
      </c>
      <c r="AM547" s="5"/>
      <c r="AN547" s="5" t="s">
        <v>169</v>
      </c>
      <c r="AO547" s="5" t="str">
        <f>CONCATENATE("0055-",B547,"-",C547,"-","4",".",AE547,".",AF547,".",AG547,".",AH547,"-",AL547,".",AN547,"-",AI547)</f>
        <v>0055-CPC-GA1-4.4.3.11.522-ASK2.V0-0002</v>
      </c>
      <c r="AP547" s="5" t="str">
        <f>CONCATENATE("0055-",B547,"-",C547,"-","4",".",AE547,".",AF547,".",AG547,".",AH547,"-",AL547,"-",AN547,"-",AI547,"_",BD547,"_",U547)</f>
        <v>0055-CPC-GA1-4.4.3.11.522-ASK2-V0-0002_A1_ER</v>
      </c>
      <c r="AQ547" s="13" t="s">
        <v>326</v>
      </c>
      <c r="AR547" s="13" t="s">
        <v>331</v>
      </c>
      <c r="AS547" s="13"/>
      <c r="AT547" s="13"/>
      <c r="AU547" s="13" t="s">
        <v>320</v>
      </c>
      <c r="AV547" s="13" t="s">
        <v>335</v>
      </c>
      <c r="AW547" s="13" t="str">
        <f>CONCATENATE(AQ547," ",AS547,CHAR(10),W547,CHAR(10),AU547)</f>
        <v>Cabinet of Data Acquisition and Transmission Device  
5-11-JRCC-0002
General view drawings</v>
      </c>
      <c r="AX547" s="13" t="str">
        <f>CONCATENATE(AR547," ",AT547,CHAR(10),W547,CHAR(10),AV547)</f>
        <v>Шкаф УСПД 
5-11-JRCC-0002
Чертеж общего вида</v>
      </c>
      <c r="AY547" s="5"/>
      <c r="AZ547" s="5" t="s">
        <v>490</v>
      </c>
      <c r="BA547" s="5" t="s">
        <v>489</v>
      </c>
      <c r="BB547" s="5" t="str">
        <f>IF(FW547&gt;0,"02",IF(FN547&gt;0,"01",IF(FE547&gt;0,"00",IF(EM547&gt;0,"G1",IF(ED547&gt;0,"F1",IF(DU547&gt;0,"E1",IF(DL547&gt;0,"D1",IF(DC547&gt;0,"C1",IF(CT547&gt;0,"B1",IF(BM547&gt;0,"A1","-"))))))))))</f>
        <v>A1</v>
      </c>
      <c r="BC547" s="167" t="str">
        <f t="shared" si="519"/>
        <v>IFR</v>
      </c>
      <c r="BD547" s="5" t="str">
        <f t="shared" si="520"/>
        <v>A1</v>
      </c>
      <c r="BE547" s="5"/>
      <c r="BF547" s="5"/>
      <c r="BG547" s="12"/>
      <c r="BH547" s="5"/>
      <c r="BI547" s="5"/>
      <c r="BJ547" s="54">
        <f>FB547-(28+15)</f>
        <v>44189</v>
      </c>
      <c r="BK547" s="54">
        <f ca="1">IF(BM547&gt;0,BL547,IF(BJ547&lt;TODAY(),WORKDAY(TODAY(),10),BJ547))</f>
        <v>0</v>
      </c>
      <c r="BL547" s="193"/>
      <c r="BM547" s="167" t="s">
        <v>790</v>
      </c>
      <c r="BN547" s="167"/>
      <c r="BO547" s="167"/>
      <c r="BP547" s="167"/>
      <c r="BQ547" s="167"/>
      <c r="BR547" s="157"/>
      <c r="BS547" s="157"/>
      <c r="BT547" s="157"/>
      <c r="BU547" s="157"/>
      <c r="BV547" s="157"/>
      <c r="BW547" s="147"/>
      <c r="BX547" s="147"/>
      <c r="BY547" s="147"/>
      <c r="BZ547" s="147"/>
      <c r="CA547" s="147"/>
      <c r="CB547" s="125"/>
      <c r="CC547" s="125"/>
      <c r="CD547" s="125"/>
      <c r="CE547" s="125"/>
      <c r="CF547" s="125"/>
      <c r="CG547" s="125"/>
      <c r="CH547" s="125"/>
      <c r="CI547" s="125"/>
      <c r="CJ547" s="125"/>
      <c r="CK547" s="125"/>
      <c r="CL547" s="24">
        <f>WORKDAY(BJ547,20)</f>
        <v>44217</v>
      </c>
      <c r="CM547" s="24">
        <f ca="1">IF(BM547&gt;0,WORKDAY(BK547,10),"-")</f>
        <v>13</v>
      </c>
      <c r="CN547" s="54"/>
      <c r="CO547" s="117"/>
      <c r="CP547" s="34">
        <v>1</v>
      </c>
      <c r="CQ547" s="24">
        <f>WORKDAY(CL547,10)</f>
        <v>44231</v>
      </c>
      <c r="CR547" s="24" t="str">
        <f>IF(CO547&gt;0,WORKDAY(CM547,10),"-")</f>
        <v>-</v>
      </c>
      <c r="CS547" s="54"/>
      <c r="CT547" s="5"/>
      <c r="CU547" s="24" t="str">
        <f>IF(CT547&gt;0,WORKDAY(CQ547,10),"-")</f>
        <v>-</v>
      </c>
      <c r="CV547" s="24" t="str">
        <f>IF(CT547&gt;0,WORKDAY(CR547,10),"-")</f>
        <v>-</v>
      </c>
      <c r="CW547" s="54"/>
      <c r="CX547" s="5"/>
      <c r="CY547" s="34"/>
      <c r="CZ547" s="24" t="str">
        <f>IF(CX547&gt;0,WORKDAY(CU547,10),"-")</f>
        <v>-</v>
      </c>
      <c r="DA547" s="24" t="str">
        <f>IF(CX547&gt;0,WORKDAY(CV547,10),"-")</f>
        <v>-</v>
      </c>
      <c r="DB547" s="24"/>
      <c r="DC547" s="5"/>
      <c r="DD547" s="24" t="str">
        <f>IF(DC547&gt;0,WORKDAY(CZ547,10),"-")</f>
        <v>-</v>
      </c>
      <c r="DE547" s="24" t="str">
        <f>IF(DC547&gt;0,WORKDAY(DA547,10),"-")</f>
        <v>-</v>
      </c>
      <c r="DF547" s="5"/>
      <c r="DG547" s="5"/>
      <c r="DH547" s="54"/>
      <c r="DI547" s="24" t="str">
        <f>IF(DG547&gt;0,WORKDAY(DD547,10),"-")</f>
        <v>-</v>
      </c>
      <c r="DJ547" s="24" t="str">
        <f>IF(DG547&gt;0,WORKDAY(DE547,10),"-")</f>
        <v>-</v>
      </c>
      <c r="DK547" s="5"/>
      <c r="DL547" s="5"/>
      <c r="DM547" s="24" t="str">
        <f>IF(DL547&gt;0,WORKDAY(DI547,10),"-")</f>
        <v>-</v>
      </c>
      <c r="DN547" s="24" t="str">
        <f>IF(DL547&gt;0,WORKDAY(DJ547,10),"-")</f>
        <v>-</v>
      </c>
      <c r="DO547" s="5"/>
      <c r="DP547" s="5"/>
      <c r="DQ547" s="54"/>
      <c r="DR547" s="24" t="str">
        <f>IF(DP547&gt;0,WORKDAY(DM547,10),"-")</f>
        <v>-</v>
      </c>
      <c r="DS547" s="24" t="str">
        <f>IF(DP547&gt;0,WORKDAY(DN547,10),"-")</f>
        <v>-</v>
      </c>
      <c r="DT547" s="5"/>
      <c r="DU547" s="5"/>
      <c r="DV547" s="24" t="str">
        <f>IF(DU547&gt;0,WORKDAY(DR547,10),"-")</f>
        <v>-</v>
      </c>
      <c r="DW547" s="24" t="str">
        <f>IF(DU547&gt;0,WORKDAY(DS547,10),"-")</f>
        <v>-</v>
      </c>
      <c r="DX547" s="5"/>
      <c r="DY547" s="5"/>
      <c r="DZ547" s="54"/>
      <c r="EA547" s="24" t="str">
        <f>IF(DY547&gt;0,WORKDAY(DV547,10),"-")</f>
        <v>-</v>
      </c>
      <c r="EB547" s="24" t="str">
        <f>IF(DY547&gt;0,WORKDAY(DW547,10),"-")</f>
        <v>-</v>
      </c>
      <c r="EC547" s="5"/>
      <c r="ED547" s="5"/>
      <c r="EE547" s="24" t="str">
        <f>IF(ED547&gt;0,WORKDAY(EA547,10),"-")</f>
        <v>-</v>
      </c>
      <c r="EF547" s="24" t="str">
        <f>IF(ED547&gt;0,WORKDAY(EB547,10),"-")</f>
        <v>-</v>
      </c>
      <c r="EG547" s="5"/>
      <c r="EH547" s="5"/>
      <c r="EI547" s="54"/>
      <c r="EJ547" s="24" t="str">
        <f>IF(EH547&gt;0,WORKDAY(EE547,10),"-")</f>
        <v>-</v>
      </c>
      <c r="EK547" s="24" t="str">
        <f>IF(EH547&gt;0,WORKDAY(EF547,10),"-")</f>
        <v>-</v>
      </c>
      <c r="EL547" s="5"/>
      <c r="EM547" s="5"/>
      <c r="EN547" s="24" t="str">
        <f>IF(EM547&gt;0,WORKDAY(EJ547,10),"-")</f>
        <v>-</v>
      </c>
      <c r="EO547" s="24" t="str">
        <f>IF(EM547&gt;0,WORKDAY(EK547,10),"-")</f>
        <v>-</v>
      </c>
      <c r="EP547" s="5"/>
      <c r="EQ547" s="5"/>
      <c r="ER547" s="54"/>
      <c r="ES547" s="54"/>
      <c r="ET547" s="54"/>
      <c r="EU547" s="54"/>
      <c r="EV547" s="54"/>
      <c r="EW547" s="24"/>
      <c r="EX547" s="24"/>
      <c r="EY547" s="167"/>
      <c r="EZ547" s="167"/>
      <c r="FA547" s="193"/>
      <c r="FB547" s="214">
        <v>44232</v>
      </c>
      <c r="FC547" s="214" t="str">
        <f ca="1">IF(BK547&gt;0,IF(DC547&gt;0,WORKDAY(DB547,20),IF(CT547&gt;0,WORKDAY(CS547,30),IF(CO547&gt;0,WORKDAY(CN547,40),FB547))),"-")</f>
        <v>-</v>
      </c>
      <c r="FD547" s="193"/>
      <c r="FE547" s="167"/>
      <c r="FF547" s="24" t="str">
        <f>IF(FE547&gt;0,WORKDAY(FB547,10),"-")</f>
        <v>-</v>
      </c>
      <c r="FG547" s="24" t="str">
        <f>IF(FE547&gt;0,WORKDAY(FC547,10),"-")</f>
        <v>-</v>
      </c>
      <c r="FH547" s="5"/>
      <c r="FI547" s="5"/>
      <c r="FJ547" s="34"/>
      <c r="FK547" s="24"/>
      <c r="FL547" s="24">
        <f>FK547</f>
        <v>0</v>
      </c>
      <c r="FM547" s="5"/>
      <c r="FN547" s="5"/>
      <c r="FO547" s="24" t="str">
        <f>IF(FN547&gt;0,WORKDAY(FK547,10),"-")</f>
        <v>-</v>
      </c>
      <c r="FP547" s="24" t="str">
        <f>IF(FN547&gt;0,WORKDAY(FL547,10),"-")</f>
        <v>-</v>
      </c>
      <c r="FQ547" s="5"/>
      <c r="FR547" s="5"/>
      <c r="FS547" s="54"/>
      <c r="FT547" s="24"/>
      <c r="FU547" s="24">
        <f>FT547</f>
        <v>0</v>
      </c>
      <c r="FV547" s="5"/>
      <c r="FW547" s="5"/>
      <c r="FX547" s="24" t="str">
        <f>IF(FW547&gt;0,WORKDAY(FT547,10),"-")</f>
        <v>-</v>
      </c>
      <c r="FY547" s="24" t="str">
        <f>IF(FW547&gt;0,WORKDAY(FU547,10),"-")</f>
        <v>-</v>
      </c>
      <c r="FZ547" s="5"/>
      <c r="GA547" s="5"/>
      <c r="GB547" s="54"/>
      <c r="GC547" s="54"/>
      <c r="GD547" s="54"/>
      <c r="GE547" s="54"/>
      <c r="GF547" s="54"/>
      <c r="GG547" s="54"/>
      <c r="GH547" s="54"/>
      <c r="GI547" s="54"/>
      <c r="GJ547" s="54"/>
      <c r="GK547" s="54"/>
      <c r="GL547" s="54"/>
      <c r="GM547" s="54"/>
      <c r="GN547" s="54"/>
      <c r="GO547" s="54"/>
      <c r="GP547" s="54"/>
      <c r="GQ547" s="54"/>
      <c r="GR547" s="54"/>
      <c r="GS547" s="54"/>
      <c r="GT547" s="54"/>
      <c r="GU547" s="54"/>
      <c r="GV547" s="54"/>
      <c r="GW547" s="54"/>
      <c r="GX547" s="54"/>
      <c r="GY547" s="54"/>
      <c r="GZ547" s="193"/>
      <c r="HA547" s="54"/>
      <c r="HB547" s="54"/>
      <c r="HC547" s="54"/>
      <c r="HD547" s="34">
        <f t="shared" ca="1" si="488"/>
        <v>0</v>
      </c>
      <c r="HE547" s="25">
        <f t="shared" si="514"/>
        <v>0</v>
      </c>
      <c r="HF547" s="25">
        <f t="shared" ca="1" si="510"/>
        <v>0</v>
      </c>
      <c r="HG547" s="25">
        <f t="shared" si="515"/>
        <v>0</v>
      </c>
      <c r="HH547" s="25">
        <f t="shared" ca="1" si="511"/>
        <v>0</v>
      </c>
      <c r="HI547" s="25"/>
      <c r="HJ547" s="25"/>
      <c r="HK547" s="5"/>
      <c r="HL547" s="24" t="str">
        <f t="shared" ca="1" si="484"/>
        <v>-</v>
      </c>
      <c r="HM547" s="107"/>
      <c r="HN547" s="85"/>
      <c r="HO547" s="204" t="str">
        <f t="shared" si="489"/>
        <v>ожидание A1</v>
      </c>
      <c r="HP547" s="204" t="str">
        <f t="shared" si="490"/>
        <v>не выгружено 00</v>
      </c>
      <c r="HQ547" s="182" t="str">
        <f t="shared" si="491"/>
        <v>выгружено A1</v>
      </c>
      <c r="HR547" s="182" t="str">
        <f t="shared" si="492"/>
        <v>ожидание A1</v>
      </c>
      <c r="HS547" s="182" t="b">
        <f t="shared" si="493"/>
        <v>0</v>
      </c>
      <c r="HT547" s="182" t="str">
        <f t="shared" si="494"/>
        <v>ожидание замечаний</v>
      </c>
      <c r="HU547" s="182" t="str">
        <f t="shared" si="495"/>
        <v>0055-P2-GA1-CPC-TRM-00667</v>
      </c>
      <c r="HV547" s="191">
        <f t="shared" si="496"/>
        <v>0</v>
      </c>
      <c r="HW547" s="184" t="str">
        <f t="shared" si="497"/>
        <v>ожидание A1</v>
      </c>
      <c r="HX547" s="191" t="str">
        <f t="shared" si="498"/>
        <v>ожидание A1</v>
      </c>
      <c r="HY547" s="183"/>
      <c r="HZ547" s="182" t="str">
        <f t="shared" si="499"/>
        <v>выгружено</v>
      </c>
      <c r="IA547" s="182" t="str">
        <f t="shared" si="500"/>
        <v>A1</v>
      </c>
      <c r="IB547" s="182" t="str">
        <f t="shared" si="501"/>
        <v>ожидание замечаний к ревизии</v>
      </c>
      <c r="IC547" s="182" t="str">
        <f t="shared" si="502"/>
        <v>A1</v>
      </c>
      <c r="ID547" s="182" t="str">
        <f t="shared" si="503"/>
        <v>A1</v>
      </c>
      <c r="IE547" s="185" t="str">
        <f t="shared" si="504"/>
        <v>1</v>
      </c>
      <c r="IF547" s="135" t="s">
        <v>705</v>
      </c>
      <c r="IG547" s="181">
        <v>1</v>
      </c>
      <c r="IH547" s="85"/>
      <c r="II547" s="85"/>
      <c r="IJ547" s="85"/>
      <c r="IK547" s="85"/>
      <c r="IL547" s="85"/>
      <c r="IM547" s="85"/>
      <c r="IN547" s="85"/>
      <c r="IO547" s="85"/>
      <c r="IP547" s="85"/>
      <c r="IQ547" s="85"/>
      <c r="IR547" s="85"/>
      <c r="IS547" s="85"/>
      <c r="IT547" s="85"/>
      <c r="IU547" s="85"/>
      <c r="IV547" s="85"/>
      <c r="IW547" s="85"/>
      <c r="IX547" s="85"/>
      <c r="IY547" s="85"/>
      <c r="IZ547" s="85"/>
      <c r="JA547" s="85"/>
      <c r="JB547" s="85"/>
      <c r="JC547" s="85"/>
      <c r="JD547" s="85"/>
      <c r="JE547" s="85"/>
      <c r="JF547" s="85"/>
      <c r="JG547" s="85"/>
      <c r="JH547" s="85"/>
      <c r="JI547" s="85"/>
      <c r="JJ547" s="85"/>
      <c r="JK547" s="85"/>
      <c r="JL547" s="85"/>
      <c r="JM547" s="85"/>
      <c r="JN547" s="85"/>
      <c r="JO547" s="85"/>
      <c r="JP547" s="85"/>
      <c r="JQ547" s="85"/>
      <c r="JR547" s="85"/>
      <c r="JS547" s="85"/>
      <c r="JT547" s="85"/>
      <c r="JU547" s="85"/>
      <c r="JV547" s="85"/>
      <c r="JW547" s="85"/>
      <c r="JX547" s="85"/>
      <c r="JY547" s="85"/>
      <c r="JZ547" s="85"/>
      <c r="KA547" s="85"/>
      <c r="KB547" s="85"/>
      <c r="KC547" s="85"/>
    </row>
    <row r="548" spans="1:289" s="57" customFormat="1" ht="42.75" hidden="1" customHeight="1">
      <c r="A548" s="6"/>
      <c r="B548" s="19" t="s">
        <v>156</v>
      </c>
      <c r="C548" s="19" t="s">
        <v>157</v>
      </c>
      <c r="D548" s="5"/>
      <c r="E548" s="5"/>
      <c r="F548" s="5"/>
      <c r="G548" s="5"/>
      <c r="H548" s="5" t="s">
        <v>727</v>
      </c>
      <c r="I548" s="5" t="s">
        <v>736</v>
      </c>
      <c r="J548" s="5"/>
      <c r="K548" s="5"/>
      <c r="L548" s="5"/>
      <c r="M548" s="5"/>
      <c r="N548" s="5"/>
      <c r="O548" s="5"/>
      <c r="P548" s="5" t="s">
        <v>753</v>
      </c>
      <c r="Q548" s="5" t="s">
        <v>754</v>
      </c>
      <c r="R548" s="5" t="s">
        <v>207</v>
      </c>
      <c r="S548" s="5" t="s">
        <v>365</v>
      </c>
      <c r="T548" s="5" t="s">
        <v>368</v>
      </c>
      <c r="U548" s="5" t="s">
        <v>158</v>
      </c>
      <c r="V548" s="5"/>
      <c r="W548" s="19" t="str">
        <f>CONCATENATE(X548,"-",Y548,"-",Z548,AA548,,AB548,"-",AC548)</f>
        <v>5-11-JRCC-0002</v>
      </c>
      <c r="X548" s="19" t="s">
        <v>755</v>
      </c>
      <c r="Y548" s="19" t="s">
        <v>184</v>
      </c>
      <c r="Z548" s="19" t="s">
        <v>311</v>
      </c>
      <c r="AA548" s="19" t="s">
        <v>303</v>
      </c>
      <c r="AB548" s="19"/>
      <c r="AC548" s="19" t="s">
        <v>192</v>
      </c>
      <c r="AD548" s="5"/>
      <c r="AE548" s="19">
        <v>4</v>
      </c>
      <c r="AF548" s="19" t="s">
        <v>180</v>
      </c>
      <c r="AG548" s="19" t="s">
        <v>184</v>
      </c>
      <c r="AH548" s="19">
        <v>522</v>
      </c>
      <c r="AI548" s="19" t="s">
        <v>192</v>
      </c>
      <c r="AJ548" s="5"/>
      <c r="AK548" s="5"/>
      <c r="AL548" s="5" t="s">
        <v>124</v>
      </c>
      <c r="AM548" s="5"/>
      <c r="AN548" s="5" t="s">
        <v>170</v>
      </c>
      <c r="AO548" s="5" t="str">
        <f>CONCATENATE("0055-",B548,"-",C548,"-","4",".",AE548,".",AF548,".",AG548,".",AH548,"-",AL548,".",AN548,"-",AI548)</f>
        <v>0055-CPC-GA1-4.4.3.11.522-ASK2.SB-0002</v>
      </c>
      <c r="AP548" s="5" t="str">
        <f>CONCATENATE("0055-",B548,"-",C548,"-","4",".",AE548,".",AF548,".",AG548,".",AH548,"-",AL548,"-",AN548,"-",AI548,"_",BD548,"_",U548)</f>
        <v>0055-CPC-GA1-4.4.3.11.522-ASK2-SB-0002_A1_ER</v>
      </c>
      <c r="AQ548" s="13" t="s">
        <v>326</v>
      </c>
      <c r="AR548" s="13" t="s">
        <v>331</v>
      </c>
      <c r="AS548" s="13"/>
      <c r="AT548" s="13"/>
      <c r="AU548" s="13" t="s">
        <v>321</v>
      </c>
      <c r="AV548" s="13" t="s">
        <v>336</v>
      </c>
      <c r="AW548" s="13" t="str">
        <f>CONCATENATE(AQ548," ",AS548,CHAR(10),W548,CHAR(10),AU548)</f>
        <v>Cabinet of Data Acquisition and Transmission Device  
5-11-JRCC-0002
Electrical circuits</v>
      </c>
      <c r="AX548" s="13" t="str">
        <f>CONCATENATE(AR548," ",AT548,CHAR(10),W548,CHAR(10),AV548)</f>
        <v>Шкаф УСПД 
5-11-JRCC-0002
Схема электрическая принципиальная</v>
      </c>
      <c r="AY548" s="5"/>
      <c r="AZ548" s="5" t="s">
        <v>490</v>
      </c>
      <c r="BA548" s="5" t="s">
        <v>489</v>
      </c>
      <c r="BB548" s="5" t="str">
        <f>IF(FW548&gt;0,"02",IF(FN548&gt;0,"01",IF(FE548&gt;0,"00",IF(EM548&gt;0,"G1",IF(ED548&gt;0,"F1",IF(DU548&gt;0,"E1",IF(DL548&gt;0,"D1",IF(DC548&gt;0,"C1",IF(CT548&gt;0,"B1",IF(BM548&gt;0,"A1","-"))))))))))</f>
        <v>A1</v>
      </c>
      <c r="BC548" s="167" t="str">
        <f t="shared" si="519"/>
        <v>IFR</v>
      </c>
      <c r="BD548" s="5" t="str">
        <f t="shared" si="520"/>
        <v>A1</v>
      </c>
      <c r="BE548" s="5"/>
      <c r="BF548" s="5"/>
      <c r="BG548" s="12"/>
      <c r="BH548" s="5"/>
      <c r="BI548" s="5"/>
      <c r="BJ548" s="54">
        <f>FB548-(28+15)</f>
        <v>44189</v>
      </c>
      <c r="BK548" s="54">
        <f ca="1">IF(BM548&gt;0,BL548,IF(BJ548&lt;TODAY(),WORKDAY(TODAY(),10),BJ548))</f>
        <v>0</v>
      </c>
      <c r="BL548" s="193"/>
      <c r="BM548" s="167" t="s">
        <v>790</v>
      </c>
      <c r="BN548" s="167"/>
      <c r="BO548" s="167"/>
      <c r="BP548" s="167"/>
      <c r="BQ548" s="167"/>
      <c r="BR548" s="157"/>
      <c r="BS548" s="157"/>
      <c r="BT548" s="157"/>
      <c r="BU548" s="157"/>
      <c r="BV548" s="157"/>
      <c r="BW548" s="147"/>
      <c r="BX548" s="147"/>
      <c r="BY548" s="147"/>
      <c r="BZ548" s="147"/>
      <c r="CA548" s="147"/>
      <c r="CB548" s="125"/>
      <c r="CC548" s="125"/>
      <c r="CD548" s="125"/>
      <c r="CE548" s="125"/>
      <c r="CF548" s="125"/>
      <c r="CG548" s="125"/>
      <c r="CH548" s="125"/>
      <c r="CI548" s="125"/>
      <c r="CJ548" s="125"/>
      <c r="CK548" s="125"/>
      <c r="CL548" s="24">
        <f>WORKDAY(BJ548,20)</f>
        <v>44217</v>
      </c>
      <c r="CM548" s="24">
        <f ca="1">IF(BM548&gt;0,WORKDAY(BK548,10),"-")</f>
        <v>13</v>
      </c>
      <c r="CN548" s="54"/>
      <c r="CO548" s="117"/>
      <c r="CP548" s="34">
        <v>1</v>
      </c>
      <c r="CQ548" s="24">
        <f>WORKDAY(CL548,10)</f>
        <v>44231</v>
      </c>
      <c r="CR548" s="24" t="str">
        <f>IF(CO548&gt;0,WORKDAY(CM548,10),"-")</f>
        <v>-</v>
      </c>
      <c r="CS548" s="54"/>
      <c r="CT548" s="5"/>
      <c r="CU548" s="24" t="str">
        <f>IF(CT548&gt;0,WORKDAY(CQ548,10),"-")</f>
        <v>-</v>
      </c>
      <c r="CV548" s="24" t="str">
        <f>IF(CT548&gt;0,WORKDAY(CR548,10),"-")</f>
        <v>-</v>
      </c>
      <c r="CW548" s="54"/>
      <c r="CX548" s="5"/>
      <c r="CY548" s="34"/>
      <c r="CZ548" s="24" t="str">
        <f>IF(CX548&gt;0,WORKDAY(CU548,10),"-")</f>
        <v>-</v>
      </c>
      <c r="DA548" s="24" t="str">
        <f>IF(CX548&gt;0,WORKDAY(CV548,10),"-")</f>
        <v>-</v>
      </c>
      <c r="DB548" s="24"/>
      <c r="DC548" s="5"/>
      <c r="DD548" s="24" t="str">
        <f>IF(DC548&gt;0,WORKDAY(CZ548,10),"-")</f>
        <v>-</v>
      </c>
      <c r="DE548" s="24" t="str">
        <f>IF(DC548&gt;0,WORKDAY(DA548,10),"-")</f>
        <v>-</v>
      </c>
      <c r="DF548" s="5"/>
      <c r="DG548" s="5"/>
      <c r="DH548" s="54"/>
      <c r="DI548" s="24" t="str">
        <f>IF(DG548&gt;0,WORKDAY(DD548,10),"-")</f>
        <v>-</v>
      </c>
      <c r="DJ548" s="24" t="str">
        <f>IF(DG548&gt;0,WORKDAY(DE548,10),"-")</f>
        <v>-</v>
      </c>
      <c r="DK548" s="5"/>
      <c r="DL548" s="5"/>
      <c r="DM548" s="24" t="str">
        <f>IF(DL548&gt;0,WORKDAY(DI548,10),"-")</f>
        <v>-</v>
      </c>
      <c r="DN548" s="24" t="str">
        <f>IF(DL548&gt;0,WORKDAY(DJ548,10),"-")</f>
        <v>-</v>
      </c>
      <c r="DO548" s="5"/>
      <c r="DP548" s="5"/>
      <c r="DQ548" s="54"/>
      <c r="DR548" s="24" t="str">
        <f>IF(DP548&gt;0,WORKDAY(DM548,10),"-")</f>
        <v>-</v>
      </c>
      <c r="DS548" s="24" t="str">
        <f>IF(DP548&gt;0,WORKDAY(DN548,10),"-")</f>
        <v>-</v>
      </c>
      <c r="DT548" s="5"/>
      <c r="DU548" s="5"/>
      <c r="DV548" s="24" t="str">
        <f>IF(DU548&gt;0,WORKDAY(DR548,10),"-")</f>
        <v>-</v>
      </c>
      <c r="DW548" s="24" t="str">
        <f>IF(DU548&gt;0,WORKDAY(DS548,10),"-")</f>
        <v>-</v>
      </c>
      <c r="DX548" s="5"/>
      <c r="DY548" s="5"/>
      <c r="DZ548" s="54"/>
      <c r="EA548" s="24" t="str">
        <f>IF(DY548&gt;0,WORKDAY(DV548,10),"-")</f>
        <v>-</v>
      </c>
      <c r="EB548" s="24" t="str">
        <f>IF(DY548&gt;0,WORKDAY(DW548,10),"-")</f>
        <v>-</v>
      </c>
      <c r="EC548" s="5"/>
      <c r="ED548" s="5"/>
      <c r="EE548" s="24" t="str">
        <f>IF(ED548&gt;0,WORKDAY(EA548,10),"-")</f>
        <v>-</v>
      </c>
      <c r="EF548" s="24" t="str">
        <f>IF(ED548&gt;0,WORKDAY(EB548,10),"-")</f>
        <v>-</v>
      </c>
      <c r="EG548" s="5"/>
      <c r="EH548" s="5"/>
      <c r="EI548" s="54"/>
      <c r="EJ548" s="24" t="str">
        <f>IF(EH548&gt;0,WORKDAY(EE548,10),"-")</f>
        <v>-</v>
      </c>
      <c r="EK548" s="24" t="str">
        <f>IF(EH548&gt;0,WORKDAY(EF548,10),"-")</f>
        <v>-</v>
      </c>
      <c r="EL548" s="5"/>
      <c r="EM548" s="5"/>
      <c r="EN548" s="24" t="str">
        <f>IF(EM548&gt;0,WORKDAY(EJ548,10),"-")</f>
        <v>-</v>
      </c>
      <c r="EO548" s="24" t="str">
        <f>IF(EM548&gt;0,WORKDAY(EK548,10),"-")</f>
        <v>-</v>
      </c>
      <c r="EP548" s="5"/>
      <c r="EQ548" s="5"/>
      <c r="ER548" s="54"/>
      <c r="ES548" s="54"/>
      <c r="ET548" s="54"/>
      <c r="EU548" s="54"/>
      <c r="EV548" s="54"/>
      <c r="EW548" s="24"/>
      <c r="EX548" s="24"/>
      <c r="EY548" s="167"/>
      <c r="EZ548" s="167"/>
      <c r="FA548" s="193"/>
      <c r="FB548" s="214">
        <v>44232</v>
      </c>
      <c r="FC548" s="214" t="str">
        <f ca="1">IF(BK548&gt;0,IF(DC548&gt;0,WORKDAY(DB548,20),IF(CT548&gt;0,WORKDAY(CS548,30),IF(CO548&gt;0,WORKDAY(CN548,40),FB548))),"-")</f>
        <v>-</v>
      </c>
      <c r="FD548" s="193"/>
      <c r="FE548" s="167"/>
      <c r="FF548" s="24" t="str">
        <f>IF(FE548&gt;0,WORKDAY(FB548,10),"-")</f>
        <v>-</v>
      </c>
      <c r="FG548" s="24" t="str">
        <f>IF(FE548&gt;0,WORKDAY(FC548,10),"-")</f>
        <v>-</v>
      </c>
      <c r="FH548" s="5"/>
      <c r="FI548" s="5"/>
      <c r="FJ548" s="34"/>
      <c r="FK548" s="24"/>
      <c r="FL548" s="24">
        <f>FK548</f>
        <v>0</v>
      </c>
      <c r="FM548" s="5"/>
      <c r="FN548" s="5"/>
      <c r="FO548" s="24" t="str">
        <f>IF(FN548&gt;0,WORKDAY(FK548,10),"-")</f>
        <v>-</v>
      </c>
      <c r="FP548" s="24" t="str">
        <f>IF(FN548&gt;0,WORKDAY(FL548,10),"-")</f>
        <v>-</v>
      </c>
      <c r="FQ548" s="5"/>
      <c r="FR548" s="5"/>
      <c r="FS548" s="54"/>
      <c r="FT548" s="24"/>
      <c r="FU548" s="24">
        <f>FT548</f>
        <v>0</v>
      </c>
      <c r="FV548" s="5"/>
      <c r="FW548" s="5"/>
      <c r="FX548" s="24" t="str">
        <f>IF(FW548&gt;0,WORKDAY(FT548,10),"-")</f>
        <v>-</v>
      </c>
      <c r="FY548" s="24" t="str">
        <f>IF(FW548&gt;0,WORKDAY(FU548,10),"-")</f>
        <v>-</v>
      </c>
      <c r="FZ548" s="5"/>
      <c r="GA548" s="5"/>
      <c r="GB548" s="54"/>
      <c r="GC548" s="54"/>
      <c r="GD548" s="54"/>
      <c r="GE548" s="54"/>
      <c r="GF548" s="54"/>
      <c r="GG548" s="54"/>
      <c r="GH548" s="54"/>
      <c r="GI548" s="54"/>
      <c r="GJ548" s="54"/>
      <c r="GK548" s="54"/>
      <c r="GL548" s="54"/>
      <c r="GM548" s="54"/>
      <c r="GN548" s="54"/>
      <c r="GO548" s="54"/>
      <c r="GP548" s="54"/>
      <c r="GQ548" s="54"/>
      <c r="GR548" s="54"/>
      <c r="GS548" s="54"/>
      <c r="GT548" s="54"/>
      <c r="GU548" s="54"/>
      <c r="GV548" s="54"/>
      <c r="GW548" s="54"/>
      <c r="GX548" s="54"/>
      <c r="GY548" s="54"/>
      <c r="GZ548" s="193"/>
      <c r="HA548" s="54"/>
      <c r="HB548" s="54"/>
      <c r="HC548" s="54"/>
      <c r="HD548" s="34">
        <f t="shared" ca="1" si="488"/>
        <v>0</v>
      </c>
      <c r="HE548" s="25">
        <f t="shared" si="514"/>
        <v>0</v>
      </c>
      <c r="HF548" s="25">
        <f t="shared" ca="1" si="510"/>
        <v>0</v>
      </c>
      <c r="HG548" s="25">
        <f t="shared" si="515"/>
        <v>0</v>
      </c>
      <c r="HH548" s="25">
        <f t="shared" ca="1" si="511"/>
        <v>0</v>
      </c>
      <c r="HI548" s="25"/>
      <c r="HJ548" s="25"/>
      <c r="HK548" s="5"/>
      <c r="HL548" s="24" t="str">
        <f t="shared" ca="1" si="484"/>
        <v>-</v>
      </c>
      <c r="HM548" s="107"/>
      <c r="HN548" s="85"/>
      <c r="HO548" s="204" t="str">
        <f t="shared" si="489"/>
        <v>ожидание A1</v>
      </c>
      <c r="HP548" s="204" t="str">
        <f t="shared" si="490"/>
        <v>не выгружено 00</v>
      </c>
      <c r="HQ548" s="182" t="str">
        <f t="shared" si="491"/>
        <v>выгружено A1</v>
      </c>
      <c r="HR548" s="182" t="str">
        <f t="shared" si="492"/>
        <v>ожидание A1</v>
      </c>
      <c r="HS548" s="182" t="b">
        <f t="shared" si="493"/>
        <v>0</v>
      </c>
      <c r="HT548" s="182" t="str">
        <f t="shared" si="494"/>
        <v>ожидание замечаний</v>
      </c>
      <c r="HU548" s="182" t="str">
        <f t="shared" si="495"/>
        <v>0055-P2-GA1-CPC-TRM-00667</v>
      </c>
      <c r="HV548" s="191">
        <f t="shared" si="496"/>
        <v>0</v>
      </c>
      <c r="HW548" s="184" t="str">
        <f t="shared" si="497"/>
        <v>ожидание A1</v>
      </c>
      <c r="HX548" s="191" t="str">
        <f t="shared" si="498"/>
        <v>ожидание A1</v>
      </c>
      <c r="HY548" s="183"/>
      <c r="HZ548" s="182" t="str">
        <f t="shared" si="499"/>
        <v>выгружено</v>
      </c>
      <c r="IA548" s="182" t="str">
        <f t="shared" si="500"/>
        <v>A1</v>
      </c>
      <c r="IB548" s="182" t="str">
        <f t="shared" si="501"/>
        <v>ожидание замечаний к ревизии</v>
      </c>
      <c r="IC548" s="182" t="str">
        <f t="shared" si="502"/>
        <v>A1</v>
      </c>
      <c r="ID548" s="182" t="str">
        <f t="shared" si="503"/>
        <v>A1</v>
      </c>
      <c r="IE548" s="185" t="str">
        <f t="shared" si="504"/>
        <v>1</v>
      </c>
      <c r="IF548" s="135" t="s">
        <v>705</v>
      </c>
      <c r="IG548" s="181">
        <v>1</v>
      </c>
      <c r="IH548" s="85"/>
      <c r="II548" s="85"/>
      <c r="IJ548" s="85"/>
      <c r="IK548" s="85"/>
      <c r="IL548" s="85"/>
      <c r="IM548" s="85"/>
      <c r="IN548" s="85"/>
      <c r="IO548" s="85"/>
      <c r="IP548" s="85"/>
      <c r="IQ548" s="85"/>
      <c r="IR548" s="85"/>
      <c r="IS548" s="85"/>
      <c r="IT548" s="85"/>
      <c r="IU548" s="85"/>
      <c r="IV548" s="85"/>
      <c r="IW548" s="85"/>
      <c r="IX548" s="85"/>
      <c r="IY548" s="85"/>
      <c r="IZ548" s="85"/>
      <c r="JA548" s="85"/>
      <c r="JB548" s="85"/>
      <c r="JC548" s="85"/>
      <c r="JD548" s="85"/>
      <c r="JE548" s="85"/>
      <c r="JF548" s="85"/>
      <c r="JG548" s="85"/>
      <c r="JH548" s="85"/>
      <c r="JI548" s="85"/>
      <c r="JJ548" s="85"/>
      <c r="JK548" s="85"/>
      <c r="JL548" s="85"/>
      <c r="JM548" s="85"/>
      <c r="JN548" s="85"/>
      <c r="JO548" s="85"/>
      <c r="JP548" s="85"/>
      <c r="JQ548" s="85"/>
      <c r="JR548" s="85"/>
      <c r="JS548" s="85"/>
      <c r="JT548" s="85"/>
      <c r="JU548" s="85"/>
      <c r="JV548" s="85"/>
      <c r="JW548" s="85"/>
      <c r="JX548" s="85"/>
      <c r="JY548" s="85"/>
      <c r="JZ548" s="85"/>
      <c r="KA548" s="85"/>
      <c r="KB548" s="85"/>
      <c r="KC548" s="85"/>
    </row>
    <row r="549" spans="1:289" s="57" customFormat="1" ht="42.75" hidden="1" customHeight="1">
      <c r="A549" s="6"/>
      <c r="B549" s="19" t="s">
        <v>156</v>
      </c>
      <c r="C549" s="19" t="s">
        <v>157</v>
      </c>
      <c r="D549" s="5"/>
      <c r="E549" s="5"/>
      <c r="F549" s="5"/>
      <c r="G549" s="5"/>
      <c r="H549" s="5" t="s">
        <v>727</v>
      </c>
      <c r="I549" s="5" t="s">
        <v>736</v>
      </c>
      <c r="J549" s="5"/>
      <c r="K549" s="5"/>
      <c r="L549" s="5"/>
      <c r="M549" s="5"/>
      <c r="N549" s="5"/>
      <c r="O549" s="5"/>
      <c r="P549" s="5" t="s">
        <v>753</v>
      </c>
      <c r="Q549" s="5" t="s">
        <v>754</v>
      </c>
      <c r="R549" s="5" t="s">
        <v>205</v>
      </c>
      <c r="S549" s="5" t="s">
        <v>365</v>
      </c>
      <c r="T549" s="5" t="s">
        <v>368</v>
      </c>
      <c r="U549" s="5" t="s">
        <v>158</v>
      </c>
      <c r="V549" s="5"/>
      <c r="W549" s="19" t="str">
        <f>CONCATENATE(X549,"-",Y549,"-",Z549,AA549,,AB549,"-",AC549)</f>
        <v>5-11-JRCC-0002</v>
      </c>
      <c r="X549" s="19" t="s">
        <v>755</v>
      </c>
      <c r="Y549" s="19" t="s">
        <v>184</v>
      </c>
      <c r="Z549" s="19" t="s">
        <v>311</v>
      </c>
      <c r="AA549" s="19" t="s">
        <v>303</v>
      </c>
      <c r="AB549" s="19"/>
      <c r="AC549" s="19" t="s">
        <v>192</v>
      </c>
      <c r="AD549" s="5"/>
      <c r="AE549" s="19">
        <v>4</v>
      </c>
      <c r="AF549" s="19" t="s">
        <v>180</v>
      </c>
      <c r="AG549" s="19" t="s">
        <v>184</v>
      </c>
      <c r="AH549" s="19">
        <v>522</v>
      </c>
      <c r="AI549" s="19" t="s">
        <v>192</v>
      </c>
      <c r="AJ549" s="5"/>
      <c r="AK549" s="5"/>
      <c r="AL549" s="5" t="s">
        <v>124</v>
      </c>
      <c r="AM549" s="5"/>
      <c r="AN549" s="5" t="s">
        <v>546</v>
      </c>
      <c r="AO549" s="5" t="str">
        <f>CONCATENATE("0055-",B549,"-",C549,"-","4",".",AE549,".",AF549,".",AG549,".",AH549,"-",AL549,".",AN549,"-",AI549)</f>
        <v>0055-CPC-GA1-4.4.3.11.522-ASK2.JH-0002</v>
      </c>
      <c r="AP549" s="5" t="str">
        <f>CONCATENATE("0055-",B549,"-",C549,"-","4",".",AE549,".",AF549,".",AG549,".",AH549,"-",AL549,"-",AN549,"-",AI549,"_",BD549,"_",U549)</f>
        <v>0055-CPC-GA1-4.4.3.11.522-ASK2-JH-0002_-_ER</v>
      </c>
      <c r="AQ549" s="13" t="s">
        <v>326</v>
      </c>
      <c r="AR549" s="13" t="s">
        <v>331</v>
      </c>
      <c r="AS549" s="13"/>
      <c r="AT549" s="13"/>
      <c r="AU549" s="13" t="s">
        <v>286</v>
      </c>
      <c r="AV549" s="13" t="s">
        <v>287</v>
      </c>
      <c r="AW549" s="13" t="str">
        <f>CONCATENATE(AQ549," ",AS549,CHAR(10),W549,CHAR(10),AU549)</f>
        <v>Cabinet of Data Acquisition and Transmission Device  
5-11-JRCC-0002
Passport</v>
      </c>
      <c r="AX549" s="13" t="str">
        <f>CONCATENATE(AR549," ",AT549,CHAR(10),W549,CHAR(10),AV549)</f>
        <v>Шкаф УСПД 
5-11-JRCC-0002
Паспорт</v>
      </c>
      <c r="AY549" s="5"/>
      <c r="AZ549" s="5" t="s">
        <v>490</v>
      </c>
      <c r="BA549" s="5" t="s">
        <v>489</v>
      </c>
      <c r="BB549" s="5" t="str">
        <f>IF(FW549&gt;0,"02",IF(FN549&gt;0,"01",IF(FE549&gt;0,"00",IF(EM549&gt;0,"G1",IF(ED549&gt;0,"F1",IF(DU549&gt;0,"E1",IF(DL549&gt;0,"D1",IF(DC549&gt;0,"C1",IF(CT549&gt;0,"B1",IF(BM549&gt;0,"A1","-"))))))))))</f>
        <v>-</v>
      </c>
      <c r="BC549" s="167" t="str">
        <f t="shared" si="519"/>
        <v>-</v>
      </c>
      <c r="BD549" s="5" t="str">
        <f t="shared" si="520"/>
        <v>-</v>
      </c>
      <c r="BE549" s="5"/>
      <c r="BF549" s="5"/>
      <c r="BG549" s="12"/>
      <c r="BH549" s="5"/>
      <c r="BI549" s="5"/>
      <c r="BJ549" s="54">
        <f>FB549-(28+15)</f>
        <v>44227</v>
      </c>
      <c r="BK549" s="54">
        <f ca="1">IF(BM549&gt;0,BL549,IF(BJ549&lt;TODAY(),WORKDAY(TODAY(),10),BJ549))</f>
        <v>44294</v>
      </c>
      <c r="BL549" s="54"/>
      <c r="BM549" s="5"/>
      <c r="BN549" s="167"/>
      <c r="BO549" s="167"/>
      <c r="BP549" s="167"/>
      <c r="BQ549" s="167"/>
      <c r="BR549" s="157"/>
      <c r="BS549" s="157"/>
      <c r="BT549" s="157"/>
      <c r="BU549" s="157"/>
      <c r="BV549" s="157"/>
      <c r="BW549" s="147"/>
      <c r="BX549" s="147"/>
      <c r="BY549" s="147"/>
      <c r="BZ549" s="147"/>
      <c r="CA549" s="147"/>
      <c r="CB549" s="125"/>
      <c r="CC549" s="125"/>
      <c r="CD549" s="125"/>
      <c r="CE549" s="125"/>
      <c r="CF549" s="125"/>
      <c r="CG549" s="125"/>
      <c r="CH549" s="125"/>
      <c r="CI549" s="125"/>
      <c r="CJ549" s="125"/>
      <c r="CK549" s="125"/>
      <c r="CL549" s="24">
        <f>WORKDAY(BJ549,20)</f>
        <v>44253</v>
      </c>
      <c r="CM549" s="24" t="str">
        <f>IF(BM549&gt;0,WORKDAY(BK549,10),"-")</f>
        <v>-</v>
      </c>
      <c r="CN549" s="54"/>
      <c r="CO549" s="117"/>
      <c r="CP549" s="34">
        <v>3</v>
      </c>
      <c r="CQ549" s="24">
        <f>WORKDAY(CL549,10)</f>
        <v>44267</v>
      </c>
      <c r="CR549" s="24" t="str">
        <f>IF(CO549&gt;0,WORKDAY(CM549,10),"-")</f>
        <v>-</v>
      </c>
      <c r="CS549" s="54"/>
      <c r="CT549" s="5"/>
      <c r="CU549" s="24" t="str">
        <f>IF(CT549&gt;0,WORKDAY(CQ549,10),"-")</f>
        <v>-</v>
      </c>
      <c r="CV549" s="24" t="str">
        <f>IF(CT549&gt;0,WORKDAY(CR549,10),"-")</f>
        <v>-</v>
      </c>
      <c r="CW549" s="54"/>
      <c r="CX549" s="5"/>
      <c r="CY549" s="34"/>
      <c r="CZ549" s="24" t="str">
        <f>IF(CX549&gt;0,WORKDAY(CU549,10),"-")</f>
        <v>-</v>
      </c>
      <c r="DA549" s="24" t="str">
        <f>IF(CX549&gt;0,WORKDAY(CV549,10),"-")</f>
        <v>-</v>
      </c>
      <c r="DB549" s="24"/>
      <c r="DC549" s="5"/>
      <c r="DD549" s="24" t="str">
        <f>IF(DC549&gt;0,WORKDAY(CZ549,10),"-")</f>
        <v>-</v>
      </c>
      <c r="DE549" s="24" t="str">
        <f>IF(DC549&gt;0,WORKDAY(DA549,10),"-")</f>
        <v>-</v>
      </c>
      <c r="DF549" s="5"/>
      <c r="DG549" s="5"/>
      <c r="DH549" s="54"/>
      <c r="DI549" s="24" t="str">
        <f>IF(DG549&gt;0,WORKDAY(DD549,10),"-")</f>
        <v>-</v>
      </c>
      <c r="DJ549" s="24" t="str">
        <f>IF(DG549&gt;0,WORKDAY(DE549,10),"-")</f>
        <v>-</v>
      </c>
      <c r="DK549" s="5"/>
      <c r="DL549" s="5"/>
      <c r="DM549" s="24" t="str">
        <f>IF(DL549&gt;0,WORKDAY(DI549,10),"-")</f>
        <v>-</v>
      </c>
      <c r="DN549" s="24" t="str">
        <f>IF(DL549&gt;0,WORKDAY(DJ549,10),"-")</f>
        <v>-</v>
      </c>
      <c r="DO549" s="5"/>
      <c r="DP549" s="5"/>
      <c r="DQ549" s="54"/>
      <c r="DR549" s="24" t="str">
        <f>IF(DP549&gt;0,WORKDAY(DM549,10),"-")</f>
        <v>-</v>
      </c>
      <c r="DS549" s="24" t="str">
        <f>IF(DP549&gt;0,WORKDAY(DN549,10),"-")</f>
        <v>-</v>
      </c>
      <c r="DT549" s="5"/>
      <c r="DU549" s="5"/>
      <c r="DV549" s="24" t="str">
        <f>IF(DU549&gt;0,WORKDAY(DR549,10),"-")</f>
        <v>-</v>
      </c>
      <c r="DW549" s="24" t="str">
        <f>IF(DU549&gt;0,WORKDAY(DS549,10),"-")</f>
        <v>-</v>
      </c>
      <c r="DX549" s="5"/>
      <c r="DY549" s="5"/>
      <c r="DZ549" s="54"/>
      <c r="EA549" s="24" t="str">
        <f>IF(DY549&gt;0,WORKDAY(DV549,10),"-")</f>
        <v>-</v>
      </c>
      <c r="EB549" s="24" t="str">
        <f>IF(DY549&gt;0,WORKDAY(DW549,10),"-")</f>
        <v>-</v>
      </c>
      <c r="EC549" s="5"/>
      <c r="ED549" s="5"/>
      <c r="EE549" s="24" t="str">
        <f>IF(ED549&gt;0,WORKDAY(EA549,10),"-")</f>
        <v>-</v>
      </c>
      <c r="EF549" s="24" t="str">
        <f>IF(ED549&gt;0,WORKDAY(EB549,10),"-")</f>
        <v>-</v>
      </c>
      <c r="EG549" s="5"/>
      <c r="EH549" s="5"/>
      <c r="EI549" s="54"/>
      <c r="EJ549" s="24" t="str">
        <f>IF(EH549&gt;0,WORKDAY(EE549,10),"-")</f>
        <v>-</v>
      </c>
      <c r="EK549" s="24" t="str">
        <f>IF(EH549&gt;0,WORKDAY(EF549,10),"-")</f>
        <v>-</v>
      </c>
      <c r="EL549" s="5"/>
      <c r="EM549" s="5"/>
      <c r="EN549" s="24" t="str">
        <f>IF(EM549&gt;0,WORKDAY(EJ549,10),"-")</f>
        <v>-</v>
      </c>
      <c r="EO549" s="24" t="str">
        <f>IF(EM549&gt;0,WORKDAY(EK549,10),"-")</f>
        <v>-</v>
      </c>
      <c r="EP549" s="5"/>
      <c r="EQ549" s="5"/>
      <c r="ER549" s="54"/>
      <c r="ES549" s="54"/>
      <c r="ET549" s="54"/>
      <c r="EU549" s="54"/>
      <c r="EV549" s="54"/>
      <c r="EW549" s="24"/>
      <c r="EX549" s="24"/>
      <c r="EY549" s="167"/>
      <c r="EZ549" s="167"/>
      <c r="FA549" s="193"/>
      <c r="FB549" s="214">
        <v>44270</v>
      </c>
      <c r="FC549" s="214">
        <f ca="1">IF(BK549&gt;0,IF(DC549&gt;0,WORKDAY(DB549,20),IF(CT549&gt;0,WORKDAY(CS549,30),IF(CO549&gt;0,WORKDAY(CN549,40),FB549))),"-")</f>
        <v>44270</v>
      </c>
      <c r="FD549" s="167"/>
      <c r="FE549" s="167"/>
      <c r="FF549" s="24" t="str">
        <f>IF(FE549&gt;0,WORKDAY(FB549,10),"-")</f>
        <v>-</v>
      </c>
      <c r="FG549" s="24" t="str">
        <f>IF(FE549&gt;0,WORKDAY(FC549,10),"-")</f>
        <v>-</v>
      </c>
      <c r="FH549" s="167"/>
      <c r="FI549" s="167"/>
      <c r="FJ549" s="196">
        <v>1</v>
      </c>
      <c r="FK549" s="24"/>
      <c r="FL549" s="24">
        <f>FK549</f>
        <v>0</v>
      </c>
      <c r="FM549" s="5"/>
      <c r="FN549" s="5"/>
      <c r="FO549" s="24" t="str">
        <f>IF(FN549&gt;0,WORKDAY(FK549,10),"-")</f>
        <v>-</v>
      </c>
      <c r="FP549" s="24" t="str">
        <f>IF(FN549&gt;0,WORKDAY(FL549,10),"-")</f>
        <v>-</v>
      </c>
      <c r="FQ549" s="5"/>
      <c r="FR549" s="5"/>
      <c r="FS549" s="54"/>
      <c r="FT549" s="24"/>
      <c r="FU549" s="24">
        <f>FT549</f>
        <v>0</v>
      </c>
      <c r="FV549" s="5"/>
      <c r="FW549" s="5"/>
      <c r="FX549" s="24" t="str">
        <f>IF(FW549&gt;0,WORKDAY(FT549,10),"-")</f>
        <v>-</v>
      </c>
      <c r="FY549" s="24" t="str">
        <f>IF(FW549&gt;0,WORKDAY(FU549,10),"-")</f>
        <v>-</v>
      </c>
      <c r="FZ549" s="5"/>
      <c r="GA549" s="5"/>
      <c r="GB549" s="54"/>
      <c r="GC549" s="54"/>
      <c r="GD549" s="54"/>
      <c r="GE549" s="54"/>
      <c r="GF549" s="54"/>
      <c r="GG549" s="54"/>
      <c r="GH549" s="54"/>
      <c r="GI549" s="54"/>
      <c r="GJ549" s="54"/>
      <c r="GK549" s="54"/>
      <c r="GL549" s="54"/>
      <c r="GM549" s="54"/>
      <c r="GN549" s="54"/>
      <c r="GO549" s="54"/>
      <c r="GP549" s="54"/>
      <c r="GQ549" s="54"/>
      <c r="GR549" s="54"/>
      <c r="GS549" s="54"/>
      <c r="GT549" s="54"/>
      <c r="GU549" s="54"/>
      <c r="GV549" s="54"/>
      <c r="GW549" s="54"/>
      <c r="GX549" s="54"/>
      <c r="GY549" s="54"/>
      <c r="GZ549" s="193"/>
      <c r="HA549" s="54"/>
      <c r="HB549" s="54"/>
      <c r="HC549" s="54"/>
      <c r="HD549" s="34">
        <f t="shared" ca="1" si="488"/>
        <v>1</v>
      </c>
      <c r="HE549" s="25">
        <f t="shared" si="514"/>
        <v>0</v>
      </c>
      <c r="HF549" s="25">
        <f t="shared" ca="1" si="510"/>
        <v>1.5197568389057751E-3</v>
      </c>
      <c r="HG549" s="25">
        <f t="shared" si="515"/>
        <v>0</v>
      </c>
      <c r="HH549" s="25">
        <f t="shared" ca="1" si="511"/>
        <v>2.012072434607646E-3</v>
      </c>
      <c r="HI549" s="25"/>
      <c r="HJ549" s="25"/>
      <c r="HK549" s="5"/>
      <c r="HL549" s="24" t="str">
        <f t="shared" ca="1" si="484"/>
        <v>-</v>
      </c>
      <c r="HM549" s="107"/>
      <c r="HN549" s="85"/>
      <c r="HO549" s="204" t="str">
        <f t="shared" si="489"/>
        <v>не выгружено A1</v>
      </c>
      <c r="HP549" s="204" t="str">
        <f t="shared" si="490"/>
        <v>не выгружено 00</v>
      </c>
      <c r="HQ549" s="182" t="str">
        <f t="shared" si="491"/>
        <v>не выгружено A1</v>
      </c>
      <c r="HR549" s="182" t="str">
        <f t="shared" si="492"/>
        <v>не выгружено A1</v>
      </c>
      <c r="HS549" s="182" t="b">
        <f t="shared" si="493"/>
        <v>0</v>
      </c>
      <c r="HT549" s="182" t="str">
        <f t="shared" si="494"/>
        <v>не выгружено A1</v>
      </c>
      <c r="HU549" s="182" t="str">
        <f t="shared" si="495"/>
        <v>не выгружено A1</v>
      </c>
      <c r="HV549" s="191" t="str">
        <f t="shared" si="496"/>
        <v>не выгружено A1</v>
      </c>
      <c r="HW549" s="184" t="str">
        <f t="shared" si="497"/>
        <v>не выгружено A1</v>
      </c>
      <c r="HX549" s="191" t="str">
        <f t="shared" si="498"/>
        <v>не выгружено A1</v>
      </c>
      <c r="HY549" s="183"/>
      <c r="HZ549" s="182" t="str">
        <f t="shared" si="499"/>
        <v>не выгружено</v>
      </c>
      <c r="IA549" s="182" t="str">
        <f t="shared" si="500"/>
        <v>A1</v>
      </c>
      <c r="IB549" s="182" t="str">
        <f t="shared" si="501"/>
        <v>не выгружено</v>
      </c>
      <c r="IC549" s="182" t="str">
        <f t="shared" si="502"/>
        <v>A1</v>
      </c>
      <c r="ID549" s="182" t="str">
        <f t="shared" si="503"/>
        <v>A1</v>
      </c>
      <c r="IE549" s="185" t="str">
        <f t="shared" si="504"/>
        <v>выгрузить A1</v>
      </c>
      <c r="IF549" s="135" t="s">
        <v>705</v>
      </c>
      <c r="IG549" s="181">
        <v>1</v>
      </c>
      <c r="IH549" s="85"/>
      <c r="II549" s="85"/>
      <c r="IJ549" s="85"/>
      <c r="IK549" s="85"/>
      <c r="IL549" s="85"/>
      <c r="IM549" s="85"/>
      <c r="IN549" s="85"/>
      <c r="IO549" s="85"/>
      <c r="IP549" s="85"/>
      <c r="IQ549" s="85"/>
      <c r="IR549" s="85"/>
      <c r="IS549" s="85"/>
      <c r="IT549" s="85"/>
      <c r="IU549" s="85"/>
      <c r="IV549" s="85"/>
      <c r="IW549" s="85"/>
      <c r="IX549" s="85"/>
      <c r="IY549" s="85"/>
      <c r="IZ549" s="85"/>
      <c r="JA549" s="85"/>
      <c r="JB549" s="85"/>
      <c r="JC549" s="85"/>
      <c r="JD549" s="85"/>
      <c r="JE549" s="85"/>
      <c r="JF549" s="85"/>
      <c r="JG549" s="85"/>
      <c r="JH549" s="85"/>
      <c r="JI549" s="85"/>
      <c r="JJ549" s="85"/>
      <c r="JK549" s="85"/>
      <c r="JL549" s="85"/>
      <c r="JM549" s="85"/>
      <c r="JN549" s="85"/>
      <c r="JO549" s="85"/>
      <c r="JP549" s="85"/>
      <c r="JQ549" s="85"/>
      <c r="JR549" s="85"/>
      <c r="JS549" s="85"/>
      <c r="JT549" s="85"/>
      <c r="JU549" s="85"/>
      <c r="JV549" s="85"/>
      <c r="JW549" s="85"/>
      <c r="JX549" s="85"/>
      <c r="JY549" s="85"/>
      <c r="JZ549" s="85"/>
      <c r="KA549" s="85"/>
      <c r="KB549" s="85"/>
      <c r="KC549" s="85"/>
    </row>
    <row r="550" spans="1:289" s="87" customFormat="1" ht="15" hidden="1" customHeight="1">
      <c r="A550" s="17"/>
      <c r="B550" s="20"/>
      <c r="C550" s="20"/>
      <c r="D550" s="18"/>
      <c r="E550" s="18"/>
      <c r="F550" s="18"/>
      <c r="G550" s="18"/>
      <c r="H550" s="18"/>
      <c r="I550" s="18"/>
      <c r="J550" s="18"/>
      <c r="K550" s="18"/>
      <c r="L550" s="18"/>
      <c r="M550" s="18"/>
      <c r="N550" s="18"/>
      <c r="O550" s="18"/>
      <c r="P550" s="18"/>
      <c r="Q550" s="18"/>
      <c r="R550" s="18"/>
      <c r="S550" s="18"/>
      <c r="T550" s="18"/>
      <c r="U550" s="18"/>
      <c r="V550" s="18"/>
      <c r="W550" s="20"/>
      <c r="X550" s="20"/>
      <c r="Y550" s="20"/>
      <c r="Z550" s="20"/>
      <c r="AA550" s="20"/>
      <c r="AB550" s="20"/>
      <c r="AC550" s="20"/>
      <c r="AD550" s="18"/>
      <c r="AE550" s="20"/>
      <c r="AF550" s="20"/>
      <c r="AG550" s="20"/>
      <c r="AH550" s="20"/>
      <c r="AI550" s="20"/>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71"/>
      <c r="BO550" s="171"/>
      <c r="BP550" s="171"/>
      <c r="BQ550" s="171"/>
      <c r="BR550" s="161"/>
      <c r="BS550" s="161"/>
      <c r="BT550" s="161"/>
      <c r="BU550" s="161"/>
      <c r="BV550" s="161"/>
      <c r="BW550" s="151"/>
      <c r="BX550" s="151"/>
      <c r="BY550" s="151"/>
      <c r="BZ550" s="151"/>
      <c r="CA550" s="151"/>
      <c r="CB550" s="129"/>
      <c r="CC550" s="129"/>
      <c r="CD550" s="129"/>
      <c r="CE550" s="129"/>
      <c r="CF550" s="129"/>
      <c r="CG550" s="129"/>
      <c r="CH550" s="129"/>
      <c r="CI550" s="129"/>
      <c r="CJ550" s="129"/>
      <c r="CK550" s="129"/>
      <c r="CL550" s="18"/>
      <c r="CM550" s="18"/>
      <c r="CN550" s="18"/>
      <c r="CO550" s="118"/>
      <c r="CP550" s="48"/>
      <c r="CQ550" s="18"/>
      <c r="CR550" s="18"/>
      <c r="CS550" s="18"/>
      <c r="CT550" s="18"/>
      <c r="CU550" s="18"/>
      <c r="CV550" s="18"/>
      <c r="CW550" s="18"/>
      <c r="CX550" s="18"/>
      <c r="CY550" s="34"/>
      <c r="CZ550" s="18"/>
      <c r="DA550" s="18"/>
      <c r="DB550" s="18"/>
      <c r="DC550" s="18"/>
      <c r="DD550" s="18"/>
      <c r="DE550" s="18"/>
      <c r="DF550" s="18"/>
      <c r="DG550" s="18"/>
      <c r="DH550" s="45"/>
      <c r="DI550" s="18"/>
      <c r="DJ550" s="18"/>
      <c r="DK550" s="18"/>
      <c r="DL550" s="18"/>
      <c r="DM550" s="18"/>
      <c r="DN550" s="18"/>
      <c r="DO550" s="18"/>
      <c r="DP550" s="18"/>
      <c r="DQ550" s="45"/>
      <c r="DR550" s="18"/>
      <c r="DS550" s="18"/>
      <c r="DT550" s="18"/>
      <c r="DU550" s="18"/>
      <c r="DV550" s="18"/>
      <c r="DW550" s="18"/>
      <c r="DX550" s="18"/>
      <c r="DY550" s="18"/>
      <c r="DZ550" s="45"/>
      <c r="EA550" s="18"/>
      <c r="EB550" s="18"/>
      <c r="EC550" s="18"/>
      <c r="ED550" s="18"/>
      <c r="EE550" s="18"/>
      <c r="EF550" s="18"/>
      <c r="EG550" s="18"/>
      <c r="EH550" s="18"/>
      <c r="EI550" s="45"/>
      <c r="EJ550" s="18"/>
      <c r="EK550" s="18"/>
      <c r="EL550" s="18"/>
      <c r="EM550" s="18"/>
      <c r="EN550" s="18"/>
      <c r="EO550" s="18"/>
      <c r="EP550" s="18"/>
      <c r="EQ550" s="18"/>
      <c r="ER550" s="45"/>
      <c r="ES550" s="110"/>
      <c r="ET550" s="110"/>
      <c r="EU550" s="110"/>
      <c r="EV550" s="110"/>
      <c r="EW550" s="192"/>
      <c r="EX550" s="192"/>
      <c r="EY550" s="192"/>
      <c r="EZ550" s="192"/>
      <c r="FA550" s="199"/>
      <c r="FB550" s="214"/>
      <c r="FC550" s="214"/>
      <c r="FD550" s="18"/>
      <c r="FE550" s="18"/>
      <c r="FF550" s="18"/>
      <c r="FG550" s="18"/>
      <c r="FH550" s="18"/>
      <c r="FI550" s="18"/>
      <c r="FJ550" s="34"/>
      <c r="FK550" s="18"/>
      <c r="FL550" s="18"/>
      <c r="FM550" s="18"/>
      <c r="FN550" s="18"/>
      <c r="FO550" s="18"/>
      <c r="FP550" s="18"/>
      <c r="FQ550" s="18"/>
      <c r="FR550" s="18"/>
      <c r="FS550" s="45"/>
      <c r="FT550" s="18"/>
      <c r="FU550" s="18"/>
      <c r="FV550" s="18"/>
      <c r="FW550" s="18"/>
      <c r="FX550" s="18"/>
      <c r="FY550" s="18"/>
      <c r="FZ550" s="18"/>
      <c r="GA550" s="18"/>
      <c r="GB550" s="45"/>
      <c r="GC550" s="110"/>
      <c r="GD550" s="110"/>
      <c r="GE550" s="110"/>
      <c r="GF550" s="110"/>
      <c r="GG550" s="110"/>
      <c r="GH550" s="110"/>
      <c r="GI550" s="110"/>
      <c r="GJ550" s="110"/>
      <c r="GK550" s="110"/>
      <c r="GL550" s="110"/>
      <c r="GM550" s="110"/>
      <c r="GN550" s="110"/>
      <c r="GO550" s="110"/>
      <c r="GP550" s="110"/>
      <c r="GQ550" s="110"/>
      <c r="GR550" s="110"/>
      <c r="GS550" s="110"/>
      <c r="GT550" s="110"/>
      <c r="GU550" s="110"/>
      <c r="GV550" s="110"/>
      <c r="GW550" s="110"/>
      <c r="GX550" s="110"/>
      <c r="GY550" s="45"/>
      <c r="GZ550" s="199"/>
      <c r="HA550" s="110"/>
      <c r="HB550" s="110"/>
      <c r="HC550" s="110"/>
      <c r="HD550" s="34">
        <f t="shared" si="488"/>
        <v>0</v>
      </c>
      <c r="HE550" s="25">
        <f t="shared" si="514"/>
        <v>0</v>
      </c>
      <c r="HF550" s="25"/>
      <c r="HG550" s="25">
        <f t="shared" si="515"/>
        <v>0</v>
      </c>
      <c r="HH550" s="25">
        <f t="shared" si="511"/>
        <v>0</v>
      </c>
      <c r="HI550" s="25"/>
      <c r="HJ550" s="18"/>
      <c r="HK550" s="18"/>
      <c r="HL550" s="24"/>
      <c r="HM550" s="107"/>
      <c r="HN550" s="85"/>
      <c r="HO550" s="204" t="str">
        <f t="shared" si="489"/>
        <v>---/---</v>
      </c>
      <c r="HP550" s="204" t="str">
        <f t="shared" si="490"/>
        <v>---/---</v>
      </c>
      <c r="HQ550" s="182" t="str">
        <f t="shared" si="491"/>
        <v>---/---</v>
      </c>
      <c r="HR550" s="182" t="str">
        <f t="shared" si="492"/>
        <v>---/---</v>
      </c>
      <c r="HS550" s="182" t="b">
        <f t="shared" si="493"/>
        <v>0</v>
      </c>
      <c r="HT550" s="182" t="str">
        <f t="shared" si="494"/>
        <v>---/---</v>
      </c>
      <c r="HU550" s="182" t="str">
        <f t="shared" si="495"/>
        <v>---/---</v>
      </c>
      <c r="HV550" s="191" t="str">
        <f t="shared" si="496"/>
        <v>---/---</v>
      </c>
      <c r="HW550" s="184" t="str">
        <f t="shared" si="497"/>
        <v>---/---</v>
      </c>
      <c r="HX550" s="191" t="str">
        <f t="shared" si="498"/>
        <v>---/---</v>
      </c>
      <c r="HY550" s="183"/>
      <c r="HZ550" s="182" t="str">
        <f t="shared" si="499"/>
        <v>---/---</v>
      </c>
      <c r="IA550" s="182" t="str">
        <f t="shared" si="500"/>
        <v>---/---</v>
      </c>
      <c r="IB550" s="182" t="str">
        <f t="shared" si="501"/>
        <v>---/---</v>
      </c>
      <c r="IC550" s="182" t="str">
        <f t="shared" si="502"/>
        <v>---/---</v>
      </c>
      <c r="ID550" s="182" t="str">
        <f t="shared" si="503"/>
        <v>---/---</v>
      </c>
      <c r="IE550" s="185" t="str">
        <f t="shared" si="504"/>
        <v>---/---</v>
      </c>
      <c r="IF550" s="135" t="s">
        <v>717</v>
      </c>
      <c r="IG550" s="181">
        <v>1</v>
      </c>
      <c r="IH550" s="85"/>
      <c r="II550" s="85"/>
      <c r="IJ550" s="85"/>
      <c r="IK550" s="85"/>
      <c r="IL550" s="85"/>
      <c r="IM550" s="85"/>
      <c r="IN550" s="85"/>
      <c r="IO550" s="85"/>
      <c r="IP550" s="85"/>
      <c r="IQ550" s="85"/>
      <c r="IR550" s="85"/>
      <c r="IS550" s="85"/>
      <c r="IT550" s="85"/>
      <c r="IU550" s="85"/>
      <c r="IV550" s="85"/>
      <c r="IW550" s="85"/>
      <c r="IX550" s="85"/>
      <c r="IY550" s="85"/>
      <c r="IZ550" s="85"/>
      <c r="JA550" s="85"/>
      <c r="JB550" s="85"/>
      <c r="JC550" s="85"/>
      <c r="JD550" s="85"/>
      <c r="JE550" s="85"/>
      <c r="JF550" s="85"/>
      <c r="JG550" s="85"/>
      <c r="JH550" s="85"/>
      <c r="JI550" s="85"/>
      <c r="JJ550" s="85"/>
      <c r="JK550" s="85"/>
      <c r="JL550" s="85"/>
      <c r="JM550" s="85"/>
      <c r="JN550" s="85"/>
      <c r="JO550" s="85"/>
      <c r="JP550" s="85"/>
      <c r="JQ550" s="85"/>
      <c r="JR550" s="85"/>
      <c r="JS550" s="85"/>
      <c r="JT550" s="85"/>
      <c r="JU550" s="85"/>
      <c r="JV550" s="85"/>
      <c r="JW550" s="85"/>
      <c r="JX550" s="85"/>
      <c r="JY550" s="85"/>
      <c r="JZ550" s="85"/>
      <c r="KA550" s="85"/>
      <c r="KB550" s="85"/>
      <c r="KC550" s="85"/>
    </row>
    <row r="551" spans="1:289" s="57" customFormat="1" ht="45" hidden="1" customHeight="1">
      <c r="A551" s="17"/>
      <c r="B551" s="20"/>
      <c r="C551" s="20"/>
      <c r="D551" s="18"/>
      <c r="E551" s="18"/>
      <c r="F551" s="18"/>
      <c r="G551" s="18"/>
      <c r="H551" s="18"/>
      <c r="I551" s="18"/>
      <c r="J551" s="18"/>
      <c r="K551" s="18"/>
      <c r="L551" s="18"/>
      <c r="M551" s="18"/>
      <c r="N551" s="18"/>
      <c r="O551" s="18"/>
      <c r="P551" s="18"/>
      <c r="Q551" s="18"/>
      <c r="R551" s="18"/>
      <c r="S551" s="18"/>
      <c r="T551" s="18"/>
      <c r="U551" s="18"/>
      <c r="V551" s="18"/>
      <c r="W551" s="20"/>
      <c r="X551" s="20"/>
      <c r="Y551" s="20"/>
      <c r="Z551" s="20"/>
      <c r="AA551" s="20"/>
      <c r="AB551" s="20"/>
      <c r="AC551" s="20"/>
      <c r="AD551" s="18"/>
      <c r="AE551" s="20"/>
      <c r="AF551" s="20"/>
      <c r="AG551" s="20"/>
      <c r="AH551" s="20"/>
      <c r="AI551" s="20"/>
      <c r="AJ551" s="18"/>
      <c r="AK551" s="18"/>
      <c r="AL551" s="18"/>
      <c r="AM551" s="18"/>
      <c r="AN551" s="18"/>
      <c r="AO551" s="18"/>
      <c r="AP551" s="18"/>
      <c r="AQ551" s="39" t="s">
        <v>622</v>
      </c>
      <c r="AR551" s="39" t="s">
        <v>623</v>
      </c>
      <c r="AS551" s="39"/>
      <c r="AT551" s="39"/>
      <c r="AU551" s="39" t="s">
        <v>622</v>
      </c>
      <c r="AV551" s="39" t="s">
        <v>623</v>
      </c>
      <c r="AW551" s="39" t="s">
        <v>622</v>
      </c>
      <c r="AX551" s="39" t="s">
        <v>623</v>
      </c>
      <c r="AY551" s="18"/>
      <c r="AZ551" s="18"/>
      <c r="BA551" s="18"/>
      <c r="BB551" s="18"/>
      <c r="BC551" s="18"/>
      <c r="BD551" s="18"/>
      <c r="BE551" s="18"/>
      <c r="BF551" s="18"/>
      <c r="BG551" s="18"/>
      <c r="BH551" s="18"/>
      <c r="BI551" s="18"/>
      <c r="BJ551" s="18"/>
      <c r="BK551" s="18"/>
      <c r="BL551" s="18"/>
      <c r="BM551" s="18"/>
      <c r="BN551" s="171"/>
      <c r="BO551" s="171"/>
      <c r="BP551" s="171"/>
      <c r="BQ551" s="171"/>
      <c r="BR551" s="161"/>
      <c r="BS551" s="161"/>
      <c r="BT551" s="161"/>
      <c r="BU551" s="161"/>
      <c r="BV551" s="161"/>
      <c r="BW551" s="151"/>
      <c r="BX551" s="151"/>
      <c r="BY551" s="151"/>
      <c r="BZ551" s="151"/>
      <c r="CA551" s="151"/>
      <c r="CB551" s="129"/>
      <c r="CC551" s="129"/>
      <c r="CD551" s="129"/>
      <c r="CE551" s="129"/>
      <c r="CF551" s="129"/>
      <c r="CG551" s="129"/>
      <c r="CH551" s="129"/>
      <c r="CI551" s="129"/>
      <c r="CJ551" s="129"/>
      <c r="CK551" s="129"/>
      <c r="CL551" s="18"/>
      <c r="CM551" s="18"/>
      <c r="CN551" s="18"/>
      <c r="CO551" s="118"/>
      <c r="CP551" s="48"/>
      <c r="CQ551" s="18"/>
      <c r="CR551" s="18"/>
      <c r="CS551" s="18"/>
      <c r="CT551" s="18"/>
      <c r="CU551" s="18"/>
      <c r="CV551" s="18"/>
      <c r="CW551" s="18"/>
      <c r="CX551" s="18"/>
      <c r="CY551" s="34"/>
      <c r="CZ551" s="18"/>
      <c r="DA551" s="18"/>
      <c r="DB551" s="18"/>
      <c r="DC551" s="18"/>
      <c r="DD551" s="18"/>
      <c r="DE551" s="18"/>
      <c r="DF551" s="18"/>
      <c r="DG551" s="18"/>
      <c r="DH551" s="45"/>
      <c r="DI551" s="18"/>
      <c r="DJ551" s="18"/>
      <c r="DK551" s="18"/>
      <c r="DL551" s="18"/>
      <c r="DM551" s="18"/>
      <c r="DN551" s="18"/>
      <c r="DO551" s="18"/>
      <c r="DP551" s="18"/>
      <c r="DQ551" s="45"/>
      <c r="DR551" s="18"/>
      <c r="DS551" s="18"/>
      <c r="DT551" s="18"/>
      <c r="DU551" s="18"/>
      <c r="DV551" s="18"/>
      <c r="DW551" s="18"/>
      <c r="DX551" s="18"/>
      <c r="DY551" s="18"/>
      <c r="DZ551" s="45"/>
      <c r="EA551" s="18"/>
      <c r="EB551" s="18"/>
      <c r="EC551" s="18"/>
      <c r="ED551" s="18"/>
      <c r="EE551" s="18"/>
      <c r="EF551" s="18"/>
      <c r="EG551" s="18"/>
      <c r="EH551" s="18"/>
      <c r="EI551" s="45"/>
      <c r="EJ551" s="18"/>
      <c r="EK551" s="18"/>
      <c r="EL551" s="18"/>
      <c r="EM551" s="18"/>
      <c r="EN551" s="18"/>
      <c r="EO551" s="18"/>
      <c r="EP551" s="18"/>
      <c r="EQ551" s="18"/>
      <c r="ER551" s="45"/>
      <c r="ES551" s="110"/>
      <c r="ET551" s="110"/>
      <c r="EU551" s="110"/>
      <c r="EV551" s="110"/>
      <c r="EW551" s="192"/>
      <c r="EX551" s="192"/>
      <c r="EY551" s="192"/>
      <c r="EZ551" s="192"/>
      <c r="FA551" s="199"/>
      <c r="FB551" s="214" t="s">
        <v>351</v>
      </c>
      <c r="FC551" s="214" t="str">
        <f t="shared" ref="FC551:FC556" si="521">IF(BK551&gt;0,IF(DC551&gt;0,WORKDAY(DB551,20),IF(CT551&gt;0,WORKDAY(CS551,30),IF(CO551&gt;0,WORKDAY(CN551,40),FB551))),"-")</f>
        <v>-</v>
      </c>
      <c r="FD551" s="18"/>
      <c r="FE551" s="18"/>
      <c r="FF551" s="18"/>
      <c r="FG551" s="18"/>
      <c r="FH551" s="18"/>
      <c r="FI551" s="18"/>
      <c r="FJ551" s="34"/>
      <c r="FK551" s="40"/>
      <c r="FL551" s="40" t="e">
        <f>IF(#REF!&gt;0,IF(DL551&gt;0,WORKDAY(DK551,20),IF(DC551&gt;0,WORKDAY(DB551,30),IF(CX551&gt;0,WORKDAY(CW551,40),FK551))),"-")</f>
        <v>#REF!</v>
      </c>
      <c r="FM551" s="18"/>
      <c r="FN551" s="18"/>
      <c r="FO551" s="18"/>
      <c r="FP551" s="18"/>
      <c r="FQ551" s="18"/>
      <c r="FR551" s="18"/>
      <c r="FS551" s="45"/>
      <c r="FT551" s="40"/>
      <c r="FU551" s="40" t="e">
        <f>IF(#REF!&gt;0,IF(DU551&gt;0,WORKDAY(DT551,20),IF(DL551&gt;0,WORKDAY(DK551,30),IF(DG551&gt;0,WORKDAY(DF551,40),FT551))),"-")</f>
        <v>#REF!</v>
      </c>
      <c r="FV551" s="18"/>
      <c r="FW551" s="18"/>
      <c r="FX551" s="18"/>
      <c r="FY551" s="18"/>
      <c r="FZ551" s="18"/>
      <c r="GA551" s="18"/>
      <c r="GB551" s="45"/>
      <c r="GC551" s="110"/>
      <c r="GD551" s="110"/>
      <c r="GE551" s="110"/>
      <c r="GF551" s="110"/>
      <c r="GG551" s="110"/>
      <c r="GH551" s="110"/>
      <c r="GI551" s="110"/>
      <c r="GJ551" s="110"/>
      <c r="GK551" s="110"/>
      <c r="GL551" s="110"/>
      <c r="GM551" s="110"/>
      <c r="GN551" s="110"/>
      <c r="GO551" s="110"/>
      <c r="GP551" s="110"/>
      <c r="GQ551" s="110"/>
      <c r="GR551" s="110"/>
      <c r="GS551" s="110"/>
      <c r="GT551" s="110"/>
      <c r="GU551" s="110"/>
      <c r="GV551" s="110"/>
      <c r="GW551" s="110"/>
      <c r="GX551" s="110"/>
      <c r="GY551" s="45"/>
      <c r="GZ551" s="199"/>
      <c r="HA551" s="110"/>
      <c r="HB551" s="110"/>
      <c r="HC551" s="110"/>
      <c r="HD551" s="34">
        <f t="shared" si="488"/>
        <v>0</v>
      </c>
      <c r="HE551" s="25">
        <f t="shared" si="514"/>
        <v>0</v>
      </c>
      <c r="HF551" s="41">
        <f t="shared" ref="HF551:HF579" si="522">IF(BK551&gt;43101,HD551/$HD$877,0)</f>
        <v>0</v>
      </c>
      <c r="HG551" s="25">
        <f t="shared" si="515"/>
        <v>0</v>
      </c>
      <c r="HH551" s="25">
        <f t="shared" si="511"/>
        <v>0</v>
      </c>
      <c r="HI551" s="41"/>
      <c r="HJ551" s="18"/>
      <c r="HK551" s="18"/>
      <c r="HL551" s="40" t="str">
        <f t="shared" ref="HL551:HL588" si="523">IF(BK551&gt;0,IF(DC551&gt;0,DB551,IF(CT551&gt;0,CS551,IF(BM551&gt;0,BL551,"-"))),"-")</f>
        <v>-</v>
      </c>
      <c r="HM551" s="107"/>
      <c r="HN551" s="85"/>
      <c r="HO551" s="204" t="str">
        <f t="shared" si="489"/>
        <v>---/---</v>
      </c>
      <c r="HP551" s="204" t="str">
        <f t="shared" si="490"/>
        <v>---/---</v>
      </c>
      <c r="HQ551" s="182" t="str">
        <f t="shared" si="491"/>
        <v>---/---</v>
      </c>
      <c r="HR551" s="182" t="str">
        <f t="shared" si="492"/>
        <v>---/---</v>
      </c>
      <c r="HS551" s="182" t="b">
        <f t="shared" si="493"/>
        <v>0</v>
      </c>
      <c r="HT551" s="182" t="str">
        <f t="shared" si="494"/>
        <v>---/---</v>
      </c>
      <c r="HU551" s="182" t="str">
        <f t="shared" si="495"/>
        <v>---/---</v>
      </c>
      <c r="HV551" s="191" t="str">
        <f t="shared" si="496"/>
        <v>---/---</v>
      </c>
      <c r="HW551" s="184" t="str">
        <f t="shared" si="497"/>
        <v>---/---</v>
      </c>
      <c r="HX551" s="191" t="str">
        <f t="shared" si="498"/>
        <v>---/---</v>
      </c>
      <c r="HY551" s="183"/>
      <c r="HZ551" s="182" t="str">
        <f t="shared" si="499"/>
        <v>---/---</v>
      </c>
      <c r="IA551" s="182" t="str">
        <f t="shared" si="500"/>
        <v>---/---</v>
      </c>
      <c r="IB551" s="182" t="str">
        <f t="shared" si="501"/>
        <v>---/---</v>
      </c>
      <c r="IC551" s="182" t="str">
        <f t="shared" si="502"/>
        <v>---/---</v>
      </c>
      <c r="ID551" s="182" t="str">
        <f t="shared" si="503"/>
        <v>---/---</v>
      </c>
      <c r="IE551" s="185" t="str">
        <f t="shared" si="504"/>
        <v>---/---</v>
      </c>
      <c r="IF551" s="135" t="s">
        <v>717</v>
      </c>
      <c r="IG551" s="181">
        <v>1</v>
      </c>
      <c r="IH551" s="85"/>
      <c r="II551" s="85"/>
      <c r="IJ551" s="85"/>
      <c r="IK551" s="85"/>
      <c r="IL551" s="85"/>
      <c r="IM551" s="85"/>
      <c r="IN551" s="85"/>
      <c r="IO551" s="85"/>
      <c r="IP551" s="85"/>
      <c r="IQ551" s="85"/>
      <c r="IR551" s="85"/>
      <c r="IS551" s="85"/>
      <c r="IT551" s="85"/>
      <c r="IU551" s="85"/>
      <c r="IV551" s="85"/>
      <c r="IW551" s="85"/>
      <c r="IX551" s="85"/>
      <c r="IY551" s="85"/>
      <c r="IZ551" s="85"/>
      <c r="JA551" s="85"/>
      <c r="JB551" s="85"/>
      <c r="JC551" s="85"/>
      <c r="JD551" s="85"/>
      <c r="JE551" s="85"/>
      <c r="JF551" s="85"/>
      <c r="JG551" s="85"/>
      <c r="JH551" s="85"/>
      <c r="JI551" s="85"/>
      <c r="JJ551" s="85"/>
      <c r="JK551" s="85"/>
      <c r="JL551" s="85"/>
      <c r="JM551" s="85"/>
      <c r="JN551" s="85"/>
      <c r="JO551" s="85"/>
      <c r="JP551" s="85"/>
      <c r="JQ551" s="85"/>
      <c r="JR551" s="85"/>
      <c r="JS551" s="85"/>
      <c r="JT551" s="85"/>
      <c r="JU551" s="85"/>
      <c r="JV551" s="85"/>
      <c r="JW551" s="85"/>
      <c r="JX551" s="85"/>
      <c r="JY551" s="85"/>
      <c r="JZ551" s="85"/>
      <c r="KA551" s="85"/>
      <c r="KB551" s="85"/>
      <c r="KC551" s="85"/>
    </row>
    <row r="552" spans="1:289" s="57" customFormat="1" ht="42.75" hidden="1" customHeight="1">
      <c r="A552" s="6"/>
      <c r="B552" s="19" t="s">
        <v>156</v>
      </c>
      <c r="C552" s="19" t="s">
        <v>157</v>
      </c>
      <c r="D552" s="5"/>
      <c r="E552" s="5"/>
      <c r="F552" s="5"/>
      <c r="G552" s="5"/>
      <c r="H552" s="5" t="s">
        <v>727</v>
      </c>
      <c r="I552" s="5" t="s">
        <v>736</v>
      </c>
      <c r="J552" s="5"/>
      <c r="K552" s="5"/>
      <c r="L552" s="5"/>
      <c r="M552" s="5"/>
      <c r="N552" s="5"/>
      <c r="O552" s="5"/>
      <c r="P552" s="5" t="s">
        <v>746</v>
      </c>
      <c r="Q552" s="5" t="s">
        <v>748</v>
      </c>
      <c r="R552" s="5" t="s">
        <v>205</v>
      </c>
      <c r="S552" s="5" t="s">
        <v>357</v>
      </c>
      <c r="T552" s="5" t="s">
        <v>726</v>
      </c>
      <c r="U552" s="5" t="s">
        <v>158</v>
      </c>
      <c r="V552" s="5"/>
      <c r="W552" s="19" t="str">
        <f>CONCATENATE(X552,"-",Y552,"-",Z552,AA552,,AB552,"-",AC552)</f>
        <v>5-20-JENC-0001</v>
      </c>
      <c r="X552" s="19" t="s">
        <v>755</v>
      </c>
      <c r="Y552" s="19" t="s">
        <v>191</v>
      </c>
      <c r="Z552" s="19" t="s">
        <v>177</v>
      </c>
      <c r="AA552" s="19" t="s">
        <v>307</v>
      </c>
      <c r="AB552" s="19"/>
      <c r="AC552" s="19" t="s">
        <v>188</v>
      </c>
      <c r="AD552" s="5"/>
      <c r="AE552" s="19">
        <v>4</v>
      </c>
      <c r="AF552" s="19" t="s">
        <v>180</v>
      </c>
      <c r="AG552" s="19" t="s">
        <v>191</v>
      </c>
      <c r="AH552" s="19">
        <v>501</v>
      </c>
      <c r="AI552" s="19" t="s">
        <v>188</v>
      </c>
      <c r="AJ552" s="5"/>
      <c r="AK552" s="5"/>
      <c r="AL552" s="5" t="s">
        <v>123</v>
      </c>
      <c r="AM552" s="5"/>
      <c r="AN552" s="5" t="s">
        <v>167</v>
      </c>
      <c r="AO552" s="5" t="str">
        <f>CONCATENATE("0055-",B552,"-",C552,"-","4",".",AE552,".",AF552,".",AG552,".",AH552,"-",AL552,".",AN552,"-",AI552)</f>
        <v>0055-CPC-GA1-4.4.3.20.501-ASK1.RD-0001</v>
      </c>
      <c r="AP552" s="5" t="str">
        <f>CONCATENATE("0055-",B552,"-",C552,"-","4",".",AE552,".",AF552,".",AG552,".",AH552,"-",AL552,"-",AN552,"-",AI552,"_",BD552,"_",U552)</f>
        <v>0055-CPC-GA1-4.4.3.20.501-ASK1-RD-0001_A1_ER</v>
      </c>
      <c r="AQ552" s="13" t="s">
        <v>502</v>
      </c>
      <c r="AR552" s="13" t="s">
        <v>517</v>
      </c>
      <c r="AS552" s="13"/>
      <c r="AT552" s="13"/>
      <c r="AU552" s="13" t="s">
        <v>318</v>
      </c>
      <c r="AV552" s="13" t="s">
        <v>333</v>
      </c>
      <c r="AW552" s="13" t="str">
        <f>CONCATENATE(AQ552," ",AS552,CHAR(10),W552,CHAR(10),AU552)</f>
        <v>AUCS Network Cabinet 
5-20-JENC-0001
List of drawings</v>
      </c>
      <c r="AX552" s="13" t="str">
        <f>CONCATENATE(AR552," ",AT552,CHAR(10),W552,CHAR(10),AV552)</f>
        <v>Шкаф коммуникационный АСУ Э 
5-20-JENC-0001
Ведомость документов</v>
      </c>
      <c r="AY552" s="5"/>
      <c r="AZ552" s="5" t="s">
        <v>490</v>
      </c>
      <c r="BA552" s="5" t="s">
        <v>489</v>
      </c>
      <c r="BB552" s="5" t="str">
        <f>IF(FW552&gt;0,"02",IF(FN552&gt;0,"01",IF(FE552&gt;0,"00",IF(EM552&gt;0,"G1",IF(ED552&gt;0,"F1",IF(DU552&gt;0,"E1",IF(DL552&gt;0,"D1",IF(DC552&gt;0,"C1",IF(CT552&gt;0,"B1",IF(BM552&gt;0,"A1","-"))))))))))</f>
        <v>A1</v>
      </c>
      <c r="BC552" s="167" t="str">
        <f t="shared" ref="BC552:BC556" si="524">IF(OR(BB552="A1",BB552="B1",BB552="C1",BB552="D1",BB552="E1",BB552="F1",BB552="G1",BB552="H1"),"IFR",IF(OR(BB552="00",BB552="01",BB552="02",BB552="03",BB552="04",BB552="05"),"IFU","-"))</f>
        <v>IFR</v>
      </c>
      <c r="BD552" s="5" t="str">
        <f t="shared" ref="BD552:BD556" si="525">BB552</f>
        <v>A1</v>
      </c>
      <c r="BE552" s="5"/>
      <c r="BF552" s="5"/>
      <c r="BG552" s="12"/>
      <c r="BH552" s="5"/>
      <c r="BI552" s="5"/>
      <c r="BJ552" s="54">
        <f>FB552-(28+15)</f>
        <v>44189</v>
      </c>
      <c r="BK552" s="54">
        <f ca="1">IF(BM552&gt;0,BL552,IF(BJ552&lt;TODAY(),WORKDAY(TODAY(),10),BJ552))</f>
        <v>44251</v>
      </c>
      <c r="BL552" s="193">
        <v>44251</v>
      </c>
      <c r="BM552" s="167" t="s">
        <v>786</v>
      </c>
      <c r="BN552" s="167"/>
      <c r="BO552" s="167"/>
      <c r="BP552" s="167"/>
      <c r="BQ552" s="167"/>
      <c r="BR552" s="157"/>
      <c r="BS552" s="157"/>
      <c r="BT552" s="157"/>
      <c r="BU552" s="157"/>
      <c r="BV552" s="157"/>
      <c r="BW552" s="147"/>
      <c r="BX552" s="147"/>
      <c r="BY552" s="147"/>
      <c r="BZ552" s="147"/>
      <c r="CA552" s="147"/>
      <c r="CB552" s="125"/>
      <c r="CC552" s="125"/>
      <c r="CD552" s="125"/>
      <c r="CE552" s="125"/>
      <c r="CF552" s="125"/>
      <c r="CG552" s="125"/>
      <c r="CH552" s="125"/>
      <c r="CI552" s="125"/>
      <c r="CJ552" s="125"/>
      <c r="CK552" s="125"/>
      <c r="CL552" s="24">
        <f>WORKDAY(BJ552,20)</f>
        <v>44217</v>
      </c>
      <c r="CM552" s="24">
        <f ca="1">IF(BM552&gt;0,WORKDAY(BK552,10),"-")</f>
        <v>44265</v>
      </c>
      <c r="CN552" s="54"/>
      <c r="CO552" s="117"/>
      <c r="CP552" s="34"/>
      <c r="CQ552" s="24">
        <f>WORKDAY(CL552,10)</f>
        <v>44231</v>
      </c>
      <c r="CR552" s="24" t="str">
        <f>IF(CO552&gt;0,WORKDAY(CM552,10),"-")</f>
        <v>-</v>
      </c>
      <c r="CS552" s="54"/>
      <c r="CT552" s="5"/>
      <c r="CU552" s="24" t="str">
        <f>IF(CT552&gt;0,WORKDAY(CQ552,10),"-")</f>
        <v>-</v>
      </c>
      <c r="CV552" s="24" t="str">
        <f>IF(CT552&gt;0,WORKDAY(CR552,10),"-")</f>
        <v>-</v>
      </c>
      <c r="CW552" s="54"/>
      <c r="CX552" s="5"/>
      <c r="CY552" s="34"/>
      <c r="CZ552" s="24" t="str">
        <f>IF(CX552&gt;0,WORKDAY(CU552,10),"-")</f>
        <v>-</v>
      </c>
      <c r="DA552" s="24" t="str">
        <f>IF(CX552&gt;0,WORKDAY(CV552,10),"-")</f>
        <v>-</v>
      </c>
      <c r="DB552" s="24"/>
      <c r="DC552" s="5"/>
      <c r="DD552" s="24" t="str">
        <f>IF(DC552&gt;0,WORKDAY(CZ552,10),"-")</f>
        <v>-</v>
      </c>
      <c r="DE552" s="24" t="str">
        <f>IF(DC552&gt;0,WORKDAY(DA552,10),"-")</f>
        <v>-</v>
      </c>
      <c r="DF552" s="5"/>
      <c r="DG552" s="5"/>
      <c r="DH552" s="54"/>
      <c r="DI552" s="24" t="str">
        <f>IF(DG552&gt;0,WORKDAY(DD552,10),"-")</f>
        <v>-</v>
      </c>
      <c r="DJ552" s="24" t="str">
        <f>IF(DG552&gt;0,WORKDAY(DE552,10),"-")</f>
        <v>-</v>
      </c>
      <c r="DK552" s="5"/>
      <c r="DL552" s="5"/>
      <c r="DM552" s="24" t="str">
        <f>IF(DL552&gt;0,WORKDAY(DI552,10),"-")</f>
        <v>-</v>
      </c>
      <c r="DN552" s="24" t="str">
        <f>IF(DL552&gt;0,WORKDAY(DJ552,10),"-")</f>
        <v>-</v>
      </c>
      <c r="DO552" s="5"/>
      <c r="DP552" s="5"/>
      <c r="DQ552" s="54"/>
      <c r="DR552" s="24" t="str">
        <f>IF(DP552&gt;0,WORKDAY(DM552,10),"-")</f>
        <v>-</v>
      </c>
      <c r="DS552" s="24" t="str">
        <f>IF(DP552&gt;0,WORKDAY(DN552,10),"-")</f>
        <v>-</v>
      </c>
      <c r="DT552" s="5"/>
      <c r="DU552" s="5"/>
      <c r="DV552" s="24" t="str">
        <f>IF(DU552&gt;0,WORKDAY(DR552,10),"-")</f>
        <v>-</v>
      </c>
      <c r="DW552" s="24" t="str">
        <f>IF(DU552&gt;0,WORKDAY(DS552,10),"-")</f>
        <v>-</v>
      </c>
      <c r="DX552" s="5"/>
      <c r="DY552" s="5"/>
      <c r="DZ552" s="54"/>
      <c r="EA552" s="24" t="str">
        <f>IF(DY552&gt;0,WORKDAY(DV552,10),"-")</f>
        <v>-</v>
      </c>
      <c r="EB552" s="24" t="str">
        <f>IF(DY552&gt;0,WORKDAY(DW552,10),"-")</f>
        <v>-</v>
      </c>
      <c r="EC552" s="5"/>
      <c r="ED552" s="5"/>
      <c r="EE552" s="24" t="str">
        <f>IF(ED552&gt;0,WORKDAY(EA552,10),"-")</f>
        <v>-</v>
      </c>
      <c r="EF552" s="24" t="str">
        <f>IF(ED552&gt;0,WORKDAY(EB552,10),"-")</f>
        <v>-</v>
      </c>
      <c r="EG552" s="5"/>
      <c r="EH552" s="5"/>
      <c r="EI552" s="54"/>
      <c r="EJ552" s="24" t="str">
        <f>IF(EH552&gt;0,WORKDAY(EE552,10),"-")</f>
        <v>-</v>
      </c>
      <c r="EK552" s="24" t="str">
        <f>IF(EH552&gt;0,WORKDAY(EF552,10),"-")</f>
        <v>-</v>
      </c>
      <c r="EL552" s="5"/>
      <c r="EM552" s="5"/>
      <c r="EN552" s="24" t="str">
        <f>IF(EM552&gt;0,WORKDAY(EJ552,10),"-")</f>
        <v>-</v>
      </c>
      <c r="EO552" s="24" t="str">
        <f>IF(EM552&gt;0,WORKDAY(EK552,10),"-")</f>
        <v>-</v>
      </c>
      <c r="EP552" s="5"/>
      <c r="EQ552" s="5"/>
      <c r="ER552" s="54"/>
      <c r="ES552" s="54"/>
      <c r="ET552" s="54"/>
      <c r="EU552" s="54"/>
      <c r="EV552" s="54"/>
      <c r="EW552" s="24"/>
      <c r="EX552" s="24"/>
      <c r="EY552" s="167"/>
      <c r="EZ552" s="167"/>
      <c r="FA552" s="193"/>
      <c r="FB552" s="214">
        <v>44232</v>
      </c>
      <c r="FC552" s="214">
        <f t="shared" ca="1" si="521"/>
        <v>44232</v>
      </c>
      <c r="FD552" s="167"/>
      <c r="FE552" s="167"/>
      <c r="FF552" s="24" t="str">
        <f>IF(FE552&gt;0,WORKDAY(FB552,10),"-")</f>
        <v>-</v>
      </c>
      <c r="FG552" s="24" t="str">
        <f>IF(FE552&gt;0,WORKDAY(FC552,10),"-")</f>
        <v>-</v>
      </c>
      <c r="FH552" s="5"/>
      <c r="FI552" s="5"/>
      <c r="FJ552" s="34"/>
      <c r="FK552" s="24"/>
      <c r="FL552" s="24">
        <f>FK552</f>
        <v>0</v>
      </c>
      <c r="FM552" s="167"/>
      <c r="FN552" s="167"/>
      <c r="FO552" s="24" t="str">
        <f>IF(FN552&gt;0,WORKDAY(FK552,10),"-")</f>
        <v>-</v>
      </c>
      <c r="FP552" s="24" t="str">
        <f>IF(FN552&gt;0,WORKDAY(FL552,10),"-")</f>
        <v>-</v>
      </c>
      <c r="FQ552" s="5"/>
      <c r="FR552" s="5"/>
      <c r="FS552" s="54"/>
      <c r="FT552" s="24"/>
      <c r="FU552" s="24">
        <f>FT552</f>
        <v>0</v>
      </c>
      <c r="FV552" s="5"/>
      <c r="FW552" s="5"/>
      <c r="FX552" s="24" t="str">
        <f>IF(FW552&gt;0,WORKDAY(FT552,10),"-")</f>
        <v>-</v>
      </c>
      <c r="FY552" s="24" t="str">
        <f>IF(FW552&gt;0,WORKDAY(FU552,10),"-")</f>
        <v>-</v>
      </c>
      <c r="FZ552" s="5"/>
      <c r="GA552" s="5"/>
      <c r="GB552" s="54"/>
      <c r="GC552" s="54"/>
      <c r="GD552" s="54"/>
      <c r="GE552" s="54"/>
      <c r="GF552" s="54"/>
      <c r="GG552" s="54"/>
      <c r="GH552" s="54"/>
      <c r="GI552" s="54"/>
      <c r="GJ552" s="54"/>
      <c r="GK552" s="54"/>
      <c r="GL552" s="54"/>
      <c r="GM552" s="54"/>
      <c r="GN552" s="54"/>
      <c r="GO552" s="54"/>
      <c r="GP552" s="54"/>
      <c r="GQ552" s="54"/>
      <c r="GR552" s="54"/>
      <c r="GS552" s="54"/>
      <c r="GT552" s="54"/>
      <c r="GU552" s="54"/>
      <c r="GV552" s="54"/>
      <c r="GW552" s="54"/>
      <c r="GX552" s="54"/>
      <c r="GY552" s="54"/>
      <c r="GZ552" s="193"/>
      <c r="HA552" s="54"/>
      <c r="HB552" s="54"/>
      <c r="HC552" s="54"/>
      <c r="HD552" s="34">
        <f t="shared" ca="1" si="488"/>
        <v>1</v>
      </c>
      <c r="HE552" s="25">
        <f t="shared" ca="1" si="514"/>
        <v>6.8389057750759875E-4</v>
      </c>
      <c r="HF552" s="25">
        <f t="shared" ca="1" si="522"/>
        <v>1.5197568389057751E-3</v>
      </c>
      <c r="HG552" s="25">
        <f t="shared" ca="1" si="515"/>
        <v>9.0543259557344079E-4</v>
      </c>
      <c r="HH552" s="25">
        <f t="shared" ca="1" si="511"/>
        <v>2.012072434607646E-3</v>
      </c>
      <c r="HI552" s="25"/>
      <c r="HJ552" s="25"/>
      <c r="HK552" s="5"/>
      <c r="HL552" s="24">
        <f t="shared" ca="1" si="523"/>
        <v>44251</v>
      </c>
      <c r="HM552" s="107"/>
      <c r="HO552" s="204" t="str">
        <f t="shared" si="489"/>
        <v>ожидание A1</v>
      </c>
      <c r="HP552" s="204" t="str">
        <f t="shared" si="490"/>
        <v>не выгружено 00</v>
      </c>
      <c r="HQ552" s="182" t="str">
        <f t="shared" si="491"/>
        <v>выгружено A1</v>
      </c>
      <c r="HR552" s="182" t="str">
        <f t="shared" si="492"/>
        <v>ожидание A1</v>
      </c>
      <c r="HS552" s="182" t="b">
        <f t="shared" si="493"/>
        <v>0</v>
      </c>
      <c r="HT552" s="182" t="str">
        <f t="shared" si="494"/>
        <v>ожидание замечаний</v>
      </c>
      <c r="HU552" s="182" t="str">
        <f t="shared" si="495"/>
        <v>0055-P2-GA1-CPC-TRM-00663</v>
      </c>
      <c r="HV552" s="191">
        <f t="shared" si="496"/>
        <v>44251</v>
      </c>
      <c r="HW552" s="184" t="str">
        <f t="shared" si="497"/>
        <v>ожидание A1</v>
      </c>
      <c r="HX552" s="191" t="str">
        <f t="shared" si="498"/>
        <v>ожидание A1</v>
      </c>
      <c r="HY552" s="183"/>
      <c r="HZ552" s="182" t="str">
        <f t="shared" si="499"/>
        <v>выгружено</v>
      </c>
      <c r="IA552" s="182" t="str">
        <f t="shared" si="500"/>
        <v>A1</v>
      </c>
      <c r="IB552" s="182" t="str">
        <f t="shared" si="501"/>
        <v>ожидание замечаний к ревизии</v>
      </c>
      <c r="IC552" s="182" t="str">
        <f t="shared" si="502"/>
        <v>A1</v>
      </c>
      <c r="ID552" s="182" t="str">
        <f t="shared" si="503"/>
        <v>A1</v>
      </c>
      <c r="IE552" s="185" t="str">
        <f t="shared" si="504"/>
        <v>1</v>
      </c>
      <c r="IF552" s="135" t="s">
        <v>705</v>
      </c>
      <c r="IG552" s="181">
        <v>1</v>
      </c>
    </row>
    <row r="553" spans="1:289" s="57" customFormat="1" ht="42.75" hidden="1" customHeight="1">
      <c r="A553" s="6"/>
      <c r="B553" s="19" t="s">
        <v>156</v>
      </c>
      <c r="C553" s="19" t="s">
        <v>157</v>
      </c>
      <c r="D553" s="5"/>
      <c r="E553" s="5"/>
      <c r="F553" s="5"/>
      <c r="G553" s="5"/>
      <c r="H553" s="5" t="s">
        <v>727</v>
      </c>
      <c r="I553" s="5" t="s">
        <v>736</v>
      </c>
      <c r="J553" s="5"/>
      <c r="K553" s="5"/>
      <c r="L553" s="5"/>
      <c r="M553" s="5"/>
      <c r="N553" s="5"/>
      <c r="O553" s="5"/>
      <c r="P553" s="5" t="s">
        <v>746</v>
      </c>
      <c r="Q553" s="5" t="s">
        <v>748</v>
      </c>
      <c r="R553" s="5" t="s">
        <v>205</v>
      </c>
      <c r="S553" s="5" t="s">
        <v>357</v>
      </c>
      <c r="T553" s="5" t="s">
        <v>726</v>
      </c>
      <c r="U553" s="5" t="s">
        <v>158</v>
      </c>
      <c r="V553" s="5"/>
      <c r="W553" s="19" t="str">
        <f>CONCATENATE(X553,"-",Y553,"-",Z553,AA553,,AB553,"-",AC553)</f>
        <v>5-20-JENC-0001</v>
      </c>
      <c r="X553" s="19" t="s">
        <v>755</v>
      </c>
      <c r="Y553" s="19" t="s">
        <v>191</v>
      </c>
      <c r="Z553" s="19" t="s">
        <v>177</v>
      </c>
      <c r="AA553" s="19" t="s">
        <v>307</v>
      </c>
      <c r="AB553" s="19"/>
      <c r="AC553" s="19" t="s">
        <v>188</v>
      </c>
      <c r="AD553" s="5"/>
      <c r="AE553" s="19">
        <v>4</v>
      </c>
      <c r="AF553" s="19" t="s">
        <v>180</v>
      </c>
      <c r="AG553" s="19" t="s">
        <v>191</v>
      </c>
      <c r="AH553" s="19">
        <v>501</v>
      </c>
      <c r="AI553" s="19" t="s">
        <v>188</v>
      </c>
      <c r="AJ553" s="5"/>
      <c r="AK553" s="5"/>
      <c r="AL553" s="5" t="s">
        <v>123</v>
      </c>
      <c r="AM553" s="5"/>
      <c r="AN553" s="5" t="s">
        <v>168</v>
      </c>
      <c r="AO553" s="5" t="str">
        <f>CONCATENATE("0055-",B553,"-",C553,"-","4",".",AE553,".",AF553,".",AG553,".",AH553,"-",AL553,".",AN553,"-",AI553)</f>
        <v>0055-CPC-GA1-4.4.3.20.501-ASK1.SP-0001</v>
      </c>
      <c r="AP553" s="5" t="str">
        <f>CONCATENATE("0055-",B553,"-",C553,"-","4",".",AE553,".",AF553,".",AG553,".",AH553,"-",AL553,"-",AN553,"-",AI553,"_",BD553,"_",U553)</f>
        <v>0055-CPC-GA1-4.4.3.20.501-ASK1-SP-0001_A1_ER</v>
      </c>
      <c r="AQ553" s="13" t="s">
        <v>502</v>
      </c>
      <c r="AR553" s="13" t="s">
        <v>517</v>
      </c>
      <c r="AS553" s="13"/>
      <c r="AT553" s="13"/>
      <c r="AU553" s="13" t="s">
        <v>319</v>
      </c>
      <c r="AV553" s="13" t="s">
        <v>334</v>
      </c>
      <c r="AW553" s="13" t="str">
        <f>CONCATENATE(AQ553," ",AS553,CHAR(10),W553,CHAR(10),AU553)</f>
        <v>AUCS Network Cabinet 
5-20-JENC-0001
List of elements</v>
      </c>
      <c r="AX553" s="13" t="str">
        <f>CONCATENATE(AR553," ",AT553,CHAR(10),W553,CHAR(10),AV553)</f>
        <v>Шкаф коммуникационный АСУ Э 
5-20-JENC-0001
Перечень элементов</v>
      </c>
      <c r="AY553" s="5"/>
      <c r="AZ553" s="5" t="s">
        <v>490</v>
      </c>
      <c r="BA553" s="167" t="s">
        <v>489</v>
      </c>
      <c r="BB553" s="5" t="str">
        <f>IF(FW553&gt;0,"02",IF(FN553&gt;0,"01",IF(FE553&gt;0,"00",IF(EM553&gt;0,"G1",IF(ED553&gt;0,"F1",IF(DU553&gt;0,"E1",IF(DL553&gt;0,"D1",IF(DC553&gt;0,"C1",IF(CT553&gt;0,"B1",IF(BM553&gt;0,"A1","-"))))))))))</f>
        <v>A1</v>
      </c>
      <c r="BC553" s="167" t="str">
        <f t="shared" si="524"/>
        <v>IFR</v>
      </c>
      <c r="BD553" s="5" t="str">
        <f t="shared" si="525"/>
        <v>A1</v>
      </c>
      <c r="BE553" s="5"/>
      <c r="BF553" s="5"/>
      <c r="BG553" s="12"/>
      <c r="BH553" s="5"/>
      <c r="BI553" s="5"/>
      <c r="BJ553" s="54">
        <f>FB553-(28+15)</f>
        <v>44189</v>
      </c>
      <c r="BK553" s="54">
        <f ca="1">IF(BM553&gt;0,BL553,IF(BJ553&lt;TODAY(),WORKDAY(TODAY(),10),BJ553))</f>
        <v>44251</v>
      </c>
      <c r="BL553" s="193">
        <v>44251</v>
      </c>
      <c r="BM553" s="167" t="s">
        <v>786</v>
      </c>
      <c r="BN553" s="167"/>
      <c r="BO553" s="167"/>
      <c r="BP553" s="167"/>
      <c r="BQ553" s="167"/>
      <c r="BR553" s="157"/>
      <c r="BS553" s="157"/>
      <c r="BT553" s="157"/>
      <c r="BU553" s="157"/>
      <c r="BV553" s="157"/>
      <c r="BW553" s="147"/>
      <c r="BX553" s="147"/>
      <c r="BY553" s="147"/>
      <c r="BZ553" s="147"/>
      <c r="CA553" s="147"/>
      <c r="CB553" s="125"/>
      <c r="CC553" s="125"/>
      <c r="CD553" s="125"/>
      <c r="CE553" s="125"/>
      <c r="CF553" s="125"/>
      <c r="CG553" s="125"/>
      <c r="CH553" s="125"/>
      <c r="CI553" s="125"/>
      <c r="CJ553" s="125"/>
      <c r="CK553" s="125"/>
      <c r="CL553" s="24">
        <f>WORKDAY(BJ553,20)</f>
        <v>44217</v>
      </c>
      <c r="CM553" s="24">
        <f ca="1">IF(BM553&gt;0,WORKDAY(BK553,10),"-")</f>
        <v>44265</v>
      </c>
      <c r="CN553" s="54"/>
      <c r="CO553" s="117"/>
      <c r="CP553" s="34"/>
      <c r="CQ553" s="24">
        <f>WORKDAY(CL553,10)</f>
        <v>44231</v>
      </c>
      <c r="CR553" s="24" t="str">
        <f>IF(CO553&gt;0,WORKDAY(CM553,10),"-")</f>
        <v>-</v>
      </c>
      <c r="CS553" s="54"/>
      <c r="CT553" s="5"/>
      <c r="CU553" s="24" t="str">
        <f>IF(CT553&gt;0,WORKDAY(CQ553,10),"-")</f>
        <v>-</v>
      </c>
      <c r="CV553" s="24" t="str">
        <f>IF(CT553&gt;0,WORKDAY(CR553,10),"-")</f>
        <v>-</v>
      </c>
      <c r="CW553" s="54"/>
      <c r="CX553" s="5"/>
      <c r="CY553" s="34"/>
      <c r="CZ553" s="24" t="str">
        <f>IF(CX553&gt;0,WORKDAY(CU553,10),"-")</f>
        <v>-</v>
      </c>
      <c r="DA553" s="24" t="str">
        <f>IF(CX553&gt;0,WORKDAY(CV553,10),"-")</f>
        <v>-</v>
      </c>
      <c r="DB553" s="24"/>
      <c r="DC553" s="5"/>
      <c r="DD553" s="24" t="str">
        <f>IF(DC553&gt;0,WORKDAY(CZ553,10),"-")</f>
        <v>-</v>
      </c>
      <c r="DE553" s="24" t="str">
        <f>IF(DC553&gt;0,WORKDAY(DA553,10),"-")</f>
        <v>-</v>
      </c>
      <c r="DF553" s="5"/>
      <c r="DG553" s="5"/>
      <c r="DH553" s="54"/>
      <c r="DI553" s="24" t="str">
        <f>IF(DG553&gt;0,WORKDAY(DD553,10),"-")</f>
        <v>-</v>
      </c>
      <c r="DJ553" s="24" t="str">
        <f>IF(DG553&gt;0,WORKDAY(DE553,10),"-")</f>
        <v>-</v>
      </c>
      <c r="DK553" s="5"/>
      <c r="DL553" s="5"/>
      <c r="DM553" s="24" t="str">
        <f>IF(DL553&gt;0,WORKDAY(DI553,10),"-")</f>
        <v>-</v>
      </c>
      <c r="DN553" s="24" t="str">
        <f>IF(DL553&gt;0,WORKDAY(DJ553,10),"-")</f>
        <v>-</v>
      </c>
      <c r="DO553" s="5"/>
      <c r="DP553" s="5"/>
      <c r="DQ553" s="54"/>
      <c r="DR553" s="24" t="str">
        <f>IF(DP553&gt;0,WORKDAY(DM553,10),"-")</f>
        <v>-</v>
      </c>
      <c r="DS553" s="24" t="str">
        <f>IF(DP553&gt;0,WORKDAY(DN553,10),"-")</f>
        <v>-</v>
      </c>
      <c r="DT553" s="5"/>
      <c r="DU553" s="5"/>
      <c r="DV553" s="24" t="str">
        <f>IF(DU553&gt;0,WORKDAY(DR553,10),"-")</f>
        <v>-</v>
      </c>
      <c r="DW553" s="24" t="str">
        <f>IF(DU553&gt;0,WORKDAY(DS553,10),"-")</f>
        <v>-</v>
      </c>
      <c r="DX553" s="5"/>
      <c r="DY553" s="5"/>
      <c r="DZ553" s="54"/>
      <c r="EA553" s="24" t="str">
        <f>IF(DY553&gt;0,WORKDAY(DV553,10),"-")</f>
        <v>-</v>
      </c>
      <c r="EB553" s="24" t="str">
        <f>IF(DY553&gt;0,WORKDAY(DW553,10),"-")</f>
        <v>-</v>
      </c>
      <c r="EC553" s="5"/>
      <c r="ED553" s="5"/>
      <c r="EE553" s="24" t="str">
        <f>IF(ED553&gt;0,WORKDAY(EA553,10),"-")</f>
        <v>-</v>
      </c>
      <c r="EF553" s="24" t="str">
        <f>IF(ED553&gt;0,WORKDAY(EB553,10),"-")</f>
        <v>-</v>
      </c>
      <c r="EG553" s="5"/>
      <c r="EH553" s="5"/>
      <c r="EI553" s="54"/>
      <c r="EJ553" s="24" t="str">
        <f>IF(EH553&gt;0,WORKDAY(EE553,10),"-")</f>
        <v>-</v>
      </c>
      <c r="EK553" s="24" t="str">
        <f>IF(EH553&gt;0,WORKDAY(EF553,10),"-")</f>
        <v>-</v>
      </c>
      <c r="EL553" s="5"/>
      <c r="EM553" s="5"/>
      <c r="EN553" s="24" t="str">
        <f>IF(EM553&gt;0,WORKDAY(EJ553,10),"-")</f>
        <v>-</v>
      </c>
      <c r="EO553" s="24" t="str">
        <f>IF(EM553&gt;0,WORKDAY(EK553,10),"-")</f>
        <v>-</v>
      </c>
      <c r="EP553" s="5"/>
      <c r="EQ553" s="5"/>
      <c r="ER553" s="54"/>
      <c r="ES553" s="54"/>
      <c r="ET553" s="54"/>
      <c r="EU553" s="54"/>
      <c r="EV553" s="54"/>
      <c r="EW553" s="24"/>
      <c r="EX553" s="24"/>
      <c r="EY553" s="167"/>
      <c r="EZ553" s="167"/>
      <c r="FA553" s="193"/>
      <c r="FB553" s="214">
        <v>44232</v>
      </c>
      <c r="FC553" s="214">
        <f t="shared" ca="1" si="521"/>
        <v>44232</v>
      </c>
      <c r="FD553" s="167"/>
      <c r="FE553" s="167"/>
      <c r="FF553" s="24" t="str">
        <f>IF(FE553&gt;0,WORKDAY(FB553,10),"-")</f>
        <v>-</v>
      </c>
      <c r="FG553" s="24" t="str">
        <f>IF(FE553&gt;0,WORKDAY(FC553,10),"-")</f>
        <v>-</v>
      </c>
      <c r="FH553" s="5"/>
      <c r="FI553" s="5"/>
      <c r="FJ553" s="34"/>
      <c r="FK553" s="24"/>
      <c r="FL553" s="24">
        <f>FK553</f>
        <v>0</v>
      </c>
      <c r="FM553" s="5"/>
      <c r="FN553" s="5"/>
      <c r="FO553" s="24" t="str">
        <f>IF(FN553&gt;0,WORKDAY(FK553,10),"-")</f>
        <v>-</v>
      </c>
      <c r="FP553" s="24" t="str">
        <f>IF(FN553&gt;0,WORKDAY(FL553,10),"-")</f>
        <v>-</v>
      </c>
      <c r="FQ553" s="5"/>
      <c r="FR553" s="5"/>
      <c r="FS553" s="54"/>
      <c r="FT553" s="24"/>
      <c r="FU553" s="24">
        <f>FT553</f>
        <v>0</v>
      </c>
      <c r="FV553" s="5"/>
      <c r="FW553" s="5"/>
      <c r="FX553" s="24" t="str">
        <f>IF(FW553&gt;0,WORKDAY(FT553,10),"-")</f>
        <v>-</v>
      </c>
      <c r="FY553" s="24" t="str">
        <f>IF(FW553&gt;0,WORKDAY(FU553,10),"-")</f>
        <v>-</v>
      </c>
      <c r="FZ553" s="5"/>
      <c r="GA553" s="5"/>
      <c r="GB553" s="54"/>
      <c r="GC553" s="54"/>
      <c r="GD553" s="54"/>
      <c r="GE553" s="54"/>
      <c r="GF553" s="54"/>
      <c r="GG553" s="54"/>
      <c r="GH553" s="54"/>
      <c r="GI553" s="54"/>
      <c r="GJ553" s="54"/>
      <c r="GK553" s="54"/>
      <c r="GL553" s="54"/>
      <c r="GM553" s="54"/>
      <c r="GN553" s="54"/>
      <c r="GO553" s="54"/>
      <c r="GP553" s="54"/>
      <c r="GQ553" s="54"/>
      <c r="GR553" s="54"/>
      <c r="GS553" s="54"/>
      <c r="GT553" s="54"/>
      <c r="GU553" s="54"/>
      <c r="GV553" s="54"/>
      <c r="GW553" s="54"/>
      <c r="GX553" s="54"/>
      <c r="GY553" s="54"/>
      <c r="GZ553" s="193"/>
      <c r="HA553" s="54"/>
      <c r="HB553" s="54"/>
      <c r="HC553" s="54"/>
      <c r="HD553" s="34">
        <f t="shared" ca="1" si="488"/>
        <v>1</v>
      </c>
      <c r="HE553" s="25">
        <f t="shared" ca="1" si="514"/>
        <v>6.8389057750759875E-4</v>
      </c>
      <c r="HF553" s="25">
        <f t="shared" ca="1" si="522"/>
        <v>1.5197568389057751E-3</v>
      </c>
      <c r="HG553" s="25">
        <f t="shared" ca="1" si="515"/>
        <v>9.0543259557344079E-4</v>
      </c>
      <c r="HH553" s="25">
        <f t="shared" ca="1" si="511"/>
        <v>2.012072434607646E-3</v>
      </c>
      <c r="HI553" s="25"/>
      <c r="HJ553" s="25"/>
      <c r="HK553" s="5"/>
      <c r="HL553" s="24">
        <f t="shared" ca="1" si="523"/>
        <v>44251</v>
      </c>
      <c r="HM553" s="107"/>
      <c r="HO553" s="204" t="str">
        <f t="shared" si="489"/>
        <v>ожидание A1</v>
      </c>
      <c r="HP553" s="204" t="str">
        <f t="shared" si="490"/>
        <v>не выгружено 00</v>
      </c>
      <c r="HQ553" s="182" t="str">
        <f t="shared" si="491"/>
        <v>выгружено A1</v>
      </c>
      <c r="HR553" s="182" t="str">
        <f t="shared" si="492"/>
        <v>ожидание A1</v>
      </c>
      <c r="HS553" s="182" t="b">
        <f t="shared" si="493"/>
        <v>0</v>
      </c>
      <c r="HT553" s="182" t="str">
        <f t="shared" si="494"/>
        <v>ожидание замечаний</v>
      </c>
      <c r="HU553" s="182" t="str">
        <f t="shared" si="495"/>
        <v>0055-P2-GA1-CPC-TRM-00663</v>
      </c>
      <c r="HV553" s="191">
        <f t="shared" si="496"/>
        <v>44251</v>
      </c>
      <c r="HW553" s="184" t="str">
        <f t="shared" si="497"/>
        <v>ожидание A1</v>
      </c>
      <c r="HX553" s="191" t="str">
        <f t="shared" si="498"/>
        <v>ожидание A1</v>
      </c>
      <c r="HY553" s="183"/>
      <c r="HZ553" s="182" t="str">
        <f t="shared" si="499"/>
        <v>выгружено</v>
      </c>
      <c r="IA553" s="182" t="str">
        <f t="shared" si="500"/>
        <v>A1</v>
      </c>
      <c r="IB553" s="182" t="str">
        <f t="shared" si="501"/>
        <v>ожидание замечаний к ревизии</v>
      </c>
      <c r="IC553" s="182" t="str">
        <f t="shared" si="502"/>
        <v>A1</v>
      </c>
      <c r="ID553" s="182" t="str">
        <f t="shared" si="503"/>
        <v>A1</v>
      </c>
      <c r="IE553" s="185" t="str">
        <f t="shared" si="504"/>
        <v>1</v>
      </c>
      <c r="IF553" s="135" t="s">
        <v>705</v>
      </c>
      <c r="IG553" s="181">
        <v>1</v>
      </c>
    </row>
    <row r="554" spans="1:289" s="57" customFormat="1" ht="42.75" hidden="1" customHeight="1">
      <c r="A554" s="6"/>
      <c r="B554" s="19" t="s">
        <v>156</v>
      </c>
      <c r="C554" s="19" t="s">
        <v>157</v>
      </c>
      <c r="D554" s="5"/>
      <c r="E554" s="5"/>
      <c r="F554" s="5"/>
      <c r="G554" s="5"/>
      <c r="H554" s="5" t="s">
        <v>727</v>
      </c>
      <c r="I554" s="5" t="s">
        <v>736</v>
      </c>
      <c r="J554" s="5"/>
      <c r="K554" s="5"/>
      <c r="L554" s="5"/>
      <c r="M554" s="5"/>
      <c r="N554" s="5"/>
      <c r="O554" s="5"/>
      <c r="P554" s="5" t="s">
        <v>746</v>
      </c>
      <c r="Q554" s="5" t="s">
        <v>748</v>
      </c>
      <c r="R554" s="5" t="s">
        <v>205</v>
      </c>
      <c r="S554" s="5" t="s">
        <v>357</v>
      </c>
      <c r="T554" s="5" t="s">
        <v>726</v>
      </c>
      <c r="U554" s="5" t="s">
        <v>158</v>
      </c>
      <c r="V554" s="5"/>
      <c r="W554" s="19" t="str">
        <f>CONCATENATE(X554,"-",Y554,"-",Z554,AA554,,AB554,"-",AC554)</f>
        <v>5-20-JENC-0001</v>
      </c>
      <c r="X554" s="19" t="s">
        <v>755</v>
      </c>
      <c r="Y554" s="19" t="s">
        <v>191</v>
      </c>
      <c r="Z554" s="19" t="s">
        <v>177</v>
      </c>
      <c r="AA554" s="19" t="s">
        <v>307</v>
      </c>
      <c r="AB554" s="19"/>
      <c r="AC554" s="19" t="s">
        <v>188</v>
      </c>
      <c r="AD554" s="5"/>
      <c r="AE554" s="19">
        <v>4</v>
      </c>
      <c r="AF554" s="19" t="s">
        <v>180</v>
      </c>
      <c r="AG554" s="19" t="s">
        <v>191</v>
      </c>
      <c r="AH554" s="19">
        <v>501</v>
      </c>
      <c r="AI554" s="19" t="s">
        <v>188</v>
      </c>
      <c r="AJ554" s="5"/>
      <c r="AK554" s="5"/>
      <c r="AL554" s="5" t="s">
        <v>123</v>
      </c>
      <c r="AM554" s="5"/>
      <c r="AN554" s="5" t="s">
        <v>169</v>
      </c>
      <c r="AO554" s="5" t="str">
        <f>CONCATENATE("0055-",B554,"-",C554,"-","4",".",AE554,".",AF554,".",AG554,".",AH554,"-",AL554,".",AN554,"-",AI554)</f>
        <v>0055-CPC-GA1-4.4.3.20.501-ASK1.V0-0001</v>
      </c>
      <c r="AP554" s="5" t="str">
        <f>CONCATENATE("0055-",B554,"-",C554,"-","4",".",AE554,".",AF554,".",AG554,".",AH554,"-",AL554,"-",AN554,"-",AI554,"_",BD554,"_",U554)</f>
        <v>0055-CPC-GA1-4.4.3.20.501-ASK1-V0-0001_A1_ER</v>
      </c>
      <c r="AQ554" s="13" t="s">
        <v>502</v>
      </c>
      <c r="AR554" s="13" t="s">
        <v>517</v>
      </c>
      <c r="AS554" s="13"/>
      <c r="AT554" s="13"/>
      <c r="AU554" s="13" t="s">
        <v>320</v>
      </c>
      <c r="AV554" s="13" t="s">
        <v>335</v>
      </c>
      <c r="AW554" s="13" t="str">
        <f>CONCATENATE(AQ554," ",AS554,CHAR(10),W554,CHAR(10),AU554)</f>
        <v>AUCS Network Cabinet 
5-20-JENC-0001
General view drawings</v>
      </c>
      <c r="AX554" s="13" t="str">
        <f>CONCATENATE(AR554," ",AT554,CHAR(10),W554,CHAR(10),AV554)</f>
        <v>Шкаф коммуникационный АСУ Э 
5-20-JENC-0001
Чертеж общего вида</v>
      </c>
      <c r="AY554" s="5"/>
      <c r="AZ554" s="5" t="s">
        <v>490</v>
      </c>
      <c r="BA554" s="167" t="s">
        <v>489</v>
      </c>
      <c r="BB554" s="5" t="str">
        <f>IF(FW554&gt;0,"02",IF(FN554&gt;0,"01",IF(FE554&gt;0,"00",IF(EM554&gt;0,"G1",IF(ED554&gt;0,"F1",IF(DU554&gt;0,"E1",IF(DL554&gt;0,"D1",IF(DC554&gt;0,"C1",IF(CT554&gt;0,"B1",IF(BM554&gt;0,"A1","-"))))))))))</f>
        <v>A1</v>
      </c>
      <c r="BC554" s="167" t="str">
        <f t="shared" si="524"/>
        <v>IFR</v>
      </c>
      <c r="BD554" s="5" t="str">
        <f t="shared" si="525"/>
        <v>A1</v>
      </c>
      <c r="BE554" s="5"/>
      <c r="BF554" s="5"/>
      <c r="BG554" s="12"/>
      <c r="BH554" s="5"/>
      <c r="BI554" s="5"/>
      <c r="BJ554" s="54">
        <f>FB554-(28+15)</f>
        <v>44189</v>
      </c>
      <c r="BK554" s="54">
        <f ca="1">IF(BM554&gt;0,BL554,IF(BJ554&lt;TODAY(),WORKDAY(TODAY(),10),BJ554))</f>
        <v>44251</v>
      </c>
      <c r="BL554" s="193">
        <v>44251</v>
      </c>
      <c r="BM554" s="167" t="s">
        <v>786</v>
      </c>
      <c r="BN554" s="167"/>
      <c r="BO554" s="167"/>
      <c r="BP554" s="167"/>
      <c r="BQ554" s="167"/>
      <c r="BR554" s="157"/>
      <c r="BS554" s="157"/>
      <c r="BT554" s="157"/>
      <c r="BU554" s="157"/>
      <c r="BV554" s="157"/>
      <c r="BW554" s="147"/>
      <c r="BX554" s="147"/>
      <c r="BY554" s="147"/>
      <c r="BZ554" s="147"/>
      <c r="CA554" s="147"/>
      <c r="CB554" s="125"/>
      <c r="CC554" s="125"/>
      <c r="CD554" s="125"/>
      <c r="CE554" s="125"/>
      <c r="CF554" s="125"/>
      <c r="CG554" s="125"/>
      <c r="CH554" s="125"/>
      <c r="CI554" s="125"/>
      <c r="CJ554" s="125"/>
      <c r="CK554" s="125"/>
      <c r="CL554" s="24">
        <f>WORKDAY(BJ554,20)</f>
        <v>44217</v>
      </c>
      <c r="CM554" s="24">
        <f ca="1">IF(BM554&gt;0,WORKDAY(BK554,10),"-")</f>
        <v>44265</v>
      </c>
      <c r="CN554" s="54"/>
      <c r="CO554" s="117"/>
      <c r="CP554" s="34"/>
      <c r="CQ554" s="24">
        <f>WORKDAY(CL554,10)</f>
        <v>44231</v>
      </c>
      <c r="CR554" s="24" t="str">
        <f>IF(CO554&gt;0,WORKDAY(CM554,10),"-")</f>
        <v>-</v>
      </c>
      <c r="CS554" s="54"/>
      <c r="CT554" s="5"/>
      <c r="CU554" s="24" t="str">
        <f>IF(CT554&gt;0,WORKDAY(CQ554,10),"-")</f>
        <v>-</v>
      </c>
      <c r="CV554" s="24" t="str">
        <f>IF(CT554&gt;0,WORKDAY(CR554,10),"-")</f>
        <v>-</v>
      </c>
      <c r="CW554" s="54"/>
      <c r="CX554" s="5"/>
      <c r="CY554" s="34"/>
      <c r="CZ554" s="24" t="str">
        <f>IF(CX554&gt;0,WORKDAY(CU554,10),"-")</f>
        <v>-</v>
      </c>
      <c r="DA554" s="24" t="str">
        <f>IF(CX554&gt;0,WORKDAY(CV554,10),"-")</f>
        <v>-</v>
      </c>
      <c r="DB554" s="24"/>
      <c r="DC554" s="5"/>
      <c r="DD554" s="24" t="str">
        <f>IF(DC554&gt;0,WORKDAY(CZ554,10),"-")</f>
        <v>-</v>
      </c>
      <c r="DE554" s="24" t="str">
        <f>IF(DC554&gt;0,WORKDAY(DA554,10),"-")</f>
        <v>-</v>
      </c>
      <c r="DF554" s="5"/>
      <c r="DG554" s="5"/>
      <c r="DH554" s="54"/>
      <c r="DI554" s="24" t="str">
        <f>IF(DG554&gt;0,WORKDAY(DD554,10),"-")</f>
        <v>-</v>
      </c>
      <c r="DJ554" s="24" t="str">
        <f>IF(DG554&gt;0,WORKDAY(DE554,10),"-")</f>
        <v>-</v>
      </c>
      <c r="DK554" s="5"/>
      <c r="DL554" s="5"/>
      <c r="DM554" s="24" t="str">
        <f>IF(DL554&gt;0,WORKDAY(DI554,10),"-")</f>
        <v>-</v>
      </c>
      <c r="DN554" s="24" t="str">
        <f>IF(DL554&gt;0,WORKDAY(DJ554,10),"-")</f>
        <v>-</v>
      </c>
      <c r="DO554" s="5"/>
      <c r="DP554" s="5"/>
      <c r="DQ554" s="54"/>
      <c r="DR554" s="24" t="str">
        <f>IF(DP554&gt;0,WORKDAY(DM554,10),"-")</f>
        <v>-</v>
      </c>
      <c r="DS554" s="24" t="str">
        <f>IF(DP554&gt;0,WORKDAY(DN554,10),"-")</f>
        <v>-</v>
      </c>
      <c r="DT554" s="5"/>
      <c r="DU554" s="5"/>
      <c r="DV554" s="24" t="str">
        <f>IF(DU554&gt;0,WORKDAY(DR554,10),"-")</f>
        <v>-</v>
      </c>
      <c r="DW554" s="24" t="str">
        <f>IF(DU554&gt;0,WORKDAY(DS554,10),"-")</f>
        <v>-</v>
      </c>
      <c r="DX554" s="5"/>
      <c r="DY554" s="5"/>
      <c r="DZ554" s="54"/>
      <c r="EA554" s="24" t="str">
        <f>IF(DY554&gt;0,WORKDAY(DV554,10),"-")</f>
        <v>-</v>
      </c>
      <c r="EB554" s="24" t="str">
        <f>IF(DY554&gt;0,WORKDAY(DW554,10),"-")</f>
        <v>-</v>
      </c>
      <c r="EC554" s="5"/>
      <c r="ED554" s="5"/>
      <c r="EE554" s="24" t="str">
        <f>IF(ED554&gt;0,WORKDAY(EA554,10),"-")</f>
        <v>-</v>
      </c>
      <c r="EF554" s="24" t="str">
        <f>IF(ED554&gt;0,WORKDAY(EB554,10),"-")</f>
        <v>-</v>
      </c>
      <c r="EG554" s="5"/>
      <c r="EH554" s="5"/>
      <c r="EI554" s="54"/>
      <c r="EJ554" s="24" t="str">
        <f>IF(EH554&gt;0,WORKDAY(EE554,10),"-")</f>
        <v>-</v>
      </c>
      <c r="EK554" s="24" t="str">
        <f>IF(EH554&gt;0,WORKDAY(EF554,10),"-")</f>
        <v>-</v>
      </c>
      <c r="EL554" s="5"/>
      <c r="EM554" s="5"/>
      <c r="EN554" s="24" t="str">
        <f>IF(EM554&gt;0,WORKDAY(EJ554,10),"-")</f>
        <v>-</v>
      </c>
      <c r="EO554" s="24" t="str">
        <f>IF(EM554&gt;0,WORKDAY(EK554,10),"-")</f>
        <v>-</v>
      </c>
      <c r="EP554" s="5"/>
      <c r="EQ554" s="5"/>
      <c r="ER554" s="54"/>
      <c r="ES554" s="54"/>
      <c r="ET554" s="54"/>
      <c r="EU554" s="54"/>
      <c r="EV554" s="54"/>
      <c r="EW554" s="24"/>
      <c r="EX554" s="24"/>
      <c r="EY554" s="167"/>
      <c r="EZ554" s="167"/>
      <c r="FA554" s="193"/>
      <c r="FB554" s="214">
        <v>44232</v>
      </c>
      <c r="FC554" s="214">
        <f t="shared" ca="1" si="521"/>
        <v>44232</v>
      </c>
      <c r="FD554" s="167"/>
      <c r="FE554" s="167"/>
      <c r="FF554" s="24" t="str">
        <f>IF(FE554&gt;0,WORKDAY(FB554,10),"-")</f>
        <v>-</v>
      </c>
      <c r="FG554" s="24" t="str">
        <f>IF(FE554&gt;0,WORKDAY(FC554,10),"-")</f>
        <v>-</v>
      </c>
      <c r="FH554" s="5"/>
      <c r="FI554" s="5"/>
      <c r="FJ554" s="34"/>
      <c r="FK554" s="24"/>
      <c r="FL554" s="24">
        <f>FK554</f>
        <v>0</v>
      </c>
      <c r="FM554" s="5"/>
      <c r="FN554" s="5"/>
      <c r="FO554" s="24" t="str">
        <f>IF(FN554&gt;0,WORKDAY(FK554,10),"-")</f>
        <v>-</v>
      </c>
      <c r="FP554" s="24" t="str">
        <f>IF(FN554&gt;0,WORKDAY(FL554,10),"-")</f>
        <v>-</v>
      </c>
      <c r="FQ554" s="5"/>
      <c r="FR554" s="5"/>
      <c r="FS554" s="54"/>
      <c r="FT554" s="24"/>
      <c r="FU554" s="24">
        <f>FT554</f>
        <v>0</v>
      </c>
      <c r="FV554" s="5"/>
      <c r="FW554" s="5"/>
      <c r="FX554" s="24" t="str">
        <f>IF(FW554&gt;0,WORKDAY(FT554,10),"-")</f>
        <v>-</v>
      </c>
      <c r="FY554" s="24" t="str">
        <f>IF(FW554&gt;0,WORKDAY(FU554,10),"-")</f>
        <v>-</v>
      </c>
      <c r="FZ554" s="5"/>
      <c r="GA554" s="5"/>
      <c r="GB554" s="54"/>
      <c r="GC554" s="54"/>
      <c r="GD554" s="54"/>
      <c r="GE554" s="54"/>
      <c r="GF554" s="54"/>
      <c r="GG554" s="54"/>
      <c r="GH554" s="54"/>
      <c r="GI554" s="54"/>
      <c r="GJ554" s="54"/>
      <c r="GK554" s="54"/>
      <c r="GL554" s="54"/>
      <c r="GM554" s="54"/>
      <c r="GN554" s="54"/>
      <c r="GO554" s="54"/>
      <c r="GP554" s="54"/>
      <c r="GQ554" s="54"/>
      <c r="GR554" s="54"/>
      <c r="GS554" s="54"/>
      <c r="GT554" s="54"/>
      <c r="GU554" s="54"/>
      <c r="GV554" s="54"/>
      <c r="GW554" s="54"/>
      <c r="GX554" s="54"/>
      <c r="GY554" s="54"/>
      <c r="GZ554" s="193"/>
      <c r="HA554" s="54"/>
      <c r="HB554" s="54"/>
      <c r="HC554" s="54"/>
      <c r="HD554" s="34">
        <f t="shared" ca="1" si="488"/>
        <v>1</v>
      </c>
      <c r="HE554" s="25">
        <f t="shared" ca="1" si="514"/>
        <v>6.8389057750759875E-4</v>
      </c>
      <c r="HF554" s="25">
        <f t="shared" ca="1" si="522"/>
        <v>1.5197568389057751E-3</v>
      </c>
      <c r="HG554" s="25">
        <f t="shared" ca="1" si="515"/>
        <v>9.0543259557344079E-4</v>
      </c>
      <c r="HH554" s="25">
        <f t="shared" ca="1" si="511"/>
        <v>2.012072434607646E-3</v>
      </c>
      <c r="HI554" s="25"/>
      <c r="HJ554" s="25"/>
      <c r="HK554" s="5"/>
      <c r="HL554" s="24">
        <f t="shared" ca="1" si="523"/>
        <v>44251</v>
      </c>
      <c r="HM554" s="107"/>
      <c r="HO554" s="204" t="str">
        <f t="shared" si="489"/>
        <v>ожидание A1</v>
      </c>
      <c r="HP554" s="204" t="str">
        <f t="shared" si="490"/>
        <v>не выгружено 00</v>
      </c>
      <c r="HQ554" s="182" t="str">
        <f t="shared" si="491"/>
        <v>выгружено A1</v>
      </c>
      <c r="HR554" s="182" t="str">
        <f t="shared" si="492"/>
        <v>ожидание A1</v>
      </c>
      <c r="HS554" s="182" t="b">
        <f t="shared" si="493"/>
        <v>0</v>
      </c>
      <c r="HT554" s="182" t="str">
        <f t="shared" si="494"/>
        <v>ожидание замечаний</v>
      </c>
      <c r="HU554" s="182" t="str">
        <f t="shared" si="495"/>
        <v>0055-P2-GA1-CPC-TRM-00663</v>
      </c>
      <c r="HV554" s="191">
        <f t="shared" si="496"/>
        <v>44251</v>
      </c>
      <c r="HW554" s="184" t="str">
        <f t="shared" si="497"/>
        <v>ожидание A1</v>
      </c>
      <c r="HX554" s="191" t="str">
        <f t="shared" si="498"/>
        <v>ожидание A1</v>
      </c>
      <c r="HY554" s="183"/>
      <c r="HZ554" s="182" t="str">
        <f t="shared" si="499"/>
        <v>выгружено</v>
      </c>
      <c r="IA554" s="182" t="str">
        <f t="shared" si="500"/>
        <v>A1</v>
      </c>
      <c r="IB554" s="182" t="str">
        <f t="shared" si="501"/>
        <v>ожидание замечаний к ревизии</v>
      </c>
      <c r="IC554" s="182" t="str">
        <f t="shared" si="502"/>
        <v>A1</v>
      </c>
      <c r="ID554" s="182" t="str">
        <f t="shared" si="503"/>
        <v>A1</v>
      </c>
      <c r="IE554" s="185" t="str">
        <f t="shared" si="504"/>
        <v>1</v>
      </c>
      <c r="IF554" s="135" t="s">
        <v>705</v>
      </c>
      <c r="IG554" s="181">
        <v>1</v>
      </c>
    </row>
    <row r="555" spans="1:289" s="57" customFormat="1" ht="42.75" hidden="1" customHeight="1">
      <c r="A555" s="6"/>
      <c r="B555" s="19" t="s">
        <v>156</v>
      </c>
      <c r="C555" s="19" t="s">
        <v>157</v>
      </c>
      <c r="D555" s="5"/>
      <c r="E555" s="5"/>
      <c r="F555" s="5"/>
      <c r="G555" s="5"/>
      <c r="H555" s="5" t="s">
        <v>727</v>
      </c>
      <c r="I555" s="5" t="s">
        <v>736</v>
      </c>
      <c r="J555" s="5"/>
      <c r="K555" s="5"/>
      <c r="L555" s="5"/>
      <c r="M555" s="5"/>
      <c r="N555" s="5"/>
      <c r="O555" s="5"/>
      <c r="P555" s="5" t="s">
        <v>746</v>
      </c>
      <c r="Q555" s="5" t="s">
        <v>748</v>
      </c>
      <c r="R555" s="5" t="s">
        <v>205</v>
      </c>
      <c r="S555" s="5" t="s">
        <v>357</v>
      </c>
      <c r="T555" s="5" t="s">
        <v>726</v>
      </c>
      <c r="U555" s="5" t="s">
        <v>158</v>
      </c>
      <c r="V555" s="5"/>
      <c r="W555" s="19" t="str">
        <f>CONCATENATE(X555,"-",Y555,"-",Z555,AA555,,AB555,"-",AC555)</f>
        <v>5-20-JENC-0001</v>
      </c>
      <c r="X555" s="19" t="s">
        <v>755</v>
      </c>
      <c r="Y555" s="19" t="s">
        <v>191</v>
      </c>
      <c r="Z555" s="19" t="s">
        <v>177</v>
      </c>
      <c r="AA555" s="19" t="s">
        <v>307</v>
      </c>
      <c r="AB555" s="19"/>
      <c r="AC555" s="19" t="s">
        <v>188</v>
      </c>
      <c r="AD555" s="5"/>
      <c r="AE555" s="19">
        <v>4</v>
      </c>
      <c r="AF555" s="19" t="s">
        <v>180</v>
      </c>
      <c r="AG555" s="19" t="s">
        <v>191</v>
      </c>
      <c r="AH555" s="19">
        <v>501</v>
      </c>
      <c r="AI555" s="19" t="s">
        <v>188</v>
      </c>
      <c r="AJ555" s="5"/>
      <c r="AK555" s="5"/>
      <c r="AL555" s="5" t="s">
        <v>123</v>
      </c>
      <c r="AM555" s="5"/>
      <c r="AN555" s="5" t="s">
        <v>170</v>
      </c>
      <c r="AO555" s="5" t="str">
        <f>CONCATENATE("0055-",B555,"-",C555,"-","4",".",AE555,".",AF555,".",AG555,".",AH555,"-",AL555,".",AN555,"-",AI555)</f>
        <v>0055-CPC-GA1-4.4.3.20.501-ASK1.SB-0001</v>
      </c>
      <c r="AP555" s="5" t="str">
        <f>CONCATENATE("0055-",B555,"-",C555,"-","4",".",AE555,".",AF555,".",AG555,".",AH555,"-",AL555,"-",AN555,"-",AI555,"_",BD555,"_",U555)</f>
        <v>0055-CPC-GA1-4.4.3.20.501-ASK1-SB-0001_A1_ER</v>
      </c>
      <c r="AQ555" s="13" t="s">
        <v>502</v>
      </c>
      <c r="AR555" s="13" t="s">
        <v>517</v>
      </c>
      <c r="AS555" s="13"/>
      <c r="AT555" s="13"/>
      <c r="AU555" s="13" t="s">
        <v>321</v>
      </c>
      <c r="AV555" s="13" t="s">
        <v>336</v>
      </c>
      <c r="AW555" s="13" t="str">
        <f>CONCATENATE(AQ555," ",AS555,CHAR(10),W555,CHAR(10),AU555)</f>
        <v>AUCS Network Cabinet 
5-20-JENC-0001
Electrical circuits</v>
      </c>
      <c r="AX555" s="13" t="str">
        <f>CONCATENATE(AR555," ",AT555,CHAR(10),W555,CHAR(10),AV555)</f>
        <v>Шкаф коммуникационный АСУ Э 
5-20-JENC-0001
Схема электрическая принципиальная</v>
      </c>
      <c r="AY555" s="5"/>
      <c r="AZ555" s="5" t="s">
        <v>490</v>
      </c>
      <c r="BA555" s="167" t="s">
        <v>489</v>
      </c>
      <c r="BB555" s="5" t="str">
        <f>IF(FW555&gt;0,"02",IF(FN555&gt;0,"01",IF(FE555&gt;0,"00",IF(EM555&gt;0,"G1",IF(ED555&gt;0,"F1",IF(DU555&gt;0,"E1",IF(DL555&gt;0,"D1",IF(DC555&gt;0,"C1",IF(CT555&gt;0,"B1",IF(BM555&gt;0,"A1","-"))))))))))</f>
        <v>A1</v>
      </c>
      <c r="BC555" s="167" t="str">
        <f t="shared" si="524"/>
        <v>IFR</v>
      </c>
      <c r="BD555" s="5" t="str">
        <f t="shared" si="525"/>
        <v>A1</v>
      </c>
      <c r="BE555" s="5"/>
      <c r="BF555" s="5"/>
      <c r="BG555" s="12"/>
      <c r="BH555" s="5"/>
      <c r="BI555" s="5"/>
      <c r="BJ555" s="54">
        <f>FB555-(28+15)</f>
        <v>44189</v>
      </c>
      <c r="BK555" s="54">
        <f ca="1">IF(BM555&gt;0,BL555,IF(BJ555&lt;TODAY(),WORKDAY(TODAY(),10),BJ555))</f>
        <v>44251</v>
      </c>
      <c r="BL555" s="193">
        <v>44251</v>
      </c>
      <c r="BM555" s="167" t="s">
        <v>786</v>
      </c>
      <c r="BN555" s="167"/>
      <c r="BO555" s="167"/>
      <c r="BP555" s="167"/>
      <c r="BQ555" s="167"/>
      <c r="BR555" s="157"/>
      <c r="BS555" s="157"/>
      <c r="BT555" s="157"/>
      <c r="BU555" s="157"/>
      <c r="BV555" s="157"/>
      <c r="BW555" s="147"/>
      <c r="BX555" s="147"/>
      <c r="BY555" s="147"/>
      <c r="BZ555" s="147"/>
      <c r="CA555" s="147"/>
      <c r="CB555" s="125"/>
      <c r="CC555" s="125"/>
      <c r="CD555" s="125"/>
      <c r="CE555" s="125"/>
      <c r="CF555" s="125"/>
      <c r="CG555" s="125"/>
      <c r="CH555" s="125"/>
      <c r="CI555" s="125"/>
      <c r="CJ555" s="125"/>
      <c r="CK555" s="125"/>
      <c r="CL555" s="24">
        <f>WORKDAY(BJ555,20)</f>
        <v>44217</v>
      </c>
      <c r="CM555" s="24">
        <f ca="1">IF(BM555&gt;0,WORKDAY(BK555,10),"-")</f>
        <v>44265</v>
      </c>
      <c r="CN555" s="54"/>
      <c r="CO555" s="117"/>
      <c r="CP555" s="34"/>
      <c r="CQ555" s="24">
        <f>WORKDAY(CL555,10)</f>
        <v>44231</v>
      </c>
      <c r="CR555" s="24" t="str">
        <f>IF(CO555&gt;0,WORKDAY(CM555,10),"-")</f>
        <v>-</v>
      </c>
      <c r="CS555" s="54"/>
      <c r="CT555" s="5"/>
      <c r="CU555" s="24" t="str">
        <f>IF(CT555&gt;0,WORKDAY(CQ555,10),"-")</f>
        <v>-</v>
      </c>
      <c r="CV555" s="24" t="str">
        <f>IF(CT555&gt;0,WORKDAY(CR555,10),"-")</f>
        <v>-</v>
      </c>
      <c r="CW555" s="54"/>
      <c r="CX555" s="5"/>
      <c r="CY555" s="34"/>
      <c r="CZ555" s="24" t="str">
        <f>IF(CX555&gt;0,WORKDAY(CU555,10),"-")</f>
        <v>-</v>
      </c>
      <c r="DA555" s="24" t="str">
        <f>IF(CX555&gt;0,WORKDAY(CV555,10),"-")</f>
        <v>-</v>
      </c>
      <c r="DB555" s="24"/>
      <c r="DC555" s="5"/>
      <c r="DD555" s="24" t="str">
        <f>IF(DC555&gt;0,WORKDAY(CZ555,10),"-")</f>
        <v>-</v>
      </c>
      <c r="DE555" s="24" t="str">
        <f>IF(DC555&gt;0,WORKDAY(DA555,10),"-")</f>
        <v>-</v>
      </c>
      <c r="DF555" s="5"/>
      <c r="DG555" s="5"/>
      <c r="DH555" s="54"/>
      <c r="DI555" s="24" t="str">
        <f>IF(DG555&gt;0,WORKDAY(DD555,10),"-")</f>
        <v>-</v>
      </c>
      <c r="DJ555" s="24" t="str">
        <f>IF(DG555&gt;0,WORKDAY(DE555,10),"-")</f>
        <v>-</v>
      </c>
      <c r="DK555" s="5"/>
      <c r="DL555" s="5"/>
      <c r="DM555" s="24" t="str">
        <f>IF(DL555&gt;0,WORKDAY(DI555,10),"-")</f>
        <v>-</v>
      </c>
      <c r="DN555" s="24" t="str">
        <f>IF(DL555&gt;0,WORKDAY(DJ555,10),"-")</f>
        <v>-</v>
      </c>
      <c r="DO555" s="5"/>
      <c r="DP555" s="5"/>
      <c r="DQ555" s="54"/>
      <c r="DR555" s="24" t="str">
        <f>IF(DP555&gt;0,WORKDAY(DM555,10),"-")</f>
        <v>-</v>
      </c>
      <c r="DS555" s="24" t="str">
        <f>IF(DP555&gt;0,WORKDAY(DN555,10),"-")</f>
        <v>-</v>
      </c>
      <c r="DT555" s="5"/>
      <c r="DU555" s="5"/>
      <c r="DV555" s="24" t="str">
        <f>IF(DU555&gt;0,WORKDAY(DR555,10),"-")</f>
        <v>-</v>
      </c>
      <c r="DW555" s="24" t="str">
        <f>IF(DU555&gt;0,WORKDAY(DS555,10),"-")</f>
        <v>-</v>
      </c>
      <c r="DX555" s="5"/>
      <c r="DY555" s="5"/>
      <c r="DZ555" s="54"/>
      <c r="EA555" s="24" t="str">
        <f>IF(DY555&gt;0,WORKDAY(DV555,10),"-")</f>
        <v>-</v>
      </c>
      <c r="EB555" s="24" t="str">
        <f>IF(DY555&gt;0,WORKDAY(DW555,10),"-")</f>
        <v>-</v>
      </c>
      <c r="EC555" s="5"/>
      <c r="ED555" s="5"/>
      <c r="EE555" s="24" t="str">
        <f>IF(ED555&gt;0,WORKDAY(EA555,10),"-")</f>
        <v>-</v>
      </c>
      <c r="EF555" s="24" t="str">
        <f>IF(ED555&gt;0,WORKDAY(EB555,10),"-")</f>
        <v>-</v>
      </c>
      <c r="EG555" s="5"/>
      <c r="EH555" s="5"/>
      <c r="EI555" s="54"/>
      <c r="EJ555" s="24" t="str">
        <f>IF(EH555&gt;0,WORKDAY(EE555,10),"-")</f>
        <v>-</v>
      </c>
      <c r="EK555" s="24" t="str">
        <f>IF(EH555&gt;0,WORKDAY(EF555,10),"-")</f>
        <v>-</v>
      </c>
      <c r="EL555" s="5"/>
      <c r="EM555" s="5"/>
      <c r="EN555" s="24" t="str">
        <f>IF(EM555&gt;0,WORKDAY(EJ555,10),"-")</f>
        <v>-</v>
      </c>
      <c r="EO555" s="24" t="str">
        <f>IF(EM555&gt;0,WORKDAY(EK555,10),"-")</f>
        <v>-</v>
      </c>
      <c r="EP555" s="5"/>
      <c r="EQ555" s="5"/>
      <c r="ER555" s="54"/>
      <c r="ES555" s="54"/>
      <c r="ET555" s="54"/>
      <c r="EU555" s="54"/>
      <c r="EV555" s="54"/>
      <c r="EW555" s="24"/>
      <c r="EX555" s="24"/>
      <c r="EY555" s="167"/>
      <c r="EZ555" s="167"/>
      <c r="FA555" s="193"/>
      <c r="FB555" s="214">
        <v>44232</v>
      </c>
      <c r="FC555" s="214">
        <f t="shared" ca="1" si="521"/>
        <v>44232</v>
      </c>
      <c r="FD555" s="167"/>
      <c r="FE555" s="167"/>
      <c r="FF555" s="24" t="str">
        <f>IF(FE555&gt;0,WORKDAY(FB555,10),"-")</f>
        <v>-</v>
      </c>
      <c r="FG555" s="24" t="str">
        <f>IF(FE555&gt;0,WORKDAY(FC555,10),"-")</f>
        <v>-</v>
      </c>
      <c r="FH555" s="5"/>
      <c r="FI555" s="5"/>
      <c r="FJ555" s="34"/>
      <c r="FK555" s="24"/>
      <c r="FL555" s="24">
        <f>FK555</f>
        <v>0</v>
      </c>
      <c r="FM555" s="5"/>
      <c r="FN555" s="5"/>
      <c r="FO555" s="24" t="str">
        <f>IF(FN555&gt;0,WORKDAY(FK555,10),"-")</f>
        <v>-</v>
      </c>
      <c r="FP555" s="24" t="str">
        <f>IF(FN555&gt;0,WORKDAY(FL555,10),"-")</f>
        <v>-</v>
      </c>
      <c r="FQ555" s="5"/>
      <c r="FR555" s="5"/>
      <c r="FS555" s="54"/>
      <c r="FT555" s="24"/>
      <c r="FU555" s="24">
        <f>FT555</f>
        <v>0</v>
      </c>
      <c r="FV555" s="5"/>
      <c r="FW555" s="5"/>
      <c r="FX555" s="24" t="str">
        <f>IF(FW555&gt;0,WORKDAY(FT555,10),"-")</f>
        <v>-</v>
      </c>
      <c r="FY555" s="24" t="str">
        <f>IF(FW555&gt;0,WORKDAY(FU555,10),"-")</f>
        <v>-</v>
      </c>
      <c r="FZ555" s="5"/>
      <c r="GA555" s="5"/>
      <c r="GB555" s="54"/>
      <c r="GC555" s="54"/>
      <c r="GD555" s="54"/>
      <c r="GE555" s="54"/>
      <c r="GF555" s="54"/>
      <c r="GG555" s="54"/>
      <c r="GH555" s="54"/>
      <c r="GI555" s="54"/>
      <c r="GJ555" s="54"/>
      <c r="GK555" s="54"/>
      <c r="GL555" s="54"/>
      <c r="GM555" s="54"/>
      <c r="GN555" s="54"/>
      <c r="GO555" s="54"/>
      <c r="GP555" s="54"/>
      <c r="GQ555" s="54"/>
      <c r="GR555" s="54"/>
      <c r="GS555" s="54"/>
      <c r="GT555" s="54"/>
      <c r="GU555" s="54"/>
      <c r="GV555" s="54"/>
      <c r="GW555" s="54"/>
      <c r="GX555" s="54"/>
      <c r="GY555" s="54"/>
      <c r="GZ555" s="193"/>
      <c r="HA555" s="54"/>
      <c r="HB555" s="54"/>
      <c r="HC555" s="54"/>
      <c r="HD555" s="34">
        <f t="shared" ca="1" si="488"/>
        <v>1</v>
      </c>
      <c r="HE555" s="25">
        <f t="shared" ca="1" si="514"/>
        <v>6.8389057750759875E-4</v>
      </c>
      <c r="HF555" s="25">
        <f t="shared" ca="1" si="522"/>
        <v>1.5197568389057751E-3</v>
      </c>
      <c r="HG555" s="25">
        <f t="shared" ca="1" si="515"/>
        <v>9.0543259557344079E-4</v>
      </c>
      <c r="HH555" s="25">
        <f t="shared" ca="1" si="511"/>
        <v>2.012072434607646E-3</v>
      </c>
      <c r="HI555" s="25"/>
      <c r="HJ555" s="25"/>
      <c r="HK555" s="5"/>
      <c r="HL555" s="24">
        <f t="shared" ca="1" si="523"/>
        <v>44251</v>
      </c>
      <c r="HM555" s="107"/>
      <c r="HO555" s="204" t="str">
        <f t="shared" si="489"/>
        <v>ожидание A1</v>
      </c>
      <c r="HP555" s="204" t="str">
        <f t="shared" si="490"/>
        <v>не выгружено 00</v>
      </c>
      <c r="HQ555" s="182" t="str">
        <f t="shared" si="491"/>
        <v>выгружено A1</v>
      </c>
      <c r="HR555" s="182" t="str">
        <f t="shared" si="492"/>
        <v>ожидание A1</v>
      </c>
      <c r="HS555" s="182" t="b">
        <f t="shared" si="493"/>
        <v>0</v>
      </c>
      <c r="HT555" s="182" t="str">
        <f t="shared" si="494"/>
        <v>ожидание замечаний</v>
      </c>
      <c r="HU555" s="182" t="str">
        <f t="shared" si="495"/>
        <v>0055-P2-GA1-CPC-TRM-00663</v>
      </c>
      <c r="HV555" s="191">
        <f t="shared" si="496"/>
        <v>44251</v>
      </c>
      <c r="HW555" s="184" t="str">
        <f t="shared" si="497"/>
        <v>ожидание A1</v>
      </c>
      <c r="HX555" s="191" t="str">
        <f t="shared" si="498"/>
        <v>ожидание A1</v>
      </c>
      <c r="HY555" s="183"/>
      <c r="HZ555" s="182" t="str">
        <f t="shared" si="499"/>
        <v>выгружено</v>
      </c>
      <c r="IA555" s="182" t="str">
        <f t="shared" si="500"/>
        <v>A1</v>
      </c>
      <c r="IB555" s="182" t="str">
        <f t="shared" si="501"/>
        <v>ожидание замечаний к ревизии</v>
      </c>
      <c r="IC555" s="182" t="str">
        <f t="shared" si="502"/>
        <v>A1</v>
      </c>
      <c r="ID555" s="182" t="str">
        <f t="shared" si="503"/>
        <v>A1</v>
      </c>
      <c r="IE555" s="185" t="str">
        <f t="shared" si="504"/>
        <v>1</v>
      </c>
      <c r="IF555" s="135" t="s">
        <v>705</v>
      </c>
      <c r="IG555" s="181">
        <v>1</v>
      </c>
    </row>
    <row r="556" spans="1:289" s="57" customFormat="1" ht="42.75" hidden="1" customHeight="1">
      <c r="A556" s="6"/>
      <c r="B556" s="19" t="s">
        <v>156</v>
      </c>
      <c r="C556" s="19" t="s">
        <v>157</v>
      </c>
      <c r="D556" s="5"/>
      <c r="E556" s="5"/>
      <c r="F556" s="5"/>
      <c r="G556" s="5"/>
      <c r="H556" s="5" t="s">
        <v>727</v>
      </c>
      <c r="I556" s="5" t="s">
        <v>736</v>
      </c>
      <c r="J556" s="5"/>
      <c r="K556" s="5"/>
      <c r="L556" s="5"/>
      <c r="M556" s="5"/>
      <c r="N556" s="5"/>
      <c r="O556" s="5"/>
      <c r="P556" s="5" t="s">
        <v>746</v>
      </c>
      <c r="Q556" s="5" t="s">
        <v>748</v>
      </c>
      <c r="R556" s="5" t="s">
        <v>205</v>
      </c>
      <c r="S556" s="5" t="s">
        <v>357</v>
      </c>
      <c r="T556" s="5" t="s">
        <v>726</v>
      </c>
      <c r="U556" s="5" t="s">
        <v>158</v>
      </c>
      <c r="V556" s="5"/>
      <c r="W556" s="19" t="str">
        <f>CONCATENATE(X556,"-",Y556,"-",Z556,AA556,,AB556,"-",AC556)</f>
        <v>5-20-JENC-0001</v>
      </c>
      <c r="X556" s="19" t="s">
        <v>755</v>
      </c>
      <c r="Y556" s="19" t="s">
        <v>191</v>
      </c>
      <c r="Z556" s="19" t="s">
        <v>177</v>
      </c>
      <c r="AA556" s="19" t="s">
        <v>307</v>
      </c>
      <c r="AB556" s="19"/>
      <c r="AC556" s="19" t="s">
        <v>188</v>
      </c>
      <c r="AD556" s="5"/>
      <c r="AE556" s="19">
        <v>4</v>
      </c>
      <c r="AF556" s="19" t="s">
        <v>180</v>
      </c>
      <c r="AG556" s="19" t="s">
        <v>191</v>
      </c>
      <c r="AH556" s="19">
        <v>501</v>
      </c>
      <c r="AI556" s="19" t="s">
        <v>188</v>
      </c>
      <c r="AJ556" s="5"/>
      <c r="AK556" s="5"/>
      <c r="AL556" s="5" t="s">
        <v>123</v>
      </c>
      <c r="AM556" s="5"/>
      <c r="AN556" s="5" t="s">
        <v>546</v>
      </c>
      <c r="AO556" s="5" t="str">
        <f>CONCATENATE("0055-",B556,"-",C556,"-","4",".",AE556,".",AF556,".",AG556,".",AH556,"-",AL556,".",AN556,"-",AI556)</f>
        <v>0055-CPC-GA1-4.4.3.20.501-ASK1.JH-0001</v>
      </c>
      <c r="AP556" s="5" t="str">
        <f>CONCATENATE("0055-",B556,"-",C556,"-","4",".",AE556,".",AF556,".",AG556,".",AH556,"-",AL556,"-",AN556,"-",AI556,"_",BD556,"_",U556)</f>
        <v>0055-CPC-GA1-4.4.3.20.501-ASK1-JH-0001_-_ER</v>
      </c>
      <c r="AQ556" s="13" t="s">
        <v>502</v>
      </c>
      <c r="AR556" s="13" t="s">
        <v>517</v>
      </c>
      <c r="AS556" s="13"/>
      <c r="AT556" s="13"/>
      <c r="AU556" s="13" t="s">
        <v>286</v>
      </c>
      <c r="AV556" s="13" t="s">
        <v>287</v>
      </c>
      <c r="AW556" s="13" t="str">
        <f>CONCATENATE(AQ556," ",AS556,CHAR(10),W556,CHAR(10),AU556)</f>
        <v>AUCS Network Cabinet 
5-20-JENC-0001
Passport</v>
      </c>
      <c r="AX556" s="13" t="str">
        <f>CONCATENATE(AR556," ",AT556,CHAR(10),W556,CHAR(10),AV556)</f>
        <v>Шкаф коммуникационный АСУ Э 
5-20-JENC-0001
Паспорт</v>
      </c>
      <c r="AY556" s="5"/>
      <c r="AZ556" s="5" t="s">
        <v>490</v>
      </c>
      <c r="BA556" s="5" t="s">
        <v>489</v>
      </c>
      <c r="BB556" s="5" t="str">
        <f>IF(FW556&gt;0,"02",IF(FN556&gt;0,"01",IF(FE556&gt;0,"00",IF(EM556&gt;0,"G1",IF(ED556&gt;0,"F1",IF(DU556&gt;0,"E1",IF(DL556&gt;0,"D1",IF(DC556&gt;0,"C1",IF(CT556&gt;0,"B1",IF(BM556&gt;0,"A1","-"))))))))))</f>
        <v>-</v>
      </c>
      <c r="BC556" s="167" t="str">
        <f t="shared" si="524"/>
        <v>-</v>
      </c>
      <c r="BD556" s="5" t="str">
        <f t="shared" si="525"/>
        <v>-</v>
      </c>
      <c r="BE556" s="5"/>
      <c r="BF556" s="5"/>
      <c r="BG556" s="12"/>
      <c r="BH556" s="5"/>
      <c r="BI556" s="5"/>
      <c r="BJ556" s="54">
        <f>FB556-(28+15)</f>
        <v>44227</v>
      </c>
      <c r="BK556" s="54">
        <f ca="1">IF(BM556&gt;0,BL556,IF(BJ556&lt;TODAY(),WORKDAY(TODAY(),10),BJ556))</f>
        <v>44294</v>
      </c>
      <c r="BL556" s="54"/>
      <c r="BM556" s="5"/>
      <c r="BN556" s="167"/>
      <c r="BO556" s="167"/>
      <c r="BP556" s="167"/>
      <c r="BQ556" s="167"/>
      <c r="BR556" s="157"/>
      <c r="BS556" s="157"/>
      <c r="BT556" s="157"/>
      <c r="BU556" s="157"/>
      <c r="BV556" s="157"/>
      <c r="BW556" s="147"/>
      <c r="BX556" s="147"/>
      <c r="BY556" s="147"/>
      <c r="BZ556" s="147"/>
      <c r="CA556" s="147"/>
      <c r="CB556" s="125"/>
      <c r="CC556" s="125"/>
      <c r="CD556" s="125"/>
      <c r="CE556" s="125"/>
      <c r="CF556" s="125"/>
      <c r="CG556" s="125"/>
      <c r="CH556" s="125"/>
      <c r="CI556" s="125"/>
      <c r="CJ556" s="125"/>
      <c r="CK556" s="125"/>
      <c r="CL556" s="24">
        <f>WORKDAY(BJ556,20)</f>
        <v>44253</v>
      </c>
      <c r="CM556" s="24" t="str">
        <f>IF(BM556&gt;0,WORKDAY(BK556,10),"-")</f>
        <v>-</v>
      </c>
      <c r="CN556" s="54"/>
      <c r="CO556" s="117"/>
      <c r="CP556" s="34">
        <v>3</v>
      </c>
      <c r="CQ556" s="24">
        <f>WORKDAY(CL556,10)</f>
        <v>44267</v>
      </c>
      <c r="CR556" s="24" t="str">
        <f>IF(CO556&gt;0,WORKDAY(CM556,10),"-")</f>
        <v>-</v>
      </c>
      <c r="CS556" s="54"/>
      <c r="CT556" s="5"/>
      <c r="CU556" s="24" t="str">
        <f>IF(CT556&gt;0,WORKDAY(CQ556,10),"-")</f>
        <v>-</v>
      </c>
      <c r="CV556" s="24" t="str">
        <f>IF(CT556&gt;0,WORKDAY(CR556,10),"-")</f>
        <v>-</v>
      </c>
      <c r="CW556" s="54"/>
      <c r="CX556" s="5"/>
      <c r="CY556" s="34"/>
      <c r="CZ556" s="24" t="str">
        <f>IF(CX556&gt;0,WORKDAY(CU556,10),"-")</f>
        <v>-</v>
      </c>
      <c r="DA556" s="24" t="str">
        <f>IF(CX556&gt;0,WORKDAY(CV556,10),"-")</f>
        <v>-</v>
      </c>
      <c r="DB556" s="24"/>
      <c r="DC556" s="5"/>
      <c r="DD556" s="24" t="str">
        <f>IF(DC556&gt;0,WORKDAY(CZ556,10),"-")</f>
        <v>-</v>
      </c>
      <c r="DE556" s="24" t="str">
        <f>IF(DC556&gt;0,WORKDAY(DA556,10),"-")</f>
        <v>-</v>
      </c>
      <c r="DF556" s="5"/>
      <c r="DG556" s="5"/>
      <c r="DH556" s="54"/>
      <c r="DI556" s="24" t="str">
        <f>IF(DG556&gt;0,WORKDAY(DD556,10),"-")</f>
        <v>-</v>
      </c>
      <c r="DJ556" s="24" t="str">
        <f>IF(DG556&gt;0,WORKDAY(DE556,10),"-")</f>
        <v>-</v>
      </c>
      <c r="DK556" s="5"/>
      <c r="DL556" s="5"/>
      <c r="DM556" s="24" t="str">
        <f>IF(DL556&gt;0,WORKDAY(DI556,10),"-")</f>
        <v>-</v>
      </c>
      <c r="DN556" s="24" t="str">
        <f>IF(DL556&gt;0,WORKDAY(DJ556,10),"-")</f>
        <v>-</v>
      </c>
      <c r="DO556" s="5"/>
      <c r="DP556" s="5"/>
      <c r="DQ556" s="54"/>
      <c r="DR556" s="24" t="str">
        <f>IF(DP556&gt;0,WORKDAY(DM556,10),"-")</f>
        <v>-</v>
      </c>
      <c r="DS556" s="24" t="str">
        <f>IF(DP556&gt;0,WORKDAY(DN556,10),"-")</f>
        <v>-</v>
      </c>
      <c r="DT556" s="5"/>
      <c r="DU556" s="5"/>
      <c r="DV556" s="24" t="str">
        <f>IF(DU556&gt;0,WORKDAY(DR556,10),"-")</f>
        <v>-</v>
      </c>
      <c r="DW556" s="24" t="str">
        <f>IF(DU556&gt;0,WORKDAY(DS556,10),"-")</f>
        <v>-</v>
      </c>
      <c r="DX556" s="5"/>
      <c r="DY556" s="5"/>
      <c r="DZ556" s="54"/>
      <c r="EA556" s="24" t="str">
        <f>IF(DY556&gt;0,WORKDAY(DV556,10),"-")</f>
        <v>-</v>
      </c>
      <c r="EB556" s="24" t="str">
        <f>IF(DY556&gt;0,WORKDAY(DW556,10),"-")</f>
        <v>-</v>
      </c>
      <c r="EC556" s="5"/>
      <c r="ED556" s="5"/>
      <c r="EE556" s="24" t="str">
        <f>IF(ED556&gt;0,WORKDAY(EA556,10),"-")</f>
        <v>-</v>
      </c>
      <c r="EF556" s="24" t="str">
        <f>IF(ED556&gt;0,WORKDAY(EB556,10),"-")</f>
        <v>-</v>
      </c>
      <c r="EG556" s="5"/>
      <c r="EH556" s="5"/>
      <c r="EI556" s="54"/>
      <c r="EJ556" s="24" t="str">
        <f>IF(EH556&gt;0,WORKDAY(EE556,10),"-")</f>
        <v>-</v>
      </c>
      <c r="EK556" s="24" t="str">
        <f>IF(EH556&gt;0,WORKDAY(EF556,10),"-")</f>
        <v>-</v>
      </c>
      <c r="EL556" s="5"/>
      <c r="EM556" s="5"/>
      <c r="EN556" s="24" t="str">
        <f>IF(EM556&gt;0,WORKDAY(EJ556,10),"-")</f>
        <v>-</v>
      </c>
      <c r="EO556" s="24" t="str">
        <f>IF(EM556&gt;0,WORKDAY(EK556,10),"-")</f>
        <v>-</v>
      </c>
      <c r="EP556" s="5"/>
      <c r="EQ556" s="5"/>
      <c r="ER556" s="54"/>
      <c r="ES556" s="54"/>
      <c r="ET556" s="54"/>
      <c r="EU556" s="54"/>
      <c r="EV556" s="54"/>
      <c r="EW556" s="24"/>
      <c r="EX556" s="24"/>
      <c r="EY556" s="167"/>
      <c r="EZ556" s="167"/>
      <c r="FA556" s="193"/>
      <c r="FB556" s="214">
        <v>44270</v>
      </c>
      <c r="FC556" s="214">
        <f t="shared" ca="1" si="521"/>
        <v>44270</v>
      </c>
      <c r="FD556" s="167"/>
      <c r="FE556" s="167"/>
      <c r="FF556" s="24" t="str">
        <f>IF(FE556&gt;0,WORKDAY(FB556,10),"-")</f>
        <v>-</v>
      </c>
      <c r="FG556" s="24" t="str">
        <f>IF(FE556&gt;0,WORKDAY(FC556,10),"-")</f>
        <v>-</v>
      </c>
      <c r="FH556" s="167"/>
      <c r="FI556" s="167"/>
      <c r="FJ556" s="34">
        <v>1</v>
      </c>
      <c r="FK556" s="24"/>
      <c r="FL556" s="24">
        <f>FK556</f>
        <v>0</v>
      </c>
      <c r="FM556" s="5"/>
      <c r="FN556" s="5"/>
      <c r="FO556" s="24" t="str">
        <f>IF(FN556&gt;0,WORKDAY(FK556,10),"-")</f>
        <v>-</v>
      </c>
      <c r="FP556" s="24" t="str">
        <f>IF(FN556&gt;0,WORKDAY(FL556,10),"-")</f>
        <v>-</v>
      </c>
      <c r="FQ556" s="5"/>
      <c r="FR556" s="5"/>
      <c r="FS556" s="54"/>
      <c r="FT556" s="24"/>
      <c r="FU556" s="24">
        <f>FT556</f>
        <v>0</v>
      </c>
      <c r="FV556" s="5"/>
      <c r="FW556" s="5"/>
      <c r="FX556" s="24" t="str">
        <f>IF(FW556&gt;0,WORKDAY(FT556,10),"-")</f>
        <v>-</v>
      </c>
      <c r="FY556" s="24" t="str">
        <f>IF(FW556&gt;0,WORKDAY(FU556,10),"-")</f>
        <v>-</v>
      </c>
      <c r="FZ556" s="5"/>
      <c r="GA556" s="5"/>
      <c r="GB556" s="54"/>
      <c r="GC556" s="54"/>
      <c r="GD556" s="54"/>
      <c r="GE556" s="54"/>
      <c r="GF556" s="54"/>
      <c r="GG556" s="54"/>
      <c r="GH556" s="54"/>
      <c r="GI556" s="54"/>
      <c r="GJ556" s="54"/>
      <c r="GK556" s="54"/>
      <c r="GL556" s="54"/>
      <c r="GM556" s="54"/>
      <c r="GN556" s="54"/>
      <c r="GO556" s="54"/>
      <c r="GP556" s="54"/>
      <c r="GQ556" s="54"/>
      <c r="GR556" s="54"/>
      <c r="GS556" s="54"/>
      <c r="GT556" s="54"/>
      <c r="GU556" s="54"/>
      <c r="GV556" s="54"/>
      <c r="GW556" s="54"/>
      <c r="GX556" s="54"/>
      <c r="GY556" s="54"/>
      <c r="GZ556" s="193"/>
      <c r="HA556" s="54"/>
      <c r="HB556" s="54"/>
      <c r="HC556" s="54"/>
      <c r="HD556" s="34">
        <f t="shared" ca="1" si="488"/>
        <v>1</v>
      </c>
      <c r="HE556" s="25">
        <f t="shared" si="514"/>
        <v>0</v>
      </c>
      <c r="HF556" s="25">
        <f t="shared" ca="1" si="522"/>
        <v>1.5197568389057751E-3</v>
      </c>
      <c r="HG556" s="25">
        <f t="shared" si="515"/>
        <v>0</v>
      </c>
      <c r="HH556" s="25">
        <f t="shared" ca="1" si="511"/>
        <v>2.012072434607646E-3</v>
      </c>
      <c r="HI556" s="25"/>
      <c r="HJ556" s="25"/>
      <c r="HK556" s="5"/>
      <c r="HL556" s="24" t="str">
        <f t="shared" ca="1" si="523"/>
        <v>-</v>
      </c>
      <c r="HM556" s="107"/>
      <c r="HO556" s="204" t="str">
        <f t="shared" si="489"/>
        <v>не выгружено A1</v>
      </c>
      <c r="HP556" s="204" t="str">
        <f t="shared" si="490"/>
        <v>не выгружено 00</v>
      </c>
      <c r="HQ556" s="182" t="str">
        <f t="shared" si="491"/>
        <v>не выгружено A1</v>
      </c>
      <c r="HR556" s="182" t="str">
        <f t="shared" si="492"/>
        <v>не выгружено A1</v>
      </c>
      <c r="HS556" s="182" t="b">
        <f t="shared" si="493"/>
        <v>0</v>
      </c>
      <c r="HT556" s="182" t="str">
        <f t="shared" si="494"/>
        <v>не выгружено A1</v>
      </c>
      <c r="HU556" s="182" t="str">
        <f t="shared" si="495"/>
        <v>не выгружено A1</v>
      </c>
      <c r="HV556" s="191" t="str">
        <f t="shared" si="496"/>
        <v>не выгружено A1</v>
      </c>
      <c r="HW556" s="184" t="str">
        <f t="shared" si="497"/>
        <v>не выгружено A1</v>
      </c>
      <c r="HX556" s="191" t="str">
        <f t="shared" si="498"/>
        <v>не выгружено A1</v>
      </c>
      <c r="HY556" s="183"/>
      <c r="HZ556" s="182" t="str">
        <f t="shared" si="499"/>
        <v>не выгружено</v>
      </c>
      <c r="IA556" s="182" t="str">
        <f t="shared" si="500"/>
        <v>A1</v>
      </c>
      <c r="IB556" s="182" t="str">
        <f t="shared" si="501"/>
        <v>не выгружено</v>
      </c>
      <c r="IC556" s="182" t="str">
        <f t="shared" si="502"/>
        <v>A1</v>
      </c>
      <c r="ID556" s="182" t="str">
        <f t="shared" si="503"/>
        <v>A1</v>
      </c>
      <c r="IE556" s="185" t="str">
        <f t="shared" si="504"/>
        <v>выгрузить A1</v>
      </c>
      <c r="IF556" s="135" t="s">
        <v>705</v>
      </c>
      <c r="IG556" s="181">
        <v>1</v>
      </c>
    </row>
    <row r="557" spans="1:289" s="87" customFormat="1" ht="15" hidden="1" customHeight="1">
      <c r="A557" s="17"/>
      <c r="B557" s="20"/>
      <c r="C557" s="20"/>
      <c r="D557" s="18"/>
      <c r="E557" s="18"/>
      <c r="F557" s="18"/>
      <c r="G557" s="18"/>
      <c r="H557" s="18"/>
      <c r="I557" s="18"/>
      <c r="J557" s="18"/>
      <c r="K557" s="18"/>
      <c r="L557" s="18"/>
      <c r="M557" s="18"/>
      <c r="N557" s="18"/>
      <c r="O557" s="18"/>
      <c r="P557" s="18"/>
      <c r="Q557" s="18"/>
      <c r="R557" s="18"/>
      <c r="S557" s="18"/>
      <c r="T557" s="18"/>
      <c r="U557" s="18"/>
      <c r="V557" s="18"/>
      <c r="W557" s="20"/>
      <c r="X557" s="20"/>
      <c r="Y557" s="20"/>
      <c r="Z557" s="20"/>
      <c r="AA557" s="20"/>
      <c r="AB557" s="20"/>
      <c r="AC557" s="20"/>
      <c r="AD557" s="18"/>
      <c r="AE557" s="20"/>
      <c r="AF557" s="20"/>
      <c r="AG557" s="20"/>
      <c r="AH557" s="20"/>
      <c r="AI557" s="20"/>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71"/>
      <c r="BO557" s="171"/>
      <c r="BP557" s="171"/>
      <c r="BQ557" s="171"/>
      <c r="BR557" s="161"/>
      <c r="BS557" s="161"/>
      <c r="BT557" s="161"/>
      <c r="BU557" s="161"/>
      <c r="BV557" s="161"/>
      <c r="BW557" s="151"/>
      <c r="BX557" s="151"/>
      <c r="BY557" s="151"/>
      <c r="BZ557" s="151"/>
      <c r="CA557" s="151"/>
      <c r="CB557" s="129"/>
      <c r="CC557" s="129"/>
      <c r="CD557" s="129"/>
      <c r="CE557" s="129"/>
      <c r="CF557" s="129"/>
      <c r="CG557" s="129"/>
      <c r="CH557" s="129"/>
      <c r="CI557" s="129"/>
      <c r="CJ557" s="129"/>
      <c r="CK557" s="129"/>
      <c r="CL557" s="18"/>
      <c r="CM557" s="18"/>
      <c r="CN557" s="18"/>
      <c r="CO557" s="118"/>
      <c r="CP557" s="48"/>
      <c r="CQ557" s="18"/>
      <c r="CR557" s="18"/>
      <c r="CS557" s="18"/>
      <c r="CT557" s="18"/>
      <c r="CU557" s="18"/>
      <c r="CV557" s="18"/>
      <c r="CW557" s="18"/>
      <c r="CX557" s="18"/>
      <c r="CY557" s="34"/>
      <c r="CZ557" s="18"/>
      <c r="DA557" s="18"/>
      <c r="DB557" s="18"/>
      <c r="DC557" s="18"/>
      <c r="DD557" s="18"/>
      <c r="DE557" s="18"/>
      <c r="DF557" s="18"/>
      <c r="DG557" s="18"/>
      <c r="DH557" s="45"/>
      <c r="DI557" s="18"/>
      <c r="DJ557" s="18"/>
      <c r="DK557" s="18"/>
      <c r="DL557" s="18"/>
      <c r="DM557" s="18"/>
      <c r="DN557" s="18"/>
      <c r="DO557" s="18"/>
      <c r="DP557" s="18"/>
      <c r="DQ557" s="45"/>
      <c r="DR557" s="18"/>
      <c r="DS557" s="18"/>
      <c r="DT557" s="18"/>
      <c r="DU557" s="18"/>
      <c r="DV557" s="18"/>
      <c r="DW557" s="18"/>
      <c r="DX557" s="18"/>
      <c r="DY557" s="18"/>
      <c r="DZ557" s="45"/>
      <c r="EA557" s="18"/>
      <c r="EB557" s="18"/>
      <c r="EC557" s="18"/>
      <c r="ED557" s="18"/>
      <c r="EE557" s="18"/>
      <c r="EF557" s="18"/>
      <c r="EG557" s="18"/>
      <c r="EH557" s="18"/>
      <c r="EI557" s="45"/>
      <c r="EJ557" s="18"/>
      <c r="EK557" s="18"/>
      <c r="EL557" s="18"/>
      <c r="EM557" s="18"/>
      <c r="EN557" s="18"/>
      <c r="EO557" s="18"/>
      <c r="EP557" s="18"/>
      <c r="EQ557" s="18"/>
      <c r="ER557" s="45"/>
      <c r="ES557" s="110"/>
      <c r="ET557" s="110"/>
      <c r="EU557" s="110"/>
      <c r="EV557" s="110"/>
      <c r="EW557" s="192"/>
      <c r="EX557" s="192"/>
      <c r="EY557" s="192"/>
      <c r="EZ557" s="192"/>
      <c r="FA557" s="199"/>
      <c r="FB557" s="214"/>
      <c r="FC557" s="214"/>
      <c r="FD557" s="18"/>
      <c r="FE557" s="18"/>
      <c r="FF557" s="18"/>
      <c r="FG557" s="18"/>
      <c r="FH557" s="18"/>
      <c r="FI557" s="18"/>
      <c r="FJ557" s="34"/>
      <c r="FK557" s="18"/>
      <c r="FL557" s="18"/>
      <c r="FM557" s="18"/>
      <c r="FN557" s="18"/>
      <c r="FO557" s="18"/>
      <c r="FP557" s="18"/>
      <c r="FQ557" s="18"/>
      <c r="FR557" s="18"/>
      <c r="FS557" s="45"/>
      <c r="FT557" s="18"/>
      <c r="FU557" s="18"/>
      <c r="FV557" s="18"/>
      <c r="FW557" s="18"/>
      <c r="FX557" s="18"/>
      <c r="FY557" s="18"/>
      <c r="FZ557" s="18"/>
      <c r="GA557" s="18"/>
      <c r="GB557" s="45"/>
      <c r="GC557" s="110"/>
      <c r="GD557" s="110"/>
      <c r="GE557" s="110"/>
      <c r="GF557" s="110"/>
      <c r="GG557" s="110"/>
      <c r="GH557" s="110"/>
      <c r="GI557" s="110"/>
      <c r="GJ557" s="110"/>
      <c r="GK557" s="110"/>
      <c r="GL557" s="110"/>
      <c r="GM557" s="110"/>
      <c r="GN557" s="110"/>
      <c r="GO557" s="110"/>
      <c r="GP557" s="110"/>
      <c r="GQ557" s="110"/>
      <c r="GR557" s="110"/>
      <c r="GS557" s="110"/>
      <c r="GT557" s="110"/>
      <c r="GU557" s="110"/>
      <c r="GV557" s="110"/>
      <c r="GW557" s="110"/>
      <c r="GX557" s="110"/>
      <c r="GY557" s="45"/>
      <c r="GZ557" s="199"/>
      <c r="HA557" s="110"/>
      <c r="HB557" s="110"/>
      <c r="HC557" s="110"/>
      <c r="HD557" s="34">
        <f t="shared" si="488"/>
        <v>0</v>
      </c>
      <c r="HE557" s="25">
        <f t="shared" si="514"/>
        <v>0</v>
      </c>
      <c r="HF557" s="25">
        <f t="shared" si="522"/>
        <v>0</v>
      </c>
      <c r="HG557" s="25">
        <f t="shared" si="515"/>
        <v>0</v>
      </c>
      <c r="HH557" s="25">
        <f t="shared" si="511"/>
        <v>0</v>
      </c>
      <c r="HI557" s="25"/>
      <c r="HJ557" s="18"/>
      <c r="HK557" s="18"/>
      <c r="HL557" s="24" t="str">
        <f t="shared" si="523"/>
        <v>-</v>
      </c>
      <c r="HM557" s="107"/>
      <c r="HN557" s="85"/>
      <c r="HO557" s="204" t="str">
        <f t="shared" si="489"/>
        <v>---/---</v>
      </c>
      <c r="HP557" s="204" t="str">
        <f t="shared" si="490"/>
        <v>---/---</v>
      </c>
      <c r="HQ557" s="182" t="str">
        <f t="shared" si="491"/>
        <v>---/---</v>
      </c>
      <c r="HR557" s="182" t="str">
        <f t="shared" si="492"/>
        <v>---/---</v>
      </c>
      <c r="HS557" s="182" t="b">
        <f t="shared" si="493"/>
        <v>0</v>
      </c>
      <c r="HT557" s="182" t="str">
        <f t="shared" si="494"/>
        <v>---/---</v>
      </c>
      <c r="HU557" s="182" t="str">
        <f t="shared" si="495"/>
        <v>---/---</v>
      </c>
      <c r="HV557" s="191" t="str">
        <f t="shared" si="496"/>
        <v>---/---</v>
      </c>
      <c r="HW557" s="184" t="str">
        <f t="shared" si="497"/>
        <v>---/---</v>
      </c>
      <c r="HX557" s="191" t="str">
        <f t="shared" si="498"/>
        <v>---/---</v>
      </c>
      <c r="HY557" s="183"/>
      <c r="HZ557" s="182" t="str">
        <f t="shared" si="499"/>
        <v>---/---</v>
      </c>
      <c r="IA557" s="182" t="str">
        <f t="shared" si="500"/>
        <v>---/---</v>
      </c>
      <c r="IB557" s="182" t="str">
        <f t="shared" si="501"/>
        <v>---/---</v>
      </c>
      <c r="IC557" s="182" t="str">
        <f t="shared" si="502"/>
        <v>---/---</v>
      </c>
      <c r="ID557" s="182" t="str">
        <f t="shared" si="503"/>
        <v>---/---</v>
      </c>
      <c r="IE557" s="185" t="str">
        <f t="shared" si="504"/>
        <v>---/---</v>
      </c>
      <c r="IF557" s="135" t="s">
        <v>717</v>
      </c>
      <c r="IG557" s="181">
        <v>1</v>
      </c>
      <c r="IH557" s="85"/>
      <c r="II557" s="85"/>
      <c r="IJ557" s="85"/>
      <c r="IK557" s="85"/>
      <c r="IL557" s="85"/>
      <c r="IM557" s="85"/>
      <c r="IN557" s="85"/>
      <c r="IO557" s="85"/>
      <c r="IP557" s="85"/>
      <c r="IQ557" s="85"/>
      <c r="IR557" s="85"/>
      <c r="IS557" s="85"/>
      <c r="IT557" s="85"/>
      <c r="IU557" s="85"/>
      <c r="IV557" s="85"/>
      <c r="IW557" s="85"/>
      <c r="IX557" s="85"/>
      <c r="IY557" s="85"/>
      <c r="IZ557" s="85"/>
      <c r="JA557" s="85"/>
      <c r="JB557" s="85"/>
      <c r="JC557" s="85"/>
      <c r="JD557" s="85"/>
      <c r="JE557" s="85"/>
      <c r="JF557" s="85"/>
      <c r="JG557" s="85"/>
      <c r="JH557" s="85"/>
      <c r="JI557" s="85"/>
      <c r="JJ557" s="85"/>
      <c r="JK557" s="85"/>
      <c r="JL557" s="85"/>
      <c r="JM557" s="85"/>
      <c r="JN557" s="85"/>
      <c r="JO557" s="85"/>
      <c r="JP557" s="85"/>
      <c r="JQ557" s="85"/>
      <c r="JR557" s="85"/>
      <c r="JS557" s="85"/>
      <c r="JT557" s="85"/>
      <c r="JU557" s="85"/>
      <c r="JV557" s="85"/>
      <c r="JW557" s="85"/>
      <c r="JX557" s="85"/>
      <c r="JY557" s="85"/>
      <c r="JZ557" s="85"/>
      <c r="KA557" s="85"/>
      <c r="KB557" s="85"/>
      <c r="KC557" s="85"/>
    </row>
    <row r="558" spans="1:289" s="57" customFormat="1" ht="42.75" hidden="1" customHeight="1">
      <c r="A558" s="6"/>
      <c r="B558" s="19" t="s">
        <v>156</v>
      </c>
      <c r="C558" s="19" t="s">
        <v>157</v>
      </c>
      <c r="D558" s="5"/>
      <c r="E558" s="5"/>
      <c r="F558" s="5"/>
      <c r="G558" s="5"/>
      <c r="H558" s="5" t="s">
        <v>727</v>
      </c>
      <c r="I558" s="5" t="s">
        <v>736</v>
      </c>
      <c r="J558" s="5"/>
      <c r="K558" s="5"/>
      <c r="L558" s="5"/>
      <c r="M558" s="5"/>
      <c r="N558" s="5"/>
      <c r="O558" s="5"/>
      <c r="P558" s="5" t="s">
        <v>746</v>
      </c>
      <c r="Q558" s="5" t="s">
        <v>748</v>
      </c>
      <c r="R558" s="5" t="s">
        <v>205</v>
      </c>
      <c r="S558" s="5" t="s">
        <v>357</v>
      </c>
      <c r="T558" s="5" t="s">
        <v>726</v>
      </c>
      <c r="U558" s="5" t="s">
        <v>158</v>
      </c>
      <c r="V558" s="5"/>
      <c r="W558" s="19" t="str">
        <f>CONCATENATE(X558,"-",Y558,"-",Z558,AA558,,AB558,"-",AC558)</f>
        <v>5-20-JECC-0001</v>
      </c>
      <c r="X558" s="19" t="s">
        <v>755</v>
      </c>
      <c r="Y558" s="19" t="s">
        <v>191</v>
      </c>
      <c r="Z558" s="19" t="s">
        <v>177</v>
      </c>
      <c r="AA558" s="19" t="s">
        <v>303</v>
      </c>
      <c r="AB558" s="19"/>
      <c r="AC558" s="19" t="s">
        <v>188</v>
      </c>
      <c r="AD558" s="5"/>
      <c r="AE558" s="19">
        <v>4</v>
      </c>
      <c r="AF558" s="19" t="s">
        <v>180</v>
      </c>
      <c r="AG558" s="19" t="s">
        <v>191</v>
      </c>
      <c r="AH558" s="19">
        <v>501</v>
      </c>
      <c r="AI558" s="19" t="s">
        <v>192</v>
      </c>
      <c r="AJ558" s="5"/>
      <c r="AK558" s="5"/>
      <c r="AL558" s="5" t="s">
        <v>123</v>
      </c>
      <c r="AM558" s="5"/>
      <c r="AN558" s="5" t="s">
        <v>167</v>
      </c>
      <c r="AO558" s="5" t="str">
        <f>CONCATENATE("0055-",B558,"-",C558,"-","4",".",AE558,".",AF558,".",AG558,".",AH558,"-",AL558,".",AN558,"-",AI558)</f>
        <v>0055-CPC-GA1-4.4.3.20.501-ASK1.RD-0002</v>
      </c>
      <c r="AP558" s="5" t="str">
        <f>CONCATENATE("0055-",B558,"-",C558,"-","4",".",AE558,".",AF558,".",AG558,".",AH558,"-",AL558,"-",AN558,"-",AI558,"_",BD558,"_",U558)</f>
        <v>0055-CPC-GA1-4.4.3.20.501-ASK1-RD-0002_A1_ER</v>
      </c>
      <c r="AQ558" s="13" t="s">
        <v>513</v>
      </c>
      <c r="AR558" s="13" t="s">
        <v>515</v>
      </c>
      <c r="AS558" s="13"/>
      <c r="AT558" s="13"/>
      <c r="AU558" s="13" t="s">
        <v>318</v>
      </c>
      <c r="AV558" s="13" t="s">
        <v>333</v>
      </c>
      <c r="AW558" s="13" t="str">
        <f>CONCATENATE(AQ558," ",AS558,CHAR(10),W558,CHAR(10),AU558)</f>
        <v>AUCS Control Cabinet 
5-20-JECC-0001
List of drawings</v>
      </c>
      <c r="AX558" s="13" t="str">
        <f>CONCATENATE(AR558," ",AT558,CHAR(10),W558,CHAR(10),AV558)</f>
        <v>Шкаф системный АСУ Э 
5-20-JECC-0001
Ведомость документов</v>
      </c>
      <c r="AY558" s="5"/>
      <c r="AZ558" s="5" t="s">
        <v>490</v>
      </c>
      <c r="BA558" s="167" t="s">
        <v>489</v>
      </c>
      <c r="BB558" s="5" t="str">
        <f>IF(FW558&gt;0,"02",IF(FN558&gt;0,"01",IF(FE558&gt;0,"00",IF(EM558&gt;0,"G1",IF(ED558&gt;0,"F1",IF(DU558&gt;0,"E1",IF(DL558&gt;0,"D1",IF(DC558&gt;0,"C1",IF(CT558&gt;0,"B1",IF(BM558&gt;0,"A1","-"))))))))))</f>
        <v>A1</v>
      </c>
      <c r="BC558" s="167" t="str">
        <f t="shared" ref="BC558:BC562" si="526">IF(OR(BB558="A1",BB558="B1",BB558="C1",BB558="D1",BB558="E1",BB558="F1",BB558="G1",BB558="H1"),"IFR",IF(OR(BB558="00",BB558="01",BB558="02",BB558="03",BB558="04",BB558="05"),"IFU","-"))</f>
        <v>IFR</v>
      </c>
      <c r="BD558" s="5" t="str">
        <f t="shared" ref="BD558:BD562" si="527">BB558</f>
        <v>A1</v>
      </c>
      <c r="BE558" s="5"/>
      <c r="BF558" s="5"/>
      <c r="BG558" s="12"/>
      <c r="BH558" s="5"/>
      <c r="BI558" s="5"/>
      <c r="BJ558" s="54">
        <f>FB558-(28+15)</f>
        <v>44189</v>
      </c>
      <c r="BK558" s="54">
        <f ca="1">IF(BM558&gt;0,BL558,IF(BJ558&lt;TODAY(),WORKDAY(TODAY(),10),BJ558))</f>
        <v>44251</v>
      </c>
      <c r="BL558" s="193">
        <v>44251</v>
      </c>
      <c r="BM558" s="167" t="s">
        <v>786</v>
      </c>
      <c r="BN558" s="167"/>
      <c r="BO558" s="167"/>
      <c r="BP558" s="167"/>
      <c r="BQ558" s="167"/>
      <c r="BR558" s="157"/>
      <c r="BS558" s="157"/>
      <c r="BT558" s="157"/>
      <c r="BU558" s="157"/>
      <c r="BV558" s="157"/>
      <c r="BW558" s="147"/>
      <c r="BX558" s="147"/>
      <c r="BY558" s="147"/>
      <c r="BZ558" s="147"/>
      <c r="CA558" s="147"/>
      <c r="CB558" s="125"/>
      <c r="CC558" s="125"/>
      <c r="CD558" s="125"/>
      <c r="CE558" s="125"/>
      <c r="CF558" s="125"/>
      <c r="CG558" s="125"/>
      <c r="CH558" s="125"/>
      <c r="CI558" s="125"/>
      <c r="CJ558" s="125"/>
      <c r="CK558" s="125"/>
      <c r="CL558" s="24">
        <f>WORKDAY(BJ558,20)</f>
        <v>44217</v>
      </c>
      <c r="CM558" s="24">
        <f ca="1">IF(BM558&gt;0,WORKDAY(BK558,10),"-")</f>
        <v>44265</v>
      </c>
      <c r="CN558" s="54"/>
      <c r="CO558" s="117"/>
      <c r="CP558" s="34"/>
      <c r="CQ558" s="24">
        <f>WORKDAY(CL558,10)</f>
        <v>44231</v>
      </c>
      <c r="CR558" s="24" t="str">
        <f>IF(CO558&gt;0,WORKDAY(CM558,10),"-")</f>
        <v>-</v>
      </c>
      <c r="CS558" s="54"/>
      <c r="CT558" s="5"/>
      <c r="CU558" s="24" t="str">
        <f>IF(CT558&gt;0,WORKDAY(CQ558,10),"-")</f>
        <v>-</v>
      </c>
      <c r="CV558" s="24" t="str">
        <f>IF(CT558&gt;0,WORKDAY(CR558,10),"-")</f>
        <v>-</v>
      </c>
      <c r="CW558" s="54"/>
      <c r="CX558" s="5"/>
      <c r="CY558" s="34"/>
      <c r="CZ558" s="24" t="str">
        <f>IF(CX558&gt;0,WORKDAY(CU558,10),"-")</f>
        <v>-</v>
      </c>
      <c r="DA558" s="24" t="str">
        <f>IF(CX558&gt;0,WORKDAY(CV558,10),"-")</f>
        <v>-</v>
      </c>
      <c r="DB558" s="24"/>
      <c r="DC558" s="5"/>
      <c r="DD558" s="24" t="str">
        <f>IF(DC558&gt;0,WORKDAY(CZ558,10),"-")</f>
        <v>-</v>
      </c>
      <c r="DE558" s="24" t="str">
        <f>IF(DC558&gt;0,WORKDAY(DA558,10),"-")</f>
        <v>-</v>
      </c>
      <c r="DF558" s="5"/>
      <c r="DG558" s="5"/>
      <c r="DH558" s="54"/>
      <c r="DI558" s="24" t="str">
        <f>IF(DG558&gt;0,WORKDAY(DD558,10),"-")</f>
        <v>-</v>
      </c>
      <c r="DJ558" s="24" t="str">
        <f>IF(DG558&gt;0,WORKDAY(DE558,10),"-")</f>
        <v>-</v>
      </c>
      <c r="DK558" s="5"/>
      <c r="DL558" s="5"/>
      <c r="DM558" s="24" t="str">
        <f>IF(DL558&gt;0,WORKDAY(DI558,10),"-")</f>
        <v>-</v>
      </c>
      <c r="DN558" s="24" t="str">
        <f>IF(DL558&gt;0,WORKDAY(DJ558,10),"-")</f>
        <v>-</v>
      </c>
      <c r="DO558" s="5"/>
      <c r="DP558" s="5"/>
      <c r="DQ558" s="54"/>
      <c r="DR558" s="24" t="str">
        <f>IF(DP558&gt;0,WORKDAY(DM558,10),"-")</f>
        <v>-</v>
      </c>
      <c r="DS558" s="24" t="str">
        <f>IF(DP558&gt;0,WORKDAY(DN558,10),"-")</f>
        <v>-</v>
      </c>
      <c r="DT558" s="5"/>
      <c r="DU558" s="5"/>
      <c r="DV558" s="24" t="str">
        <f>IF(DU558&gt;0,WORKDAY(DR558,10),"-")</f>
        <v>-</v>
      </c>
      <c r="DW558" s="24" t="str">
        <f>IF(DU558&gt;0,WORKDAY(DS558,10),"-")</f>
        <v>-</v>
      </c>
      <c r="DX558" s="5"/>
      <c r="DY558" s="5"/>
      <c r="DZ558" s="54"/>
      <c r="EA558" s="24" t="str">
        <f>IF(DY558&gt;0,WORKDAY(DV558,10),"-")</f>
        <v>-</v>
      </c>
      <c r="EB558" s="24" t="str">
        <f>IF(DY558&gt;0,WORKDAY(DW558,10),"-")</f>
        <v>-</v>
      </c>
      <c r="EC558" s="5"/>
      <c r="ED558" s="5"/>
      <c r="EE558" s="24" t="str">
        <f>IF(ED558&gt;0,WORKDAY(EA558,10),"-")</f>
        <v>-</v>
      </c>
      <c r="EF558" s="24" t="str">
        <f>IF(ED558&gt;0,WORKDAY(EB558,10),"-")</f>
        <v>-</v>
      </c>
      <c r="EG558" s="5"/>
      <c r="EH558" s="5"/>
      <c r="EI558" s="54"/>
      <c r="EJ558" s="24" t="str">
        <f>IF(EH558&gt;0,WORKDAY(EE558,10),"-")</f>
        <v>-</v>
      </c>
      <c r="EK558" s="24" t="str">
        <f>IF(EH558&gt;0,WORKDAY(EF558,10),"-")</f>
        <v>-</v>
      </c>
      <c r="EL558" s="5"/>
      <c r="EM558" s="5"/>
      <c r="EN558" s="24" t="str">
        <f>IF(EM558&gt;0,WORKDAY(EJ558,10),"-")</f>
        <v>-</v>
      </c>
      <c r="EO558" s="24" t="str">
        <f>IF(EM558&gt;0,WORKDAY(EK558,10),"-")</f>
        <v>-</v>
      </c>
      <c r="EP558" s="5"/>
      <c r="EQ558" s="5"/>
      <c r="ER558" s="54"/>
      <c r="ES558" s="54"/>
      <c r="ET558" s="54"/>
      <c r="EU558" s="54"/>
      <c r="EV558" s="54"/>
      <c r="EW558" s="24"/>
      <c r="EX558" s="24"/>
      <c r="EY558" s="167"/>
      <c r="EZ558" s="167"/>
      <c r="FA558" s="193"/>
      <c r="FB558" s="214">
        <v>44232</v>
      </c>
      <c r="FC558" s="214">
        <f ca="1">IF(BK558&gt;0,IF(DC558&gt;0,WORKDAY(DB558,20),IF(CT558&gt;0,WORKDAY(CS558,30),IF(CO558&gt;0,WORKDAY(CN558,40),FB558))),"-")</f>
        <v>44232</v>
      </c>
      <c r="FD558" s="167"/>
      <c r="FE558" s="167"/>
      <c r="FF558" s="24" t="str">
        <f>IF(FE558&gt;0,WORKDAY(FB558,10),"-")</f>
        <v>-</v>
      </c>
      <c r="FG558" s="24" t="str">
        <f>IF(FE558&gt;0,WORKDAY(FC558,10),"-")</f>
        <v>-</v>
      </c>
      <c r="FH558" s="5"/>
      <c r="FI558" s="5"/>
      <c r="FJ558" s="34"/>
      <c r="FK558" s="24"/>
      <c r="FL558" s="24">
        <f>FK558</f>
        <v>0</v>
      </c>
      <c r="FM558" s="167"/>
      <c r="FN558" s="167"/>
      <c r="FO558" s="24" t="str">
        <f>IF(FN558&gt;0,WORKDAY(FK558,10),"-")</f>
        <v>-</v>
      </c>
      <c r="FP558" s="24" t="str">
        <f>IF(FN558&gt;0,WORKDAY(FL558,10),"-")</f>
        <v>-</v>
      </c>
      <c r="FQ558" s="5"/>
      <c r="FR558" s="5"/>
      <c r="FS558" s="54"/>
      <c r="FT558" s="24"/>
      <c r="FU558" s="24">
        <f>FT558</f>
        <v>0</v>
      </c>
      <c r="FV558" s="5"/>
      <c r="FW558" s="5"/>
      <c r="FX558" s="24" t="str">
        <f>IF(FW558&gt;0,WORKDAY(FT558,10),"-")</f>
        <v>-</v>
      </c>
      <c r="FY558" s="24" t="str">
        <f>IF(FW558&gt;0,WORKDAY(FU558,10),"-")</f>
        <v>-</v>
      </c>
      <c r="FZ558" s="5"/>
      <c r="GA558" s="5"/>
      <c r="GB558" s="54"/>
      <c r="GC558" s="54"/>
      <c r="GD558" s="54"/>
      <c r="GE558" s="54"/>
      <c r="GF558" s="54"/>
      <c r="GG558" s="54"/>
      <c r="GH558" s="54"/>
      <c r="GI558" s="54"/>
      <c r="GJ558" s="54"/>
      <c r="GK558" s="54"/>
      <c r="GL558" s="54"/>
      <c r="GM558" s="54"/>
      <c r="GN558" s="54"/>
      <c r="GO558" s="54"/>
      <c r="GP558" s="54"/>
      <c r="GQ558" s="54"/>
      <c r="GR558" s="54"/>
      <c r="GS558" s="54"/>
      <c r="GT558" s="54"/>
      <c r="GU558" s="54"/>
      <c r="GV558" s="54"/>
      <c r="GW558" s="54"/>
      <c r="GX558" s="54"/>
      <c r="GY558" s="54"/>
      <c r="GZ558" s="193"/>
      <c r="HA558" s="54"/>
      <c r="HB558" s="54"/>
      <c r="HC558" s="54"/>
      <c r="HD558" s="34">
        <f t="shared" ca="1" si="488"/>
        <v>1</v>
      </c>
      <c r="HE558" s="25">
        <f t="shared" ca="1" si="514"/>
        <v>6.8389057750759875E-4</v>
      </c>
      <c r="HF558" s="25">
        <f t="shared" ca="1" si="522"/>
        <v>1.5197568389057751E-3</v>
      </c>
      <c r="HG558" s="25">
        <f t="shared" ca="1" si="515"/>
        <v>9.0543259557344079E-4</v>
      </c>
      <c r="HH558" s="25">
        <f t="shared" ca="1" si="511"/>
        <v>2.012072434607646E-3</v>
      </c>
      <c r="HI558" s="25"/>
      <c r="HJ558" s="25"/>
      <c r="HK558" s="5"/>
      <c r="HL558" s="24">
        <f t="shared" ca="1" si="523"/>
        <v>44251</v>
      </c>
      <c r="HM558" s="107"/>
      <c r="HO558" s="204" t="str">
        <f t="shared" si="489"/>
        <v>ожидание A1</v>
      </c>
      <c r="HP558" s="204" t="str">
        <f t="shared" si="490"/>
        <v>не выгружено 00</v>
      </c>
      <c r="HQ558" s="182" t="str">
        <f t="shared" si="491"/>
        <v>выгружено A1</v>
      </c>
      <c r="HR558" s="182" t="str">
        <f t="shared" si="492"/>
        <v>ожидание A1</v>
      </c>
      <c r="HS558" s="182" t="b">
        <f t="shared" si="493"/>
        <v>0</v>
      </c>
      <c r="HT558" s="182" t="str">
        <f t="shared" si="494"/>
        <v>ожидание замечаний</v>
      </c>
      <c r="HU558" s="182" t="str">
        <f t="shared" si="495"/>
        <v>0055-P2-GA1-CPC-TRM-00663</v>
      </c>
      <c r="HV558" s="191">
        <f t="shared" si="496"/>
        <v>44251</v>
      </c>
      <c r="HW558" s="184" t="str">
        <f t="shared" si="497"/>
        <v>ожидание A1</v>
      </c>
      <c r="HX558" s="191" t="str">
        <f t="shared" si="498"/>
        <v>ожидание A1</v>
      </c>
      <c r="HY558" s="183"/>
      <c r="HZ558" s="182" t="str">
        <f t="shared" si="499"/>
        <v>выгружено</v>
      </c>
      <c r="IA558" s="182" t="str">
        <f t="shared" si="500"/>
        <v>A1</v>
      </c>
      <c r="IB558" s="182" t="str">
        <f t="shared" si="501"/>
        <v>ожидание замечаний к ревизии</v>
      </c>
      <c r="IC558" s="182" t="str">
        <f t="shared" si="502"/>
        <v>A1</v>
      </c>
      <c r="ID558" s="182" t="str">
        <f t="shared" si="503"/>
        <v>A1</v>
      </c>
      <c r="IE558" s="185" t="str">
        <f t="shared" si="504"/>
        <v>1</v>
      </c>
      <c r="IF558" s="135" t="s">
        <v>705</v>
      </c>
      <c r="IG558" s="181">
        <v>1</v>
      </c>
    </row>
    <row r="559" spans="1:289" s="57" customFormat="1" ht="42.75" hidden="1" customHeight="1">
      <c r="A559" s="6"/>
      <c r="B559" s="19" t="s">
        <v>156</v>
      </c>
      <c r="C559" s="19" t="s">
        <v>157</v>
      </c>
      <c r="D559" s="5"/>
      <c r="E559" s="5"/>
      <c r="F559" s="5"/>
      <c r="G559" s="5"/>
      <c r="H559" s="5" t="s">
        <v>727</v>
      </c>
      <c r="I559" s="5" t="s">
        <v>736</v>
      </c>
      <c r="J559" s="5"/>
      <c r="K559" s="5"/>
      <c r="L559" s="5"/>
      <c r="M559" s="5"/>
      <c r="N559" s="5"/>
      <c r="O559" s="5"/>
      <c r="P559" s="5" t="s">
        <v>746</v>
      </c>
      <c r="Q559" s="5" t="s">
        <v>748</v>
      </c>
      <c r="R559" s="5" t="s">
        <v>205</v>
      </c>
      <c r="S559" s="5" t="s">
        <v>357</v>
      </c>
      <c r="T559" s="5" t="s">
        <v>726</v>
      </c>
      <c r="U559" s="5" t="s">
        <v>158</v>
      </c>
      <c r="V559" s="5"/>
      <c r="W559" s="19" t="str">
        <f>CONCATENATE(X559,"-",Y559,"-",Z559,AA559,,AB559,"-",AC559)</f>
        <v>5-20-JECC-0001</v>
      </c>
      <c r="X559" s="19" t="s">
        <v>755</v>
      </c>
      <c r="Y559" s="19" t="s">
        <v>191</v>
      </c>
      <c r="Z559" s="19" t="s">
        <v>177</v>
      </c>
      <c r="AA559" s="19" t="s">
        <v>303</v>
      </c>
      <c r="AB559" s="19"/>
      <c r="AC559" s="19" t="s">
        <v>188</v>
      </c>
      <c r="AD559" s="5"/>
      <c r="AE559" s="19">
        <v>4</v>
      </c>
      <c r="AF559" s="19" t="s">
        <v>180</v>
      </c>
      <c r="AG559" s="19" t="s">
        <v>191</v>
      </c>
      <c r="AH559" s="19">
        <v>501</v>
      </c>
      <c r="AI559" s="19" t="s">
        <v>192</v>
      </c>
      <c r="AJ559" s="5"/>
      <c r="AK559" s="5"/>
      <c r="AL559" s="5" t="s">
        <v>123</v>
      </c>
      <c r="AM559" s="5"/>
      <c r="AN559" s="5" t="s">
        <v>168</v>
      </c>
      <c r="AO559" s="5" t="str">
        <f>CONCATENATE("0055-",B559,"-",C559,"-","4",".",AE559,".",AF559,".",AG559,".",AH559,"-",AL559,".",AN559,"-",AI559)</f>
        <v>0055-CPC-GA1-4.4.3.20.501-ASK1.SP-0002</v>
      </c>
      <c r="AP559" s="5" t="str">
        <f>CONCATENATE("0055-",B559,"-",C559,"-","4",".",AE559,".",AF559,".",AG559,".",AH559,"-",AL559,"-",AN559,"-",AI559,"_",BD559,"_",U559)</f>
        <v>0055-CPC-GA1-4.4.3.20.501-ASK1-SP-0002_A1_ER</v>
      </c>
      <c r="AQ559" s="13" t="s">
        <v>513</v>
      </c>
      <c r="AR559" s="13" t="s">
        <v>515</v>
      </c>
      <c r="AS559" s="13"/>
      <c r="AT559" s="13"/>
      <c r="AU559" s="13" t="s">
        <v>319</v>
      </c>
      <c r="AV559" s="13" t="s">
        <v>334</v>
      </c>
      <c r="AW559" s="13" t="str">
        <f>CONCATENATE(AQ559," ",AS559,CHAR(10),W559,CHAR(10),AU559)</f>
        <v>AUCS Control Cabinet 
5-20-JECC-0001
List of elements</v>
      </c>
      <c r="AX559" s="13" t="str">
        <f>CONCATENATE(AR559," ",AT559,CHAR(10),W559,CHAR(10),AV559)</f>
        <v>Шкаф системный АСУ Э 
5-20-JECC-0001
Перечень элементов</v>
      </c>
      <c r="AY559" s="5"/>
      <c r="AZ559" s="5" t="s">
        <v>490</v>
      </c>
      <c r="BA559" s="167" t="s">
        <v>489</v>
      </c>
      <c r="BB559" s="5" t="str">
        <f>IF(FW559&gt;0,"02",IF(FN559&gt;0,"01",IF(FE559&gt;0,"00",IF(EM559&gt;0,"G1",IF(ED559&gt;0,"F1",IF(DU559&gt;0,"E1",IF(DL559&gt;0,"D1",IF(DC559&gt;0,"C1",IF(CT559&gt;0,"B1",IF(BM559&gt;0,"A1","-"))))))))))</f>
        <v>A1</v>
      </c>
      <c r="BC559" s="167" t="str">
        <f t="shared" si="526"/>
        <v>IFR</v>
      </c>
      <c r="BD559" s="5" t="str">
        <f t="shared" si="527"/>
        <v>A1</v>
      </c>
      <c r="BE559" s="5"/>
      <c r="BF559" s="5"/>
      <c r="BG559" s="12"/>
      <c r="BH559" s="5"/>
      <c r="BI559" s="5"/>
      <c r="BJ559" s="54">
        <f>FB559-(28+15)</f>
        <v>44189</v>
      </c>
      <c r="BK559" s="54">
        <f ca="1">IF(BM559&gt;0,BL559,IF(BJ559&lt;TODAY(),WORKDAY(TODAY(),10),BJ559))</f>
        <v>44251</v>
      </c>
      <c r="BL559" s="193">
        <v>44251</v>
      </c>
      <c r="BM559" s="167" t="s">
        <v>786</v>
      </c>
      <c r="BN559" s="167"/>
      <c r="BO559" s="167"/>
      <c r="BP559" s="167"/>
      <c r="BQ559" s="167"/>
      <c r="BR559" s="157"/>
      <c r="BS559" s="157"/>
      <c r="BT559" s="157"/>
      <c r="BU559" s="157"/>
      <c r="BV559" s="157"/>
      <c r="BW559" s="147"/>
      <c r="BX559" s="147"/>
      <c r="BY559" s="147"/>
      <c r="BZ559" s="147"/>
      <c r="CA559" s="147"/>
      <c r="CB559" s="125"/>
      <c r="CC559" s="125"/>
      <c r="CD559" s="125"/>
      <c r="CE559" s="125"/>
      <c r="CF559" s="125"/>
      <c r="CG559" s="125"/>
      <c r="CH559" s="125"/>
      <c r="CI559" s="125"/>
      <c r="CJ559" s="125"/>
      <c r="CK559" s="125"/>
      <c r="CL559" s="24">
        <f>WORKDAY(BJ559,20)</f>
        <v>44217</v>
      </c>
      <c r="CM559" s="24">
        <f ca="1">IF(BM559&gt;0,WORKDAY(BK559,10),"-")</f>
        <v>44265</v>
      </c>
      <c r="CN559" s="54"/>
      <c r="CO559" s="117"/>
      <c r="CP559" s="34"/>
      <c r="CQ559" s="24">
        <f>WORKDAY(CL559,10)</f>
        <v>44231</v>
      </c>
      <c r="CR559" s="24" t="str">
        <f>IF(CO559&gt;0,WORKDAY(CM559,10),"-")</f>
        <v>-</v>
      </c>
      <c r="CS559" s="54"/>
      <c r="CT559" s="5"/>
      <c r="CU559" s="24" t="str">
        <f>IF(CT559&gt;0,WORKDAY(CQ559,10),"-")</f>
        <v>-</v>
      </c>
      <c r="CV559" s="24" t="str">
        <f>IF(CT559&gt;0,WORKDAY(CR559,10),"-")</f>
        <v>-</v>
      </c>
      <c r="CW559" s="54"/>
      <c r="CX559" s="5"/>
      <c r="CY559" s="34"/>
      <c r="CZ559" s="24" t="str">
        <f>IF(CX559&gt;0,WORKDAY(CU559,10),"-")</f>
        <v>-</v>
      </c>
      <c r="DA559" s="24" t="str">
        <f>IF(CX559&gt;0,WORKDAY(CV559,10),"-")</f>
        <v>-</v>
      </c>
      <c r="DB559" s="24"/>
      <c r="DC559" s="5"/>
      <c r="DD559" s="24" t="str">
        <f>IF(DC559&gt;0,WORKDAY(CZ559,10),"-")</f>
        <v>-</v>
      </c>
      <c r="DE559" s="24" t="str">
        <f>IF(DC559&gt;0,WORKDAY(DA559,10),"-")</f>
        <v>-</v>
      </c>
      <c r="DF559" s="5"/>
      <c r="DG559" s="5"/>
      <c r="DH559" s="54"/>
      <c r="DI559" s="24" t="str">
        <f>IF(DG559&gt;0,WORKDAY(DD559,10),"-")</f>
        <v>-</v>
      </c>
      <c r="DJ559" s="24" t="str">
        <f>IF(DG559&gt;0,WORKDAY(DE559,10),"-")</f>
        <v>-</v>
      </c>
      <c r="DK559" s="5"/>
      <c r="DL559" s="5"/>
      <c r="DM559" s="24" t="str">
        <f>IF(DL559&gt;0,WORKDAY(DI559,10),"-")</f>
        <v>-</v>
      </c>
      <c r="DN559" s="24" t="str">
        <f>IF(DL559&gt;0,WORKDAY(DJ559,10),"-")</f>
        <v>-</v>
      </c>
      <c r="DO559" s="5"/>
      <c r="DP559" s="5"/>
      <c r="DQ559" s="54"/>
      <c r="DR559" s="24" t="str">
        <f>IF(DP559&gt;0,WORKDAY(DM559,10),"-")</f>
        <v>-</v>
      </c>
      <c r="DS559" s="24" t="str">
        <f>IF(DP559&gt;0,WORKDAY(DN559,10),"-")</f>
        <v>-</v>
      </c>
      <c r="DT559" s="5"/>
      <c r="DU559" s="5"/>
      <c r="DV559" s="24" t="str">
        <f>IF(DU559&gt;0,WORKDAY(DR559,10),"-")</f>
        <v>-</v>
      </c>
      <c r="DW559" s="24" t="str">
        <f>IF(DU559&gt;0,WORKDAY(DS559,10),"-")</f>
        <v>-</v>
      </c>
      <c r="DX559" s="5"/>
      <c r="DY559" s="5"/>
      <c r="DZ559" s="54"/>
      <c r="EA559" s="24" t="str">
        <f>IF(DY559&gt;0,WORKDAY(DV559,10),"-")</f>
        <v>-</v>
      </c>
      <c r="EB559" s="24" t="str">
        <f>IF(DY559&gt;0,WORKDAY(DW559,10),"-")</f>
        <v>-</v>
      </c>
      <c r="EC559" s="5"/>
      <c r="ED559" s="5"/>
      <c r="EE559" s="24" t="str">
        <f>IF(ED559&gt;0,WORKDAY(EA559,10),"-")</f>
        <v>-</v>
      </c>
      <c r="EF559" s="24" t="str">
        <f>IF(ED559&gt;0,WORKDAY(EB559,10),"-")</f>
        <v>-</v>
      </c>
      <c r="EG559" s="5"/>
      <c r="EH559" s="5"/>
      <c r="EI559" s="54"/>
      <c r="EJ559" s="24" t="str">
        <f>IF(EH559&gt;0,WORKDAY(EE559,10),"-")</f>
        <v>-</v>
      </c>
      <c r="EK559" s="24" t="str">
        <f>IF(EH559&gt;0,WORKDAY(EF559,10),"-")</f>
        <v>-</v>
      </c>
      <c r="EL559" s="5"/>
      <c r="EM559" s="5"/>
      <c r="EN559" s="24" t="str">
        <f>IF(EM559&gt;0,WORKDAY(EJ559,10),"-")</f>
        <v>-</v>
      </c>
      <c r="EO559" s="24" t="str">
        <f>IF(EM559&gt;0,WORKDAY(EK559,10),"-")</f>
        <v>-</v>
      </c>
      <c r="EP559" s="5"/>
      <c r="EQ559" s="5"/>
      <c r="ER559" s="54"/>
      <c r="ES559" s="54"/>
      <c r="ET559" s="54"/>
      <c r="EU559" s="54"/>
      <c r="EV559" s="54"/>
      <c r="EW559" s="24"/>
      <c r="EX559" s="24"/>
      <c r="EY559" s="167"/>
      <c r="EZ559" s="167"/>
      <c r="FA559" s="193"/>
      <c r="FB559" s="214">
        <v>44232</v>
      </c>
      <c r="FC559" s="214">
        <f ca="1">IF(BK559&gt;0,IF(DC559&gt;0,WORKDAY(DB559,20),IF(CT559&gt;0,WORKDAY(CS559,30),IF(CO559&gt;0,WORKDAY(CN559,40),FB559))),"-")</f>
        <v>44232</v>
      </c>
      <c r="FD559" s="167"/>
      <c r="FE559" s="167"/>
      <c r="FF559" s="24" t="str">
        <f>IF(FE559&gt;0,WORKDAY(FB559,10),"-")</f>
        <v>-</v>
      </c>
      <c r="FG559" s="24" t="str">
        <f>IF(FE559&gt;0,WORKDAY(FC559,10),"-")</f>
        <v>-</v>
      </c>
      <c r="FH559" s="5"/>
      <c r="FI559" s="5"/>
      <c r="FJ559" s="34"/>
      <c r="FK559" s="24"/>
      <c r="FL559" s="24">
        <f>FK559</f>
        <v>0</v>
      </c>
      <c r="FM559" s="5"/>
      <c r="FN559" s="5"/>
      <c r="FO559" s="24" t="str">
        <f>IF(FN559&gt;0,WORKDAY(FK559,10),"-")</f>
        <v>-</v>
      </c>
      <c r="FP559" s="24" t="str">
        <f>IF(FN559&gt;0,WORKDAY(FL559,10),"-")</f>
        <v>-</v>
      </c>
      <c r="FQ559" s="5"/>
      <c r="FR559" s="5"/>
      <c r="FS559" s="54"/>
      <c r="FT559" s="24"/>
      <c r="FU559" s="24">
        <f>FT559</f>
        <v>0</v>
      </c>
      <c r="FV559" s="5"/>
      <c r="FW559" s="5"/>
      <c r="FX559" s="24" t="str">
        <f>IF(FW559&gt;0,WORKDAY(FT559,10),"-")</f>
        <v>-</v>
      </c>
      <c r="FY559" s="24" t="str">
        <f>IF(FW559&gt;0,WORKDAY(FU559,10),"-")</f>
        <v>-</v>
      </c>
      <c r="FZ559" s="5"/>
      <c r="GA559" s="5"/>
      <c r="GB559" s="54"/>
      <c r="GC559" s="54"/>
      <c r="GD559" s="54"/>
      <c r="GE559" s="54"/>
      <c r="GF559" s="54"/>
      <c r="GG559" s="54"/>
      <c r="GH559" s="54"/>
      <c r="GI559" s="54"/>
      <c r="GJ559" s="54"/>
      <c r="GK559" s="54"/>
      <c r="GL559" s="54"/>
      <c r="GM559" s="54"/>
      <c r="GN559" s="54"/>
      <c r="GO559" s="54"/>
      <c r="GP559" s="54"/>
      <c r="GQ559" s="54"/>
      <c r="GR559" s="54"/>
      <c r="GS559" s="54"/>
      <c r="GT559" s="54"/>
      <c r="GU559" s="54"/>
      <c r="GV559" s="54"/>
      <c r="GW559" s="54"/>
      <c r="GX559" s="54"/>
      <c r="GY559" s="54"/>
      <c r="GZ559" s="193"/>
      <c r="HA559" s="54"/>
      <c r="HB559" s="54"/>
      <c r="HC559" s="54"/>
      <c r="HD559" s="34">
        <f t="shared" ca="1" si="488"/>
        <v>1</v>
      </c>
      <c r="HE559" s="25">
        <f t="shared" ca="1" si="514"/>
        <v>6.8389057750759875E-4</v>
      </c>
      <c r="HF559" s="25">
        <f t="shared" ca="1" si="522"/>
        <v>1.5197568389057751E-3</v>
      </c>
      <c r="HG559" s="25">
        <f t="shared" ca="1" si="515"/>
        <v>9.0543259557344079E-4</v>
      </c>
      <c r="HH559" s="25">
        <f t="shared" ca="1" si="511"/>
        <v>2.012072434607646E-3</v>
      </c>
      <c r="HI559" s="25"/>
      <c r="HJ559" s="25"/>
      <c r="HK559" s="5"/>
      <c r="HL559" s="24">
        <f t="shared" ca="1" si="523"/>
        <v>44251</v>
      </c>
      <c r="HM559" s="107"/>
      <c r="HO559" s="204" t="str">
        <f t="shared" si="489"/>
        <v>ожидание A1</v>
      </c>
      <c r="HP559" s="204" t="str">
        <f t="shared" si="490"/>
        <v>не выгружено 00</v>
      </c>
      <c r="HQ559" s="182" t="str">
        <f t="shared" si="491"/>
        <v>выгружено A1</v>
      </c>
      <c r="HR559" s="182" t="str">
        <f t="shared" si="492"/>
        <v>ожидание A1</v>
      </c>
      <c r="HS559" s="182" t="b">
        <f t="shared" si="493"/>
        <v>0</v>
      </c>
      <c r="HT559" s="182" t="str">
        <f t="shared" si="494"/>
        <v>ожидание замечаний</v>
      </c>
      <c r="HU559" s="182" t="str">
        <f t="shared" si="495"/>
        <v>0055-P2-GA1-CPC-TRM-00663</v>
      </c>
      <c r="HV559" s="191">
        <f t="shared" si="496"/>
        <v>44251</v>
      </c>
      <c r="HW559" s="184" t="str">
        <f t="shared" si="497"/>
        <v>ожидание A1</v>
      </c>
      <c r="HX559" s="191" t="str">
        <f t="shared" si="498"/>
        <v>ожидание A1</v>
      </c>
      <c r="HY559" s="183"/>
      <c r="HZ559" s="182" t="str">
        <f t="shared" si="499"/>
        <v>выгружено</v>
      </c>
      <c r="IA559" s="182" t="str">
        <f t="shared" si="500"/>
        <v>A1</v>
      </c>
      <c r="IB559" s="182" t="str">
        <f t="shared" si="501"/>
        <v>ожидание замечаний к ревизии</v>
      </c>
      <c r="IC559" s="182" t="str">
        <f t="shared" si="502"/>
        <v>A1</v>
      </c>
      <c r="ID559" s="182" t="str">
        <f t="shared" si="503"/>
        <v>A1</v>
      </c>
      <c r="IE559" s="185" t="str">
        <f t="shared" si="504"/>
        <v>1</v>
      </c>
      <c r="IF559" s="135" t="s">
        <v>705</v>
      </c>
      <c r="IG559" s="181">
        <v>1</v>
      </c>
    </row>
    <row r="560" spans="1:289" s="57" customFormat="1" ht="42.75" hidden="1" customHeight="1">
      <c r="A560" s="6"/>
      <c r="B560" s="19" t="s">
        <v>156</v>
      </c>
      <c r="C560" s="19" t="s">
        <v>157</v>
      </c>
      <c r="D560" s="5"/>
      <c r="E560" s="5"/>
      <c r="F560" s="5"/>
      <c r="G560" s="5"/>
      <c r="H560" s="5" t="s">
        <v>727</v>
      </c>
      <c r="I560" s="5" t="s">
        <v>736</v>
      </c>
      <c r="J560" s="5"/>
      <c r="K560" s="5"/>
      <c r="L560" s="5"/>
      <c r="M560" s="5"/>
      <c r="N560" s="5"/>
      <c r="O560" s="5"/>
      <c r="P560" s="5" t="s">
        <v>746</v>
      </c>
      <c r="Q560" s="5" t="s">
        <v>748</v>
      </c>
      <c r="R560" s="5" t="s">
        <v>205</v>
      </c>
      <c r="S560" s="5" t="s">
        <v>357</v>
      </c>
      <c r="T560" s="5" t="s">
        <v>726</v>
      </c>
      <c r="U560" s="5" t="s">
        <v>158</v>
      </c>
      <c r="V560" s="5"/>
      <c r="W560" s="19" t="str">
        <f>CONCATENATE(X560,"-",Y560,"-",Z560,AA560,,AB560,"-",AC560)</f>
        <v>5-20-JECC-0001</v>
      </c>
      <c r="X560" s="19" t="s">
        <v>755</v>
      </c>
      <c r="Y560" s="19" t="s">
        <v>191</v>
      </c>
      <c r="Z560" s="19" t="s">
        <v>177</v>
      </c>
      <c r="AA560" s="19" t="s">
        <v>303</v>
      </c>
      <c r="AB560" s="19"/>
      <c r="AC560" s="19" t="s">
        <v>188</v>
      </c>
      <c r="AD560" s="5"/>
      <c r="AE560" s="19">
        <v>4</v>
      </c>
      <c r="AF560" s="19" t="s">
        <v>180</v>
      </c>
      <c r="AG560" s="19" t="s">
        <v>191</v>
      </c>
      <c r="AH560" s="19">
        <v>501</v>
      </c>
      <c r="AI560" s="19" t="s">
        <v>192</v>
      </c>
      <c r="AJ560" s="5"/>
      <c r="AK560" s="5"/>
      <c r="AL560" s="5" t="s">
        <v>123</v>
      </c>
      <c r="AM560" s="5"/>
      <c r="AN560" s="5" t="s">
        <v>169</v>
      </c>
      <c r="AO560" s="5" t="str">
        <f>CONCATENATE("0055-",B560,"-",C560,"-","4",".",AE560,".",AF560,".",AG560,".",AH560,"-",AL560,".",AN560,"-",AI560)</f>
        <v>0055-CPC-GA1-4.4.3.20.501-ASK1.V0-0002</v>
      </c>
      <c r="AP560" s="5" t="str">
        <f>CONCATENATE("0055-",B560,"-",C560,"-","4",".",AE560,".",AF560,".",AG560,".",AH560,"-",AL560,"-",AN560,"-",AI560,"_",BD560,"_",U560)</f>
        <v>0055-CPC-GA1-4.4.3.20.501-ASK1-V0-0002_A1_ER</v>
      </c>
      <c r="AQ560" s="13" t="s">
        <v>513</v>
      </c>
      <c r="AR560" s="13" t="s">
        <v>515</v>
      </c>
      <c r="AS560" s="13"/>
      <c r="AT560" s="13"/>
      <c r="AU560" s="13" t="s">
        <v>320</v>
      </c>
      <c r="AV560" s="13" t="s">
        <v>335</v>
      </c>
      <c r="AW560" s="13" t="str">
        <f>CONCATENATE(AQ560," ",AS560,CHAR(10),W560,CHAR(10),AU560)</f>
        <v>AUCS Control Cabinet 
5-20-JECC-0001
General view drawings</v>
      </c>
      <c r="AX560" s="13" t="str">
        <f>CONCATENATE(AR560," ",AT560,CHAR(10),W560,CHAR(10),AV560)</f>
        <v>Шкаф системный АСУ Э 
5-20-JECC-0001
Чертеж общего вида</v>
      </c>
      <c r="AY560" s="5"/>
      <c r="AZ560" s="5" t="s">
        <v>490</v>
      </c>
      <c r="BA560" s="167" t="s">
        <v>489</v>
      </c>
      <c r="BB560" s="5" t="str">
        <f>IF(FW560&gt;0,"02",IF(FN560&gt;0,"01",IF(FE560&gt;0,"00",IF(EM560&gt;0,"G1",IF(ED560&gt;0,"F1",IF(DU560&gt;0,"E1",IF(DL560&gt;0,"D1",IF(DC560&gt;0,"C1",IF(CT560&gt;0,"B1",IF(BM560&gt;0,"A1","-"))))))))))</f>
        <v>A1</v>
      </c>
      <c r="BC560" s="167" t="str">
        <f t="shared" si="526"/>
        <v>IFR</v>
      </c>
      <c r="BD560" s="5" t="str">
        <f t="shared" si="527"/>
        <v>A1</v>
      </c>
      <c r="BE560" s="5"/>
      <c r="BF560" s="5"/>
      <c r="BG560" s="12"/>
      <c r="BH560" s="5"/>
      <c r="BI560" s="5"/>
      <c r="BJ560" s="54">
        <f>FB560-(28+15)</f>
        <v>44189</v>
      </c>
      <c r="BK560" s="54">
        <f ca="1">IF(BM560&gt;0,BL560,IF(BJ560&lt;TODAY(),WORKDAY(TODAY(),10),BJ560))</f>
        <v>44251</v>
      </c>
      <c r="BL560" s="193">
        <v>44251</v>
      </c>
      <c r="BM560" s="167" t="s">
        <v>786</v>
      </c>
      <c r="BN560" s="167"/>
      <c r="BO560" s="167"/>
      <c r="BP560" s="167"/>
      <c r="BQ560" s="167"/>
      <c r="BR560" s="157"/>
      <c r="BS560" s="157"/>
      <c r="BT560" s="157"/>
      <c r="BU560" s="157"/>
      <c r="BV560" s="157"/>
      <c r="BW560" s="147"/>
      <c r="BX560" s="147"/>
      <c r="BY560" s="147"/>
      <c r="BZ560" s="147"/>
      <c r="CA560" s="147"/>
      <c r="CB560" s="125"/>
      <c r="CC560" s="125"/>
      <c r="CD560" s="125"/>
      <c r="CE560" s="125"/>
      <c r="CF560" s="125"/>
      <c r="CG560" s="125"/>
      <c r="CH560" s="125"/>
      <c r="CI560" s="125"/>
      <c r="CJ560" s="125"/>
      <c r="CK560" s="125"/>
      <c r="CL560" s="24">
        <f>WORKDAY(BJ560,20)</f>
        <v>44217</v>
      </c>
      <c r="CM560" s="24">
        <f ca="1">IF(BM560&gt;0,WORKDAY(BK560,10),"-")</f>
        <v>44265</v>
      </c>
      <c r="CN560" s="54"/>
      <c r="CO560" s="117"/>
      <c r="CP560" s="34"/>
      <c r="CQ560" s="24">
        <f>WORKDAY(CL560,10)</f>
        <v>44231</v>
      </c>
      <c r="CR560" s="24" t="str">
        <f>IF(CO560&gt;0,WORKDAY(CM560,10),"-")</f>
        <v>-</v>
      </c>
      <c r="CS560" s="54"/>
      <c r="CT560" s="5"/>
      <c r="CU560" s="24" t="str">
        <f>IF(CT560&gt;0,WORKDAY(CQ560,10),"-")</f>
        <v>-</v>
      </c>
      <c r="CV560" s="24" t="str">
        <f>IF(CT560&gt;0,WORKDAY(CR560,10),"-")</f>
        <v>-</v>
      </c>
      <c r="CW560" s="54"/>
      <c r="CX560" s="5"/>
      <c r="CY560" s="34"/>
      <c r="CZ560" s="24" t="str">
        <f>IF(CX560&gt;0,WORKDAY(CU560,10),"-")</f>
        <v>-</v>
      </c>
      <c r="DA560" s="24" t="str">
        <f>IF(CX560&gt;0,WORKDAY(CV560,10),"-")</f>
        <v>-</v>
      </c>
      <c r="DB560" s="24"/>
      <c r="DC560" s="5"/>
      <c r="DD560" s="24" t="str">
        <f>IF(DC560&gt;0,WORKDAY(CZ560,10),"-")</f>
        <v>-</v>
      </c>
      <c r="DE560" s="24" t="str">
        <f>IF(DC560&gt;0,WORKDAY(DA560,10),"-")</f>
        <v>-</v>
      </c>
      <c r="DF560" s="5"/>
      <c r="DG560" s="5"/>
      <c r="DH560" s="54"/>
      <c r="DI560" s="24" t="str">
        <f>IF(DG560&gt;0,WORKDAY(DD560,10),"-")</f>
        <v>-</v>
      </c>
      <c r="DJ560" s="24" t="str">
        <f>IF(DG560&gt;0,WORKDAY(DE560,10),"-")</f>
        <v>-</v>
      </c>
      <c r="DK560" s="5"/>
      <c r="DL560" s="5"/>
      <c r="DM560" s="24" t="str">
        <f>IF(DL560&gt;0,WORKDAY(DI560,10),"-")</f>
        <v>-</v>
      </c>
      <c r="DN560" s="24" t="str">
        <f>IF(DL560&gt;0,WORKDAY(DJ560,10),"-")</f>
        <v>-</v>
      </c>
      <c r="DO560" s="5"/>
      <c r="DP560" s="5"/>
      <c r="DQ560" s="54"/>
      <c r="DR560" s="24" t="str">
        <f>IF(DP560&gt;0,WORKDAY(DM560,10),"-")</f>
        <v>-</v>
      </c>
      <c r="DS560" s="24" t="str">
        <f>IF(DP560&gt;0,WORKDAY(DN560,10),"-")</f>
        <v>-</v>
      </c>
      <c r="DT560" s="5"/>
      <c r="DU560" s="5"/>
      <c r="DV560" s="24" t="str">
        <f>IF(DU560&gt;0,WORKDAY(DR560,10),"-")</f>
        <v>-</v>
      </c>
      <c r="DW560" s="24" t="str">
        <f>IF(DU560&gt;0,WORKDAY(DS560,10),"-")</f>
        <v>-</v>
      </c>
      <c r="DX560" s="5"/>
      <c r="DY560" s="5"/>
      <c r="DZ560" s="54"/>
      <c r="EA560" s="24" t="str">
        <f>IF(DY560&gt;0,WORKDAY(DV560,10),"-")</f>
        <v>-</v>
      </c>
      <c r="EB560" s="24" t="str">
        <f>IF(DY560&gt;0,WORKDAY(DW560,10),"-")</f>
        <v>-</v>
      </c>
      <c r="EC560" s="5"/>
      <c r="ED560" s="5"/>
      <c r="EE560" s="24" t="str">
        <f>IF(ED560&gt;0,WORKDAY(EA560,10),"-")</f>
        <v>-</v>
      </c>
      <c r="EF560" s="24" t="str">
        <f>IF(ED560&gt;0,WORKDAY(EB560,10),"-")</f>
        <v>-</v>
      </c>
      <c r="EG560" s="5"/>
      <c r="EH560" s="5"/>
      <c r="EI560" s="54"/>
      <c r="EJ560" s="24" t="str">
        <f>IF(EH560&gt;0,WORKDAY(EE560,10),"-")</f>
        <v>-</v>
      </c>
      <c r="EK560" s="24" t="str">
        <f>IF(EH560&gt;0,WORKDAY(EF560,10),"-")</f>
        <v>-</v>
      </c>
      <c r="EL560" s="5"/>
      <c r="EM560" s="5"/>
      <c r="EN560" s="24" t="str">
        <f>IF(EM560&gt;0,WORKDAY(EJ560,10),"-")</f>
        <v>-</v>
      </c>
      <c r="EO560" s="24" t="str">
        <f>IF(EM560&gt;0,WORKDAY(EK560,10),"-")</f>
        <v>-</v>
      </c>
      <c r="EP560" s="5"/>
      <c r="EQ560" s="5"/>
      <c r="ER560" s="54"/>
      <c r="ES560" s="54"/>
      <c r="ET560" s="54"/>
      <c r="EU560" s="54"/>
      <c r="EV560" s="54"/>
      <c r="EW560" s="24"/>
      <c r="EX560" s="24"/>
      <c r="EY560" s="167"/>
      <c r="EZ560" s="167"/>
      <c r="FA560" s="193"/>
      <c r="FB560" s="214">
        <v>44232</v>
      </c>
      <c r="FC560" s="214">
        <f ca="1">IF(BK560&gt;0,IF(DC560&gt;0,WORKDAY(DB560,20),IF(CT560&gt;0,WORKDAY(CS560,30),IF(CO560&gt;0,WORKDAY(CN560,40),FB560))),"-")</f>
        <v>44232</v>
      </c>
      <c r="FD560" s="167"/>
      <c r="FE560" s="167"/>
      <c r="FF560" s="24" t="str">
        <f>IF(FE560&gt;0,WORKDAY(FB560,10),"-")</f>
        <v>-</v>
      </c>
      <c r="FG560" s="24" t="str">
        <f>IF(FE560&gt;0,WORKDAY(FC560,10),"-")</f>
        <v>-</v>
      </c>
      <c r="FH560" s="5"/>
      <c r="FI560" s="5"/>
      <c r="FJ560" s="34"/>
      <c r="FK560" s="24"/>
      <c r="FL560" s="24">
        <f>FK560</f>
        <v>0</v>
      </c>
      <c r="FM560" s="5"/>
      <c r="FN560" s="5"/>
      <c r="FO560" s="24" t="str">
        <f>IF(FN560&gt;0,WORKDAY(FK560,10),"-")</f>
        <v>-</v>
      </c>
      <c r="FP560" s="24" t="str">
        <f>IF(FN560&gt;0,WORKDAY(FL560,10),"-")</f>
        <v>-</v>
      </c>
      <c r="FQ560" s="5"/>
      <c r="FR560" s="5"/>
      <c r="FS560" s="54"/>
      <c r="FT560" s="24"/>
      <c r="FU560" s="24">
        <f>FT560</f>
        <v>0</v>
      </c>
      <c r="FV560" s="5"/>
      <c r="FW560" s="5"/>
      <c r="FX560" s="24" t="str">
        <f>IF(FW560&gt;0,WORKDAY(FT560,10),"-")</f>
        <v>-</v>
      </c>
      <c r="FY560" s="24" t="str">
        <f>IF(FW560&gt;0,WORKDAY(FU560,10),"-")</f>
        <v>-</v>
      </c>
      <c r="FZ560" s="5"/>
      <c r="GA560" s="5"/>
      <c r="GB560" s="54"/>
      <c r="GC560" s="54"/>
      <c r="GD560" s="54"/>
      <c r="GE560" s="54"/>
      <c r="GF560" s="54"/>
      <c r="GG560" s="54"/>
      <c r="GH560" s="54"/>
      <c r="GI560" s="54"/>
      <c r="GJ560" s="54"/>
      <c r="GK560" s="54"/>
      <c r="GL560" s="54"/>
      <c r="GM560" s="54"/>
      <c r="GN560" s="54"/>
      <c r="GO560" s="54"/>
      <c r="GP560" s="54"/>
      <c r="GQ560" s="54"/>
      <c r="GR560" s="54"/>
      <c r="GS560" s="54"/>
      <c r="GT560" s="54"/>
      <c r="GU560" s="54"/>
      <c r="GV560" s="54"/>
      <c r="GW560" s="54"/>
      <c r="GX560" s="54"/>
      <c r="GY560" s="54"/>
      <c r="GZ560" s="193"/>
      <c r="HA560" s="54"/>
      <c r="HB560" s="54"/>
      <c r="HC560" s="54"/>
      <c r="HD560" s="34">
        <f t="shared" ca="1" si="488"/>
        <v>1</v>
      </c>
      <c r="HE560" s="25">
        <f t="shared" ca="1" si="514"/>
        <v>6.8389057750759875E-4</v>
      </c>
      <c r="HF560" s="25">
        <f t="shared" ca="1" si="522"/>
        <v>1.5197568389057751E-3</v>
      </c>
      <c r="HG560" s="25">
        <f t="shared" ca="1" si="515"/>
        <v>9.0543259557344079E-4</v>
      </c>
      <c r="HH560" s="25">
        <f t="shared" ca="1" si="511"/>
        <v>2.012072434607646E-3</v>
      </c>
      <c r="HI560" s="25"/>
      <c r="HJ560" s="25"/>
      <c r="HK560" s="5"/>
      <c r="HL560" s="24">
        <f t="shared" ca="1" si="523"/>
        <v>44251</v>
      </c>
      <c r="HM560" s="107"/>
      <c r="HO560" s="204" t="str">
        <f t="shared" si="489"/>
        <v>ожидание A1</v>
      </c>
      <c r="HP560" s="204" t="str">
        <f t="shared" si="490"/>
        <v>не выгружено 00</v>
      </c>
      <c r="HQ560" s="182" t="str">
        <f t="shared" si="491"/>
        <v>выгружено A1</v>
      </c>
      <c r="HR560" s="182" t="str">
        <f t="shared" si="492"/>
        <v>ожидание A1</v>
      </c>
      <c r="HS560" s="182" t="b">
        <f t="shared" si="493"/>
        <v>0</v>
      </c>
      <c r="HT560" s="182" t="str">
        <f t="shared" si="494"/>
        <v>ожидание замечаний</v>
      </c>
      <c r="HU560" s="182" t="str">
        <f t="shared" si="495"/>
        <v>0055-P2-GA1-CPC-TRM-00663</v>
      </c>
      <c r="HV560" s="191">
        <f t="shared" si="496"/>
        <v>44251</v>
      </c>
      <c r="HW560" s="184" t="str">
        <f t="shared" si="497"/>
        <v>ожидание A1</v>
      </c>
      <c r="HX560" s="191" t="str">
        <f t="shared" si="498"/>
        <v>ожидание A1</v>
      </c>
      <c r="HY560" s="183"/>
      <c r="HZ560" s="182" t="str">
        <f t="shared" si="499"/>
        <v>выгружено</v>
      </c>
      <c r="IA560" s="182" t="str">
        <f t="shared" si="500"/>
        <v>A1</v>
      </c>
      <c r="IB560" s="182" t="str">
        <f t="shared" si="501"/>
        <v>ожидание замечаний к ревизии</v>
      </c>
      <c r="IC560" s="182" t="str">
        <f t="shared" si="502"/>
        <v>A1</v>
      </c>
      <c r="ID560" s="182" t="str">
        <f t="shared" si="503"/>
        <v>A1</v>
      </c>
      <c r="IE560" s="185" t="str">
        <f t="shared" si="504"/>
        <v>1</v>
      </c>
      <c r="IF560" s="135" t="s">
        <v>705</v>
      </c>
      <c r="IG560" s="181">
        <v>1</v>
      </c>
    </row>
    <row r="561" spans="1:289" s="57" customFormat="1" ht="42.75" hidden="1" customHeight="1">
      <c r="A561" s="6"/>
      <c r="B561" s="19" t="s">
        <v>156</v>
      </c>
      <c r="C561" s="19" t="s">
        <v>157</v>
      </c>
      <c r="D561" s="5"/>
      <c r="E561" s="5"/>
      <c r="F561" s="5"/>
      <c r="G561" s="5"/>
      <c r="H561" s="5" t="s">
        <v>727</v>
      </c>
      <c r="I561" s="5" t="s">
        <v>736</v>
      </c>
      <c r="J561" s="5"/>
      <c r="K561" s="5"/>
      <c r="L561" s="5"/>
      <c r="M561" s="5"/>
      <c r="N561" s="5"/>
      <c r="O561" s="5"/>
      <c r="P561" s="5" t="s">
        <v>746</v>
      </c>
      <c r="Q561" s="5" t="s">
        <v>748</v>
      </c>
      <c r="R561" s="5" t="s">
        <v>205</v>
      </c>
      <c r="S561" s="5" t="s">
        <v>357</v>
      </c>
      <c r="T561" s="5" t="s">
        <v>726</v>
      </c>
      <c r="U561" s="5" t="s">
        <v>158</v>
      </c>
      <c r="V561" s="5"/>
      <c r="W561" s="19" t="str">
        <f>CONCATENATE(X561,"-",Y561,"-",Z561,AA561,,AB561,"-",AC561)</f>
        <v>5-20-JECC-0001</v>
      </c>
      <c r="X561" s="19" t="s">
        <v>755</v>
      </c>
      <c r="Y561" s="19" t="s">
        <v>191</v>
      </c>
      <c r="Z561" s="19" t="s">
        <v>177</v>
      </c>
      <c r="AA561" s="19" t="s">
        <v>303</v>
      </c>
      <c r="AB561" s="19"/>
      <c r="AC561" s="19" t="s">
        <v>188</v>
      </c>
      <c r="AD561" s="5"/>
      <c r="AE561" s="19">
        <v>4</v>
      </c>
      <c r="AF561" s="19" t="s">
        <v>180</v>
      </c>
      <c r="AG561" s="19" t="s">
        <v>191</v>
      </c>
      <c r="AH561" s="19">
        <v>501</v>
      </c>
      <c r="AI561" s="19" t="s">
        <v>192</v>
      </c>
      <c r="AJ561" s="5"/>
      <c r="AK561" s="5"/>
      <c r="AL561" s="5" t="s">
        <v>123</v>
      </c>
      <c r="AM561" s="5"/>
      <c r="AN561" s="5" t="s">
        <v>170</v>
      </c>
      <c r="AO561" s="5" t="str">
        <f>CONCATENATE("0055-",B561,"-",C561,"-","4",".",AE561,".",AF561,".",AG561,".",AH561,"-",AL561,".",AN561,"-",AI561)</f>
        <v>0055-CPC-GA1-4.4.3.20.501-ASK1.SB-0002</v>
      </c>
      <c r="AP561" s="5" t="str">
        <f>CONCATENATE("0055-",B561,"-",C561,"-","4",".",AE561,".",AF561,".",AG561,".",AH561,"-",AL561,"-",AN561,"-",AI561,"_",BD561,"_",U561)</f>
        <v>0055-CPC-GA1-4.4.3.20.501-ASK1-SB-0002_A1_ER</v>
      </c>
      <c r="AQ561" s="13" t="s">
        <v>513</v>
      </c>
      <c r="AR561" s="13" t="s">
        <v>515</v>
      </c>
      <c r="AS561" s="13"/>
      <c r="AT561" s="13"/>
      <c r="AU561" s="13" t="s">
        <v>321</v>
      </c>
      <c r="AV561" s="13" t="s">
        <v>336</v>
      </c>
      <c r="AW561" s="13" t="str">
        <f>CONCATENATE(AQ561," ",AS561,CHAR(10),W561,CHAR(10),AU561)</f>
        <v>AUCS Control Cabinet 
5-20-JECC-0001
Electrical circuits</v>
      </c>
      <c r="AX561" s="13" t="str">
        <f>CONCATENATE(AR561," ",AT561,CHAR(10),W561,CHAR(10),AV561)</f>
        <v>Шкаф системный АСУ Э 
5-20-JECC-0001
Схема электрическая принципиальная</v>
      </c>
      <c r="AY561" s="5"/>
      <c r="AZ561" s="5" t="s">
        <v>490</v>
      </c>
      <c r="BA561" s="167" t="s">
        <v>489</v>
      </c>
      <c r="BB561" s="5" t="str">
        <f>IF(FW561&gt;0,"02",IF(FN561&gt;0,"01",IF(FE561&gt;0,"00",IF(EM561&gt;0,"G1",IF(ED561&gt;0,"F1",IF(DU561&gt;0,"E1",IF(DL561&gt;0,"D1",IF(DC561&gt;0,"C1",IF(CT561&gt;0,"B1",IF(BM561&gt;0,"A1","-"))))))))))</f>
        <v>A1</v>
      </c>
      <c r="BC561" s="167" t="str">
        <f t="shared" si="526"/>
        <v>IFR</v>
      </c>
      <c r="BD561" s="5" t="str">
        <f t="shared" si="527"/>
        <v>A1</v>
      </c>
      <c r="BE561" s="5"/>
      <c r="BF561" s="5"/>
      <c r="BG561" s="12"/>
      <c r="BH561" s="5"/>
      <c r="BI561" s="5"/>
      <c r="BJ561" s="54">
        <f>FB561-(28+15)</f>
        <v>44189</v>
      </c>
      <c r="BK561" s="54">
        <f ca="1">IF(BM561&gt;0,BL561,IF(BJ561&lt;TODAY(),WORKDAY(TODAY(),10),BJ561))</f>
        <v>44251</v>
      </c>
      <c r="BL561" s="193">
        <v>44251</v>
      </c>
      <c r="BM561" s="167" t="s">
        <v>786</v>
      </c>
      <c r="BN561" s="167"/>
      <c r="BO561" s="167"/>
      <c r="BP561" s="167"/>
      <c r="BQ561" s="167"/>
      <c r="BR561" s="157"/>
      <c r="BS561" s="157"/>
      <c r="BT561" s="157"/>
      <c r="BU561" s="157"/>
      <c r="BV561" s="157"/>
      <c r="BW561" s="147"/>
      <c r="BX561" s="147"/>
      <c r="BY561" s="147"/>
      <c r="BZ561" s="147"/>
      <c r="CA561" s="147"/>
      <c r="CB561" s="125"/>
      <c r="CC561" s="125"/>
      <c r="CD561" s="125"/>
      <c r="CE561" s="125"/>
      <c r="CF561" s="125"/>
      <c r="CG561" s="125"/>
      <c r="CH561" s="125"/>
      <c r="CI561" s="125"/>
      <c r="CJ561" s="125"/>
      <c r="CK561" s="125"/>
      <c r="CL561" s="24">
        <f>WORKDAY(BJ561,20)</f>
        <v>44217</v>
      </c>
      <c r="CM561" s="24">
        <f ca="1">IF(BM561&gt;0,WORKDAY(BK561,10),"-")</f>
        <v>44265</v>
      </c>
      <c r="CN561" s="54"/>
      <c r="CO561" s="117"/>
      <c r="CP561" s="34"/>
      <c r="CQ561" s="24">
        <f>WORKDAY(CL561,10)</f>
        <v>44231</v>
      </c>
      <c r="CR561" s="24" t="str">
        <f>IF(CO561&gt;0,WORKDAY(CM561,10),"-")</f>
        <v>-</v>
      </c>
      <c r="CS561" s="54"/>
      <c r="CT561" s="5"/>
      <c r="CU561" s="24" t="str">
        <f>IF(CT561&gt;0,WORKDAY(CQ561,10),"-")</f>
        <v>-</v>
      </c>
      <c r="CV561" s="24" t="str">
        <f>IF(CT561&gt;0,WORKDAY(CR561,10),"-")</f>
        <v>-</v>
      </c>
      <c r="CW561" s="54"/>
      <c r="CX561" s="5"/>
      <c r="CY561" s="34"/>
      <c r="CZ561" s="24" t="str">
        <f>IF(CX561&gt;0,WORKDAY(CU561,10),"-")</f>
        <v>-</v>
      </c>
      <c r="DA561" s="24" t="str">
        <f>IF(CX561&gt;0,WORKDAY(CV561,10),"-")</f>
        <v>-</v>
      </c>
      <c r="DB561" s="24"/>
      <c r="DC561" s="5"/>
      <c r="DD561" s="24" t="str">
        <f>IF(DC561&gt;0,WORKDAY(CZ561,10),"-")</f>
        <v>-</v>
      </c>
      <c r="DE561" s="24" t="str">
        <f>IF(DC561&gt;0,WORKDAY(DA561,10),"-")</f>
        <v>-</v>
      </c>
      <c r="DF561" s="5"/>
      <c r="DG561" s="5"/>
      <c r="DH561" s="54"/>
      <c r="DI561" s="24" t="str">
        <f>IF(DG561&gt;0,WORKDAY(DD561,10),"-")</f>
        <v>-</v>
      </c>
      <c r="DJ561" s="24" t="str">
        <f>IF(DG561&gt;0,WORKDAY(DE561,10),"-")</f>
        <v>-</v>
      </c>
      <c r="DK561" s="5"/>
      <c r="DL561" s="5"/>
      <c r="DM561" s="24" t="str">
        <f>IF(DL561&gt;0,WORKDAY(DI561,10),"-")</f>
        <v>-</v>
      </c>
      <c r="DN561" s="24" t="str">
        <f>IF(DL561&gt;0,WORKDAY(DJ561,10),"-")</f>
        <v>-</v>
      </c>
      <c r="DO561" s="5"/>
      <c r="DP561" s="5"/>
      <c r="DQ561" s="54"/>
      <c r="DR561" s="24" t="str">
        <f>IF(DP561&gt;0,WORKDAY(DM561,10),"-")</f>
        <v>-</v>
      </c>
      <c r="DS561" s="24" t="str">
        <f>IF(DP561&gt;0,WORKDAY(DN561,10),"-")</f>
        <v>-</v>
      </c>
      <c r="DT561" s="5"/>
      <c r="DU561" s="5"/>
      <c r="DV561" s="24" t="str">
        <f>IF(DU561&gt;0,WORKDAY(DR561,10),"-")</f>
        <v>-</v>
      </c>
      <c r="DW561" s="24" t="str">
        <f>IF(DU561&gt;0,WORKDAY(DS561,10),"-")</f>
        <v>-</v>
      </c>
      <c r="DX561" s="5"/>
      <c r="DY561" s="5"/>
      <c r="DZ561" s="54"/>
      <c r="EA561" s="24" t="str">
        <f>IF(DY561&gt;0,WORKDAY(DV561,10),"-")</f>
        <v>-</v>
      </c>
      <c r="EB561" s="24" t="str">
        <f>IF(DY561&gt;0,WORKDAY(DW561,10),"-")</f>
        <v>-</v>
      </c>
      <c r="EC561" s="5"/>
      <c r="ED561" s="5"/>
      <c r="EE561" s="24" t="str">
        <f>IF(ED561&gt;0,WORKDAY(EA561,10),"-")</f>
        <v>-</v>
      </c>
      <c r="EF561" s="24" t="str">
        <f>IF(ED561&gt;0,WORKDAY(EB561,10),"-")</f>
        <v>-</v>
      </c>
      <c r="EG561" s="5"/>
      <c r="EH561" s="5"/>
      <c r="EI561" s="54"/>
      <c r="EJ561" s="24" t="str">
        <f>IF(EH561&gt;0,WORKDAY(EE561,10),"-")</f>
        <v>-</v>
      </c>
      <c r="EK561" s="24" t="str">
        <f>IF(EH561&gt;0,WORKDAY(EF561,10),"-")</f>
        <v>-</v>
      </c>
      <c r="EL561" s="5"/>
      <c r="EM561" s="5"/>
      <c r="EN561" s="24" t="str">
        <f>IF(EM561&gt;0,WORKDAY(EJ561,10),"-")</f>
        <v>-</v>
      </c>
      <c r="EO561" s="24" t="str">
        <f>IF(EM561&gt;0,WORKDAY(EK561,10),"-")</f>
        <v>-</v>
      </c>
      <c r="EP561" s="5"/>
      <c r="EQ561" s="5"/>
      <c r="ER561" s="54"/>
      <c r="ES561" s="54"/>
      <c r="ET561" s="54"/>
      <c r="EU561" s="54"/>
      <c r="EV561" s="54"/>
      <c r="EW561" s="24"/>
      <c r="EX561" s="24"/>
      <c r="EY561" s="167"/>
      <c r="EZ561" s="167"/>
      <c r="FA561" s="193"/>
      <c r="FB561" s="214">
        <v>44232</v>
      </c>
      <c r="FC561" s="214">
        <f ca="1">IF(BK561&gt;0,IF(DC561&gt;0,WORKDAY(DB561,20),IF(CT561&gt;0,WORKDAY(CS561,30),IF(CO561&gt;0,WORKDAY(CN561,40),FB561))),"-")</f>
        <v>44232</v>
      </c>
      <c r="FD561" s="167"/>
      <c r="FE561" s="167"/>
      <c r="FF561" s="24" t="str">
        <f>IF(FE561&gt;0,WORKDAY(FB561,10),"-")</f>
        <v>-</v>
      </c>
      <c r="FG561" s="24" t="str">
        <f>IF(FE561&gt;0,WORKDAY(FC561,10),"-")</f>
        <v>-</v>
      </c>
      <c r="FH561" s="5"/>
      <c r="FI561" s="5"/>
      <c r="FJ561" s="34"/>
      <c r="FK561" s="24"/>
      <c r="FL561" s="24">
        <f>FK561</f>
        <v>0</v>
      </c>
      <c r="FM561" s="5"/>
      <c r="FN561" s="5"/>
      <c r="FO561" s="24" t="str">
        <f>IF(FN561&gt;0,WORKDAY(FK561,10),"-")</f>
        <v>-</v>
      </c>
      <c r="FP561" s="24" t="str">
        <f>IF(FN561&gt;0,WORKDAY(FL561,10),"-")</f>
        <v>-</v>
      </c>
      <c r="FQ561" s="5"/>
      <c r="FR561" s="5"/>
      <c r="FS561" s="54"/>
      <c r="FT561" s="24"/>
      <c r="FU561" s="24">
        <f>FT561</f>
        <v>0</v>
      </c>
      <c r="FV561" s="5"/>
      <c r="FW561" s="5"/>
      <c r="FX561" s="24" t="str">
        <f>IF(FW561&gt;0,WORKDAY(FT561,10),"-")</f>
        <v>-</v>
      </c>
      <c r="FY561" s="24" t="str">
        <f>IF(FW561&gt;0,WORKDAY(FU561,10),"-")</f>
        <v>-</v>
      </c>
      <c r="FZ561" s="5"/>
      <c r="GA561" s="5"/>
      <c r="GB561" s="54"/>
      <c r="GC561" s="54"/>
      <c r="GD561" s="54"/>
      <c r="GE561" s="54"/>
      <c r="GF561" s="54"/>
      <c r="GG561" s="54"/>
      <c r="GH561" s="54"/>
      <c r="GI561" s="54"/>
      <c r="GJ561" s="54"/>
      <c r="GK561" s="54"/>
      <c r="GL561" s="54"/>
      <c r="GM561" s="54"/>
      <c r="GN561" s="54"/>
      <c r="GO561" s="54"/>
      <c r="GP561" s="54"/>
      <c r="GQ561" s="54"/>
      <c r="GR561" s="54"/>
      <c r="GS561" s="54"/>
      <c r="GT561" s="54"/>
      <c r="GU561" s="54"/>
      <c r="GV561" s="54"/>
      <c r="GW561" s="54"/>
      <c r="GX561" s="54"/>
      <c r="GY561" s="54"/>
      <c r="GZ561" s="193"/>
      <c r="HA561" s="54"/>
      <c r="HB561" s="54"/>
      <c r="HC561" s="54"/>
      <c r="HD561" s="34">
        <f t="shared" ca="1" si="488"/>
        <v>1</v>
      </c>
      <c r="HE561" s="25">
        <f t="shared" ca="1" si="514"/>
        <v>6.8389057750759875E-4</v>
      </c>
      <c r="HF561" s="25">
        <f t="shared" ca="1" si="522"/>
        <v>1.5197568389057751E-3</v>
      </c>
      <c r="HG561" s="25">
        <f t="shared" ca="1" si="515"/>
        <v>9.0543259557344079E-4</v>
      </c>
      <c r="HH561" s="25">
        <f t="shared" ca="1" si="511"/>
        <v>2.012072434607646E-3</v>
      </c>
      <c r="HI561" s="25"/>
      <c r="HJ561" s="25"/>
      <c r="HK561" s="5"/>
      <c r="HL561" s="24">
        <f t="shared" ca="1" si="523"/>
        <v>44251</v>
      </c>
      <c r="HM561" s="107"/>
      <c r="HO561" s="204" t="str">
        <f t="shared" si="489"/>
        <v>ожидание A1</v>
      </c>
      <c r="HP561" s="204" t="str">
        <f t="shared" si="490"/>
        <v>не выгружено 00</v>
      </c>
      <c r="HQ561" s="182" t="str">
        <f t="shared" si="491"/>
        <v>выгружено A1</v>
      </c>
      <c r="HR561" s="182" t="str">
        <f t="shared" si="492"/>
        <v>ожидание A1</v>
      </c>
      <c r="HS561" s="182" t="b">
        <f t="shared" si="493"/>
        <v>0</v>
      </c>
      <c r="HT561" s="182" t="str">
        <f t="shared" si="494"/>
        <v>ожидание замечаний</v>
      </c>
      <c r="HU561" s="182" t="str">
        <f t="shared" si="495"/>
        <v>0055-P2-GA1-CPC-TRM-00663</v>
      </c>
      <c r="HV561" s="191">
        <f t="shared" si="496"/>
        <v>44251</v>
      </c>
      <c r="HW561" s="184" t="str">
        <f t="shared" si="497"/>
        <v>ожидание A1</v>
      </c>
      <c r="HX561" s="191" t="str">
        <f t="shared" si="498"/>
        <v>ожидание A1</v>
      </c>
      <c r="HY561" s="183"/>
      <c r="HZ561" s="182" t="str">
        <f t="shared" si="499"/>
        <v>выгружено</v>
      </c>
      <c r="IA561" s="182" t="str">
        <f t="shared" si="500"/>
        <v>A1</v>
      </c>
      <c r="IB561" s="182" t="str">
        <f t="shared" si="501"/>
        <v>ожидание замечаний к ревизии</v>
      </c>
      <c r="IC561" s="182" t="str">
        <f t="shared" si="502"/>
        <v>A1</v>
      </c>
      <c r="ID561" s="182" t="str">
        <f t="shared" si="503"/>
        <v>A1</v>
      </c>
      <c r="IE561" s="185" t="str">
        <f t="shared" si="504"/>
        <v>1</v>
      </c>
      <c r="IF561" s="135" t="s">
        <v>705</v>
      </c>
      <c r="IG561" s="181">
        <v>1</v>
      </c>
    </row>
    <row r="562" spans="1:289" s="57" customFormat="1" ht="42.75" hidden="1" customHeight="1">
      <c r="A562" s="6"/>
      <c r="B562" s="19" t="s">
        <v>156</v>
      </c>
      <c r="C562" s="19" t="s">
        <v>157</v>
      </c>
      <c r="D562" s="5"/>
      <c r="E562" s="5"/>
      <c r="F562" s="5"/>
      <c r="G562" s="5"/>
      <c r="H562" s="5" t="s">
        <v>727</v>
      </c>
      <c r="I562" s="5" t="s">
        <v>736</v>
      </c>
      <c r="J562" s="5"/>
      <c r="K562" s="5"/>
      <c r="L562" s="5"/>
      <c r="M562" s="5"/>
      <c r="N562" s="5"/>
      <c r="O562" s="5"/>
      <c r="P562" s="5" t="s">
        <v>746</v>
      </c>
      <c r="Q562" s="5" t="s">
        <v>748</v>
      </c>
      <c r="R562" s="5" t="s">
        <v>205</v>
      </c>
      <c r="S562" s="5" t="s">
        <v>357</v>
      </c>
      <c r="T562" s="5" t="s">
        <v>726</v>
      </c>
      <c r="U562" s="5" t="s">
        <v>158</v>
      </c>
      <c r="V562" s="5"/>
      <c r="W562" s="19" t="str">
        <f>CONCATENATE(X562,"-",Y562,"-",Z562,AA562,,AB562,"-",AC562)</f>
        <v>5-20-JECC-0001</v>
      </c>
      <c r="X562" s="19" t="s">
        <v>755</v>
      </c>
      <c r="Y562" s="19" t="s">
        <v>191</v>
      </c>
      <c r="Z562" s="19" t="s">
        <v>177</v>
      </c>
      <c r="AA562" s="19" t="s">
        <v>303</v>
      </c>
      <c r="AB562" s="19"/>
      <c r="AC562" s="19" t="s">
        <v>188</v>
      </c>
      <c r="AD562" s="5"/>
      <c r="AE562" s="19">
        <v>4</v>
      </c>
      <c r="AF562" s="19" t="s">
        <v>180</v>
      </c>
      <c r="AG562" s="19" t="s">
        <v>191</v>
      </c>
      <c r="AH562" s="19">
        <v>501</v>
      </c>
      <c r="AI562" s="19" t="s">
        <v>192</v>
      </c>
      <c r="AJ562" s="5"/>
      <c r="AK562" s="5"/>
      <c r="AL562" s="5" t="s">
        <v>123</v>
      </c>
      <c r="AM562" s="5"/>
      <c r="AN562" s="5" t="s">
        <v>546</v>
      </c>
      <c r="AO562" s="5" t="str">
        <f>CONCATENATE("0055-",B562,"-",C562,"-","4",".",AE562,".",AF562,".",AG562,".",AH562,"-",AL562,".",AN562,"-",AI562)</f>
        <v>0055-CPC-GA1-4.4.3.20.501-ASK1.JH-0002</v>
      </c>
      <c r="AP562" s="5" t="str">
        <f>CONCATENATE("0055-",B562,"-",C562,"-","4",".",AE562,".",AF562,".",AG562,".",AH562,"-",AL562,"-",AN562,"-",AI562,"_",BD562,"_",U562)</f>
        <v>0055-CPC-GA1-4.4.3.20.501-ASK1-JH-0002_-_ER</v>
      </c>
      <c r="AQ562" s="13" t="s">
        <v>513</v>
      </c>
      <c r="AR562" s="13" t="s">
        <v>515</v>
      </c>
      <c r="AS562" s="13"/>
      <c r="AT562" s="13"/>
      <c r="AU562" s="13" t="s">
        <v>286</v>
      </c>
      <c r="AV562" s="13" t="s">
        <v>287</v>
      </c>
      <c r="AW562" s="13" t="str">
        <f>CONCATENATE(AQ562," ",AS562,CHAR(10),W562,CHAR(10),AU562)</f>
        <v>AUCS Control Cabinet 
5-20-JECC-0001
Passport</v>
      </c>
      <c r="AX562" s="13" t="str">
        <f>CONCATENATE(AR562," ",AT562,CHAR(10),W562,CHAR(10),AV562)</f>
        <v>Шкаф системный АСУ Э 
5-20-JECC-0001
Паспорт</v>
      </c>
      <c r="AY562" s="5"/>
      <c r="AZ562" s="5" t="s">
        <v>490</v>
      </c>
      <c r="BA562" s="5" t="s">
        <v>489</v>
      </c>
      <c r="BB562" s="5" t="str">
        <f>IF(FW562&gt;0,"02",IF(FN562&gt;0,"01",IF(FE562&gt;0,"00",IF(EM562&gt;0,"G1",IF(ED562&gt;0,"F1",IF(DU562&gt;0,"E1",IF(DL562&gt;0,"D1",IF(DC562&gt;0,"C1",IF(CT562&gt;0,"B1",IF(BM562&gt;0,"A1","-"))))))))))</f>
        <v>-</v>
      </c>
      <c r="BC562" s="167" t="str">
        <f t="shared" si="526"/>
        <v>-</v>
      </c>
      <c r="BD562" s="5" t="str">
        <f t="shared" si="527"/>
        <v>-</v>
      </c>
      <c r="BE562" s="5"/>
      <c r="BF562" s="5"/>
      <c r="BG562" s="12"/>
      <c r="BH562" s="5"/>
      <c r="BI562" s="5"/>
      <c r="BJ562" s="54">
        <f>FB562-(28+15)</f>
        <v>44227</v>
      </c>
      <c r="BK562" s="54">
        <f ca="1">IF(BM562&gt;0,BL562,IF(BJ562&lt;TODAY(),WORKDAY(TODAY(),10),BJ562))</f>
        <v>44294</v>
      </c>
      <c r="BL562" s="54"/>
      <c r="BM562" s="5"/>
      <c r="BN562" s="167"/>
      <c r="BO562" s="167"/>
      <c r="BP562" s="167"/>
      <c r="BQ562" s="167"/>
      <c r="BR562" s="157"/>
      <c r="BS562" s="157"/>
      <c r="BT562" s="157"/>
      <c r="BU562" s="157"/>
      <c r="BV562" s="157"/>
      <c r="BW562" s="147"/>
      <c r="BX562" s="147"/>
      <c r="BY562" s="147"/>
      <c r="BZ562" s="147"/>
      <c r="CA562" s="147"/>
      <c r="CB562" s="125"/>
      <c r="CC562" s="125"/>
      <c r="CD562" s="125"/>
      <c r="CE562" s="125"/>
      <c r="CF562" s="125"/>
      <c r="CG562" s="125"/>
      <c r="CH562" s="125"/>
      <c r="CI562" s="125"/>
      <c r="CJ562" s="125"/>
      <c r="CK562" s="125"/>
      <c r="CL562" s="24">
        <f>WORKDAY(BJ562,20)</f>
        <v>44253</v>
      </c>
      <c r="CM562" s="24" t="str">
        <f>IF(BM562&gt;0,WORKDAY(BK562,10),"-")</f>
        <v>-</v>
      </c>
      <c r="CN562" s="54"/>
      <c r="CO562" s="117"/>
      <c r="CP562" s="34">
        <v>3</v>
      </c>
      <c r="CQ562" s="24">
        <f>WORKDAY(CL562,10)</f>
        <v>44267</v>
      </c>
      <c r="CR562" s="24" t="str">
        <f>IF(CO562&gt;0,WORKDAY(CM562,10),"-")</f>
        <v>-</v>
      </c>
      <c r="CS562" s="54"/>
      <c r="CT562" s="5"/>
      <c r="CU562" s="24" t="str">
        <f>IF(CT562&gt;0,WORKDAY(CQ562,10),"-")</f>
        <v>-</v>
      </c>
      <c r="CV562" s="24" t="str">
        <f>IF(CT562&gt;0,WORKDAY(CR562,10),"-")</f>
        <v>-</v>
      </c>
      <c r="CW562" s="54"/>
      <c r="CX562" s="5"/>
      <c r="CY562" s="34"/>
      <c r="CZ562" s="24" t="str">
        <f>IF(CX562&gt;0,WORKDAY(CU562,10),"-")</f>
        <v>-</v>
      </c>
      <c r="DA562" s="24" t="str">
        <f>IF(CX562&gt;0,WORKDAY(CV562,10),"-")</f>
        <v>-</v>
      </c>
      <c r="DB562" s="24"/>
      <c r="DC562" s="5"/>
      <c r="DD562" s="24" t="str">
        <f>IF(DC562&gt;0,WORKDAY(CZ562,10),"-")</f>
        <v>-</v>
      </c>
      <c r="DE562" s="24" t="str">
        <f>IF(DC562&gt;0,WORKDAY(DA562,10),"-")</f>
        <v>-</v>
      </c>
      <c r="DF562" s="5"/>
      <c r="DG562" s="5"/>
      <c r="DH562" s="54"/>
      <c r="DI562" s="24" t="str">
        <f>IF(DG562&gt;0,WORKDAY(DD562,10),"-")</f>
        <v>-</v>
      </c>
      <c r="DJ562" s="24" t="str">
        <f>IF(DG562&gt;0,WORKDAY(DE562,10),"-")</f>
        <v>-</v>
      </c>
      <c r="DK562" s="5"/>
      <c r="DL562" s="5"/>
      <c r="DM562" s="24" t="str">
        <f>IF(DL562&gt;0,WORKDAY(DI562,10),"-")</f>
        <v>-</v>
      </c>
      <c r="DN562" s="24" t="str">
        <f>IF(DL562&gt;0,WORKDAY(DJ562,10),"-")</f>
        <v>-</v>
      </c>
      <c r="DO562" s="5"/>
      <c r="DP562" s="5"/>
      <c r="DQ562" s="54"/>
      <c r="DR562" s="24" t="str">
        <f>IF(DP562&gt;0,WORKDAY(DM562,10),"-")</f>
        <v>-</v>
      </c>
      <c r="DS562" s="24" t="str">
        <f>IF(DP562&gt;0,WORKDAY(DN562,10),"-")</f>
        <v>-</v>
      </c>
      <c r="DT562" s="5"/>
      <c r="DU562" s="5"/>
      <c r="DV562" s="24" t="str">
        <f>IF(DU562&gt;0,WORKDAY(DR562,10),"-")</f>
        <v>-</v>
      </c>
      <c r="DW562" s="24" t="str">
        <f>IF(DU562&gt;0,WORKDAY(DS562,10),"-")</f>
        <v>-</v>
      </c>
      <c r="DX562" s="5"/>
      <c r="DY562" s="5"/>
      <c r="DZ562" s="54"/>
      <c r="EA562" s="24" t="str">
        <f>IF(DY562&gt;0,WORKDAY(DV562,10),"-")</f>
        <v>-</v>
      </c>
      <c r="EB562" s="24" t="str">
        <f>IF(DY562&gt;0,WORKDAY(DW562,10),"-")</f>
        <v>-</v>
      </c>
      <c r="EC562" s="5"/>
      <c r="ED562" s="5"/>
      <c r="EE562" s="24" t="str">
        <f>IF(ED562&gt;0,WORKDAY(EA562,10),"-")</f>
        <v>-</v>
      </c>
      <c r="EF562" s="24" t="str">
        <f>IF(ED562&gt;0,WORKDAY(EB562,10),"-")</f>
        <v>-</v>
      </c>
      <c r="EG562" s="5"/>
      <c r="EH562" s="5"/>
      <c r="EI562" s="54"/>
      <c r="EJ562" s="24" t="str">
        <f>IF(EH562&gt;0,WORKDAY(EE562,10),"-")</f>
        <v>-</v>
      </c>
      <c r="EK562" s="24" t="str">
        <f>IF(EH562&gt;0,WORKDAY(EF562,10),"-")</f>
        <v>-</v>
      </c>
      <c r="EL562" s="5"/>
      <c r="EM562" s="5"/>
      <c r="EN562" s="24" t="str">
        <f>IF(EM562&gt;0,WORKDAY(EJ562,10),"-")</f>
        <v>-</v>
      </c>
      <c r="EO562" s="24" t="str">
        <f>IF(EM562&gt;0,WORKDAY(EK562,10),"-")</f>
        <v>-</v>
      </c>
      <c r="EP562" s="5"/>
      <c r="EQ562" s="5"/>
      <c r="ER562" s="54"/>
      <c r="ES562" s="54"/>
      <c r="ET562" s="54"/>
      <c r="EU562" s="54"/>
      <c r="EV562" s="54"/>
      <c r="EW562" s="24"/>
      <c r="EX562" s="24"/>
      <c r="EY562" s="167"/>
      <c r="EZ562" s="167"/>
      <c r="FA562" s="193"/>
      <c r="FB562" s="214">
        <v>44270</v>
      </c>
      <c r="FC562" s="214">
        <f ca="1">IF(BK562&gt;0,IF(DC562&gt;0,WORKDAY(DB562,20),IF(CT562&gt;0,WORKDAY(CS562,30),IF(CO562&gt;0,WORKDAY(CN562,40),FB562))),"-")</f>
        <v>44270</v>
      </c>
      <c r="FD562" s="167"/>
      <c r="FE562" s="167"/>
      <c r="FF562" s="24" t="str">
        <f>IF(FE562&gt;0,WORKDAY(FB562,10),"-")</f>
        <v>-</v>
      </c>
      <c r="FG562" s="24" t="str">
        <f>IF(FE562&gt;0,WORKDAY(FC562,10),"-")</f>
        <v>-</v>
      </c>
      <c r="FH562" s="167"/>
      <c r="FI562" s="167"/>
      <c r="FJ562" s="34">
        <v>1</v>
      </c>
      <c r="FK562" s="24"/>
      <c r="FL562" s="24">
        <f>FK562</f>
        <v>0</v>
      </c>
      <c r="FM562" s="5"/>
      <c r="FN562" s="5"/>
      <c r="FO562" s="24" t="str">
        <f>IF(FN562&gt;0,WORKDAY(FK562,10),"-")</f>
        <v>-</v>
      </c>
      <c r="FP562" s="24" t="str">
        <f>IF(FN562&gt;0,WORKDAY(FL562,10),"-")</f>
        <v>-</v>
      </c>
      <c r="FQ562" s="5"/>
      <c r="FR562" s="5"/>
      <c r="FS562" s="54"/>
      <c r="FT562" s="24"/>
      <c r="FU562" s="24">
        <f>FT562</f>
        <v>0</v>
      </c>
      <c r="FV562" s="5"/>
      <c r="FW562" s="5"/>
      <c r="FX562" s="24" t="str">
        <f>IF(FW562&gt;0,WORKDAY(FT562,10),"-")</f>
        <v>-</v>
      </c>
      <c r="FY562" s="24" t="str">
        <f>IF(FW562&gt;0,WORKDAY(FU562,10),"-")</f>
        <v>-</v>
      </c>
      <c r="FZ562" s="5"/>
      <c r="GA562" s="5"/>
      <c r="GB562" s="54"/>
      <c r="GC562" s="54"/>
      <c r="GD562" s="54"/>
      <c r="GE562" s="54"/>
      <c r="GF562" s="54"/>
      <c r="GG562" s="54"/>
      <c r="GH562" s="54"/>
      <c r="GI562" s="54"/>
      <c r="GJ562" s="54"/>
      <c r="GK562" s="54"/>
      <c r="GL562" s="54"/>
      <c r="GM562" s="54"/>
      <c r="GN562" s="54"/>
      <c r="GO562" s="54"/>
      <c r="GP562" s="54"/>
      <c r="GQ562" s="54"/>
      <c r="GR562" s="54"/>
      <c r="GS562" s="54"/>
      <c r="GT562" s="54"/>
      <c r="GU562" s="54"/>
      <c r="GV562" s="54"/>
      <c r="GW562" s="54"/>
      <c r="GX562" s="54"/>
      <c r="GY562" s="54"/>
      <c r="GZ562" s="193"/>
      <c r="HA562" s="54"/>
      <c r="HB562" s="54"/>
      <c r="HC562" s="54"/>
      <c r="HD562" s="34">
        <f t="shared" ca="1" si="488"/>
        <v>1</v>
      </c>
      <c r="HE562" s="25">
        <f t="shared" si="514"/>
        <v>0</v>
      </c>
      <c r="HF562" s="25">
        <f t="shared" ca="1" si="522"/>
        <v>1.5197568389057751E-3</v>
      </c>
      <c r="HG562" s="25">
        <f t="shared" si="515"/>
        <v>0</v>
      </c>
      <c r="HH562" s="25">
        <f t="shared" ca="1" si="511"/>
        <v>2.012072434607646E-3</v>
      </c>
      <c r="HI562" s="25"/>
      <c r="HJ562" s="25"/>
      <c r="HK562" s="5"/>
      <c r="HL562" s="24" t="str">
        <f t="shared" ca="1" si="523"/>
        <v>-</v>
      </c>
      <c r="HM562" s="107"/>
      <c r="HO562" s="204" t="str">
        <f t="shared" si="489"/>
        <v>не выгружено A1</v>
      </c>
      <c r="HP562" s="204" t="str">
        <f t="shared" si="490"/>
        <v>не выгружено 00</v>
      </c>
      <c r="HQ562" s="182" t="str">
        <f t="shared" si="491"/>
        <v>не выгружено A1</v>
      </c>
      <c r="HR562" s="182" t="str">
        <f t="shared" si="492"/>
        <v>не выгружено A1</v>
      </c>
      <c r="HS562" s="182" t="b">
        <f t="shared" si="493"/>
        <v>0</v>
      </c>
      <c r="HT562" s="182" t="str">
        <f t="shared" si="494"/>
        <v>не выгружено A1</v>
      </c>
      <c r="HU562" s="182" t="str">
        <f t="shared" si="495"/>
        <v>не выгружено A1</v>
      </c>
      <c r="HV562" s="191" t="str">
        <f t="shared" si="496"/>
        <v>не выгружено A1</v>
      </c>
      <c r="HW562" s="184" t="str">
        <f t="shared" si="497"/>
        <v>не выгружено A1</v>
      </c>
      <c r="HX562" s="191" t="str">
        <f t="shared" si="498"/>
        <v>не выгружено A1</v>
      </c>
      <c r="HY562" s="183"/>
      <c r="HZ562" s="182" t="str">
        <f t="shared" si="499"/>
        <v>не выгружено</v>
      </c>
      <c r="IA562" s="182" t="str">
        <f t="shared" si="500"/>
        <v>A1</v>
      </c>
      <c r="IB562" s="182" t="str">
        <f t="shared" si="501"/>
        <v>не выгружено</v>
      </c>
      <c r="IC562" s="182" t="str">
        <f t="shared" si="502"/>
        <v>A1</v>
      </c>
      <c r="ID562" s="182" t="str">
        <f t="shared" si="503"/>
        <v>A1</v>
      </c>
      <c r="IE562" s="185" t="str">
        <f t="shared" si="504"/>
        <v>выгрузить A1</v>
      </c>
      <c r="IF562" s="135" t="s">
        <v>705</v>
      </c>
      <c r="IG562" s="181">
        <v>1</v>
      </c>
    </row>
    <row r="563" spans="1:289" s="87" customFormat="1" ht="15" hidden="1" customHeight="1">
      <c r="A563" s="17"/>
      <c r="B563" s="20"/>
      <c r="C563" s="20"/>
      <c r="D563" s="18"/>
      <c r="E563" s="18"/>
      <c r="F563" s="18"/>
      <c r="G563" s="18"/>
      <c r="H563" s="18"/>
      <c r="I563" s="18"/>
      <c r="J563" s="18"/>
      <c r="K563" s="18"/>
      <c r="L563" s="18"/>
      <c r="M563" s="18"/>
      <c r="N563" s="18"/>
      <c r="O563" s="18"/>
      <c r="P563" s="18"/>
      <c r="Q563" s="18"/>
      <c r="R563" s="18"/>
      <c r="S563" s="18"/>
      <c r="T563" s="18"/>
      <c r="U563" s="18"/>
      <c r="V563" s="18"/>
      <c r="W563" s="20"/>
      <c r="X563" s="20"/>
      <c r="Y563" s="20"/>
      <c r="Z563" s="20"/>
      <c r="AA563" s="20"/>
      <c r="AB563" s="20"/>
      <c r="AC563" s="20"/>
      <c r="AD563" s="18"/>
      <c r="AE563" s="20"/>
      <c r="AF563" s="20"/>
      <c r="AG563" s="20"/>
      <c r="AH563" s="20"/>
      <c r="AI563" s="20"/>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71"/>
      <c r="BO563" s="171"/>
      <c r="BP563" s="171"/>
      <c r="BQ563" s="171"/>
      <c r="BR563" s="161"/>
      <c r="BS563" s="161"/>
      <c r="BT563" s="161"/>
      <c r="BU563" s="161"/>
      <c r="BV563" s="161"/>
      <c r="BW563" s="151"/>
      <c r="BX563" s="151"/>
      <c r="BY563" s="151"/>
      <c r="BZ563" s="151"/>
      <c r="CA563" s="151"/>
      <c r="CB563" s="129"/>
      <c r="CC563" s="129"/>
      <c r="CD563" s="129"/>
      <c r="CE563" s="129"/>
      <c r="CF563" s="129"/>
      <c r="CG563" s="129"/>
      <c r="CH563" s="129"/>
      <c r="CI563" s="129"/>
      <c r="CJ563" s="129"/>
      <c r="CK563" s="129"/>
      <c r="CL563" s="18"/>
      <c r="CM563" s="18"/>
      <c r="CN563" s="18"/>
      <c r="CO563" s="118"/>
      <c r="CP563" s="48"/>
      <c r="CQ563" s="18"/>
      <c r="CR563" s="18"/>
      <c r="CS563" s="18"/>
      <c r="CT563" s="18"/>
      <c r="CU563" s="18"/>
      <c r="CV563" s="18"/>
      <c r="CW563" s="18"/>
      <c r="CX563" s="18"/>
      <c r="CY563" s="34"/>
      <c r="CZ563" s="18"/>
      <c r="DA563" s="18"/>
      <c r="DB563" s="18"/>
      <c r="DC563" s="18"/>
      <c r="DD563" s="18"/>
      <c r="DE563" s="18"/>
      <c r="DF563" s="18"/>
      <c r="DG563" s="18"/>
      <c r="DH563" s="45"/>
      <c r="DI563" s="18"/>
      <c r="DJ563" s="18"/>
      <c r="DK563" s="18"/>
      <c r="DL563" s="18"/>
      <c r="DM563" s="18"/>
      <c r="DN563" s="18"/>
      <c r="DO563" s="18"/>
      <c r="DP563" s="18"/>
      <c r="DQ563" s="45"/>
      <c r="DR563" s="18"/>
      <c r="DS563" s="18"/>
      <c r="DT563" s="18"/>
      <c r="DU563" s="18"/>
      <c r="DV563" s="18"/>
      <c r="DW563" s="18"/>
      <c r="DX563" s="18"/>
      <c r="DY563" s="18"/>
      <c r="DZ563" s="45"/>
      <c r="EA563" s="18"/>
      <c r="EB563" s="18"/>
      <c r="EC563" s="18"/>
      <c r="ED563" s="18"/>
      <c r="EE563" s="18"/>
      <c r="EF563" s="18"/>
      <c r="EG563" s="18"/>
      <c r="EH563" s="18"/>
      <c r="EI563" s="45"/>
      <c r="EJ563" s="18"/>
      <c r="EK563" s="18"/>
      <c r="EL563" s="18"/>
      <c r="EM563" s="18"/>
      <c r="EN563" s="18"/>
      <c r="EO563" s="18"/>
      <c r="EP563" s="18"/>
      <c r="EQ563" s="18"/>
      <c r="ER563" s="45"/>
      <c r="ES563" s="110"/>
      <c r="ET563" s="110"/>
      <c r="EU563" s="110"/>
      <c r="EV563" s="110"/>
      <c r="EW563" s="192"/>
      <c r="EX563" s="192"/>
      <c r="EY563" s="192"/>
      <c r="EZ563" s="192"/>
      <c r="FA563" s="199"/>
      <c r="FB563" s="214"/>
      <c r="FC563" s="214"/>
      <c r="FD563" s="18"/>
      <c r="FE563" s="18"/>
      <c r="FF563" s="18"/>
      <c r="FG563" s="18"/>
      <c r="FH563" s="18"/>
      <c r="FI563" s="18"/>
      <c r="FJ563" s="34"/>
      <c r="FK563" s="18"/>
      <c r="FL563" s="18"/>
      <c r="FM563" s="18"/>
      <c r="FN563" s="18"/>
      <c r="FO563" s="18"/>
      <c r="FP563" s="18"/>
      <c r="FQ563" s="18"/>
      <c r="FR563" s="18"/>
      <c r="FS563" s="45"/>
      <c r="FT563" s="18"/>
      <c r="FU563" s="18"/>
      <c r="FV563" s="18"/>
      <c r="FW563" s="18"/>
      <c r="FX563" s="18"/>
      <c r="FY563" s="18"/>
      <c r="FZ563" s="18"/>
      <c r="GA563" s="18"/>
      <c r="GB563" s="45"/>
      <c r="GC563" s="110"/>
      <c r="GD563" s="110"/>
      <c r="GE563" s="110"/>
      <c r="GF563" s="110"/>
      <c r="GG563" s="110"/>
      <c r="GH563" s="110"/>
      <c r="GI563" s="110"/>
      <c r="GJ563" s="110"/>
      <c r="GK563" s="110"/>
      <c r="GL563" s="110"/>
      <c r="GM563" s="110"/>
      <c r="GN563" s="110"/>
      <c r="GO563" s="110"/>
      <c r="GP563" s="110"/>
      <c r="GQ563" s="110"/>
      <c r="GR563" s="110"/>
      <c r="GS563" s="110"/>
      <c r="GT563" s="110"/>
      <c r="GU563" s="110"/>
      <c r="GV563" s="110"/>
      <c r="GW563" s="110"/>
      <c r="GX563" s="110"/>
      <c r="GY563" s="45"/>
      <c r="GZ563" s="199"/>
      <c r="HA563" s="110"/>
      <c r="HB563" s="110"/>
      <c r="HC563" s="110"/>
      <c r="HD563" s="34">
        <f t="shared" si="488"/>
        <v>0</v>
      </c>
      <c r="HE563" s="25">
        <f t="shared" si="514"/>
        <v>0</v>
      </c>
      <c r="HF563" s="25">
        <f t="shared" si="522"/>
        <v>0</v>
      </c>
      <c r="HG563" s="25">
        <f t="shared" si="515"/>
        <v>0</v>
      </c>
      <c r="HH563" s="25">
        <f t="shared" si="511"/>
        <v>0</v>
      </c>
      <c r="HI563" s="25"/>
      <c r="HJ563" s="18"/>
      <c r="HK563" s="18"/>
      <c r="HL563" s="24" t="str">
        <f t="shared" si="523"/>
        <v>-</v>
      </c>
      <c r="HM563" s="107"/>
      <c r="HN563" s="85"/>
      <c r="HO563" s="204" t="str">
        <f t="shared" si="489"/>
        <v>---/---</v>
      </c>
      <c r="HP563" s="204" t="str">
        <f t="shared" si="490"/>
        <v>---/---</v>
      </c>
      <c r="HQ563" s="182" t="str">
        <f t="shared" si="491"/>
        <v>---/---</v>
      </c>
      <c r="HR563" s="182" t="str">
        <f t="shared" si="492"/>
        <v>---/---</v>
      </c>
      <c r="HS563" s="182" t="b">
        <f t="shared" si="493"/>
        <v>0</v>
      </c>
      <c r="HT563" s="182" t="str">
        <f t="shared" si="494"/>
        <v>---/---</v>
      </c>
      <c r="HU563" s="182" t="str">
        <f t="shared" si="495"/>
        <v>---/---</v>
      </c>
      <c r="HV563" s="191" t="str">
        <f t="shared" si="496"/>
        <v>---/---</v>
      </c>
      <c r="HW563" s="184" t="str">
        <f t="shared" si="497"/>
        <v>---/---</v>
      </c>
      <c r="HX563" s="191" t="str">
        <f t="shared" si="498"/>
        <v>---/---</v>
      </c>
      <c r="HY563" s="183"/>
      <c r="HZ563" s="182" t="str">
        <f t="shared" si="499"/>
        <v>---/---</v>
      </c>
      <c r="IA563" s="182" t="str">
        <f t="shared" si="500"/>
        <v>---/---</v>
      </c>
      <c r="IB563" s="182" t="str">
        <f t="shared" si="501"/>
        <v>---/---</v>
      </c>
      <c r="IC563" s="182" t="str">
        <f t="shared" si="502"/>
        <v>---/---</v>
      </c>
      <c r="ID563" s="182" t="str">
        <f t="shared" si="503"/>
        <v>---/---</v>
      </c>
      <c r="IE563" s="185" t="str">
        <f t="shared" si="504"/>
        <v>---/---</v>
      </c>
      <c r="IF563" s="135" t="s">
        <v>717</v>
      </c>
      <c r="IG563" s="181">
        <v>1</v>
      </c>
      <c r="IH563" s="85"/>
      <c r="II563" s="85"/>
      <c r="IJ563" s="85"/>
      <c r="IK563" s="85"/>
      <c r="IL563" s="85"/>
      <c r="IM563" s="85"/>
      <c r="IN563" s="85"/>
      <c r="IO563" s="85"/>
      <c r="IP563" s="85"/>
      <c r="IQ563" s="85"/>
      <c r="IR563" s="85"/>
      <c r="IS563" s="85"/>
      <c r="IT563" s="85"/>
      <c r="IU563" s="85"/>
      <c r="IV563" s="85"/>
      <c r="IW563" s="85"/>
      <c r="IX563" s="85"/>
      <c r="IY563" s="85"/>
      <c r="IZ563" s="85"/>
      <c r="JA563" s="85"/>
      <c r="JB563" s="85"/>
      <c r="JC563" s="85"/>
      <c r="JD563" s="85"/>
      <c r="JE563" s="85"/>
      <c r="JF563" s="85"/>
      <c r="JG563" s="85"/>
      <c r="JH563" s="85"/>
      <c r="JI563" s="85"/>
      <c r="JJ563" s="85"/>
      <c r="JK563" s="85"/>
      <c r="JL563" s="85"/>
      <c r="JM563" s="85"/>
      <c r="JN563" s="85"/>
      <c r="JO563" s="85"/>
      <c r="JP563" s="85"/>
      <c r="JQ563" s="85"/>
      <c r="JR563" s="85"/>
      <c r="JS563" s="85"/>
      <c r="JT563" s="85"/>
      <c r="JU563" s="85"/>
      <c r="JV563" s="85"/>
      <c r="JW563" s="85"/>
      <c r="JX563" s="85"/>
      <c r="JY563" s="85"/>
      <c r="JZ563" s="85"/>
      <c r="KA563" s="85"/>
      <c r="KB563" s="85"/>
      <c r="KC563" s="85"/>
    </row>
    <row r="564" spans="1:289" s="57" customFormat="1" ht="42.75" hidden="1" customHeight="1">
      <c r="A564" s="6"/>
      <c r="B564" s="19" t="s">
        <v>156</v>
      </c>
      <c r="C564" s="19" t="s">
        <v>157</v>
      </c>
      <c r="D564" s="5"/>
      <c r="E564" s="5"/>
      <c r="F564" s="5"/>
      <c r="G564" s="5"/>
      <c r="H564" s="5" t="s">
        <v>727</v>
      </c>
      <c r="I564" s="5" t="s">
        <v>736</v>
      </c>
      <c r="J564" s="5"/>
      <c r="K564" s="5"/>
      <c r="L564" s="5"/>
      <c r="M564" s="5"/>
      <c r="N564" s="5"/>
      <c r="O564" s="5"/>
      <c r="P564" s="5" t="s">
        <v>746</v>
      </c>
      <c r="Q564" s="5" t="s">
        <v>748</v>
      </c>
      <c r="R564" s="5" t="s">
        <v>205</v>
      </c>
      <c r="S564" s="5" t="s">
        <v>357</v>
      </c>
      <c r="T564" s="5" t="s">
        <v>726</v>
      </c>
      <c r="U564" s="5" t="s">
        <v>158</v>
      </c>
      <c r="V564" s="5"/>
      <c r="W564" s="19" t="str">
        <f>CONCATENATE(X564,"-",Y564,"-",Z564,AA564,,AB564,"-",AC564)</f>
        <v>5-20-JEMC-0001</v>
      </c>
      <c r="X564" s="19" t="s">
        <v>755</v>
      </c>
      <c r="Y564" s="19" t="s">
        <v>191</v>
      </c>
      <c r="Z564" s="19" t="s">
        <v>177</v>
      </c>
      <c r="AA564" s="19" t="s">
        <v>305</v>
      </c>
      <c r="AB564" s="19"/>
      <c r="AC564" s="19" t="s">
        <v>188</v>
      </c>
      <c r="AD564" s="5"/>
      <c r="AE564" s="19">
        <v>4</v>
      </c>
      <c r="AF564" s="19" t="s">
        <v>180</v>
      </c>
      <c r="AG564" s="19" t="s">
        <v>191</v>
      </c>
      <c r="AH564" s="19">
        <v>501</v>
      </c>
      <c r="AI564" s="19" t="s">
        <v>193</v>
      </c>
      <c r="AJ564" s="5"/>
      <c r="AK564" s="5"/>
      <c r="AL564" s="5" t="s">
        <v>123</v>
      </c>
      <c r="AM564" s="5"/>
      <c r="AN564" s="5" t="s">
        <v>167</v>
      </c>
      <c r="AO564" s="5" t="str">
        <f>CONCATENATE("0055-",B564,"-",C564,"-","4",".",AE564,".",AF564,".",AG564,".",AH564,"-",AL564,".",AN564,"-",AI564)</f>
        <v>0055-CPC-GA1-4.4.3.20.501-ASK1.RD-0003</v>
      </c>
      <c r="AP564" s="5" t="str">
        <f>CONCATENATE("0055-",B564,"-",C564,"-","4",".",AE564,".",AF564,".",AG564,".",AH564,"-",AL564,"-",AN564,"-",AI564,"_",BD564,"_",U564)</f>
        <v>0055-CPC-GA1-4.4.3.20.501-ASK1-RD-0003_A1_ER</v>
      </c>
      <c r="AQ564" s="13" t="s">
        <v>389</v>
      </c>
      <c r="AR564" s="13" t="s">
        <v>516</v>
      </c>
      <c r="AS564" s="13"/>
      <c r="AT564" s="13"/>
      <c r="AU564" s="13" t="s">
        <v>318</v>
      </c>
      <c r="AV564" s="13" t="s">
        <v>333</v>
      </c>
      <c r="AW564" s="13" t="str">
        <f>CONCATENATE(AQ564," ",AS564,CHAR(10),W564,CHAR(10),AU564)</f>
        <v>AUCS Marshalling Cabinet 
5-20-JEMC-0001
List of drawings</v>
      </c>
      <c r="AX564" s="13" t="str">
        <f>CONCATENATE(AR564," ",AT564,CHAR(10),W564,CHAR(10),AV564)</f>
        <v>Шкаф кроссовый АСУ Э 
5-20-JEMC-0001
Ведомость документов</v>
      </c>
      <c r="AY564" s="5"/>
      <c r="AZ564" s="5" t="s">
        <v>490</v>
      </c>
      <c r="BA564" s="167" t="s">
        <v>489</v>
      </c>
      <c r="BB564" s="5" t="str">
        <f>IF(FW564&gt;0,"02",IF(FN564&gt;0,"01",IF(FE564&gt;0,"00",IF(EM564&gt;0,"G1",IF(ED564&gt;0,"F1",IF(DU564&gt;0,"E1",IF(DL564&gt;0,"D1",IF(DC564&gt;0,"C1",IF(CT564&gt;0,"B1",IF(BM564&gt;0,"A1","-"))))))))))</f>
        <v>A1</v>
      </c>
      <c r="BC564" s="167" t="str">
        <f t="shared" ref="BC564:BC568" si="528">IF(OR(BB564="A1",BB564="B1",BB564="C1",BB564="D1",BB564="E1",BB564="F1",BB564="G1",BB564="H1"),"IFR",IF(OR(BB564="00",BB564="01",BB564="02",BB564="03",BB564="04",BB564="05"),"IFU","-"))</f>
        <v>IFR</v>
      </c>
      <c r="BD564" s="5" t="str">
        <f t="shared" ref="BD564:BD568" si="529">BB564</f>
        <v>A1</v>
      </c>
      <c r="BE564" s="5"/>
      <c r="BF564" s="5"/>
      <c r="BG564" s="12"/>
      <c r="BH564" s="5"/>
      <c r="BI564" s="5"/>
      <c r="BJ564" s="54">
        <f>FB564-(28+15)</f>
        <v>44189</v>
      </c>
      <c r="BK564" s="54">
        <f ca="1">IF(BM564&gt;0,BL564,IF(BJ564&lt;TODAY(),WORKDAY(TODAY(),10),BJ564))</f>
        <v>44251</v>
      </c>
      <c r="BL564" s="193">
        <v>44251</v>
      </c>
      <c r="BM564" s="167" t="s">
        <v>786</v>
      </c>
      <c r="BN564" s="167"/>
      <c r="BO564" s="167"/>
      <c r="BP564" s="167"/>
      <c r="BQ564" s="167"/>
      <c r="BR564" s="157"/>
      <c r="BS564" s="157"/>
      <c r="BT564" s="157"/>
      <c r="BU564" s="157"/>
      <c r="BV564" s="157"/>
      <c r="BW564" s="147"/>
      <c r="BX564" s="147"/>
      <c r="BY564" s="147"/>
      <c r="BZ564" s="147"/>
      <c r="CA564" s="147"/>
      <c r="CB564" s="125"/>
      <c r="CC564" s="125"/>
      <c r="CD564" s="125"/>
      <c r="CE564" s="125"/>
      <c r="CF564" s="125"/>
      <c r="CG564" s="125"/>
      <c r="CH564" s="125"/>
      <c r="CI564" s="125"/>
      <c r="CJ564" s="125"/>
      <c r="CK564" s="125"/>
      <c r="CL564" s="24">
        <f>WORKDAY(BJ564,20)</f>
        <v>44217</v>
      </c>
      <c r="CM564" s="24">
        <f ca="1">IF(BM564&gt;0,WORKDAY(BK564,10),"-")</f>
        <v>44265</v>
      </c>
      <c r="CN564" s="54"/>
      <c r="CO564" s="117"/>
      <c r="CP564" s="34"/>
      <c r="CQ564" s="24">
        <f>WORKDAY(CL564,10)</f>
        <v>44231</v>
      </c>
      <c r="CR564" s="24" t="str">
        <f>IF(CO564&gt;0,WORKDAY(CM564,10),"-")</f>
        <v>-</v>
      </c>
      <c r="CS564" s="54"/>
      <c r="CT564" s="5"/>
      <c r="CU564" s="24" t="str">
        <f>IF(CT564&gt;0,WORKDAY(CQ564,10),"-")</f>
        <v>-</v>
      </c>
      <c r="CV564" s="24" t="str">
        <f>IF(CT564&gt;0,WORKDAY(CR564,10),"-")</f>
        <v>-</v>
      </c>
      <c r="CW564" s="54"/>
      <c r="CX564" s="5"/>
      <c r="CY564" s="34"/>
      <c r="CZ564" s="24" t="str">
        <f>IF(CX564&gt;0,WORKDAY(CU564,10),"-")</f>
        <v>-</v>
      </c>
      <c r="DA564" s="24" t="str">
        <f>IF(CX564&gt;0,WORKDAY(CV564,10),"-")</f>
        <v>-</v>
      </c>
      <c r="DB564" s="24"/>
      <c r="DC564" s="5"/>
      <c r="DD564" s="24" t="str">
        <f>IF(DC564&gt;0,WORKDAY(CZ564,10),"-")</f>
        <v>-</v>
      </c>
      <c r="DE564" s="24" t="str">
        <f>IF(DC564&gt;0,WORKDAY(DA564,10),"-")</f>
        <v>-</v>
      </c>
      <c r="DF564" s="5"/>
      <c r="DG564" s="5"/>
      <c r="DH564" s="54"/>
      <c r="DI564" s="24" t="str">
        <f>IF(DG564&gt;0,WORKDAY(DD564,10),"-")</f>
        <v>-</v>
      </c>
      <c r="DJ564" s="24" t="str">
        <f>IF(DG564&gt;0,WORKDAY(DE564,10),"-")</f>
        <v>-</v>
      </c>
      <c r="DK564" s="5"/>
      <c r="DL564" s="5"/>
      <c r="DM564" s="24" t="str">
        <f>IF(DL564&gt;0,WORKDAY(DI564,10),"-")</f>
        <v>-</v>
      </c>
      <c r="DN564" s="24" t="str">
        <f>IF(DL564&gt;0,WORKDAY(DJ564,10),"-")</f>
        <v>-</v>
      </c>
      <c r="DO564" s="5"/>
      <c r="DP564" s="5"/>
      <c r="DQ564" s="54"/>
      <c r="DR564" s="24" t="str">
        <f>IF(DP564&gt;0,WORKDAY(DM564,10),"-")</f>
        <v>-</v>
      </c>
      <c r="DS564" s="24" t="str">
        <f>IF(DP564&gt;0,WORKDAY(DN564,10),"-")</f>
        <v>-</v>
      </c>
      <c r="DT564" s="5"/>
      <c r="DU564" s="5"/>
      <c r="DV564" s="24" t="str">
        <f>IF(DU564&gt;0,WORKDAY(DR564,10),"-")</f>
        <v>-</v>
      </c>
      <c r="DW564" s="24" t="str">
        <f>IF(DU564&gt;0,WORKDAY(DS564,10),"-")</f>
        <v>-</v>
      </c>
      <c r="DX564" s="5"/>
      <c r="DY564" s="5"/>
      <c r="DZ564" s="54"/>
      <c r="EA564" s="24" t="str">
        <f>IF(DY564&gt;0,WORKDAY(DV564,10),"-")</f>
        <v>-</v>
      </c>
      <c r="EB564" s="24" t="str">
        <f>IF(DY564&gt;0,WORKDAY(DW564,10),"-")</f>
        <v>-</v>
      </c>
      <c r="EC564" s="5"/>
      <c r="ED564" s="5"/>
      <c r="EE564" s="24" t="str">
        <f>IF(ED564&gt;0,WORKDAY(EA564,10),"-")</f>
        <v>-</v>
      </c>
      <c r="EF564" s="24" t="str">
        <f>IF(ED564&gt;0,WORKDAY(EB564,10),"-")</f>
        <v>-</v>
      </c>
      <c r="EG564" s="5"/>
      <c r="EH564" s="5"/>
      <c r="EI564" s="54"/>
      <c r="EJ564" s="24" t="str">
        <f>IF(EH564&gt;0,WORKDAY(EE564,10),"-")</f>
        <v>-</v>
      </c>
      <c r="EK564" s="24" t="str">
        <f>IF(EH564&gt;0,WORKDAY(EF564,10),"-")</f>
        <v>-</v>
      </c>
      <c r="EL564" s="5"/>
      <c r="EM564" s="5"/>
      <c r="EN564" s="24" t="str">
        <f>IF(EM564&gt;0,WORKDAY(EJ564,10),"-")</f>
        <v>-</v>
      </c>
      <c r="EO564" s="24" t="str">
        <f>IF(EM564&gt;0,WORKDAY(EK564,10),"-")</f>
        <v>-</v>
      </c>
      <c r="EP564" s="5"/>
      <c r="EQ564" s="5"/>
      <c r="ER564" s="54"/>
      <c r="ES564" s="54"/>
      <c r="ET564" s="54"/>
      <c r="EU564" s="54"/>
      <c r="EV564" s="54"/>
      <c r="EW564" s="24"/>
      <c r="EX564" s="24"/>
      <c r="EY564" s="167"/>
      <c r="EZ564" s="167"/>
      <c r="FA564" s="193"/>
      <c r="FB564" s="214">
        <v>44232</v>
      </c>
      <c r="FC564" s="214">
        <f ca="1">IF(BK564&gt;0,IF(DC564&gt;0,WORKDAY(DB564,20),IF(CT564&gt;0,WORKDAY(CS564,30),IF(CO564&gt;0,WORKDAY(CN564,40),FB564))),"-")</f>
        <v>44232</v>
      </c>
      <c r="FD564" s="167"/>
      <c r="FE564" s="167"/>
      <c r="FF564" s="24" t="str">
        <f>IF(FE564&gt;0,WORKDAY(FB564,10),"-")</f>
        <v>-</v>
      </c>
      <c r="FG564" s="24" t="str">
        <f>IF(FE564&gt;0,WORKDAY(FC564,10),"-")</f>
        <v>-</v>
      </c>
      <c r="FH564" s="5"/>
      <c r="FI564" s="5"/>
      <c r="FJ564" s="34"/>
      <c r="FK564" s="24"/>
      <c r="FL564" s="24">
        <f>FK564</f>
        <v>0</v>
      </c>
      <c r="FM564" s="167"/>
      <c r="FN564" s="167"/>
      <c r="FO564" s="24" t="str">
        <f>IF(FN564&gt;0,WORKDAY(FK564,10),"-")</f>
        <v>-</v>
      </c>
      <c r="FP564" s="24" t="str">
        <f>IF(FN564&gt;0,WORKDAY(FL564,10),"-")</f>
        <v>-</v>
      </c>
      <c r="FQ564" s="5"/>
      <c r="FR564" s="5"/>
      <c r="FS564" s="54"/>
      <c r="FT564" s="24"/>
      <c r="FU564" s="24">
        <f>FT564</f>
        <v>0</v>
      </c>
      <c r="FV564" s="5"/>
      <c r="FW564" s="5"/>
      <c r="FX564" s="24" t="str">
        <f>IF(FW564&gt;0,WORKDAY(FT564,10),"-")</f>
        <v>-</v>
      </c>
      <c r="FY564" s="24" t="str">
        <f>IF(FW564&gt;0,WORKDAY(FU564,10),"-")</f>
        <v>-</v>
      </c>
      <c r="FZ564" s="5"/>
      <c r="GA564" s="5"/>
      <c r="GB564" s="54"/>
      <c r="GC564" s="54"/>
      <c r="GD564" s="54"/>
      <c r="GE564" s="54"/>
      <c r="GF564" s="54"/>
      <c r="GG564" s="54"/>
      <c r="GH564" s="54"/>
      <c r="GI564" s="54"/>
      <c r="GJ564" s="54"/>
      <c r="GK564" s="54"/>
      <c r="GL564" s="54"/>
      <c r="GM564" s="54"/>
      <c r="GN564" s="54"/>
      <c r="GO564" s="54"/>
      <c r="GP564" s="54"/>
      <c r="GQ564" s="54"/>
      <c r="GR564" s="54"/>
      <c r="GS564" s="54"/>
      <c r="GT564" s="54"/>
      <c r="GU564" s="54"/>
      <c r="GV564" s="54"/>
      <c r="GW564" s="54"/>
      <c r="GX564" s="54"/>
      <c r="GY564" s="54"/>
      <c r="GZ564" s="193"/>
      <c r="HA564" s="54"/>
      <c r="HB564" s="54"/>
      <c r="HC564" s="54"/>
      <c r="HD564" s="34">
        <f t="shared" ca="1" si="488"/>
        <v>1</v>
      </c>
      <c r="HE564" s="25">
        <f t="shared" ca="1" si="514"/>
        <v>6.8389057750759875E-4</v>
      </c>
      <c r="HF564" s="25">
        <f t="shared" ca="1" si="522"/>
        <v>1.5197568389057751E-3</v>
      </c>
      <c r="HG564" s="25">
        <f t="shared" ca="1" si="515"/>
        <v>9.0543259557344079E-4</v>
      </c>
      <c r="HH564" s="25">
        <f t="shared" ca="1" si="511"/>
        <v>2.012072434607646E-3</v>
      </c>
      <c r="HI564" s="25"/>
      <c r="HJ564" s="25"/>
      <c r="HK564" s="5"/>
      <c r="HL564" s="24">
        <f t="shared" ca="1" si="523"/>
        <v>44251</v>
      </c>
      <c r="HM564" s="107"/>
      <c r="HO564" s="204" t="str">
        <f t="shared" si="489"/>
        <v>ожидание A1</v>
      </c>
      <c r="HP564" s="204" t="str">
        <f t="shared" si="490"/>
        <v>не выгружено 00</v>
      </c>
      <c r="HQ564" s="182" t="str">
        <f t="shared" si="491"/>
        <v>выгружено A1</v>
      </c>
      <c r="HR564" s="182" t="str">
        <f t="shared" si="492"/>
        <v>ожидание A1</v>
      </c>
      <c r="HS564" s="182" t="b">
        <f t="shared" si="493"/>
        <v>0</v>
      </c>
      <c r="HT564" s="182" t="str">
        <f t="shared" si="494"/>
        <v>ожидание замечаний</v>
      </c>
      <c r="HU564" s="182" t="str">
        <f t="shared" si="495"/>
        <v>0055-P2-GA1-CPC-TRM-00663</v>
      </c>
      <c r="HV564" s="191">
        <f t="shared" si="496"/>
        <v>44251</v>
      </c>
      <c r="HW564" s="184" t="str">
        <f t="shared" si="497"/>
        <v>ожидание A1</v>
      </c>
      <c r="HX564" s="191" t="str">
        <f t="shared" si="498"/>
        <v>ожидание A1</v>
      </c>
      <c r="HY564" s="183"/>
      <c r="HZ564" s="182" t="str">
        <f t="shared" si="499"/>
        <v>выгружено</v>
      </c>
      <c r="IA564" s="182" t="str">
        <f t="shared" si="500"/>
        <v>A1</v>
      </c>
      <c r="IB564" s="182" t="str">
        <f t="shared" si="501"/>
        <v>ожидание замечаний к ревизии</v>
      </c>
      <c r="IC564" s="182" t="str">
        <f t="shared" si="502"/>
        <v>A1</v>
      </c>
      <c r="ID564" s="182" t="str">
        <f t="shared" si="503"/>
        <v>A1</v>
      </c>
      <c r="IE564" s="185" t="str">
        <f t="shared" si="504"/>
        <v>1</v>
      </c>
      <c r="IF564" s="135" t="s">
        <v>705</v>
      </c>
      <c r="IG564" s="181">
        <v>1</v>
      </c>
    </row>
    <row r="565" spans="1:289" s="57" customFormat="1" ht="42.75" hidden="1" customHeight="1">
      <c r="A565" s="6"/>
      <c r="B565" s="19" t="s">
        <v>156</v>
      </c>
      <c r="C565" s="19" t="s">
        <v>157</v>
      </c>
      <c r="D565" s="5"/>
      <c r="E565" s="5"/>
      <c r="F565" s="5"/>
      <c r="G565" s="5"/>
      <c r="H565" s="5" t="s">
        <v>727</v>
      </c>
      <c r="I565" s="5" t="s">
        <v>736</v>
      </c>
      <c r="J565" s="5"/>
      <c r="K565" s="5"/>
      <c r="L565" s="5"/>
      <c r="M565" s="5"/>
      <c r="N565" s="5"/>
      <c r="O565" s="5"/>
      <c r="P565" s="5" t="s">
        <v>746</v>
      </c>
      <c r="Q565" s="5" t="s">
        <v>748</v>
      </c>
      <c r="R565" s="5" t="s">
        <v>205</v>
      </c>
      <c r="S565" s="5" t="s">
        <v>357</v>
      </c>
      <c r="T565" s="5" t="s">
        <v>726</v>
      </c>
      <c r="U565" s="5" t="s">
        <v>158</v>
      </c>
      <c r="V565" s="5"/>
      <c r="W565" s="19" t="str">
        <f>CONCATENATE(X565,"-",Y565,"-",Z565,AA565,,AB565,"-",AC565)</f>
        <v>5-20-JEMC-0001</v>
      </c>
      <c r="X565" s="19" t="s">
        <v>755</v>
      </c>
      <c r="Y565" s="19" t="s">
        <v>191</v>
      </c>
      <c r="Z565" s="19" t="s">
        <v>177</v>
      </c>
      <c r="AA565" s="19" t="s">
        <v>305</v>
      </c>
      <c r="AB565" s="19"/>
      <c r="AC565" s="19" t="s">
        <v>188</v>
      </c>
      <c r="AD565" s="5"/>
      <c r="AE565" s="19">
        <v>4</v>
      </c>
      <c r="AF565" s="19" t="s">
        <v>180</v>
      </c>
      <c r="AG565" s="19" t="s">
        <v>191</v>
      </c>
      <c r="AH565" s="19">
        <v>501</v>
      </c>
      <c r="AI565" s="19" t="s">
        <v>193</v>
      </c>
      <c r="AJ565" s="5"/>
      <c r="AK565" s="5"/>
      <c r="AL565" s="5" t="s">
        <v>123</v>
      </c>
      <c r="AM565" s="5"/>
      <c r="AN565" s="5" t="s">
        <v>168</v>
      </c>
      <c r="AO565" s="5" t="str">
        <f>CONCATENATE("0055-",B565,"-",C565,"-","4",".",AE565,".",AF565,".",AG565,".",AH565,"-",AL565,".",AN565,"-",AI565)</f>
        <v>0055-CPC-GA1-4.4.3.20.501-ASK1.SP-0003</v>
      </c>
      <c r="AP565" s="5" t="str">
        <f>CONCATENATE("0055-",B565,"-",C565,"-","4",".",AE565,".",AF565,".",AG565,".",AH565,"-",AL565,"-",AN565,"-",AI565,"_",BD565,"_",U565)</f>
        <v>0055-CPC-GA1-4.4.3.20.501-ASK1-SP-0003_A1_ER</v>
      </c>
      <c r="AQ565" s="13" t="s">
        <v>389</v>
      </c>
      <c r="AR565" s="13" t="s">
        <v>516</v>
      </c>
      <c r="AS565" s="13"/>
      <c r="AT565" s="13"/>
      <c r="AU565" s="13" t="s">
        <v>319</v>
      </c>
      <c r="AV565" s="13" t="s">
        <v>334</v>
      </c>
      <c r="AW565" s="13" t="str">
        <f>CONCATENATE(AQ565," ",AS565,CHAR(10),W565,CHAR(10),AU565)</f>
        <v>AUCS Marshalling Cabinet 
5-20-JEMC-0001
List of elements</v>
      </c>
      <c r="AX565" s="13" t="str">
        <f>CONCATENATE(AR565," ",AT565,CHAR(10),W565,CHAR(10),AV565)</f>
        <v>Шкаф кроссовый АСУ Э 
5-20-JEMC-0001
Перечень элементов</v>
      </c>
      <c r="AY565" s="5"/>
      <c r="AZ565" s="5" t="s">
        <v>490</v>
      </c>
      <c r="BA565" s="167" t="s">
        <v>489</v>
      </c>
      <c r="BB565" s="5" t="str">
        <f>IF(FW565&gt;0,"02",IF(FN565&gt;0,"01",IF(FE565&gt;0,"00",IF(EM565&gt;0,"G1",IF(ED565&gt;0,"F1",IF(DU565&gt;0,"E1",IF(DL565&gt;0,"D1",IF(DC565&gt;0,"C1",IF(CT565&gt;0,"B1",IF(BM565&gt;0,"A1","-"))))))))))</f>
        <v>A1</v>
      </c>
      <c r="BC565" s="167" t="str">
        <f t="shared" si="528"/>
        <v>IFR</v>
      </c>
      <c r="BD565" s="5" t="str">
        <f t="shared" si="529"/>
        <v>A1</v>
      </c>
      <c r="BE565" s="5"/>
      <c r="BF565" s="5"/>
      <c r="BG565" s="12"/>
      <c r="BH565" s="5"/>
      <c r="BI565" s="5"/>
      <c r="BJ565" s="54">
        <f>FB565-(28+15)</f>
        <v>44189</v>
      </c>
      <c r="BK565" s="54">
        <f ca="1">IF(BM565&gt;0,BL565,IF(BJ565&lt;TODAY(),WORKDAY(TODAY(),10),BJ565))</f>
        <v>44251</v>
      </c>
      <c r="BL565" s="193">
        <v>44251</v>
      </c>
      <c r="BM565" s="167" t="s">
        <v>786</v>
      </c>
      <c r="BN565" s="167"/>
      <c r="BO565" s="167"/>
      <c r="BP565" s="167"/>
      <c r="BQ565" s="167"/>
      <c r="BR565" s="157"/>
      <c r="BS565" s="157"/>
      <c r="BT565" s="157"/>
      <c r="BU565" s="157"/>
      <c r="BV565" s="157"/>
      <c r="BW565" s="147"/>
      <c r="BX565" s="147"/>
      <c r="BY565" s="147"/>
      <c r="BZ565" s="147"/>
      <c r="CA565" s="147"/>
      <c r="CB565" s="125"/>
      <c r="CC565" s="125"/>
      <c r="CD565" s="125"/>
      <c r="CE565" s="125"/>
      <c r="CF565" s="125"/>
      <c r="CG565" s="125"/>
      <c r="CH565" s="125"/>
      <c r="CI565" s="125"/>
      <c r="CJ565" s="125"/>
      <c r="CK565" s="125"/>
      <c r="CL565" s="24">
        <f>WORKDAY(BJ565,20)</f>
        <v>44217</v>
      </c>
      <c r="CM565" s="24">
        <f ca="1">IF(BM565&gt;0,WORKDAY(BK565,10),"-")</f>
        <v>44265</v>
      </c>
      <c r="CN565" s="54"/>
      <c r="CO565" s="117"/>
      <c r="CP565" s="34"/>
      <c r="CQ565" s="24">
        <f>WORKDAY(CL565,10)</f>
        <v>44231</v>
      </c>
      <c r="CR565" s="24" t="str">
        <f>IF(CO565&gt;0,WORKDAY(CM565,10),"-")</f>
        <v>-</v>
      </c>
      <c r="CS565" s="54"/>
      <c r="CT565" s="5"/>
      <c r="CU565" s="24" t="str">
        <f>IF(CT565&gt;0,WORKDAY(CQ565,10),"-")</f>
        <v>-</v>
      </c>
      <c r="CV565" s="24" t="str">
        <f>IF(CT565&gt;0,WORKDAY(CR565,10),"-")</f>
        <v>-</v>
      </c>
      <c r="CW565" s="54"/>
      <c r="CX565" s="5"/>
      <c r="CY565" s="34"/>
      <c r="CZ565" s="24" t="str">
        <f>IF(CX565&gt;0,WORKDAY(CU565,10),"-")</f>
        <v>-</v>
      </c>
      <c r="DA565" s="24" t="str">
        <f>IF(CX565&gt;0,WORKDAY(CV565,10),"-")</f>
        <v>-</v>
      </c>
      <c r="DB565" s="24"/>
      <c r="DC565" s="5"/>
      <c r="DD565" s="24" t="str">
        <f>IF(DC565&gt;0,WORKDAY(CZ565,10),"-")</f>
        <v>-</v>
      </c>
      <c r="DE565" s="24" t="str">
        <f>IF(DC565&gt;0,WORKDAY(DA565,10),"-")</f>
        <v>-</v>
      </c>
      <c r="DF565" s="5"/>
      <c r="DG565" s="5"/>
      <c r="DH565" s="54"/>
      <c r="DI565" s="24" t="str">
        <f>IF(DG565&gt;0,WORKDAY(DD565,10),"-")</f>
        <v>-</v>
      </c>
      <c r="DJ565" s="24" t="str">
        <f>IF(DG565&gt;0,WORKDAY(DE565,10),"-")</f>
        <v>-</v>
      </c>
      <c r="DK565" s="5"/>
      <c r="DL565" s="5"/>
      <c r="DM565" s="24" t="str">
        <f>IF(DL565&gt;0,WORKDAY(DI565,10),"-")</f>
        <v>-</v>
      </c>
      <c r="DN565" s="24" t="str">
        <f>IF(DL565&gt;0,WORKDAY(DJ565,10),"-")</f>
        <v>-</v>
      </c>
      <c r="DO565" s="5"/>
      <c r="DP565" s="5"/>
      <c r="DQ565" s="54"/>
      <c r="DR565" s="24" t="str">
        <f>IF(DP565&gt;0,WORKDAY(DM565,10),"-")</f>
        <v>-</v>
      </c>
      <c r="DS565" s="24" t="str">
        <f>IF(DP565&gt;0,WORKDAY(DN565,10),"-")</f>
        <v>-</v>
      </c>
      <c r="DT565" s="5"/>
      <c r="DU565" s="5"/>
      <c r="DV565" s="24" t="str">
        <f>IF(DU565&gt;0,WORKDAY(DR565,10),"-")</f>
        <v>-</v>
      </c>
      <c r="DW565" s="24" t="str">
        <f>IF(DU565&gt;0,WORKDAY(DS565,10),"-")</f>
        <v>-</v>
      </c>
      <c r="DX565" s="5"/>
      <c r="DY565" s="5"/>
      <c r="DZ565" s="54"/>
      <c r="EA565" s="24" t="str">
        <f>IF(DY565&gt;0,WORKDAY(DV565,10),"-")</f>
        <v>-</v>
      </c>
      <c r="EB565" s="24" t="str">
        <f>IF(DY565&gt;0,WORKDAY(DW565,10),"-")</f>
        <v>-</v>
      </c>
      <c r="EC565" s="5"/>
      <c r="ED565" s="5"/>
      <c r="EE565" s="24" t="str">
        <f>IF(ED565&gt;0,WORKDAY(EA565,10),"-")</f>
        <v>-</v>
      </c>
      <c r="EF565" s="24" t="str">
        <f>IF(ED565&gt;0,WORKDAY(EB565,10),"-")</f>
        <v>-</v>
      </c>
      <c r="EG565" s="5"/>
      <c r="EH565" s="5"/>
      <c r="EI565" s="54"/>
      <c r="EJ565" s="24" t="str">
        <f>IF(EH565&gt;0,WORKDAY(EE565,10),"-")</f>
        <v>-</v>
      </c>
      <c r="EK565" s="24" t="str">
        <f>IF(EH565&gt;0,WORKDAY(EF565,10),"-")</f>
        <v>-</v>
      </c>
      <c r="EL565" s="5"/>
      <c r="EM565" s="5"/>
      <c r="EN565" s="24" t="str">
        <f>IF(EM565&gt;0,WORKDAY(EJ565,10),"-")</f>
        <v>-</v>
      </c>
      <c r="EO565" s="24" t="str">
        <f>IF(EM565&gt;0,WORKDAY(EK565,10),"-")</f>
        <v>-</v>
      </c>
      <c r="EP565" s="5"/>
      <c r="EQ565" s="5"/>
      <c r="ER565" s="54"/>
      <c r="ES565" s="54"/>
      <c r="ET565" s="54"/>
      <c r="EU565" s="54"/>
      <c r="EV565" s="54"/>
      <c r="EW565" s="24"/>
      <c r="EX565" s="24"/>
      <c r="EY565" s="167"/>
      <c r="EZ565" s="167"/>
      <c r="FA565" s="193"/>
      <c r="FB565" s="214">
        <v>44232</v>
      </c>
      <c r="FC565" s="214">
        <f ca="1">IF(BK565&gt;0,IF(DC565&gt;0,WORKDAY(DB565,20),IF(CT565&gt;0,WORKDAY(CS565,30),IF(CO565&gt;0,WORKDAY(CN565,40),FB565))),"-")</f>
        <v>44232</v>
      </c>
      <c r="FD565" s="167"/>
      <c r="FE565" s="167"/>
      <c r="FF565" s="24" t="str">
        <f>IF(FE565&gt;0,WORKDAY(FB565,10),"-")</f>
        <v>-</v>
      </c>
      <c r="FG565" s="24" t="str">
        <f>IF(FE565&gt;0,WORKDAY(FC565,10),"-")</f>
        <v>-</v>
      </c>
      <c r="FH565" s="5"/>
      <c r="FI565" s="5"/>
      <c r="FJ565" s="34"/>
      <c r="FK565" s="24"/>
      <c r="FL565" s="24">
        <f>FK565</f>
        <v>0</v>
      </c>
      <c r="FM565" s="5"/>
      <c r="FN565" s="5"/>
      <c r="FO565" s="24" t="str">
        <f>IF(FN565&gt;0,WORKDAY(FK565,10),"-")</f>
        <v>-</v>
      </c>
      <c r="FP565" s="24" t="str">
        <f>IF(FN565&gt;0,WORKDAY(FL565,10),"-")</f>
        <v>-</v>
      </c>
      <c r="FQ565" s="5"/>
      <c r="FR565" s="5"/>
      <c r="FS565" s="54"/>
      <c r="FT565" s="24"/>
      <c r="FU565" s="24">
        <f>FT565</f>
        <v>0</v>
      </c>
      <c r="FV565" s="5"/>
      <c r="FW565" s="5"/>
      <c r="FX565" s="24" t="str">
        <f>IF(FW565&gt;0,WORKDAY(FT565,10),"-")</f>
        <v>-</v>
      </c>
      <c r="FY565" s="24" t="str">
        <f>IF(FW565&gt;0,WORKDAY(FU565,10),"-")</f>
        <v>-</v>
      </c>
      <c r="FZ565" s="5"/>
      <c r="GA565" s="5"/>
      <c r="GB565" s="54"/>
      <c r="GC565" s="54"/>
      <c r="GD565" s="54"/>
      <c r="GE565" s="54"/>
      <c r="GF565" s="54"/>
      <c r="GG565" s="54"/>
      <c r="GH565" s="54"/>
      <c r="GI565" s="54"/>
      <c r="GJ565" s="54"/>
      <c r="GK565" s="54"/>
      <c r="GL565" s="54"/>
      <c r="GM565" s="54"/>
      <c r="GN565" s="54"/>
      <c r="GO565" s="54"/>
      <c r="GP565" s="54"/>
      <c r="GQ565" s="54"/>
      <c r="GR565" s="54"/>
      <c r="GS565" s="54"/>
      <c r="GT565" s="54"/>
      <c r="GU565" s="54"/>
      <c r="GV565" s="54"/>
      <c r="GW565" s="54"/>
      <c r="GX565" s="54"/>
      <c r="GY565" s="54"/>
      <c r="GZ565" s="193"/>
      <c r="HA565" s="54"/>
      <c r="HB565" s="54"/>
      <c r="HC565" s="54"/>
      <c r="HD565" s="34">
        <f t="shared" ca="1" si="488"/>
        <v>1</v>
      </c>
      <c r="HE565" s="25">
        <f t="shared" ca="1" si="514"/>
        <v>6.8389057750759875E-4</v>
      </c>
      <c r="HF565" s="25">
        <f t="shared" ca="1" si="522"/>
        <v>1.5197568389057751E-3</v>
      </c>
      <c r="HG565" s="25">
        <f t="shared" ca="1" si="515"/>
        <v>9.0543259557344079E-4</v>
      </c>
      <c r="HH565" s="25">
        <f t="shared" ca="1" si="511"/>
        <v>2.012072434607646E-3</v>
      </c>
      <c r="HI565" s="25"/>
      <c r="HJ565" s="25"/>
      <c r="HK565" s="5"/>
      <c r="HL565" s="24">
        <f t="shared" ca="1" si="523"/>
        <v>44251</v>
      </c>
      <c r="HM565" s="107"/>
      <c r="HO565" s="204" t="str">
        <f t="shared" si="489"/>
        <v>ожидание A1</v>
      </c>
      <c r="HP565" s="204" t="str">
        <f t="shared" si="490"/>
        <v>не выгружено 00</v>
      </c>
      <c r="HQ565" s="182" t="str">
        <f t="shared" si="491"/>
        <v>выгружено A1</v>
      </c>
      <c r="HR565" s="182" t="str">
        <f t="shared" si="492"/>
        <v>ожидание A1</v>
      </c>
      <c r="HS565" s="182" t="b">
        <f t="shared" si="493"/>
        <v>0</v>
      </c>
      <c r="HT565" s="182" t="str">
        <f t="shared" si="494"/>
        <v>ожидание замечаний</v>
      </c>
      <c r="HU565" s="182" t="str">
        <f t="shared" si="495"/>
        <v>0055-P2-GA1-CPC-TRM-00663</v>
      </c>
      <c r="HV565" s="191">
        <f t="shared" si="496"/>
        <v>44251</v>
      </c>
      <c r="HW565" s="184" t="str">
        <f t="shared" si="497"/>
        <v>ожидание A1</v>
      </c>
      <c r="HX565" s="191" t="str">
        <f t="shared" si="498"/>
        <v>ожидание A1</v>
      </c>
      <c r="HY565" s="183"/>
      <c r="HZ565" s="182" t="str">
        <f t="shared" si="499"/>
        <v>выгружено</v>
      </c>
      <c r="IA565" s="182" t="str">
        <f t="shared" si="500"/>
        <v>A1</v>
      </c>
      <c r="IB565" s="182" t="str">
        <f t="shared" si="501"/>
        <v>ожидание замечаний к ревизии</v>
      </c>
      <c r="IC565" s="182" t="str">
        <f t="shared" si="502"/>
        <v>A1</v>
      </c>
      <c r="ID565" s="182" t="str">
        <f t="shared" si="503"/>
        <v>A1</v>
      </c>
      <c r="IE565" s="185" t="str">
        <f t="shared" si="504"/>
        <v>1</v>
      </c>
      <c r="IF565" s="135" t="s">
        <v>705</v>
      </c>
      <c r="IG565" s="181">
        <v>1</v>
      </c>
    </row>
    <row r="566" spans="1:289" s="57" customFormat="1" ht="42.75" hidden="1" customHeight="1">
      <c r="A566" s="6"/>
      <c r="B566" s="19" t="s">
        <v>156</v>
      </c>
      <c r="C566" s="19" t="s">
        <v>157</v>
      </c>
      <c r="D566" s="5"/>
      <c r="E566" s="5"/>
      <c r="F566" s="5"/>
      <c r="G566" s="5"/>
      <c r="H566" s="5" t="s">
        <v>727</v>
      </c>
      <c r="I566" s="5" t="s">
        <v>736</v>
      </c>
      <c r="J566" s="5"/>
      <c r="K566" s="5"/>
      <c r="L566" s="5"/>
      <c r="M566" s="5"/>
      <c r="N566" s="5"/>
      <c r="O566" s="5"/>
      <c r="P566" s="5" t="s">
        <v>746</v>
      </c>
      <c r="Q566" s="5" t="s">
        <v>748</v>
      </c>
      <c r="R566" s="5" t="s">
        <v>205</v>
      </c>
      <c r="S566" s="5" t="s">
        <v>357</v>
      </c>
      <c r="T566" s="5" t="s">
        <v>726</v>
      </c>
      <c r="U566" s="5" t="s">
        <v>158</v>
      </c>
      <c r="V566" s="5"/>
      <c r="W566" s="19" t="str">
        <f>CONCATENATE(X566,"-",Y566,"-",Z566,AA566,,AB566,"-",AC566)</f>
        <v>5-20-JEMC-0001</v>
      </c>
      <c r="X566" s="19" t="s">
        <v>755</v>
      </c>
      <c r="Y566" s="19" t="s">
        <v>191</v>
      </c>
      <c r="Z566" s="19" t="s">
        <v>177</v>
      </c>
      <c r="AA566" s="19" t="s">
        <v>305</v>
      </c>
      <c r="AB566" s="19"/>
      <c r="AC566" s="19" t="s">
        <v>188</v>
      </c>
      <c r="AD566" s="5"/>
      <c r="AE566" s="19">
        <v>4</v>
      </c>
      <c r="AF566" s="19" t="s">
        <v>180</v>
      </c>
      <c r="AG566" s="19" t="s">
        <v>191</v>
      </c>
      <c r="AH566" s="19">
        <v>501</v>
      </c>
      <c r="AI566" s="19" t="s">
        <v>193</v>
      </c>
      <c r="AJ566" s="5"/>
      <c r="AK566" s="5"/>
      <c r="AL566" s="5" t="s">
        <v>123</v>
      </c>
      <c r="AM566" s="5"/>
      <c r="AN566" s="5" t="s">
        <v>169</v>
      </c>
      <c r="AO566" s="5" t="str">
        <f>CONCATENATE("0055-",B566,"-",C566,"-","4",".",AE566,".",AF566,".",AG566,".",AH566,"-",AL566,".",AN566,"-",AI566)</f>
        <v>0055-CPC-GA1-4.4.3.20.501-ASK1.V0-0003</v>
      </c>
      <c r="AP566" s="5" t="str">
        <f>CONCATENATE("0055-",B566,"-",C566,"-","4",".",AE566,".",AF566,".",AG566,".",AH566,"-",AL566,"-",AN566,"-",AI566,"_",BD566,"_",U566)</f>
        <v>0055-CPC-GA1-4.4.3.20.501-ASK1-V0-0003_A1_ER</v>
      </c>
      <c r="AQ566" s="13" t="s">
        <v>389</v>
      </c>
      <c r="AR566" s="13" t="s">
        <v>516</v>
      </c>
      <c r="AS566" s="13"/>
      <c r="AT566" s="13"/>
      <c r="AU566" s="13" t="s">
        <v>320</v>
      </c>
      <c r="AV566" s="13" t="s">
        <v>335</v>
      </c>
      <c r="AW566" s="13" t="str">
        <f>CONCATENATE(AQ566," ",AS566,CHAR(10),W566,CHAR(10),AU566)</f>
        <v>AUCS Marshalling Cabinet 
5-20-JEMC-0001
General view drawings</v>
      </c>
      <c r="AX566" s="13" t="str">
        <f>CONCATENATE(AR566," ",AT566,CHAR(10),W566,CHAR(10),AV566)</f>
        <v>Шкаф кроссовый АСУ Э 
5-20-JEMC-0001
Чертеж общего вида</v>
      </c>
      <c r="AY566" s="5"/>
      <c r="AZ566" s="5" t="s">
        <v>490</v>
      </c>
      <c r="BA566" s="167" t="s">
        <v>489</v>
      </c>
      <c r="BB566" s="5" t="str">
        <f>IF(FW566&gt;0,"02",IF(FN566&gt;0,"01",IF(FE566&gt;0,"00",IF(EM566&gt;0,"G1",IF(ED566&gt;0,"F1",IF(DU566&gt;0,"E1",IF(DL566&gt;0,"D1",IF(DC566&gt;0,"C1",IF(CT566&gt;0,"B1",IF(BM566&gt;0,"A1","-"))))))))))</f>
        <v>A1</v>
      </c>
      <c r="BC566" s="167" t="str">
        <f t="shared" si="528"/>
        <v>IFR</v>
      </c>
      <c r="BD566" s="5" t="str">
        <f t="shared" si="529"/>
        <v>A1</v>
      </c>
      <c r="BE566" s="5"/>
      <c r="BF566" s="5"/>
      <c r="BG566" s="12"/>
      <c r="BH566" s="5"/>
      <c r="BI566" s="5"/>
      <c r="BJ566" s="54">
        <f>FB566-(28+15)</f>
        <v>44189</v>
      </c>
      <c r="BK566" s="54">
        <f ca="1">IF(BM566&gt;0,BL566,IF(BJ566&lt;TODAY(),WORKDAY(TODAY(),10),BJ566))</f>
        <v>44251</v>
      </c>
      <c r="BL566" s="193">
        <v>44251</v>
      </c>
      <c r="BM566" s="167" t="s">
        <v>786</v>
      </c>
      <c r="BN566" s="167"/>
      <c r="BO566" s="167"/>
      <c r="BP566" s="167"/>
      <c r="BQ566" s="167"/>
      <c r="BR566" s="157"/>
      <c r="BS566" s="157"/>
      <c r="BT566" s="157"/>
      <c r="BU566" s="157"/>
      <c r="BV566" s="157"/>
      <c r="BW566" s="147"/>
      <c r="BX566" s="147"/>
      <c r="BY566" s="147"/>
      <c r="BZ566" s="147"/>
      <c r="CA566" s="147"/>
      <c r="CB566" s="125"/>
      <c r="CC566" s="125"/>
      <c r="CD566" s="125"/>
      <c r="CE566" s="125"/>
      <c r="CF566" s="125"/>
      <c r="CG566" s="125"/>
      <c r="CH566" s="125"/>
      <c r="CI566" s="125"/>
      <c r="CJ566" s="125"/>
      <c r="CK566" s="125"/>
      <c r="CL566" s="24">
        <f>WORKDAY(BJ566,20)</f>
        <v>44217</v>
      </c>
      <c r="CM566" s="24">
        <f ca="1">IF(BM566&gt;0,WORKDAY(BK566,10),"-")</f>
        <v>44265</v>
      </c>
      <c r="CN566" s="54"/>
      <c r="CO566" s="117"/>
      <c r="CP566" s="34"/>
      <c r="CQ566" s="24">
        <f>WORKDAY(CL566,10)</f>
        <v>44231</v>
      </c>
      <c r="CR566" s="24" t="str">
        <f>IF(CO566&gt;0,WORKDAY(CM566,10),"-")</f>
        <v>-</v>
      </c>
      <c r="CS566" s="54"/>
      <c r="CT566" s="5"/>
      <c r="CU566" s="24" t="str">
        <f>IF(CT566&gt;0,WORKDAY(CQ566,10),"-")</f>
        <v>-</v>
      </c>
      <c r="CV566" s="24" t="str">
        <f>IF(CT566&gt;0,WORKDAY(CR566,10),"-")</f>
        <v>-</v>
      </c>
      <c r="CW566" s="54"/>
      <c r="CX566" s="5"/>
      <c r="CY566" s="34"/>
      <c r="CZ566" s="24" t="str">
        <f>IF(CX566&gt;0,WORKDAY(CU566,10),"-")</f>
        <v>-</v>
      </c>
      <c r="DA566" s="24" t="str">
        <f>IF(CX566&gt;0,WORKDAY(CV566,10),"-")</f>
        <v>-</v>
      </c>
      <c r="DB566" s="24"/>
      <c r="DC566" s="5"/>
      <c r="DD566" s="24" t="str">
        <f>IF(DC566&gt;0,WORKDAY(CZ566,10),"-")</f>
        <v>-</v>
      </c>
      <c r="DE566" s="24" t="str">
        <f>IF(DC566&gt;0,WORKDAY(DA566,10),"-")</f>
        <v>-</v>
      </c>
      <c r="DF566" s="5"/>
      <c r="DG566" s="5"/>
      <c r="DH566" s="54"/>
      <c r="DI566" s="24" t="str">
        <f>IF(DG566&gt;0,WORKDAY(DD566,10),"-")</f>
        <v>-</v>
      </c>
      <c r="DJ566" s="24" t="str">
        <f>IF(DG566&gt;0,WORKDAY(DE566,10),"-")</f>
        <v>-</v>
      </c>
      <c r="DK566" s="5"/>
      <c r="DL566" s="5"/>
      <c r="DM566" s="24" t="str">
        <f>IF(DL566&gt;0,WORKDAY(DI566,10),"-")</f>
        <v>-</v>
      </c>
      <c r="DN566" s="24" t="str">
        <f>IF(DL566&gt;0,WORKDAY(DJ566,10),"-")</f>
        <v>-</v>
      </c>
      <c r="DO566" s="5"/>
      <c r="DP566" s="5"/>
      <c r="DQ566" s="54"/>
      <c r="DR566" s="24" t="str">
        <f>IF(DP566&gt;0,WORKDAY(DM566,10),"-")</f>
        <v>-</v>
      </c>
      <c r="DS566" s="24" t="str">
        <f>IF(DP566&gt;0,WORKDAY(DN566,10),"-")</f>
        <v>-</v>
      </c>
      <c r="DT566" s="5"/>
      <c r="DU566" s="5"/>
      <c r="DV566" s="24" t="str">
        <f>IF(DU566&gt;0,WORKDAY(DR566,10),"-")</f>
        <v>-</v>
      </c>
      <c r="DW566" s="24" t="str">
        <f>IF(DU566&gt;0,WORKDAY(DS566,10),"-")</f>
        <v>-</v>
      </c>
      <c r="DX566" s="5"/>
      <c r="DY566" s="5"/>
      <c r="DZ566" s="54"/>
      <c r="EA566" s="24" t="str">
        <f>IF(DY566&gt;0,WORKDAY(DV566,10),"-")</f>
        <v>-</v>
      </c>
      <c r="EB566" s="24" t="str">
        <f>IF(DY566&gt;0,WORKDAY(DW566,10),"-")</f>
        <v>-</v>
      </c>
      <c r="EC566" s="5"/>
      <c r="ED566" s="5"/>
      <c r="EE566" s="24" t="str">
        <f>IF(ED566&gt;0,WORKDAY(EA566,10),"-")</f>
        <v>-</v>
      </c>
      <c r="EF566" s="24" t="str">
        <f>IF(ED566&gt;0,WORKDAY(EB566,10),"-")</f>
        <v>-</v>
      </c>
      <c r="EG566" s="5"/>
      <c r="EH566" s="5"/>
      <c r="EI566" s="54"/>
      <c r="EJ566" s="24" t="str">
        <f>IF(EH566&gt;0,WORKDAY(EE566,10),"-")</f>
        <v>-</v>
      </c>
      <c r="EK566" s="24" t="str">
        <f>IF(EH566&gt;0,WORKDAY(EF566,10),"-")</f>
        <v>-</v>
      </c>
      <c r="EL566" s="5"/>
      <c r="EM566" s="5"/>
      <c r="EN566" s="24" t="str">
        <f>IF(EM566&gt;0,WORKDAY(EJ566,10),"-")</f>
        <v>-</v>
      </c>
      <c r="EO566" s="24" t="str">
        <f>IF(EM566&gt;0,WORKDAY(EK566,10),"-")</f>
        <v>-</v>
      </c>
      <c r="EP566" s="5"/>
      <c r="EQ566" s="5"/>
      <c r="ER566" s="54"/>
      <c r="ES566" s="54"/>
      <c r="ET566" s="54"/>
      <c r="EU566" s="54"/>
      <c r="EV566" s="54"/>
      <c r="EW566" s="24"/>
      <c r="EX566" s="24"/>
      <c r="EY566" s="167"/>
      <c r="EZ566" s="167"/>
      <c r="FA566" s="193"/>
      <c r="FB566" s="214">
        <v>44232</v>
      </c>
      <c r="FC566" s="214">
        <f ca="1">IF(BK566&gt;0,IF(DC566&gt;0,WORKDAY(DB566,20),IF(CT566&gt;0,WORKDAY(CS566,30),IF(CO566&gt;0,WORKDAY(CN566,40),FB566))),"-")</f>
        <v>44232</v>
      </c>
      <c r="FD566" s="167"/>
      <c r="FE566" s="167"/>
      <c r="FF566" s="24" t="str">
        <f>IF(FE566&gt;0,WORKDAY(FB566,10),"-")</f>
        <v>-</v>
      </c>
      <c r="FG566" s="24" t="str">
        <f>IF(FE566&gt;0,WORKDAY(FC566,10),"-")</f>
        <v>-</v>
      </c>
      <c r="FH566" s="5"/>
      <c r="FI566" s="5"/>
      <c r="FJ566" s="34"/>
      <c r="FK566" s="24"/>
      <c r="FL566" s="24">
        <f>FK566</f>
        <v>0</v>
      </c>
      <c r="FM566" s="5"/>
      <c r="FN566" s="5"/>
      <c r="FO566" s="24" t="str">
        <f>IF(FN566&gt;0,WORKDAY(FK566,10),"-")</f>
        <v>-</v>
      </c>
      <c r="FP566" s="24" t="str">
        <f>IF(FN566&gt;0,WORKDAY(FL566,10),"-")</f>
        <v>-</v>
      </c>
      <c r="FQ566" s="5"/>
      <c r="FR566" s="5"/>
      <c r="FS566" s="54"/>
      <c r="FT566" s="24"/>
      <c r="FU566" s="24">
        <f>FT566</f>
        <v>0</v>
      </c>
      <c r="FV566" s="5"/>
      <c r="FW566" s="5"/>
      <c r="FX566" s="24" t="str">
        <f>IF(FW566&gt;0,WORKDAY(FT566,10),"-")</f>
        <v>-</v>
      </c>
      <c r="FY566" s="24" t="str">
        <f>IF(FW566&gt;0,WORKDAY(FU566,10),"-")</f>
        <v>-</v>
      </c>
      <c r="FZ566" s="5"/>
      <c r="GA566" s="5"/>
      <c r="GB566" s="54"/>
      <c r="GC566" s="54"/>
      <c r="GD566" s="54"/>
      <c r="GE566" s="54"/>
      <c r="GF566" s="54"/>
      <c r="GG566" s="54"/>
      <c r="GH566" s="54"/>
      <c r="GI566" s="54"/>
      <c r="GJ566" s="54"/>
      <c r="GK566" s="54"/>
      <c r="GL566" s="54"/>
      <c r="GM566" s="54"/>
      <c r="GN566" s="54"/>
      <c r="GO566" s="54"/>
      <c r="GP566" s="54"/>
      <c r="GQ566" s="54"/>
      <c r="GR566" s="54"/>
      <c r="GS566" s="54"/>
      <c r="GT566" s="54"/>
      <c r="GU566" s="54"/>
      <c r="GV566" s="54"/>
      <c r="GW566" s="54"/>
      <c r="GX566" s="54"/>
      <c r="GY566" s="54"/>
      <c r="GZ566" s="193"/>
      <c r="HA566" s="54"/>
      <c r="HB566" s="54"/>
      <c r="HC566" s="54"/>
      <c r="HD566" s="34">
        <f t="shared" ca="1" si="488"/>
        <v>1</v>
      </c>
      <c r="HE566" s="25">
        <f t="shared" ca="1" si="514"/>
        <v>6.8389057750759875E-4</v>
      </c>
      <c r="HF566" s="25">
        <f t="shared" ca="1" si="522"/>
        <v>1.5197568389057751E-3</v>
      </c>
      <c r="HG566" s="25">
        <f t="shared" ca="1" si="515"/>
        <v>9.0543259557344079E-4</v>
      </c>
      <c r="HH566" s="25">
        <f t="shared" ca="1" si="511"/>
        <v>2.012072434607646E-3</v>
      </c>
      <c r="HI566" s="25"/>
      <c r="HJ566" s="25"/>
      <c r="HK566" s="5"/>
      <c r="HL566" s="24">
        <f t="shared" ca="1" si="523"/>
        <v>44251</v>
      </c>
      <c r="HM566" s="107"/>
      <c r="HO566" s="204" t="str">
        <f t="shared" si="489"/>
        <v>ожидание A1</v>
      </c>
      <c r="HP566" s="204" t="str">
        <f t="shared" si="490"/>
        <v>не выгружено 00</v>
      </c>
      <c r="HQ566" s="182" t="str">
        <f t="shared" si="491"/>
        <v>выгружено A1</v>
      </c>
      <c r="HR566" s="182" t="str">
        <f t="shared" si="492"/>
        <v>ожидание A1</v>
      </c>
      <c r="HS566" s="182" t="b">
        <f t="shared" si="493"/>
        <v>0</v>
      </c>
      <c r="HT566" s="182" t="str">
        <f t="shared" si="494"/>
        <v>ожидание замечаний</v>
      </c>
      <c r="HU566" s="182" t="str">
        <f t="shared" si="495"/>
        <v>0055-P2-GA1-CPC-TRM-00663</v>
      </c>
      <c r="HV566" s="191">
        <f t="shared" si="496"/>
        <v>44251</v>
      </c>
      <c r="HW566" s="184" t="str">
        <f t="shared" si="497"/>
        <v>ожидание A1</v>
      </c>
      <c r="HX566" s="191" t="str">
        <f t="shared" si="498"/>
        <v>ожидание A1</v>
      </c>
      <c r="HY566" s="183"/>
      <c r="HZ566" s="182" t="str">
        <f t="shared" si="499"/>
        <v>выгружено</v>
      </c>
      <c r="IA566" s="182" t="str">
        <f t="shared" si="500"/>
        <v>A1</v>
      </c>
      <c r="IB566" s="182" t="str">
        <f t="shared" si="501"/>
        <v>ожидание замечаний к ревизии</v>
      </c>
      <c r="IC566" s="182" t="str">
        <f t="shared" si="502"/>
        <v>A1</v>
      </c>
      <c r="ID566" s="182" t="str">
        <f t="shared" si="503"/>
        <v>A1</v>
      </c>
      <c r="IE566" s="185" t="str">
        <f t="shared" si="504"/>
        <v>1</v>
      </c>
      <c r="IF566" s="135" t="s">
        <v>705</v>
      </c>
      <c r="IG566" s="181">
        <v>1</v>
      </c>
    </row>
    <row r="567" spans="1:289" s="57" customFormat="1" ht="42.75" hidden="1" customHeight="1">
      <c r="A567" s="6"/>
      <c r="B567" s="19" t="s">
        <v>156</v>
      </c>
      <c r="C567" s="19" t="s">
        <v>157</v>
      </c>
      <c r="D567" s="5"/>
      <c r="E567" s="5"/>
      <c r="F567" s="5"/>
      <c r="G567" s="5"/>
      <c r="H567" s="5" t="s">
        <v>727</v>
      </c>
      <c r="I567" s="5" t="s">
        <v>736</v>
      </c>
      <c r="J567" s="5"/>
      <c r="K567" s="5"/>
      <c r="L567" s="5"/>
      <c r="M567" s="5"/>
      <c r="N567" s="5"/>
      <c r="O567" s="5"/>
      <c r="P567" s="5" t="s">
        <v>746</v>
      </c>
      <c r="Q567" s="5" t="s">
        <v>748</v>
      </c>
      <c r="R567" s="5" t="s">
        <v>205</v>
      </c>
      <c r="S567" s="5" t="s">
        <v>357</v>
      </c>
      <c r="T567" s="5" t="s">
        <v>726</v>
      </c>
      <c r="U567" s="5" t="s">
        <v>158</v>
      </c>
      <c r="V567" s="5"/>
      <c r="W567" s="19" t="str">
        <f>CONCATENATE(X567,"-",Y567,"-",Z567,AA567,,AB567,"-",AC567)</f>
        <v>5-20-JEMC-0001</v>
      </c>
      <c r="X567" s="19" t="s">
        <v>755</v>
      </c>
      <c r="Y567" s="19" t="s">
        <v>191</v>
      </c>
      <c r="Z567" s="19" t="s">
        <v>177</v>
      </c>
      <c r="AA567" s="19" t="s">
        <v>305</v>
      </c>
      <c r="AB567" s="19"/>
      <c r="AC567" s="19" t="s">
        <v>188</v>
      </c>
      <c r="AD567" s="5"/>
      <c r="AE567" s="19">
        <v>4</v>
      </c>
      <c r="AF567" s="19" t="s">
        <v>180</v>
      </c>
      <c r="AG567" s="19" t="s">
        <v>191</v>
      </c>
      <c r="AH567" s="19">
        <v>501</v>
      </c>
      <c r="AI567" s="19" t="s">
        <v>193</v>
      </c>
      <c r="AJ567" s="5"/>
      <c r="AK567" s="5"/>
      <c r="AL567" s="5" t="s">
        <v>123</v>
      </c>
      <c r="AM567" s="5"/>
      <c r="AN567" s="5" t="s">
        <v>170</v>
      </c>
      <c r="AO567" s="5" t="str">
        <f>CONCATENATE("0055-",B567,"-",C567,"-","4",".",AE567,".",AF567,".",AG567,".",AH567,"-",AL567,".",AN567,"-",AI567)</f>
        <v>0055-CPC-GA1-4.4.3.20.501-ASK1.SB-0003</v>
      </c>
      <c r="AP567" s="5" t="str">
        <f>CONCATENATE("0055-",B567,"-",C567,"-","4",".",AE567,".",AF567,".",AG567,".",AH567,"-",AL567,"-",AN567,"-",AI567,"_",BD567,"_",U567)</f>
        <v>0055-CPC-GA1-4.4.3.20.501-ASK1-SB-0003_A1_ER</v>
      </c>
      <c r="AQ567" s="13" t="s">
        <v>389</v>
      </c>
      <c r="AR567" s="13" t="s">
        <v>516</v>
      </c>
      <c r="AS567" s="13"/>
      <c r="AT567" s="13"/>
      <c r="AU567" s="13" t="s">
        <v>321</v>
      </c>
      <c r="AV567" s="13" t="s">
        <v>336</v>
      </c>
      <c r="AW567" s="13" t="str">
        <f>CONCATENATE(AQ567," ",AS567,CHAR(10),W567,CHAR(10),AU567)</f>
        <v>AUCS Marshalling Cabinet 
5-20-JEMC-0001
Electrical circuits</v>
      </c>
      <c r="AX567" s="13" t="str">
        <f>CONCATENATE(AR567," ",AT567,CHAR(10),W567,CHAR(10),AV567)</f>
        <v>Шкаф кроссовый АСУ Э 
5-20-JEMC-0001
Схема электрическая принципиальная</v>
      </c>
      <c r="AY567" s="5"/>
      <c r="AZ567" s="5" t="s">
        <v>490</v>
      </c>
      <c r="BA567" s="167" t="s">
        <v>489</v>
      </c>
      <c r="BB567" s="5" t="str">
        <f>IF(FW567&gt;0,"02",IF(FN567&gt;0,"01",IF(FE567&gt;0,"00",IF(EM567&gt;0,"G1",IF(ED567&gt;0,"F1",IF(DU567&gt;0,"E1",IF(DL567&gt;0,"D1",IF(DC567&gt;0,"C1",IF(CT567&gt;0,"B1",IF(BM567&gt;0,"A1","-"))))))))))</f>
        <v>A1</v>
      </c>
      <c r="BC567" s="167" t="str">
        <f t="shared" si="528"/>
        <v>IFR</v>
      </c>
      <c r="BD567" s="5" t="str">
        <f t="shared" si="529"/>
        <v>A1</v>
      </c>
      <c r="BE567" s="5"/>
      <c r="BF567" s="5"/>
      <c r="BG567" s="12"/>
      <c r="BH567" s="5"/>
      <c r="BI567" s="5"/>
      <c r="BJ567" s="54">
        <f>FB567-(28+15)</f>
        <v>44189</v>
      </c>
      <c r="BK567" s="54">
        <f ca="1">IF(BM567&gt;0,BL567,IF(BJ567&lt;TODAY(),WORKDAY(TODAY(),10),BJ567))</f>
        <v>44251</v>
      </c>
      <c r="BL567" s="193">
        <v>44251</v>
      </c>
      <c r="BM567" s="167" t="s">
        <v>786</v>
      </c>
      <c r="BN567" s="167"/>
      <c r="BO567" s="167"/>
      <c r="BP567" s="167"/>
      <c r="BQ567" s="167"/>
      <c r="BR567" s="157"/>
      <c r="BS567" s="157"/>
      <c r="BT567" s="157"/>
      <c r="BU567" s="157"/>
      <c r="BV567" s="157"/>
      <c r="BW567" s="147"/>
      <c r="BX567" s="147"/>
      <c r="BY567" s="147"/>
      <c r="BZ567" s="147"/>
      <c r="CA567" s="147"/>
      <c r="CB567" s="125"/>
      <c r="CC567" s="125"/>
      <c r="CD567" s="125"/>
      <c r="CE567" s="125"/>
      <c r="CF567" s="125"/>
      <c r="CG567" s="125"/>
      <c r="CH567" s="125"/>
      <c r="CI567" s="125"/>
      <c r="CJ567" s="125"/>
      <c r="CK567" s="125"/>
      <c r="CL567" s="24">
        <f>WORKDAY(BJ567,20)</f>
        <v>44217</v>
      </c>
      <c r="CM567" s="24">
        <f ca="1">IF(BM567&gt;0,WORKDAY(BK567,10),"-")</f>
        <v>44265</v>
      </c>
      <c r="CN567" s="54"/>
      <c r="CO567" s="117"/>
      <c r="CP567" s="34"/>
      <c r="CQ567" s="24">
        <f>WORKDAY(CL567,10)</f>
        <v>44231</v>
      </c>
      <c r="CR567" s="24" t="str">
        <f>IF(CO567&gt;0,WORKDAY(CM567,10),"-")</f>
        <v>-</v>
      </c>
      <c r="CS567" s="54"/>
      <c r="CT567" s="5"/>
      <c r="CU567" s="24" t="str">
        <f>IF(CT567&gt;0,WORKDAY(CQ567,10),"-")</f>
        <v>-</v>
      </c>
      <c r="CV567" s="24" t="str">
        <f>IF(CT567&gt;0,WORKDAY(CR567,10),"-")</f>
        <v>-</v>
      </c>
      <c r="CW567" s="54"/>
      <c r="CX567" s="5"/>
      <c r="CY567" s="34"/>
      <c r="CZ567" s="24" t="str">
        <f>IF(CX567&gt;0,WORKDAY(CU567,10),"-")</f>
        <v>-</v>
      </c>
      <c r="DA567" s="24" t="str">
        <f>IF(CX567&gt;0,WORKDAY(CV567,10),"-")</f>
        <v>-</v>
      </c>
      <c r="DB567" s="24"/>
      <c r="DC567" s="5"/>
      <c r="DD567" s="24" t="str">
        <f>IF(DC567&gt;0,WORKDAY(CZ567,10),"-")</f>
        <v>-</v>
      </c>
      <c r="DE567" s="24" t="str">
        <f>IF(DC567&gt;0,WORKDAY(DA567,10),"-")</f>
        <v>-</v>
      </c>
      <c r="DF567" s="5"/>
      <c r="DG567" s="5"/>
      <c r="DH567" s="54"/>
      <c r="DI567" s="24" t="str">
        <f>IF(DG567&gt;0,WORKDAY(DD567,10),"-")</f>
        <v>-</v>
      </c>
      <c r="DJ567" s="24" t="str">
        <f>IF(DG567&gt;0,WORKDAY(DE567,10),"-")</f>
        <v>-</v>
      </c>
      <c r="DK567" s="5"/>
      <c r="DL567" s="5"/>
      <c r="DM567" s="24" t="str">
        <f>IF(DL567&gt;0,WORKDAY(DI567,10),"-")</f>
        <v>-</v>
      </c>
      <c r="DN567" s="24" t="str">
        <f>IF(DL567&gt;0,WORKDAY(DJ567,10),"-")</f>
        <v>-</v>
      </c>
      <c r="DO567" s="5"/>
      <c r="DP567" s="5"/>
      <c r="DQ567" s="54"/>
      <c r="DR567" s="24" t="str">
        <f>IF(DP567&gt;0,WORKDAY(DM567,10),"-")</f>
        <v>-</v>
      </c>
      <c r="DS567" s="24" t="str">
        <f>IF(DP567&gt;0,WORKDAY(DN567,10),"-")</f>
        <v>-</v>
      </c>
      <c r="DT567" s="5"/>
      <c r="DU567" s="5"/>
      <c r="DV567" s="24" t="str">
        <f>IF(DU567&gt;0,WORKDAY(DR567,10),"-")</f>
        <v>-</v>
      </c>
      <c r="DW567" s="24" t="str">
        <f>IF(DU567&gt;0,WORKDAY(DS567,10),"-")</f>
        <v>-</v>
      </c>
      <c r="DX567" s="5"/>
      <c r="DY567" s="5"/>
      <c r="DZ567" s="54"/>
      <c r="EA567" s="24" t="str">
        <f>IF(DY567&gt;0,WORKDAY(DV567,10),"-")</f>
        <v>-</v>
      </c>
      <c r="EB567" s="24" t="str">
        <f>IF(DY567&gt;0,WORKDAY(DW567,10),"-")</f>
        <v>-</v>
      </c>
      <c r="EC567" s="5"/>
      <c r="ED567" s="5"/>
      <c r="EE567" s="24" t="str">
        <f>IF(ED567&gt;0,WORKDAY(EA567,10),"-")</f>
        <v>-</v>
      </c>
      <c r="EF567" s="24" t="str">
        <f>IF(ED567&gt;0,WORKDAY(EB567,10),"-")</f>
        <v>-</v>
      </c>
      <c r="EG567" s="5"/>
      <c r="EH567" s="5"/>
      <c r="EI567" s="54"/>
      <c r="EJ567" s="24" t="str">
        <f>IF(EH567&gt;0,WORKDAY(EE567,10),"-")</f>
        <v>-</v>
      </c>
      <c r="EK567" s="24" t="str">
        <f>IF(EH567&gt;0,WORKDAY(EF567,10),"-")</f>
        <v>-</v>
      </c>
      <c r="EL567" s="5"/>
      <c r="EM567" s="5"/>
      <c r="EN567" s="24" t="str">
        <f>IF(EM567&gt;0,WORKDAY(EJ567,10),"-")</f>
        <v>-</v>
      </c>
      <c r="EO567" s="24" t="str">
        <f>IF(EM567&gt;0,WORKDAY(EK567,10),"-")</f>
        <v>-</v>
      </c>
      <c r="EP567" s="5"/>
      <c r="EQ567" s="5"/>
      <c r="ER567" s="54"/>
      <c r="ES567" s="54"/>
      <c r="ET567" s="54"/>
      <c r="EU567" s="54"/>
      <c r="EV567" s="54"/>
      <c r="EW567" s="24"/>
      <c r="EX567" s="24"/>
      <c r="EY567" s="167"/>
      <c r="EZ567" s="167"/>
      <c r="FA567" s="193"/>
      <c r="FB567" s="214">
        <v>44232</v>
      </c>
      <c r="FC567" s="214">
        <f ca="1">IF(BK567&gt;0,IF(DC567&gt;0,WORKDAY(DB567,20),IF(CT567&gt;0,WORKDAY(CS567,30),IF(CO567&gt;0,WORKDAY(CN567,40),FB567))),"-")</f>
        <v>44232</v>
      </c>
      <c r="FD567" s="167"/>
      <c r="FE567" s="167"/>
      <c r="FF567" s="24" t="str">
        <f>IF(FE567&gt;0,WORKDAY(FB567,10),"-")</f>
        <v>-</v>
      </c>
      <c r="FG567" s="24" t="str">
        <f>IF(FE567&gt;0,WORKDAY(FC567,10),"-")</f>
        <v>-</v>
      </c>
      <c r="FH567" s="5"/>
      <c r="FI567" s="5"/>
      <c r="FJ567" s="34"/>
      <c r="FK567" s="24"/>
      <c r="FL567" s="24">
        <f>FK567</f>
        <v>0</v>
      </c>
      <c r="FM567" s="5"/>
      <c r="FN567" s="5"/>
      <c r="FO567" s="24" t="str">
        <f>IF(FN567&gt;0,WORKDAY(FK567,10),"-")</f>
        <v>-</v>
      </c>
      <c r="FP567" s="24" t="str">
        <f>IF(FN567&gt;0,WORKDAY(FL567,10),"-")</f>
        <v>-</v>
      </c>
      <c r="FQ567" s="5"/>
      <c r="FR567" s="5"/>
      <c r="FS567" s="54"/>
      <c r="FT567" s="24"/>
      <c r="FU567" s="24">
        <f>FT567</f>
        <v>0</v>
      </c>
      <c r="FV567" s="5"/>
      <c r="FW567" s="5"/>
      <c r="FX567" s="24" t="str">
        <f>IF(FW567&gt;0,WORKDAY(FT567,10),"-")</f>
        <v>-</v>
      </c>
      <c r="FY567" s="24" t="str">
        <f>IF(FW567&gt;0,WORKDAY(FU567,10),"-")</f>
        <v>-</v>
      </c>
      <c r="FZ567" s="5"/>
      <c r="GA567" s="5"/>
      <c r="GB567" s="54"/>
      <c r="GC567" s="54"/>
      <c r="GD567" s="54"/>
      <c r="GE567" s="54"/>
      <c r="GF567" s="54"/>
      <c r="GG567" s="54"/>
      <c r="GH567" s="54"/>
      <c r="GI567" s="54"/>
      <c r="GJ567" s="54"/>
      <c r="GK567" s="54"/>
      <c r="GL567" s="54"/>
      <c r="GM567" s="54"/>
      <c r="GN567" s="54"/>
      <c r="GO567" s="54"/>
      <c r="GP567" s="54"/>
      <c r="GQ567" s="54"/>
      <c r="GR567" s="54"/>
      <c r="GS567" s="54"/>
      <c r="GT567" s="54"/>
      <c r="GU567" s="54"/>
      <c r="GV567" s="54"/>
      <c r="GW567" s="54"/>
      <c r="GX567" s="54"/>
      <c r="GY567" s="54"/>
      <c r="GZ567" s="193"/>
      <c r="HA567" s="54"/>
      <c r="HB567" s="54"/>
      <c r="HC567" s="54"/>
      <c r="HD567" s="34">
        <f t="shared" ca="1" si="488"/>
        <v>1</v>
      </c>
      <c r="HE567" s="25">
        <f t="shared" ca="1" si="514"/>
        <v>6.8389057750759875E-4</v>
      </c>
      <c r="HF567" s="25">
        <f t="shared" ca="1" si="522"/>
        <v>1.5197568389057751E-3</v>
      </c>
      <c r="HG567" s="25">
        <f t="shared" ca="1" si="515"/>
        <v>9.0543259557344079E-4</v>
      </c>
      <c r="HH567" s="25">
        <f t="shared" ca="1" si="511"/>
        <v>2.012072434607646E-3</v>
      </c>
      <c r="HI567" s="25"/>
      <c r="HJ567" s="25"/>
      <c r="HK567" s="5"/>
      <c r="HL567" s="24">
        <f t="shared" ca="1" si="523"/>
        <v>44251</v>
      </c>
      <c r="HM567" s="107"/>
      <c r="HO567" s="204" t="str">
        <f t="shared" si="489"/>
        <v>ожидание A1</v>
      </c>
      <c r="HP567" s="204" t="str">
        <f t="shared" si="490"/>
        <v>не выгружено 00</v>
      </c>
      <c r="HQ567" s="182" t="str">
        <f t="shared" si="491"/>
        <v>выгружено A1</v>
      </c>
      <c r="HR567" s="182" t="str">
        <f t="shared" si="492"/>
        <v>ожидание A1</v>
      </c>
      <c r="HS567" s="182" t="b">
        <f t="shared" si="493"/>
        <v>0</v>
      </c>
      <c r="HT567" s="182" t="str">
        <f t="shared" si="494"/>
        <v>ожидание замечаний</v>
      </c>
      <c r="HU567" s="182" t="str">
        <f t="shared" si="495"/>
        <v>0055-P2-GA1-CPC-TRM-00663</v>
      </c>
      <c r="HV567" s="191">
        <f t="shared" si="496"/>
        <v>44251</v>
      </c>
      <c r="HW567" s="184" t="str">
        <f t="shared" si="497"/>
        <v>ожидание A1</v>
      </c>
      <c r="HX567" s="191" t="str">
        <f t="shared" si="498"/>
        <v>ожидание A1</v>
      </c>
      <c r="HY567" s="183"/>
      <c r="HZ567" s="182" t="str">
        <f t="shared" si="499"/>
        <v>выгружено</v>
      </c>
      <c r="IA567" s="182" t="str">
        <f t="shared" si="500"/>
        <v>A1</v>
      </c>
      <c r="IB567" s="182" t="str">
        <f t="shared" si="501"/>
        <v>ожидание замечаний к ревизии</v>
      </c>
      <c r="IC567" s="182" t="str">
        <f t="shared" si="502"/>
        <v>A1</v>
      </c>
      <c r="ID567" s="182" t="str">
        <f t="shared" si="503"/>
        <v>A1</v>
      </c>
      <c r="IE567" s="185" t="str">
        <f t="shared" si="504"/>
        <v>1</v>
      </c>
      <c r="IF567" s="135" t="s">
        <v>705</v>
      </c>
      <c r="IG567" s="181">
        <v>1</v>
      </c>
    </row>
    <row r="568" spans="1:289" s="57" customFormat="1" ht="42.75" hidden="1" customHeight="1">
      <c r="A568" s="6"/>
      <c r="B568" s="19" t="s">
        <v>156</v>
      </c>
      <c r="C568" s="19" t="s">
        <v>157</v>
      </c>
      <c r="D568" s="5"/>
      <c r="E568" s="5"/>
      <c r="F568" s="5"/>
      <c r="G568" s="5"/>
      <c r="H568" s="5" t="s">
        <v>727</v>
      </c>
      <c r="I568" s="5" t="s">
        <v>736</v>
      </c>
      <c r="J568" s="5"/>
      <c r="K568" s="5"/>
      <c r="L568" s="5"/>
      <c r="M568" s="5"/>
      <c r="N568" s="5"/>
      <c r="O568" s="5"/>
      <c r="P568" s="5" t="s">
        <v>746</v>
      </c>
      <c r="Q568" s="5" t="s">
        <v>748</v>
      </c>
      <c r="R568" s="5" t="s">
        <v>205</v>
      </c>
      <c r="S568" s="5" t="s">
        <v>357</v>
      </c>
      <c r="T568" s="5" t="s">
        <v>726</v>
      </c>
      <c r="U568" s="5" t="s">
        <v>158</v>
      </c>
      <c r="V568" s="5"/>
      <c r="W568" s="19" t="str">
        <f>CONCATENATE(X568,"-",Y568,"-",Z568,AA568,,AB568,"-",AC568)</f>
        <v>5-20-JEMC-0001</v>
      </c>
      <c r="X568" s="19" t="s">
        <v>755</v>
      </c>
      <c r="Y568" s="19" t="s">
        <v>191</v>
      </c>
      <c r="Z568" s="19" t="s">
        <v>177</v>
      </c>
      <c r="AA568" s="19" t="s">
        <v>305</v>
      </c>
      <c r="AB568" s="19"/>
      <c r="AC568" s="19" t="s">
        <v>188</v>
      </c>
      <c r="AD568" s="5"/>
      <c r="AE568" s="19">
        <v>4</v>
      </c>
      <c r="AF568" s="19" t="s">
        <v>180</v>
      </c>
      <c r="AG568" s="19" t="s">
        <v>191</v>
      </c>
      <c r="AH568" s="19">
        <v>501</v>
      </c>
      <c r="AI568" s="19" t="s">
        <v>193</v>
      </c>
      <c r="AJ568" s="5"/>
      <c r="AK568" s="5"/>
      <c r="AL568" s="5" t="s">
        <v>123</v>
      </c>
      <c r="AM568" s="5"/>
      <c r="AN568" s="5" t="s">
        <v>546</v>
      </c>
      <c r="AO568" s="5" t="str">
        <f>CONCATENATE("0055-",B568,"-",C568,"-","4",".",AE568,".",AF568,".",AG568,".",AH568,"-",AL568,".",AN568,"-",AI568)</f>
        <v>0055-CPC-GA1-4.4.3.20.501-ASK1.JH-0003</v>
      </c>
      <c r="AP568" s="5" t="str">
        <f>CONCATENATE("0055-",B568,"-",C568,"-","4",".",AE568,".",AF568,".",AG568,".",AH568,"-",AL568,"-",AN568,"-",AI568,"_",BD568,"_",U568)</f>
        <v>0055-CPC-GA1-4.4.3.20.501-ASK1-JH-0003_-_ER</v>
      </c>
      <c r="AQ568" s="13" t="s">
        <v>389</v>
      </c>
      <c r="AR568" s="13" t="s">
        <v>516</v>
      </c>
      <c r="AS568" s="13"/>
      <c r="AT568" s="13"/>
      <c r="AU568" s="13" t="s">
        <v>286</v>
      </c>
      <c r="AV568" s="13" t="s">
        <v>287</v>
      </c>
      <c r="AW568" s="13" t="str">
        <f>CONCATENATE(AQ568," ",AS568,CHAR(10),W568,CHAR(10),AU568)</f>
        <v>AUCS Marshalling Cabinet 
5-20-JEMC-0001
Passport</v>
      </c>
      <c r="AX568" s="13" t="str">
        <f>CONCATENATE(AR568," ",AT568,CHAR(10),W568,CHAR(10),AV568)</f>
        <v>Шкаф кроссовый АСУ Э 
5-20-JEMC-0001
Паспорт</v>
      </c>
      <c r="AY568" s="5"/>
      <c r="AZ568" s="5" t="s">
        <v>490</v>
      </c>
      <c r="BA568" s="5" t="s">
        <v>489</v>
      </c>
      <c r="BB568" s="5" t="str">
        <f>IF(FW568&gt;0,"02",IF(FN568&gt;0,"01",IF(FE568&gt;0,"00",IF(EM568&gt;0,"G1",IF(ED568&gt;0,"F1",IF(DU568&gt;0,"E1",IF(DL568&gt;0,"D1",IF(DC568&gt;0,"C1",IF(CT568&gt;0,"B1",IF(BM568&gt;0,"A1","-"))))))))))</f>
        <v>-</v>
      </c>
      <c r="BC568" s="167" t="str">
        <f t="shared" si="528"/>
        <v>-</v>
      </c>
      <c r="BD568" s="5" t="str">
        <f t="shared" si="529"/>
        <v>-</v>
      </c>
      <c r="BE568" s="5"/>
      <c r="BF568" s="5"/>
      <c r="BG568" s="12"/>
      <c r="BH568" s="5"/>
      <c r="BI568" s="5"/>
      <c r="BJ568" s="54">
        <f>FB568-(28+15)</f>
        <v>44227</v>
      </c>
      <c r="BK568" s="54">
        <f ca="1">IF(BM568&gt;0,BL568,IF(BJ568&lt;TODAY(),WORKDAY(TODAY(),10),BJ568))</f>
        <v>44294</v>
      </c>
      <c r="BL568" s="54"/>
      <c r="BM568" s="5"/>
      <c r="BN568" s="167"/>
      <c r="BO568" s="167"/>
      <c r="BP568" s="167"/>
      <c r="BQ568" s="167"/>
      <c r="BR568" s="157"/>
      <c r="BS568" s="157"/>
      <c r="BT568" s="157"/>
      <c r="BU568" s="157"/>
      <c r="BV568" s="157"/>
      <c r="BW568" s="147"/>
      <c r="BX568" s="147"/>
      <c r="BY568" s="147"/>
      <c r="BZ568" s="147"/>
      <c r="CA568" s="147"/>
      <c r="CB568" s="125"/>
      <c r="CC568" s="125"/>
      <c r="CD568" s="125"/>
      <c r="CE568" s="125"/>
      <c r="CF568" s="125"/>
      <c r="CG568" s="125"/>
      <c r="CH568" s="125"/>
      <c r="CI568" s="125"/>
      <c r="CJ568" s="125"/>
      <c r="CK568" s="125"/>
      <c r="CL568" s="24">
        <f>WORKDAY(BJ568,20)</f>
        <v>44253</v>
      </c>
      <c r="CM568" s="24" t="str">
        <f>IF(BM568&gt;0,WORKDAY(BK568,10),"-")</f>
        <v>-</v>
      </c>
      <c r="CN568" s="54"/>
      <c r="CO568" s="117"/>
      <c r="CP568" s="34">
        <v>3</v>
      </c>
      <c r="CQ568" s="24">
        <f>WORKDAY(CL568,10)</f>
        <v>44267</v>
      </c>
      <c r="CR568" s="24" t="str">
        <f>IF(CO568&gt;0,WORKDAY(CM568,10),"-")</f>
        <v>-</v>
      </c>
      <c r="CS568" s="54"/>
      <c r="CT568" s="5"/>
      <c r="CU568" s="24" t="str">
        <f>IF(CT568&gt;0,WORKDAY(CQ568,10),"-")</f>
        <v>-</v>
      </c>
      <c r="CV568" s="24" t="str">
        <f>IF(CT568&gt;0,WORKDAY(CR568,10),"-")</f>
        <v>-</v>
      </c>
      <c r="CW568" s="54"/>
      <c r="CX568" s="5"/>
      <c r="CY568" s="34"/>
      <c r="CZ568" s="24" t="str">
        <f>IF(CX568&gt;0,WORKDAY(CU568,10),"-")</f>
        <v>-</v>
      </c>
      <c r="DA568" s="24" t="str">
        <f>IF(CX568&gt;0,WORKDAY(CV568,10),"-")</f>
        <v>-</v>
      </c>
      <c r="DB568" s="24"/>
      <c r="DC568" s="5"/>
      <c r="DD568" s="24" t="str">
        <f>IF(DC568&gt;0,WORKDAY(CZ568,10),"-")</f>
        <v>-</v>
      </c>
      <c r="DE568" s="24" t="str">
        <f>IF(DC568&gt;0,WORKDAY(DA568,10),"-")</f>
        <v>-</v>
      </c>
      <c r="DF568" s="5"/>
      <c r="DG568" s="5"/>
      <c r="DH568" s="54"/>
      <c r="DI568" s="24" t="str">
        <f>IF(DG568&gt;0,WORKDAY(DD568,10),"-")</f>
        <v>-</v>
      </c>
      <c r="DJ568" s="24" t="str">
        <f>IF(DG568&gt;0,WORKDAY(DE568,10),"-")</f>
        <v>-</v>
      </c>
      <c r="DK568" s="5"/>
      <c r="DL568" s="5"/>
      <c r="DM568" s="24" t="str">
        <f>IF(DL568&gt;0,WORKDAY(DI568,10),"-")</f>
        <v>-</v>
      </c>
      <c r="DN568" s="24" t="str">
        <f>IF(DL568&gt;0,WORKDAY(DJ568,10),"-")</f>
        <v>-</v>
      </c>
      <c r="DO568" s="5"/>
      <c r="DP568" s="5"/>
      <c r="DQ568" s="54"/>
      <c r="DR568" s="24" t="str">
        <f>IF(DP568&gt;0,WORKDAY(DM568,10),"-")</f>
        <v>-</v>
      </c>
      <c r="DS568" s="24" t="str">
        <f>IF(DP568&gt;0,WORKDAY(DN568,10),"-")</f>
        <v>-</v>
      </c>
      <c r="DT568" s="5"/>
      <c r="DU568" s="5"/>
      <c r="DV568" s="24" t="str">
        <f>IF(DU568&gt;0,WORKDAY(DR568,10),"-")</f>
        <v>-</v>
      </c>
      <c r="DW568" s="24" t="str">
        <f>IF(DU568&gt;0,WORKDAY(DS568,10),"-")</f>
        <v>-</v>
      </c>
      <c r="DX568" s="5"/>
      <c r="DY568" s="5"/>
      <c r="DZ568" s="54"/>
      <c r="EA568" s="24" t="str">
        <f>IF(DY568&gt;0,WORKDAY(DV568,10),"-")</f>
        <v>-</v>
      </c>
      <c r="EB568" s="24" t="str">
        <f>IF(DY568&gt;0,WORKDAY(DW568,10),"-")</f>
        <v>-</v>
      </c>
      <c r="EC568" s="5"/>
      <c r="ED568" s="5"/>
      <c r="EE568" s="24" t="str">
        <f>IF(ED568&gt;0,WORKDAY(EA568,10),"-")</f>
        <v>-</v>
      </c>
      <c r="EF568" s="24" t="str">
        <f>IF(ED568&gt;0,WORKDAY(EB568,10),"-")</f>
        <v>-</v>
      </c>
      <c r="EG568" s="5"/>
      <c r="EH568" s="5"/>
      <c r="EI568" s="54"/>
      <c r="EJ568" s="24" t="str">
        <f>IF(EH568&gt;0,WORKDAY(EE568,10),"-")</f>
        <v>-</v>
      </c>
      <c r="EK568" s="24" t="str">
        <f>IF(EH568&gt;0,WORKDAY(EF568,10),"-")</f>
        <v>-</v>
      </c>
      <c r="EL568" s="5"/>
      <c r="EM568" s="5"/>
      <c r="EN568" s="24" t="str">
        <f>IF(EM568&gt;0,WORKDAY(EJ568,10),"-")</f>
        <v>-</v>
      </c>
      <c r="EO568" s="24" t="str">
        <f>IF(EM568&gt;0,WORKDAY(EK568,10),"-")</f>
        <v>-</v>
      </c>
      <c r="EP568" s="5"/>
      <c r="EQ568" s="5"/>
      <c r="ER568" s="54"/>
      <c r="ES568" s="54"/>
      <c r="ET568" s="54"/>
      <c r="EU568" s="54"/>
      <c r="EV568" s="54"/>
      <c r="EW568" s="24"/>
      <c r="EX568" s="24"/>
      <c r="EY568" s="167"/>
      <c r="EZ568" s="167"/>
      <c r="FA568" s="193"/>
      <c r="FB568" s="24">
        <v>44270</v>
      </c>
      <c r="FC568" s="24">
        <f ca="1">IF(BK568&gt;0,IF(DC568&gt;0,WORKDAY(DB568,20),IF(CT568&gt;0,WORKDAY(CS568,30),IF(CO568&gt;0,WORKDAY(CN568,40),FB568))),"-")</f>
        <v>44270</v>
      </c>
      <c r="FD568" s="167"/>
      <c r="FE568" s="167"/>
      <c r="FF568" s="24" t="str">
        <f>IF(FE568&gt;0,WORKDAY(FB568,10),"-")</f>
        <v>-</v>
      </c>
      <c r="FG568" s="24" t="str">
        <f>IF(FE568&gt;0,WORKDAY(FC568,10),"-")</f>
        <v>-</v>
      </c>
      <c r="FH568" s="167"/>
      <c r="FI568" s="167"/>
      <c r="FJ568" s="34">
        <v>1</v>
      </c>
      <c r="FK568" s="24"/>
      <c r="FL568" s="24">
        <f>FK568</f>
        <v>0</v>
      </c>
      <c r="FM568" s="5"/>
      <c r="FN568" s="5"/>
      <c r="FO568" s="24" t="str">
        <f>IF(FN568&gt;0,WORKDAY(FK568,10),"-")</f>
        <v>-</v>
      </c>
      <c r="FP568" s="24" t="str">
        <f>IF(FN568&gt;0,WORKDAY(FL568,10),"-")</f>
        <v>-</v>
      </c>
      <c r="FQ568" s="5"/>
      <c r="FR568" s="5"/>
      <c r="FS568" s="54"/>
      <c r="FT568" s="24"/>
      <c r="FU568" s="24">
        <f>FT568</f>
        <v>0</v>
      </c>
      <c r="FV568" s="5"/>
      <c r="FW568" s="5"/>
      <c r="FX568" s="24" t="str">
        <f>IF(FW568&gt;0,WORKDAY(FT568,10),"-")</f>
        <v>-</v>
      </c>
      <c r="FY568" s="24" t="str">
        <f>IF(FW568&gt;0,WORKDAY(FU568,10),"-")</f>
        <v>-</v>
      </c>
      <c r="FZ568" s="5"/>
      <c r="GA568" s="5"/>
      <c r="GB568" s="54"/>
      <c r="GC568" s="54"/>
      <c r="GD568" s="54"/>
      <c r="GE568" s="54"/>
      <c r="GF568" s="54"/>
      <c r="GG568" s="54"/>
      <c r="GH568" s="54"/>
      <c r="GI568" s="54"/>
      <c r="GJ568" s="54"/>
      <c r="GK568" s="54"/>
      <c r="GL568" s="54"/>
      <c r="GM568" s="54"/>
      <c r="GN568" s="54"/>
      <c r="GO568" s="54"/>
      <c r="GP568" s="54"/>
      <c r="GQ568" s="54"/>
      <c r="GR568" s="54"/>
      <c r="GS568" s="54"/>
      <c r="GT568" s="54"/>
      <c r="GU568" s="54"/>
      <c r="GV568" s="54"/>
      <c r="GW568" s="54"/>
      <c r="GX568" s="54"/>
      <c r="GY568" s="54"/>
      <c r="GZ568" s="193"/>
      <c r="HA568" s="54"/>
      <c r="HB568" s="54"/>
      <c r="HC568" s="54"/>
      <c r="HD568" s="34">
        <f t="shared" ca="1" si="488"/>
        <v>1</v>
      </c>
      <c r="HE568" s="25">
        <f t="shared" si="514"/>
        <v>0</v>
      </c>
      <c r="HF568" s="25">
        <f t="shared" ca="1" si="522"/>
        <v>1.5197568389057751E-3</v>
      </c>
      <c r="HG568" s="25">
        <f t="shared" si="515"/>
        <v>0</v>
      </c>
      <c r="HH568" s="25">
        <f t="shared" ca="1" si="511"/>
        <v>2.012072434607646E-3</v>
      </c>
      <c r="HI568" s="25"/>
      <c r="HJ568" s="25"/>
      <c r="HK568" s="5"/>
      <c r="HL568" s="24" t="str">
        <f t="shared" ca="1" si="523"/>
        <v>-</v>
      </c>
      <c r="HM568" s="107"/>
      <c r="HO568" s="204" t="str">
        <f t="shared" si="489"/>
        <v>не выгружено A1</v>
      </c>
      <c r="HP568" s="204" t="str">
        <f t="shared" si="490"/>
        <v>не выгружено 00</v>
      </c>
      <c r="HQ568" s="182" t="str">
        <f t="shared" si="491"/>
        <v>не выгружено A1</v>
      </c>
      <c r="HR568" s="182" t="str">
        <f t="shared" si="492"/>
        <v>не выгружено A1</v>
      </c>
      <c r="HS568" s="182" t="b">
        <f t="shared" si="493"/>
        <v>0</v>
      </c>
      <c r="HT568" s="182" t="str">
        <f t="shared" si="494"/>
        <v>не выгружено A1</v>
      </c>
      <c r="HU568" s="182" t="str">
        <f t="shared" si="495"/>
        <v>не выгружено A1</v>
      </c>
      <c r="HV568" s="191" t="str">
        <f t="shared" si="496"/>
        <v>не выгружено A1</v>
      </c>
      <c r="HW568" s="184" t="str">
        <f t="shared" si="497"/>
        <v>не выгружено A1</v>
      </c>
      <c r="HX568" s="191" t="str">
        <f t="shared" si="498"/>
        <v>не выгружено A1</v>
      </c>
      <c r="HY568" s="183"/>
      <c r="HZ568" s="182" t="str">
        <f t="shared" si="499"/>
        <v>не выгружено</v>
      </c>
      <c r="IA568" s="182" t="str">
        <f t="shared" si="500"/>
        <v>A1</v>
      </c>
      <c r="IB568" s="182" t="str">
        <f t="shared" si="501"/>
        <v>не выгружено</v>
      </c>
      <c r="IC568" s="182" t="str">
        <f t="shared" si="502"/>
        <v>A1</v>
      </c>
      <c r="ID568" s="182" t="str">
        <f t="shared" si="503"/>
        <v>A1</v>
      </c>
      <c r="IE568" s="185" t="str">
        <f t="shared" si="504"/>
        <v>выгрузить A1</v>
      </c>
      <c r="IF568" s="135" t="s">
        <v>705</v>
      </c>
      <c r="IG568" s="181">
        <v>1</v>
      </c>
    </row>
    <row r="569" spans="1:289" s="87" customFormat="1" ht="15" hidden="1" customHeight="1">
      <c r="A569" s="17"/>
      <c r="B569" s="20"/>
      <c r="C569" s="20"/>
      <c r="D569" s="18"/>
      <c r="E569" s="18"/>
      <c r="F569" s="18"/>
      <c r="G569" s="18"/>
      <c r="H569" s="18"/>
      <c r="I569" s="18"/>
      <c r="J569" s="18"/>
      <c r="K569" s="18"/>
      <c r="L569" s="18"/>
      <c r="M569" s="18"/>
      <c r="N569" s="18"/>
      <c r="O569" s="18"/>
      <c r="P569" s="18"/>
      <c r="Q569" s="18"/>
      <c r="R569" s="18"/>
      <c r="S569" s="18"/>
      <c r="T569" s="18"/>
      <c r="U569" s="18"/>
      <c r="V569" s="18"/>
      <c r="W569" s="20"/>
      <c r="X569" s="20"/>
      <c r="Y569" s="20"/>
      <c r="Z569" s="20"/>
      <c r="AA569" s="20"/>
      <c r="AB569" s="20"/>
      <c r="AC569" s="20"/>
      <c r="AD569" s="18"/>
      <c r="AE569" s="20"/>
      <c r="AF569" s="20"/>
      <c r="AG569" s="20"/>
      <c r="AH569" s="20"/>
      <c r="AI569" s="20"/>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71"/>
      <c r="BO569" s="171"/>
      <c r="BP569" s="171"/>
      <c r="BQ569" s="171"/>
      <c r="BR569" s="161"/>
      <c r="BS569" s="161"/>
      <c r="BT569" s="161"/>
      <c r="BU569" s="161"/>
      <c r="BV569" s="161"/>
      <c r="BW569" s="151"/>
      <c r="BX569" s="151"/>
      <c r="BY569" s="151"/>
      <c r="BZ569" s="151"/>
      <c r="CA569" s="151"/>
      <c r="CB569" s="129"/>
      <c r="CC569" s="129"/>
      <c r="CD569" s="129"/>
      <c r="CE569" s="129"/>
      <c r="CF569" s="129"/>
      <c r="CG569" s="129"/>
      <c r="CH569" s="129"/>
      <c r="CI569" s="129"/>
      <c r="CJ569" s="129"/>
      <c r="CK569" s="129"/>
      <c r="CL569" s="18"/>
      <c r="CM569" s="18"/>
      <c r="CN569" s="18"/>
      <c r="CO569" s="118"/>
      <c r="CP569" s="48"/>
      <c r="CQ569" s="18"/>
      <c r="CR569" s="18"/>
      <c r="CS569" s="18"/>
      <c r="CT569" s="18"/>
      <c r="CU569" s="18"/>
      <c r="CV569" s="18"/>
      <c r="CW569" s="18"/>
      <c r="CX569" s="18"/>
      <c r="CY569" s="34"/>
      <c r="CZ569" s="18"/>
      <c r="DA569" s="18"/>
      <c r="DB569" s="18"/>
      <c r="DC569" s="18"/>
      <c r="DD569" s="18"/>
      <c r="DE569" s="18"/>
      <c r="DF569" s="18"/>
      <c r="DG569" s="18"/>
      <c r="DH569" s="45"/>
      <c r="DI569" s="18"/>
      <c r="DJ569" s="18"/>
      <c r="DK569" s="18"/>
      <c r="DL569" s="18"/>
      <c r="DM569" s="18"/>
      <c r="DN569" s="18"/>
      <c r="DO569" s="18"/>
      <c r="DP569" s="18"/>
      <c r="DQ569" s="45"/>
      <c r="DR569" s="18"/>
      <c r="DS569" s="18"/>
      <c r="DT569" s="18"/>
      <c r="DU569" s="18"/>
      <c r="DV569" s="18"/>
      <c r="DW569" s="18"/>
      <c r="DX569" s="18"/>
      <c r="DY569" s="18"/>
      <c r="DZ569" s="45"/>
      <c r="EA569" s="18"/>
      <c r="EB569" s="18"/>
      <c r="EC569" s="18"/>
      <c r="ED569" s="18"/>
      <c r="EE569" s="18"/>
      <c r="EF569" s="18"/>
      <c r="EG569" s="18"/>
      <c r="EH569" s="18"/>
      <c r="EI569" s="45"/>
      <c r="EJ569" s="18"/>
      <c r="EK569" s="18"/>
      <c r="EL569" s="18"/>
      <c r="EM569" s="18"/>
      <c r="EN569" s="18"/>
      <c r="EO569" s="18"/>
      <c r="EP569" s="18"/>
      <c r="EQ569" s="18"/>
      <c r="ER569" s="45"/>
      <c r="ES569" s="110"/>
      <c r="ET569" s="110"/>
      <c r="EU569" s="110"/>
      <c r="EV569" s="110"/>
      <c r="EW569" s="192"/>
      <c r="EX569" s="192"/>
      <c r="EY569" s="192"/>
      <c r="EZ569" s="192"/>
      <c r="FA569" s="199"/>
      <c r="FB569" s="18"/>
      <c r="FC569" s="18"/>
      <c r="FD569" s="18"/>
      <c r="FE569" s="18"/>
      <c r="FF569" s="18"/>
      <c r="FG569" s="18"/>
      <c r="FH569" s="18"/>
      <c r="FI569" s="18"/>
      <c r="FJ569" s="34"/>
      <c r="FK569" s="18"/>
      <c r="FL569" s="18"/>
      <c r="FM569" s="18"/>
      <c r="FN569" s="18"/>
      <c r="FO569" s="18"/>
      <c r="FP569" s="18"/>
      <c r="FQ569" s="18"/>
      <c r="FR569" s="18"/>
      <c r="FS569" s="45"/>
      <c r="FT569" s="18"/>
      <c r="FU569" s="18"/>
      <c r="FV569" s="18"/>
      <c r="FW569" s="18"/>
      <c r="FX569" s="18"/>
      <c r="FY569" s="18"/>
      <c r="FZ569" s="18"/>
      <c r="GA569" s="18"/>
      <c r="GB569" s="45"/>
      <c r="GC569" s="110"/>
      <c r="GD569" s="110"/>
      <c r="GE569" s="110"/>
      <c r="GF569" s="110"/>
      <c r="GG569" s="110"/>
      <c r="GH569" s="110"/>
      <c r="GI569" s="110"/>
      <c r="GJ569" s="110"/>
      <c r="GK569" s="110"/>
      <c r="GL569" s="110"/>
      <c r="GM569" s="110"/>
      <c r="GN569" s="110"/>
      <c r="GO569" s="110"/>
      <c r="GP569" s="110"/>
      <c r="GQ569" s="110"/>
      <c r="GR569" s="110"/>
      <c r="GS569" s="110"/>
      <c r="GT569" s="110"/>
      <c r="GU569" s="110"/>
      <c r="GV569" s="110"/>
      <c r="GW569" s="110"/>
      <c r="GX569" s="110"/>
      <c r="GY569" s="45"/>
      <c r="GZ569" s="199"/>
      <c r="HA569" s="110"/>
      <c r="HB569" s="110"/>
      <c r="HC569" s="110"/>
      <c r="HD569" s="34">
        <f t="shared" si="488"/>
        <v>0</v>
      </c>
      <c r="HE569" s="25">
        <f t="shared" si="514"/>
        <v>0</v>
      </c>
      <c r="HF569" s="25">
        <f t="shared" si="522"/>
        <v>0</v>
      </c>
      <c r="HG569" s="25">
        <f t="shared" si="515"/>
        <v>0</v>
      </c>
      <c r="HH569" s="25">
        <f t="shared" si="511"/>
        <v>0</v>
      </c>
      <c r="HI569" s="25"/>
      <c r="HJ569" s="18"/>
      <c r="HK569" s="18"/>
      <c r="HL569" s="24" t="str">
        <f t="shared" si="523"/>
        <v>-</v>
      </c>
      <c r="HM569" s="107"/>
      <c r="HN569" s="85"/>
      <c r="HO569" s="204" t="str">
        <f t="shared" si="489"/>
        <v>---/---</v>
      </c>
      <c r="HP569" s="204" t="str">
        <f t="shared" si="490"/>
        <v>---/---</v>
      </c>
      <c r="HQ569" s="182" t="str">
        <f t="shared" si="491"/>
        <v>---/---</v>
      </c>
      <c r="HR569" s="182" t="str">
        <f t="shared" si="492"/>
        <v>---/---</v>
      </c>
      <c r="HS569" s="182" t="b">
        <f t="shared" si="493"/>
        <v>0</v>
      </c>
      <c r="HT569" s="182" t="str">
        <f t="shared" si="494"/>
        <v>---/---</v>
      </c>
      <c r="HU569" s="182" t="str">
        <f t="shared" si="495"/>
        <v>---/---</v>
      </c>
      <c r="HV569" s="191" t="str">
        <f t="shared" si="496"/>
        <v>---/---</v>
      </c>
      <c r="HW569" s="184" t="str">
        <f t="shared" si="497"/>
        <v>---/---</v>
      </c>
      <c r="HX569" s="191" t="str">
        <f t="shared" si="498"/>
        <v>---/---</v>
      </c>
      <c r="HY569" s="183"/>
      <c r="HZ569" s="182" t="str">
        <f t="shared" si="499"/>
        <v>---/---</v>
      </c>
      <c r="IA569" s="182" t="str">
        <f t="shared" si="500"/>
        <v>---/---</v>
      </c>
      <c r="IB569" s="182" t="str">
        <f t="shared" si="501"/>
        <v>---/---</v>
      </c>
      <c r="IC569" s="182" t="str">
        <f t="shared" si="502"/>
        <v>---/---</v>
      </c>
      <c r="ID569" s="182" t="str">
        <f t="shared" si="503"/>
        <v>---/---</v>
      </c>
      <c r="IE569" s="185" t="str">
        <f t="shared" si="504"/>
        <v>---/---</v>
      </c>
      <c r="IF569" s="135" t="s">
        <v>717</v>
      </c>
      <c r="IG569" s="181">
        <v>1</v>
      </c>
      <c r="IH569" s="85"/>
      <c r="II569" s="85"/>
      <c r="IJ569" s="85"/>
      <c r="IK569" s="85"/>
      <c r="IL569" s="85"/>
      <c r="IM569" s="85"/>
      <c r="IN569" s="85"/>
      <c r="IO569" s="85"/>
      <c r="IP569" s="85"/>
      <c r="IQ569" s="85"/>
      <c r="IR569" s="85"/>
      <c r="IS569" s="85"/>
      <c r="IT569" s="85"/>
      <c r="IU569" s="85"/>
      <c r="IV569" s="85"/>
      <c r="IW569" s="85"/>
      <c r="IX569" s="85"/>
      <c r="IY569" s="85"/>
      <c r="IZ569" s="85"/>
      <c r="JA569" s="85"/>
      <c r="JB569" s="85"/>
      <c r="JC569" s="85"/>
      <c r="JD569" s="85"/>
      <c r="JE569" s="85"/>
      <c r="JF569" s="85"/>
      <c r="JG569" s="85"/>
      <c r="JH569" s="85"/>
      <c r="JI569" s="85"/>
      <c r="JJ569" s="85"/>
      <c r="JK569" s="85"/>
      <c r="JL569" s="85"/>
      <c r="JM569" s="85"/>
      <c r="JN569" s="85"/>
      <c r="JO569" s="85"/>
      <c r="JP569" s="85"/>
      <c r="JQ569" s="85"/>
      <c r="JR569" s="85"/>
      <c r="JS569" s="85"/>
      <c r="JT569" s="85"/>
      <c r="JU569" s="85"/>
      <c r="JV569" s="85"/>
      <c r="JW569" s="85"/>
      <c r="JX569" s="85"/>
      <c r="JY569" s="85"/>
      <c r="JZ569" s="85"/>
      <c r="KA569" s="85"/>
      <c r="KB569" s="85"/>
      <c r="KC569" s="85"/>
    </row>
    <row r="570" spans="1:289" s="57" customFormat="1" ht="42.75" hidden="1" customHeight="1">
      <c r="A570" s="6"/>
      <c r="B570" s="19" t="s">
        <v>156</v>
      </c>
      <c r="C570" s="19" t="s">
        <v>157</v>
      </c>
      <c r="D570" s="5"/>
      <c r="E570" s="5"/>
      <c r="F570" s="5"/>
      <c r="G570" s="5"/>
      <c r="H570" s="5" t="s">
        <v>727</v>
      </c>
      <c r="I570" s="5" t="s">
        <v>736</v>
      </c>
      <c r="J570" s="5"/>
      <c r="K570" s="5"/>
      <c r="L570" s="5"/>
      <c r="M570" s="5"/>
      <c r="N570" s="5"/>
      <c r="O570" s="5"/>
      <c r="P570" s="5" t="s">
        <v>746</v>
      </c>
      <c r="Q570" s="5" t="s">
        <v>748</v>
      </c>
      <c r="R570" s="5" t="s">
        <v>205</v>
      </c>
      <c r="S570" s="5" t="s">
        <v>357</v>
      </c>
      <c r="T570" s="5" t="s">
        <v>726</v>
      </c>
      <c r="U570" s="5" t="s">
        <v>158</v>
      </c>
      <c r="V570" s="5"/>
      <c r="W570" s="19" t="str">
        <f>CONCATENATE(X570,"-",Y570,"-",Z570,AA570,,AB570,"-",AC570)</f>
        <v>5-20-JEMC-0002</v>
      </c>
      <c r="X570" s="19" t="s">
        <v>755</v>
      </c>
      <c r="Y570" s="19" t="s">
        <v>191</v>
      </c>
      <c r="Z570" s="19" t="s">
        <v>177</v>
      </c>
      <c r="AA570" s="19" t="s">
        <v>305</v>
      </c>
      <c r="AB570" s="19"/>
      <c r="AC570" s="19" t="s">
        <v>192</v>
      </c>
      <c r="AD570" s="5"/>
      <c r="AE570" s="19">
        <v>4</v>
      </c>
      <c r="AF570" s="19" t="s">
        <v>180</v>
      </c>
      <c r="AG570" s="19" t="s">
        <v>191</v>
      </c>
      <c r="AH570" s="19">
        <v>501</v>
      </c>
      <c r="AI570" s="19" t="s">
        <v>220</v>
      </c>
      <c r="AJ570" s="5"/>
      <c r="AK570" s="5"/>
      <c r="AL570" s="5" t="s">
        <v>123</v>
      </c>
      <c r="AM570" s="5"/>
      <c r="AN570" s="5" t="s">
        <v>167</v>
      </c>
      <c r="AO570" s="5" t="str">
        <f>CONCATENATE("0055-",B570,"-",C570,"-","4",".",AE570,".",AF570,".",AG570,".",AH570,"-",AL570,".",AN570,"-",AI570)</f>
        <v>0055-CPC-GA1-4.4.3.20.501-ASK1.RD-0004</v>
      </c>
      <c r="AP570" s="5" t="str">
        <f>CONCATENATE("0055-",B570,"-",C570,"-","4",".",AE570,".",AF570,".",AG570,".",AH570,"-",AL570,"-",AN570,"-",AI570,"_",BD570,"_",U570)</f>
        <v>0055-CPC-GA1-4.4.3.20.501-ASK1-RD-0004_A1_ER</v>
      </c>
      <c r="AQ570" s="13" t="s">
        <v>389</v>
      </c>
      <c r="AR570" s="13" t="s">
        <v>516</v>
      </c>
      <c r="AS570" s="13"/>
      <c r="AT570" s="13"/>
      <c r="AU570" s="13" t="s">
        <v>318</v>
      </c>
      <c r="AV570" s="13" t="s">
        <v>333</v>
      </c>
      <c r="AW570" s="13" t="str">
        <f>CONCATENATE(AQ570," ",AS570,CHAR(10),W570,CHAR(10),AU570)</f>
        <v>AUCS Marshalling Cabinet 
5-20-JEMC-0002
List of drawings</v>
      </c>
      <c r="AX570" s="13" t="str">
        <f>CONCATENATE(AR570," ",AT570,CHAR(10),W570,CHAR(10),AV570)</f>
        <v>Шкаф кроссовый АСУ Э 
5-20-JEMC-0002
Ведомость документов</v>
      </c>
      <c r="AY570" s="5"/>
      <c r="AZ570" s="5" t="s">
        <v>490</v>
      </c>
      <c r="BA570" s="167" t="s">
        <v>489</v>
      </c>
      <c r="BB570" s="5" t="str">
        <f>IF(FW570&gt;0,"02",IF(FN570&gt;0,"01",IF(FE570&gt;0,"00",IF(EM570&gt;0,"G1",IF(ED570&gt;0,"F1",IF(DU570&gt;0,"E1",IF(DL570&gt;0,"D1",IF(DC570&gt;0,"C1",IF(CT570&gt;0,"B1",IF(BM570&gt;0,"A1","-"))))))))))</f>
        <v>A1</v>
      </c>
      <c r="BC570" s="167" t="str">
        <f t="shared" ref="BC570:BC580" si="530">IF(OR(BB570="A1",BB570="B1",BB570="C1",BB570="D1",BB570="E1",BB570="F1",BB570="G1",BB570="H1"),"IFR",IF(OR(BB570="00",BB570="01",BB570="02",BB570="03",BB570="04",BB570="05"),"IFU","-"))</f>
        <v>IFR</v>
      </c>
      <c r="BD570" s="5" t="str">
        <f t="shared" ref="BD570:BD586" si="531">BB570</f>
        <v>A1</v>
      </c>
      <c r="BE570" s="5"/>
      <c r="BF570" s="5"/>
      <c r="BG570" s="12"/>
      <c r="BH570" s="5"/>
      <c r="BI570" s="5"/>
      <c r="BJ570" s="54">
        <f>FB570-(28+15)</f>
        <v>44189</v>
      </c>
      <c r="BK570" s="54">
        <f ca="1">IF(BM570&gt;0,BL570,IF(BJ570&lt;TODAY(),WORKDAY(TODAY(),10),BJ570))</f>
        <v>44251</v>
      </c>
      <c r="BL570" s="193">
        <v>44251</v>
      </c>
      <c r="BM570" s="167" t="s">
        <v>786</v>
      </c>
      <c r="BN570" s="167"/>
      <c r="BO570" s="167"/>
      <c r="BP570" s="167"/>
      <c r="BQ570" s="167"/>
      <c r="BR570" s="157"/>
      <c r="BS570" s="157"/>
      <c r="BT570" s="157"/>
      <c r="BU570" s="157"/>
      <c r="BV570" s="157"/>
      <c r="BW570" s="147"/>
      <c r="BX570" s="147"/>
      <c r="BY570" s="147"/>
      <c r="BZ570" s="147"/>
      <c r="CA570" s="147"/>
      <c r="CB570" s="125"/>
      <c r="CC570" s="125"/>
      <c r="CD570" s="125"/>
      <c r="CE570" s="125"/>
      <c r="CF570" s="125"/>
      <c r="CG570" s="125"/>
      <c r="CH570" s="125"/>
      <c r="CI570" s="125"/>
      <c r="CJ570" s="125"/>
      <c r="CK570" s="125"/>
      <c r="CL570" s="24">
        <f>WORKDAY(BJ570,20)</f>
        <v>44217</v>
      </c>
      <c r="CM570" s="24">
        <f ca="1">IF(BM570&gt;0,WORKDAY(BK570,10),"-")</f>
        <v>44265</v>
      </c>
      <c r="CN570" s="54"/>
      <c r="CO570" s="117"/>
      <c r="CP570" s="34"/>
      <c r="CQ570" s="24">
        <f>WORKDAY(CL570,10)</f>
        <v>44231</v>
      </c>
      <c r="CR570" s="24" t="str">
        <f>IF(CO570&gt;0,WORKDAY(CM570,10),"-")</f>
        <v>-</v>
      </c>
      <c r="CS570" s="54"/>
      <c r="CT570" s="5"/>
      <c r="CU570" s="24" t="str">
        <f>IF(CT570&gt;0,WORKDAY(CQ570,10),"-")</f>
        <v>-</v>
      </c>
      <c r="CV570" s="24" t="str">
        <f>IF(CT570&gt;0,WORKDAY(CR570,10),"-")</f>
        <v>-</v>
      </c>
      <c r="CW570" s="54"/>
      <c r="CX570" s="5"/>
      <c r="CY570" s="34"/>
      <c r="CZ570" s="24" t="str">
        <f>IF(CX570&gt;0,WORKDAY(CU570,10),"-")</f>
        <v>-</v>
      </c>
      <c r="DA570" s="24" t="str">
        <f>IF(CX570&gt;0,WORKDAY(CV570,10),"-")</f>
        <v>-</v>
      </c>
      <c r="DB570" s="24"/>
      <c r="DC570" s="5"/>
      <c r="DD570" s="24" t="str">
        <f>IF(DC570&gt;0,WORKDAY(CZ570,10),"-")</f>
        <v>-</v>
      </c>
      <c r="DE570" s="24" t="str">
        <f>IF(DC570&gt;0,WORKDAY(DA570,10),"-")</f>
        <v>-</v>
      </c>
      <c r="DF570" s="5"/>
      <c r="DG570" s="5"/>
      <c r="DH570" s="54"/>
      <c r="DI570" s="24" t="str">
        <f>IF(DG570&gt;0,WORKDAY(DD570,10),"-")</f>
        <v>-</v>
      </c>
      <c r="DJ570" s="24" t="str">
        <f>IF(DG570&gt;0,WORKDAY(DE570,10),"-")</f>
        <v>-</v>
      </c>
      <c r="DK570" s="5"/>
      <c r="DL570" s="5"/>
      <c r="DM570" s="24" t="str">
        <f>IF(DL570&gt;0,WORKDAY(DI570,10),"-")</f>
        <v>-</v>
      </c>
      <c r="DN570" s="24" t="str">
        <f>IF(DL570&gt;0,WORKDAY(DJ570,10),"-")</f>
        <v>-</v>
      </c>
      <c r="DO570" s="5"/>
      <c r="DP570" s="5"/>
      <c r="DQ570" s="54"/>
      <c r="DR570" s="24" t="str">
        <f>IF(DP570&gt;0,WORKDAY(DM570,10),"-")</f>
        <v>-</v>
      </c>
      <c r="DS570" s="24" t="str">
        <f>IF(DP570&gt;0,WORKDAY(DN570,10),"-")</f>
        <v>-</v>
      </c>
      <c r="DT570" s="5"/>
      <c r="DU570" s="5"/>
      <c r="DV570" s="24" t="str">
        <f>IF(DU570&gt;0,WORKDAY(DR570,10),"-")</f>
        <v>-</v>
      </c>
      <c r="DW570" s="24" t="str">
        <f>IF(DU570&gt;0,WORKDAY(DS570,10),"-")</f>
        <v>-</v>
      </c>
      <c r="DX570" s="5"/>
      <c r="DY570" s="5"/>
      <c r="DZ570" s="54"/>
      <c r="EA570" s="24" t="str">
        <f>IF(DY570&gt;0,WORKDAY(DV570,10),"-")</f>
        <v>-</v>
      </c>
      <c r="EB570" s="24" t="str">
        <f>IF(DY570&gt;0,WORKDAY(DW570,10),"-")</f>
        <v>-</v>
      </c>
      <c r="EC570" s="5"/>
      <c r="ED570" s="5"/>
      <c r="EE570" s="24" t="str">
        <f>IF(ED570&gt;0,WORKDAY(EA570,10),"-")</f>
        <v>-</v>
      </c>
      <c r="EF570" s="24" t="str">
        <f>IF(ED570&gt;0,WORKDAY(EB570,10),"-")</f>
        <v>-</v>
      </c>
      <c r="EG570" s="5"/>
      <c r="EH570" s="5"/>
      <c r="EI570" s="54"/>
      <c r="EJ570" s="24" t="str">
        <f>IF(EH570&gt;0,WORKDAY(EE570,10),"-")</f>
        <v>-</v>
      </c>
      <c r="EK570" s="24" t="str">
        <f>IF(EH570&gt;0,WORKDAY(EF570,10),"-")</f>
        <v>-</v>
      </c>
      <c r="EL570" s="5"/>
      <c r="EM570" s="5"/>
      <c r="EN570" s="24" t="str">
        <f>IF(EM570&gt;0,WORKDAY(EJ570,10),"-")</f>
        <v>-</v>
      </c>
      <c r="EO570" s="24" t="str">
        <f>IF(EM570&gt;0,WORKDAY(EK570,10),"-")</f>
        <v>-</v>
      </c>
      <c r="EP570" s="5"/>
      <c r="EQ570" s="5"/>
      <c r="ER570" s="54"/>
      <c r="ES570" s="54"/>
      <c r="ET570" s="54"/>
      <c r="EU570" s="54"/>
      <c r="EV570" s="54"/>
      <c r="EW570" s="24"/>
      <c r="EX570" s="24"/>
      <c r="EY570" s="167"/>
      <c r="EZ570" s="167"/>
      <c r="FA570" s="193"/>
      <c r="FB570" s="214">
        <v>44232</v>
      </c>
      <c r="FC570" s="214">
        <f ca="1">IF(BK570&gt;0,IF(DC570&gt;0,WORKDAY(DB570,20),IF(CT570&gt;0,WORKDAY(CS570,30),IF(CO570&gt;0,WORKDAY(CN570,40),FB570))),"-")</f>
        <v>44232</v>
      </c>
      <c r="FD570" s="167"/>
      <c r="FE570" s="167"/>
      <c r="FF570" s="24" t="str">
        <f>IF(FE570&gt;0,WORKDAY(FB570,10),"-")</f>
        <v>-</v>
      </c>
      <c r="FG570" s="24" t="str">
        <f>IF(FE570&gt;0,WORKDAY(FC570,10),"-")</f>
        <v>-</v>
      </c>
      <c r="FH570" s="5"/>
      <c r="FI570" s="5"/>
      <c r="FJ570" s="34"/>
      <c r="FK570" s="24"/>
      <c r="FL570" s="24">
        <f>FK570</f>
        <v>0</v>
      </c>
      <c r="FM570" s="167"/>
      <c r="FN570" s="167"/>
      <c r="FO570" s="24" t="str">
        <f>IF(FN570&gt;0,WORKDAY(FK570,10),"-")</f>
        <v>-</v>
      </c>
      <c r="FP570" s="24" t="str">
        <f>IF(FN570&gt;0,WORKDAY(FL570,10),"-")</f>
        <v>-</v>
      </c>
      <c r="FQ570" s="5"/>
      <c r="FR570" s="5"/>
      <c r="FS570" s="54"/>
      <c r="FT570" s="24"/>
      <c r="FU570" s="24">
        <f>FT570</f>
        <v>0</v>
      </c>
      <c r="FV570" s="5"/>
      <c r="FW570" s="5"/>
      <c r="FX570" s="24" t="str">
        <f>IF(FW570&gt;0,WORKDAY(FT570,10),"-")</f>
        <v>-</v>
      </c>
      <c r="FY570" s="24" t="str">
        <f>IF(FW570&gt;0,WORKDAY(FU570,10),"-")</f>
        <v>-</v>
      </c>
      <c r="FZ570" s="5"/>
      <c r="GA570" s="5"/>
      <c r="GB570" s="54"/>
      <c r="GC570" s="54"/>
      <c r="GD570" s="54"/>
      <c r="GE570" s="54"/>
      <c r="GF570" s="54"/>
      <c r="GG570" s="54"/>
      <c r="GH570" s="54"/>
      <c r="GI570" s="54"/>
      <c r="GJ570" s="54"/>
      <c r="GK570" s="54"/>
      <c r="GL570" s="54"/>
      <c r="GM570" s="54"/>
      <c r="GN570" s="54"/>
      <c r="GO570" s="54"/>
      <c r="GP570" s="54"/>
      <c r="GQ570" s="54"/>
      <c r="GR570" s="54"/>
      <c r="GS570" s="54"/>
      <c r="GT570" s="54"/>
      <c r="GU570" s="54"/>
      <c r="GV570" s="54"/>
      <c r="GW570" s="54"/>
      <c r="GX570" s="54"/>
      <c r="GY570" s="54"/>
      <c r="GZ570" s="193"/>
      <c r="HA570" s="54"/>
      <c r="HB570" s="54"/>
      <c r="HC570" s="54"/>
      <c r="HD570" s="34">
        <f t="shared" ca="1" si="488"/>
        <v>1</v>
      </c>
      <c r="HE570" s="25">
        <f t="shared" ca="1" si="514"/>
        <v>6.8389057750759875E-4</v>
      </c>
      <c r="HF570" s="25">
        <f t="shared" ca="1" si="522"/>
        <v>1.5197568389057751E-3</v>
      </c>
      <c r="HG570" s="25">
        <f t="shared" ca="1" si="515"/>
        <v>9.0543259557344079E-4</v>
      </c>
      <c r="HH570" s="25">
        <f t="shared" ca="1" si="511"/>
        <v>2.012072434607646E-3</v>
      </c>
      <c r="HI570" s="25"/>
      <c r="HJ570" s="25"/>
      <c r="HK570" s="5"/>
      <c r="HL570" s="24">
        <f t="shared" ca="1" si="523"/>
        <v>44251</v>
      </c>
      <c r="HM570" s="107"/>
      <c r="HO570" s="204" t="str">
        <f t="shared" si="489"/>
        <v>ожидание A1</v>
      </c>
      <c r="HP570" s="204" t="str">
        <f t="shared" si="490"/>
        <v>не выгружено 00</v>
      </c>
      <c r="HQ570" s="182" t="str">
        <f t="shared" si="491"/>
        <v>выгружено A1</v>
      </c>
      <c r="HR570" s="182" t="str">
        <f t="shared" si="492"/>
        <v>ожидание A1</v>
      </c>
      <c r="HS570" s="182" t="b">
        <f t="shared" si="493"/>
        <v>0</v>
      </c>
      <c r="HT570" s="182" t="str">
        <f t="shared" si="494"/>
        <v>ожидание замечаний</v>
      </c>
      <c r="HU570" s="182" t="str">
        <f t="shared" si="495"/>
        <v>0055-P2-GA1-CPC-TRM-00663</v>
      </c>
      <c r="HV570" s="191">
        <f t="shared" si="496"/>
        <v>44251</v>
      </c>
      <c r="HW570" s="184" t="str">
        <f t="shared" si="497"/>
        <v>ожидание A1</v>
      </c>
      <c r="HX570" s="191" t="str">
        <f t="shared" si="498"/>
        <v>ожидание A1</v>
      </c>
      <c r="HY570" s="183"/>
      <c r="HZ570" s="182" t="str">
        <f t="shared" si="499"/>
        <v>выгружено</v>
      </c>
      <c r="IA570" s="182" t="str">
        <f t="shared" si="500"/>
        <v>A1</v>
      </c>
      <c r="IB570" s="182" t="str">
        <f t="shared" si="501"/>
        <v>ожидание замечаний к ревизии</v>
      </c>
      <c r="IC570" s="182" t="str">
        <f t="shared" si="502"/>
        <v>A1</v>
      </c>
      <c r="ID570" s="182" t="str">
        <f t="shared" si="503"/>
        <v>A1</v>
      </c>
      <c r="IE570" s="185" t="str">
        <f t="shared" si="504"/>
        <v>1</v>
      </c>
      <c r="IF570" s="135" t="s">
        <v>705</v>
      </c>
      <c r="IG570" s="181">
        <v>1</v>
      </c>
    </row>
    <row r="571" spans="1:289" s="57" customFormat="1" ht="42.75" hidden="1" customHeight="1">
      <c r="A571" s="6"/>
      <c r="B571" s="19" t="s">
        <v>156</v>
      </c>
      <c r="C571" s="19" t="s">
        <v>157</v>
      </c>
      <c r="D571" s="5"/>
      <c r="E571" s="5"/>
      <c r="F571" s="5"/>
      <c r="G571" s="5"/>
      <c r="H571" s="5" t="s">
        <v>727</v>
      </c>
      <c r="I571" s="5" t="s">
        <v>736</v>
      </c>
      <c r="J571" s="5"/>
      <c r="K571" s="5"/>
      <c r="L571" s="5"/>
      <c r="M571" s="5"/>
      <c r="N571" s="5"/>
      <c r="O571" s="5"/>
      <c r="P571" s="5" t="s">
        <v>746</v>
      </c>
      <c r="Q571" s="5" t="s">
        <v>748</v>
      </c>
      <c r="R571" s="5" t="s">
        <v>205</v>
      </c>
      <c r="S571" s="5" t="s">
        <v>357</v>
      </c>
      <c r="T571" s="5" t="s">
        <v>726</v>
      </c>
      <c r="U571" s="5" t="s">
        <v>158</v>
      </c>
      <c r="V571" s="5"/>
      <c r="W571" s="19" t="str">
        <f>CONCATENATE(X571,"-",Y571,"-",Z571,AA571,,AB571,"-",AC571)</f>
        <v>5-20-JEMC-0002</v>
      </c>
      <c r="X571" s="19" t="s">
        <v>755</v>
      </c>
      <c r="Y571" s="19" t="s">
        <v>191</v>
      </c>
      <c r="Z571" s="19" t="s">
        <v>177</v>
      </c>
      <c r="AA571" s="19" t="s">
        <v>305</v>
      </c>
      <c r="AB571" s="19"/>
      <c r="AC571" s="19" t="s">
        <v>192</v>
      </c>
      <c r="AD571" s="5"/>
      <c r="AE571" s="19">
        <v>4</v>
      </c>
      <c r="AF571" s="19" t="s">
        <v>180</v>
      </c>
      <c r="AG571" s="19" t="s">
        <v>191</v>
      </c>
      <c r="AH571" s="19">
        <v>501</v>
      </c>
      <c r="AI571" s="19" t="s">
        <v>220</v>
      </c>
      <c r="AJ571" s="5"/>
      <c r="AK571" s="5"/>
      <c r="AL571" s="5" t="s">
        <v>123</v>
      </c>
      <c r="AM571" s="5"/>
      <c r="AN571" s="5" t="s">
        <v>168</v>
      </c>
      <c r="AO571" s="5" t="str">
        <f>CONCATENATE("0055-",B571,"-",C571,"-","4",".",AE571,".",AF571,".",AG571,".",AH571,"-",AL571,".",AN571,"-",AI571)</f>
        <v>0055-CPC-GA1-4.4.3.20.501-ASK1.SP-0004</v>
      </c>
      <c r="AP571" s="5" t="str">
        <f>CONCATENATE("0055-",B571,"-",C571,"-","4",".",AE571,".",AF571,".",AG571,".",AH571,"-",AL571,"-",AN571,"-",AI571,"_",BD571,"_",U571)</f>
        <v>0055-CPC-GA1-4.4.3.20.501-ASK1-SP-0004_A1_ER</v>
      </c>
      <c r="AQ571" s="13" t="s">
        <v>389</v>
      </c>
      <c r="AR571" s="13" t="s">
        <v>516</v>
      </c>
      <c r="AS571" s="13"/>
      <c r="AT571" s="13"/>
      <c r="AU571" s="13" t="s">
        <v>319</v>
      </c>
      <c r="AV571" s="13" t="s">
        <v>334</v>
      </c>
      <c r="AW571" s="13" t="str">
        <f>CONCATENATE(AQ571," ",AS571,CHAR(10),W571,CHAR(10),AU571)</f>
        <v>AUCS Marshalling Cabinet 
5-20-JEMC-0002
List of elements</v>
      </c>
      <c r="AX571" s="13" t="str">
        <f>CONCATENATE(AR571," ",AT571,CHAR(10),W571,CHAR(10),AV571)</f>
        <v>Шкаф кроссовый АСУ Э 
5-20-JEMC-0002
Перечень элементов</v>
      </c>
      <c r="AY571" s="5"/>
      <c r="AZ571" s="5" t="s">
        <v>490</v>
      </c>
      <c r="BA571" s="167" t="s">
        <v>489</v>
      </c>
      <c r="BB571" s="5" t="str">
        <f>IF(FW571&gt;0,"02",IF(FN571&gt;0,"01",IF(FE571&gt;0,"00",IF(EM571&gt;0,"G1",IF(ED571&gt;0,"F1",IF(DU571&gt;0,"E1",IF(DL571&gt;0,"D1",IF(DC571&gt;0,"C1",IF(CT571&gt;0,"B1",IF(BM571&gt;0,"A1","-"))))))))))</f>
        <v>A1</v>
      </c>
      <c r="BC571" s="167" t="str">
        <f t="shared" si="530"/>
        <v>IFR</v>
      </c>
      <c r="BD571" s="5" t="str">
        <f t="shared" si="531"/>
        <v>A1</v>
      </c>
      <c r="BE571" s="5"/>
      <c r="BF571" s="5"/>
      <c r="BG571" s="12"/>
      <c r="BH571" s="5"/>
      <c r="BI571" s="5"/>
      <c r="BJ571" s="54">
        <f>FB571-(28+15)</f>
        <v>44189</v>
      </c>
      <c r="BK571" s="54">
        <f ca="1">IF(BM571&gt;0,BL571,IF(BJ571&lt;TODAY(),WORKDAY(TODAY(),10),BJ571))</f>
        <v>44251</v>
      </c>
      <c r="BL571" s="193">
        <v>44251</v>
      </c>
      <c r="BM571" s="167" t="s">
        <v>786</v>
      </c>
      <c r="BN571" s="167"/>
      <c r="BO571" s="167"/>
      <c r="BP571" s="167"/>
      <c r="BQ571" s="167"/>
      <c r="BR571" s="157"/>
      <c r="BS571" s="157"/>
      <c r="BT571" s="157"/>
      <c r="BU571" s="157"/>
      <c r="BV571" s="157"/>
      <c r="BW571" s="147"/>
      <c r="BX571" s="147"/>
      <c r="BY571" s="147"/>
      <c r="BZ571" s="147"/>
      <c r="CA571" s="147"/>
      <c r="CB571" s="125"/>
      <c r="CC571" s="125"/>
      <c r="CD571" s="125"/>
      <c r="CE571" s="125"/>
      <c r="CF571" s="125"/>
      <c r="CG571" s="125"/>
      <c r="CH571" s="125"/>
      <c r="CI571" s="125"/>
      <c r="CJ571" s="125"/>
      <c r="CK571" s="125"/>
      <c r="CL571" s="24">
        <f>WORKDAY(BJ571,20)</f>
        <v>44217</v>
      </c>
      <c r="CM571" s="24">
        <f ca="1">IF(BM571&gt;0,WORKDAY(BK571,10),"-")</f>
        <v>44265</v>
      </c>
      <c r="CN571" s="54"/>
      <c r="CO571" s="117"/>
      <c r="CP571" s="34"/>
      <c r="CQ571" s="24">
        <f>WORKDAY(CL571,10)</f>
        <v>44231</v>
      </c>
      <c r="CR571" s="24" t="str">
        <f>IF(CO571&gt;0,WORKDAY(CM571,10),"-")</f>
        <v>-</v>
      </c>
      <c r="CS571" s="54"/>
      <c r="CT571" s="5"/>
      <c r="CU571" s="24" t="str">
        <f>IF(CT571&gt;0,WORKDAY(CQ571,10),"-")</f>
        <v>-</v>
      </c>
      <c r="CV571" s="24" t="str">
        <f>IF(CT571&gt;0,WORKDAY(CR571,10),"-")</f>
        <v>-</v>
      </c>
      <c r="CW571" s="54"/>
      <c r="CX571" s="5"/>
      <c r="CY571" s="34"/>
      <c r="CZ571" s="24" t="str">
        <f>IF(CX571&gt;0,WORKDAY(CU571,10),"-")</f>
        <v>-</v>
      </c>
      <c r="DA571" s="24" t="str">
        <f>IF(CX571&gt;0,WORKDAY(CV571,10),"-")</f>
        <v>-</v>
      </c>
      <c r="DB571" s="24"/>
      <c r="DC571" s="5"/>
      <c r="DD571" s="24" t="str">
        <f>IF(DC571&gt;0,WORKDAY(CZ571,10),"-")</f>
        <v>-</v>
      </c>
      <c r="DE571" s="24" t="str">
        <f>IF(DC571&gt;0,WORKDAY(DA571,10),"-")</f>
        <v>-</v>
      </c>
      <c r="DF571" s="5"/>
      <c r="DG571" s="5"/>
      <c r="DH571" s="54"/>
      <c r="DI571" s="24" t="str">
        <f>IF(DG571&gt;0,WORKDAY(DD571,10),"-")</f>
        <v>-</v>
      </c>
      <c r="DJ571" s="24" t="str">
        <f>IF(DG571&gt;0,WORKDAY(DE571,10),"-")</f>
        <v>-</v>
      </c>
      <c r="DK571" s="5"/>
      <c r="DL571" s="5"/>
      <c r="DM571" s="24" t="str">
        <f>IF(DL571&gt;0,WORKDAY(DI571,10),"-")</f>
        <v>-</v>
      </c>
      <c r="DN571" s="24" t="str">
        <f>IF(DL571&gt;0,WORKDAY(DJ571,10),"-")</f>
        <v>-</v>
      </c>
      <c r="DO571" s="5"/>
      <c r="DP571" s="5"/>
      <c r="DQ571" s="54"/>
      <c r="DR571" s="24" t="str">
        <f>IF(DP571&gt;0,WORKDAY(DM571,10),"-")</f>
        <v>-</v>
      </c>
      <c r="DS571" s="24" t="str">
        <f>IF(DP571&gt;0,WORKDAY(DN571,10),"-")</f>
        <v>-</v>
      </c>
      <c r="DT571" s="5"/>
      <c r="DU571" s="5"/>
      <c r="DV571" s="24" t="str">
        <f>IF(DU571&gt;0,WORKDAY(DR571,10),"-")</f>
        <v>-</v>
      </c>
      <c r="DW571" s="24" t="str">
        <f>IF(DU571&gt;0,WORKDAY(DS571,10),"-")</f>
        <v>-</v>
      </c>
      <c r="DX571" s="5"/>
      <c r="DY571" s="5"/>
      <c r="DZ571" s="54"/>
      <c r="EA571" s="24" t="str">
        <f>IF(DY571&gt;0,WORKDAY(DV571,10),"-")</f>
        <v>-</v>
      </c>
      <c r="EB571" s="24" t="str">
        <f>IF(DY571&gt;0,WORKDAY(DW571,10),"-")</f>
        <v>-</v>
      </c>
      <c r="EC571" s="5"/>
      <c r="ED571" s="5"/>
      <c r="EE571" s="24" t="str">
        <f>IF(ED571&gt;0,WORKDAY(EA571,10),"-")</f>
        <v>-</v>
      </c>
      <c r="EF571" s="24" t="str">
        <f>IF(ED571&gt;0,WORKDAY(EB571,10),"-")</f>
        <v>-</v>
      </c>
      <c r="EG571" s="5"/>
      <c r="EH571" s="5"/>
      <c r="EI571" s="54"/>
      <c r="EJ571" s="24" t="str">
        <f>IF(EH571&gt;0,WORKDAY(EE571,10),"-")</f>
        <v>-</v>
      </c>
      <c r="EK571" s="24" t="str">
        <f>IF(EH571&gt;0,WORKDAY(EF571,10),"-")</f>
        <v>-</v>
      </c>
      <c r="EL571" s="5"/>
      <c r="EM571" s="5"/>
      <c r="EN571" s="24" t="str">
        <f>IF(EM571&gt;0,WORKDAY(EJ571,10),"-")</f>
        <v>-</v>
      </c>
      <c r="EO571" s="24" t="str">
        <f>IF(EM571&gt;0,WORKDAY(EK571,10),"-")</f>
        <v>-</v>
      </c>
      <c r="EP571" s="5"/>
      <c r="EQ571" s="5"/>
      <c r="ER571" s="54"/>
      <c r="ES571" s="54"/>
      <c r="ET571" s="54"/>
      <c r="EU571" s="54"/>
      <c r="EV571" s="54"/>
      <c r="EW571" s="24"/>
      <c r="EX571" s="24"/>
      <c r="EY571" s="167"/>
      <c r="EZ571" s="167"/>
      <c r="FA571" s="193"/>
      <c r="FB571" s="214">
        <v>44232</v>
      </c>
      <c r="FC571" s="214">
        <f ca="1">IF(BK571&gt;0,IF(DC571&gt;0,WORKDAY(DB571,20),IF(CT571&gt;0,WORKDAY(CS571,30),IF(CO571&gt;0,WORKDAY(CN571,40),FB571))),"-")</f>
        <v>44232</v>
      </c>
      <c r="FD571" s="167"/>
      <c r="FE571" s="167"/>
      <c r="FF571" s="24" t="str">
        <f>IF(FE571&gt;0,WORKDAY(FB571,10),"-")</f>
        <v>-</v>
      </c>
      <c r="FG571" s="24" t="str">
        <f>IF(FE571&gt;0,WORKDAY(FC571,10),"-")</f>
        <v>-</v>
      </c>
      <c r="FH571" s="5"/>
      <c r="FI571" s="5"/>
      <c r="FJ571" s="34"/>
      <c r="FK571" s="24"/>
      <c r="FL571" s="24">
        <f>FK571</f>
        <v>0</v>
      </c>
      <c r="FM571" s="5"/>
      <c r="FN571" s="5"/>
      <c r="FO571" s="24" t="str">
        <f>IF(FN571&gt;0,WORKDAY(FK571,10),"-")</f>
        <v>-</v>
      </c>
      <c r="FP571" s="24" t="str">
        <f>IF(FN571&gt;0,WORKDAY(FL571,10),"-")</f>
        <v>-</v>
      </c>
      <c r="FQ571" s="5"/>
      <c r="FR571" s="5"/>
      <c r="FS571" s="54"/>
      <c r="FT571" s="24"/>
      <c r="FU571" s="24">
        <f>FT571</f>
        <v>0</v>
      </c>
      <c r="FV571" s="5"/>
      <c r="FW571" s="5"/>
      <c r="FX571" s="24" t="str">
        <f>IF(FW571&gt;0,WORKDAY(FT571,10),"-")</f>
        <v>-</v>
      </c>
      <c r="FY571" s="24" t="str">
        <f>IF(FW571&gt;0,WORKDAY(FU571,10),"-")</f>
        <v>-</v>
      </c>
      <c r="FZ571" s="5"/>
      <c r="GA571" s="5"/>
      <c r="GB571" s="54"/>
      <c r="GC571" s="54"/>
      <c r="GD571" s="54"/>
      <c r="GE571" s="54"/>
      <c r="GF571" s="54"/>
      <c r="GG571" s="54"/>
      <c r="GH571" s="54"/>
      <c r="GI571" s="54"/>
      <c r="GJ571" s="54"/>
      <c r="GK571" s="54"/>
      <c r="GL571" s="54"/>
      <c r="GM571" s="54"/>
      <c r="GN571" s="54"/>
      <c r="GO571" s="54"/>
      <c r="GP571" s="54"/>
      <c r="GQ571" s="54"/>
      <c r="GR571" s="54"/>
      <c r="GS571" s="54"/>
      <c r="GT571" s="54"/>
      <c r="GU571" s="54"/>
      <c r="GV571" s="54"/>
      <c r="GW571" s="54"/>
      <c r="GX571" s="54"/>
      <c r="GY571" s="54"/>
      <c r="GZ571" s="193"/>
      <c r="HA571" s="54"/>
      <c r="HB571" s="54"/>
      <c r="HC571" s="54"/>
      <c r="HD571" s="34">
        <f t="shared" ca="1" si="488"/>
        <v>1</v>
      </c>
      <c r="HE571" s="25">
        <f t="shared" ca="1" si="514"/>
        <v>6.8389057750759875E-4</v>
      </c>
      <c r="HF571" s="25">
        <f t="shared" ca="1" si="522"/>
        <v>1.5197568389057751E-3</v>
      </c>
      <c r="HG571" s="25">
        <f t="shared" ca="1" si="515"/>
        <v>9.0543259557344079E-4</v>
      </c>
      <c r="HH571" s="25">
        <f t="shared" ca="1" si="511"/>
        <v>2.012072434607646E-3</v>
      </c>
      <c r="HI571" s="25"/>
      <c r="HJ571" s="25"/>
      <c r="HK571" s="5"/>
      <c r="HL571" s="24">
        <f t="shared" ca="1" si="523"/>
        <v>44251</v>
      </c>
      <c r="HM571" s="107"/>
      <c r="HO571" s="204" t="str">
        <f t="shared" si="489"/>
        <v>ожидание A1</v>
      </c>
      <c r="HP571" s="204" t="str">
        <f t="shared" si="490"/>
        <v>не выгружено 00</v>
      </c>
      <c r="HQ571" s="182" t="str">
        <f t="shared" si="491"/>
        <v>выгружено A1</v>
      </c>
      <c r="HR571" s="182" t="str">
        <f t="shared" si="492"/>
        <v>ожидание A1</v>
      </c>
      <c r="HS571" s="182" t="b">
        <f t="shared" si="493"/>
        <v>0</v>
      </c>
      <c r="HT571" s="182" t="str">
        <f t="shared" si="494"/>
        <v>ожидание замечаний</v>
      </c>
      <c r="HU571" s="182" t="str">
        <f t="shared" si="495"/>
        <v>0055-P2-GA1-CPC-TRM-00663</v>
      </c>
      <c r="HV571" s="191">
        <f t="shared" si="496"/>
        <v>44251</v>
      </c>
      <c r="HW571" s="184" t="str">
        <f t="shared" si="497"/>
        <v>ожидание A1</v>
      </c>
      <c r="HX571" s="191" t="str">
        <f t="shared" si="498"/>
        <v>ожидание A1</v>
      </c>
      <c r="HY571" s="183"/>
      <c r="HZ571" s="182" t="str">
        <f t="shared" si="499"/>
        <v>выгружено</v>
      </c>
      <c r="IA571" s="182" t="str">
        <f t="shared" si="500"/>
        <v>A1</v>
      </c>
      <c r="IB571" s="182" t="str">
        <f t="shared" si="501"/>
        <v>ожидание замечаний к ревизии</v>
      </c>
      <c r="IC571" s="182" t="str">
        <f t="shared" si="502"/>
        <v>A1</v>
      </c>
      <c r="ID571" s="182" t="str">
        <f t="shared" si="503"/>
        <v>A1</v>
      </c>
      <c r="IE571" s="185" t="str">
        <f t="shared" si="504"/>
        <v>1</v>
      </c>
      <c r="IF571" s="135" t="s">
        <v>705</v>
      </c>
      <c r="IG571" s="181">
        <v>1</v>
      </c>
    </row>
    <row r="572" spans="1:289" s="57" customFormat="1" ht="42.75" hidden="1" customHeight="1">
      <c r="A572" s="6"/>
      <c r="B572" s="19" t="s">
        <v>156</v>
      </c>
      <c r="C572" s="19" t="s">
        <v>157</v>
      </c>
      <c r="D572" s="5"/>
      <c r="E572" s="5"/>
      <c r="F572" s="5"/>
      <c r="G572" s="5"/>
      <c r="H572" s="5" t="s">
        <v>727</v>
      </c>
      <c r="I572" s="5" t="s">
        <v>736</v>
      </c>
      <c r="J572" s="5"/>
      <c r="K572" s="5"/>
      <c r="L572" s="5"/>
      <c r="M572" s="5"/>
      <c r="N572" s="5"/>
      <c r="O572" s="5"/>
      <c r="P572" s="5" t="s">
        <v>746</v>
      </c>
      <c r="Q572" s="5" t="s">
        <v>748</v>
      </c>
      <c r="R572" s="5" t="s">
        <v>205</v>
      </c>
      <c r="S572" s="5" t="s">
        <v>357</v>
      </c>
      <c r="T572" s="5" t="s">
        <v>726</v>
      </c>
      <c r="U572" s="5" t="s">
        <v>158</v>
      </c>
      <c r="V572" s="5"/>
      <c r="W572" s="19" t="str">
        <f>CONCATENATE(X572,"-",Y572,"-",Z572,AA572,,AB572,"-",AC572)</f>
        <v>5-20-JEMC-0002</v>
      </c>
      <c r="X572" s="19" t="s">
        <v>755</v>
      </c>
      <c r="Y572" s="19" t="s">
        <v>191</v>
      </c>
      <c r="Z572" s="19" t="s">
        <v>177</v>
      </c>
      <c r="AA572" s="19" t="s">
        <v>305</v>
      </c>
      <c r="AB572" s="19"/>
      <c r="AC572" s="19" t="s">
        <v>192</v>
      </c>
      <c r="AD572" s="5"/>
      <c r="AE572" s="19">
        <v>4</v>
      </c>
      <c r="AF572" s="19" t="s">
        <v>180</v>
      </c>
      <c r="AG572" s="19" t="s">
        <v>191</v>
      </c>
      <c r="AH572" s="19">
        <v>501</v>
      </c>
      <c r="AI572" s="19" t="s">
        <v>220</v>
      </c>
      <c r="AJ572" s="5"/>
      <c r="AK572" s="5"/>
      <c r="AL572" s="5" t="s">
        <v>123</v>
      </c>
      <c r="AM572" s="5"/>
      <c r="AN572" s="5" t="s">
        <v>169</v>
      </c>
      <c r="AO572" s="5" t="str">
        <f>CONCATENATE("0055-",B572,"-",C572,"-","4",".",AE572,".",AF572,".",AG572,".",AH572,"-",AL572,".",AN572,"-",AI572)</f>
        <v>0055-CPC-GA1-4.4.3.20.501-ASK1.V0-0004</v>
      </c>
      <c r="AP572" s="5" t="str">
        <f>CONCATENATE("0055-",B572,"-",C572,"-","4",".",AE572,".",AF572,".",AG572,".",AH572,"-",AL572,"-",AN572,"-",AI572,"_",BD572,"_",U572)</f>
        <v>0055-CPC-GA1-4.4.3.20.501-ASK1-V0-0004_A1_ER</v>
      </c>
      <c r="AQ572" s="13" t="s">
        <v>389</v>
      </c>
      <c r="AR572" s="13" t="s">
        <v>516</v>
      </c>
      <c r="AS572" s="13"/>
      <c r="AT572" s="13"/>
      <c r="AU572" s="13" t="s">
        <v>320</v>
      </c>
      <c r="AV572" s="13" t="s">
        <v>335</v>
      </c>
      <c r="AW572" s="13" t="str">
        <f>CONCATENATE(AQ572," ",AS572,CHAR(10),W572,CHAR(10),AU572)</f>
        <v>AUCS Marshalling Cabinet 
5-20-JEMC-0002
General view drawings</v>
      </c>
      <c r="AX572" s="13" t="str">
        <f>CONCATENATE(AR572," ",AT572,CHAR(10),W572,CHAR(10),AV572)</f>
        <v>Шкаф кроссовый АСУ Э 
5-20-JEMC-0002
Чертеж общего вида</v>
      </c>
      <c r="AY572" s="5"/>
      <c r="AZ572" s="5" t="s">
        <v>490</v>
      </c>
      <c r="BA572" s="167" t="s">
        <v>489</v>
      </c>
      <c r="BB572" s="5" t="str">
        <f>IF(FW572&gt;0,"02",IF(FN572&gt;0,"01",IF(FE572&gt;0,"00",IF(EM572&gt;0,"G1",IF(ED572&gt;0,"F1",IF(DU572&gt;0,"E1",IF(DL572&gt;0,"D1",IF(DC572&gt;0,"C1",IF(CT572&gt;0,"B1",IF(BM572&gt;0,"A1","-"))))))))))</f>
        <v>A1</v>
      </c>
      <c r="BC572" s="167" t="str">
        <f t="shared" si="530"/>
        <v>IFR</v>
      </c>
      <c r="BD572" s="5" t="str">
        <f t="shared" si="531"/>
        <v>A1</v>
      </c>
      <c r="BE572" s="5"/>
      <c r="BF572" s="5"/>
      <c r="BG572" s="12"/>
      <c r="BH572" s="5"/>
      <c r="BI572" s="5"/>
      <c r="BJ572" s="54">
        <f>FB572-(28+15)</f>
        <v>44189</v>
      </c>
      <c r="BK572" s="54">
        <f ca="1">IF(BM572&gt;0,BL572,IF(BJ572&lt;TODAY(),WORKDAY(TODAY(),10),BJ572))</f>
        <v>44251</v>
      </c>
      <c r="BL572" s="193">
        <v>44251</v>
      </c>
      <c r="BM572" s="167" t="s">
        <v>786</v>
      </c>
      <c r="BN572" s="167"/>
      <c r="BO572" s="167"/>
      <c r="BP572" s="167"/>
      <c r="BQ572" s="167"/>
      <c r="BR572" s="157"/>
      <c r="BS572" s="157"/>
      <c r="BT572" s="157"/>
      <c r="BU572" s="157"/>
      <c r="BV572" s="157"/>
      <c r="BW572" s="147"/>
      <c r="BX572" s="147"/>
      <c r="BY572" s="147"/>
      <c r="BZ572" s="147"/>
      <c r="CA572" s="147"/>
      <c r="CB572" s="125"/>
      <c r="CC572" s="125"/>
      <c r="CD572" s="125"/>
      <c r="CE572" s="125"/>
      <c r="CF572" s="125"/>
      <c r="CG572" s="125"/>
      <c r="CH572" s="125"/>
      <c r="CI572" s="125"/>
      <c r="CJ572" s="125"/>
      <c r="CK572" s="125"/>
      <c r="CL572" s="24">
        <f>WORKDAY(BJ572,20)</f>
        <v>44217</v>
      </c>
      <c r="CM572" s="24">
        <f ca="1">IF(BM572&gt;0,WORKDAY(BK572,10),"-")</f>
        <v>44265</v>
      </c>
      <c r="CN572" s="54"/>
      <c r="CO572" s="117"/>
      <c r="CP572" s="34"/>
      <c r="CQ572" s="24">
        <f>WORKDAY(CL572,10)</f>
        <v>44231</v>
      </c>
      <c r="CR572" s="24" t="str">
        <f>IF(CO572&gt;0,WORKDAY(CM572,10),"-")</f>
        <v>-</v>
      </c>
      <c r="CS572" s="54"/>
      <c r="CT572" s="5"/>
      <c r="CU572" s="24" t="str">
        <f>IF(CT572&gt;0,WORKDAY(CQ572,10),"-")</f>
        <v>-</v>
      </c>
      <c r="CV572" s="24" t="str">
        <f>IF(CT572&gt;0,WORKDAY(CR572,10),"-")</f>
        <v>-</v>
      </c>
      <c r="CW572" s="54"/>
      <c r="CX572" s="5"/>
      <c r="CY572" s="34"/>
      <c r="CZ572" s="24" t="str">
        <f>IF(CX572&gt;0,WORKDAY(CU572,10),"-")</f>
        <v>-</v>
      </c>
      <c r="DA572" s="24" t="str">
        <f>IF(CX572&gt;0,WORKDAY(CV572,10),"-")</f>
        <v>-</v>
      </c>
      <c r="DB572" s="24"/>
      <c r="DC572" s="5"/>
      <c r="DD572" s="24" t="str">
        <f>IF(DC572&gt;0,WORKDAY(CZ572,10),"-")</f>
        <v>-</v>
      </c>
      <c r="DE572" s="24" t="str">
        <f>IF(DC572&gt;0,WORKDAY(DA572,10),"-")</f>
        <v>-</v>
      </c>
      <c r="DF572" s="5"/>
      <c r="DG572" s="5"/>
      <c r="DH572" s="54"/>
      <c r="DI572" s="24" t="str">
        <f>IF(DG572&gt;0,WORKDAY(DD572,10),"-")</f>
        <v>-</v>
      </c>
      <c r="DJ572" s="24" t="str">
        <f>IF(DG572&gt;0,WORKDAY(DE572,10),"-")</f>
        <v>-</v>
      </c>
      <c r="DK572" s="5"/>
      <c r="DL572" s="5"/>
      <c r="DM572" s="24" t="str">
        <f>IF(DL572&gt;0,WORKDAY(DI572,10),"-")</f>
        <v>-</v>
      </c>
      <c r="DN572" s="24" t="str">
        <f>IF(DL572&gt;0,WORKDAY(DJ572,10),"-")</f>
        <v>-</v>
      </c>
      <c r="DO572" s="5"/>
      <c r="DP572" s="5"/>
      <c r="DQ572" s="54"/>
      <c r="DR572" s="24" t="str">
        <f>IF(DP572&gt;0,WORKDAY(DM572,10),"-")</f>
        <v>-</v>
      </c>
      <c r="DS572" s="24" t="str">
        <f>IF(DP572&gt;0,WORKDAY(DN572,10),"-")</f>
        <v>-</v>
      </c>
      <c r="DT572" s="5"/>
      <c r="DU572" s="5"/>
      <c r="DV572" s="24" t="str">
        <f>IF(DU572&gt;0,WORKDAY(DR572,10),"-")</f>
        <v>-</v>
      </c>
      <c r="DW572" s="24" t="str">
        <f>IF(DU572&gt;0,WORKDAY(DS572,10),"-")</f>
        <v>-</v>
      </c>
      <c r="DX572" s="5"/>
      <c r="DY572" s="5"/>
      <c r="DZ572" s="54"/>
      <c r="EA572" s="24" t="str">
        <f>IF(DY572&gt;0,WORKDAY(DV572,10),"-")</f>
        <v>-</v>
      </c>
      <c r="EB572" s="24" t="str">
        <f>IF(DY572&gt;0,WORKDAY(DW572,10),"-")</f>
        <v>-</v>
      </c>
      <c r="EC572" s="5"/>
      <c r="ED572" s="5"/>
      <c r="EE572" s="24" t="str">
        <f>IF(ED572&gt;0,WORKDAY(EA572,10),"-")</f>
        <v>-</v>
      </c>
      <c r="EF572" s="24" t="str">
        <f>IF(ED572&gt;0,WORKDAY(EB572,10),"-")</f>
        <v>-</v>
      </c>
      <c r="EG572" s="5"/>
      <c r="EH572" s="5"/>
      <c r="EI572" s="54"/>
      <c r="EJ572" s="24" t="str">
        <f>IF(EH572&gt;0,WORKDAY(EE572,10),"-")</f>
        <v>-</v>
      </c>
      <c r="EK572" s="24" t="str">
        <f>IF(EH572&gt;0,WORKDAY(EF572,10),"-")</f>
        <v>-</v>
      </c>
      <c r="EL572" s="5"/>
      <c r="EM572" s="5"/>
      <c r="EN572" s="24" t="str">
        <f>IF(EM572&gt;0,WORKDAY(EJ572,10),"-")</f>
        <v>-</v>
      </c>
      <c r="EO572" s="24" t="str">
        <f>IF(EM572&gt;0,WORKDAY(EK572,10),"-")</f>
        <v>-</v>
      </c>
      <c r="EP572" s="5"/>
      <c r="EQ572" s="5"/>
      <c r="ER572" s="54"/>
      <c r="ES572" s="54"/>
      <c r="ET572" s="54"/>
      <c r="EU572" s="54"/>
      <c r="EV572" s="54"/>
      <c r="EW572" s="24"/>
      <c r="EX572" s="24"/>
      <c r="EY572" s="167"/>
      <c r="EZ572" s="167"/>
      <c r="FA572" s="193"/>
      <c r="FB572" s="214">
        <v>44232</v>
      </c>
      <c r="FC572" s="214">
        <f ca="1">IF(BK572&gt;0,IF(DC572&gt;0,WORKDAY(DB572,20),IF(CT572&gt;0,WORKDAY(CS572,30),IF(CO572&gt;0,WORKDAY(CN572,40),FB572))),"-")</f>
        <v>44232</v>
      </c>
      <c r="FD572" s="167"/>
      <c r="FE572" s="167"/>
      <c r="FF572" s="24" t="str">
        <f>IF(FE572&gt;0,WORKDAY(FB572,10),"-")</f>
        <v>-</v>
      </c>
      <c r="FG572" s="24" t="str">
        <f>IF(FE572&gt;0,WORKDAY(FC572,10),"-")</f>
        <v>-</v>
      </c>
      <c r="FH572" s="5"/>
      <c r="FI572" s="5"/>
      <c r="FJ572" s="34"/>
      <c r="FK572" s="24"/>
      <c r="FL572" s="24">
        <f>FK572</f>
        <v>0</v>
      </c>
      <c r="FM572" s="5"/>
      <c r="FN572" s="5"/>
      <c r="FO572" s="24" t="str">
        <f>IF(FN572&gt;0,WORKDAY(FK572,10),"-")</f>
        <v>-</v>
      </c>
      <c r="FP572" s="24" t="str">
        <f>IF(FN572&gt;0,WORKDAY(FL572,10),"-")</f>
        <v>-</v>
      </c>
      <c r="FQ572" s="5"/>
      <c r="FR572" s="5"/>
      <c r="FS572" s="54"/>
      <c r="FT572" s="24"/>
      <c r="FU572" s="24">
        <f>FT572</f>
        <v>0</v>
      </c>
      <c r="FV572" s="5"/>
      <c r="FW572" s="5"/>
      <c r="FX572" s="24" t="str">
        <f>IF(FW572&gt;0,WORKDAY(FT572,10),"-")</f>
        <v>-</v>
      </c>
      <c r="FY572" s="24" t="str">
        <f>IF(FW572&gt;0,WORKDAY(FU572,10),"-")</f>
        <v>-</v>
      </c>
      <c r="FZ572" s="5"/>
      <c r="GA572" s="5"/>
      <c r="GB572" s="54"/>
      <c r="GC572" s="54"/>
      <c r="GD572" s="54"/>
      <c r="GE572" s="54"/>
      <c r="GF572" s="54"/>
      <c r="GG572" s="54"/>
      <c r="GH572" s="54"/>
      <c r="GI572" s="54"/>
      <c r="GJ572" s="54"/>
      <c r="GK572" s="54"/>
      <c r="GL572" s="54"/>
      <c r="GM572" s="54"/>
      <c r="GN572" s="54"/>
      <c r="GO572" s="54"/>
      <c r="GP572" s="54"/>
      <c r="GQ572" s="54"/>
      <c r="GR572" s="54"/>
      <c r="GS572" s="54"/>
      <c r="GT572" s="54"/>
      <c r="GU572" s="54"/>
      <c r="GV572" s="54"/>
      <c r="GW572" s="54"/>
      <c r="GX572" s="54"/>
      <c r="GY572" s="54"/>
      <c r="GZ572" s="193"/>
      <c r="HA572" s="54"/>
      <c r="HB572" s="54"/>
      <c r="HC572" s="54"/>
      <c r="HD572" s="34">
        <f t="shared" ca="1" si="488"/>
        <v>1</v>
      </c>
      <c r="HE572" s="25">
        <f t="shared" ca="1" si="514"/>
        <v>6.8389057750759875E-4</v>
      </c>
      <c r="HF572" s="25">
        <f t="shared" ca="1" si="522"/>
        <v>1.5197568389057751E-3</v>
      </c>
      <c r="HG572" s="25">
        <f t="shared" ca="1" si="515"/>
        <v>9.0543259557344079E-4</v>
      </c>
      <c r="HH572" s="25">
        <f t="shared" ca="1" si="511"/>
        <v>2.012072434607646E-3</v>
      </c>
      <c r="HI572" s="25"/>
      <c r="HJ572" s="25"/>
      <c r="HK572" s="5"/>
      <c r="HL572" s="24">
        <f t="shared" ca="1" si="523"/>
        <v>44251</v>
      </c>
      <c r="HM572" s="107"/>
      <c r="HO572" s="204" t="str">
        <f t="shared" si="489"/>
        <v>ожидание A1</v>
      </c>
      <c r="HP572" s="204" t="str">
        <f t="shared" si="490"/>
        <v>не выгружено 00</v>
      </c>
      <c r="HQ572" s="182" t="str">
        <f t="shared" si="491"/>
        <v>выгружено A1</v>
      </c>
      <c r="HR572" s="182" t="str">
        <f t="shared" si="492"/>
        <v>ожидание A1</v>
      </c>
      <c r="HS572" s="182" t="b">
        <f t="shared" si="493"/>
        <v>0</v>
      </c>
      <c r="HT572" s="182" t="str">
        <f t="shared" si="494"/>
        <v>ожидание замечаний</v>
      </c>
      <c r="HU572" s="182" t="str">
        <f t="shared" si="495"/>
        <v>0055-P2-GA1-CPC-TRM-00663</v>
      </c>
      <c r="HV572" s="191">
        <f t="shared" si="496"/>
        <v>44251</v>
      </c>
      <c r="HW572" s="184" t="str">
        <f t="shared" si="497"/>
        <v>ожидание A1</v>
      </c>
      <c r="HX572" s="191" t="str">
        <f t="shared" si="498"/>
        <v>ожидание A1</v>
      </c>
      <c r="HY572" s="183"/>
      <c r="HZ572" s="182" t="str">
        <f t="shared" si="499"/>
        <v>выгружено</v>
      </c>
      <c r="IA572" s="182" t="str">
        <f t="shared" si="500"/>
        <v>A1</v>
      </c>
      <c r="IB572" s="182" t="str">
        <f t="shared" si="501"/>
        <v>ожидание замечаний к ревизии</v>
      </c>
      <c r="IC572" s="182" t="str">
        <f t="shared" si="502"/>
        <v>A1</v>
      </c>
      <c r="ID572" s="182" t="str">
        <f t="shared" si="503"/>
        <v>A1</v>
      </c>
      <c r="IE572" s="185" t="str">
        <f t="shared" si="504"/>
        <v>1</v>
      </c>
      <c r="IF572" s="135" t="s">
        <v>705</v>
      </c>
      <c r="IG572" s="181">
        <v>1</v>
      </c>
    </row>
    <row r="573" spans="1:289" s="57" customFormat="1" ht="42.75" hidden="1" customHeight="1">
      <c r="A573" s="6"/>
      <c r="B573" s="19" t="s">
        <v>156</v>
      </c>
      <c r="C573" s="19" t="s">
        <v>157</v>
      </c>
      <c r="D573" s="5"/>
      <c r="E573" s="5"/>
      <c r="F573" s="5"/>
      <c r="G573" s="5"/>
      <c r="H573" s="5" t="s">
        <v>727</v>
      </c>
      <c r="I573" s="5" t="s">
        <v>736</v>
      </c>
      <c r="J573" s="5"/>
      <c r="K573" s="5"/>
      <c r="L573" s="5"/>
      <c r="M573" s="5"/>
      <c r="N573" s="5"/>
      <c r="O573" s="5"/>
      <c r="P573" s="5" t="s">
        <v>746</v>
      </c>
      <c r="Q573" s="5" t="s">
        <v>748</v>
      </c>
      <c r="R573" s="5" t="s">
        <v>205</v>
      </c>
      <c r="S573" s="5" t="s">
        <v>357</v>
      </c>
      <c r="T573" s="5" t="s">
        <v>726</v>
      </c>
      <c r="U573" s="5" t="s">
        <v>158</v>
      </c>
      <c r="V573" s="5"/>
      <c r="W573" s="19" t="str">
        <f>CONCATENATE(X573,"-",Y573,"-",Z573,AA573,,AB573,"-",AC573)</f>
        <v>5-20-JEMC-0002</v>
      </c>
      <c r="X573" s="19" t="s">
        <v>755</v>
      </c>
      <c r="Y573" s="19" t="s">
        <v>191</v>
      </c>
      <c r="Z573" s="19" t="s">
        <v>177</v>
      </c>
      <c r="AA573" s="19" t="s">
        <v>305</v>
      </c>
      <c r="AB573" s="19"/>
      <c r="AC573" s="19" t="s">
        <v>192</v>
      </c>
      <c r="AD573" s="5"/>
      <c r="AE573" s="19">
        <v>4</v>
      </c>
      <c r="AF573" s="19" t="s">
        <v>180</v>
      </c>
      <c r="AG573" s="19" t="s">
        <v>191</v>
      </c>
      <c r="AH573" s="19">
        <v>501</v>
      </c>
      <c r="AI573" s="19" t="s">
        <v>220</v>
      </c>
      <c r="AJ573" s="5"/>
      <c r="AK573" s="5"/>
      <c r="AL573" s="5" t="s">
        <v>123</v>
      </c>
      <c r="AM573" s="5"/>
      <c r="AN573" s="5" t="s">
        <v>170</v>
      </c>
      <c r="AO573" s="5" t="str">
        <f>CONCATENATE("0055-",B573,"-",C573,"-","4",".",AE573,".",AF573,".",AG573,".",AH573,"-",AL573,".",AN573,"-",AI573)</f>
        <v>0055-CPC-GA1-4.4.3.20.501-ASK1.SB-0004</v>
      </c>
      <c r="AP573" s="5" t="str">
        <f>CONCATENATE("0055-",B573,"-",C573,"-","4",".",AE573,".",AF573,".",AG573,".",AH573,"-",AL573,"-",AN573,"-",AI573,"_",BD573,"_",U573)</f>
        <v>0055-CPC-GA1-4.4.3.20.501-ASK1-SB-0004_A1_ER</v>
      </c>
      <c r="AQ573" s="13" t="s">
        <v>389</v>
      </c>
      <c r="AR573" s="13" t="s">
        <v>516</v>
      </c>
      <c r="AS573" s="13"/>
      <c r="AT573" s="13"/>
      <c r="AU573" s="13" t="s">
        <v>321</v>
      </c>
      <c r="AV573" s="13" t="s">
        <v>336</v>
      </c>
      <c r="AW573" s="13" t="str">
        <f>CONCATENATE(AQ573," ",AS573,CHAR(10),W573,CHAR(10),AU573)</f>
        <v>AUCS Marshalling Cabinet 
5-20-JEMC-0002
Electrical circuits</v>
      </c>
      <c r="AX573" s="13" t="str">
        <f>CONCATENATE(AR573," ",AT573,CHAR(10),W573,CHAR(10),AV573)</f>
        <v>Шкаф кроссовый АСУ Э 
5-20-JEMC-0002
Схема электрическая принципиальная</v>
      </c>
      <c r="AY573" s="5"/>
      <c r="AZ573" s="5" t="s">
        <v>490</v>
      </c>
      <c r="BA573" s="167" t="s">
        <v>489</v>
      </c>
      <c r="BB573" s="5" t="str">
        <f>IF(FW573&gt;0,"02",IF(FN573&gt;0,"01",IF(FE573&gt;0,"00",IF(EM573&gt;0,"G1",IF(ED573&gt;0,"F1",IF(DU573&gt;0,"E1",IF(DL573&gt;0,"D1",IF(DC573&gt;0,"C1",IF(CT573&gt;0,"B1",IF(BM573&gt;0,"A1","-"))))))))))</f>
        <v>A1</v>
      </c>
      <c r="BC573" s="167" t="str">
        <f t="shared" si="530"/>
        <v>IFR</v>
      </c>
      <c r="BD573" s="5" t="str">
        <f t="shared" si="531"/>
        <v>A1</v>
      </c>
      <c r="BE573" s="5"/>
      <c r="BF573" s="5"/>
      <c r="BG573" s="12"/>
      <c r="BH573" s="5"/>
      <c r="BI573" s="5"/>
      <c r="BJ573" s="54">
        <f>FB573-(28+15)</f>
        <v>44189</v>
      </c>
      <c r="BK573" s="54">
        <f ca="1">IF(BM573&gt;0,BL573,IF(BJ573&lt;TODAY(),WORKDAY(TODAY(),10),BJ573))</f>
        <v>44251</v>
      </c>
      <c r="BL573" s="193">
        <v>44251</v>
      </c>
      <c r="BM573" s="167" t="s">
        <v>786</v>
      </c>
      <c r="BN573" s="167"/>
      <c r="BO573" s="167"/>
      <c r="BP573" s="167"/>
      <c r="BQ573" s="167"/>
      <c r="BR573" s="157"/>
      <c r="BS573" s="157"/>
      <c r="BT573" s="157"/>
      <c r="BU573" s="157"/>
      <c r="BV573" s="157"/>
      <c r="BW573" s="147"/>
      <c r="BX573" s="147"/>
      <c r="BY573" s="147"/>
      <c r="BZ573" s="147"/>
      <c r="CA573" s="147"/>
      <c r="CB573" s="125"/>
      <c r="CC573" s="125"/>
      <c r="CD573" s="125"/>
      <c r="CE573" s="125"/>
      <c r="CF573" s="125"/>
      <c r="CG573" s="125"/>
      <c r="CH573" s="125"/>
      <c r="CI573" s="125"/>
      <c r="CJ573" s="125"/>
      <c r="CK573" s="125"/>
      <c r="CL573" s="24">
        <f>WORKDAY(BJ573,20)</f>
        <v>44217</v>
      </c>
      <c r="CM573" s="24">
        <f ca="1">IF(BM573&gt;0,WORKDAY(BK573,10),"-")</f>
        <v>44265</v>
      </c>
      <c r="CN573" s="54"/>
      <c r="CO573" s="117"/>
      <c r="CP573" s="34"/>
      <c r="CQ573" s="24">
        <f>WORKDAY(CL573,10)</f>
        <v>44231</v>
      </c>
      <c r="CR573" s="24" t="str">
        <f>IF(CO573&gt;0,WORKDAY(CM573,10),"-")</f>
        <v>-</v>
      </c>
      <c r="CS573" s="54"/>
      <c r="CT573" s="5"/>
      <c r="CU573" s="24" t="str">
        <f>IF(CT573&gt;0,WORKDAY(CQ573,10),"-")</f>
        <v>-</v>
      </c>
      <c r="CV573" s="24" t="str">
        <f>IF(CT573&gt;0,WORKDAY(CR573,10),"-")</f>
        <v>-</v>
      </c>
      <c r="CW573" s="54"/>
      <c r="CX573" s="5"/>
      <c r="CY573" s="34"/>
      <c r="CZ573" s="24" t="str">
        <f>IF(CX573&gt;0,WORKDAY(CU573,10),"-")</f>
        <v>-</v>
      </c>
      <c r="DA573" s="24" t="str">
        <f>IF(CX573&gt;0,WORKDAY(CV573,10),"-")</f>
        <v>-</v>
      </c>
      <c r="DB573" s="24"/>
      <c r="DC573" s="5"/>
      <c r="DD573" s="24" t="str">
        <f>IF(DC573&gt;0,WORKDAY(CZ573,10),"-")</f>
        <v>-</v>
      </c>
      <c r="DE573" s="24" t="str">
        <f>IF(DC573&gt;0,WORKDAY(DA573,10),"-")</f>
        <v>-</v>
      </c>
      <c r="DF573" s="5"/>
      <c r="DG573" s="5"/>
      <c r="DH573" s="54"/>
      <c r="DI573" s="24" t="str">
        <f>IF(DG573&gt;0,WORKDAY(DD573,10),"-")</f>
        <v>-</v>
      </c>
      <c r="DJ573" s="24" t="str">
        <f>IF(DG573&gt;0,WORKDAY(DE573,10),"-")</f>
        <v>-</v>
      </c>
      <c r="DK573" s="5"/>
      <c r="DL573" s="5"/>
      <c r="DM573" s="24" t="str">
        <f>IF(DL573&gt;0,WORKDAY(DI573,10),"-")</f>
        <v>-</v>
      </c>
      <c r="DN573" s="24" t="str">
        <f>IF(DL573&gt;0,WORKDAY(DJ573,10),"-")</f>
        <v>-</v>
      </c>
      <c r="DO573" s="5"/>
      <c r="DP573" s="5"/>
      <c r="DQ573" s="54"/>
      <c r="DR573" s="24" t="str">
        <f>IF(DP573&gt;0,WORKDAY(DM573,10),"-")</f>
        <v>-</v>
      </c>
      <c r="DS573" s="24" t="str">
        <f>IF(DP573&gt;0,WORKDAY(DN573,10),"-")</f>
        <v>-</v>
      </c>
      <c r="DT573" s="5"/>
      <c r="DU573" s="5"/>
      <c r="DV573" s="24" t="str">
        <f>IF(DU573&gt;0,WORKDAY(DR573,10),"-")</f>
        <v>-</v>
      </c>
      <c r="DW573" s="24" t="str">
        <f>IF(DU573&gt;0,WORKDAY(DS573,10),"-")</f>
        <v>-</v>
      </c>
      <c r="DX573" s="5"/>
      <c r="DY573" s="5"/>
      <c r="DZ573" s="54"/>
      <c r="EA573" s="24" t="str">
        <f>IF(DY573&gt;0,WORKDAY(DV573,10),"-")</f>
        <v>-</v>
      </c>
      <c r="EB573" s="24" t="str">
        <f>IF(DY573&gt;0,WORKDAY(DW573,10),"-")</f>
        <v>-</v>
      </c>
      <c r="EC573" s="5"/>
      <c r="ED573" s="5"/>
      <c r="EE573" s="24" t="str">
        <f>IF(ED573&gt;0,WORKDAY(EA573,10),"-")</f>
        <v>-</v>
      </c>
      <c r="EF573" s="24" t="str">
        <f>IF(ED573&gt;0,WORKDAY(EB573,10),"-")</f>
        <v>-</v>
      </c>
      <c r="EG573" s="5"/>
      <c r="EH573" s="5"/>
      <c r="EI573" s="54"/>
      <c r="EJ573" s="24" t="str">
        <f>IF(EH573&gt;0,WORKDAY(EE573,10),"-")</f>
        <v>-</v>
      </c>
      <c r="EK573" s="24" t="str">
        <f>IF(EH573&gt;0,WORKDAY(EF573,10),"-")</f>
        <v>-</v>
      </c>
      <c r="EL573" s="5"/>
      <c r="EM573" s="5"/>
      <c r="EN573" s="24" t="str">
        <f>IF(EM573&gt;0,WORKDAY(EJ573,10),"-")</f>
        <v>-</v>
      </c>
      <c r="EO573" s="24" t="str">
        <f>IF(EM573&gt;0,WORKDAY(EK573,10),"-")</f>
        <v>-</v>
      </c>
      <c r="EP573" s="5"/>
      <c r="EQ573" s="5"/>
      <c r="ER573" s="54"/>
      <c r="ES573" s="54"/>
      <c r="ET573" s="54"/>
      <c r="EU573" s="54"/>
      <c r="EV573" s="54"/>
      <c r="EW573" s="24"/>
      <c r="EX573" s="24"/>
      <c r="EY573" s="167"/>
      <c r="EZ573" s="167"/>
      <c r="FA573" s="193"/>
      <c r="FB573" s="214">
        <v>44232</v>
      </c>
      <c r="FC573" s="214">
        <f ca="1">IF(BK573&gt;0,IF(DC573&gt;0,WORKDAY(DB573,20),IF(CT573&gt;0,WORKDAY(CS573,30),IF(CO573&gt;0,WORKDAY(CN573,40),FB573))),"-")</f>
        <v>44232</v>
      </c>
      <c r="FD573" s="167"/>
      <c r="FE573" s="167"/>
      <c r="FF573" s="24" t="str">
        <f>IF(FE573&gt;0,WORKDAY(FB573,10),"-")</f>
        <v>-</v>
      </c>
      <c r="FG573" s="24" t="str">
        <f>IF(FE573&gt;0,WORKDAY(FC573,10),"-")</f>
        <v>-</v>
      </c>
      <c r="FH573" s="5"/>
      <c r="FI573" s="5"/>
      <c r="FJ573" s="34"/>
      <c r="FK573" s="24"/>
      <c r="FL573" s="24">
        <f>FK573</f>
        <v>0</v>
      </c>
      <c r="FM573" s="5"/>
      <c r="FN573" s="5"/>
      <c r="FO573" s="24" t="str">
        <f>IF(FN573&gt;0,WORKDAY(FK573,10),"-")</f>
        <v>-</v>
      </c>
      <c r="FP573" s="24" t="str">
        <f>IF(FN573&gt;0,WORKDAY(FL573,10),"-")</f>
        <v>-</v>
      </c>
      <c r="FQ573" s="5"/>
      <c r="FR573" s="5"/>
      <c r="FS573" s="54"/>
      <c r="FT573" s="24"/>
      <c r="FU573" s="24">
        <f>FT573</f>
        <v>0</v>
      </c>
      <c r="FV573" s="5"/>
      <c r="FW573" s="5"/>
      <c r="FX573" s="24" t="str">
        <f>IF(FW573&gt;0,WORKDAY(FT573,10),"-")</f>
        <v>-</v>
      </c>
      <c r="FY573" s="24" t="str">
        <f>IF(FW573&gt;0,WORKDAY(FU573,10),"-")</f>
        <v>-</v>
      </c>
      <c r="FZ573" s="5"/>
      <c r="GA573" s="5"/>
      <c r="GB573" s="54"/>
      <c r="GC573" s="54"/>
      <c r="GD573" s="54"/>
      <c r="GE573" s="54"/>
      <c r="GF573" s="54"/>
      <c r="GG573" s="54"/>
      <c r="GH573" s="54"/>
      <c r="GI573" s="54"/>
      <c r="GJ573" s="54"/>
      <c r="GK573" s="54"/>
      <c r="GL573" s="54"/>
      <c r="GM573" s="54"/>
      <c r="GN573" s="54"/>
      <c r="GO573" s="54"/>
      <c r="GP573" s="54"/>
      <c r="GQ573" s="54"/>
      <c r="GR573" s="54"/>
      <c r="GS573" s="54"/>
      <c r="GT573" s="54"/>
      <c r="GU573" s="54"/>
      <c r="GV573" s="54"/>
      <c r="GW573" s="54"/>
      <c r="GX573" s="54"/>
      <c r="GY573" s="54"/>
      <c r="GZ573" s="193"/>
      <c r="HA573" s="54"/>
      <c r="HB573" s="54"/>
      <c r="HC573" s="54"/>
      <c r="HD573" s="34">
        <f t="shared" ca="1" si="488"/>
        <v>1</v>
      </c>
      <c r="HE573" s="25">
        <f t="shared" ca="1" si="514"/>
        <v>6.8389057750759875E-4</v>
      </c>
      <c r="HF573" s="25">
        <f t="shared" ca="1" si="522"/>
        <v>1.5197568389057751E-3</v>
      </c>
      <c r="HG573" s="25">
        <f t="shared" ca="1" si="515"/>
        <v>9.0543259557344079E-4</v>
      </c>
      <c r="HH573" s="25">
        <f t="shared" ca="1" si="511"/>
        <v>2.012072434607646E-3</v>
      </c>
      <c r="HI573" s="25"/>
      <c r="HJ573" s="25"/>
      <c r="HK573" s="5"/>
      <c r="HL573" s="24">
        <f t="shared" ca="1" si="523"/>
        <v>44251</v>
      </c>
      <c r="HM573" s="107"/>
      <c r="HO573" s="204" t="str">
        <f t="shared" si="489"/>
        <v>ожидание A1</v>
      </c>
      <c r="HP573" s="204" t="str">
        <f t="shared" si="490"/>
        <v>не выгружено 00</v>
      </c>
      <c r="HQ573" s="182" t="str">
        <f t="shared" si="491"/>
        <v>выгружено A1</v>
      </c>
      <c r="HR573" s="182" t="str">
        <f t="shared" si="492"/>
        <v>ожидание A1</v>
      </c>
      <c r="HS573" s="182" t="b">
        <f t="shared" si="493"/>
        <v>0</v>
      </c>
      <c r="HT573" s="182" t="str">
        <f t="shared" si="494"/>
        <v>ожидание замечаний</v>
      </c>
      <c r="HU573" s="182" t="str">
        <f t="shared" si="495"/>
        <v>0055-P2-GA1-CPC-TRM-00663</v>
      </c>
      <c r="HV573" s="191">
        <f t="shared" si="496"/>
        <v>44251</v>
      </c>
      <c r="HW573" s="184" t="str">
        <f t="shared" si="497"/>
        <v>ожидание A1</v>
      </c>
      <c r="HX573" s="191" t="str">
        <f t="shared" si="498"/>
        <v>ожидание A1</v>
      </c>
      <c r="HY573" s="183"/>
      <c r="HZ573" s="182" t="str">
        <f t="shared" si="499"/>
        <v>выгружено</v>
      </c>
      <c r="IA573" s="182" t="str">
        <f t="shared" si="500"/>
        <v>A1</v>
      </c>
      <c r="IB573" s="182" t="str">
        <f t="shared" si="501"/>
        <v>ожидание замечаний к ревизии</v>
      </c>
      <c r="IC573" s="182" t="str">
        <f t="shared" si="502"/>
        <v>A1</v>
      </c>
      <c r="ID573" s="182" t="str">
        <f t="shared" si="503"/>
        <v>A1</v>
      </c>
      <c r="IE573" s="185" t="str">
        <f t="shared" si="504"/>
        <v>1</v>
      </c>
      <c r="IF573" s="135" t="s">
        <v>705</v>
      </c>
      <c r="IG573" s="181">
        <v>1</v>
      </c>
    </row>
    <row r="574" spans="1:289" s="57" customFormat="1" ht="42.75" hidden="1" customHeight="1">
      <c r="A574" s="6"/>
      <c r="B574" s="19" t="s">
        <v>156</v>
      </c>
      <c r="C574" s="19" t="s">
        <v>157</v>
      </c>
      <c r="D574" s="5"/>
      <c r="E574" s="5"/>
      <c r="F574" s="5"/>
      <c r="G574" s="5"/>
      <c r="H574" s="5" t="s">
        <v>727</v>
      </c>
      <c r="I574" s="5" t="s">
        <v>736</v>
      </c>
      <c r="J574" s="5"/>
      <c r="K574" s="5"/>
      <c r="L574" s="5"/>
      <c r="M574" s="5"/>
      <c r="N574" s="5"/>
      <c r="O574" s="5"/>
      <c r="P574" s="5" t="s">
        <v>746</v>
      </c>
      <c r="Q574" s="5" t="s">
        <v>748</v>
      </c>
      <c r="R574" s="5" t="s">
        <v>205</v>
      </c>
      <c r="S574" s="5" t="s">
        <v>357</v>
      </c>
      <c r="T574" s="5" t="s">
        <v>726</v>
      </c>
      <c r="U574" s="5" t="s">
        <v>158</v>
      </c>
      <c r="V574" s="5"/>
      <c r="W574" s="19" t="str">
        <f>CONCATENATE(X574,"-",Y574,"-",Z574,AA574,,AB574,"-",AC574)</f>
        <v>5-20-JEMC-0002</v>
      </c>
      <c r="X574" s="19" t="s">
        <v>755</v>
      </c>
      <c r="Y574" s="19" t="s">
        <v>191</v>
      </c>
      <c r="Z574" s="19" t="s">
        <v>177</v>
      </c>
      <c r="AA574" s="19" t="s">
        <v>305</v>
      </c>
      <c r="AB574" s="19"/>
      <c r="AC574" s="19" t="s">
        <v>192</v>
      </c>
      <c r="AD574" s="5"/>
      <c r="AE574" s="19">
        <v>4</v>
      </c>
      <c r="AF574" s="19" t="s">
        <v>180</v>
      </c>
      <c r="AG574" s="19" t="s">
        <v>191</v>
      </c>
      <c r="AH574" s="19">
        <v>501</v>
      </c>
      <c r="AI574" s="19" t="s">
        <v>220</v>
      </c>
      <c r="AJ574" s="5"/>
      <c r="AK574" s="5"/>
      <c r="AL574" s="5" t="s">
        <v>123</v>
      </c>
      <c r="AM574" s="5"/>
      <c r="AN574" s="5" t="s">
        <v>546</v>
      </c>
      <c r="AO574" s="5" t="str">
        <f>CONCATENATE("0055-",B574,"-",C574,"-","4",".",AE574,".",AF574,".",AG574,".",AH574,"-",AL574,".",AN574,"-",AI574)</f>
        <v>0055-CPC-GA1-4.4.3.20.501-ASK1.JH-0004</v>
      </c>
      <c r="AP574" s="5" t="str">
        <f>CONCATENATE("0055-",B574,"-",C574,"-","4",".",AE574,".",AF574,".",AG574,".",AH574,"-",AL574,"-",AN574,"-",AI574,"_",BD574,"_",U574)</f>
        <v>0055-CPC-GA1-4.4.3.20.501-ASK1-JH-0004_-_ER</v>
      </c>
      <c r="AQ574" s="13" t="s">
        <v>389</v>
      </c>
      <c r="AR574" s="13" t="s">
        <v>516</v>
      </c>
      <c r="AS574" s="13"/>
      <c r="AT574" s="13"/>
      <c r="AU574" s="13" t="s">
        <v>286</v>
      </c>
      <c r="AV574" s="13" t="s">
        <v>287</v>
      </c>
      <c r="AW574" s="13" t="str">
        <f>CONCATENATE(AQ574," ",AS574,CHAR(10),W574,CHAR(10),AU574)</f>
        <v>AUCS Marshalling Cabinet 
5-20-JEMC-0002
Passport</v>
      </c>
      <c r="AX574" s="13" t="str">
        <f>CONCATENATE(AR574," ",AT574,CHAR(10),W574,CHAR(10),AV574)</f>
        <v>Шкаф кроссовый АСУ Э 
5-20-JEMC-0002
Паспорт</v>
      </c>
      <c r="AY574" s="5"/>
      <c r="AZ574" s="5" t="s">
        <v>490</v>
      </c>
      <c r="BA574" s="5" t="s">
        <v>489</v>
      </c>
      <c r="BB574" s="5" t="str">
        <f>IF(FW574&gt;0,"02",IF(FN574&gt;0,"01",IF(FE574&gt;0,"00",IF(EM574&gt;0,"G1",IF(ED574&gt;0,"F1",IF(DU574&gt;0,"E1",IF(DL574&gt;0,"D1",IF(DC574&gt;0,"C1",IF(CT574&gt;0,"B1",IF(BM574&gt;0,"A1","-"))))))))))</f>
        <v>-</v>
      </c>
      <c r="BC574" s="167" t="str">
        <f t="shared" si="530"/>
        <v>-</v>
      </c>
      <c r="BD574" s="5" t="str">
        <f t="shared" si="531"/>
        <v>-</v>
      </c>
      <c r="BE574" s="5"/>
      <c r="BF574" s="5"/>
      <c r="BG574" s="12"/>
      <c r="BH574" s="5"/>
      <c r="BI574" s="5"/>
      <c r="BJ574" s="54">
        <f>FB574-(28+15)</f>
        <v>44227</v>
      </c>
      <c r="BK574" s="54">
        <f ca="1">IF(BM574&gt;0,BL574,IF(BJ574&lt;TODAY(),WORKDAY(TODAY(),10),BJ574))</f>
        <v>44294</v>
      </c>
      <c r="BL574" s="54"/>
      <c r="BM574" s="5"/>
      <c r="BN574" s="167"/>
      <c r="BO574" s="167"/>
      <c r="BP574" s="167"/>
      <c r="BQ574" s="167"/>
      <c r="BR574" s="157"/>
      <c r="BS574" s="157"/>
      <c r="BT574" s="157"/>
      <c r="BU574" s="157"/>
      <c r="BV574" s="157"/>
      <c r="BW574" s="147"/>
      <c r="BX574" s="147"/>
      <c r="BY574" s="147"/>
      <c r="BZ574" s="147"/>
      <c r="CA574" s="147"/>
      <c r="CB574" s="125"/>
      <c r="CC574" s="125"/>
      <c r="CD574" s="125"/>
      <c r="CE574" s="125"/>
      <c r="CF574" s="125"/>
      <c r="CG574" s="125"/>
      <c r="CH574" s="125"/>
      <c r="CI574" s="125"/>
      <c r="CJ574" s="125"/>
      <c r="CK574" s="125"/>
      <c r="CL574" s="24">
        <f>WORKDAY(BJ574,20)</f>
        <v>44253</v>
      </c>
      <c r="CM574" s="24" t="str">
        <f>IF(BM574&gt;0,WORKDAY(BK574,10),"-")</f>
        <v>-</v>
      </c>
      <c r="CN574" s="54"/>
      <c r="CO574" s="117"/>
      <c r="CP574" s="34">
        <v>3</v>
      </c>
      <c r="CQ574" s="24">
        <f>WORKDAY(CL574,10)</f>
        <v>44267</v>
      </c>
      <c r="CR574" s="24" t="str">
        <f>IF(CO574&gt;0,WORKDAY(CM574,10),"-")</f>
        <v>-</v>
      </c>
      <c r="CS574" s="54"/>
      <c r="CT574" s="5"/>
      <c r="CU574" s="24" t="str">
        <f>IF(CT574&gt;0,WORKDAY(CQ574,10),"-")</f>
        <v>-</v>
      </c>
      <c r="CV574" s="24" t="str">
        <f>IF(CT574&gt;0,WORKDAY(CR574,10),"-")</f>
        <v>-</v>
      </c>
      <c r="CW574" s="54"/>
      <c r="CX574" s="5"/>
      <c r="CY574" s="34"/>
      <c r="CZ574" s="24" t="str">
        <f>IF(CX574&gt;0,WORKDAY(CU574,10),"-")</f>
        <v>-</v>
      </c>
      <c r="DA574" s="24" t="str">
        <f>IF(CX574&gt;0,WORKDAY(CV574,10),"-")</f>
        <v>-</v>
      </c>
      <c r="DB574" s="24"/>
      <c r="DC574" s="5"/>
      <c r="DD574" s="24" t="str">
        <f>IF(DC574&gt;0,WORKDAY(CZ574,10),"-")</f>
        <v>-</v>
      </c>
      <c r="DE574" s="24" t="str">
        <f>IF(DC574&gt;0,WORKDAY(DA574,10),"-")</f>
        <v>-</v>
      </c>
      <c r="DF574" s="5"/>
      <c r="DG574" s="5"/>
      <c r="DH574" s="54"/>
      <c r="DI574" s="24" t="str">
        <f>IF(DG574&gt;0,WORKDAY(DD574,10),"-")</f>
        <v>-</v>
      </c>
      <c r="DJ574" s="24" t="str">
        <f>IF(DG574&gt;0,WORKDAY(DE574,10),"-")</f>
        <v>-</v>
      </c>
      <c r="DK574" s="5"/>
      <c r="DL574" s="5"/>
      <c r="DM574" s="24" t="str">
        <f>IF(DL574&gt;0,WORKDAY(DI574,10),"-")</f>
        <v>-</v>
      </c>
      <c r="DN574" s="24" t="str">
        <f>IF(DL574&gt;0,WORKDAY(DJ574,10),"-")</f>
        <v>-</v>
      </c>
      <c r="DO574" s="5"/>
      <c r="DP574" s="5"/>
      <c r="DQ574" s="54"/>
      <c r="DR574" s="24" t="str">
        <f>IF(DP574&gt;0,WORKDAY(DM574,10),"-")</f>
        <v>-</v>
      </c>
      <c r="DS574" s="24" t="str">
        <f>IF(DP574&gt;0,WORKDAY(DN574,10),"-")</f>
        <v>-</v>
      </c>
      <c r="DT574" s="5"/>
      <c r="DU574" s="5"/>
      <c r="DV574" s="24" t="str">
        <f>IF(DU574&gt;0,WORKDAY(DR574,10),"-")</f>
        <v>-</v>
      </c>
      <c r="DW574" s="24" t="str">
        <f>IF(DU574&gt;0,WORKDAY(DS574,10),"-")</f>
        <v>-</v>
      </c>
      <c r="DX574" s="5"/>
      <c r="DY574" s="5"/>
      <c r="DZ574" s="54"/>
      <c r="EA574" s="24" t="str">
        <f>IF(DY574&gt;0,WORKDAY(DV574,10),"-")</f>
        <v>-</v>
      </c>
      <c r="EB574" s="24" t="str">
        <f>IF(DY574&gt;0,WORKDAY(DW574,10),"-")</f>
        <v>-</v>
      </c>
      <c r="EC574" s="5"/>
      <c r="ED574" s="5"/>
      <c r="EE574" s="24" t="str">
        <f>IF(ED574&gt;0,WORKDAY(EA574,10),"-")</f>
        <v>-</v>
      </c>
      <c r="EF574" s="24" t="str">
        <f>IF(ED574&gt;0,WORKDAY(EB574,10),"-")</f>
        <v>-</v>
      </c>
      <c r="EG574" s="5"/>
      <c r="EH574" s="5"/>
      <c r="EI574" s="54"/>
      <c r="EJ574" s="24" t="str">
        <f>IF(EH574&gt;0,WORKDAY(EE574,10),"-")</f>
        <v>-</v>
      </c>
      <c r="EK574" s="24" t="str">
        <f>IF(EH574&gt;0,WORKDAY(EF574,10),"-")</f>
        <v>-</v>
      </c>
      <c r="EL574" s="5"/>
      <c r="EM574" s="5"/>
      <c r="EN574" s="24" t="str">
        <f>IF(EM574&gt;0,WORKDAY(EJ574,10),"-")</f>
        <v>-</v>
      </c>
      <c r="EO574" s="24" t="str">
        <f>IF(EM574&gt;0,WORKDAY(EK574,10),"-")</f>
        <v>-</v>
      </c>
      <c r="EP574" s="5"/>
      <c r="EQ574" s="5"/>
      <c r="ER574" s="54"/>
      <c r="ES574" s="54"/>
      <c r="ET574" s="54"/>
      <c r="EU574" s="54"/>
      <c r="EV574" s="54"/>
      <c r="EW574" s="24"/>
      <c r="EX574" s="24"/>
      <c r="EY574" s="167"/>
      <c r="EZ574" s="167"/>
      <c r="FA574" s="193"/>
      <c r="FB574" s="24">
        <v>44270</v>
      </c>
      <c r="FC574" s="24">
        <f ca="1">IF(BK574&gt;0,IF(DC574&gt;0,WORKDAY(DB574,20),IF(CT574&gt;0,WORKDAY(CS574,30),IF(CO574&gt;0,WORKDAY(CN574,40),FB574))),"-")</f>
        <v>44270</v>
      </c>
      <c r="FD574" s="167"/>
      <c r="FE574" s="167"/>
      <c r="FF574" s="24" t="str">
        <f>IF(FE574&gt;0,WORKDAY(FB574,10),"-")</f>
        <v>-</v>
      </c>
      <c r="FG574" s="24" t="str">
        <f>IF(FE574&gt;0,WORKDAY(FC574,10),"-")</f>
        <v>-</v>
      </c>
      <c r="FH574" s="167"/>
      <c r="FI574" s="167"/>
      <c r="FJ574" s="34">
        <v>1</v>
      </c>
      <c r="FK574" s="24"/>
      <c r="FL574" s="24">
        <f>FK574</f>
        <v>0</v>
      </c>
      <c r="FM574" s="5"/>
      <c r="FN574" s="5"/>
      <c r="FO574" s="24" t="str">
        <f>IF(FN574&gt;0,WORKDAY(FK574,10),"-")</f>
        <v>-</v>
      </c>
      <c r="FP574" s="24" t="str">
        <f>IF(FN574&gt;0,WORKDAY(FL574,10),"-")</f>
        <v>-</v>
      </c>
      <c r="FQ574" s="5"/>
      <c r="FR574" s="5"/>
      <c r="FS574" s="54"/>
      <c r="FT574" s="24"/>
      <c r="FU574" s="24">
        <f>FT574</f>
        <v>0</v>
      </c>
      <c r="FV574" s="5"/>
      <c r="FW574" s="5"/>
      <c r="FX574" s="24" t="str">
        <f>IF(FW574&gt;0,WORKDAY(FT574,10),"-")</f>
        <v>-</v>
      </c>
      <c r="FY574" s="24" t="str">
        <f>IF(FW574&gt;0,WORKDAY(FU574,10),"-")</f>
        <v>-</v>
      </c>
      <c r="FZ574" s="5"/>
      <c r="GA574" s="5"/>
      <c r="GB574" s="54"/>
      <c r="GC574" s="54"/>
      <c r="GD574" s="54"/>
      <c r="GE574" s="54"/>
      <c r="GF574" s="54"/>
      <c r="GG574" s="54"/>
      <c r="GH574" s="54"/>
      <c r="GI574" s="54"/>
      <c r="GJ574" s="54"/>
      <c r="GK574" s="54"/>
      <c r="GL574" s="54"/>
      <c r="GM574" s="54"/>
      <c r="GN574" s="54"/>
      <c r="GO574" s="54"/>
      <c r="GP574" s="54"/>
      <c r="GQ574" s="54"/>
      <c r="GR574" s="54"/>
      <c r="GS574" s="54"/>
      <c r="GT574" s="54"/>
      <c r="GU574" s="54"/>
      <c r="GV574" s="54"/>
      <c r="GW574" s="54"/>
      <c r="GX574" s="54"/>
      <c r="GY574" s="54"/>
      <c r="GZ574" s="193"/>
      <c r="HA574" s="54"/>
      <c r="HB574" s="54"/>
      <c r="HC574" s="54"/>
      <c r="HD574" s="34">
        <f t="shared" ca="1" si="488"/>
        <v>1</v>
      </c>
      <c r="HE574" s="25">
        <f t="shared" si="514"/>
        <v>0</v>
      </c>
      <c r="HF574" s="25">
        <f t="shared" ca="1" si="522"/>
        <v>1.5197568389057751E-3</v>
      </c>
      <c r="HG574" s="25">
        <f t="shared" si="515"/>
        <v>0</v>
      </c>
      <c r="HH574" s="25">
        <f t="shared" ca="1" si="511"/>
        <v>2.012072434607646E-3</v>
      </c>
      <c r="HI574" s="25"/>
      <c r="HJ574" s="25"/>
      <c r="HK574" s="5"/>
      <c r="HL574" s="24" t="str">
        <f t="shared" ca="1" si="523"/>
        <v>-</v>
      </c>
      <c r="HM574" s="107"/>
      <c r="HO574" s="204" t="str">
        <f t="shared" si="489"/>
        <v>не выгружено A1</v>
      </c>
      <c r="HP574" s="204" t="str">
        <f t="shared" si="490"/>
        <v>не выгружено 00</v>
      </c>
      <c r="HQ574" s="182" t="str">
        <f t="shared" si="491"/>
        <v>не выгружено A1</v>
      </c>
      <c r="HR574" s="182" t="str">
        <f t="shared" si="492"/>
        <v>не выгружено A1</v>
      </c>
      <c r="HS574" s="182" t="b">
        <f t="shared" si="493"/>
        <v>0</v>
      </c>
      <c r="HT574" s="182" t="str">
        <f t="shared" si="494"/>
        <v>не выгружено A1</v>
      </c>
      <c r="HU574" s="182" t="str">
        <f t="shared" si="495"/>
        <v>не выгружено A1</v>
      </c>
      <c r="HV574" s="191" t="str">
        <f t="shared" si="496"/>
        <v>не выгружено A1</v>
      </c>
      <c r="HW574" s="184" t="str">
        <f t="shared" si="497"/>
        <v>не выгружено A1</v>
      </c>
      <c r="HX574" s="191" t="str">
        <f t="shared" si="498"/>
        <v>не выгружено A1</v>
      </c>
      <c r="HY574" s="183"/>
      <c r="HZ574" s="182" t="str">
        <f t="shared" si="499"/>
        <v>не выгружено</v>
      </c>
      <c r="IA574" s="182" t="str">
        <f t="shared" si="500"/>
        <v>A1</v>
      </c>
      <c r="IB574" s="182" t="str">
        <f t="shared" si="501"/>
        <v>не выгружено</v>
      </c>
      <c r="IC574" s="182" t="str">
        <f t="shared" si="502"/>
        <v>A1</v>
      </c>
      <c r="ID574" s="182" t="str">
        <f t="shared" si="503"/>
        <v>A1</v>
      </c>
      <c r="IE574" s="185" t="str">
        <f t="shared" si="504"/>
        <v>выгрузить A1</v>
      </c>
      <c r="IF574" s="135" t="s">
        <v>705</v>
      </c>
      <c r="IG574" s="181">
        <v>1</v>
      </c>
    </row>
    <row r="575" spans="1:289" s="87" customFormat="1" ht="15" hidden="1" customHeight="1">
      <c r="A575" s="17"/>
      <c r="B575" s="20"/>
      <c r="C575" s="20"/>
      <c r="D575" s="192"/>
      <c r="E575" s="192"/>
      <c r="F575" s="192"/>
      <c r="G575" s="192"/>
      <c r="H575" s="192"/>
      <c r="I575" s="192"/>
      <c r="J575" s="192"/>
      <c r="K575" s="192"/>
      <c r="L575" s="192"/>
      <c r="M575" s="192"/>
      <c r="N575" s="192"/>
      <c r="O575" s="192"/>
      <c r="P575" s="192"/>
      <c r="Q575" s="192"/>
      <c r="R575" s="192"/>
      <c r="S575" s="192"/>
      <c r="T575" s="192"/>
      <c r="U575" s="192"/>
      <c r="V575" s="192"/>
      <c r="W575" s="20"/>
      <c r="X575" s="20"/>
      <c r="Y575" s="20"/>
      <c r="Z575" s="20"/>
      <c r="AA575" s="20"/>
      <c r="AB575" s="20"/>
      <c r="AC575" s="20"/>
      <c r="AD575" s="192"/>
      <c r="AE575" s="20"/>
      <c r="AF575" s="20"/>
      <c r="AG575" s="20"/>
      <c r="AH575" s="20"/>
      <c r="AI575" s="20"/>
      <c r="AJ575" s="192"/>
      <c r="AK575" s="192"/>
      <c r="AL575" s="192"/>
      <c r="AM575" s="192"/>
      <c r="AN575" s="192"/>
      <c r="AO575" s="192"/>
      <c r="AP575" s="192"/>
      <c r="AQ575" s="192"/>
      <c r="AR575" s="192"/>
      <c r="AS575" s="192"/>
      <c r="AT575" s="192"/>
      <c r="AU575" s="192"/>
      <c r="AV575" s="192"/>
      <c r="AW575" s="192"/>
      <c r="AX575" s="192"/>
      <c r="AY575" s="192"/>
      <c r="AZ575" s="192"/>
      <c r="BA575" s="192"/>
      <c r="BB575" s="192"/>
      <c r="BC575" s="192"/>
      <c r="BD575" s="192"/>
      <c r="BE575" s="192"/>
      <c r="BF575" s="192"/>
      <c r="BG575" s="192"/>
      <c r="BH575" s="192"/>
      <c r="BI575" s="192"/>
      <c r="BJ575" s="192"/>
      <c r="BK575" s="192"/>
      <c r="BL575" s="192"/>
      <c r="BM575" s="192"/>
      <c r="BN575" s="192"/>
      <c r="BO575" s="192"/>
      <c r="BP575" s="192"/>
      <c r="BQ575" s="192"/>
      <c r="BR575" s="192"/>
      <c r="BS575" s="192"/>
      <c r="BT575" s="192"/>
      <c r="BU575" s="192"/>
      <c r="BV575" s="192"/>
      <c r="BW575" s="192"/>
      <c r="BX575" s="192"/>
      <c r="BY575" s="192"/>
      <c r="BZ575" s="192"/>
      <c r="CA575" s="192"/>
      <c r="CB575" s="192"/>
      <c r="CC575" s="192"/>
      <c r="CD575" s="192"/>
      <c r="CE575" s="192"/>
      <c r="CF575" s="192"/>
      <c r="CG575" s="192"/>
      <c r="CH575" s="192"/>
      <c r="CI575" s="192"/>
      <c r="CJ575" s="192"/>
      <c r="CK575" s="192"/>
      <c r="CL575" s="192"/>
      <c r="CM575" s="192"/>
      <c r="CN575" s="192"/>
      <c r="CO575" s="118"/>
      <c r="CP575" s="48"/>
      <c r="CQ575" s="192"/>
      <c r="CR575" s="192"/>
      <c r="CS575" s="192"/>
      <c r="CT575" s="192"/>
      <c r="CU575" s="192"/>
      <c r="CV575" s="192"/>
      <c r="CW575" s="192"/>
      <c r="CX575" s="192"/>
      <c r="CY575" s="196"/>
      <c r="CZ575" s="192"/>
      <c r="DA575" s="192"/>
      <c r="DB575" s="192"/>
      <c r="DC575" s="192"/>
      <c r="DD575" s="192"/>
      <c r="DE575" s="192"/>
      <c r="DF575" s="192"/>
      <c r="DG575" s="192"/>
      <c r="DH575" s="199"/>
      <c r="DI575" s="192"/>
      <c r="DJ575" s="192"/>
      <c r="DK575" s="192"/>
      <c r="DL575" s="192"/>
      <c r="DM575" s="192"/>
      <c r="DN575" s="192"/>
      <c r="DO575" s="192"/>
      <c r="DP575" s="192"/>
      <c r="DQ575" s="199"/>
      <c r="DR575" s="192"/>
      <c r="DS575" s="192"/>
      <c r="DT575" s="192"/>
      <c r="DU575" s="192"/>
      <c r="DV575" s="192"/>
      <c r="DW575" s="192"/>
      <c r="DX575" s="192"/>
      <c r="DY575" s="192"/>
      <c r="DZ575" s="199"/>
      <c r="EA575" s="192"/>
      <c r="EB575" s="192"/>
      <c r="EC575" s="192"/>
      <c r="ED575" s="192"/>
      <c r="EE575" s="192"/>
      <c r="EF575" s="192"/>
      <c r="EG575" s="192"/>
      <c r="EH575" s="192"/>
      <c r="EI575" s="199"/>
      <c r="EJ575" s="192"/>
      <c r="EK575" s="192"/>
      <c r="EL575" s="192"/>
      <c r="EM575" s="192"/>
      <c r="EN575" s="192"/>
      <c r="EO575" s="192"/>
      <c r="EP575" s="192"/>
      <c r="EQ575" s="192"/>
      <c r="ER575" s="199"/>
      <c r="ES575" s="199"/>
      <c r="ET575" s="199"/>
      <c r="EU575" s="199"/>
      <c r="EV575" s="199"/>
      <c r="EW575" s="192"/>
      <c r="EX575" s="192"/>
      <c r="EY575" s="192"/>
      <c r="EZ575" s="192"/>
      <c r="FA575" s="199"/>
      <c r="FB575" s="192"/>
      <c r="FC575" s="192"/>
      <c r="FD575" s="192"/>
      <c r="FE575" s="192"/>
      <c r="FF575" s="192"/>
      <c r="FG575" s="192"/>
      <c r="FH575" s="192"/>
      <c r="FI575" s="192"/>
      <c r="FJ575" s="196"/>
      <c r="FK575" s="192"/>
      <c r="FL575" s="192"/>
      <c r="FM575" s="192"/>
      <c r="FN575" s="192"/>
      <c r="FO575" s="192"/>
      <c r="FP575" s="192"/>
      <c r="FQ575" s="192"/>
      <c r="FR575" s="192"/>
      <c r="FS575" s="199"/>
      <c r="FT575" s="192"/>
      <c r="FU575" s="192"/>
      <c r="FV575" s="192"/>
      <c r="FW575" s="192"/>
      <c r="FX575" s="192"/>
      <c r="FY575" s="192"/>
      <c r="FZ575" s="192"/>
      <c r="GA575" s="192"/>
      <c r="GB575" s="199"/>
      <c r="GC575" s="199"/>
      <c r="GD575" s="199"/>
      <c r="GE575" s="199"/>
      <c r="GF575" s="199"/>
      <c r="GG575" s="199"/>
      <c r="GH575" s="199"/>
      <c r="GI575" s="199"/>
      <c r="GJ575" s="199"/>
      <c r="GK575" s="199"/>
      <c r="GL575" s="199"/>
      <c r="GM575" s="199"/>
      <c r="GN575" s="199"/>
      <c r="GO575" s="199"/>
      <c r="GP575" s="199"/>
      <c r="GQ575" s="199"/>
      <c r="GR575" s="199"/>
      <c r="GS575" s="199"/>
      <c r="GT575" s="199"/>
      <c r="GU575" s="199"/>
      <c r="GV575" s="199"/>
      <c r="GW575" s="199"/>
      <c r="GX575" s="199"/>
      <c r="GY575" s="199"/>
      <c r="GZ575" s="199"/>
      <c r="HA575" s="199"/>
      <c r="HB575" s="199"/>
      <c r="HC575" s="199"/>
      <c r="HD575" s="196"/>
      <c r="HE575" s="25"/>
      <c r="HF575" s="25"/>
      <c r="HG575" s="25"/>
      <c r="HH575" s="25"/>
      <c r="HI575" s="25"/>
      <c r="HJ575" s="192"/>
      <c r="HK575" s="192"/>
      <c r="HL575" s="24"/>
      <c r="HM575" s="107"/>
      <c r="HN575" s="85"/>
      <c r="HO575" s="204" t="str">
        <f t="shared" si="489"/>
        <v>---/---</v>
      </c>
      <c r="HP575" s="204" t="str">
        <f t="shared" si="490"/>
        <v>---/---</v>
      </c>
      <c r="HQ575" s="182" t="str">
        <f t="shared" si="491"/>
        <v>---/---</v>
      </c>
      <c r="HR575" s="182" t="str">
        <f t="shared" si="492"/>
        <v>---/---</v>
      </c>
      <c r="HS575" s="182" t="b">
        <f t="shared" si="493"/>
        <v>0</v>
      </c>
      <c r="HT575" s="182" t="str">
        <f t="shared" si="494"/>
        <v>---/---</v>
      </c>
      <c r="HU575" s="182" t="str">
        <f t="shared" si="495"/>
        <v>---/---</v>
      </c>
      <c r="HV575" s="191" t="str">
        <f t="shared" si="496"/>
        <v>---/---</v>
      </c>
      <c r="HW575" s="184" t="str">
        <f t="shared" si="497"/>
        <v>---/---</v>
      </c>
      <c r="HX575" s="191" t="str">
        <f t="shared" si="498"/>
        <v>---/---</v>
      </c>
      <c r="HY575" s="183"/>
      <c r="HZ575" s="182" t="str">
        <f t="shared" si="499"/>
        <v>---/---</v>
      </c>
      <c r="IA575" s="182" t="str">
        <f t="shared" si="500"/>
        <v>---/---</v>
      </c>
      <c r="IB575" s="182" t="str">
        <f t="shared" si="501"/>
        <v>---/---</v>
      </c>
      <c r="IC575" s="182" t="str">
        <f t="shared" si="502"/>
        <v>---/---</v>
      </c>
      <c r="ID575" s="182" t="str">
        <f t="shared" si="503"/>
        <v>---/---</v>
      </c>
      <c r="IE575" s="185" t="str">
        <f t="shared" si="504"/>
        <v>---/---</v>
      </c>
      <c r="IF575" s="182" t="s">
        <v>705</v>
      </c>
      <c r="IG575" s="204">
        <v>1</v>
      </c>
      <c r="IH575" s="85"/>
      <c r="II575" s="85"/>
      <c r="IJ575" s="85"/>
      <c r="IK575" s="85"/>
      <c r="IL575" s="85"/>
      <c r="IM575" s="85"/>
      <c r="IN575" s="85"/>
      <c r="IO575" s="85"/>
      <c r="IP575" s="85"/>
      <c r="IQ575" s="85"/>
      <c r="IR575" s="85"/>
      <c r="IS575" s="85"/>
      <c r="IT575" s="85"/>
      <c r="IU575" s="85"/>
      <c r="IV575" s="85"/>
      <c r="IW575" s="85"/>
      <c r="IX575" s="85"/>
      <c r="IY575" s="85"/>
      <c r="IZ575" s="85"/>
      <c r="JA575" s="85"/>
      <c r="JB575" s="85"/>
      <c r="JC575" s="85"/>
      <c r="JD575" s="85"/>
      <c r="JE575" s="85"/>
      <c r="JF575" s="85"/>
      <c r="JG575" s="85"/>
      <c r="JH575" s="85"/>
      <c r="JI575" s="85"/>
      <c r="JJ575" s="85"/>
      <c r="JK575" s="85"/>
      <c r="JL575" s="85"/>
      <c r="JM575" s="85"/>
      <c r="JN575" s="85"/>
      <c r="JO575" s="85"/>
      <c r="JP575" s="85"/>
      <c r="JQ575" s="85"/>
      <c r="JR575" s="85"/>
      <c r="JS575" s="85"/>
      <c r="JT575" s="85"/>
      <c r="JU575" s="85"/>
      <c r="JV575" s="85"/>
      <c r="JW575" s="85"/>
      <c r="JX575" s="85"/>
      <c r="JY575" s="85"/>
      <c r="JZ575" s="85"/>
      <c r="KA575" s="85"/>
      <c r="KB575" s="85"/>
      <c r="KC575" s="85"/>
    </row>
    <row r="576" spans="1:289" s="57" customFormat="1" ht="42.75" hidden="1" customHeight="1">
      <c r="A576" s="6"/>
      <c r="B576" s="19" t="s">
        <v>156</v>
      </c>
      <c r="C576" s="19" t="s">
        <v>157</v>
      </c>
      <c r="D576" s="167"/>
      <c r="E576" s="167"/>
      <c r="F576" s="167"/>
      <c r="G576" s="167"/>
      <c r="H576" s="167" t="s">
        <v>727</v>
      </c>
      <c r="I576" s="167" t="s">
        <v>736</v>
      </c>
      <c r="J576" s="167"/>
      <c r="K576" s="167"/>
      <c r="L576" s="167"/>
      <c r="M576" s="167"/>
      <c r="N576" s="167"/>
      <c r="O576" s="167"/>
      <c r="P576" s="167" t="s">
        <v>746</v>
      </c>
      <c r="Q576" s="167" t="s">
        <v>748</v>
      </c>
      <c r="R576" s="167" t="s">
        <v>205</v>
      </c>
      <c r="S576" s="167" t="s">
        <v>357</v>
      </c>
      <c r="T576" s="167" t="s">
        <v>726</v>
      </c>
      <c r="U576" s="167" t="s">
        <v>158</v>
      </c>
      <c r="V576" s="167"/>
      <c r="W576" s="19" t="str">
        <f t="shared" ref="W576:W580" si="532">CONCATENATE(X576,"-",Y576,"-",Z576,AA576,,AB576,"-",AC576)</f>
        <v>5-20-JEMC-0003</v>
      </c>
      <c r="X576" s="19" t="s">
        <v>755</v>
      </c>
      <c r="Y576" s="19" t="s">
        <v>191</v>
      </c>
      <c r="Z576" s="19" t="s">
        <v>177</v>
      </c>
      <c r="AA576" s="19" t="s">
        <v>305</v>
      </c>
      <c r="AB576" s="19"/>
      <c r="AC576" s="19" t="s">
        <v>193</v>
      </c>
      <c r="AD576" s="167"/>
      <c r="AE576" s="19">
        <v>4</v>
      </c>
      <c r="AF576" s="19" t="s">
        <v>180</v>
      </c>
      <c r="AG576" s="19" t="s">
        <v>191</v>
      </c>
      <c r="AH576" s="19">
        <v>501</v>
      </c>
      <c r="AI576" s="19" t="s">
        <v>222</v>
      </c>
      <c r="AJ576" s="167"/>
      <c r="AK576" s="167"/>
      <c r="AL576" s="167" t="s">
        <v>123</v>
      </c>
      <c r="AM576" s="167"/>
      <c r="AN576" s="167" t="s">
        <v>167</v>
      </c>
      <c r="AO576" s="167" t="str">
        <f t="shared" ref="AO576:AO580" si="533">CONCATENATE("0055-",B576,"-",C576,"-","4",".",AE576,".",AF576,".",AG576,".",AH576,"-",AL576,".",AN576,"-",AI576)</f>
        <v>0055-CPC-GA1-4.4.3.20.501-ASK1.RD-0006</v>
      </c>
      <c r="AP576" s="167" t="str">
        <f t="shared" ref="AP576:AP580" si="534">CONCATENATE("0055-",B576,"-",C576,"-","4",".",AE576,".",AF576,".",AG576,".",AH576,"-",AL576,"-",AN576,"-",AI576,"_",BD576,"_",U576)</f>
        <v>0055-CPC-GA1-4.4.3.20.501-ASK1-RD-0006_A1_ER</v>
      </c>
      <c r="AQ576" s="13" t="s">
        <v>389</v>
      </c>
      <c r="AR576" s="13" t="s">
        <v>516</v>
      </c>
      <c r="AS576" s="13"/>
      <c r="AT576" s="13"/>
      <c r="AU576" s="13" t="s">
        <v>318</v>
      </c>
      <c r="AV576" s="13" t="s">
        <v>333</v>
      </c>
      <c r="AW576" s="13" t="str">
        <f t="shared" ref="AW576:AW580" si="535">CONCATENATE(AQ576," ",AS576,CHAR(10),W576,CHAR(10),AU576)</f>
        <v>AUCS Marshalling Cabinet 
5-20-JEMC-0003
List of drawings</v>
      </c>
      <c r="AX576" s="13" t="str">
        <f t="shared" ref="AX576:AX580" si="536">CONCATENATE(AR576," ",AT576,CHAR(10),W576,CHAR(10),AV576)</f>
        <v>Шкаф кроссовый АСУ Э 
5-20-JEMC-0003
Ведомость документов</v>
      </c>
      <c r="AY576" s="167"/>
      <c r="AZ576" s="167" t="s">
        <v>490</v>
      </c>
      <c r="BA576" s="167" t="s">
        <v>489</v>
      </c>
      <c r="BB576" s="167" t="str">
        <f t="shared" ref="BB576:BB580" si="537">IF(FW576&gt;0,"02",IF(FN576&gt;0,"01",IF(FE576&gt;0,"00",IF(EM576&gt;0,"G1",IF(ED576&gt;0,"F1",IF(DU576&gt;0,"E1",IF(DL576&gt;0,"D1",IF(DC576&gt;0,"C1",IF(CT576&gt;0,"B1",IF(BM576&gt;0,"A1","-"))))))))))</f>
        <v>A1</v>
      </c>
      <c r="BC576" s="167" t="str">
        <f t="shared" si="530"/>
        <v>IFR</v>
      </c>
      <c r="BD576" s="167" t="str">
        <f t="shared" si="531"/>
        <v>A1</v>
      </c>
      <c r="BE576" s="167"/>
      <c r="BF576" s="167"/>
      <c r="BG576" s="12"/>
      <c r="BH576" s="167"/>
      <c r="BI576" s="167"/>
      <c r="BJ576" s="193">
        <f t="shared" ref="BJ576:BJ580" si="538">FB576-(28+15)</f>
        <v>44189</v>
      </c>
      <c r="BK576" s="193">
        <f t="shared" ref="BK576:BK580" ca="1" si="539">IF(BM576&gt;0,BL576,IF(BJ576&lt;TODAY(),WORKDAY(TODAY(),10),BJ576))</f>
        <v>44251</v>
      </c>
      <c r="BL576" s="193">
        <v>44251</v>
      </c>
      <c r="BM576" s="167" t="s">
        <v>786</v>
      </c>
      <c r="BN576" s="167"/>
      <c r="BO576" s="167"/>
      <c r="BP576" s="167"/>
      <c r="BQ576" s="167"/>
      <c r="BR576" s="167"/>
      <c r="BS576" s="167"/>
      <c r="BT576" s="167"/>
      <c r="BU576" s="167"/>
      <c r="BV576" s="167"/>
      <c r="BW576" s="167"/>
      <c r="BX576" s="167"/>
      <c r="BY576" s="167"/>
      <c r="BZ576" s="167"/>
      <c r="CA576" s="167"/>
      <c r="CB576" s="167"/>
      <c r="CC576" s="167"/>
      <c r="CD576" s="167"/>
      <c r="CE576" s="167"/>
      <c r="CF576" s="167"/>
      <c r="CG576" s="167"/>
      <c r="CH576" s="167"/>
      <c r="CI576" s="167"/>
      <c r="CJ576" s="167"/>
      <c r="CK576" s="167"/>
      <c r="CL576" s="24">
        <f t="shared" ref="CL576:CL579" si="540">WORKDAY(BJ576,20)</f>
        <v>44217</v>
      </c>
      <c r="CM576" s="24">
        <f t="shared" ref="CM576:CM579" ca="1" si="541">IF(BM576&gt;0,WORKDAY(BK576,10),"-")</f>
        <v>44265</v>
      </c>
      <c r="CN576" s="193"/>
      <c r="CO576" s="117"/>
      <c r="CP576" s="196"/>
      <c r="CQ576" s="24">
        <f t="shared" ref="CQ576:CQ579" si="542">WORKDAY(CL576,10)</f>
        <v>44231</v>
      </c>
      <c r="CR576" s="24"/>
      <c r="CS576" s="193"/>
      <c r="CT576" s="167"/>
      <c r="CU576" s="24"/>
      <c r="CV576" s="24"/>
      <c r="CW576" s="193"/>
      <c r="CX576" s="167"/>
      <c r="CY576" s="196"/>
      <c r="CZ576" s="24"/>
      <c r="DA576" s="24"/>
      <c r="DB576" s="24"/>
      <c r="DC576" s="167"/>
      <c r="DD576" s="24"/>
      <c r="DE576" s="24"/>
      <c r="DF576" s="167"/>
      <c r="DG576" s="167"/>
      <c r="DH576" s="193"/>
      <c r="DI576" s="24"/>
      <c r="DJ576" s="24"/>
      <c r="DK576" s="167"/>
      <c r="DL576" s="167"/>
      <c r="DM576" s="24"/>
      <c r="DN576" s="24"/>
      <c r="DO576" s="167"/>
      <c r="DP576" s="167"/>
      <c r="DQ576" s="193"/>
      <c r="DR576" s="24"/>
      <c r="DS576" s="24"/>
      <c r="DT576" s="167"/>
      <c r="DU576" s="167"/>
      <c r="DV576" s="24"/>
      <c r="DW576" s="24"/>
      <c r="DX576" s="167"/>
      <c r="DY576" s="167"/>
      <c r="DZ576" s="193"/>
      <c r="EA576" s="24"/>
      <c r="EB576" s="24"/>
      <c r="EC576" s="167"/>
      <c r="ED576" s="167"/>
      <c r="EE576" s="24"/>
      <c r="EF576" s="24"/>
      <c r="EG576" s="167"/>
      <c r="EH576" s="167"/>
      <c r="EI576" s="193"/>
      <c r="EJ576" s="24"/>
      <c r="EK576" s="24"/>
      <c r="EL576" s="167"/>
      <c r="EM576" s="167"/>
      <c r="EN576" s="24"/>
      <c r="EO576" s="24"/>
      <c r="EP576" s="167"/>
      <c r="EQ576" s="167"/>
      <c r="ER576" s="193"/>
      <c r="ES576" s="193"/>
      <c r="ET576" s="193"/>
      <c r="EU576" s="193"/>
      <c r="EV576" s="193"/>
      <c r="EW576" s="24"/>
      <c r="EX576" s="24"/>
      <c r="EY576" s="167"/>
      <c r="EZ576" s="167"/>
      <c r="FA576" s="193"/>
      <c r="FB576" s="214">
        <v>44232</v>
      </c>
      <c r="FC576" s="214">
        <f t="shared" ref="FC576:FC579" ca="1" si="543">IF(BK576&gt;0,IF(DC576&gt;0,WORKDAY(DB576,20),IF(CT576&gt;0,WORKDAY(CS576,30),IF(CO576&gt;0,WORKDAY(CN576,40),FB576))),"-")</f>
        <v>44232</v>
      </c>
      <c r="FD576" s="167"/>
      <c r="FE576" s="167"/>
      <c r="FF576" s="24"/>
      <c r="FG576" s="24"/>
      <c r="FH576" s="167"/>
      <c r="FI576" s="167"/>
      <c r="FJ576" s="196"/>
      <c r="FK576" s="24"/>
      <c r="FL576" s="24">
        <f t="shared" ref="FL576:FL579" si="544">FK576</f>
        <v>0</v>
      </c>
      <c r="FM576" s="167"/>
      <c r="FN576" s="167"/>
      <c r="FO576" s="24"/>
      <c r="FP576" s="24"/>
      <c r="FQ576" s="167"/>
      <c r="FR576" s="167"/>
      <c r="FS576" s="193"/>
      <c r="FT576" s="24"/>
      <c r="FU576" s="24">
        <f t="shared" ref="FU576:FU579" si="545">FT576</f>
        <v>0</v>
      </c>
      <c r="FV576" s="167"/>
      <c r="FW576" s="167"/>
      <c r="FX576" s="24"/>
      <c r="FY576" s="24"/>
      <c r="FZ576" s="167"/>
      <c r="GA576" s="167"/>
      <c r="GB576" s="193"/>
      <c r="GC576" s="193"/>
      <c r="GD576" s="193"/>
      <c r="GE576" s="193"/>
      <c r="GF576" s="193"/>
      <c r="GG576" s="193"/>
      <c r="GH576" s="193"/>
      <c r="GI576" s="193"/>
      <c r="GJ576" s="193"/>
      <c r="GK576" s="193"/>
      <c r="GL576" s="193"/>
      <c r="GM576" s="193"/>
      <c r="GN576" s="193"/>
      <c r="GO576" s="193"/>
      <c r="GP576" s="193"/>
      <c r="GQ576" s="193"/>
      <c r="GR576" s="193"/>
      <c r="GS576" s="193"/>
      <c r="GT576" s="193"/>
      <c r="GU576" s="193"/>
      <c r="GV576" s="193"/>
      <c r="GW576" s="193"/>
      <c r="GX576" s="193"/>
      <c r="GY576" s="193"/>
      <c r="GZ576" s="193"/>
      <c r="HA576" s="193"/>
      <c r="HB576" s="193"/>
      <c r="HC576" s="193"/>
      <c r="HD576" s="196">
        <f t="shared" ca="1" si="488"/>
        <v>1</v>
      </c>
      <c r="HE576" s="25">
        <f t="shared" ca="1" si="514"/>
        <v>6.8389057750759875E-4</v>
      </c>
      <c r="HF576" s="25">
        <f t="shared" ca="1" si="522"/>
        <v>1.5197568389057751E-3</v>
      </c>
      <c r="HG576" s="25">
        <f t="shared" ca="1" si="515"/>
        <v>9.0543259557344079E-4</v>
      </c>
      <c r="HH576" s="25">
        <f t="shared" ca="1" si="511"/>
        <v>2.012072434607646E-3</v>
      </c>
      <c r="HI576" s="25"/>
      <c r="HJ576" s="25"/>
      <c r="HK576" s="167"/>
      <c r="HL576" s="24">
        <f t="shared" ca="1" si="523"/>
        <v>44251</v>
      </c>
      <c r="HM576" s="107"/>
      <c r="HO576" s="134" t="str">
        <f t="shared" si="489"/>
        <v>ожидание A1</v>
      </c>
      <c r="HP576" s="134" t="str">
        <f t="shared" si="490"/>
        <v>не выгружено 00</v>
      </c>
      <c r="HQ576" s="137" t="str">
        <f t="shared" si="491"/>
        <v>выгружено A1</v>
      </c>
      <c r="HR576" s="137" t="str">
        <f t="shared" si="492"/>
        <v>ожидание A1</v>
      </c>
      <c r="HS576" s="137" t="b">
        <f t="shared" si="493"/>
        <v>0</v>
      </c>
      <c r="HT576" s="137" t="str">
        <f t="shared" si="494"/>
        <v>ожидание замечаний</v>
      </c>
      <c r="HU576" s="137" t="str">
        <f t="shared" si="495"/>
        <v>0055-P2-GA1-CPC-TRM-00663</v>
      </c>
      <c r="HV576" s="186">
        <f t="shared" si="496"/>
        <v>44251</v>
      </c>
      <c r="HW576" s="223" t="str">
        <f t="shared" si="497"/>
        <v>ожидание A1</v>
      </c>
      <c r="HX576" s="186" t="str">
        <f t="shared" si="498"/>
        <v>ожидание A1</v>
      </c>
      <c r="HY576" s="115"/>
      <c r="HZ576" s="137" t="str">
        <f t="shared" si="499"/>
        <v>выгружено</v>
      </c>
      <c r="IA576" s="137" t="str">
        <f t="shared" si="500"/>
        <v>A1</v>
      </c>
      <c r="IB576" s="137" t="str">
        <f t="shared" si="501"/>
        <v>ожидание замечаний к ревизии</v>
      </c>
      <c r="IC576" s="137" t="str">
        <f t="shared" si="502"/>
        <v>A1</v>
      </c>
      <c r="ID576" s="137" t="str">
        <f t="shared" si="503"/>
        <v>A1</v>
      </c>
      <c r="IE576" s="142" t="str">
        <f t="shared" si="504"/>
        <v>1</v>
      </c>
      <c r="IF576" s="137" t="s">
        <v>705</v>
      </c>
      <c r="IG576" s="134">
        <v>1</v>
      </c>
    </row>
    <row r="577" spans="1:289" s="57" customFormat="1" ht="42.75" hidden="1" customHeight="1">
      <c r="A577" s="6"/>
      <c r="B577" s="19" t="s">
        <v>156</v>
      </c>
      <c r="C577" s="19" t="s">
        <v>157</v>
      </c>
      <c r="D577" s="167"/>
      <c r="E577" s="167"/>
      <c r="F577" s="167"/>
      <c r="G577" s="167"/>
      <c r="H577" s="167" t="s">
        <v>727</v>
      </c>
      <c r="I577" s="167" t="s">
        <v>736</v>
      </c>
      <c r="J577" s="167"/>
      <c r="K577" s="167"/>
      <c r="L577" s="167"/>
      <c r="M577" s="167"/>
      <c r="N577" s="167"/>
      <c r="O577" s="167"/>
      <c r="P577" s="167" t="s">
        <v>746</v>
      </c>
      <c r="Q577" s="167" t="s">
        <v>748</v>
      </c>
      <c r="R577" s="167" t="s">
        <v>205</v>
      </c>
      <c r="S577" s="167" t="s">
        <v>357</v>
      </c>
      <c r="T577" s="167" t="s">
        <v>726</v>
      </c>
      <c r="U577" s="167" t="s">
        <v>158</v>
      </c>
      <c r="V577" s="167"/>
      <c r="W577" s="19" t="str">
        <f t="shared" si="532"/>
        <v>5-20-JEMC-0003</v>
      </c>
      <c r="X577" s="19" t="s">
        <v>755</v>
      </c>
      <c r="Y577" s="19" t="s">
        <v>191</v>
      </c>
      <c r="Z577" s="19" t="s">
        <v>177</v>
      </c>
      <c r="AA577" s="19" t="s">
        <v>305</v>
      </c>
      <c r="AB577" s="19"/>
      <c r="AC577" s="19" t="s">
        <v>193</v>
      </c>
      <c r="AD577" s="167"/>
      <c r="AE577" s="19">
        <v>4</v>
      </c>
      <c r="AF577" s="19" t="s">
        <v>180</v>
      </c>
      <c r="AG577" s="19" t="s">
        <v>191</v>
      </c>
      <c r="AH577" s="19">
        <v>501</v>
      </c>
      <c r="AI577" s="19" t="s">
        <v>222</v>
      </c>
      <c r="AJ577" s="167"/>
      <c r="AK577" s="167"/>
      <c r="AL577" s="167" t="s">
        <v>123</v>
      </c>
      <c r="AM577" s="167"/>
      <c r="AN577" s="167" t="s">
        <v>168</v>
      </c>
      <c r="AO577" s="167" t="str">
        <f t="shared" si="533"/>
        <v>0055-CPC-GA1-4.4.3.20.501-ASK1.SP-0006</v>
      </c>
      <c r="AP577" s="167" t="str">
        <f t="shared" si="534"/>
        <v>0055-CPC-GA1-4.4.3.20.501-ASK1-SP-0006_A1_ER</v>
      </c>
      <c r="AQ577" s="13" t="s">
        <v>389</v>
      </c>
      <c r="AR577" s="13" t="s">
        <v>516</v>
      </c>
      <c r="AS577" s="13"/>
      <c r="AT577" s="13"/>
      <c r="AU577" s="13" t="s">
        <v>319</v>
      </c>
      <c r="AV577" s="13" t="s">
        <v>334</v>
      </c>
      <c r="AW577" s="13" t="str">
        <f t="shared" si="535"/>
        <v>AUCS Marshalling Cabinet 
5-20-JEMC-0003
List of elements</v>
      </c>
      <c r="AX577" s="13" t="str">
        <f t="shared" si="536"/>
        <v>Шкаф кроссовый АСУ Э 
5-20-JEMC-0003
Перечень элементов</v>
      </c>
      <c r="AY577" s="167"/>
      <c r="AZ577" s="167" t="s">
        <v>490</v>
      </c>
      <c r="BA577" s="167" t="s">
        <v>489</v>
      </c>
      <c r="BB577" s="167" t="str">
        <f t="shared" si="537"/>
        <v>A1</v>
      </c>
      <c r="BC577" s="167" t="str">
        <f t="shared" si="530"/>
        <v>IFR</v>
      </c>
      <c r="BD577" s="167" t="str">
        <f t="shared" si="531"/>
        <v>A1</v>
      </c>
      <c r="BE577" s="167"/>
      <c r="BF577" s="167"/>
      <c r="BG577" s="12"/>
      <c r="BH577" s="167"/>
      <c r="BI577" s="167"/>
      <c r="BJ577" s="193">
        <f t="shared" si="538"/>
        <v>44189</v>
      </c>
      <c r="BK577" s="193">
        <f t="shared" ca="1" si="539"/>
        <v>44251</v>
      </c>
      <c r="BL577" s="193">
        <v>44251</v>
      </c>
      <c r="BM577" s="167" t="s">
        <v>786</v>
      </c>
      <c r="BN577" s="167"/>
      <c r="BO577" s="167"/>
      <c r="BP577" s="167"/>
      <c r="BQ577" s="167"/>
      <c r="BR577" s="167"/>
      <c r="BS577" s="167"/>
      <c r="BT577" s="167"/>
      <c r="BU577" s="167"/>
      <c r="BV577" s="167"/>
      <c r="BW577" s="167"/>
      <c r="BX577" s="167"/>
      <c r="BY577" s="167"/>
      <c r="BZ577" s="167"/>
      <c r="CA577" s="167"/>
      <c r="CB577" s="167"/>
      <c r="CC577" s="167"/>
      <c r="CD577" s="167"/>
      <c r="CE577" s="167"/>
      <c r="CF577" s="167"/>
      <c r="CG577" s="167"/>
      <c r="CH577" s="167"/>
      <c r="CI577" s="167"/>
      <c r="CJ577" s="167"/>
      <c r="CK577" s="167"/>
      <c r="CL577" s="24">
        <f t="shared" si="540"/>
        <v>44217</v>
      </c>
      <c r="CM577" s="24">
        <f t="shared" ca="1" si="541"/>
        <v>44265</v>
      </c>
      <c r="CN577" s="193"/>
      <c r="CO577" s="117"/>
      <c r="CP577" s="196"/>
      <c r="CQ577" s="24">
        <f t="shared" si="542"/>
        <v>44231</v>
      </c>
      <c r="CR577" s="24"/>
      <c r="CS577" s="193"/>
      <c r="CT577" s="167"/>
      <c r="CU577" s="24"/>
      <c r="CV577" s="24"/>
      <c r="CW577" s="193"/>
      <c r="CX577" s="167"/>
      <c r="CY577" s="196"/>
      <c r="CZ577" s="24"/>
      <c r="DA577" s="24"/>
      <c r="DB577" s="24"/>
      <c r="DC577" s="167"/>
      <c r="DD577" s="24"/>
      <c r="DE577" s="24"/>
      <c r="DF577" s="167"/>
      <c r="DG577" s="167"/>
      <c r="DH577" s="193"/>
      <c r="DI577" s="24"/>
      <c r="DJ577" s="24"/>
      <c r="DK577" s="167"/>
      <c r="DL577" s="167"/>
      <c r="DM577" s="24"/>
      <c r="DN577" s="24"/>
      <c r="DO577" s="167"/>
      <c r="DP577" s="167"/>
      <c r="DQ577" s="193"/>
      <c r="DR577" s="24"/>
      <c r="DS577" s="24"/>
      <c r="DT577" s="167"/>
      <c r="DU577" s="167"/>
      <c r="DV577" s="24"/>
      <c r="DW577" s="24"/>
      <c r="DX577" s="167"/>
      <c r="DY577" s="167"/>
      <c r="DZ577" s="193"/>
      <c r="EA577" s="24"/>
      <c r="EB577" s="24"/>
      <c r="EC577" s="167"/>
      <c r="ED577" s="167"/>
      <c r="EE577" s="24"/>
      <c r="EF577" s="24"/>
      <c r="EG577" s="167"/>
      <c r="EH577" s="167"/>
      <c r="EI577" s="193"/>
      <c r="EJ577" s="24"/>
      <c r="EK577" s="24"/>
      <c r="EL577" s="167"/>
      <c r="EM577" s="167"/>
      <c r="EN577" s="24"/>
      <c r="EO577" s="24"/>
      <c r="EP577" s="167"/>
      <c r="EQ577" s="167"/>
      <c r="ER577" s="193"/>
      <c r="ES577" s="193"/>
      <c r="ET577" s="193"/>
      <c r="EU577" s="193"/>
      <c r="EV577" s="193"/>
      <c r="EW577" s="24"/>
      <c r="EX577" s="24"/>
      <c r="EY577" s="167"/>
      <c r="EZ577" s="167"/>
      <c r="FA577" s="193"/>
      <c r="FB577" s="214">
        <v>44232</v>
      </c>
      <c r="FC577" s="214">
        <f t="shared" ca="1" si="543"/>
        <v>44232</v>
      </c>
      <c r="FD577" s="167"/>
      <c r="FE577" s="167"/>
      <c r="FF577" s="24"/>
      <c r="FG577" s="24"/>
      <c r="FH577" s="167"/>
      <c r="FI577" s="167"/>
      <c r="FJ577" s="196"/>
      <c r="FK577" s="24"/>
      <c r="FL577" s="24">
        <f t="shared" si="544"/>
        <v>0</v>
      </c>
      <c r="FM577" s="167"/>
      <c r="FN577" s="167"/>
      <c r="FO577" s="24"/>
      <c r="FP577" s="24"/>
      <c r="FQ577" s="167"/>
      <c r="FR577" s="167"/>
      <c r="FS577" s="193"/>
      <c r="FT577" s="24"/>
      <c r="FU577" s="24">
        <f t="shared" si="545"/>
        <v>0</v>
      </c>
      <c r="FV577" s="167"/>
      <c r="FW577" s="167"/>
      <c r="FX577" s="24"/>
      <c r="FY577" s="24"/>
      <c r="FZ577" s="167"/>
      <c r="GA577" s="167"/>
      <c r="GB577" s="193"/>
      <c r="GC577" s="193"/>
      <c r="GD577" s="193"/>
      <c r="GE577" s="193"/>
      <c r="GF577" s="193"/>
      <c r="GG577" s="193"/>
      <c r="GH577" s="193"/>
      <c r="GI577" s="193"/>
      <c r="GJ577" s="193"/>
      <c r="GK577" s="193"/>
      <c r="GL577" s="193"/>
      <c r="GM577" s="193"/>
      <c r="GN577" s="193"/>
      <c r="GO577" s="193"/>
      <c r="GP577" s="193"/>
      <c r="GQ577" s="193"/>
      <c r="GR577" s="193"/>
      <c r="GS577" s="193"/>
      <c r="GT577" s="193"/>
      <c r="GU577" s="193"/>
      <c r="GV577" s="193"/>
      <c r="GW577" s="193"/>
      <c r="GX577" s="193"/>
      <c r="GY577" s="193"/>
      <c r="GZ577" s="193"/>
      <c r="HA577" s="193"/>
      <c r="HB577" s="193"/>
      <c r="HC577" s="193"/>
      <c r="HD577" s="196">
        <f t="shared" ca="1" si="488"/>
        <v>1</v>
      </c>
      <c r="HE577" s="25">
        <f t="shared" ca="1" si="514"/>
        <v>6.8389057750759875E-4</v>
      </c>
      <c r="HF577" s="25">
        <f t="shared" ca="1" si="522"/>
        <v>1.5197568389057751E-3</v>
      </c>
      <c r="HG577" s="25">
        <f t="shared" ca="1" si="515"/>
        <v>9.0543259557344079E-4</v>
      </c>
      <c r="HH577" s="25">
        <f t="shared" ca="1" si="511"/>
        <v>2.012072434607646E-3</v>
      </c>
      <c r="HI577" s="25"/>
      <c r="HJ577" s="25"/>
      <c r="HK577" s="167"/>
      <c r="HL577" s="24">
        <f t="shared" ca="1" si="523"/>
        <v>44251</v>
      </c>
      <c r="HM577" s="107"/>
      <c r="HO577" s="134" t="str">
        <f t="shared" si="489"/>
        <v>ожидание A1</v>
      </c>
      <c r="HP577" s="134" t="str">
        <f t="shared" si="490"/>
        <v>не выгружено 00</v>
      </c>
      <c r="HQ577" s="137" t="str">
        <f t="shared" si="491"/>
        <v>выгружено A1</v>
      </c>
      <c r="HR577" s="137" t="str">
        <f t="shared" si="492"/>
        <v>ожидание A1</v>
      </c>
      <c r="HS577" s="137" t="b">
        <f t="shared" si="493"/>
        <v>0</v>
      </c>
      <c r="HT577" s="137" t="str">
        <f t="shared" si="494"/>
        <v>ожидание замечаний</v>
      </c>
      <c r="HU577" s="137" t="str">
        <f t="shared" si="495"/>
        <v>0055-P2-GA1-CPC-TRM-00663</v>
      </c>
      <c r="HV577" s="186">
        <f t="shared" si="496"/>
        <v>44251</v>
      </c>
      <c r="HW577" s="223" t="str">
        <f t="shared" si="497"/>
        <v>ожидание A1</v>
      </c>
      <c r="HX577" s="186" t="str">
        <f t="shared" si="498"/>
        <v>ожидание A1</v>
      </c>
      <c r="HY577" s="115"/>
      <c r="HZ577" s="137" t="str">
        <f t="shared" si="499"/>
        <v>выгружено</v>
      </c>
      <c r="IA577" s="137" t="str">
        <f t="shared" si="500"/>
        <v>A1</v>
      </c>
      <c r="IB577" s="137" t="str">
        <f t="shared" si="501"/>
        <v>ожидание замечаний к ревизии</v>
      </c>
      <c r="IC577" s="137" t="str">
        <f t="shared" si="502"/>
        <v>A1</v>
      </c>
      <c r="ID577" s="137" t="str">
        <f t="shared" si="503"/>
        <v>A1</v>
      </c>
      <c r="IE577" s="142" t="str">
        <f t="shared" si="504"/>
        <v>1</v>
      </c>
      <c r="IF577" s="137" t="s">
        <v>705</v>
      </c>
      <c r="IG577" s="134">
        <v>1</v>
      </c>
    </row>
    <row r="578" spans="1:289" s="57" customFormat="1" ht="42.75" hidden="1" customHeight="1">
      <c r="A578" s="6"/>
      <c r="B578" s="19" t="s">
        <v>156</v>
      </c>
      <c r="C578" s="19" t="s">
        <v>157</v>
      </c>
      <c r="D578" s="167"/>
      <c r="E578" s="167"/>
      <c r="F578" s="167"/>
      <c r="G578" s="167"/>
      <c r="H578" s="167" t="s">
        <v>727</v>
      </c>
      <c r="I578" s="167" t="s">
        <v>736</v>
      </c>
      <c r="J578" s="167"/>
      <c r="K578" s="167"/>
      <c r="L578" s="167"/>
      <c r="M578" s="167"/>
      <c r="N578" s="167"/>
      <c r="O578" s="167"/>
      <c r="P578" s="167" t="s">
        <v>746</v>
      </c>
      <c r="Q578" s="167" t="s">
        <v>748</v>
      </c>
      <c r="R578" s="167" t="s">
        <v>205</v>
      </c>
      <c r="S578" s="167" t="s">
        <v>357</v>
      </c>
      <c r="T578" s="167" t="s">
        <v>726</v>
      </c>
      <c r="U578" s="167" t="s">
        <v>158</v>
      </c>
      <c r="V578" s="167"/>
      <c r="W578" s="19" t="str">
        <f t="shared" si="532"/>
        <v>5-20-JEMC-0003</v>
      </c>
      <c r="X578" s="19" t="s">
        <v>755</v>
      </c>
      <c r="Y578" s="19" t="s">
        <v>191</v>
      </c>
      <c r="Z578" s="19" t="s">
        <v>177</v>
      </c>
      <c r="AA578" s="19" t="s">
        <v>305</v>
      </c>
      <c r="AB578" s="19"/>
      <c r="AC578" s="19" t="s">
        <v>193</v>
      </c>
      <c r="AD578" s="167"/>
      <c r="AE578" s="19">
        <v>4</v>
      </c>
      <c r="AF578" s="19" t="s">
        <v>180</v>
      </c>
      <c r="AG578" s="19" t="s">
        <v>191</v>
      </c>
      <c r="AH578" s="19">
        <v>501</v>
      </c>
      <c r="AI578" s="19" t="s">
        <v>222</v>
      </c>
      <c r="AJ578" s="167"/>
      <c r="AK578" s="167"/>
      <c r="AL578" s="167" t="s">
        <v>123</v>
      </c>
      <c r="AM578" s="167"/>
      <c r="AN578" s="167" t="s">
        <v>169</v>
      </c>
      <c r="AO578" s="167" t="str">
        <f t="shared" si="533"/>
        <v>0055-CPC-GA1-4.4.3.20.501-ASK1.V0-0006</v>
      </c>
      <c r="AP578" s="167" t="str">
        <f t="shared" si="534"/>
        <v>0055-CPC-GA1-4.4.3.20.501-ASK1-V0-0006_A1_ER</v>
      </c>
      <c r="AQ578" s="13" t="s">
        <v>389</v>
      </c>
      <c r="AR578" s="13" t="s">
        <v>516</v>
      </c>
      <c r="AS578" s="13"/>
      <c r="AT578" s="13"/>
      <c r="AU578" s="13" t="s">
        <v>320</v>
      </c>
      <c r="AV578" s="13" t="s">
        <v>335</v>
      </c>
      <c r="AW578" s="13" t="str">
        <f t="shared" si="535"/>
        <v>AUCS Marshalling Cabinet 
5-20-JEMC-0003
General view drawings</v>
      </c>
      <c r="AX578" s="13" t="str">
        <f t="shared" si="536"/>
        <v>Шкаф кроссовый АСУ Э 
5-20-JEMC-0003
Чертеж общего вида</v>
      </c>
      <c r="AY578" s="167"/>
      <c r="AZ578" s="167" t="s">
        <v>490</v>
      </c>
      <c r="BA578" s="167" t="s">
        <v>489</v>
      </c>
      <c r="BB578" s="167" t="str">
        <f t="shared" si="537"/>
        <v>A1</v>
      </c>
      <c r="BC578" s="167" t="str">
        <f t="shared" si="530"/>
        <v>IFR</v>
      </c>
      <c r="BD578" s="167" t="str">
        <f t="shared" si="531"/>
        <v>A1</v>
      </c>
      <c r="BE578" s="167"/>
      <c r="BF578" s="167"/>
      <c r="BG578" s="12"/>
      <c r="BH578" s="167"/>
      <c r="BI578" s="167"/>
      <c r="BJ578" s="193">
        <f t="shared" si="538"/>
        <v>44189</v>
      </c>
      <c r="BK578" s="193">
        <f t="shared" ca="1" si="539"/>
        <v>44251</v>
      </c>
      <c r="BL578" s="193">
        <v>44251</v>
      </c>
      <c r="BM578" s="167" t="s">
        <v>786</v>
      </c>
      <c r="BN578" s="167"/>
      <c r="BO578" s="167"/>
      <c r="BP578" s="167"/>
      <c r="BQ578" s="167"/>
      <c r="BR578" s="167"/>
      <c r="BS578" s="167"/>
      <c r="BT578" s="167"/>
      <c r="BU578" s="167"/>
      <c r="BV578" s="167"/>
      <c r="BW578" s="167"/>
      <c r="BX578" s="167"/>
      <c r="BY578" s="167"/>
      <c r="BZ578" s="167"/>
      <c r="CA578" s="167"/>
      <c r="CB578" s="167"/>
      <c r="CC578" s="167"/>
      <c r="CD578" s="167"/>
      <c r="CE578" s="167"/>
      <c r="CF578" s="167"/>
      <c r="CG578" s="167"/>
      <c r="CH578" s="167"/>
      <c r="CI578" s="167"/>
      <c r="CJ578" s="167"/>
      <c r="CK578" s="167"/>
      <c r="CL578" s="24">
        <f t="shared" si="540"/>
        <v>44217</v>
      </c>
      <c r="CM578" s="24">
        <f t="shared" ca="1" si="541"/>
        <v>44265</v>
      </c>
      <c r="CN578" s="193"/>
      <c r="CO578" s="117"/>
      <c r="CP578" s="196"/>
      <c r="CQ578" s="24">
        <f t="shared" si="542"/>
        <v>44231</v>
      </c>
      <c r="CR578" s="24"/>
      <c r="CS578" s="193"/>
      <c r="CT578" s="167"/>
      <c r="CU578" s="24"/>
      <c r="CV578" s="24"/>
      <c r="CW578" s="193"/>
      <c r="CX578" s="167"/>
      <c r="CY578" s="196"/>
      <c r="CZ578" s="24"/>
      <c r="DA578" s="24"/>
      <c r="DB578" s="24"/>
      <c r="DC578" s="167"/>
      <c r="DD578" s="24"/>
      <c r="DE578" s="24"/>
      <c r="DF578" s="167"/>
      <c r="DG578" s="167"/>
      <c r="DH578" s="193"/>
      <c r="DI578" s="24"/>
      <c r="DJ578" s="24"/>
      <c r="DK578" s="167"/>
      <c r="DL578" s="167"/>
      <c r="DM578" s="24"/>
      <c r="DN578" s="24"/>
      <c r="DO578" s="167"/>
      <c r="DP578" s="167"/>
      <c r="DQ578" s="193"/>
      <c r="DR578" s="24"/>
      <c r="DS578" s="24"/>
      <c r="DT578" s="167"/>
      <c r="DU578" s="167"/>
      <c r="DV578" s="24"/>
      <c r="DW578" s="24"/>
      <c r="DX578" s="167"/>
      <c r="DY578" s="167"/>
      <c r="DZ578" s="193"/>
      <c r="EA578" s="24"/>
      <c r="EB578" s="24"/>
      <c r="EC578" s="167"/>
      <c r="ED578" s="167"/>
      <c r="EE578" s="24"/>
      <c r="EF578" s="24"/>
      <c r="EG578" s="167"/>
      <c r="EH578" s="167"/>
      <c r="EI578" s="193"/>
      <c r="EJ578" s="24"/>
      <c r="EK578" s="24"/>
      <c r="EL578" s="167"/>
      <c r="EM578" s="167"/>
      <c r="EN578" s="24"/>
      <c r="EO578" s="24"/>
      <c r="EP578" s="167"/>
      <c r="EQ578" s="167"/>
      <c r="ER578" s="193"/>
      <c r="ES578" s="193"/>
      <c r="ET578" s="193"/>
      <c r="EU578" s="193"/>
      <c r="EV578" s="193"/>
      <c r="EW578" s="24"/>
      <c r="EX578" s="24"/>
      <c r="EY578" s="167"/>
      <c r="EZ578" s="167"/>
      <c r="FA578" s="193"/>
      <c r="FB578" s="214">
        <v>44232</v>
      </c>
      <c r="FC578" s="214">
        <f t="shared" ca="1" si="543"/>
        <v>44232</v>
      </c>
      <c r="FD578" s="167"/>
      <c r="FE578" s="167"/>
      <c r="FF578" s="24"/>
      <c r="FG578" s="24"/>
      <c r="FH578" s="167"/>
      <c r="FI578" s="167"/>
      <c r="FJ578" s="196"/>
      <c r="FK578" s="24"/>
      <c r="FL578" s="24">
        <f t="shared" si="544"/>
        <v>0</v>
      </c>
      <c r="FM578" s="167"/>
      <c r="FN578" s="167"/>
      <c r="FO578" s="24"/>
      <c r="FP578" s="24"/>
      <c r="FQ578" s="167"/>
      <c r="FR578" s="167"/>
      <c r="FS578" s="193"/>
      <c r="FT578" s="24"/>
      <c r="FU578" s="24">
        <f t="shared" si="545"/>
        <v>0</v>
      </c>
      <c r="FV578" s="167"/>
      <c r="FW578" s="167"/>
      <c r="FX578" s="24"/>
      <c r="FY578" s="24"/>
      <c r="FZ578" s="167"/>
      <c r="GA578" s="167"/>
      <c r="GB578" s="193"/>
      <c r="GC578" s="193"/>
      <c r="GD578" s="193"/>
      <c r="GE578" s="193"/>
      <c r="GF578" s="193"/>
      <c r="GG578" s="193"/>
      <c r="GH578" s="193"/>
      <c r="GI578" s="193"/>
      <c r="GJ578" s="193"/>
      <c r="GK578" s="193"/>
      <c r="GL578" s="193"/>
      <c r="GM578" s="193"/>
      <c r="GN578" s="193"/>
      <c r="GO578" s="193"/>
      <c r="GP578" s="193"/>
      <c r="GQ578" s="193"/>
      <c r="GR578" s="193"/>
      <c r="GS578" s="193"/>
      <c r="GT578" s="193"/>
      <c r="GU578" s="193"/>
      <c r="GV578" s="193"/>
      <c r="GW578" s="193"/>
      <c r="GX578" s="193"/>
      <c r="GY578" s="193"/>
      <c r="GZ578" s="193"/>
      <c r="HA578" s="193"/>
      <c r="HB578" s="193"/>
      <c r="HC578" s="193"/>
      <c r="HD578" s="196">
        <f t="shared" ca="1" si="488"/>
        <v>1</v>
      </c>
      <c r="HE578" s="25">
        <f t="shared" ca="1" si="514"/>
        <v>6.8389057750759875E-4</v>
      </c>
      <c r="HF578" s="25">
        <f t="shared" ca="1" si="522"/>
        <v>1.5197568389057751E-3</v>
      </c>
      <c r="HG578" s="25">
        <f t="shared" ca="1" si="515"/>
        <v>9.0543259557344079E-4</v>
      </c>
      <c r="HH578" s="25">
        <f t="shared" ca="1" si="511"/>
        <v>2.012072434607646E-3</v>
      </c>
      <c r="HI578" s="25"/>
      <c r="HJ578" s="25"/>
      <c r="HK578" s="167"/>
      <c r="HL578" s="24">
        <f t="shared" ca="1" si="523"/>
        <v>44251</v>
      </c>
      <c r="HM578" s="107"/>
      <c r="HO578" s="134" t="str">
        <f t="shared" si="489"/>
        <v>ожидание A1</v>
      </c>
      <c r="HP578" s="134" t="str">
        <f t="shared" si="490"/>
        <v>не выгружено 00</v>
      </c>
      <c r="HQ578" s="137" t="str">
        <f t="shared" si="491"/>
        <v>выгружено A1</v>
      </c>
      <c r="HR578" s="137" t="str">
        <f t="shared" si="492"/>
        <v>ожидание A1</v>
      </c>
      <c r="HS578" s="137" t="b">
        <f t="shared" si="493"/>
        <v>0</v>
      </c>
      <c r="HT578" s="137" t="str">
        <f t="shared" si="494"/>
        <v>ожидание замечаний</v>
      </c>
      <c r="HU578" s="137" t="str">
        <f t="shared" si="495"/>
        <v>0055-P2-GA1-CPC-TRM-00663</v>
      </c>
      <c r="HV578" s="186">
        <f t="shared" si="496"/>
        <v>44251</v>
      </c>
      <c r="HW578" s="223" t="str">
        <f t="shared" si="497"/>
        <v>ожидание A1</v>
      </c>
      <c r="HX578" s="186" t="str">
        <f t="shared" si="498"/>
        <v>ожидание A1</v>
      </c>
      <c r="HY578" s="115"/>
      <c r="HZ578" s="137" t="str">
        <f t="shared" si="499"/>
        <v>выгружено</v>
      </c>
      <c r="IA578" s="137" t="str">
        <f t="shared" si="500"/>
        <v>A1</v>
      </c>
      <c r="IB578" s="137" t="str">
        <f t="shared" si="501"/>
        <v>ожидание замечаний к ревизии</v>
      </c>
      <c r="IC578" s="137" t="str">
        <f t="shared" si="502"/>
        <v>A1</v>
      </c>
      <c r="ID578" s="137" t="str">
        <f t="shared" si="503"/>
        <v>A1</v>
      </c>
      <c r="IE578" s="142" t="str">
        <f t="shared" si="504"/>
        <v>1</v>
      </c>
      <c r="IF578" s="137" t="s">
        <v>705</v>
      </c>
      <c r="IG578" s="134">
        <v>1</v>
      </c>
    </row>
    <row r="579" spans="1:289" s="57" customFormat="1" ht="42.75" hidden="1" customHeight="1">
      <c r="A579" s="6"/>
      <c r="B579" s="19" t="s">
        <v>156</v>
      </c>
      <c r="C579" s="19" t="s">
        <v>157</v>
      </c>
      <c r="D579" s="167"/>
      <c r="E579" s="167"/>
      <c r="F579" s="167"/>
      <c r="G579" s="167"/>
      <c r="H579" s="167" t="s">
        <v>727</v>
      </c>
      <c r="I579" s="167" t="s">
        <v>736</v>
      </c>
      <c r="J579" s="167"/>
      <c r="K579" s="167"/>
      <c r="L579" s="167"/>
      <c r="M579" s="167"/>
      <c r="N579" s="167"/>
      <c r="O579" s="167"/>
      <c r="P579" s="167" t="s">
        <v>746</v>
      </c>
      <c r="Q579" s="167" t="s">
        <v>748</v>
      </c>
      <c r="R579" s="167" t="s">
        <v>205</v>
      </c>
      <c r="S579" s="167" t="s">
        <v>357</v>
      </c>
      <c r="T579" s="167" t="s">
        <v>726</v>
      </c>
      <c r="U579" s="167" t="s">
        <v>158</v>
      </c>
      <c r="V579" s="167"/>
      <c r="W579" s="19" t="str">
        <f t="shared" si="532"/>
        <v>5-20-JEMC-0003</v>
      </c>
      <c r="X579" s="19" t="s">
        <v>755</v>
      </c>
      <c r="Y579" s="19" t="s">
        <v>191</v>
      </c>
      <c r="Z579" s="19" t="s">
        <v>177</v>
      </c>
      <c r="AA579" s="19" t="s">
        <v>305</v>
      </c>
      <c r="AB579" s="19"/>
      <c r="AC579" s="19" t="s">
        <v>193</v>
      </c>
      <c r="AD579" s="167"/>
      <c r="AE579" s="19">
        <v>4</v>
      </c>
      <c r="AF579" s="19" t="s">
        <v>180</v>
      </c>
      <c r="AG579" s="19" t="s">
        <v>191</v>
      </c>
      <c r="AH579" s="19">
        <v>501</v>
      </c>
      <c r="AI579" s="19" t="s">
        <v>222</v>
      </c>
      <c r="AJ579" s="167"/>
      <c r="AK579" s="167"/>
      <c r="AL579" s="167" t="s">
        <v>123</v>
      </c>
      <c r="AM579" s="167"/>
      <c r="AN579" s="167" t="s">
        <v>170</v>
      </c>
      <c r="AO579" s="167" t="str">
        <f t="shared" si="533"/>
        <v>0055-CPC-GA1-4.4.3.20.501-ASK1.SB-0006</v>
      </c>
      <c r="AP579" s="167" t="str">
        <f t="shared" si="534"/>
        <v>0055-CPC-GA1-4.4.3.20.501-ASK1-SB-0006_A1_ER</v>
      </c>
      <c r="AQ579" s="13" t="s">
        <v>389</v>
      </c>
      <c r="AR579" s="13" t="s">
        <v>516</v>
      </c>
      <c r="AS579" s="13"/>
      <c r="AT579" s="13"/>
      <c r="AU579" s="13" t="s">
        <v>321</v>
      </c>
      <c r="AV579" s="13" t="s">
        <v>336</v>
      </c>
      <c r="AW579" s="13" t="str">
        <f t="shared" si="535"/>
        <v>AUCS Marshalling Cabinet 
5-20-JEMC-0003
Electrical circuits</v>
      </c>
      <c r="AX579" s="13" t="str">
        <f t="shared" si="536"/>
        <v>Шкаф кроссовый АСУ Э 
5-20-JEMC-0003
Схема электрическая принципиальная</v>
      </c>
      <c r="AY579" s="167"/>
      <c r="AZ579" s="167" t="s">
        <v>490</v>
      </c>
      <c r="BA579" s="167" t="s">
        <v>489</v>
      </c>
      <c r="BB579" s="167" t="str">
        <f t="shared" si="537"/>
        <v>A1</v>
      </c>
      <c r="BC579" s="167" t="str">
        <f t="shared" si="530"/>
        <v>IFR</v>
      </c>
      <c r="BD579" s="167" t="str">
        <f t="shared" si="531"/>
        <v>A1</v>
      </c>
      <c r="BE579" s="167"/>
      <c r="BF579" s="167"/>
      <c r="BG579" s="12"/>
      <c r="BH579" s="167"/>
      <c r="BI579" s="167"/>
      <c r="BJ579" s="193">
        <f t="shared" si="538"/>
        <v>44189</v>
      </c>
      <c r="BK579" s="193">
        <f t="shared" ca="1" si="539"/>
        <v>44251</v>
      </c>
      <c r="BL579" s="193">
        <v>44251</v>
      </c>
      <c r="BM579" s="167" t="s">
        <v>786</v>
      </c>
      <c r="BN579" s="167"/>
      <c r="BO579" s="167"/>
      <c r="BP579" s="167"/>
      <c r="BQ579" s="167"/>
      <c r="BR579" s="167"/>
      <c r="BS579" s="167"/>
      <c r="BT579" s="167"/>
      <c r="BU579" s="167"/>
      <c r="BV579" s="167"/>
      <c r="BW579" s="167"/>
      <c r="BX579" s="167"/>
      <c r="BY579" s="167"/>
      <c r="BZ579" s="167"/>
      <c r="CA579" s="167"/>
      <c r="CB579" s="167"/>
      <c r="CC579" s="167"/>
      <c r="CD579" s="167"/>
      <c r="CE579" s="167"/>
      <c r="CF579" s="167"/>
      <c r="CG579" s="167"/>
      <c r="CH579" s="167"/>
      <c r="CI579" s="167"/>
      <c r="CJ579" s="167"/>
      <c r="CK579" s="167"/>
      <c r="CL579" s="24">
        <f t="shared" si="540"/>
        <v>44217</v>
      </c>
      <c r="CM579" s="24">
        <f t="shared" ca="1" si="541"/>
        <v>44265</v>
      </c>
      <c r="CN579" s="193"/>
      <c r="CO579" s="117"/>
      <c r="CP579" s="196"/>
      <c r="CQ579" s="24">
        <f t="shared" si="542"/>
        <v>44231</v>
      </c>
      <c r="CR579" s="24"/>
      <c r="CS579" s="193"/>
      <c r="CT579" s="167"/>
      <c r="CU579" s="24"/>
      <c r="CV579" s="24"/>
      <c r="CW579" s="193"/>
      <c r="CX579" s="167"/>
      <c r="CY579" s="196"/>
      <c r="CZ579" s="24"/>
      <c r="DA579" s="24"/>
      <c r="DB579" s="24"/>
      <c r="DC579" s="167"/>
      <c r="DD579" s="24"/>
      <c r="DE579" s="24"/>
      <c r="DF579" s="167"/>
      <c r="DG579" s="167"/>
      <c r="DH579" s="193"/>
      <c r="DI579" s="24"/>
      <c r="DJ579" s="24"/>
      <c r="DK579" s="167"/>
      <c r="DL579" s="167"/>
      <c r="DM579" s="24"/>
      <c r="DN579" s="24"/>
      <c r="DO579" s="167"/>
      <c r="DP579" s="167"/>
      <c r="DQ579" s="193"/>
      <c r="DR579" s="24"/>
      <c r="DS579" s="24"/>
      <c r="DT579" s="167"/>
      <c r="DU579" s="167"/>
      <c r="DV579" s="24"/>
      <c r="DW579" s="24"/>
      <c r="DX579" s="167"/>
      <c r="DY579" s="167"/>
      <c r="DZ579" s="193"/>
      <c r="EA579" s="24"/>
      <c r="EB579" s="24"/>
      <c r="EC579" s="167"/>
      <c r="ED579" s="167"/>
      <c r="EE579" s="24"/>
      <c r="EF579" s="24"/>
      <c r="EG579" s="167"/>
      <c r="EH579" s="167"/>
      <c r="EI579" s="193"/>
      <c r="EJ579" s="24"/>
      <c r="EK579" s="24"/>
      <c r="EL579" s="167"/>
      <c r="EM579" s="167"/>
      <c r="EN579" s="24"/>
      <c r="EO579" s="24"/>
      <c r="EP579" s="167"/>
      <c r="EQ579" s="167"/>
      <c r="ER579" s="193"/>
      <c r="ES579" s="193"/>
      <c r="ET579" s="193"/>
      <c r="EU579" s="193"/>
      <c r="EV579" s="193"/>
      <c r="EW579" s="24"/>
      <c r="EX579" s="24"/>
      <c r="EY579" s="167"/>
      <c r="EZ579" s="167"/>
      <c r="FA579" s="193"/>
      <c r="FB579" s="214">
        <v>44232</v>
      </c>
      <c r="FC579" s="214">
        <f t="shared" ca="1" si="543"/>
        <v>44232</v>
      </c>
      <c r="FD579" s="167"/>
      <c r="FE579" s="167"/>
      <c r="FF579" s="24"/>
      <c r="FG579" s="24"/>
      <c r="FH579" s="167"/>
      <c r="FI579" s="167"/>
      <c r="FJ579" s="196"/>
      <c r="FK579" s="24"/>
      <c r="FL579" s="24">
        <f t="shared" si="544"/>
        <v>0</v>
      </c>
      <c r="FM579" s="167"/>
      <c r="FN579" s="167"/>
      <c r="FO579" s="24"/>
      <c r="FP579" s="24"/>
      <c r="FQ579" s="167"/>
      <c r="FR579" s="167"/>
      <c r="FS579" s="193"/>
      <c r="FT579" s="24"/>
      <c r="FU579" s="24">
        <f t="shared" si="545"/>
        <v>0</v>
      </c>
      <c r="FV579" s="167"/>
      <c r="FW579" s="167"/>
      <c r="FX579" s="24"/>
      <c r="FY579" s="24"/>
      <c r="FZ579" s="167"/>
      <c r="GA579" s="167"/>
      <c r="GB579" s="193"/>
      <c r="GC579" s="193"/>
      <c r="GD579" s="193"/>
      <c r="GE579" s="193"/>
      <c r="GF579" s="193"/>
      <c r="GG579" s="193"/>
      <c r="GH579" s="193"/>
      <c r="GI579" s="193"/>
      <c r="GJ579" s="193"/>
      <c r="GK579" s="193"/>
      <c r="GL579" s="193"/>
      <c r="GM579" s="193"/>
      <c r="GN579" s="193"/>
      <c r="GO579" s="193"/>
      <c r="GP579" s="193"/>
      <c r="GQ579" s="193"/>
      <c r="GR579" s="193"/>
      <c r="GS579" s="193"/>
      <c r="GT579" s="193"/>
      <c r="GU579" s="193"/>
      <c r="GV579" s="193"/>
      <c r="GW579" s="193"/>
      <c r="GX579" s="193"/>
      <c r="GY579" s="193"/>
      <c r="GZ579" s="193"/>
      <c r="HA579" s="193"/>
      <c r="HB579" s="193"/>
      <c r="HC579" s="193"/>
      <c r="HD579" s="196">
        <f t="shared" ca="1" si="488"/>
        <v>1</v>
      </c>
      <c r="HE579" s="25">
        <f t="shared" ca="1" si="514"/>
        <v>6.8389057750759875E-4</v>
      </c>
      <c r="HF579" s="25">
        <f t="shared" ca="1" si="522"/>
        <v>1.5197568389057751E-3</v>
      </c>
      <c r="HG579" s="25">
        <f t="shared" ca="1" si="515"/>
        <v>9.0543259557344079E-4</v>
      </c>
      <c r="HH579" s="25">
        <f t="shared" ca="1" si="511"/>
        <v>2.012072434607646E-3</v>
      </c>
      <c r="HI579" s="25"/>
      <c r="HJ579" s="25"/>
      <c r="HK579" s="167"/>
      <c r="HL579" s="24">
        <f t="shared" ca="1" si="523"/>
        <v>44251</v>
      </c>
      <c r="HM579" s="107"/>
      <c r="HO579" s="134" t="str">
        <f t="shared" si="489"/>
        <v>ожидание A1</v>
      </c>
      <c r="HP579" s="134" t="str">
        <f t="shared" si="490"/>
        <v>не выгружено 00</v>
      </c>
      <c r="HQ579" s="137" t="str">
        <f t="shared" si="491"/>
        <v>выгружено A1</v>
      </c>
      <c r="HR579" s="137" t="str">
        <f t="shared" si="492"/>
        <v>ожидание A1</v>
      </c>
      <c r="HS579" s="137" t="b">
        <f t="shared" si="493"/>
        <v>0</v>
      </c>
      <c r="HT579" s="137" t="str">
        <f t="shared" si="494"/>
        <v>ожидание замечаний</v>
      </c>
      <c r="HU579" s="137" t="str">
        <f t="shared" si="495"/>
        <v>0055-P2-GA1-CPC-TRM-00663</v>
      </c>
      <c r="HV579" s="186">
        <f t="shared" si="496"/>
        <v>44251</v>
      </c>
      <c r="HW579" s="223" t="str">
        <f t="shared" si="497"/>
        <v>ожидание A1</v>
      </c>
      <c r="HX579" s="186" t="str">
        <f t="shared" si="498"/>
        <v>ожидание A1</v>
      </c>
      <c r="HY579" s="115"/>
      <c r="HZ579" s="137" t="str">
        <f t="shared" si="499"/>
        <v>выгружено</v>
      </c>
      <c r="IA579" s="137" t="str">
        <f t="shared" si="500"/>
        <v>A1</v>
      </c>
      <c r="IB579" s="137" t="str">
        <f t="shared" si="501"/>
        <v>ожидание замечаний к ревизии</v>
      </c>
      <c r="IC579" s="137" t="str">
        <f t="shared" si="502"/>
        <v>A1</v>
      </c>
      <c r="ID579" s="137" t="str">
        <f t="shared" si="503"/>
        <v>A1</v>
      </c>
      <c r="IE579" s="142" t="str">
        <f t="shared" si="504"/>
        <v>1</v>
      </c>
      <c r="IF579" s="137" t="s">
        <v>705</v>
      </c>
      <c r="IG579" s="134">
        <v>1</v>
      </c>
    </row>
    <row r="580" spans="1:289" s="57" customFormat="1" ht="42.75" hidden="1" customHeight="1">
      <c r="A580" s="6"/>
      <c r="B580" s="19" t="s">
        <v>156</v>
      </c>
      <c r="C580" s="19" t="s">
        <v>157</v>
      </c>
      <c r="D580" s="167"/>
      <c r="E580" s="167"/>
      <c r="F580" s="167"/>
      <c r="G580" s="167"/>
      <c r="H580" s="167" t="s">
        <v>727</v>
      </c>
      <c r="I580" s="167" t="s">
        <v>736</v>
      </c>
      <c r="J580" s="167"/>
      <c r="K580" s="167"/>
      <c r="L580" s="167"/>
      <c r="M580" s="167"/>
      <c r="N580" s="167"/>
      <c r="O580" s="167"/>
      <c r="P580" s="167" t="s">
        <v>746</v>
      </c>
      <c r="Q580" s="167" t="s">
        <v>748</v>
      </c>
      <c r="R580" s="167" t="s">
        <v>205</v>
      </c>
      <c r="S580" s="167" t="s">
        <v>357</v>
      </c>
      <c r="T580" s="167" t="s">
        <v>726</v>
      </c>
      <c r="U580" s="167" t="s">
        <v>158</v>
      </c>
      <c r="V580" s="167"/>
      <c r="W580" s="19" t="str">
        <f t="shared" si="532"/>
        <v>5-20-JEMC-0003</v>
      </c>
      <c r="X580" s="19" t="s">
        <v>755</v>
      </c>
      <c r="Y580" s="19" t="s">
        <v>191</v>
      </c>
      <c r="Z580" s="19" t="s">
        <v>177</v>
      </c>
      <c r="AA580" s="19" t="s">
        <v>305</v>
      </c>
      <c r="AB580" s="19"/>
      <c r="AC580" s="19" t="s">
        <v>193</v>
      </c>
      <c r="AD580" s="167"/>
      <c r="AE580" s="19">
        <v>4</v>
      </c>
      <c r="AF580" s="19" t="s">
        <v>180</v>
      </c>
      <c r="AG580" s="19" t="s">
        <v>191</v>
      </c>
      <c r="AH580" s="19">
        <v>501</v>
      </c>
      <c r="AI580" s="19" t="s">
        <v>222</v>
      </c>
      <c r="AJ580" s="167"/>
      <c r="AK580" s="167"/>
      <c r="AL580" s="167" t="s">
        <v>123</v>
      </c>
      <c r="AM580" s="167"/>
      <c r="AN580" s="167" t="s">
        <v>546</v>
      </c>
      <c r="AO580" s="167" t="str">
        <f t="shared" si="533"/>
        <v>0055-CPC-GA1-4.4.3.20.501-ASK1.JH-0006</v>
      </c>
      <c r="AP580" s="167" t="str">
        <f t="shared" si="534"/>
        <v>0055-CPC-GA1-4.4.3.20.501-ASK1-JH-0006_-_ER</v>
      </c>
      <c r="AQ580" s="13" t="s">
        <v>389</v>
      </c>
      <c r="AR580" s="13" t="s">
        <v>516</v>
      </c>
      <c r="AS580" s="13"/>
      <c r="AT580" s="13"/>
      <c r="AU580" s="13" t="s">
        <v>286</v>
      </c>
      <c r="AV580" s="13" t="s">
        <v>287</v>
      </c>
      <c r="AW580" s="13" t="str">
        <f t="shared" si="535"/>
        <v>AUCS Marshalling Cabinet 
5-20-JEMC-0003
Passport</v>
      </c>
      <c r="AX580" s="13" t="str">
        <f t="shared" si="536"/>
        <v>Шкаф кроссовый АСУ Э 
5-20-JEMC-0003
Паспорт</v>
      </c>
      <c r="AY580" s="167"/>
      <c r="AZ580" s="167" t="s">
        <v>490</v>
      </c>
      <c r="BA580" s="167" t="s">
        <v>489</v>
      </c>
      <c r="BB580" s="167" t="str">
        <f t="shared" si="537"/>
        <v>-</v>
      </c>
      <c r="BC580" s="167" t="str">
        <f t="shared" si="530"/>
        <v>-</v>
      </c>
      <c r="BD580" s="167" t="str">
        <f t="shared" si="531"/>
        <v>-</v>
      </c>
      <c r="BE580" s="167"/>
      <c r="BF580" s="167"/>
      <c r="BG580" s="12"/>
      <c r="BH580" s="167"/>
      <c r="BI580" s="167"/>
      <c r="BJ580" s="193">
        <f t="shared" si="538"/>
        <v>-43</v>
      </c>
      <c r="BK580" s="193">
        <f t="shared" ca="1" si="539"/>
        <v>44294</v>
      </c>
      <c r="BL580" s="193"/>
      <c r="BM580" s="167"/>
      <c r="BN580" s="167"/>
      <c r="BO580" s="167"/>
      <c r="BP580" s="167"/>
      <c r="BQ580" s="167"/>
      <c r="BR580" s="167"/>
      <c r="BS580" s="167"/>
      <c r="BT580" s="167"/>
      <c r="BU580" s="167"/>
      <c r="BV580" s="167"/>
      <c r="BW580" s="167"/>
      <c r="BX580" s="167"/>
      <c r="BY580" s="167"/>
      <c r="BZ580" s="167"/>
      <c r="CA580" s="167"/>
      <c r="CB580" s="167"/>
      <c r="CC580" s="167"/>
      <c r="CD580" s="167"/>
      <c r="CE580" s="167"/>
      <c r="CF580" s="167"/>
      <c r="CG580" s="167"/>
      <c r="CH580" s="167"/>
      <c r="CI580" s="167"/>
      <c r="CJ580" s="167"/>
      <c r="CK580" s="167"/>
      <c r="CL580" s="24"/>
      <c r="CM580" s="24"/>
      <c r="CN580" s="193"/>
      <c r="CO580" s="117"/>
      <c r="CP580" s="196"/>
      <c r="CQ580" s="24"/>
      <c r="CR580" s="24"/>
      <c r="CS580" s="193"/>
      <c r="CT580" s="167"/>
      <c r="CU580" s="24"/>
      <c r="CV580" s="24"/>
      <c r="CW580" s="193"/>
      <c r="CX580" s="167"/>
      <c r="CY580" s="196"/>
      <c r="CZ580" s="24"/>
      <c r="DA580" s="24"/>
      <c r="DB580" s="24"/>
      <c r="DC580" s="167"/>
      <c r="DD580" s="24"/>
      <c r="DE580" s="24"/>
      <c r="DF580" s="167"/>
      <c r="DG580" s="167"/>
      <c r="DH580" s="193"/>
      <c r="DI580" s="24"/>
      <c r="DJ580" s="24"/>
      <c r="DK580" s="167"/>
      <c r="DL580" s="167"/>
      <c r="DM580" s="24"/>
      <c r="DN580" s="24"/>
      <c r="DO580" s="167"/>
      <c r="DP580" s="167"/>
      <c r="DQ580" s="193"/>
      <c r="DR580" s="24"/>
      <c r="DS580" s="24"/>
      <c r="DT580" s="167"/>
      <c r="DU580" s="167"/>
      <c r="DV580" s="24"/>
      <c r="DW580" s="24"/>
      <c r="DX580" s="167"/>
      <c r="DY580" s="167"/>
      <c r="DZ580" s="193"/>
      <c r="EA580" s="24"/>
      <c r="EB580" s="24"/>
      <c r="EC580" s="167"/>
      <c r="ED580" s="167"/>
      <c r="EE580" s="24"/>
      <c r="EF580" s="24"/>
      <c r="EG580" s="167"/>
      <c r="EH580" s="167"/>
      <c r="EI580" s="193"/>
      <c r="EJ580" s="24"/>
      <c r="EK580" s="24"/>
      <c r="EL580" s="167"/>
      <c r="EM580" s="167"/>
      <c r="EN580" s="24"/>
      <c r="EO580" s="24"/>
      <c r="EP580" s="167"/>
      <c r="EQ580" s="167"/>
      <c r="ER580" s="193"/>
      <c r="ES580" s="193"/>
      <c r="ET580" s="193"/>
      <c r="EU580" s="193"/>
      <c r="EV580" s="193"/>
      <c r="EW580" s="24"/>
      <c r="EX580" s="24"/>
      <c r="EY580" s="167"/>
      <c r="EZ580" s="167"/>
      <c r="FA580" s="193"/>
      <c r="FB580" s="24"/>
      <c r="FC580" s="24"/>
      <c r="FD580" s="167"/>
      <c r="FE580" s="167"/>
      <c r="FF580" s="24"/>
      <c r="FG580" s="24"/>
      <c r="FH580" s="167"/>
      <c r="FI580" s="167"/>
      <c r="FJ580" s="196"/>
      <c r="FK580" s="24"/>
      <c r="FL580" s="24"/>
      <c r="FM580" s="167"/>
      <c r="FN580" s="167"/>
      <c r="FO580" s="24"/>
      <c r="FP580" s="24"/>
      <c r="FQ580" s="167"/>
      <c r="FR580" s="167"/>
      <c r="FS580" s="193"/>
      <c r="FT580" s="24"/>
      <c r="FU580" s="24"/>
      <c r="FV580" s="167"/>
      <c r="FW580" s="167"/>
      <c r="FX580" s="24"/>
      <c r="FY580" s="24"/>
      <c r="FZ580" s="167"/>
      <c r="GA580" s="167"/>
      <c r="GB580" s="193"/>
      <c r="GC580" s="193"/>
      <c r="GD580" s="193"/>
      <c r="GE580" s="193"/>
      <c r="GF580" s="193"/>
      <c r="GG580" s="193"/>
      <c r="GH580" s="193"/>
      <c r="GI580" s="193"/>
      <c r="GJ580" s="193"/>
      <c r="GK580" s="193"/>
      <c r="GL580" s="193"/>
      <c r="GM580" s="193"/>
      <c r="GN580" s="193"/>
      <c r="GO580" s="193"/>
      <c r="GP580" s="193"/>
      <c r="GQ580" s="193"/>
      <c r="GR580" s="193"/>
      <c r="GS580" s="193"/>
      <c r="GT580" s="193"/>
      <c r="GU580" s="193"/>
      <c r="GV580" s="193"/>
      <c r="GW580" s="193"/>
      <c r="GX580" s="193"/>
      <c r="GY580" s="193"/>
      <c r="GZ580" s="193"/>
      <c r="HA580" s="193"/>
      <c r="HB580" s="193"/>
      <c r="HC580" s="193"/>
      <c r="HD580" s="196"/>
      <c r="HE580" s="25"/>
      <c r="HF580" s="25"/>
      <c r="HG580" s="25"/>
      <c r="HH580" s="25"/>
      <c r="HI580" s="25"/>
      <c r="HJ580" s="25"/>
      <c r="HK580" s="167" t="s">
        <v>725</v>
      </c>
      <c r="HL580" s="24"/>
      <c r="HM580" s="6"/>
      <c r="HO580" s="134" t="str">
        <f t="shared" si="489"/>
        <v>не выгружено A1</v>
      </c>
      <c r="HP580" s="134" t="str">
        <f t="shared" si="490"/>
        <v>не выгружено 00</v>
      </c>
      <c r="HQ580" s="137" t="str">
        <f t="shared" si="491"/>
        <v>не выгружено A1</v>
      </c>
      <c r="HR580" s="137" t="str">
        <f t="shared" si="492"/>
        <v>не выгружено A1</v>
      </c>
      <c r="HS580" s="137" t="b">
        <f t="shared" si="493"/>
        <v>0</v>
      </c>
      <c r="HT580" s="137" t="str">
        <f t="shared" si="494"/>
        <v>не выгружено A1</v>
      </c>
      <c r="HU580" s="137" t="str">
        <f t="shared" si="495"/>
        <v>не выгружено A1</v>
      </c>
      <c r="HV580" s="186" t="str">
        <f t="shared" si="496"/>
        <v>не выгружено A1</v>
      </c>
      <c r="HW580" s="223" t="str">
        <f t="shared" si="497"/>
        <v>не выгружено A1</v>
      </c>
      <c r="HX580" s="186" t="str">
        <f t="shared" si="498"/>
        <v>не выгружено A1</v>
      </c>
      <c r="HY580" s="115"/>
      <c r="HZ580" s="137" t="str">
        <f t="shared" si="499"/>
        <v>не выгружено</v>
      </c>
      <c r="IA580" s="137" t="str">
        <f t="shared" si="500"/>
        <v>A1</v>
      </c>
      <c r="IB580" s="137" t="str">
        <f t="shared" si="501"/>
        <v>не выгружено</v>
      </c>
      <c r="IC580" s="137" t="str">
        <f t="shared" si="502"/>
        <v>A1</v>
      </c>
      <c r="ID580" s="137" t="str">
        <f t="shared" si="503"/>
        <v>A1</v>
      </c>
      <c r="IE580" s="142" t="str">
        <f t="shared" si="504"/>
        <v>выгрузить A1</v>
      </c>
      <c r="IF580" s="137" t="s">
        <v>705</v>
      </c>
      <c r="IG580" s="134">
        <v>1</v>
      </c>
    </row>
    <row r="581" spans="1:289" s="87" customFormat="1" ht="15" hidden="1" customHeight="1">
      <c r="A581" s="17"/>
      <c r="B581" s="20"/>
      <c r="C581" s="20"/>
      <c r="D581" s="18"/>
      <c r="E581" s="18"/>
      <c r="F581" s="18"/>
      <c r="G581" s="18"/>
      <c r="H581" s="18"/>
      <c r="I581" s="18"/>
      <c r="J581" s="18"/>
      <c r="K581" s="18"/>
      <c r="L581" s="18"/>
      <c r="M581" s="18"/>
      <c r="N581" s="18"/>
      <c r="O581" s="18"/>
      <c r="P581" s="18"/>
      <c r="Q581" s="18"/>
      <c r="R581" s="18"/>
      <c r="S581" s="18"/>
      <c r="T581" s="18"/>
      <c r="U581" s="18"/>
      <c r="V581" s="18"/>
      <c r="W581" s="20"/>
      <c r="X581" s="20"/>
      <c r="Y581" s="20"/>
      <c r="Z581" s="20"/>
      <c r="AA581" s="20"/>
      <c r="AB581" s="20"/>
      <c r="AC581" s="20"/>
      <c r="AD581" s="18"/>
      <c r="AE581" s="20"/>
      <c r="AF581" s="20"/>
      <c r="AG581" s="20"/>
      <c r="AH581" s="20"/>
      <c r="AI581" s="20"/>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71"/>
      <c r="BO581" s="171"/>
      <c r="BP581" s="171"/>
      <c r="BQ581" s="171"/>
      <c r="BR581" s="161"/>
      <c r="BS581" s="161"/>
      <c r="BT581" s="161"/>
      <c r="BU581" s="161"/>
      <c r="BV581" s="161"/>
      <c r="BW581" s="151"/>
      <c r="BX581" s="151"/>
      <c r="BY581" s="151"/>
      <c r="BZ581" s="151"/>
      <c r="CA581" s="151"/>
      <c r="CB581" s="129"/>
      <c r="CC581" s="129"/>
      <c r="CD581" s="129"/>
      <c r="CE581" s="129"/>
      <c r="CF581" s="129"/>
      <c r="CG581" s="129"/>
      <c r="CH581" s="129"/>
      <c r="CI581" s="129"/>
      <c r="CJ581" s="129"/>
      <c r="CK581" s="129"/>
      <c r="CL581" s="18"/>
      <c r="CM581" s="18"/>
      <c r="CN581" s="18"/>
      <c r="CO581" s="118"/>
      <c r="CP581" s="48"/>
      <c r="CQ581" s="18"/>
      <c r="CR581" s="18"/>
      <c r="CS581" s="18"/>
      <c r="CT581" s="18"/>
      <c r="CU581" s="18"/>
      <c r="CV581" s="18"/>
      <c r="CW581" s="18"/>
      <c r="CX581" s="18"/>
      <c r="CY581" s="34"/>
      <c r="CZ581" s="18"/>
      <c r="DA581" s="18"/>
      <c r="DB581" s="18"/>
      <c r="DC581" s="18"/>
      <c r="DD581" s="18"/>
      <c r="DE581" s="18"/>
      <c r="DF581" s="18"/>
      <c r="DG581" s="18"/>
      <c r="DH581" s="45"/>
      <c r="DI581" s="18"/>
      <c r="DJ581" s="18"/>
      <c r="DK581" s="18"/>
      <c r="DL581" s="18"/>
      <c r="DM581" s="18"/>
      <c r="DN581" s="18"/>
      <c r="DO581" s="18"/>
      <c r="DP581" s="18"/>
      <c r="DQ581" s="45"/>
      <c r="DR581" s="18"/>
      <c r="DS581" s="18"/>
      <c r="DT581" s="18"/>
      <c r="DU581" s="18"/>
      <c r="DV581" s="18"/>
      <c r="DW581" s="18"/>
      <c r="DX581" s="18"/>
      <c r="DY581" s="18"/>
      <c r="DZ581" s="45"/>
      <c r="EA581" s="18"/>
      <c r="EB581" s="18"/>
      <c r="EC581" s="18"/>
      <c r="ED581" s="18"/>
      <c r="EE581" s="18"/>
      <c r="EF581" s="18"/>
      <c r="EG581" s="18"/>
      <c r="EH581" s="18"/>
      <c r="EI581" s="45"/>
      <c r="EJ581" s="18"/>
      <c r="EK581" s="18"/>
      <c r="EL581" s="18"/>
      <c r="EM581" s="18"/>
      <c r="EN581" s="18"/>
      <c r="EO581" s="18"/>
      <c r="EP581" s="18"/>
      <c r="EQ581" s="18"/>
      <c r="ER581" s="45"/>
      <c r="ES581" s="110"/>
      <c r="ET581" s="110"/>
      <c r="EU581" s="110"/>
      <c r="EV581" s="110"/>
      <c r="EW581" s="192"/>
      <c r="EX581" s="192"/>
      <c r="EY581" s="192"/>
      <c r="EZ581" s="192"/>
      <c r="FA581" s="199"/>
      <c r="FB581" s="18"/>
      <c r="FC581" s="18"/>
      <c r="FD581" s="18"/>
      <c r="FE581" s="18"/>
      <c r="FF581" s="18"/>
      <c r="FG581" s="18"/>
      <c r="FH581" s="18"/>
      <c r="FI581" s="18"/>
      <c r="FJ581" s="34"/>
      <c r="FK581" s="18"/>
      <c r="FL581" s="18"/>
      <c r="FM581" s="18"/>
      <c r="FN581" s="18"/>
      <c r="FO581" s="18"/>
      <c r="FP581" s="18"/>
      <c r="FQ581" s="18"/>
      <c r="FR581" s="18"/>
      <c r="FS581" s="45"/>
      <c r="FT581" s="18"/>
      <c r="FU581" s="18"/>
      <c r="FV581" s="18"/>
      <c r="FW581" s="18"/>
      <c r="FX581" s="18"/>
      <c r="FY581" s="18"/>
      <c r="FZ581" s="18"/>
      <c r="GA581" s="18"/>
      <c r="GB581" s="45"/>
      <c r="GC581" s="110"/>
      <c r="GD581" s="110"/>
      <c r="GE581" s="110"/>
      <c r="GF581" s="110"/>
      <c r="GG581" s="110"/>
      <c r="GH581" s="110"/>
      <c r="GI581" s="110"/>
      <c r="GJ581" s="110"/>
      <c r="GK581" s="110"/>
      <c r="GL581" s="110"/>
      <c r="GM581" s="110"/>
      <c r="GN581" s="110"/>
      <c r="GO581" s="110"/>
      <c r="GP581" s="110"/>
      <c r="GQ581" s="110"/>
      <c r="GR581" s="110"/>
      <c r="GS581" s="110"/>
      <c r="GT581" s="110"/>
      <c r="GU581" s="110"/>
      <c r="GV581" s="110"/>
      <c r="GW581" s="110"/>
      <c r="GX581" s="110"/>
      <c r="GY581" s="45"/>
      <c r="GZ581" s="199"/>
      <c r="HA581" s="110"/>
      <c r="HB581" s="110"/>
      <c r="HC581" s="110"/>
      <c r="HD581" s="34">
        <f t="shared" si="488"/>
        <v>0</v>
      </c>
      <c r="HE581" s="25">
        <f t="shared" ref="HE581:HE612" si="546">IF(FQ581&gt;43101,(HD581/$HD$877)*$FQ$13,IF(FM581&gt;43101,(HD581/$HD$877)*$FM$13,IF(FH581&gt;43101,(HD581/$HD$877)*$FH$13,IF(FD581&gt;43101,(HD581/$HD$877)*$FD$13,IF(EP581&gt;43101,(HD581/$HD$877)*$EP$13,IF(EL581&gt;43101,(HD581/$HD$877)*$EL$13,IF(FM581&gt;43101,(EG581/$HD$877)*$EG$13,IF(EC581&gt;43101,(HD581/$HD$877)*$EC$13,IF(DX581&gt;43101,(HD581/$HD$877)*$DX$13,IF(DT581&gt;43101,(HD581/$HD$877)*$DT$13,IF(DO581&gt;43101,(HD581/$HD$877)*$DO$13,IF(DK581&gt;43101,(HD581/$HD$877)*$DK$13,IF(DF581&gt;43101,(HD581/$HD$877)*$DF$13,IF(DB581&gt;43101,(HD581/$HD$877)*$DB$13,IF(CW581&gt;43101,(HD581/$HD$877)*$CW$13,IF(CS581&gt;43101,(HD581/$HD$877)*$CS$13,IF(CN581&gt;43101,(HD581/$HD$877)*$CN$13,IF(BL581&gt;43101,(HD581/$HD$877)*$BL$13,0))))))))))))))))))</f>
        <v>0</v>
      </c>
      <c r="HF581" s="25">
        <f t="shared" ref="HF581:HF612" si="547">IF(BK581&gt;43101,HD581/$HD$877,0)</f>
        <v>0</v>
      </c>
      <c r="HG581" s="25">
        <f t="shared" ref="HG581:HG612" si="548">IF(FQ581&gt;43101,(HD581/$HD$878)*$FQ$13,IF(FM581&gt;43101,(HD581/$HD$878)*$FM$13,IF(FH581&gt;43101,(HD581/$HD$878)*$FH$13,IF(FD581&gt;43101,(HD581/$HD$878)*$FD$13,IF(EP581&gt;43101,(HD581/$HD$878)*$EP$13,IF(EL581&gt;43101,(HD581/$HD$878)*$EL$13,IF(EG581&gt;43101,(HD581/$HD$878)*$EG$13,IF(EC581&gt;43101,(HD581/$HD$878)*$EC$13,IF(DX581&gt;43101,(HD581/$HD$878)*$DX$13,IF(DT581&gt;43101,(HD581/$HD$878)*$DT$13,IF(DO581&gt;43101,(HD581/$HD$878)*$DO$13,IF(DK581&gt;43101,(HD581/$HD$878)*$DK$13,IF(DF581&gt;43101,(HD581/$HD$878)*$DF$13,IF(DB581&gt;43101,(HD581/$HD$878)*$DB$13,IF(CW581&gt;43101,(HD581/$HD$878)*$CW$13,IF(CS581&gt;43101,(HD581/$HD$878)*$CS$13,IF(CN581&gt;43101,(HD581/$HD$878)*$CN$13,IF(BL581&gt;43101,(HD581/$HD$878)*$BL$13,0))))))))))))))))))</f>
        <v>0</v>
      </c>
      <c r="HH581" s="25">
        <f t="shared" ref="HH581:HH612" si="549">IF(BK581&gt;43101,HD581/$HD$878,0)</f>
        <v>0</v>
      </c>
      <c r="HI581" s="25"/>
      <c r="HJ581" s="18"/>
      <c r="HK581" s="18"/>
      <c r="HL581" s="24" t="str">
        <f t="shared" si="523"/>
        <v>-</v>
      </c>
      <c r="HM581" s="107"/>
      <c r="HN581" s="85"/>
      <c r="HO581" s="204" t="str">
        <f t="shared" si="489"/>
        <v>---/---</v>
      </c>
      <c r="HP581" s="204" t="str">
        <f t="shared" si="490"/>
        <v>---/---</v>
      </c>
      <c r="HQ581" s="182" t="str">
        <f t="shared" si="491"/>
        <v>---/---</v>
      </c>
      <c r="HR581" s="182" t="str">
        <f t="shared" si="492"/>
        <v>---/---</v>
      </c>
      <c r="HS581" s="182" t="b">
        <f t="shared" si="493"/>
        <v>0</v>
      </c>
      <c r="HT581" s="182" t="str">
        <f t="shared" si="494"/>
        <v>---/---</v>
      </c>
      <c r="HU581" s="182" t="str">
        <f t="shared" si="495"/>
        <v>---/---</v>
      </c>
      <c r="HV581" s="191" t="str">
        <f t="shared" si="496"/>
        <v>---/---</v>
      </c>
      <c r="HW581" s="184" t="str">
        <f t="shared" si="497"/>
        <v>---/---</v>
      </c>
      <c r="HX581" s="191" t="str">
        <f t="shared" si="498"/>
        <v>---/---</v>
      </c>
      <c r="HY581" s="183"/>
      <c r="HZ581" s="182" t="str">
        <f t="shared" si="499"/>
        <v>---/---</v>
      </c>
      <c r="IA581" s="182" t="str">
        <f t="shared" si="500"/>
        <v>---/---</v>
      </c>
      <c r="IB581" s="182" t="str">
        <f t="shared" si="501"/>
        <v>---/---</v>
      </c>
      <c r="IC581" s="182" t="str">
        <f t="shared" si="502"/>
        <v>---/---</v>
      </c>
      <c r="ID581" s="182" t="str">
        <f t="shared" si="503"/>
        <v>---/---</v>
      </c>
      <c r="IE581" s="185" t="str">
        <f t="shared" si="504"/>
        <v>---/---</v>
      </c>
      <c r="IF581" s="135" t="s">
        <v>717</v>
      </c>
      <c r="IG581" s="181">
        <v>1</v>
      </c>
      <c r="IH581" s="85"/>
      <c r="II581" s="85"/>
      <c r="IJ581" s="85"/>
      <c r="IK581" s="85"/>
      <c r="IL581" s="85"/>
      <c r="IM581" s="85"/>
      <c r="IN581" s="85"/>
      <c r="IO581" s="85"/>
      <c r="IP581" s="85"/>
      <c r="IQ581" s="85"/>
      <c r="IR581" s="85"/>
      <c r="IS581" s="85"/>
      <c r="IT581" s="85"/>
      <c r="IU581" s="85"/>
      <c r="IV581" s="85"/>
      <c r="IW581" s="85"/>
      <c r="IX581" s="85"/>
      <c r="IY581" s="85"/>
      <c r="IZ581" s="85"/>
      <c r="JA581" s="85"/>
      <c r="JB581" s="85"/>
      <c r="JC581" s="85"/>
      <c r="JD581" s="85"/>
      <c r="JE581" s="85"/>
      <c r="JF581" s="85"/>
      <c r="JG581" s="85"/>
      <c r="JH581" s="85"/>
      <c r="JI581" s="85"/>
      <c r="JJ581" s="85"/>
      <c r="JK581" s="85"/>
      <c r="JL581" s="85"/>
      <c r="JM581" s="85"/>
      <c r="JN581" s="85"/>
      <c r="JO581" s="85"/>
      <c r="JP581" s="85"/>
      <c r="JQ581" s="85"/>
      <c r="JR581" s="85"/>
      <c r="JS581" s="85"/>
      <c r="JT581" s="85"/>
      <c r="JU581" s="85"/>
      <c r="JV581" s="85"/>
      <c r="JW581" s="85"/>
      <c r="JX581" s="85"/>
      <c r="JY581" s="85"/>
      <c r="JZ581" s="85"/>
      <c r="KA581" s="85"/>
      <c r="KB581" s="85"/>
      <c r="KC581" s="85"/>
    </row>
    <row r="582" spans="1:289" s="57" customFormat="1" ht="42.75" hidden="1" customHeight="1">
      <c r="A582" s="6"/>
      <c r="B582" s="19" t="s">
        <v>156</v>
      </c>
      <c r="C582" s="19" t="s">
        <v>157</v>
      </c>
      <c r="D582" s="5"/>
      <c r="E582" s="5"/>
      <c r="F582" s="5"/>
      <c r="G582" s="5"/>
      <c r="H582" s="5" t="s">
        <v>727</v>
      </c>
      <c r="I582" s="5" t="s">
        <v>736</v>
      </c>
      <c r="J582" s="5"/>
      <c r="K582" s="5"/>
      <c r="L582" s="5"/>
      <c r="M582" s="5"/>
      <c r="N582" s="5"/>
      <c r="O582" s="5"/>
      <c r="P582" s="5" t="s">
        <v>746</v>
      </c>
      <c r="Q582" s="5" t="s">
        <v>748</v>
      </c>
      <c r="R582" s="5" t="s">
        <v>205</v>
      </c>
      <c r="S582" s="5" t="s">
        <v>357</v>
      </c>
      <c r="T582" s="5" t="s">
        <v>726</v>
      </c>
      <c r="U582" s="5" t="s">
        <v>158</v>
      </c>
      <c r="V582" s="5"/>
      <c r="W582" s="19" t="str">
        <f>CONCATENATE(X582,"-",Y582,"-",Z582,AA582,,AB582,"-",AC582)</f>
        <v>5-20-JUNC-0001</v>
      </c>
      <c r="X582" s="19" t="s">
        <v>755</v>
      </c>
      <c r="Y582" s="19" t="s">
        <v>191</v>
      </c>
      <c r="Z582" s="19" t="s">
        <v>501</v>
      </c>
      <c r="AA582" s="19" t="s">
        <v>307</v>
      </c>
      <c r="AB582" s="19"/>
      <c r="AC582" s="19" t="s">
        <v>188</v>
      </c>
      <c r="AD582" s="5"/>
      <c r="AE582" s="19">
        <v>4</v>
      </c>
      <c r="AF582" s="19" t="s">
        <v>180</v>
      </c>
      <c r="AG582" s="19" t="s">
        <v>191</v>
      </c>
      <c r="AH582" s="19">
        <v>501</v>
      </c>
      <c r="AI582" s="19" t="s">
        <v>221</v>
      </c>
      <c r="AJ582" s="5"/>
      <c r="AK582" s="5"/>
      <c r="AL582" s="5" t="s">
        <v>123</v>
      </c>
      <c r="AM582" s="5"/>
      <c r="AN582" s="5" t="s">
        <v>167</v>
      </c>
      <c r="AO582" s="5" t="str">
        <f>CONCATENATE("0055-",B582,"-",C582,"-","4",".",AE582,".",AF582,".",AG582,".",AH582,"-",AL582,".",AN582,"-",AI582)</f>
        <v>0055-CPC-GA1-4.4.3.20.501-ASK1.RD-0005</v>
      </c>
      <c r="AP582" s="5" t="str">
        <f>CONCATENATE("0055-",B582,"-",C582,"-","4",".",AE582,".",AF582,".",AG582,".",AH582,"-",AL582,"-",AN582,"-",AI582,"_",BD582,"_",U582)</f>
        <v>0055-CPC-GA1-4.4.3.20.501-ASK1-RD-0005_A1_ER</v>
      </c>
      <c r="AQ582" s="13" t="s">
        <v>538</v>
      </c>
      <c r="AR582" s="13" t="s">
        <v>527</v>
      </c>
      <c r="AS582" s="13"/>
      <c r="AT582" s="13"/>
      <c r="AU582" s="13" t="s">
        <v>318</v>
      </c>
      <c r="AV582" s="13" t="s">
        <v>333</v>
      </c>
      <c r="AW582" s="13" t="str">
        <f>CONCATENATE(AQ582," ",AS582,CHAR(10),W582,CHAR(10),AU582)</f>
        <v>Combined Network Cabinet 
5-20-JUNC-0001
List of drawings</v>
      </c>
      <c r="AX582" s="13" t="str">
        <f>CONCATENATE(AR582," ",AT582,CHAR(10),W582,CHAR(10),AV582)</f>
        <v>Шкаф коммуникационный комбинированный 
5-20-JUNC-0001
Ведомость документов</v>
      </c>
      <c r="AY582" s="5"/>
      <c r="AZ582" s="5" t="s">
        <v>490</v>
      </c>
      <c r="BA582" s="167" t="s">
        <v>489</v>
      </c>
      <c r="BB582" s="5" t="str">
        <f>IF(FW582&gt;0,"02",IF(FN582&gt;0,"01",IF(FE582&gt;0,"00",IF(EM582&gt;0,"G1",IF(ED582&gt;0,"F1",IF(DU582&gt;0,"E1",IF(DL582&gt;0,"D1",IF(DC582&gt;0,"C1",IF(CT582&gt;0,"B1",IF(BM582&gt;0,"A1","-"))))))))))</f>
        <v>A1</v>
      </c>
      <c r="BC582" s="167" t="str">
        <f t="shared" ref="BC582:BC586" si="550">IF(OR(BB582="A1",BB582="B1",BB582="C1",BB582="D1",BB582="E1",BB582="F1",BB582="G1",BB582="H1"),"IFR",IF(OR(BB582="00",BB582="01",BB582="02",BB582="03",BB582="04",BB582="05"),"IFU","-"))</f>
        <v>IFR</v>
      </c>
      <c r="BD582" s="5" t="str">
        <f t="shared" si="531"/>
        <v>A1</v>
      </c>
      <c r="BE582" s="5"/>
      <c r="BF582" s="5"/>
      <c r="BG582" s="12"/>
      <c r="BH582" s="5"/>
      <c r="BI582" s="5"/>
      <c r="BJ582" s="54">
        <f>FB582-(28+15)</f>
        <v>44189</v>
      </c>
      <c r="BK582" s="54">
        <f ca="1">IF(BM582&gt;0,BL582,IF(BJ582&lt;TODAY(),WORKDAY(TODAY(),10),BJ582))</f>
        <v>44251</v>
      </c>
      <c r="BL582" s="193">
        <v>44251</v>
      </c>
      <c r="BM582" s="167" t="s">
        <v>786</v>
      </c>
      <c r="BN582" s="167"/>
      <c r="BO582" s="167"/>
      <c r="BP582" s="167"/>
      <c r="BQ582" s="167"/>
      <c r="BR582" s="157"/>
      <c r="BS582" s="157"/>
      <c r="BT582" s="157"/>
      <c r="BU582" s="157"/>
      <c r="BV582" s="157"/>
      <c r="BW582" s="147"/>
      <c r="BX582" s="147"/>
      <c r="BY582" s="147"/>
      <c r="BZ582" s="147"/>
      <c r="CA582" s="147"/>
      <c r="CB582" s="125"/>
      <c r="CC582" s="125"/>
      <c r="CD582" s="125"/>
      <c r="CE582" s="125"/>
      <c r="CF582" s="125"/>
      <c r="CG582" s="125"/>
      <c r="CH582" s="125"/>
      <c r="CI582" s="125"/>
      <c r="CJ582" s="125"/>
      <c r="CK582" s="125"/>
      <c r="CL582" s="24">
        <f>WORKDAY(BJ582,20)</f>
        <v>44217</v>
      </c>
      <c r="CM582" s="24">
        <f ca="1">IF(BM582&gt;0,WORKDAY(BK582,10),"-")</f>
        <v>44265</v>
      </c>
      <c r="CN582" s="54"/>
      <c r="CO582" s="117"/>
      <c r="CP582" s="34"/>
      <c r="CQ582" s="24">
        <f>WORKDAY(CL582,10)</f>
        <v>44231</v>
      </c>
      <c r="CR582" s="24" t="str">
        <f>IF(CO582&gt;0,WORKDAY(CM582,10),"-")</f>
        <v>-</v>
      </c>
      <c r="CS582" s="54"/>
      <c r="CT582" s="5"/>
      <c r="CU582" s="24" t="str">
        <f>IF(CT582&gt;0,WORKDAY(CQ582,10),"-")</f>
        <v>-</v>
      </c>
      <c r="CV582" s="24" t="str">
        <f>IF(CT582&gt;0,WORKDAY(CR582,10),"-")</f>
        <v>-</v>
      </c>
      <c r="CW582" s="54"/>
      <c r="CX582" s="5"/>
      <c r="CY582" s="34"/>
      <c r="CZ582" s="24" t="str">
        <f>IF(CX582&gt;0,WORKDAY(CU582,10),"-")</f>
        <v>-</v>
      </c>
      <c r="DA582" s="24" t="str">
        <f>IF(CX582&gt;0,WORKDAY(CV582,10),"-")</f>
        <v>-</v>
      </c>
      <c r="DB582" s="24"/>
      <c r="DC582" s="5"/>
      <c r="DD582" s="24" t="str">
        <f>IF(DC582&gt;0,WORKDAY(CZ582,10),"-")</f>
        <v>-</v>
      </c>
      <c r="DE582" s="24" t="str">
        <f>IF(DC582&gt;0,WORKDAY(DA582,10),"-")</f>
        <v>-</v>
      </c>
      <c r="DF582" s="5"/>
      <c r="DG582" s="5"/>
      <c r="DH582" s="54"/>
      <c r="DI582" s="24" t="str">
        <f>IF(DG582&gt;0,WORKDAY(DD582,10),"-")</f>
        <v>-</v>
      </c>
      <c r="DJ582" s="24" t="str">
        <f>IF(DG582&gt;0,WORKDAY(DE582,10),"-")</f>
        <v>-</v>
      </c>
      <c r="DK582" s="5"/>
      <c r="DL582" s="5"/>
      <c r="DM582" s="24" t="str">
        <f>IF(DL582&gt;0,WORKDAY(DI582,10),"-")</f>
        <v>-</v>
      </c>
      <c r="DN582" s="24" t="str">
        <f>IF(DL582&gt;0,WORKDAY(DJ582,10),"-")</f>
        <v>-</v>
      </c>
      <c r="DO582" s="5"/>
      <c r="DP582" s="5"/>
      <c r="DQ582" s="54"/>
      <c r="DR582" s="24" t="str">
        <f>IF(DP582&gt;0,WORKDAY(DM582,10),"-")</f>
        <v>-</v>
      </c>
      <c r="DS582" s="24" t="str">
        <f>IF(DP582&gt;0,WORKDAY(DN582,10),"-")</f>
        <v>-</v>
      </c>
      <c r="DT582" s="5"/>
      <c r="DU582" s="5"/>
      <c r="DV582" s="24" t="str">
        <f>IF(DU582&gt;0,WORKDAY(DR582,10),"-")</f>
        <v>-</v>
      </c>
      <c r="DW582" s="24" t="str">
        <f>IF(DU582&gt;0,WORKDAY(DS582,10),"-")</f>
        <v>-</v>
      </c>
      <c r="DX582" s="5"/>
      <c r="DY582" s="5"/>
      <c r="DZ582" s="54"/>
      <c r="EA582" s="24" t="str">
        <f>IF(DY582&gt;0,WORKDAY(DV582,10),"-")</f>
        <v>-</v>
      </c>
      <c r="EB582" s="24" t="str">
        <f>IF(DY582&gt;0,WORKDAY(DW582,10),"-")</f>
        <v>-</v>
      </c>
      <c r="EC582" s="5"/>
      <c r="ED582" s="5"/>
      <c r="EE582" s="24" t="str">
        <f>IF(ED582&gt;0,WORKDAY(EA582,10),"-")</f>
        <v>-</v>
      </c>
      <c r="EF582" s="24" t="str">
        <f>IF(ED582&gt;0,WORKDAY(EB582,10),"-")</f>
        <v>-</v>
      </c>
      <c r="EG582" s="5"/>
      <c r="EH582" s="5"/>
      <c r="EI582" s="54"/>
      <c r="EJ582" s="24" t="str">
        <f>IF(EH582&gt;0,WORKDAY(EE582,10),"-")</f>
        <v>-</v>
      </c>
      <c r="EK582" s="24" t="str">
        <f>IF(EH582&gt;0,WORKDAY(EF582,10),"-")</f>
        <v>-</v>
      </c>
      <c r="EL582" s="5"/>
      <c r="EM582" s="5"/>
      <c r="EN582" s="24" t="str">
        <f>IF(EM582&gt;0,WORKDAY(EJ582,10),"-")</f>
        <v>-</v>
      </c>
      <c r="EO582" s="24" t="str">
        <f>IF(EM582&gt;0,WORKDAY(EK582,10),"-")</f>
        <v>-</v>
      </c>
      <c r="EP582" s="5"/>
      <c r="EQ582" s="5"/>
      <c r="ER582" s="54"/>
      <c r="ES582" s="54"/>
      <c r="ET582" s="54"/>
      <c r="EU582" s="54"/>
      <c r="EV582" s="54"/>
      <c r="EW582" s="24"/>
      <c r="EX582" s="24"/>
      <c r="EY582" s="167"/>
      <c r="EZ582" s="167"/>
      <c r="FA582" s="193"/>
      <c r="FB582" s="214">
        <v>44232</v>
      </c>
      <c r="FC582" s="214">
        <f ca="1">IF(BK582&gt;0,IF(DC582&gt;0,WORKDAY(DB582,20),IF(CT582&gt;0,WORKDAY(CS582,30),IF(CO582&gt;0,WORKDAY(CN582,40),FB582))),"-")</f>
        <v>44232</v>
      </c>
      <c r="FD582" s="167"/>
      <c r="FE582" s="167"/>
      <c r="FF582" s="24" t="str">
        <f>IF(FE582&gt;0,WORKDAY(FB582,10),"-")</f>
        <v>-</v>
      </c>
      <c r="FG582" s="24" t="str">
        <f>IF(FE582&gt;0,WORKDAY(FC582,10),"-")</f>
        <v>-</v>
      </c>
      <c r="FH582" s="5"/>
      <c r="FI582" s="5"/>
      <c r="FJ582" s="34"/>
      <c r="FK582" s="24"/>
      <c r="FL582" s="24">
        <f>FK582</f>
        <v>0</v>
      </c>
      <c r="FM582" s="167"/>
      <c r="FN582" s="167"/>
      <c r="FO582" s="24" t="str">
        <f>IF(FN582&gt;0,WORKDAY(FK582,10),"-")</f>
        <v>-</v>
      </c>
      <c r="FP582" s="24" t="str">
        <f>IF(FN582&gt;0,WORKDAY(FL582,10),"-")</f>
        <v>-</v>
      </c>
      <c r="FQ582" s="5"/>
      <c r="FR582" s="5"/>
      <c r="FS582" s="54"/>
      <c r="FT582" s="24"/>
      <c r="FU582" s="24">
        <f>FT582</f>
        <v>0</v>
      </c>
      <c r="FV582" s="5"/>
      <c r="FW582" s="5"/>
      <c r="FX582" s="24" t="str">
        <f>IF(FW582&gt;0,WORKDAY(FT582,10),"-")</f>
        <v>-</v>
      </c>
      <c r="FY582" s="24" t="str">
        <f>IF(FW582&gt;0,WORKDAY(FU582,10),"-")</f>
        <v>-</v>
      </c>
      <c r="FZ582" s="5"/>
      <c r="GA582" s="5"/>
      <c r="GB582" s="54"/>
      <c r="GC582" s="54"/>
      <c r="GD582" s="54"/>
      <c r="GE582" s="54"/>
      <c r="GF582" s="54"/>
      <c r="GG582" s="54"/>
      <c r="GH582" s="54"/>
      <c r="GI582" s="54"/>
      <c r="GJ582" s="54"/>
      <c r="GK582" s="54"/>
      <c r="GL582" s="54"/>
      <c r="GM582" s="54"/>
      <c r="GN582" s="54"/>
      <c r="GO582" s="54"/>
      <c r="GP582" s="54"/>
      <c r="GQ582" s="54"/>
      <c r="GR582" s="54"/>
      <c r="GS582" s="54"/>
      <c r="GT582" s="54"/>
      <c r="GU582" s="54"/>
      <c r="GV582" s="54"/>
      <c r="GW582" s="54"/>
      <c r="GX582" s="54"/>
      <c r="GY582" s="54"/>
      <c r="GZ582" s="193"/>
      <c r="HA582" s="54"/>
      <c r="HB582" s="54"/>
      <c r="HC582" s="54"/>
      <c r="HD582" s="34">
        <f t="shared" ca="1" si="488"/>
        <v>1</v>
      </c>
      <c r="HE582" s="25">
        <f t="shared" ca="1" si="546"/>
        <v>6.8389057750759875E-4</v>
      </c>
      <c r="HF582" s="25">
        <f t="shared" ca="1" si="547"/>
        <v>1.5197568389057751E-3</v>
      </c>
      <c r="HG582" s="25">
        <f t="shared" ca="1" si="548"/>
        <v>9.0543259557344079E-4</v>
      </c>
      <c r="HH582" s="25">
        <f t="shared" ca="1" si="549"/>
        <v>2.012072434607646E-3</v>
      </c>
      <c r="HI582" s="25"/>
      <c r="HJ582" s="25"/>
      <c r="HK582" s="5"/>
      <c r="HL582" s="24">
        <f t="shared" ca="1" si="523"/>
        <v>44251</v>
      </c>
      <c r="HM582" s="107"/>
      <c r="HO582" s="204" t="str">
        <f t="shared" si="489"/>
        <v>ожидание A1</v>
      </c>
      <c r="HP582" s="204" t="str">
        <f t="shared" si="490"/>
        <v>не выгружено 00</v>
      </c>
      <c r="HQ582" s="182" t="str">
        <f t="shared" si="491"/>
        <v>выгружено A1</v>
      </c>
      <c r="HR582" s="182" t="str">
        <f t="shared" si="492"/>
        <v>ожидание A1</v>
      </c>
      <c r="HS582" s="182" t="b">
        <f t="shared" si="493"/>
        <v>0</v>
      </c>
      <c r="HT582" s="182" t="str">
        <f t="shared" si="494"/>
        <v>ожидание замечаний</v>
      </c>
      <c r="HU582" s="182" t="str">
        <f t="shared" si="495"/>
        <v>0055-P2-GA1-CPC-TRM-00663</v>
      </c>
      <c r="HV582" s="191">
        <f t="shared" si="496"/>
        <v>44251</v>
      </c>
      <c r="HW582" s="184" t="str">
        <f t="shared" si="497"/>
        <v>ожидание A1</v>
      </c>
      <c r="HX582" s="191" t="str">
        <f t="shared" si="498"/>
        <v>ожидание A1</v>
      </c>
      <c r="HY582" s="183"/>
      <c r="HZ582" s="182" t="str">
        <f t="shared" si="499"/>
        <v>выгружено</v>
      </c>
      <c r="IA582" s="182" t="str">
        <f t="shared" si="500"/>
        <v>A1</v>
      </c>
      <c r="IB582" s="182" t="str">
        <f t="shared" si="501"/>
        <v>ожидание замечаний к ревизии</v>
      </c>
      <c r="IC582" s="182" t="str">
        <f t="shared" si="502"/>
        <v>A1</v>
      </c>
      <c r="ID582" s="182" t="str">
        <f t="shared" si="503"/>
        <v>A1</v>
      </c>
      <c r="IE582" s="185" t="str">
        <f t="shared" si="504"/>
        <v>1</v>
      </c>
      <c r="IF582" s="135" t="s">
        <v>705</v>
      </c>
      <c r="IG582" s="181">
        <v>1</v>
      </c>
    </row>
    <row r="583" spans="1:289" s="57" customFormat="1" ht="42.75" hidden="1" customHeight="1">
      <c r="A583" s="6"/>
      <c r="B583" s="19" t="s">
        <v>156</v>
      </c>
      <c r="C583" s="19" t="s">
        <v>157</v>
      </c>
      <c r="D583" s="5"/>
      <c r="E583" s="5"/>
      <c r="F583" s="5"/>
      <c r="G583" s="5"/>
      <c r="H583" s="5" t="s">
        <v>727</v>
      </c>
      <c r="I583" s="5" t="s">
        <v>736</v>
      </c>
      <c r="J583" s="5"/>
      <c r="K583" s="5"/>
      <c r="L583" s="5"/>
      <c r="M583" s="5"/>
      <c r="N583" s="5"/>
      <c r="O583" s="5"/>
      <c r="P583" s="5" t="s">
        <v>746</v>
      </c>
      <c r="Q583" s="5" t="s">
        <v>748</v>
      </c>
      <c r="R583" s="5" t="s">
        <v>205</v>
      </c>
      <c r="S583" s="5" t="s">
        <v>357</v>
      </c>
      <c r="T583" s="5" t="s">
        <v>726</v>
      </c>
      <c r="U583" s="5" t="s">
        <v>158</v>
      </c>
      <c r="V583" s="5"/>
      <c r="W583" s="19" t="str">
        <f>CONCATENATE(X583,"-",Y583,"-",Z583,AA583,,AB583,"-",AC583)</f>
        <v>5-20-JUNC-0001</v>
      </c>
      <c r="X583" s="19" t="s">
        <v>755</v>
      </c>
      <c r="Y583" s="19" t="s">
        <v>191</v>
      </c>
      <c r="Z583" s="19" t="s">
        <v>501</v>
      </c>
      <c r="AA583" s="19" t="s">
        <v>307</v>
      </c>
      <c r="AB583" s="19"/>
      <c r="AC583" s="19" t="s">
        <v>188</v>
      </c>
      <c r="AD583" s="5"/>
      <c r="AE583" s="19">
        <v>4</v>
      </c>
      <c r="AF583" s="19" t="s">
        <v>180</v>
      </c>
      <c r="AG583" s="19" t="s">
        <v>191</v>
      </c>
      <c r="AH583" s="19">
        <v>501</v>
      </c>
      <c r="AI583" s="19" t="s">
        <v>221</v>
      </c>
      <c r="AJ583" s="5"/>
      <c r="AK583" s="5"/>
      <c r="AL583" s="5" t="s">
        <v>123</v>
      </c>
      <c r="AM583" s="5"/>
      <c r="AN583" s="5" t="s">
        <v>168</v>
      </c>
      <c r="AO583" s="5" t="str">
        <f>CONCATENATE("0055-",B583,"-",C583,"-","4",".",AE583,".",AF583,".",AG583,".",AH583,"-",AL583,".",AN583,"-",AI583)</f>
        <v>0055-CPC-GA1-4.4.3.20.501-ASK1.SP-0005</v>
      </c>
      <c r="AP583" s="5" t="str">
        <f>CONCATENATE("0055-",B583,"-",C583,"-","4",".",AE583,".",AF583,".",AG583,".",AH583,"-",AL583,"-",AN583,"-",AI583,"_",BD583,"_",U583)</f>
        <v>0055-CPC-GA1-4.4.3.20.501-ASK1-SP-0005_A1_ER</v>
      </c>
      <c r="AQ583" s="13" t="s">
        <v>538</v>
      </c>
      <c r="AR583" s="13" t="s">
        <v>527</v>
      </c>
      <c r="AS583" s="13"/>
      <c r="AT583" s="13"/>
      <c r="AU583" s="13" t="s">
        <v>319</v>
      </c>
      <c r="AV583" s="13" t="s">
        <v>334</v>
      </c>
      <c r="AW583" s="13" t="str">
        <f>CONCATENATE(AQ583," ",AS583,CHAR(10),W583,CHAR(10),AU583)</f>
        <v>Combined Network Cabinet 
5-20-JUNC-0001
List of elements</v>
      </c>
      <c r="AX583" s="13" t="str">
        <f>CONCATENATE(AR583," ",AT583,CHAR(10),W583,CHAR(10),AV583)</f>
        <v>Шкаф коммуникационный комбинированный 
5-20-JUNC-0001
Перечень элементов</v>
      </c>
      <c r="AY583" s="5"/>
      <c r="AZ583" s="5" t="s">
        <v>490</v>
      </c>
      <c r="BA583" s="167" t="s">
        <v>489</v>
      </c>
      <c r="BB583" s="5" t="str">
        <f>IF(FW583&gt;0,"02",IF(FN583&gt;0,"01",IF(FE583&gt;0,"00",IF(EM583&gt;0,"G1",IF(ED583&gt;0,"F1",IF(DU583&gt;0,"E1",IF(DL583&gt;0,"D1",IF(DC583&gt;0,"C1",IF(CT583&gt;0,"B1",IF(BM583&gt;0,"A1","-"))))))))))</f>
        <v>A1</v>
      </c>
      <c r="BC583" s="167" t="str">
        <f t="shared" si="550"/>
        <v>IFR</v>
      </c>
      <c r="BD583" s="5" t="str">
        <f t="shared" si="531"/>
        <v>A1</v>
      </c>
      <c r="BE583" s="5"/>
      <c r="BF583" s="5"/>
      <c r="BG583" s="12"/>
      <c r="BH583" s="5"/>
      <c r="BI583" s="5"/>
      <c r="BJ583" s="54">
        <f>FB583-(28+15)</f>
        <v>44189</v>
      </c>
      <c r="BK583" s="54">
        <f ca="1">IF(BM583&gt;0,BL583,IF(BJ583&lt;TODAY(),WORKDAY(TODAY(),10),BJ583))</f>
        <v>44251</v>
      </c>
      <c r="BL583" s="193">
        <v>44251</v>
      </c>
      <c r="BM583" s="167" t="s">
        <v>786</v>
      </c>
      <c r="BN583" s="167"/>
      <c r="BO583" s="167"/>
      <c r="BP583" s="167"/>
      <c r="BQ583" s="167"/>
      <c r="BR583" s="157"/>
      <c r="BS583" s="157"/>
      <c r="BT583" s="157"/>
      <c r="BU583" s="157"/>
      <c r="BV583" s="157"/>
      <c r="BW583" s="147"/>
      <c r="BX583" s="147"/>
      <c r="BY583" s="147"/>
      <c r="BZ583" s="147"/>
      <c r="CA583" s="147"/>
      <c r="CB583" s="125"/>
      <c r="CC583" s="125"/>
      <c r="CD583" s="125"/>
      <c r="CE583" s="125"/>
      <c r="CF583" s="125"/>
      <c r="CG583" s="125"/>
      <c r="CH583" s="125"/>
      <c r="CI583" s="125"/>
      <c r="CJ583" s="125"/>
      <c r="CK583" s="125"/>
      <c r="CL583" s="24">
        <f>WORKDAY(BJ583,20)</f>
        <v>44217</v>
      </c>
      <c r="CM583" s="24">
        <f ca="1">IF(BM583&gt;0,WORKDAY(BK583,10),"-")</f>
        <v>44265</v>
      </c>
      <c r="CN583" s="54"/>
      <c r="CO583" s="117"/>
      <c r="CP583" s="34"/>
      <c r="CQ583" s="24">
        <f>WORKDAY(CL583,10)</f>
        <v>44231</v>
      </c>
      <c r="CR583" s="24" t="str">
        <f>IF(CO583&gt;0,WORKDAY(CM583,10),"-")</f>
        <v>-</v>
      </c>
      <c r="CS583" s="54"/>
      <c r="CT583" s="5"/>
      <c r="CU583" s="24" t="str">
        <f>IF(CT583&gt;0,WORKDAY(CQ583,10),"-")</f>
        <v>-</v>
      </c>
      <c r="CV583" s="24" t="str">
        <f>IF(CT583&gt;0,WORKDAY(CR583,10),"-")</f>
        <v>-</v>
      </c>
      <c r="CW583" s="54"/>
      <c r="CX583" s="5"/>
      <c r="CY583" s="34"/>
      <c r="CZ583" s="24" t="str">
        <f>IF(CX583&gt;0,WORKDAY(CU583,10),"-")</f>
        <v>-</v>
      </c>
      <c r="DA583" s="24" t="str">
        <f>IF(CX583&gt;0,WORKDAY(CV583,10),"-")</f>
        <v>-</v>
      </c>
      <c r="DB583" s="24"/>
      <c r="DC583" s="5"/>
      <c r="DD583" s="24" t="str">
        <f>IF(DC583&gt;0,WORKDAY(CZ583,10),"-")</f>
        <v>-</v>
      </c>
      <c r="DE583" s="24" t="str">
        <f>IF(DC583&gt;0,WORKDAY(DA583,10),"-")</f>
        <v>-</v>
      </c>
      <c r="DF583" s="5"/>
      <c r="DG583" s="5"/>
      <c r="DH583" s="54"/>
      <c r="DI583" s="24" t="str">
        <f>IF(DG583&gt;0,WORKDAY(DD583,10),"-")</f>
        <v>-</v>
      </c>
      <c r="DJ583" s="24" t="str">
        <f>IF(DG583&gt;0,WORKDAY(DE583,10),"-")</f>
        <v>-</v>
      </c>
      <c r="DK583" s="5"/>
      <c r="DL583" s="5"/>
      <c r="DM583" s="24" t="str">
        <f>IF(DL583&gt;0,WORKDAY(DI583,10),"-")</f>
        <v>-</v>
      </c>
      <c r="DN583" s="24" t="str">
        <f>IF(DL583&gt;0,WORKDAY(DJ583,10),"-")</f>
        <v>-</v>
      </c>
      <c r="DO583" s="5"/>
      <c r="DP583" s="5"/>
      <c r="DQ583" s="54"/>
      <c r="DR583" s="24" t="str">
        <f>IF(DP583&gt;0,WORKDAY(DM583,10),"-")</f>
        <v>-</v>
      </c>
      <c r="DS583" s="24" t="str">
        <f>IF(DP583&gt;0,WORKDAY(DN583,10),"-")</f>
        <v>-</v>
      </c>
      <c r="DT583" s="5"/>
      <c r="DU583" s="5"/>
      <c r="DV583" s="24" t="str">
        <f>IF(DU583&gt;0,WORKDAY(DR583,10),"-")</f>
        <v>-</v>
      </c>
      <c r="DW583" s="24" t="str">
        <f>IF(DU583&gt;0,WORKDAY(DS583,10),"-")</f>
        <v>-</v>
      </c>
      <c r="DX583" s="5"/>
      <c r="DY583" s="5"/>
      <c r="DZ583" s="54"/>
      <c r="EA583" s="24" t="str">
        <f>IF(DY583&gt;0,WORKDAY(DV583,10),"-")</f>
        <v>-</v>
      </c>
      <c r="EB583" s="24" t="str">
        <f>IF(DY583&gt;0,WORKDAY(DW583,10),"-")</f>
        <v>-</v>
      </c>
      <c r="EC583" s="5"/>
      <c r="ED583" s="5"/>
      <c r="EE583" s="24" t="str">
        <f>IF(ED583&gt;0,WORKDAY(EA583,10),"-")</f>
        <v>-</v>
      </c>
      <c r="EF583" s="24" t="str">
        <f>IF(ED583&gt;0,WORKDAY(EB583,10),"-")</f>
        <v>-</v>
      </c>
      <c r="EG583" s="5"/>
      <c r="EH583" s="5"/>
      <c r="EI583" s="54"/>
      <c r="EJ583" s="24" t="str">
        <f>IF(EH583&gt;0,WORKDAY(EE583,10),"-")</f>
        <v>-</v>
      </c>
      <c r="EK583" s="24" t="str">
        <f>IF(EH583&gt;0,WORKDAY(EF583,10),"-")</f>
        <v>-</v>
      </c>
      <c r="EL583" s="5"/>
      <c r="EM583" s="5"/>
      <c r="EN583" s="24" t="str">
        <f>IF(EM583&gt;0,WORKDAY(EJ583,10),"-")</f>
        <v>-</v>
      </c>
      <c r="EO583" s="24" t="str">
        <f>IF(EM583&gt;0,WORKDAY(EK583,10),"-")</f>
        <v>-</v>
      </c>
      <c r="EP583" s="5"/>
      <c r="EQ583" s="5"/>
      <c r="ER583" s="54"/>
      <c r="ES583" s="54"/>
      <c r="ET583" s="54"/>
      <c r="EU583" s="54"/>
      <c r="EV583" s="54"/>
      <c r="EW583" s="24"/>
      <c r="EX583" s="24"/>
      <c r="EY583" s="167"/>
      <c r="EZ583" s="167"/>
      <c r="FA583" s="193"/>
      <c r="FB583" s="214">
        <v>44232</v>
      </c>
      <c r="FC583" s="214">
        <f ca="1">IF(BK583&gt;0,IF(DC583&gt;0,WORKDAY(DB583,20),IF(CT583&gt;0,WORKDAY(CS583,30),IF(CO583&gt;0,WORKDAY(CN583,40),FB583))),"-")</f>
        <v>44232</v>
      </c>
      <c r="FD583" s="167"/>
      <c r="FE583" s="167"/>
      <c r="FF583" s="24" t="str">
        <f>IF(FE583&gt;0,WORKDAY(FB583,10),"-")</f>
        <v>-</v>
      </c>
      <c r="FG583" s="24" t="str">
        <f>IF(FE583&gt;0,WORKDAY(FC583,10),"-")</f>
        <v>-</v>
      </c>
      <c r="FH583" s="5"/>
      <c r="FI583" s="5"/>
      <c r="FJ583" s="34"/>
      <c r="FK583" s="24"/>
      <c r="FL583" s="24">
        <f>FK583</f>
        <v>0</v>
      </c>
      <c r="FM583" s="5"/>
      <c r="FN583" s="5"/>
      <c r="FO583" s="24" t="str">
        <f>IF(FN583&gt;0,WORKDAY(FK583,10),"-")</f>
        <v>-</v>
      </c>
      <c r="FP583" s="24" t="str">
        <f>IF(FN583&gt;0,WORKDAY(FL583,10),"-")</f>
        <v>-</v>
      </c>
      <c r="FQ583" s="5"/>
      <c r="FR583" s="5"/>
      <c r="FS583" s="54"/>
      <c r="FT583" s="24"/>
      <c r="FU583" s="24">
        <f>FT583</f>
        <v>0</v>
      </c>
      <c r="FV583" s="5"/>
      <c r="FW583" s="5"/>
      <c r="FX583" s="24" t="str">
        <f>IF(FW583&gt;0,WORKDAY(FT583,10),"-")</f>
        <v>-</v>
      </c>
      <c r="FY583" s="24" t="str">
        <f>IF(FW583&gt;0,WORKDAY(FU583,10),"-")</f>
        <v>-</v>
      </c>
      <c r="FZ583" s="5"/>
      <c r="GA583" s="5"/>
      <c r="GB583" s="54"/>
      <c r="GC583" s="54"/>
      <c r="GD583" s="54"/>
      <c r="GE583" s="54"/>
      <c r="GF583" s="54"/>
      <c r="GG583" s="54"/>
      <c r="GH583" s="54"/>
      <c r="GI583" s="54"/>
      <c r="GJ583" s="54"/>
      <c r="GK583" s="54"/>
      <c r="GL583" s="54"/>
      <c r="GM583" s="54"/>
      <c r="GN583" s="54"/>
      <c r="GO583" s="54"/>
      <c r="GP583" s="54"/>
      <c r="GQ583" s="54"/>
      <c r="GR583" s="54"/>
      <c r="GS583" s="54"/>
      <c r="GT583" s="54"/>
      <c r="GU583" s="54"/>
      <c r="GV583" s="54"/>
      <c r="GW583" s="54"/>
      <c r="GX583" s="54"/>
      <c r="GY583" s="54"/>
      <c r="GZ583" s="193"/>
      <c r="HA583" s="54"/>
      <c r="HB583" s="54"/>
      <c r="HC583" s="54"/>
      <c r="HD583" s="34">
        <f t="shared" ca="1" si="488"/>
        <v>1</v>
      </c>
      <c r="HE583" s="25">
        <f t="shared" ca="1" si="546"/>
        <v>6.8389057750759875E-4</v>
      </c>
      <c r="HF583" s="25">
        <f t="shared" ca="1" si="547"/>
        <v>1.5197568389057751E-3</v>
      </c>
      <c r="HG583" s="25">
        <f t="shared" ca="1" si="548"/>
        <v>9.0543259557344079E-4</v>
      </c>
      <c r="HH583" s="25">
        <f t="shared" ca="1" si="549"/>
        <v>2.012072434607646E-3</v>
      </c>
      <c r="HI583" s="25"/>
      <c r="HJ583" s="25"/>
      <c r="HK583" s="5"/>
      <c r="HL583" s="24">
        <f t="shared" ca="1" si="523"/>
        <v>44251</v>
      </c>
      <c r="HM583" s="107"/>
      <c r="HO583" s="204" t="str">
        <f t="shared" si="489"/>
        <v>ожидание A1</v>
      </c>
      <c r="HP583" s="204" t="str">
        <f t="shared" si="490"/>
        <v>не выгружено 00</v>
      </c>
      <c r="HQ583" s="182" t="str">
        <f t="shared" si="491"/>
        <v>выгружено A1</v>
      </c>
      <c r="HR583" s="182" t="str">
        <f t="shared" si="492"/>
        <v>ожидание A1</v>
      </c>
      <c r="HS583" s="182" t="b">
        <f t="shared" si="493"/>
        <v>0</v>
      </c>
      <c r="HT583" s="182" t="str">
        <f t="shared" si="494"/>
        <v>ожидание замечаний</v>
      </c>
      <c r="HU583" s="182" t="str">
        <f t="shared" si="495"/>
        <v>0055-P2-GA1-CPC-TRM-00663</v>
      </c>
      <c r="HV583" s="191">
        <f t="shared" si="496"/>
        <v>44251</v>
      </c>
      <c r="HW583" s="184" t="str">
        <f t="shared" si="497"/>
        <v>ожидание A1</v>
      </c>
      <c r="HX583" s="191" t="str">
        <f t="shared" si="498"/>
        <v>ожидание A1</v>
      </c>
      <c r="HY583" s="183"/>
      <c r="HZ583" s="182" t="str">
        <f t="shared" si="499"/>
        <v>выгружено</v>
      </c>
      <c r="IA583" s="182" t="str">
        <f t="shared" si="500"/>
        <v>A1</v>
      </c>
      <c r="IB583" s="182" t="str">
        <f t="shared" si="501"/>
        <v>ожидание замечаний к ревизии</v>
      </c>
      <c r="IC583" s="182" t="str">
        <f t="shared" si="502"/>
        <v>A1</v>
      </c>
      <c r="ID583" s="182" t="str">
        <f t="shared" si="503"/>
        <v>A1</v>
      </c>
      <c r="IE583" s="185" t="str">
        <f t="shared" si="504"/>
        <v>1</v>
      </c>
      <c r="IF583" s="135" t="s">
        <v>705</v>
      </c>
      <c r="IG583" s="181">
        <v>1</v>
      </c>
    </row>
    <row r="584" spans="1:289" s="57" customFormat="1" ht="42.75" hidden="1" customHeight="1">
      <c r="A584" s="6"/>
      <c r="B584" s="19" t="s">
        <v>156</v>
      </c>
      <c r="C584" s="19" t="s">
        <v>157</v>
      </c>
      <c r="D584" s="5"/>
      <c r="E584" s="5"/>
      <c r="F584" s="5"/>
      <c r="G584" s="5"/>
      <c r="H584" s="5" t="s">
        <v>727</v>
      </c>
      <c r="I584" s="5" t="s">
        <v>736</v>
      </c>
      <c r="J584" s="5"/>
      <c r="K584" s="5"/>
      <c r="L584" s="5"/>
      <c r="M584" s="5"/>
      <c r="N584" s="5"/>
      <c r="O584" s="5"/>
      <c r="P584" s="5" t="s">
        <v>746</v>
      </c>
      <c r="Q584" s="5" t="s">
        <v>748</v>
      </c>
      <c r="R584" s="5" t="s">
        <v>205</v>
      </c>
      <c r="S584" s="5" t="s">
        <v>357</v>
      </c>
      <c r="T584" s="5" t="s">
        <v>726</v>
      </c>
      <c r="U584" s="5" t="s">
        <v>158</v>
      </c>
      <c r="V584" s="5"/>
      <c r="W584" s="19" t="str">
        <f>CONCATENATE(X584,"-",Y584,"-",Z584,AA584,,AB584,"-",AC584)</f>
        <v>5-20-JUNC-0001</v>
      </c>
      <c r="X584" s="19" t="s">
        <v>755</v>
      </c>
      <c r="Y584" s="19" t="s">
        <v>191</v>
      </c>
      <c r="Z584" s="19" t="s">
        <v>501</v>
      </c>
      <c r="AA584" s="19" t="s">
        <v>307</v>
      </c>
      <c r="AB584" s="19"/>
      <c r="AC584" s="19" t="s">
        <v>188</v>
      </c>
      <c r="AD584" s="5"/>
      <c r="AE584" s="19">
        <v>4</v>
      </c>
      <c r="AF584" s="19" t="s">
        <v>180</v>
      </c>
      <c r="AG584" s="19" t="s">
        <v>191</v>
      </c>
      <c r="AH584" s="19">
        <v>501</v>
      </c>
      <c r="AI584" s="19" t="s">
        <v>221</v>
      </c>
      <c r="AJ584" s="5"/>
      <c r="AK584" s="5"/>
      <c r="AL584" s="5" t="s">
        <v>123</v>
      </c>
      <c r="AM584" s="5"/>
      <c r="AN584" s="5" t="s">
        <v>169</v>
      </c>
      <c r="AO584" s="5" t="str">
        <f>CONCATENATE("0055-",B584,"-",C584,"-","4",".",AE584,".",AF584,".",AG584,".",AH584,"-",AL584,".",AN584,"-",AI584)</f>
        <v>0055-CPC-GA1-4.4.3.20.501-ASK1.V0-0005</v>
      </c>
      <c r="AP584" s="5" t="str">
        <f>CONCATENATE("0055-",B584,"-",C584,"-","4",".",AE584,".",AF584,".",AG584,".",AH584,"-",AL584,"-",AN584,"-",AI584,"_",BD584,"_",U584)</f>
        <v>0055-CPC-GA1-4.4.3.20.501-ASK1-V0-0005_A1_ER</v>
      </c>
      <c r="AQ584" s="13" t="s">
        <v>538</v>
      </c>
      <c r="AR584" s="13" t="s">
        <v>527</v>
      </c>
      <c r="AS584" s="13"/>
      <c r="AT584" s="13"/>
      <c r="AU584" s="13" t="s">
        <v>320</v>
      </c>
      <c r="AV584" s="13" t="s">
        <v>335</v>
      </c>
      <c r="AW584" s="13" t="str">
        <f>CONCATENATE(AQ584," ",AS584,CHAR(10),W584,CHAR(10),AU584)</f>
        <v>Combined Network Cabinet 
5-20-JUNC-0001
General view drawings</v>
      </c>
      <c r="AX584" s="13" t="str">
        <f>CONCATENATE(AR584," ",AT584,CHAR(10),W584,CHAR(10),AV584)</f>
        <v>Шкаф коммуникационный комбинированный 
5-20-JUNC-0001
Чертеж общего вида</v>
      </c>
      <c r="AY584" s="5"/>
      <c r="AZ584" s="5" t="s">
        <v>490</v>
      </c>
      <c r="BA584" s="167" t="s">
        <v>489</v>
      </c>
      <c r="BB584" s="5" t="str">
        <f>IF(FW584&gt;0,"02",IF(FN584&gt;0,"01",IF(FE584&gt;0,"00",IF(EM584&gt;0,"G1",IF(ED584&gt;0,"F1",IF(DU584&gt;0,"E1",IF(DL584&gt;0,"D1",IF(DC584&gt;0,"C1",IF(CT584&gt;0,"B1",IF(BM584&gt;0,"A1","-"))))))))))</f>
        <v>A1</v>
      </c>
      <c r="BC584" s="167" t="str">
        <f t="shared" si="550"/>
        <v>IFR</v>
      </c>
      <c r="BD584" s="5" t="str">
        <f t="shared" si="531"/>
        <v>A1</v>
      </c>
      <c r="BE584" s="5"/>
      <c r="BF584" s="5"/>
      <c r="BG584" s="12"/>
      <c r="BH584" s="5"/>
      <c r="BI584" s="5"/>
      <c r="BJ584" s="54">
        <f>FB584-(28+15)</f>
        <v>44189</v>
      </c>
      <c r="BK584" s="54">
        <f ca="1">IF(BM584&gt;0,BL584,IF(BJ584&lt;TODAY(),WORKDAY(TODAY(),10),BJ584))</f>
        <v>44251</v>
      </c>
      <c r="BL584" s="193">
        <v>44251</v>
      </c>
      <c r="BM584" s="167" t="s">
        <v>786</v>
      </c>
      <c r="BN584" s="167"/>
      <c r="BO584" s="167"/>
      <c r="BP584" s="167"/>
      <c r="BQ584" s="167"/>
      <c r="BR584" s="157"/>
      <c r="BS584" s="157"/>
      <c r="BT584" s="157"/>
      <c r="BU584" s="157"/>
      <c r="BV584" s="157"/>
      <c r="BW584" s="147"/>
      <c r="BX584" s="147"/>
      <c r="BY584" s="147"/>
      <c r="BZ584" s="147"/>
      <c r="CA584" s="147"/>
      <c r="CB584" s="125"/>
      <c r="CC584" s="125"/>
      <c r="CD584" s="125"/>
      <c r="CE584" s="125"/>
      <c r="CF584" s="125"/>
      <c r="CG584" s="125"/>
      <c r="CH584" s="125"/>
      <c r="CI584" s="125"/>
      <c r="CJ584" s="125"/>
      <c r="CK584" s="125"/>
      <c r="CL584" s="24">
        <f>WORKDAY(BJ584,20)</f>
        <v>44217</v>
      </c>
      <c r="CM584" s="24">
        <f ca="1">IF(BM584&gt;0,WORKDAY(BK584,10),"-")</f>
        <v>44265</v>
      </c>
      <c r="CN584" s="54"/>
      <c r="CO584" s="117"/>
      <c r="CP584" s="34"/>
      <c r="CQ584" s="24">
        <f>WORKDAY(CL584,10)</f>
        <v>44231</v>
      </c>
      <c r="CR584" s="24" t="str">
        <f>IF(CO584&gt;0,WORKDAY(CM584,10),"-")</f>
        <v>-</v>
      </c>
      <c r="CS584" s="54"/>
      <c r="CT584" s="5"/>
      <c r="CU584" s="24" t="str">
        <f>IF(CT584&gt;0,WORKDAY(CQ584,10),"-")</f>
        <v>-</v>
      </c>
      <c r="CV584" s="24" t="str">
        <f>IF(CT584&gt;0,WORKDAY(CR584,10),"-")</f>
        <v>-</v>
      </c>
      <c r="CW584" s="54"/>
      <c r="CX584" s="5"/>
      <c r="CY584" s="34"/>
      <c r="CZ584" s="24" t="str">
        <f>IF(CX584&gt;0,WORKDAY(CU584,10),"-")</f>
        <v>-</v>
      </c>
      <c r="DA584" s="24" t="str">
        <f>IF(CX584&gt;0,WORKDAY(CV584,10),"-")</f>
        <v>-</v>
      </c>
      <c r="DB584" s="24"/>
      <c r="DC584" s="5"/>
      <c r="DD584" s="24" t="str">
        <f>IF(DC584&gt;0,WORKDAY(CZ584,10),"-")</f>
        <v>-</v>
      </c>
      <c r="DE584" s="24" t="str">
        <f>IF(DC584&gt;0,WORKDAY(DA584,10),"-")</f>
        <v>-</v>
      </c>
      <c r="DF584" s="5"/>
      <c r="DG584" s="5"/>
      <c r="DH584" s="54"/>
      <c r="DI584" s="24" t="str">
        <f>IF(DG584&gt;0,WORKDAY(DD584,10),"-")</f>
        <v>-</v>
      </c>
      <c r="DJ584" s="24" t="str">
        <f>IF(DG584&gt;0,WORKDAY(DE584,10),"-")</f>
        <v>-</v>
      </c>
      <c r="DK584" s="5"/>
      <c r="DL584" s="5"/>
      <c r="DM584" s="24" t="str">
        <f>IF(DL584&gt;0,WORKDAY(DI584,10),"-")</f>
        <v>-</v>
      </c>
      <c r="DN584" s="24" t="str">
        <f>IF(DL584&gt;0,WORKDAY(DJ584,10),"-")</f>
        <v>-</v>
      </c>
      <c r="DO584" s="5"/>
      <c r="DP584" s="5"/>
      <c r="DQ584" s="54"/>
      <c r="DR584" s="24" t="str">
        <f>IF(DP584&gt;0,WORKDAY(DM584,10),"-")</f>
        <v>-</v>
      </c>
      <c r="DS584" s="24" t="str">
        <f>IF(DP584&gt;0,WORKDAY(DN584,10),"-")</f>
        <v>-</v>
      </c>
      <c r="DT584" s="5"/>
      <c r="DU584" s="5"/>
      <c r="DV584" s="24" t="str">
        <f>IF(DU584&gt;0,WORKDAY(DR584,10),"-")</f>
        <v>-</v>
      </c>
      <c r="DW584" s="24" t="str">
        <f>IF(DU584&gt;0,WORKDAY(DS584,10),"-")</f>
        <v>-</v>
      </c>
      <c r="DX584" s="5"/>
      <c r="DY584" s="5"/>
      <c r="DZ584" s="54"/>
      <c r="EA584" s="24" t="str">
        <f>IF(DY584&gt;0,WORKDAY(DV584,10),"-")</f>
        <v>-</v>
      </c>
      <c r="EB584" s="24" t="str">
        <f>IF(DY584&gt;0,WORKDAY(DW584,10),"-")</f>
        <v>-</v>
      </c>
      <c r="EC584" s="5"/>
      <c r="ED584" s="5"/>
      <c r="EE584" s="24" t="str">
        <f>IF(ED584&gt;0,WORKDAY(EA584,10),"-")</f>
        <v>-</v>
      </c>
      <c r="EF584" s="24" t="str">
        <f>IF(ED584&gt;0,WORKDAY(EB584,10),"-")</f>
        <v>-</v>
      </c>
      <c r="EG584" s="5"/>
      <c r="EH584" s="5"/>
      <c r="EI584" s="54"/>
      <c r="EJ584" s="24" t="str">
        <f>IF(EH584&gt;0,WORKDAY(EE584,10),"-")</f>
        <v>-</v>
      </c>
      <c r="EK584" s="24" t="str">
        <f>IF(EH584&gt;0,WORKDAY(EF584,10),"-")</f>
        <v>-</v>
      </c>
      <c r="EL584" s="5"/>
      <c r="EM584" s="5"/>
      <c r="EN584" s="24" t="str">
        <f>IF(EM584&gt;0,WORKDAY(EJ584,10),"-")</f>
        <v>-</v>
      </c>
      <c r="EO584" s="24" t="str">
        <f>IF(EM584&gt;0,WORKDAY(EK584,10),"-")</f>
        <v>-</v>
      </c>
      <c r="EP584" s="5"/>
      <c r="EQ584" s="5"/>
      <c r="ER584" s="54"/>
      <c r="ES584" s="54"/>
      <c r="ET584" s="54"/>
      <c r="EU584" s="54"/>
      <c r="EV584" s="54"/>
      <c r="EW584" s="24"/>
      <c r="EX584" s="24"/>
      <c r="EY584" s="167"/>
      <c r="EZ584" s="167"/>
      <c r="FA584" s="193"/>
      <c r="FB584" s="214">
        <v>44232</v>
      </c>
      <c r="FC584" s="214">
        <f ca="1">IF(BK584&gt;0,IF(DC584&gt;0,WORKDAY(DB584,20),IF(CT584&gt;0,WORKDAY(CS584,30),IF(CO584&gt;0,WORKDAY(CN584,40),FB584))),"-")</f>
        <v>44232</v>
      </c>
      <c r="FD584" s="167"/>
      <c r="FE584" s="167"/>
      <c r="FF584" s="24" t="str">
        <f>IF(FE584&gt;0,WORKDAY(FB584,10),"-")</f>
        <v>-</v>
      </c>
      <c r="FG584" s="24" t="str">
        <f>IF(FE584&gt;0,WORKDAY(FC584,10),"-")</f>
        <v>-</v>
      </c>
      <c r="FH584" s="5"/>
      <c r="FI584" s="5"/>
      <c r="FJ584" s="34"/>
      <c r="FK584" s="24"/>
      <c r="FL584" s="24">
        <f>FK584</f>
        <v>0</v>
      </c>
      <c r="FM584" s="5"/>
      <c r="FN584" s="5"/>
      <c r="FO584" s="24" t="str">
        <f>IF(FN584&gt;0,WORKDAY(FK584,10),"-")</f>
        <v>-</v>
      </c>
      <c r="FP584" s="24" t="str">
        <f>IF(FN584&gt;0,WORKDAY(FL584,10),"-")</f>
        <v>-</v>
      </c>
      <c r="FQ584" s="5"/>
      <c r="FR584" s="5"/>
      <c r="FS584" s="54"/>
      <c r="FT584" s="24"/>
      <c r="FU584" s="24">
        <f>FT584</f>
        <v>0</v>
      </c>
      <c r="FV584" s="5"/>
      <c r="FW584" s="5"/>
      <c r="FX584" s="24" t="str">
        <f>IF(FW584&gt;0,WORKDAY(FT584,10),"-")</f>
        <v>-</v>
      </c>
      <c r="FY584" s="24" t="str">
        <f>IF(FW584&gt;0,WORKDAY(FU584,10),"-")</f>
        <v>-</v>
      </c>
      <c r="FZ584" s="5"/>
      <c r="GA584" s="5"/>
      <c r="GB584" s="54"/>
      <c r="GC584" s="54"/>
      <c r="GD584" s="54"/>
      <c r="GE584" s="54"/>
      <c r="GF584" s="54"/>
      <c r="GG584" s="54"/>
      <c r="GH584" s="54"/>
      <c r="GI584" s="54"/>
      <c r="GJ584" s="54"/>
      <c r="GK584" s="54"/>
      <c r="GL584" s="54"/>
      <c r="GM584" s="54"/>
      <c r="GN584" s="54"/>
      <c r="GO584" s="54"/>
      <c r="GP584" s="54"/>
      <c r="GQ584" s="54"/>
      <c r="GR584" s="54"/>
      <c r="GS584" s="54"/>
      <c r="GT584" s="54"/>
      <c r="GU584" s="54"/>
      <c r="GV584" s="54"/>
      <c r="GW584" s="54"/>
      <c r="GX584" s="54"/>
      <c r="GY584" s="54"/>
      <c r="GZ584" s="193"/>
      <c r="HA584" s="54"/>
      <c r="HB584" s="54"/>
      <c r="HC584" s="54"/>
      <c r="HD584" s="34">
        <f t="shared" ca="1" si="488"/>
        <v>1</v>
      </c>
      <c r="HE584" s="25">
        <f t="shared" ca="1" si="546"/>
        <v>6.8389057750759875E-4</v>
      </c>
      <c r="HF584" s="25">
        <f t="shared" ca="1" si="547"/>
        <v>1.5197568389057751E-3</v>
      </c>
      <c r="HG584" s="25">
        <f t="shared" ca="1" si="548"/>
        <v>9.0543259557344079E-4</v>
      </c>
      <c r="HH584" s="25">
        <f t="shared" ca="1" si="549"/>
        <v>2.012072434607646E-3</v>
      </c>
      <c r="HI584" s="25"/>
      <c r="HJ584" s="25"/>
      <c r="HK584" s="5"/>
      <c r="HL584" s="24">
        <f t="shared" ca="1" si="523"/>
        <v>44251</v>
      </c>
      <c r="HM584" s="107"/>
      <c r="HO584" s="204" t="str">
        <f t="shared" si="489"/>
        <v>ожидание A1</v>
      </c>
      <c r="HP584" s="204" t="str">
        <f t="shared" si="490"/>
        <v>не выгружено 00</v>
      </c>
      <c r="HQ584" s="182" t="str">
        <f t="shared" si="491"/>
        <v>выгружено A1</v>
      </c>
      <c r="HR584" s="182" t="str">
        <f t="shared" si="492"/>
        <v>ожидание A1</v>
      </c>
      <c r="HS584" s="182" t="b">
        <f t="shared" si="493"/>
        <v>0</v>
      </c>
      <c r="HT584" s="182" t="str">
        <f t="shared" si="494"/>
        <v>ожидание замечаний</v>
      </c>
      <c r="HU584" s="182" t="str">
        <f t="shared" si="495"/>
        <v>0055-P2-GA1-CPC-TRM-00663</v>
      </c>
      <c r="HV584" s="191">
        <f t="shared" si="496"/>
        <v>44251</v>
      </c>
      <c r="HW584" s="184" t="str">
        <f t="shared" si="497"/>
        <v>ожидание A1</v>
      </c>
      <c r="HX584" s="191" t="str">
        <f t="shared" si="498"/>
        <v>ожидание A1</v>
      </c>
      <c r="HY584" s="183"/>
      <c r="HZ584" s="182" t="str">
        <f t="shared" si="499"/>
        <v>выгружено</v>
      </c>
      <c r="IA584" s="182" t="str">
        <f t="shared" si="500"/>
        <v>A1</v>
      </c>
      <c r="IB584" s="182" t="str">
        <f t="shared" si="501"/>
        <v>ожидание замечаний к ревизии</v>
      </c>
      <c r="IC584" s="182" t="str">
        <f t="shared" si="502"/>
        <v>A1</v>
      </c>
      <c r="ID584" s="182" t="str">
        <f t="shared" si="503"/>
        <v>A1</v>
      </c>
      <c r="IE584" s="185" t="str">
        <f t="shared" si="504"/>
        <v>1</v>
      </c>
      <c r="IF584" s="135" t="s">
        <v>705</v>
      </c>
      <c r="IG584" s="181">
        <v>1</v>
      </c>
    </row>
    <row r="585" spans="1:289" s="57" customFormat="1" ht="42.75" hidden="1" customHeight="1">
      <c r="A585" s="6"/>
      <c r="B585" s="19" t="s">
        <v>156</v>
      </c>
      <c r="C585" s="19" t="s">
        <v>157</v>
      </c>
      <c r="D585" s="5"/>
      <c r="E585" s="5"/>
      <c r="F585" s="5"/>
      <c r="G585" s="5"/>
      <c r="H585" s="5" t="s">
        <v>727</v>
      </c>
      <c r="I585" s="5" t="s">
        <v>736</v>
      </c>
      <c r="J585" s="5"/>
      <c r="K585" s="5"/>
      <c r="L585" s="5"/>
      <c r="M585" s="5"/>
      <c r="N585" s="5"/>
      <c r="O585" s="5"/>
      <c r="P585" s="5" t="s">
        <v>746</v>
      </c>
      <c r="Q585" s="5" t="s">
        <v>748</v>
      </c>
      <c r="R585" s="5" t="s">
        <v>205</v>
      </c>
      <c r="S585" s="5" t="s">
        <v>357</v>
      </c>
      <c r="T585" s="5" t="s">
        <v>726</v>
      </c>
      <c r="U585" s="5" t="s">
        <v>158</v>
      </c>
      <c r="V585" s="5"/>
      <c r="W585" s="19" t="str">
        <f>CONCATENATE(X585,"-",Y585,"-",Z585,AA585,,AB585,"-",AC585)</f>
        <v>5-20-JUNC-0001</v>
      </c>
      <c r="X585" s="19" t="s">
        <v>755</v>
      </c>
      <c r="Y585" s="19" t="s">
        <v>191</v>
      </c>
      <c r="Z585" s="19" t="s">
        <v>501</v>
      </c>
      <c r="AA585" s="19" t="s">
        <v>307</v>
      </c>
      <c r="AB585" s="19"/>
      <c r="AC585" s="19" t="s">
        <v>188</v>
      </c>
      <c r="AD585" s="5"/>
      <c r="AE585" s="19">
        <v>4</v>
      </c>
      <c r="AF585" s="19" t="s">
        <v>180</v>
      </c>
      <c r="AG585" s="19" t="s">
        <v>191</v>
      </c>
      <c r="AH585" s="19">
        <v>501</v>
      </c>
      <c r="AI585" s="19" t="s">
        <v>221</v>
      </c>
      <c r="AJ585" s="5"/>
      <c r="AK585" s="5"/>
      <c r="AL585" s="5" t="s">
        <v>123</v>
      </c>
      <c r="AM585" s="5"/>
      <c r="AN585" s="5" t="s">
        <v>170</v>
      </c>
      <c r="AO585" s="5" t="str">
        <f>CONCATENATE("0055-",B585,"-",C585,"-","4",".",AE585,".",AF585,".",AG585,".",AH585,"-",AL585,".",AN585,"-",AI585)</f>
        <v>0055-CPC-GA1-4.4.3.20.501-ASK1.SB-0005</v>
      </c>
      <c r="AP585" s="5" t="str">
        <f>CONCATENATE("0055-",B585,"-",C585,"-","4",".",AE585,".",AF585,".",AG585,".",AH585,"-",AL585,"-",AN585,"-",AI585,"_",BD585,"_",U585)</f>
        <v>0055-CPC-GA1-4.4.3.20.501-ASK1-SB-0005_A1_ER</v>
      </c>
      <c r="AQ585" s="13" t="s">
        <v>538</v>
      </c>
      <c r="AR585" s="13" t="s">
        <v>527</v>
      </c>
      <c r="AS585" s="13"/>
      <c r="AT585" s="13"/>
      <c r="AU585" s="13" t="s">
        <v>321</v>
      </c>
      <c r="AV585" s="13" t="s">
        <v>336</v>
      </c>
      <c r="AW585" s="13" t="str">
        <f>CONCATENATE(AQ585," ",AS585,CHAR(10),W585,CHAR(10),AU585)</f>
        <v>Combined Network Cabinet 
5-20-JUNC-0001
Electrical circuits</v>
      </c>
      <c r="AX585" s="13" t="str">
        <f>CONCATENATE(AR585," ",AT585,CHAR(10),W585,CHAR(10),AV585)</f>
        <v>Шкаф коммуникационный комбинированный 
5-20-JUNC-0001
Схема электрическая принципиальная</v>
      </c>
      <c r="AY585" s="5"/>
      <c r="AZ585" s="5" t="s">
        <v>490</v>
      </c>
      <c r="BA585" s="167" t="s">
        <v>489</v>
      </c>
      <c r="BB585" s="5" t="str">
        <f>IF(FW585&gt;0,"02",IF(FN585&gt;0,"01",IF(FE585&gt;0,"00",IF(EM585&gt;0,"G1",IF(ED585&gt;0,"F1",IF(DU585&gt;0,"E1",IF(DL585&gt;0,"D1",IF(DC585&gt;0,"C1",IF(CT585&gt;0,"B1",IF(BM585&gt;0,"A1","-"))))))))))</f>
        <v>A1</v>
      </c>
      <c r="BC585" s="167" t="str">
        <f t="shared" si="550"/>
        <v>IFR</v>
      </c>
      <c r="BD585" s="5" t="str">
        <f t="shared" si="531"/>
        <v>A1</v>
      </c>
      <c r="BE585" s="5"/>
      <c r="BF585" s="5"/>
      <c r="BG585" s="12"/>
      <c r="BH585" s="5"/>
      <c r="BI585" s="5"/>
      <c r="BJ585" s="54">
        <f>FB585-(28+15)</f>
        <v>44189</v>
      </c>
      <c r="BK585" s="54">
        <f ca="1">IF(BM585&gt;0,BL585,IF(BJ585&lt;TODAY(),WORKDAY(TODAY(),10),BJ585))</f>
        <v>44251</v>
      </c>
      <c r="BL585" s="193">
        <v>44251</v>
      </c>
      <c r="BM585" s="167" t="s">
        <v>786</v>
      </c>
      <c r="BN585" s="167"/>
      <c r="BO585" s="167"/>
      <c r="BP585" s="167"/>
      <c r="BQ585" s="167"/>
      <c r="BR585" s="157"/>
      <c r="BS585" s="157"/>
      <c r="BT585" s="157"/>
      <c r="BU585" s="157"/>
      <c r="BV585" s="157"/>
      <c r="BW585" s="147"/>
      <c r="BX585" s="147"/>
      <c r="BY585" s="147"/>
      <c r="BZ585" s="147"/>
      <c r="CA585" s="147"/>
      <c r="CB585" s="125"/>
      <c r="CC585" s="125"/>
      <c r="CD585" s="125"/>
      <c r="CE585" s="125"/>
      <c r="CF585" s="125"/>
      <c r="CG585" s="125"/>
      <c r="CH585" s="125"/>
      <c r="CI585" s="125"/>
      <c r="CJ585" s="125"/>
      <c r="CK585" s="125"/>
      <c r="CL585" s="24">
        <f>WORKDAY(BJ585,20)</f>
        <v>44217</v>
      </c>
      <c r="CM585" s="24">
        <f ca="1">IF(BM585&gt;0,WORKDAY(BK585,10),"-")</f>
        <v>44265</v>
      </c>
      <c r="CN585" s="54"/>
      <c r="CO585" s="117"/>
      <c r="CP585" s="34"/>
      <c r="CQ585" s="24">
        <f>WORKDAY(CL585,10)</f>
        <v>44231</v>
      </c>
      <c r="CR585" s="24" t="str">
        <f>IF(CO585&gt;0,WORKDAY(CM585,10),"-")</f>
        <v>-</v>
      </c>
      <c r="CS585" s="54"/>
      <c r="CT585" s="5"/>
      <c r="CU585" s="24" t="str">
        <f>IF(CT585&gt;0,WORKDAY(CQ585,10),"-")</f>
        <v>-</v>
      </c>
      <c r="CV585" s="24" t="str">
        <f>IF(CT585&gt;0,WORKDAY(CR585,10),"-")</f>
        <v>-</v>
      </c>
      <c r="CW585" s="54"/>
      <c r="CX585" s="5"/>
      <c r="CY585" s="34"/>
      <c r="CZ585" s="24" t="str">
        <f>IF(CX585&gt;0,WORKDAY(CU585,10),"-")</f>
        <v>-</v>
      </c>
      <c r="DA585" s="24" t="str">
        <f>IF(CX585&gt;0,WORKDAY(CV585,10),"-")</f>
        <v>-</v>
      </c>
      <c r="DB585" s="24"/>
      <c r="DC585" s="5"/>
      <c r="DD585" s="24" t="str">
        <f>IF(DC585&gt;0,WORKDAY(CZ585,10),"-")</f>
        <v>-</v>
      </c>
      <c r="DE585" s="24" t="str">
        <f>IF(DC585&gt;0,WORKDAY(DA585,10),"-")</f>
        <v>-</v>
      </c>
      <c r="DF585" s="5"/>
      <c r="DG585" s="5"/>
      <c r="DH585" s="54"/>
      <c r="DI585" s="24" t="str">
        <f>IF(DG585&gt;0,WORKDAY(DD585,10),"-")</f>
        <v>-</v>
      </c>
      <c r="DJ585" s="24" t="str">
        <f>IF(DG585&gt;0,WORKDAY(DE585,10),"-")</f>
        <v>-</v>
      </c>
      <c r="DK585" s="5"/>
      <c r="DL585" s="5"/>
      <c r="DM585" s="24" t="str">
        <f>IF(DL585&gt;0,WORKDAY(DI585,10),"-")</f>
        <v>-</v>
      </c>
      <c r="DN585" s="24" t="str">
        <f>IF(DL585&gt;0,WORKDAY(DJ585,10),"-")</f>
        <v>-</v>
      </c>
      <c r="DO585" s="5"/>
      <c r="DP585" s="5"/>
      <c r="DQ585" s="54"/>
      <c r="DR585" s="24" t="str">
        <f>IF(DP585&gt;0,WORKDAY(DM585,10),"-")</f>
        <v>-</v>
      </c>
      <c r="DS585" s="24" t="str">
        <f>IF(DP585&gt;0,WORKDAY(DN585,10),"-")</f>
        <v>-</v>
      </c>
      <c r="DT585" s="5"/>
      <c r="DU585" s="5"/>
      <c r="DV585" s="24" t="str">
        <f>IF(DU585&gt;0,WORKDAY(DR585,10),"-")</f>
        <v>-</v>
      </c>
      <c r="DW585" s="24" t="str">
        <f>IF(DU585&gt;0,WORKDAY(DS585,10),"-")</f>
        <v>-</v>
      </c>
      <c r="DX585" s="5"/>
      <c r="DY585" s="5"/>
      <c r="DZ585" s="54"/>
      <c r="EA585" s="24" t="str">
        <f>IF(DY585&gt;0,WORKDAY(DV585,10),"-")</f>
        <v>-</v>
      </c>
      <c r="EB585" s="24" t="str">
        <f>IF(DY585&gt;0,WORKDAY(DW585,10),"-")</f>
        <v>-</v>
      </c>
      <c r="EC585" s="5"/>
      <c r="ED585" s="5"/>
      <c r="EE585" s="24" t="str">
        <f>IF(ED585&gt;0,WORKDAY(EA585,10),"-")</f>
        <v>-</v>
      </c>
      <c r="EF585" s="24" t="str">
        <f>IF(ED585&gt;0,WORKDAY(EB585,10),"-")</f>
        <v>-</v>
      </c>
      <c r="EG585" s="5"/>
      <c r="EH585" s="5"/>
      <c r="EI585" s="54"/>
      <c r="EJ585" s="24" t="str">
        <f>IF(EH585&gt;0,WORKDAY(EE585,10),"-")</f>
        <v>-</v>
      </c>
      <c r="EK585" s="24" t="str">
        <f>IF(EH585&gt;0,WORKDAY(EF585,10),"-")</f>
        <v>-</v>
      </c>
      <c r="EL585" s="5"/>
      <c r="EM585" s="5"/>
      <c r="EN585" s="24" t="str">
        <f>IF(EM585&gt;0,WORKDAY(EJ585,10),"-")</f>
        <v>-</v>
      </c>
      <c r="EO585" s="24" t="str">
        <f>IF(EM585&gt;0,WORKDAY(EK585,10),"-")</f>
        <v>-</v>
      </c>
      <c r="EP585" s="5"/>
      <c r="EQ585" s="5"/>
      <c r="ER585" s="54"/>
      <c r="ES585" s="54"/>
      <c r="ET585" s="54"/>
      <c r="EU585" s="54"/>
      <c r="EV585" s="54"/>
      <c r="EW585" s="24"/>
      <c r="EX585" s="24"/>
      <c r="EY585" s="167"/>
      <c r="EZ585" s="167"/>
      <c r="FA585" s="193"/>
      <c r="FB585" s="214">
        <v>44232</v>
      </c>
      <c r="FC585" s="214">
        <f ca="1">IF(BK585&gt;0,IF(DC585&gt;0,WORKDAY(DB585,20),IF(CT585&gt;0,WORKDAY(CS585,30),IF(CO585&gt;0,WORKDAY(CN585,40),FB585))),"-")</f>
        <v>44232</v>
      </c>
      <c r="FD585" s="167"/>
      <c r="FE585" s="167"/>
      <c r="FF585" s="24" t="str">
        <f>IF(FE585&gt;0,WORKDAY(FB585,10),"-")</f>
        <v>-</v>
      </c>
      <c r="FG585" s="24" t="str">
        <f>IF(FE585&gt;0,WORKDAY(FC585,10),"-")</f>
        <v>-</v>
      </c>
      <c r="FH585" s="5"/>
      <c r="FI585" s="5"/>
      <c r="FJ585" s="34"/>
      <c r="FK585" s="24"/>
      <c r="FL585" s="24">
        <f>FK585</f>
        <v>0</v>
      </c>
      <c r="FM585" s="5"/>
      <c r="FN585" s="5"/>
      <c r="FO585" s="24" t="str">
        <f>IF(FN585&gt;0,WORKDAY(FK585,10),"-")</f>
        <v>-</v>
      </c>
      <c r="FP585" s="24" t="str">
        <f>IF(FN585&gt;0,WORKDAY(FL585,10),"-")</f>
        <v>-</v>
      </c>
      <c r="FQ585" s="5"/>
      <c r="FR585" s="5"/>
      <c r="FS585" s="54"/>
      <c r="FT585" s="24"/>
      <c r="FU585" s="24">
        <f>FT585</f>
        <v>0</v>
      </c>
      <c r="FV585" s="5"/>
      <c r="FW585" s="5"/>
      <c r="FX585" s="24" t="str">
        <f>IF(FW585&gt;0,WORKDAY(FT585,10),"-")</f>
        <v>-</v>
      </c>
      <c r="FY585" s="24" t="str">
        <f>IF(FW585&gt;0,WORKDAY(FU585,10),"-")</f>
        <v>-</v>
      </c>
      <c r="FZ585" s="5"/>
      <c r="GA585" s="5"/>
      <c r="GB585" s="54"/>
      <c r="GC585" s="54"/>
      <c r="GD585" s="54"/>
      <c r="GE585" s="54"/>
      <c r="GF585" s="54"/>
      <c r="GG585" s="54"/>
      <c r="GH585" s="54"/>
      <c r="GI585" s="54"/>
      <c r="GJ585" s="54"/>
      <c r="GK585" s="54"/>
      <c r="GL585" s="54"/>
      <c r="GM585" s="54"/>
      <c r="GN585" s="54"/>
      <c r="GO585" s="54"/>
      <c r="GP585" s="54"/>
      <c r="GQ585" s="54"/>
      <c r="GR585" s="54"/>
      <c r="GS585" s="54"/>
      <c r="GT585" s="54"/>
      <c r="GU585" s="54"/>
      <c r="GV585" s="54"/>
      <c r="GW585" s="54"/>
      <c r="GX585" s="54"/>
      <c r="GY585" s="54"/>
      <c r="GZ585" s="193"/>
      <c r="HA585" s="54"/>
      <c r="HB585" s="54"/>
      <c r="HC585" s="54"/>
      <c r="HD585" s="34">
        <f t="shared" ca="1" si="488"/>
        <v>1</v>
      </c>
      <c r="HE585" s="25">
        <f t="shared" ca="1" si="546"/>
        <v>6.8389057750759875E-4</v>
      </c>
      <c r="HF585" s="25">
        <f t="shared" ca="1" si="547"/>
        <v>1.5197568389057751E-3</v>
      </c>
      <c r="HG585" s="25">
        <f t="shared" ca="1" si="548"/>
        <v>9.0543259557344079E-4</v>
      </c>
      <c r="HH585" s="25">
        <f t="shared" ca="1" si="549"/>
        <v>2.012072434607646E-3</v>
      </c>
      <c r="HI585" s="25"/>
      <c r="HJ585" s="25"/>
      <c r="HK585" s="5"/>
      <c r="HL585" s="24">
        <f t="shared" ca="1" si="523"/>
        <v>44251</v>
      </c>
      <c r="HM585" s="107"/>
      <c r="HO585" s="204" t="str">
        <f t="shared" si="489"/>
        <v>ожидание A1</v>
      </c>
      <c r="HP585" s="204" t="str">
        <f t="shared" si="490"/>
        <v>не выгружено 00</v>
      </c>
      <c r="HQ585" s="182" t="str">
        <f t="shared" si="491"/>
        <v>выгружено A1</v>
      </c>
      <c r="HR585" s="182" t="str">
        <f t="shared" si="492"/>
        <v>ожидание A1</v>
      </c>
      <c r="HS585" s="182" t="b">
        <f t="shared" si="493"/>
        <v>0</v>
      </c>
      <c r="HT585" s="182" t="str">
        <f t="shared" si="494"/>
        <v>ожидание замечаний</v>
      </c>
      <c r="HU585" s="182" t="str">
        <f t="shared" si="495"/>
        <v>0055-P2-GA1-CPC-TRM-00663</v>
      </c>
      <c r="HV585" s="191">
        <f t="shared" si="496"/>
        <v>44251</v>
      </c>
      <c r="HW585" s="184" t="str">
        <f t="shared" si="497"/>
        <v>ожидание A1</v>
      </c>
      <c r="HX585" s="191" t="str">
        <f t="shared" si="498"/>
        <v>ожидание A1</v>
      </c>
      <c r="HY585" s="183"/>
      <c r="HZ585" s="182" t="str">
        <f t="shared" si="499"/>
        <v>выгружено</v>
      </c>
      <c r="IA585" s="182" t="str">
        <f t="shared" si="500"/>
        <v>A1</v>
      </c>
      <c r="IB585" s="182" t="str">
        <f t="shared" si="501"/>
        <v>ожидание замечаний к ревизии</v>
      </c>
      <c r="IC585" s="182" t="str">
        <f t="shared" si="502"/>
        <v>A1</v>
      </c>
      <c r="ID585" s="182" t="str">
        <f t="shared" si="503"/>
        <v>A1</v>
      </c>
      <c r="IE585" s="185" t="str">
        <f t="shared" si="504"/>
        <v>1</v>
      </c>
      <c r="IF585" s="135" t="s">
        <v>705</v>
      </c>
      <c r="IG585" s="181">
        <v>1</v>
      </c>
    </row>
    <row r="586" spans="1:289" s="57" customFormat="1" ht="42.75" hidden="1" customHeight="1">
      <c r="A586" s="6"/>
      <c r="B586" s="19" t="s">
        <v>156</v>
      </c>
      <c r="C586" s="19" t="s">
        <v>157</v>
      </c>
      <c r="D586" s="5"/>
      <c r="E586" s="5"/>
      <c r="F586" s="5"/>
      <c r="G586" s="5"/>
      <c r="H586" s="5" t="s">
        <v>727</v>
      </c>
      <c r="I586" s="5" t="s">
        <v>736</v>
      </c>
      <c r="J586" s="5"/>
      <c r="K586" s="5"/>
      <c r="L586" s="5"/>
      <c r="M586" s="5"/>
      <c r="N586" s="5"/>
      <c r="O586" s="5"/>
      <c r="P586" s="5" t="s">
        <v>746</v>
      </c>
      <c r="Q586" s="5" t="s">
        <v>748</v>
      </c>
      <c r="R586" s="5" t="s">
        <v>205</v>
      </c>
      <c r="S586" s="5" t="s">
        <v>357</v>
      </c>
      <c r="T586" s="5" t="s">
        <v>726</v>
      </c>
      <c r="U586" s="5" t="s">
        <v>158</v>
      </c>
      <c r="V586" s="5"/>
      <c r="W586" s="19" t="str">
        <f>CONCATENATE(X586,"-",Y586,"-",Z586,AA586,,AB586,"-",AC586)</f>
        <v>5-20-JUNC-0001</v>
      </c>
      <c r="X586" s="19" t="s">
        <v>755</v>
      </c>
      <c r="Y586" s="19" t="s">
        <v>191</v>
      </c>
      <c r="Z586" s="19" t="s">
        <v>501</v>
      </c>
      <c r="AA586" s="19" t="s">
        <v>307</v>
      </c>
      <c r="AB586" s="19"/>
      <c r="AC586" s="19" t="s">
        <v>188</v>
      </c>
      <c r="AD586" s="5"/>
      <c r="AE586" s="19">
        <v>4</v>
      </c>
      <c r="AF586" s="19" t="s">
        <v>180</v>
      </c>
      <c r="AG586" s="19" t="s">
        <v>191</v>
      </c>
      <c r="AH586" s="19">
        <v>501</v>
      </c>
      <c r="AI586" s="19" t="s">
        <v>221</v>
      </c>
      <c r="AJ586" s="5"/>
      <c r="AK586" s="5"/>
      <c r="AL586" s="5" t="s">
        <v>123</v>
      </c>
      <c r="AM586" s="5"/>
      <c r="AN586" s="5" t="s">
        <v>546</v>
      </c>
      <c r="AO586" s="5" t="str">
        <f>CONCATENATE("0055-",B586,"-",C586,"-","4",".",AE586,".",AF586,".",AG586,".",AH586,"-",AL586,".",AN586,"-",AI586)</f>
        <v>0055-CPC-GA1-4.4.3.20.501-ASK1.JH-0005</v>
      </c>
      <c r="AP586" s="5" t="str">
        <f>CONCATENATE("0055-",B586,"-",C586,"-","4",".",AE586,".",AF586,".",AG586,".",AH586,"-",AL586,"-",AN586,"-",AI586,"_",BD586,"_",U586)</f>
        <v>0055-CPC-GA1-4.4.3.20.501-ASK1-JH-0005_-_ER</v>
      </c>
      <c r="AQ586" s="13" t="s">
        <v>538</v>
      </c>
      <c r="AR586" s="13" t="s">
        <v>527</v>
      </c>
      <c r="AS586" s="13"/>
      <c r="AT586" s="13"/>
      <c r="AU586" s="13" t="s">
        <v>286</v>
      </c>
      <c r="AV586" s="13" t="s">
        <v>287</v>
      </c>
      <c r="AW586" s="13" t="str">
        <f>CONCATENATE(AQ586," ",AS586,CHAR(10),W586,CHAR(10),AU586)</f>
        <v>Combined Network Cabinet 
5-20-JUNC-0001
Passport</v>
      </c>
      <c r="AX586" s="13" t="str">
        <f>CONCATENATE(AR586," ",AT586,CHAR(10),W586,CHAR(10),AV586)</f>
        <v>Шкаф коммуникационный комбинированный 
5-20-JUNC-0001
Паспорт</v>
      </c>
      <c r="AY586" s="5"/>
      <c r="AZ586" s="5" t="s">
        <v>490</v>
      </c>
      <c r="BA586" s="5" t="s">
        <v>489</v>
      </c>
      <c r="BB586" s="5" t="str">
        <f>IF(FW586&gt;0,"02",IF(FN586&gt;0,"01",IF(FE586&gt;0,"00",IF(EM586&gt;0,"G1",IF(ED586&gt;0,"F1",IF(DU586&gt;0,"E1",IF(DL586&gt;0,"D1",IF(DC586&gt;0,"C1",IF(CT586&gt;0,"B1",IF(BM586&gt;0,"A1","-"))))))))))</f>
        <v>-</v>
      </c>
      <c r="BC586" s="167" t="str">
        <f t="shared" si="550"/>
        <v>-</v>
      </c>
      <c r="BD586" s="5" t="str">
        <f t="shared" si="531"/>
        <v>-</v>
      </c>
      <c r="BE586" s="5"/>
      <c r="BF586" s="5"/>
      <c r="BG586" s="12"/>
      <c r="BH586" s="5"/>
      <c r="BI586" s="5"/>
      <c r="BJ586" s="54">
        <f>FB586-(28+15)</f>
        <v>44227</v>
      </c>
      <c r="BK586" s="54">
        <f ca="1">IF(BM586&gt;0,BL586,IF(BJ586&lt;TODAY(),WORKDAY(TODAY(),10),BJ586))</f>
        <v>44294</v>
      </c>
      <c r="BL586" s="54"/>
      <c r="BM586" s="5"/>
      <c r="BN586" s="167"/>
      <c r="BO586" s="167"/>
      <c r="BP586" s="167"/>
      <c r="BQ586" s="167"/>
      <c r="BR586" s="157"/>
      <c r="BS586" s="157"/>
      <c r="BT586" s="157"/>
      <c r="BU586" s="157"/>
      <c r="BV586" s="157"/>
      <c r="BW586" s="147"/>
      <c r="BX586" s="147"/>
      <c r="BY586" s="147"/>
      <c r="BZ586" s="147"/>
      <c r="CA586" s="147"/>
      <c r="CB586" s="125"/>
      <c r="CC586" s="125"/>
      <c r="CD586" s="125"/>
      <c r="CE586" s="125"/>
      <c r="CF586" s="125"/>
      <c r="CG586" s="125"/>
      <c r="CH586" s="125"/>
      <c r="CI586" s="125"/>
      <c r="CJ586" s="125"/>
      <c r="CK586" s="125"/>
      <c r="CL586" s="24">
        <f>WORKDAY(BJ586,20)</f>
        <v>44253</v>
      </c>
      <c r="CM586" s="24" t="str">
        <f>IF(BM586&gt;0,WORKDAY(BK586,10),"-")</f>
        <v>-</v>
      </c>
      <c r="CN586" s="54"/>
      <c r="CO586" s="117"/>
      <c r="CP586" s="34">
        <v>3</v>
      </c>
      <c r="CQ586" s="24">
        <f>WORKDAY(CL586,10)</f>
        <v>44267</v>
      </c>
      <c r="CR586" s="24" t="str">
        <f>IF(CO586&gt;0,WORKDAY(CM586,10),"-")</f>
        <v>-</v>
      </c>
      <c r="CS586" s="54"/>
      <c r="CT586" s="5"/>
      <c r="CU586" s="24" t="str">
        <f>IF(CT586&gt;0,WORKDAY(CQ586,10),"-")</f>
        <v>-</v>
      </c>
      <c r="CV586" s="24" t="str">
        <f>IF(CT586&gt;0,WORKDAY(CR586,10),"-")</f>
        <v>-</v>
      </c>
      <c r="CW586" s="54"/>
      <c r="CX586" s="5"/>
      <c r="CY586" s="34"/>
      <c r="CZ586" s="24" t="str">
        <f>IF(CX586&gt;0,WORKDAY(CU586,10),"-")</f>
        <v>-</v>
      </c>
      <c r="DA586" s="24" t="str">
        <f>IF(CX586&gt;0,WORKDAY(CV586,10),"-")</f>
        <v>-</v>
      </c>
      <c r="DB586" s="24"/>
      <c r="DC586" s="5"/>
      <c r="DD586" s="24" t="str">
        <f>IF(DC586&gt;0,WORKDAY(CZ586,10),"-")</f>
        <v>-</v>
      </c>
      <c r="DE586" s="24" t="str">
        <f>IF(DC586&gt;0,WORKDAY(DA586,10),"-")</f>
        <v>-</v>
      </c>
      <c r="DF586" s="5"/>
      <c r="DG586" s="5"/>
      <c r="DH586" s="54"/>
      <c r="DI586" s="24" t="str">
        <f>IF(DG586&gt;0,WORKDAY(DD586,10),"-")</f>
        <v>-</v>
      </c>
      <c r="DJ586" s="24" t="str">
        <f>IF(DG586&gt;0,WORKDAY(DE586,10),"-")</f>
        <v>-</v>
      </c>
      <c r="DK586" s="5"/>
      <c r="DL586" s="5"/>
      <c r="DM586" s="24" t="str">
        <f>IF(DL586&gt;0,WORKDAY(DI586,10),"-")</f>
        <v>-</v>
      </c>
      <c r="DN586" s="24" t="str">
        <f>IF(DL586&gt;0,WORKDAY(DJ586,10),"-")</f>
        <v>-</v>
      </c>
      <c r="DO586" s="5"/>
      <c r="DP586" s="5"/>
      <c r="DQ586" s="54"/>
      <c r="DR586" s="24" t="str">
        <f>IF(DP586&gt;0,WORKDAY(DM586,10),"-")</f>
        <v>-</v>
      </c>
      <c r="DS586" s="24" t="str">
        <f>IF(DP586&gt;0,WORKDAY(DN586,10),"-")</f>
        <v>-</v>
      </c>
      <c r="DT586" s="5"/>
      <c r="DU586" s="5"/>
      <c r="DV586" s="24" t="str">
        <f>IF(DU586&gt;0,WORKDAY(DR586,10),"-")</f>
        <v>-</v>
      </c>
      <c r="DW586" s="24" t="str">
        <f>IF(DU586&gt;0,WORKDAY(DS586,10),"-")</f>
        <v>-</v>
      </c>
      <c r="DX586" s="5"/>
      <c r="DY586" s="5"/>
      <c r="DZ586" s="54"/>
      <c r="EA586" s="24" t="str">
        <f>IF(DY586&gt;0,WORKDAY(DV586,10),"-")</f>
        <v>-</v>
      </c>
      <c r="EB586" s="24" t="str">
        <f>IF(DY586&gt;0,WORKDAY(DW586,10),"-")</f>
        <v>-</v>
      </c>
      <c r="EC586" s="5"/>
      <c r="ED586" s="5"/>
      <c r="EE586" s="24" t="str">
        <f>IF(ED586&gt;0,WORKDAY(EA586,10),"-")</f>
        <v>-</v>
      </c>
      <c r="EF586" s="24" t="str">
        <f>IF(ED586&gt;0,WORKDAY(EB586,10),"-")</f>
        <v>-</v>
      </c>
      <c r="EG586" s="5"/>
      <c r="EH586" s="5"/>
      <c r="EI586" s="54"/>
      <c r="EJ586" s="24" t="str">
        <f>IF(EH586&gt;0,WORKDAY(EE586,10),"-")</f>
        <v>-</v>
      </c>
      <c r="EK586" s="24" t="str">
        <f>IF(EH586&gt;0,WORKDAY(EF586,10),"-")</f>
        <v>-</v>
      </c>
      <c r="EL586" s="5"/>
      <c r="EM586" s="5"/>
      <c r="EN586" s="24" t="str">
        <f>IF(EM586&gt;0,WORKDAY(EJ586,10),"-")</f>
        <v>-</v>
      </c>
      <c r="EO586" s="24" t="str">
        <f>IF(EM586&gt;0,WORKDAY(EK586,10),"-")</f>
        <v>-</v>
      </c>
      <c r="EP586" s="5"/>
      <c r="EQ586" s="5"/>
      <c r="ER586" s="54"/>
      <c r="ES586" s="54"/>
      <c r="ET586" s="54"/>
      <c r="EU586" s="54"/>
      <c r="EV586" s="54"/>
      <c r="EW586" s="24"/>
      <c r="EX586" s="24"/>
      <c r="EY586" s="167"/>
      <c r="EZ586" s="167"/>
      <c r="FA586" s="193"/>
      <c r="FB586" s="24">
        <v>44270</v>
      </c>
      <c r="FC586" s="24">
        <f ca="1">IF(BK586&gt;0,IF(DC586&gt;0,WORKDAY(DB586,20),IF(CT586&gt;0,WORKDAY(CS586,30),IF(CO586&gt;0,WORKDAY(CN586,40),FB586))),"-")</f>
        <v>44270</v>
      </c>
      <c r="FD586" s="167"/>
      <c r="FE586" s="167"/>
      <c r="FF586" s="24" t="str">
        <f>IF(FE586&gt;0,WORKDAY(FB586,10),"-")</f>
        <v>-</v>
      </c>
      <c r="FG586" s="24" t="str">
        <f>IF(FE586&gt;0,WORKDAY(FC586,10),"-")</f>
        <v>-</v>
      </c>
      <c r="FH586" s="167"/>
      <c r="FI586" s="167"/>
      <c r="FJ586" s="34">
        <v>1</v>
      </c>
      <c r="FK586" s="24"/>
      <c r="FL586" s="24">
        <f>FK586</f>
        <v>0</v>
      </c>
      <c r="FM586" s="5"/>
      <c r="FN586" s="5"/>
      <c r="FO586" s="24" t="str">
        <f>IF(FN586&gt;0,WORKDAY(FK586,10),"-")</f>
        <v>-</v>
      </c>
      <c r="FP586" s="24" t="str">
        <f>IF(FN586&gt;0,WORKDAY(FL586,10),"-")</f>
        <v>-</v>
      </c>
      <c r="FQ586" s="5"/>
      <c r="FR586" s="5"/>
      <c r="FS586" s="54"/>
      <c r="FT586" s="24"/>
      <c r="FU586" s="24">
        <f>FT586</f>
        <v>0</v>
      </c>
      <c r="FV586" s="5"/>
      <c r="FW586" s="5"/>
      <c r="FX586" s="24" t="str">
        <f>IF(FW586&gt;0,WORKDAY(FT586,10),"-")</f>
        <v>-</v>
      </c>
      <c r="FY586" s="24" t="str">
        <f>IF(FW586&gt;0,WORKDAY(FU586,10),"-")</f>
        <v>-</v>
      </c>
      <c r="FZ586" s="5"/>
      <c r="GA586" s="5"/>
      <c r="GB586" s="54"/>
      <c r="GC586" s="54"/>
      <c r="GD586" s="54"/>
      <c r="GE586" s="54"/>
      <c r="GF586" s="54"/>
      <c r="GG586" s="54"/>
      <c r="GH586" s="54"/>
      <c r="GI586" s="54"/>
      <c r="GJ586" s="54"/>
      <c r="GK586" s="54"/>
      <c r="GL586" s="54"/>
      <c r="GM586" s="54"/>
      <c r="GN586" s="54"/>
      <c r="GO586" s="54"/>
      <c r="GP586" s="54"/>
      <c r="GQ586" s="54"/>
      <c r="GR586" s="54"/>
      <c r="GS586" s="54"/>
      <c r="GT586" s="54"/>
      <c r="GU586" s="54"/>
      <c r="GV586" s="54"/>
      <c r="GW586" s="54"/>
      <c r="GX586" s="54"/>
      <c r="GY586" s="54"/>
      <c r="GZ586" s="193"/>
      <c r="HA586" s="54"/>
      <c r="HB586" s="54"/>
      <c r="HC586" s="54"/>
      <c r="HD586" s="34">
        <f t="shared" ref="HD586:HD625" ca="1" si="551">IF(AZ586="аннулирован / VOID",0,IF(BK586&gt;0,1,0))</f>
        <v>1</v>
      </c>
      <c r="HE586" s="25">
        <f t="shared" si="546"/>
        <v>0</v>
      </c>
      <c r="HF586" s="25">
        <f t="shared" ca="1" si="547"/>
        <v>1.5197568389057751E-3</v>
      </c>
      <c r="HG586" s="25">
        <f t="shared" si="548"/>
        <v>0</v>
      </c>
      <c r="HH586" s="25">
        <f t="shared" ca="1" si="549"/>
        <v>2.012072434607646E-3</v>
      </c>
      <c r="HI586" s="25"/>
      <c r="HJ586" s="25"/>
      <c r="HK586" s="5"/>
      <c r="HL586" s="24" t="str">
        <f t="shared" ca="1" si="523"/>
        <v>-</v>
      </c>
      <c r="HM586" s="107"/>
      <c r="HO586" s="204" t="str">
        <f t="shared" si="489"/>
        <v>не выгружено A1</v>
      </c>
      <c r="HP586" s="204" t="str">
        <f t="shared" si="490"/>
        <v>не выгружено 00</v>
      </c>
      <c r="HQ586" s="182" t="str">
        <f t="shared" si="491"/>
        <v>не выгружено A1</v>
      </c>
      <c r="HR586" s="182" t="str">
        <f t="shared" si="492"/>
        <v>не выгружено A1</v>
      </c>
      <c r="HS586" s="182" t="b">
        <f t="shared" si="493"/>
        <v>0</v>
      </c>
      <c r="HT586" s="182" t="str">
        <f t="shared" si="494"/>
        <v>не выгружено A1</v>
      </c>
      <c r="HU586" s="182" t="str">
        <f t="shared" si="495"/>
        <v>не выгружено A1</v>
      </c>
      <c r="HV586" s="191" t="str">
        <f t="shared" si="496"/>
        <v>не выгружено A1</v>
      </c>
      <c r="HW586" s="184" t="str">
        <f t="shared" si="497"/>
        <v>не выгружено A1</v>
      </c>
      <c r="HX586" s="191" t="str">
        <f t="shared" si="498"/>
        <v>не выгружено A1</v>
      </c>
      <c r="HY586" s="183"/>
      <c r="HZ586" s="182" t="str">
        <f t="shared" si="499"/>
        <v>не выгружено</v>
      </c>
      <c r="IA586" s="182" t="str">
        <f t="shared" si="500"/>
        <v>A1</v>
      </c>
      <c r="IB586" s="182" t="str">
        <f t="shared" si="501"/>
        <v>не выгружено</v>
      </c>
      <c r="IC586" s="182" t="str">
        <f t="shared" si="502"/>
        <v>A1</v>
      </c>
      <c r="ID586" s="182" t="str">
        <f t="shared" si="503"/>
        <v>A1</v>
      </c>
      <c r="IE586" s="185" t="str">
        <f t="shared" si="504"/>
        <v>выгрузить A1</v>
      </c>
      <c r="IF586" s="135" t="s">
        <v>705</v>
      </c>
      <c r="IG586" s="181">
        <v>1</v>
      </c>
    </row>
    <row r="587" spans="1:289" s="87" customFormat="1" ht="15" hidden="1" customHeight="1">
      <c r="A587" s="17"/>
      <c r="B587" s="20"/>
      <c r="C587" s="20"/>
      <c r="D587" s="18"/>
      <c r="E587" s="18"/>
      <c r="F587" s="18"/>
      <c r="G587" s="18"/>
      <c r="H587" s="18"/>
      <c r="I587" s="18"/>
      <c r="J587" s="18"/>
      <c r="K587" s="18"/>
      <c r="L587" s="18"/>
      <c r="M587" s="18"/>
      <c r="N587" s="18"/>
      <c r="O587" s="18"/>
      <c r="P587" s="18"/>
      <c r="Q587" s="18"/>
      <c r="R587" s="18"/>
      <c r="S587" s="18"/>
      <c r="T587" s="18"/>
      <c r="U587" s="18"/>
      <c r="V587" s="18"/>
      <c r="W587" s="20"/>
      <c r="X587" s="20"/>
      <c r="Y587" s="20"/>
      <c r="Z587" s="20"/>
      <c r="AA587" s="20"/>
      <c r="AB587" s="20"/>
      <c r="AC587" s="20"/>
      <c r="AD587" s="18"/>
      <c r="AE587" s="20"/>
      <c r="AF587" s="20"/>
      <c r="AG587" s="20"/>
      <c r="AH587" s="20"/>
      <c r="AI587" s="20"/>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71"/>
      <c r="BO587" s="171"/>
      <c r="BP587" s="171"/>
      <c r="BQ587" s="171"/>
      <c r="BR587" s="161"/>
      <c r="BS587" s="161"/>
      <c r="BT587" s="161"/>
      <c r="BU587" s="161"/>
      <c r="BV587" s="161"/>
      <c r="BW587" s="151"/>
      <c r="BX587" s="151"/>
      <c r="BY587" s="151"/>
      <c r="BZ587" s="151"/>
      <c r="CA587" s="151"/>
      <c r="CB587" s="129"/>
      <c r="CC587" s="129"/>
      <c r="CD587" s="129"/>
      <c r="CE587" s="129"/>
      <c r="CF587" s="129"/>
      <c r="CG587" s="129"/>
      <c r="CH587" s="129"/>
      <c r="CI587" s="129"/>
      <c r="CJ587" s="129"/>
      <c r="CK587" s="129"/>
      <c r="CL587" s="18"/>
      <c r="CM587" s="18"/>
      <c r="CN587" s="18"/>
      <c r="CO587" s="118"/>
      <c r="CP587" s="48"/>
      <c r="CQ587" s="18"/>
      <c r="CR587" s="18"/>
      <c r="CS587" s="18"/>
      <c r="CT587" s="18"/>
      <c r="CU587" s="18"/>
      <c r="CV587" s="18"/>
      <c r="CW587" s="18"/>
      <c r="CX587" s="18"/>
      <c r="CY587" s="34"/>
      <c r="CZ587" s="18"/>
      <c r="DA587" s="18"/>
      <c r="DB587" s="18"/>
      <c r="DC587" s="18"/>
      <c r="DD587" s="18"/>
      <c r="DE587" s="18"/>
      <c r="DF587" s="18"/>
      <c r="DG587" s="18"/>
      <c r="DH587" s="45"/>
      <c r="DI587" s="18"/>
      <c r="DJ587" s="18"/>
      <c r="DK587" s="18"/>
      <c r="DL587" s="18"/>
      <c r="DM587" s="18"/>
      <c r="DN587" s="18"/>
      <c r="DO587" s="18"/>
      <c r="DP587" s="18"/>
      <c r="DQ587" s="45"/>
      <c r="DR587" s="18"/>
      <c r="DS587" s="18"/>
      <c r="DT587" s="18"/>
      <c r="DU587" s="18"/>
      <c r="DV587" s="18"/>
      <c r="DW587" s="18"/>
      <c r="DX587" s="18"/>
      <c r="DY587" s="18"/>
      <c r="DZ587" s="45"/>
      <c r="EA587" s="18"/>
      <c r="EB587" s="18"/>
      <c r="EC587" s="18"/>
      <c r="ED587" s="18"/>
      <c r="EE587" s="18"/>
      <c r="EF587" s="18"/>
      <c r="EG587" s="18"/>
      <c r="EH587" s="18"/>
      <c r="EI587" s="45"/>
      <c r="EJ587" s="18"/>
      <c r="EK587" s="18"/>
      <c r="EL587" s="18"/>
      <c r="EM587" s="18"/>
      <c r="EN587" s="18"/>
      <c r="EO587" s="18"/>
      <c r="EP587" s="18"/>
      <c r="EQ587" s="18"/>
      <c r="ER587" s="45"/>
      <c r="ES587" s="110"/>
      <c r="ET587" s="110"/>
      <c r="EU587" s="110"/>
      <c r="EV587" s="110"/>
      <c r="EW587" s="192"/>
      <c r="EX587" s="192"/>
      <c r="EY587" s="192"/>
      <c r="EZ587" s="192"/>
      <c r="FA587" s="199"/>
      <c r="FB587" s="18"/>
      <c r="FC587" s="18"/>
      <c r="FD587" s="18"/>
      <c r="FE587" s="18"/>
      <c r="FF587" s="18"/>
      <c r="FG587" s="18"/>
      <c r="FH587" s="18"/>
      <c r="FI587" s="18"/>
      <c r="FJ587" s="34"/>
      <c r="FK587" s="18"/>
      <c r="FL587" s="18"/>
      <c r="FM587" s="18"/>
      <c r="FN587" s="18"/>
      <c r="FO587" s="18"/>
      <c r="FP587" s="18"/>
      <c r="FQ587" s="18"/>
      <c r="FR587" s="18"/>
      <c r="FS587" s="45"/>
      <c r="FT587" s="18"/>
      <c r="FU587" s="18"/>
      <c r="FV587" s="18"/>
      <c r="FW587" s="18"/>
      <c r="FX587" s="18"/>
      <c r="FY587" s="18"/>
      <c r="FZ587" s="18"/>
      <c r="GA587" s="18"/>
      <c r="GB587" s="45"/>
      <c r="GC587" s="110"/>
      <c r="GD587" s="110"/>
      <c r="GE587" s="110"/>
      <c r="GF587" s="110"/>
      <c r="GG587" s="110"/>
      <c r="GH587" s="110"/>
      <c r="GI587" s="110"/>
      <c r="GJ587" s="110"/>
      <c r="GK587" s="110"/>
      <c r="GL587" s="110"/>
      <c r="GM587" s="110"/>
      <c r="GN587" s="110"/>
      <c r="GO587" s="110"/>
      <c r="GP587" s="110"/>
      <c r="GQ587" s="110"/>
      <c r="GR587" s="110"/>
      <c r="GS587" s="110"/>
      <c r="GT587" s="110"/>
      <c r="GU587" s="110"/>
      <c r="GV587" s="110"/>
      <c r="GW587" s="110"/>
      <c r="GX587" s="110"/>
      <c r="GY587" s="45"/>
      <c r="GZ587" s="199"/>
      <c r="HA587" s="110"/>
      <c r="HB587" s="110"/>
      <c r="HC587" s="110"/>
      <c r="HD587" s="34">
        <f t="shared" si="551"/>
        <v>0</v>
      </c>
      <c r="HE587" s="25">
        <f t="shared" si="546"/>
        <v>0</v>
      </c>
      <c r="HF587" s="25">
        <f t="shared" si="547"/>
        <v>0</v>
      </c>
      <c r="HG587" s="25">
        <f t="shared" si="548"/>
        <v>0</v>
      </c>
      <c r="HH587" s="25">
        <f t="shared" si="549"/>
        <v>0</v>
      </c>
      <c r="HI587" s="25"/>
      <c r="HJ587" s="18"/>
      <c r="HK587" s="18"/>
      <c r="HL587" s="24" t="str">
        <f t="shared" si="523"/>
        <v>-</v>
      </c>
      <c r="HM587" s="107"/>
      <c r="HN587" s="85"/>
      <c r="HO587" s="204" t="str">
        <f t="shared" ref="HO587:HO626" si="552">IF(AO587="","---/---",(IF(AZ587="аннулирован / VOID","аннулирован / VOID",(IF(EV587&gt;0,(IF(EZ587&gt;0,FA587,"ожидание H1")),(IF(EM587&gt;0,(IF(EQ587&gt;0,ER587,"ожидание G1")),(IF(ED587&gt;0,(IF(EH587&gt;0,EI587,"ожидание F1")),(IF(DU587&gt;0,(IF(DY587&gt;0,DZ587,"ожидание E1")),(IF(DL587&gt;0,(IF(DP587&gt;0,DQ587,"ожидание D1")),(IF(DC587&gt;0,(IF(DG587&gt;0,DH587,"ожидание C1")),(IF(CT587&gt;0,(IF(CX587&gt;0,CY587,"ожидание B1")),(IF(BM587&gt;0,(IF(CO587&gt;0,CP587,"ожидание A1")),"не выгружено A1")))))))))))))))))))</f>
        <v>---/---</v>
      </c>
      <c r="HP587" s="204" t="str">
        <f t="shared" ref="HP587:HP626" si="553">IF(AO587="","---/---",(IF(AZ587="аннулирован / VOID","аннулирован / VOID",(IF(GX587&gt;0,(IF(HB587&gt;0,HC587,"ожидание 05")),(IF(GO587&gt;0,(IF(GS587&gt;0,GT587,"ожидание 04")),(IF(GF587&gt;0,(IF(GJ587&gt;0,GK587,"ожидание 03")),(IF(FW587&gt;0,(IF(GA587&gt;0,GB587,"ожидание 02")),(IF(FN587&gt;0,(IF(FR587&gt;0,FS587,"ожидание 01")),(IF(FE587&gt;0,(IF(FI587&gt;0,FJ587,"ожидание 00")),"не выгружено 00")))))))))))))))</f>
        <v>---/---</v>
      </c>
      <c r="HQ587" s="182" t="str">
        <f t="shared" ref="HQ587:HQ626" si="554">IF(AO587="","---/---",(IF(AZ587="аннулирован / VOID","аннулирован / VOID",(IF(GX587&gt;0,("выгружено 05"),(IF(GO587&gt;0,("выгружено 04"),(IF(GF587&gt;0,("выгружено 03"),(IF(FW587&gt;0,("выгружено 02"),(IF(FN587&gt;0,("выгружено 01"),(IF(FE587&gt;0,("выгружено 00"),((IF(EV587&gt;0,("выгружено H1"),(IF(EM587&gt;0,("выгружено G1"),(IF(ED587&gt;0,("выгружено F1"),(IF(DU587&gt;0,("выгружено E1"),(IF(DL587&gt;0,("выгружено D1"),(IF(DC587&gt;0,("выгружено C1"),(IF(CT587&gt;0,("выгружено B1"),(IF(BM587&gt;0,("выгружено A1"),"не выгружено A1"))))))))))))))))))))))))))))))))</f>
        <v>---/---</v>
      </c>
      <c r="HR587" s="182" t="str">
        <f t="shared" ref="HR587:HR626" si="555">IF(AO587="","---/---",(IF(AZ587="аннулирован / VOID","аннулирован / VOID",(IF(GX587&gt;0,(IF(HB587&gt;0,HC587,"ожидание 05")),(IF(GO587&gt;0,(IF(GS587&gt;0,GT587,"ожидание 04")),(IF(GF587&gt;0,(IF(GJ587&gt;0,GK587,"ожидание 03")),(IF(FW587&gt;0,(IF(GA587&gt;0,GB587,"ожидание 02")),(IF(FN587&gt;0,(IF(FR587&gt;0,FS587,"ожидание 01")),(IF(FE587&gt;0,(IF(FI587&gt;0,FJ587,"ожидание 00")),((IF(EV587&gt;0,(IF(EZ587&gt;0,FA587,"ожидание H1")),(IF(EM587&gt;0,(IF(EQ587&gt;0,ER587,"ожидание G1")),(IF(ED587&gt;0,(IF(EH587&gt;0,EI587,"ожидание F1")),(IF(DU587&gt;0,(IF(DY587&gt;0,DZ587,"ожидание E1")),(IF(DL587&gt;0,(IF(DP587&gt;0,DQ587,"ожидание D1")),(IF(DC587&gt;0,(IF(DG587&gt;0,DH587,"ожидание C1")),(IF(CT587&gt;0,(IF(CX587&gt;0,CY587,"ожидание B1")),(IF(BM587&gt;0,(IF(CO587&gt;0,CP587,"ожидание A1")),"не выгружено A1"))))))))))))))))))))))))))))))))</f>
        <v>---/---</v>
      </c>
      <c r="HS587" s="182" t="b">
        <f t="shared" ref="HS587:HS626" si="556">IF((AND((OR((HQ587="выгружено 05"),(HQ587="выгружено 04"),(HQ587="выгружено 03"),(HQ587="выгружено 02"),(HQ587="выгружено 01"),(HQ587="выгружено 00"))),(OR(HR587=1,HR587=5)))),"Согласовано",IF((AND((OR((HQ587="выгружено 04"),(HQ587="выгружено 03"),(HQ587="выгружено 02"),(HQ587="выгружено 01"),(HQ587="выгружено 00"),(HQ587="выгружено H1"),(HQ587="выгружено G1"),(HQ587="выгружено F1"),(HQ587="выгружено E1"),(HQ587="выгружено D1"),(HQ587="выгружено C1"),(HQ587="выгружено B1"),(HQ587="выгружено A1"))),(OR(HR587=2,HR587=3)))),"Устранить замечания"))</f>
        <v>0</v>
      </c>
      <c r="HT587" s="182" t="str">
        <f t="shared" ref="HT587:HT626" si="557">IF(AO587="","---/---",(IF(AZ587="аннулирован / VOID","аннулирован / VOID",(IF((AND((OR((HQ587="выгружено 05"),(HQ587="выгружено 04"),(HQ587="выгружено 03"),(HQ587="выгружено 02"),(HQ587="выгружено 01"),(HQ587="выгружено 00"))),(OR(HR587=1,HR587=5)))),"Согласовано",IF((AND((OR((HQ587="выгружено 05"),(HQ587="выгружено 04"),(HQ587="выгружено 03"),(HQ587="выгружено 02"),(HQ587="выгружено 01"),(HQ587="выгружено 00"),(HQ587="выгружено H1"),(HQ587="выгружено G1"),(HQ587="выгружено F1"),(HQ587="выгружено E1"),(HQ587="выгружено D1"),(HQ587="выгружено C1"),(HQ587="выгружено B1"),(HQ587="выгружено A1"))),(OR(HR587=2,HR587=3)))),"Устранить замечания",IF((OR((HR587="ожидание 05"),(HR587="ожидание 04"),(HR587="ожидание 03"),(HR587="ожидание 02"),(HR587="ожидание 01"),(HR587="ожидание 00"),(HR587="ожидание H1"),(HR587="ожидание G1"),(HR587="ожидание F1"),(HR587="ожидание E1"),(HR587="ожидание D1"),(HR587="ожидание C1"),(HR587="ожидание B1"),(HR587="ожидание A1"))),"ожидание замечаний",IF((AND((OR((HQ587="выгружено 05"),(HQ587="выгружено 04"),(HQ587="выгружено 03"),(HQ587="выгружено 02"),(HQ587="выгружено 01"),(HQ587="выгружено 00"),(HQ587="выгружено H1"),(HQ587="выгружено G1"),(HQ587="выгружено F1"),(HQ587="выгружено E1"),(HQ587="выгружено D1"),(HQ587="выгружено C1"),(HQ587="выгружено B1"),(HQ587="выгружено A1"))),(OR(HR587=1,HR587=5)))),"Выпустить в 00",(IF(HQ587="не выгружено A1","не выгружено A1"))))))))))</f>
        <v>---/---</v>
      </c>
      <c r="HU587" s="182" t="str">
        <f t="shared" ref="HU587:HU626" si="558">IF(AO587="","---/---",(IF(AZ587="аннулирован / VOID","аннулирован / VOID",(IF(GX587&gt;0,GX587,(IF(GO587&gt;0,GO587,(IF(GF587&gt;0,GF587,(IF(FW587&gt;0,FW587,(IF(FN587&gt;0,FN587,(IF(FE587&gt;0,FE587,((IF(EV587&gt;0,EV587,(IF(EM587&gt;0,EM587,(IF(ED587&gt;0,ED587,(IF(DU587&gt;0,DU587,(IF(DL587&gt;0,DL587,(IF(DC587&gt;0,DC587,(IF(CT587&gt;0,CT587,(IF(BM587&gt;0,BM587,"не выгружено A1"))))))))))))))))))))))))))))))))</f>
        <v>---/---</v>
      </c>
      <c r="HV587" s="191" t="str">
        <f t="shared" ref="HV587:HV626" si="559">IF(AO587="","---/---",(IF(AZ587="аннулирован / VOID","аннулирован / VOID",(IF(GX587&gt;0,GW587,(IF(GO587&gt;0,GN587,(IF(GF587&gt;0,GE587,(IF(FW587&gt;0,FV587,(IF(FN587&gt;0,FM587,(IF(FE587&gt;0,FD587,((IF(EV587&gt;0,EU587,(IF(EM587&gt;0,EL587,(IF(ED587&gt;0,EC587,(IF(DU587&gt;0,DT587,(IF(DL587&gt;0,DK587,(IF(DC587&gt;0,DB587,(IF(CT587&gt;0,CS587,(IF(BM587&gt;0,BL587,"не выгружено A1"))))))))))))))))))))))))))))))))</f>
        <v>---/---</v>
      </c>
      <c r="HW587" s="184" t="str">
        <f t="shared" ref="HW587:HW626" si="560">IF(AO587="","---/---",(IF(AZ587="аннулирован / VOID","аннулирован / VOID",(IF(GX587&gt;0,(IF(HB587&gt;0,HB587,"ожидание 05")),(IF(GO587&gt;0,(IF(GS587&gt;0,GS587,"ожидание 04")),(IF(GF587&gt;0,(IF(GJ587&gt;0,GJ587,"ожидание 03")),(IF(FW587&gt;0,(IF(GA587&gt;0,GA587,"ожидание 02")),(IF(FN587&gt;0,(IF(FR587&gt;0,FR587,"ожидание 01")),(IF(FE587&gt;0,(IF(FI587&gt;0,FI587,"ожидание 00")),((IF(EV587&gt;0,(IF(EZ587&gt;0,EZ587,"ожидание H1")),(IF(EM587&gt;0,(IF(EQ587&gt;0,EQ587,"ожидание G1")),(IF(ED587&gt;0,(IF(EH587&gt;0,EH587,"ожидание F1")),(IF(DU587&gt;0,(IF(DY587&gt;0,DY587,"ожидание E1")),(IF(DL587&gt;0,(IF(DP587&gt;0,DP587,"ожидание D1")),(IF(DC587&gt;0,(IF(DG587&gt;0,DG587,"ожидание C1")),(IF(CT587&gt;0,(IF(CX587&gt;0,CX587,"ожидание B1")),(IF(BM587&gt;0,(IF(CO587&gt;0,CO587,"ожидание A1")),"не выгружено A1"))))))))))))))))))))))))))))))))</f>
        <v>---/---</v>
      </c>
      <c r="HX587" s="191" t="str">
        <f t="shared" ref="HX587:HX626" si="561">IF(AO587="","---/---",(IF(AZ587="аннулирован / VOID","аннулирован / VOID",(IF(GX587&gt;0,(IF(HB587&gt;0,HA587,"ожидание 05")),(IF(GO587&gt;0,(IF(GS587&gt;0,GR587,"ожидание 04")),(IF(GF587&gt;0,(IF(GJ587&gt;0,GI587,"ожидание 03")),(IF(FW587&gt;0,(IF(GA587&gt;0,FZ587,"ожидание 02")),(IF(FN587&gt;0,(IF(FR587&gt;0,FQ587,"ожидание 01")),(IF(FE587&gt;0,(IF(FI587&gt;0,FH587,"ожидание 00")),((IF(EV587&gt;0,(IF(EZ587&gt;0,EY587,"ожидание H1")),(IF(EM587&gt;0,(IF(EQ587&gt;0,EP587,"ожидание G1")),(IF(ED587&gt;0,(IF(EH587&gt;0,EG587,"ожидание F1")),(IF(DU587&gt;0,(IF(DY587&gt;0,DX587,"ожидание E1")),(IF(DL587&gt;0,(IF(DP587&gt;0,DO587,"ожидание D1")),(IF(DC587&gt;0,(IF(DG587&gt;0,DF587,"ожидание C1")),(IF(CT587&gt;0,(IF(CX587&gt;0,CW587,"ожидание B1")),(IF(BM587&gt;0,(IF(CO587&gt;0,CN587,"ожидание A1")),"не выгружено A1"))))))))))))))))))))))))))))))))</f>
        <v>---/---</v>
      </c>
      <c r="HY587" s="183"/>
      <c r="HZ587" s="182" t="str">
        <f t="shared" ref="HZ587:HZ626" si="562">IF(AO587="","---/---",(IF(AZ587="аннулирован / VOID","аннулирован / VOID",(IF(GX587&gt;0,("выгружено"),(IF(GO587&gt;0,("выгружено"),(IF(GF587&gt;0,("выгружено"),(IF(FW587&gt;0,("выгружено"),(IF(FN587&gt;0,("выгружено"),(IF(FE587&gt;0,("выгружено"),((IF(EV587&gt;0,("выгружено"),(IF(EM587&gt;0,("выгружено"),(IF(ED587&gt;0,("выгружено"),(IF(DU587&gt;0,("выгружено"),(IF(DL587&gt;0,("выгружено"),(IF(DC587&gt;0,("выгружено"),(IF(CT587&gt;0,("выгружено"),(IF(BM587&gt;0,("выгружено"),"не выгружено"))))))))))))))))))))))))))))))))</f>
        <v>---/---</v>
      </c>
      <c r="IA587" s="182" t="str">
        <f t="shared" ref="IA587:IA626" si="563">IF(AO587="","---/---",(IF(AZ587="аннулирован / VOID","аннулирован / VOID",(IF(GX587&gt;0,("05"),(IF(GO587&gt;0,("04"),(IF(GF587&gt;0,("03"),(IF(FW587&gt;0,("02"),(IF(FN587&gt;0,("01"),(IF(FE587&gt;0,("00"),((IF(EV587&gt;0,("H1"),(IF(EM587&gt;0,("G1"),(IF(ED587&gt;0,("F1"),(IF(DU587&gt;0,("E1"),(IF(DL587&gt;0,("D1"),(IF(DC587&gt;0,("C1"),(IF(CT587&gt;0,("B1"),(IF(BM587&gt;0,("A1"),"A1"))))))))))))))))))))))))))))))))</f>
        <v>---/---</v>
      </c>
      <c r="IB587" s="182" t="str">
        <f t="shared" ref="IB587:IB626" si="564">IF(AO587="","---/---",(IF(AZ587="аннулирован / VOID","аннулирован / VOID",(IF(GX587&gt;0,(IF(HB587&gt;0,HC587,"ожидание замечаний к ревизии")),(IF(GO587&gt;0,(IF(GS587&gt;0,GT587,"ожидание замечаний к ревизии")),(IF(GF587&gt;0,(IF(GJ587&gt;0,GK587,"ожидание замечаний к ревизии")),(IF(FW587&gt;0,(IF(GA587&gt;0,GB587,"ожидание замечаний к ревизии")),(IF(FN587&gt;0,(IF(FR587&gt;0,FS587,"ожидание замечаний к ревизии")),(IF(FE587&gt;0,(IF(FI587&gt;0,FJ587,"ожидание замечаний к ревизии")),((IF(EV587&gt;0,(IF(EZ587&gt;0,FA587,"ожидание замечаний к ревизии")),(IF(EM587&gt;0,(IF(EQ587&gt;0,ER587,"ожидание замечаний к ревизии")),(IF(ED587&gt;0,(IF(EH587&gt;0,EI587,"ожидание замечаний к ревизии")),(IF(DU587&gt;0,(IF(DY587&gt;0,DZ587,"ожидание замечаний к ревизии")),(IF(DL587&gt;0,(IF(DP587&gt;0,DQ587,"ожидание замечаний к ревизии")),(IF(DC587&gt;0,(IF(DG587&gt;0,DH587,"ожидание замечаний к ревизии")),(IF(CT587&gt;0,(IF(CX587&gt;0,CY587,"ожидание замечаний к ревизии")),(IF(BM587&gt;0,(IF(CO587&gt;0,CP587,"ожидание замечаний к ревизии")),"не выгружено"))))))))))))))))))))))))))))))))</f>
        <v>---/---</v>
      </c>
      <c r="IC587" s="182" t="str">
        <f t="shared" ref="IC587:IC626" si="565">IF(AO587="","---/---",(IF(AZ587="аннулирован / VOID","аннулирован / VOID",(IF(GX587&gt;0,(IF(HB587&gt;0,HC587,"05")),(IF(GO587&gt;0,(IF(GS587&gt;0,GT587,"04")),(IF(GF587&gt;0,(IF(GJ587&gt;0,GK587,"03")),(IF(FW587&gt;0,(IF(GA587&gt;0,GB587,"02")),(IF(FN587&gt;0,(IF(FR587&gt;0,FS587,"01")),(IF(FE587&gt;0,(IF(FI587&gt;0,FJ587,"00")),((IF(EV587&gt;0,(IF(EZ587&gt;0,FA587,"H1")),(IF(EM587&gt;0,(IF(EQ587&gt;0,ER587,"G1")),(IF(ED587&gt;0,(IF(EH587&gt;0,EI587,"F1")),(IF(DU587&gt;0,(IF(DY587&gt;0,DZ587,"E1")),(IF(DL587&gt;0,(IF(DP587&gt;0,DQ587,"D1")),(IF(DC587&gt;0,(IF(DG587&gt;0,DH587,"C1")),(IF(CT587&gt;0,(IF(CX587&gt;0,CY587,"B1")),(IF(BM587&gt;0,(IF(CO587&gt;0,CP587,"A1")),"A1"))))))))))))))))))))))))))))))))</f>
        <v>---/---</v>
      </c>
      <c r="ID587" s="182" t="str">
        <f t="shared" ref="ID587:ID626" si="566">IF(AO587="","---/---",(IF(AZ587="аннулирован / VOID","аннулирован / VOID",(IF(GX587&gt;0,(IF(HB587&gt;0,HC587,"05")),(IF(GO587&gt;0,(IF(GS587&gt;0,GT587,"04")),(IF(GF587&gt;0,(IF(GJ587&gt;0,GK587,"03")),(IF(FW587&gt;0,(IF(GA587&gt;0,GB587,"02")),(IF(FN587&gt;0,(IF(FR587&gt;0,FS587,"01")),(IF(FE587&gt;0,(IF(FI587&gt;0,FJ587,"00")),((IF(EV587&gt;0,(IF(EZ587&gt;0,FA587,"H1")),(IF(EM587&gt;0,(IF(EQ587&gt;0,ER587,"G1")),(IF(ED587&gt;0,(IF(EH587&gt;0,EI587,"F1")),(IF(DU587&gt;0,(IF(DY587&gt;0,DZ587,"E1")),(IF(DL587&gt;0,(IF(DP587&gt;0,DQ587,"D1")),(IF(DC587&gt;0,(IF(DG587&gt;0,DH587,"C1")),(IF(CT587&gt;0,(IF(CX587&gt;0,CY587,"B1")),(IF(BM587&gt;0,(IF(CO587&gt;0,CP587,"A1")),"A1"))))))))))))))))))))))))))))))))</f>
        <v>---/---</v>
      </c>
      <c r="IE587" s="185" t="str">
        <f t="shared" ref="IE587:IE626" si="567">IF(AO587="","---/---",(IF(AZ587="аннулирован / VOID","аннулирован / VOID",(IF(BM587&gt;0,"1","выгрузить A1")))))</f>
        <v>---/---</v>
      </c>
      <c r="IF587" s="135" t="s">
        <v>717</v>
      </c>
      <c r="IG587" s="181">
        <v>1</v>
      </c>
      <c r="IH587" s="85"/>
      <c r="II587" s="85"/>
      <c r="IJ587" s="85"/>
      <c r="IK587" s="85"/>
      <c r="IL587" s="85"/>
      <c r="IM587" s="85"/>
      <c r="IN587" s="85"/>
      <c r="IO587" s="85"/>
      <c r="IP587" s="85"/>
      <c r="IQ587" s="85"/>
      <c r="IR587" s="85"/>
      <c r="IS587" s="85"/>
      <c r="IT587" s="85"/>
      <c r="IU587" s="85"/>
      <c r="IV587" s="85"/>
      <c r="IW587" s="85"/>
      <c r="IX587" s="85"/>
      <c r="IY587" s="85"/>
      <c r="IZ587" s="85"/>
      <c r="JA587" s="85"/>
      <c r="JB587" s="85"/>
      <c r="JC587" s="85"/>
      <c r="JD587" s="85"/>
      <c r="JE587" s="85"/>
      <c r="JF587" s="85"/>
      <c r="JG587" s="85"/>
      <c r="JH587" s="85"/>
      <c r="JI587" s="85"/>
      <c r="JJ587" s="85"/>
      <c r="JK587" s="85"/>
      <c r="JL587" s="85"/>
      <c r="JM587" s="85"/>
      <c r="JN587" s="85"/>
      <c r="JO587" s="85"/>
      <c r="JP587" s="85"/>
      <c r="JQ587" s="85"/>
      <c r="JR587" s="85"/>
      <c r="JS587" s="85"/>
      <c r="JT587" s="85"/>
      <c r="JU587" s="85"/>
      <c r="JV587" s="85"/>
      <c r="JW587" s="85"/>
      <c r="JX587" s="85"/>
      <c r="JY587" s="85"/>
      <c r="JZ587" s="85"/>
      <c r="KA587" s="85"/>
      <c r="KB587" s="85"/>
      <c r="KC587" s="85"/>
    </row>
    <row r="588" spans="1:289" s="57" customFormat="1" ht="33.75" hidden="1" customHeight="1">
      <c r="A588" s="17"/>
      <c r="B588" s="20"/>
      <c r="C588" s="20"/>
      <c r="D588" s="18"/>
      <c r="E588" s="18"/>
      <c r="F588" s="18"/>
      <c r="G588" s="18"/>
      <c r="H588" s="18"/>
      <c r="I588" s="18"/>
      <c r="J588" s="18"/>
      <c r="K588" s="18"/>
      <c r="L588" s="18"/>
      <c r="M588" s="18"/>
      <c r="N588" s="18"/>
      <c r="O588" s="18"/>
      <c r="P588" s="18"/>
      <c r="Q588" s="18"/>
      <c r="R588" s="18"/>
      <c r="S588" s="18"/>
      <c r="T588" s="18"/>
      <c r="U588" s="18"/>
      <c r="V588" s="18"/>
      <c r="W588" s="20"/>
      <c r="X588" s="20"/>
      <c r="Y588" s="20"/>
      <c r="Z588" s="20"/>
      <c r="AA588" s="20"/>
      <c r="AB588" s="20"/>
      <c r="AC588" s="20"/>
      <c r="AD588" s="18"/>
      <c r="AE588" s="20"/>
      <c r="AF588" s="20"/>
      <c r="AG588" s="20"/>
      <c r="AH588" s="20"/>
      <c r="AI588" s="20"/>
      <c r="AJ588" s="18"/>
      <c r="AK588" s="18"/>
      <c r="AL588" s="18"/>
      <c r="AM588" s="18"/>
      <c r="AN588" s="18"/>
      <c r="AO588" s="18"/>
      <c r="AP588" s="18"/>
      <c r="AQ588" s="39" t="s">
        <v>728</v>
      </c>
      <c r="AR588" s="39" t="s">
        <v>737</v>
      </c>
      <c r="AS588" s="39"/>
      <c r="AT588" s="39"/>
      <c r="AU588" s="39" t="s">
        <v>729</v>
      </c>
      <c r="AV588" s="39" t="s">
        <v>738</v>
      </c>
      <c r="AW588" s="39" t="s">
        <v>729</v>
      </c>
      <c r="AX588" s="39" t="s">
        <v>738</v>
      </c>
      <c r="AY588" s="18"/>
      <c r="AZ588" s="18"/>
      <c r="BA588" s="18"/>
      <c r="BB588" s="18"/>
      <c r="BC588" s="18"/>
      <c r="BD588" s="18"/>
      <c r="BE588" s="18"/>
      <c r="BF588" s="18"/>
      <c r="BG588" s="18"/>
      <c r="BH588" s="18"/>
      <c r="BI588" s="18"/>
      <c r="BJ588" s="18"/>
      <c r="BK588" s="18"/>
      <c r="BL588" s="18"/>
      <c r="BM588" s="18"/>
      <c r="BN588" s="171"/>
      <c r="BO588" s="171"/>
      <c r="BP588" s="171"/>
      <c r="BQ588" s="171"/>
      <c r="BR588" s="161"/>
      <c r="BS588" s="161"/>
      <c r="BT588" s="161"/>
      <c r="BU588" s="161"/>
      <c r="BV588" s="161"/>
      <c r="BW588" s="151"/>
      <c r="BX588" s="151"/>
      <c r="BY588" s="151"/>
      <c r="BZ588" s="151"/>
      <c r="CA588" s="151"/>
      <c r="CB588" s="129"/>
      <c r="CC588" s="129"/>
      <c r="CD588" s="129"/>
      <c r="CE588" s="129"/>
      <c r="CF588" s="129"/>
      <c r="CG588" s="129"/>
      <c r="CH588" s="129"/>
      <c r="CI588" s="129"/>
      <c r="CJ588" s="129"/>
      <c r="CK588" s="129"/>
      <c r="CL588" s="18"/>
      <c r="CM588" s="18"/>
      <c r="CN588" s="18"/>
      <c r="CO588" s="118"/>
      <c r="CP588" s="48"/>
      <c r="CQ588" s="18"/>
      <c r="CR588" s="18"/>
      <c r="CS588" s="18"/>
      <c r="CT588" s="18"/>
      <c r="CU588" s="18"/>
      <c r="CV588" s="18"/>
      <c r="CW588" s="18"/>
      <c r="CX588" s="18"/>
      <c r="CY588" s="34"/>
      <c r="CZ588" s="18"/>
      <c r="DA588" s="18"/>
      <c r="DB588" s="18"/>
      <c r="DC588" s="18"/>
      <c r="DD588" s="18"/>
      <c r="DE588" s="18"/>
      <c r="DF588" s="18"/>
      <c r="DG588" s="18"/>
      <c r="DH588" s="45"/>
      <c r="DI588" s="18"/>
      <c r="DJ588" s="18"/>
      <c r="DK588" s="18"/>
      <c r="DL588" s="18"/>
      <c r="DM588" s="18"/>
      <c r="DN588" s="18"/>
      <c r="DO588" s="18"/>
      <c r="DP588" s="18"/>
      <c r="DQ588" s="45"/>
      <c r="DR588" s="18"/>
      <c r="DS588" s="18"/>
      <c r="DT588" s="18"/>
      <c r="DU588" s="18"/>
      <c r="DV588" s="18"/>
      <c r="DW588" s="18"/>
      <c r="DX588" s="18"/>
      <c r="DY588" s="18"/>
      <c r="DZ588" s="45"/>
      <c r="EA588" s="18"/>
      <c r="EB588" s="18"/>
      <c r="EC588" s="18"/>
      <c r="ED588" s="18"/>
      <c r="EE588" s="18"/>
      <c r="EF588" s="18"/>
      <c r="EG588" s="18"/>
      <c r="EH588" s="18"/>
      <c r="EI588" s="45"/>
      <c r="EJ588" s="18"/>
      <c r="EK588" s="18"/>
      <c r="EL588" s="18"/>
      <c r="EM588" s="18"/>
      <c r="EN588" s="18"/>
      <c r="EO588" s="18"/>
      <c r="EP588" s="18"/>
      <c r="EQ588" s="18"/>
      <c r="ER588" s="45"/>
      <c r="ES588" s="110"/>
      <c r="ET588" s="110"/>
      <c r="EU588" s="110"/>
      <c r="EV588" s="110"/>
      <c r="EW588" s="192"/>
      <c r="EX588" s="192"/>
      <c r="EY588" s="192"/>
      <c r="EZ588" s="192"/>
      <c r="FA588" s="199"/>
      <c r="FB588" s="40" t="s">
        <v>351</v>
      </c>
      <c r="FC588" s="40" t="str">
        <f>IF(BK588&gt;0,IF(DC588&gt;0,WORKDAY(DB588,20),IF(CT588&gt;0,WORKDAY(CS588,30),IF(CO588&gt;0,WORKDAY(CN588,40),FB588))),"-")</f>
        <v>-</v>
      </c>
      <c r="FD588" s="18"/>
      <c r="FE588" s="18"/>
      <c r="FF588" s="18"/>
      <c r="FG588" s="18"/>
      <c r="FH588" s="18"/>
      <c r="FI588" s="18"/>
      <c r="FJ588" s="34"/>
      <c r="FK588" s="40"/>
      <c r="FL588" s="40"/>
      <c r="FM588" s="18"/>
      <c r="FN588" s="18"/>
      <c r="FO588" s="18"/>
      <c r="FP588" s="18"/>
      <c r="FQ588" s="18"/>
      <c r="FR588" s="18"/>
      <c r="FS588" s="45"/>
      <c r="FT588" s="40"/>
      <c r="FU588" s="40" t="e">
        <f>IF(#REF!&gt;0,IF(DU588&gt;0,WORKDAY(DT588,20),IF(DL588&gt;0,WORKDAY(DK588,30),IF(DG588&gt;0,WORKDAY(DF588,40),FT588))),"-")</f>
        <v>#REF!</v>
      </c>
      <c r="FV588" s="18"/>
      <c r="FW588" s="18"/>
      <c r="FX588" s="18"/>
      <c r="FY588" s="18"/>
      <c r="FZ588" s="18"/>
      <c r="GA588" s="18"/>
      <c r="GB588" s="45"/>
      <c r="GC588" s="110"/>
      <c r="GD588" s="110"/>
      <c r="GE588" s="110"/>
      <c r="GF588" s="110"/>
      <c r="GG588" s="110"/>
      <c r="GH588" s="110"/>
      <c r="GI588" s="110"/>
      <c r="GJ588" s="110"/>
      <c r="GK588" s="110"/>
      <c r="GL588" s="110"/>
      <c r="GM588" s="110"/>
      <c r="GN588" s="110"/>
      <c r="GO588" s="110"/>
      <c r="GP588" s="110"/>
      <c r="GQ588" s="110"/>
      <c r="GR588" s="110"/>
      <c r="GS588" s="110"/>
      <c r="GT588" s="110"/>
      <c r="GU588" s="110"/>
      <c r="GV588" s="110"/>
      <c r="GW588" s="110"/>
      <c r="GX588" s="110"/>
      <c r="GY588" s="45"/>
      <c r="GZ588" s="199"/>
      <c r="HA588" s="110"/>
      <c r="HB588" s="110"/>
      <c r="HC588" s="110"/>
      <c r="HD588" s="34">
        <f t="shared" si="551"/>
        <v>0</v>
      </c>
      <c r="HE588" s="25">
        <f t="shared" si="546"/>
        <v>0</v>
      </c>
      <c r="HF588" s="41">
        <f t="shared" si="547"/>
        <v>0</v>
      </c>
      <c r="HG588" s="25">
        <f t="shared" si="548"/>
        <v>0</v>
      </c>
      <c r="HH588" s="25">
        <f t="shared" si="549"/>
        <v>0</v>
      </c>
      <c r="HI588" s="41"/>
      <c r="HJ588" s="18"/>
      <c r="HK588" s="18"/>
      <c r="HL588" s="40" t="str">
        <f t="shared" si="523"/>
        <v>-</v>
      </c>
      <c r="HM588" s="107"/>
      <c r="HN588" s="85"/>
      <c r="HO588" s="204" t="str">
        <f t="shared" si="552"/>
        <v>---/---</v>
      </c>
      <c r="HP588" s="204" t="str">
        <f t="shared" si="553"/>
        <v>---/---</v>
      </c>
      <c r="HQ588" s="182" t="str">
        <f t="shared" si="554"/>
        <v>---/---</v>
      </c>
      <c r="HR588" s="182" t="str">
        <f t="shared" si="555"/>
        <v>---/---</v>
      </c>
      <c r="HS588" s="182" t="b">
        <f t="shared" si="556"/>
        <v>0</v>
      </c>
      <c r="HT588" s="182" t="str">
        <f t="shared" si="557"/>
        <v>---/---</v>
      </c>
      <c r="HU588" s="182" t="str">
        <f t="shared" si="558"/>
        <v>---/---</v>
      </c>
      <c r="HV588" s="191" t="str">
        <f t="shared" si="559"/>
        <v>---/---</v>
      </c>
      <c r="HW588" s="184" t="str">
        <f t="shared" si="560"/>
        <v>---/---</v>
      </c>
      <c r="HX588" s="191" t="str">
        <f t="shared" si="561"/>
        <v>---/---</v>
      </c>
      <c r="HY588" s="183"/>
      <c r="HZ588" s="182" t="str">
        <f t="shared" si="562"/>
        <v>---/---</v>
      </c>
      <c r="IA588" s="182" t="str">
        <f t="shared" si="563"/>
        <v>---/---</v>
      </c>
      <c r="IB588" s="182" t="str">
        <f t="shared" si="564"/>
        <v>---/---</v>
      </c>
      <c r="IC588" s="182" t="str">
        <f t="shared" si="565"/>
        <v>---/---</v>
      </c>
      <c r="ID588" s="182" t="str">
        <f t="shared" si="566"/>
        <v>---/---</v>
      </c>
      <c r="IE588" s="185" t="str">
        <f t="shared" si="567"/>
        <v>---/---</v>
      </c>
      <c r="IF588" s="135" t="s">
        <v>717</v>
      </c>
      <c r="IG588" s="181">
        <v>1</v>
      </c>
      <c r="IH588" s="85"/>
      <c r="II588" s="85"/>
      <c r="IJ588" s="85"/>
      <c r="IK588" s="85"/>
      <c r="IL588" s="85"/>
      <c r="IM588" s="85"/>
      <c r="IN588" s="85"/>
      <c r="IO588" s="85"/>
      <c r="IP588" s="85"/>
      <c r="IQ588" s="85"/>
      <c r="IR588" s="85"/>
      <c r="IS588" s="85"/>
      <c r="IT588" s="85"/>
      <c r="IU588" s="85"/>
      <c r="IV588" s="85"/>
      <c r="IW588" s="85"/>
      <c r="IX588" s="85"/>
      <c r="IY588" s="85"/>
      <c r="IZ588" s="85"/>
      <c r="JA588" s="85"/>
      <c r="JB588" s="85"/>
      <c r="JC588" s="85"/>
      <c r="JD588" s="85"/>
      <c r="JE588" s="85"/>
      <c r="JF588" s="85"/>
      <c r="JG588" s="85"/>
      <c r="JH588" s="85"/>
      <c r="JI588" s="85"/>
      <c r="JJ588" s="85"/>
      <c r="JK588" s="85"/>
      <c r="JL588" s="85"/>
      <c r="JM588" s="85"/>
      <c r="JN588" s="85"/>
      <c r="JO588" s="85"/>
      <c r="JP588" s="85"/>
      <c r="JQ588" s="85"/>
      <c r="JR588" s="85"/>
      <c r="JS588" s="85"/>
      <c r="JT588" s="85"/>
      <c r="JU588" s="85"/>
      <c r="JV588" s="85"/>
      <c r="JW588" s="85"/>
      <c r="JX588" s="85"/>
      <c r="JY588" s="85"/>
      <c r="JZ588" s="85"/>
      <c r="KA588" s="85"/>
      <c r="KB588" s="85"/>
      <c r="KC588" s="85"/>
    </row>
    <row r="589" spans="1:289" s="87" customFormat="1" ht="15" hidden="1" customHeight="1">
      <c r="A589" s="17"/>
      <c r="B589" s="20"/>
      <c r="C589" s="20"/>
      <c r="D589" s="18"/>
      <c r="E589" s="18"/>
      <c r="F589" s="18"/>
      <c r="G589" s="18"/>
      <c r="H589" s="18"/>
      <c r="I589" s="18"/>
      <c r="J589" s="18"/>
      <c r="K589" s="18"/>
      <c r="L589" s="18"/>
      <c r="M589" s="18"/>
      <c r="N589" s="18"/>
      <c r="O589" s="18"/>
      <c r="P589" s="18"/>
      <c r="Q589" s="18"/>
      <c r="R589" s="18"/>
      <c r="S589" s="18"/>
      <c r="T589" s="18"/>
      <c r="U589" s="18"/>
      <c r="V589" s="18"/>
      <c r="W589" s="20"/>
      <c r="X589" s="20"/>
      <c r="Y589" s="20"/>
      <c r="Z589" s="20"/>
      <c r="AA589" s="20"/>
      <c r="AB589" s="20"/>
      <c r="AC589" s="20"/>
      <c r="AD589" s="18"/>
      <c r="AE589" s="20"/>
      <c r="AF589" s="20"/>
      <c r="AG589" s="20"/>
      <c r="AH589" s="20"/>
      <c r="AI589" s="20"/>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71"/>
      <c r="BO589" s="171"/>
      <c r="BP589" s="171"/>
      <c r="BQ589" s="171"/>
      <c r="BR589" s="161"/>
      <c r="BS589" s="161"/>
      <c r="BT589" s="161"/>
      <c r="BU589" s="161"/>
      <c r="BV589" s="161"/>
      <c r="BW589" s="151"/>
      <c r="BX589" s="151"/>
      <c r="BY589" s="151"/>
      <c r="BZ589" s="151"/>
      <c r="CA589" s="151"/>
      <c r="CB589" s="129"/>
      <c r="CC589" s="129"/>
      <c r="CD589" s="129"/>
      <c r="CE589" s="129"/>
      <c r="CF589" s="129"/>
      <c r="CG589" s="129"/>
      <c r="CH589" s="129"/>
      <c r="CI589" s="129"/>
      <c r="CJ589" s="129"/>
      <c r="CK589" s="129"/>
      <c r="CL589" s="18"/>
      <c r="CM589" s="18"/>
      <c r="CN589" s="18"/>
      <c r="CO589" s="118"/>
      <c r="CP589" s="48"/>
      <c r="CQ589" s="18"/>
      <c r="CR589" s="18"/>
      <c r="CS589" s="18"/>
      <c r="CT589" s="18"/>
      <c r="CU589" s="18"/>
      <c r="CV589" s="18"/>
      <c r="CW589" s="18"/>
      <c r="CX589" s="18"/>
      <c r="CY589" s="34"/>
      <c r="CZ589" s="18"/>
      <c r="DA589" s="18"/>
      <c r="DB589" s="18"/>
      <c r="DC589" s="18"/>
      <c r="DD589" s="18"/>
      <c r="DE589" s="18"/>
      <c r="DF589" s="18"/>
      <c r="DG589" s="18"/>
      <c r="DH589" s="45"/>
      <c r="DI589" s="18"/>
      <c r="DJ589" s="18"/>
      <c r="DK589" s="18"/>
      <c r="DL589" s="18"/>
      <c r="DM589" s="18"/>
      <c r="DN589" s="18"/>
      <c r="DO589" s="18"/>
      <c r="DP589" s="18"/>
      <c r="DQ589" s="45"/>
      <c r="DR589" s="18"/>
      <c r="DS589" s="18"/>
      <c r="DT589" s="18"/>
      <c r="DU589" s="18"/>
      <c r="DV589" s="18"/>
      <c r="DW589" s="18"/>
      <c r="DX589" s="18"/>
      <c r="DY589" s="18"/>
      <c r="DZ589" s="45"/>
      <c r="EA589" s="18"/>
      <c r="EB589" s="18"/>
      <c r="EC589" s="18"/>
      <c r="ED589" s="18"/>
      <c r="EE589" s="18"/>
      <c r="EF589" s="18"/>
      <c r="EG589" s="18"/>
      <c r="EH589" s="18"/>
      <c r="EI589" s="45"/>
      <c r="EJ589" s="18"/>
      <c r="EK589" s="18"/>
      <c r="EL589" s="18"/>
      <c r="EM589" s="18"/>
      <c r="EN589" s="18"/>
      <c r="EO589" s="18"/>
      <c r="EP589" s="18"/>
      <c r="EQ589" s="18"/>
      <c r="ER589" s="45"/>
      <c r="ES589" s="110"/>
      <c r="ET589" s="110"/>
      <c r="EU589" s="110"/>
      <c r="EV589" s="110"/>
      <c r="EW589" s="192"/>
      <c r="EX589" s="192"/>
      <c r="EY589" s="192"/>
      <c r="EZ589" s="192"/>
      <c r="FA589" s="199"/>
      <c r="FB589" s="18"/>
      <c r="FC589" s="18"/>
      <c r="FD589" s="18"/>
      <c r="FE589" s="18"/>
      <c r="FF589" s="18"/>
      <c r="FG589" s="18"/>
      <c r="FH589" s="18"/>
      <c r="FI589" s="18"/>
      <c r="FJ589" s="34"/>
      <c r="FK589" s="18"/>
      <c r="FL589" s="18"/>
      <c r="FM589" s="18"/>
      <c r="FN589" s="18"/>
      <c r="FO589" s="18"/>
      <c r="FP589" s="18"/>
      <c r="FQ589" s="18"/>
      <c r="FR589" s="18"/>
      <c r="FS589" s="45"/>
      <c r="FT589" s="18"/>
      <c r="FU589" s="18"/>
      <c r="FV589" s="18"/>
      <c r="FW589" s="18"/>
      <c r="FX589" s="18"/>
      <c r="FY589" s="18"/>
      <c r="FZ589" s="18"/>
      <c r="GA589" s="18"/>
      <c r="GB589" s="45"/>
      <c r="GC589" s="110"/>
      <c r="GD589" s="110"/>
      <c r="GE589" s="110"/>
      <c r="GF589" s="110"/>
      <c r="GG589" s="110"/>
      <c r="GH589" s="110"/>
      <c r="GI589" s="110"/>
      <c r="GJ589" s="110"/>
      <c r="GK589" s="110"/>
      <c r="GL589" s="110"/>
      <c r="GM589" s="110"/>
      <c r="GN589" s="110"/>
      <c r="GO589" s="110"/>
      <c r="GP589" s="110"/>
      <c r="GQ589" s="110"/>
      <c r="GR589" s="110"/>
      <c r="GS589" s="110"/>
      <c r="GT589" s="110"/>
      <c r="GU589" s="110"/>
      <c r="GV589" s="110"/>
      <c r="GW589" s="110"/>
      <c r="GX589" s="110"/>
      <c r="GY589" s="45"/>
      <c r="GZ589" s="199"/>
      <c r="HA589" s="110"/>
      <c r="HB589" s="110"/>
      <c r="HC589" s="110"/>
      <c r="HD589" s="34">
        <f t="shared" si="551"/>
        <v>0</v>
      </c>
      <c r="HE589" s="25">
        <f t="shared" si="546"/>
        <v>0</v>
      </c>
      <c r="HF589" s="25">
        <f t="shared" si="547"/>
        <v>0</v>
      </c>
      <c r="HG589" s="25">
        <f t="shared" si="548"/>
        <v>0</v>
      </c>
      <c r="HH589" s="25">
        <f t="shared" si="549"/>
        <v>0</v>
      </c>
      <c r="HI589" s="25"/>
      <c r="HJ589" s="18"/>
      <c r="HK589" s="18"/>
      <c r="HL589" s="24" t="str">
        <f t="shared" ref="HL589:HL608" si="568">IF(BK589&gt;0,IF(DC589&gt;0,DB589,IF(CT589&gt;0,CS589,IF(BM589&gt;0,BL589,"-"))),"-")</f>
        <v>-</v>
      </c>
      <c r="HM589" s="107"/>
      <c r="HN589" s="85"/>
      <c r="HO589" s="204" t="str">
        <f t="shared" si="552"/>
        <v>---/---</v>
      </c>
      <c r="HP589" s="204" t="str">
        <f t="shared" si="553"/>
        <v>---/---</v>
      </c>
      <c r="HQ589" s="182" t="str">
        <f t="shared" si="554"/>
        <v>---/---</v>
      </c>
      <c r="HR589" s="182" t="str">
        <f t="shared" si="555"/>
        <v>---/---</v>
      </c>
      <c r="HS589" s="182" t="b">
        <f t="shared" si="556"/>
        <v>0</v>
      </c>
      <c r="HT589" s="182" t="str">
        <f t="shared" si="557"/>
        <v>---/---</v>
      </c>
      <c r="HU589" s="182" t="str">
        <f t="shared" si="558"/>
        <v>---/---</v>
      </c>
      <c r="HV589" s="191" t="str">
        <f t="shared" si="559"/>
        <v>---/---</v>
      </c>
      <c r="HW589" s="184" t="str">
        <f t="shared" si="560"/>
        <v>---/---</v>
      </c>
      <c r="HX589" s="191" t="str">
        <f t="shared" si="561"/>
        <v>---/---</v>
      </c>
      <c r="HY589" s="183"/>
      <c r="HZ589" s="182" t="str">
        <f t="shared" si="562"/>
        <v>---/---</v>
      </c>
      <c r="IA589" s="182" t="str">
        <f t="shared" si="563"/>
        <v>---/---</v>
      </c>
      <c r="IB589" s="182" t="str">
        <f t="shared" si="564"/>
        <v>---/---</v>
      </c>
      <c r="IC589" s="182" t="str">
        <f t="shared" si="565"/>
        <v>---/---</v>
      </c>
      <c r="ID589" s="182" t="str">
        <f t="shared" si="566"/>
        <v>---/---</v>
      </c>
      <c r="IE589" s="185" t="str">
        <f t="shared" si="567"/>
        <v>---/---</v>
      </c>
      <c r="IF589" s="135" t="s">
        <v>717</v>
      </c>
      <c r="IG589" s="181">
        <v>1</v>
      </c>
      <c r="IH589" s="85"/>
      <c r="II589" s="85"/>
      <c r="IJ589" s="85"/>
      <c r="IK589" s="85"/>
      <c r="IL589" s="85"/>
      <c r="IM589" s="85"/>
      <c r="IN589" s="85"/>
      <c r="IO589" s="85"/>
      <c r="IP589" s="85"/>
      <c r="IQ589" s="85"/>
      <c r="IR589" s="85"/>
      <c r="IS589" s="85"/>
      <c r="IT589" s="85"/>
      <c r="IU589" s="85"/>
      <c r="IV589" s="85"/>
      <c r="IW589" s="85"/>
      <c r="IX589" s="85"/>
      <c r="IY589" s="85"/>
      <c r="IZ589" s="85"/>
      <c r="JA589" s="85"/>
      <c r="JB589" s="85"/>
      <c r="JC589" s="85"/>
      <c r="JD589" s="85"/>
      <c r="JE589" s="85"/>
      <c r="JF589" s="85"/>
      <c r="JG589" s="85"/>
      <c r="JH589" s="85"/>
      <c r="JI589" s="85"/>
      <c r="JJ589" s="85"/>
      <c r="JK589" s="85"/>
      <c r="JL589" s="85"/>
      <c r="JM589" s="85"/>
      <c r="JN589" s="85"/>
      <c r="JO589" s="85"/>
      <c r="JP589" s="85"/>
      <c r="JQ589" s="85"/>
      <c r="JR589" s="85"/>
      <c r="JS589" s="85"/>
      <c r="JT589" s="85"/>
      <c r="JU589" s="85"/>
      <c r="JV589" s="85"/>
      <c r="JW589" s="85"/>
      <c r="JX589" s="85"/>
      <c r="JY589" s="85"/>
      <c r="JZ589" s="85"/>
      <c r="KA589" s="85"/>
      <c r="KB589" s="85"/>
      <c r="KC589" s="85"/>
    </row>
    <row r="590" spans="1:289" s="57" customFormat="1" ht="42.75" hidden="1" customHeight="1">
      <c r="A590" s="6"/>
      <c r="B590" s="19" t="s">
        <v>156</v>
      </c>
      <c r="C590" s="19" t="s">
        <v>157</v>
      </c>
      <c r="D590" s="5"/>
      <c r="E590" s="5"/>
      <c r="F590" s="5"/>
      <c r="G590" s="5"/>
      <c r="H590" s="5" t="s">
        <v>727</v>
      </c>
      <c r="I590" s="5" t="s">
        <v>736</v>
      </c>
      <c r="J590" s="5"/>
      <c r="K590" s="5"/>
      <c r="L590" s="5"/>
      <c r="M590" s="5"/>
      <c r="N590" s="5"/>
      <c r="O590" s="5"/>
      <c r="P590" s="5" t="s">
        <v>375</v>
      </c>
      <c r="Q590" s="5" t="s">
        <v>376</v>
      </c>
      <c r="R590" s="5" t="s">
        <v>206</v>
      </c>
      <c r="S590" s="5" t="s">
        <v>360</v>
      </c>
      <c r="T590" s="5" t="s">
        <v>361</v>
      </c>
      <c r="U590" s="5" t="s">
        <v>158</v>
      </c>
      <c r="V590" s="5"/>
      <c r="W590" s="19" t="str">
        <f>CONCATENATE(X590,"-",Y590,"-",Z590,AA590,,AB590,"-",AC590)</f>
        <v>0-54-JDWC-1305</v>
      </c>
      <c r="X590" s="19" t="s">
        <v>194</v>
      </c>
      <c r="Y590" s="19">
        <v>54</v>
      </c>
      <c r="Z590" s="19" t="s">
        <v>302</v>
      </c>
      <c r="AA590" s="19" t="s">
        <v>313</v>
      </c>
      <c r="AB590" s="19"/>
      <c r="AC590" s="19" t="s">
        <v>756</v>
      </c>
      <c r="AD590" s="5"/>
      <c r="AE590" s="19">
        <v>4</v>
      </c>
      <c r="AF590" s="19" t="s">
        <v>194</v>
      </c>
      <c r="AG590" s="19" t="s">
        <v>165</v>
      </c>
      <c r="AH590" s="19" t="s">
        <v>156</v>
      </c>
      <c r="AI590" s="19" t="s">
        <v>633</v>
      </c>
      <c r="AJ590" s="5"/>
      <c r="AK590" s="5"/>
      <c r="AL590" s="5" t="s">
        <v>120</v>
      </c>
      <c r="AM590" s="5"/>
      <c r="AN590" s="5" t="s">
        <v>167</v>
      </c>
      <c r="AO590" s="5" t="str">
        <f>CONCATENATE("0055-",B590,"-",C590,"-","4",".",AE590,".",AF590,".",AG590,".",AH590,"-",AL590,".",AN590,"-",AI590)</f>
        <v>0055-CPC-GA1-4.4.0.00.CPC-ATH1.RD-3001</v>
      </c>
      <c r="AP590" s="5" t="str">
        <f>CONCATENATE("0055-",B590,"-",C590,"-","4",".",AE590,".",AF590,".",AG590,".",AH590,"-",AL590,"-",AN590,"-",AI590,"_",BD590,"_",U590)</f>
        <v>0055-CPC-GA1-4.4.0.00.CPC-ATH1-RD-3001_-_ER</v>
      </c>
      <c r="AQ590" s="13" t="s">
        <v>540</v>
      </c>
      <c r="AR590" s="13" t="s">
        <v>539</v>
      </c>
      <c r="AS590" s="13"/>
      <c r="AT590" s="13"/>
      <c r="AU590" s="13" t="s">
        <v>318</v>
      </c>
      <c r="AV590" s="13" t="s">
        <v>333</v>
      </c>
      <c r="AW590" s="13" t="str">
        <f>CONCATENATE(AQ590," ",AS590,CHAR(10),W590,CHAR(10),AU590)</f>
        <v>DCS AWS cabinet 
0-54-JDWC-1305
List of drawings</v>
      </c>
      <c r="AX590" s="13" t="str">
        <f>CONCATENATE(AR590," ",AT590,CHAR(10),W590,CHAR(10),AV590)</f>
        <v>Шкаф рабочих станций РСУ 
0-54-JDWC-1305
Ведомость документов</v>
      </c>
      <c r="AY590" s="5"/>
      <c r="AZ590" s="5" t="s">
        <v>490</v>
      </c>
      <c r="BA590" s="5" t="s">
        <v>489</v>
      </c>
      <c r="BB590" s="5" t="str">
        <f>IF(FW590&gt;0,"02",IF(FN590&gt;0,"01",IF(FE590&gt;0,"00",IF(EM590&gt;0,"G1",IF(ED590&gt;0,"F1",IF(DU590&gt;0,"E1",IF(DL590&gt;0,"D1",IF(DC590&gt;0,"C1",IF(CT590&gt;0,"B1",IF(BM590&gt;0,"A1","-"))))))))))</f>
        <v>-</v>
      </c>
      <c r="BC590" s="167" t="str">
        <f t="shared" ref="BC590:BC594" si="569">IF(OR(BB590="A1",BB590="B1",BB590="C1",BB590="D1",BB590="E1",BB590="F1",BB590="G1",BB590="H1"),"IFR",IF(OR(BB590="00",BB590="01",BB590="02",BB590="03",BB590="04",BB590="05"),"IFU","-"))</f>
        <v>-</v>
      </c>
      <c r="BD590" s="5" t="str">
        <f t="shared" ref="BD590:BD594" si="570">BB590</f>
        <v>-</v>
      </c>
      <c r="BE590" s="5"/>
      <c r="BF590" s="5"/>
      <c r="BG590" s="12"/>
      <c r="BH590" s="5"/>
      <c r="BI590" s="5"/>
      <c r="BJ590" s="54">
        <f>FB590-(28+15)</f>
        <v>44208</v>
      </c>
      <c r="BK590" s="54">
        <f ca="1">IF(BM590&gt;0,BL590,IF(BJ590&lt;TODAY(),WORKDAY(TODAY(),10),BJ590))</f>
        <v>44294</v>
      </c>
      <c r="BL590" s="54"/>
      <c r="BM590" s="5"/>
      <c r="BN590" s="167"/>
      <c r="BO590" s="167"/>
      <c r="BP590" s="167"/>
      <c r="BQ590" s="167"/>
      <c r="BR590" s="157"/>
      <c r="BS590" s="157"/>
      <c r="BT590" s="157"/>
      <c r="BU590" s="157"/>
      <c r="BV590" s="157"/>
      <c r="BW590" s="147"/>
      <c r="BX590" s="147"/>
      <c r="BY590" s="147"/>
      <c r="BZ590" s="147"/>
      <c r="CA590" s="147"/>
      <c r="CB590" s="125"/>
      <c r="CC590" s="125"/>
      <c r="CD590" s="125"/>
      <c r="CE590" s="125"/>
      <c r="CF590" s="125"/>
      <c r="CG590" s="125"/>
      <c r="CH590" s="125"/>
      <c r="CI590" s="125"/>
      <c r="CJ590" s="125"/>
      <c r="CK590" s="125"/>
      <c r="CL590" s="24">
        <f>WORKDAY(BJ590,20)</f>
        <v>44236</v>
      </c>
      <c r="CM590" s="24" t="str">
        <f>IF(BM590&gt;0,WORKDAY(BK590,10),"-")</f>
        <v>-</v>
      </c>
      <c r="CN590" s="54"/>
      <c r="CO590" s="117"/>
      <c r="CP590" s="34"/>
      <c r="CQ590" s="24">
        <f>WORKDAY(CL590,10)</f>
        <v>44250</v>
      </c>
      <c r="CR590" s="24" t="str">
        <f>IF(CO590&gt;0,WORKDAY(CM590,10),"-")</f>
        <v>-</v>
      </c>
      <c r="CS590" s="54"/>
      <c r="CT590" s="5"/>
      <c r="CU590" s="24" t="str">
        <f>IF(CT590&gt;0,WORKDAY(CQ590,10),"-")</f>
        <v>-</v>
      </c>
      <c r="CV590" s="24" t="str">
        <f>IF(CT590&gt;0,WORKDAY(CR590,10),"-")</f>
        <v>-</v>
      </c>
      <c r="CW590" s="54"/>
      <c r="CX590" s="5"/>
      <c r="CY590" s="34"/>
      <c r="CZ590" s="24" t="str">
        <f>IF(CX590&gt;0,WORKDAY(CU590,10),"-")</f>
        <v>-</v>
      </c>
      <c r="DA590" s="24" t="str">
        <f>IF(CX590&gt;0,WORKDAY(CV590,10),"-")</f>
        <v>-</v>
      </c>
      <c r="DB590" s="24"/>
      <c r="DC590" s="5"/>
      <c r="DD590" s="24" t="str">
        <f>IF(DC590&gt;0,WORKDAY(CZ590,10),"-")</f>
        <v>-</v>
      </c>
      <c r="DE590" s="24" t="str">
        <f>IF(DC590&gt;0,WORKDAY(DA590,10),"-")</f>
        <v>-</v>
      </c>
      <c r="DF590" s="5"/>
      <c r="DG590" s="5"/>
      <c r="DH590" s="54"/>
      <c r="DI590" s="24" t="str">
        <f>IF(DG590&gt;0,WORKDAY(DD590,10),"-")</f>
        <v>-</v>
      </c>
      <c r="DJ590" s="24" t="str">
        <f>IF(DG590&gt;0,WORKDAY(DE590,10),"-")</f>
        <v>-</v>
      </c>
      <c r="DK590" s="5"/>
      <c r="DL590" s="5"/>
      <c r="DM590" s="24" t="str">
        <f>IF(DL590&gt;0,WORKDAY(DI590,10),"-")</f>
        <v>-</v>
      </c>
      <c r="DN590" s="24" t="str">
        <f>IF(DL590&gt;0,WORKDAY(DJ590,10),"-")</f>
        <v>-</v>
      </c>
      <c r="DO590" s="5"/>
      <c r="DP590" s="5"/>
      <c r="DQ590" s="54"/>
      <c r="DR590" s="24" t="str">
        <f>IF(DP590&gt;0,WORKDAY(DM590,10),"-")</f>
        <v>-</v>
      </c>
      <c r="DS590" s="24" t="str">
        <f>IF(DP590&gt;0,WORKDAY(DN590,10),"-")</f>
        <v>-</v>
      </c>
      <c r="DT590" s="5"/>
      <c r="DU590" s="5"/>
      <c r="DV590" s="24" t="str">
        <f>IF(DU590&gt;0,WORKDAY(DR590,10),"-")</f>
        <v>-</v>
      </c>
      <c r="DW590" s="24" t="str">
        <f>IF(DU590&gt;0,WORKDAY(DS590,10),"-")</f>
        <v>-</v>
      </c>
      <c r="DX590" s="5"/>
      <c r="DY590" s="5"/>
      <c r="DZ590" s="54"/>
      <c r="EA590" s="24" t="str">
        <f>IF(DY590&gt;0,WORKDAY(DV590,10),"-")</f>
        <v>-</v>
      </c>
      <c r="EB590" s="24" t="str">
        <f>IF(DY590&gt;0,WORKDAY(DW590,10),"-")</f>
        <v>-</v>
      </c>
      <c r="EC590" s="5"/>
      <c r="ED590" s="5"/>
      <c r="EE590" s="24" t="str">
        <f>IF(ED590&gt;0,WORKDAY(EA590,10),"-")</f>
        <v>-</v>
      </c>
      <c r="EF590" s="24" t="str">
        <f>IF(ED590&gt;0,WORKDAY(EB590,10),"-")</f>
        <v>-</v>
      </c>
      <c r="EG590" s="5"/>
      <c r="EH590" s="5"/>
      <c r="EI590" s="54"/>
      <c r="EJ590" s="24" t="str">
        <f>IF(EH590&gt;0,WORKDAY(EE590,10),"-")</f>
        <v>-</v>
      </c>
      <c r="EK590" s="24" t="str">
        <f>IF(EH590&gt;0,WORKDAY(EF590,10),"-")</f>
        <v>-</v>
      </c>
      <c r="EL590" s="5"/>
      <c r="EM590" s="5"/>
      <c r="EN590" s="24" t="str">
        <f>IF(EM590&gt;0,WORKDAY(EJ590,10),"-")</f>
        <v>-</v>
      </c>
      <c r="EO590" s="24" t="str">
        <f>IF(EM590&gt;0,WORKDAY(EK590,10),"-")</f>
        <v>-</v>
      </c>
      <c r="EP590" s="5"/>
      <c r="EQ590" s="5"/>
      <c r="ER590" s="54"/>
      <c r="ES590" s="54"/>
      <c r="ET590" s="54"/>
      <c r="EU590" s="54"/>
      <c r="EV590" s="54"/>
      <c r="EW590" s="24"/>
      <c r="EX590" s="24"/>
      <c r="EY590" s="167"/>
      <c r="EZ590" s="167"/>
      <c r="FA590" s="193"/>
      <c r="FB590" s="24">
        <v>44251</v>
      </c>
      <c r="FC590" s="24">
        <f ca="1">IF(BK590&gt;0,IF(DC590&gt;0,WORKDAY(DB590,20),IF(CT590&gt;0,WORKDAY(CS590,30),IF(CO590&gt;0,WORKDAY(CN590,40),FB590))),"-")</f>
        <v>44251</v>
      </c>
      <c r="FD590" s="5"/>
      <c r="FE590" s="5"/>
      <c r="FF590" s="24" t="str">
        <f>IF(FE590&gt;0,WORKDAY(FB590,10),"-")</f>
        <v>-</v>
      </c>
      <c r="FG590" s="24" t="str">
        <f>IF(FE590&gt;0,WORKDAY(FC590,10),"-")</f>
        <v>-</v>
      </c>
      <c r="FH590" s="5"/>
      <c r="FI590" s="5"/>
      <c r="FJ590" s="34"/>
      <c r="FK590" s="24">
        <f t="shared" ref="FK590:FK593" si="571">WORKDAY(FB590,20)</f>
        <v>44279</v>
      </c>
      <c r="FL590" s="24">
        <f>FK590</f>
        <v>44279</v>
      </c>
      <c r="FM590" s="5"/>
      <c r="FN590" s="5"/>
      <c r="FO590" s="24" t="str">
        <f>IF(FN590&gt;0,WORKDAY(FK590,10),"-")</f>
        <v>-</v>
      </c>
      <c r="FP590" s="24" t="str">
        <f>IF(FN590&gt;0,WORKDAY(FL590,10),"-")</f>
        <v>-</v>
      </c>
      <c r="FQ590" s="5"/>
      <c r="FR590" s="5"/>
      <c r="FS590" s="54"/>
      <c r="FT590" s="24">
        <f t="shared" ref="FT590:FT593" si="572">WORKDAY(FK590,20)</f>
        <v>44307</v>
      </c>
      <c r="FU590" s="24">
        <f>FT590</f>
        <v>44307</v>
      </c>
      <c r="FV590" s="5"/>
      <c r="FW590" s="5"/>
      <c r="FX590" s="24" t="str">
        <f>IF(FW590&gt;0,WORKDAY(FT590,10),"-")</f>
        <v>-</v>
      </c>
      <c r="FY590" s="24" t="str">
        <f>IF(FW590&gt;0,WORKDAY(FU590,10),"-")</f>
        <v>-</v>
      </c>
      <c r="FZ590" s="5"/>
      <c r="GA590" s="5"/>
      <c r="GB590" s="54"/>
      <c r="GC590" s="54"/>
      <c r="GD590" s="54"/>
      <c r="GE590" s="54"/>
      <c r="GF590" s="54"/>
      <c r="GG590" s="54"/>
      <c r="GH590" s="54"/>
      <c r="GI590" s="54"/>
      <c r="GJ590" s="54"/>
      <c r="GK590" s="54"/>
      <c r="GL590" s="54"/>
      <c r="GM590" s="54"/>
      <c r="GN590" s="54"/>
      <c r="GO590" s="54"/>
      <c r="GP590" s="54"/>
      <c r="GQ590" s="54"/>
      <c r="GR590" s="54"/>
      <c r="GS590" s="54"/>
      <c r="GT590" s="54"/>
      <c r="GU590" s="54"/>
      <c r="GV590" s="54"/>
      <c r="GW590" s="54"/>
      <c r="GX590" s="54"/>
      <c r="GY590" s="54"/>
      <c r="GZ590" s="193"/>
      <c r="HA590" s="54"/>
      <c r="HB590" s="54"/>
      <c r="HC590" s="54"/>
      <c r="HD590" s="34">
        <f t="shared" ca="1" si="551"/>
        <v>1</v>
      </c>
      <c r="HE590" s="25">
        <f t="shared" si="546"/>
        <v>0</v>
      </c>
      <c r="HF590" s="25">
        <f t="shared" ca="1" si="547"/>
        <v>1.5197568389057751E-3</v>
      </c>
      <c r="HG590" s="25">
        <f t="shared" si="548"/>
        <v>0</v>
      </c>
      <c r="HH590" s="25">
        <f t="shared" ca="1" si="549"/>
        <v>2.012072434607646E-3</v>
      </c>
      <c r="HI590" s="25"/>
      <c r="HJ590" s="25"/>
      <c r="HK590" s="5"/>
      <c r="HL590" s="24" t="str">
        <f t="shared" ca="1" si="568"/>
        <v>-</v>
      </c>
      <c r="HM590" s="6"/>
      <c r="HO590" s="204" t="str">
        <f t="shared" si="552"/>
        <v>не выгружено A1</v>
      </c>
      <c r="HP590" s="204" t="str">
        <f t="shared" si="553"/>
        <v>не выгружено 00</v>
      </c>
      <c r="HQ590" s="182" t="str">
        <f t="shared" si="554"/>
        <v>не выгружено A1</v>
      </c>
      <c r="HR590" s="182" t="str">
        <f t="shared" si="555"/>
        <v>не выгружено A1</v>
      </c>
      <c r="HS590" s="182" t="b">
        <f t="shared" si="556"/>
        <v>0</v>
      </c>
      <c r="HT590" s="182" t="str">
        <f t="shared" si="557"/>
        <v>не выгружено A1</v>
      </c>
      <c r="HU590" s="182" t="str">
        <f t="shared" si="558"/>
        <v>не выгружено A1</v>
      </c>
      <c r="HV590" s="191" t="str">
        <f t="shared" si="559"/>
        <v>не выгружено A1</v>
      </c>
      <c r="HW590" s="184" t="str">
        <f t="shared" si="560"/>
        <v>не выгружено A1</v>
      </c>
      <c r="HX590" s="191" t="str">
        <f t="shared" si="561"/>
        <v>не выгружено A1</v>
      </c>
      <c r="HY590" s="183"/>
      <c r="HZ590" s="182" t="str">
        <f t="shared" si="562"/>
        <v>не выгружено</v>
      </c>
      <c r="IA590" s="182" t="str">
        <f t="shared" si="563"/>
        <v>A1</v>
      </c>
      <c r="IB590" s="182" t="str">
        <f t="shared" si="564"/>
        <v>не выгружено</v>
      </c>
      <c r="IC590" s="182" t="str">
        <f t="shared" si="565"/>
        <v>A1</v>
      </c>
      <c r="ID590" s="182" t="str">
        <f t="shared" si="566"/>
        <v>A1</v>
      </c>
      <c r="IE590" s="185" t="str">
        <f t="shared" si="567"/>
        <v>выгрузить A1</v>
      </c>
      <c r="IF590" s="135" t="s">
        <v>705</v>
      </c>
      <c r="IG590" s="181">
        <v>1</v>
      </c>
    </row>
    <row r="591" spans="1:289" s="57" customFormat="1" ht="42.75" hidden="1" customHeight="1">
      <c r="A591" s="6"/>
      <c r="B591" s="19" t="s">
        <v>156</v>
      </c>
      <c r="C591" s="19" t="s">
        <v>157</v>
      </c>
      <c r="D591" s="5"/>
      <c r="E591" s="5"/>
      <c r="F591" s="5"/>
      <c r="G591" s="5"/>
      <c r="H591" s="5" t="s">
        <v>727</v>
      </c>
      <c r="I591" s="5" t="s">
        <v>736</v>
      </c>
      <c r="J591" s="5"/>
      <c r="K591" s="5"/>
      <c r="L591" s="5"/>
      <c r="M591" s="5"/>
      <c r="N591" s="5"/>
      <c r="O591" s="5"/>
      <c r="P591" s="5" t="s">
        <v>375</v>
      </c>
      <c r="Q591" s="5" t="s">
        <v>376</v>
      </c>
      <c r="R591" s="5" t="s">
        <v>206</v>
      </c>
      <c r="S591" s="5" t="s">
        <v>360</v>
      </c>
      <c r="T591" s="5" t="s">
        <v>361</v>
      </c>
      <c r="U591" s="5" t="s">
        <v>158</v>
      </c>
      <c r="V591" s="5"/>
      <c r="W591" s="19" t="str">
        <f>CONCATENATE(X591,"-",Y591,"-",Z591,AA591,,AB591,"-",AC591)</f>
        <v>0-54-JDWC-1305</v>
      </c>
      <c r="X591" s="19" t="s">
        <v>194</v>
      </c>
      <c r="Y591" s="19">
        <v>54</v>
      </c>
      <c r="Z591" s="19" t="s">
        <v>302</v>
      </c>
      <c r="AA591" s="19" t="s">
        <v>313</v>
      </c>
      <c r="AB591" s="19"/>
      <c r="AC591" s="19" t="s">
        <v>756</v>
      </c>
      <c r="AD591" s="5"/>
      <c r="AE591" s="19">
        <v>4</v>
      </c>
      <c r="AF591" s="19" t="s">
        <v>194</v>
      </c>
      <c r="AG591" s="19" t="s">
        <v>165</v>
      </c>
      <c r="AH591" s="19" t="s">
        <v>156</v>
      </c>
      <c r="AI591" s="19" t="s">
        <v>633</v>
      </c>
      <c r="AJ591" s="5"/>
      <c r="AK591" s="5"/>
      <c r="AL591" s="5" t="s">
        <v>120</v>
      </c>
      <c r="AM591" s="5"/>
      <c r="AN591" s="5" t="s">
        <v>168</v>
      </c>
      <c r="AO591" s="5" t="str">
        <f>CONCATENATE("0055-",B591,"-",C591,"-","4",".",AE591,".",AF591,".",AG591,".",AH591,"-",AL591,".",AN591,"-",AI591)</f>
        <v>0055-CPC-GA1-4.4.0.00.CPC-ATH1.SP-3001</v>
      </c>
      <c r="AP591" s="5" t="str">
        <f>CONCATENATE("0055-",B591,"-",C591,"-","4",".",AE591,".",AF591,".",AG591,".",AH591,"-",AL591,"-",AN591,"-",AI591,"_",BD591,"_",U591)</f>
        <v>0055-CPC-GA1-4.4.0.00.CPC-ATH1-SP-3001_-_ER</v>
      </c>
      <c r="AQ591" s="13" t="s">
        <v>540</v>
      </c>
      <c r="AR591" s="13" t="s">
        <v>539</v>
      </c>
      <c r="AS591" s="13"/>
      <c r="AT591" s="13"/>
      <c r="AU591" s="13" t="s">
        <v>319</v>
      </c>
      <c r="AV591" s="13" t="s">
        <v>334</v>
      </c>
      <c r="AW591" s="13" t="str">
        <f>CONCATENATE(AQ591," ",AS591,CHAR(10),W591,CHAR(10),AU591)</f>
        <v>DCS AWS cabinet 
0-54-JDWC-1305
List of elements</v>
      </c>
      <c r="AX591" s="13" t="str">
        <f>CONCATENATE(AR591," ",AT591,CHAR(10),W591,CHAR(10),AV591)</f>
        <v>Шкаф рабочих станций РСУ 
0-54-JDWC-1305
Перечень элементов</v>
      </c>
      <c r="AY591" s="5"/>
      <c r="AZ591" s="5" t="s">
        <v>490</v>
      </c>
      <c r="BA591" s="5" t="s">
        <v>489</v>
      </c>
      <c r="BB591" s="5" t="str">
        <f>IF(FW591&gt;0,"02",IF(FN591&gt;0,"01",IF(FE591&gt;0,"00",IF(EM591&gt;0,"G1",IF(ED591&gt;0,"F1",IF(DU591&gt;0,"E1",IF(DL591&gt;0,"D1",IF(DC591&gt;0,"C1",IF(CT591&gt;0,"B1",IF(BM591&gt;0,"A1","-"))))))))))</f>
        <v>-</v>
      </c>
      <c r="BC591" s="167" t="str">
        <f t="shared" si="569"/>
        <v>-</v>
      </c>
      <c r="BD591" s="5" t="str">
        <f t="shared" si="570"/>
        <v>-</v>
      </c>
      <c r="BE591" s="5"/>
      <c r="BF591" s="5"/>
      <c r="BG591" s="12"/>
      <c r="BH591" s="5"/>
      <c r="BI591" s="5"/>
      <c r="BJ591" s="54">
        <f>FB591-(28+15)</f>
        <v>44208</v>
      </c>
      <c r="BK591" s="54">
        <f ca="1">IF(BM591&gt;0,BL591,IF(BJ591&lt;TODAY(),WORKDAY(TODAY(),10),BJ591))</f>
        <v>44294</v>
      </c>
      <c r="BL591" s="54"/>
      <c r="BM591" s="5"/>
      <c r="BN591" s="167"/>
      <c r="BO591" s="167"/>
      <c r="BP591" s="167"/>
      <c r="BQ591" s="167"/>
      <c r="BR591" s="157"/>
      <c r="BS591" s="157"/>
      <c r="BT591" s="157"/>
      <c r="BU591" s="157"/>
      <c r="BV591" s="157"/>
      <c r="BW591" s="147"/>
      <c r="BX591" s="147"/>
      <c r="BY591" s="147"/>
      <c r="BZ591" s="147"/>
      <c r="CA591" s="147"/>
      <c r="CB591" s="125"/>
      <c r="CC591" s="125"/>
      <c r="CD591" s="125"/>
      <c r="CE591" s="125"/>
      <c r="CF591" s="125"/>
      <c r="CG591" s="125"/>
      <c r="CH591" s="125"/>
      <c r="CI591" s="125"/>
      <c r="CJ591" s="125"/>
      <c r="CK591" s="125"/>
      <c r="CL591" s="24">
        <f>WORKDAY(BJ591,20)</f>
        <v>44236</v>
      </c>
      <c r="CM591" s="24" t="str">
        <f>IF(BM591&gt;0,WORKDAY(BK591,10),"-")</f>
        <v>-</v>
      </c>
      <c r="CN591" s="54"/>
      <c r="CO591" s="117"/>
      <c r="CP591" s="34"/>
      <c r="CQ591" s="24">
        <f>WORKDAY(CL591,10)</f>
        <v>44250</v>
      </c>
      <c r="CR591" s="24" t="str">
        <f>IF(CO591&gt;0,WORKDAY(CM591,10),"-")</f>
        <v>-</v>
      </c>
      <c r="CS591" s="54"/>
      <c r="CT591" s="5"/>
      <c r="CU591" s="24" t="str">
        <f>IF(CT591&gt;0,WORKDAY(CQ591,10),"-")</f>
        <v>-</v>
      </c>
      <c r="CV591" s="24" t="str">
        <f>IF(CT591&gt;0,WORKDAY(CR591,10),"-")</f>
        <v>-</v>
      </c>
      <c r="CW591" s="54"/>
      <c r="CX591" s="5"/>
      <c r="CY591" s="34"/>
      <c r="CZ591" s="24" t="str">
        <f>IF(CX591&gt;0,WORKDAY(CU591,10),"-")</f>
        <v>-</v>
      </c>
      <c r="DA591" s="24" t="str">
        <f>IF(CX591&gt;0,WORKDAY(CV591,10),"-")</f>
        <v>-</v>
      </c>
      <c r="DB591" s="24"/>
      <c r="DC591" s="5"/>
      <c r="DD591" s="24" t="str">
        <f>IF(DC591&gt;0,WORKDAY(CZ591,10),"-")</f>
        <v>-</v>
      </c>
      <c r="DE591" s="24" t="str">
        <f>IF(DC591&gt;0,WORKDAY(DA591,10),"-")</f>
        <v>-</v>
      </c>
      <c r="DF591" s="5"/>
      <c r="DG591" s="5"/>
      <c r="DH591" s="54"/>
      <c r="DI591" s="24" t="str">
        <f>IF(DG591&gt;0,WORKDAY(DD591,10),"-")</f>
        <v>-</v>
      </c>
      <c r="DJ591" s="24" t="str">
        <f>IF(DG591&gt;0,WORKDAY(DE591,10),"-")</f>
        <v>-</v>
      </c>
      <c r="DK591" s="5"/>
      <c r="DL591" s="5"/>
      <c r="DM591" s="24" t="str">
        <f>IF(DL591&gt;0,WORKDAY(DI591,10),"-")</f>
        <v>-</v>
      </c>
      <c r="DN591" s="24" t="str">
        <f>IF(DL591&gt;0,WORKDAY(DJ591,10),"-")</f>
        <v>-</v>
      </c>
      <c r="DO591" s="5"/>
      <c r="DP591" s="5"/>
      <c r="DQ591" s="54"/>
      <c r="DR591" s="24" t="str">
        <f>IF(DP591&gt;0,WORKDAY(DM591,10),"-")</f>
        <v>-</v>
      </c>
      <c r="DS591" s="24" t="str">
        <f>IF(DP591&gt;0,WORKDAY(DN591,10),"-")</f>
        <v>-</v>
      </c>
      <c r="DT591" s="5"/>
      <c r="DU591" s="5"/>
      <c r="DV591" s="24" t="str">
        <f>IF(DU591&gt;0,WORKDAY(DR591,10),"-")</f>
        <v>-</v>
      </c>
      <c r="DW591" s="24" t="str">
        <f>IF(DU591&gt;0,WORKDAY(DS591,10),"-")</f>
        <v>-</v>
      </c>
      <c r="DX591" s="5"/>
      <c r="DY591" s="5"/>
      <c r="DZ591" s="54"/>
      <c r="EA591" s="24" t="str">
        <f>IF(DY591&gt;0,WORKDAY(DV591,10),"-")</f>
        <v>-</v>
      </c>
      <c r="EB591" s="24" t="str">
        <f>IF(DY591&gt;0,WORKDAY(DW591,10),"-")</f>
        <v>-</v>
      </c>
      <c r="EC591" s="5"/>
      <c r="ED591" s="5"/>
      <c r="EE591" s="24" t="str">
        <f>IF(ED591&gt;0,WORKDAY(EA591,10),"-")</f>
        <v>-</v>
      </c>
      <c r="EF591" s="24" t="str">
        <f>IF(ED591&gt;0,WORKDAY(EB591,10),"-")</f>
        <v>-</v>
      </c>
      <c r="EG591" s="5"/>
      <c r="EH591" s="5"/>
      <c r="EI591" s="54"/>
      <c r="EJ591" s="24" t="str">
        <f>IF(EH591&gt;0,WORKDAY(EE591,10),"-")</f>
        <v>-</v>
      </c>
      <c r="EK591" s="24" t="str">
        <f>IF(EH591&gt;0,WORKDAY(EF591,10),"-")</f>
        <v>-</v>
      </c>
      <c r="EL591" s="5"/>
      <c r="EM591" s="5"/>
      <c r="EN591" s="24" t="str">
        <f>IF(EM591&gt;0,WORKDAY(EJ591,10),"-")</f>
        <v>-</v>
      </c>
      <c r="EO591" s="24" t="str">
        <f>IF(EM591&gt;0,WORKDAY(EK591,10),"-")</f>
        <v>-</v>
      </c>
      <c r="EP591" s="5"/>
      <c r="EQ591" s="5"/>
      <c r="ER591" s="54"/>
      <c r="ES591" s="54"/>
      <c r="ET591" s="54"/>
      <c r="EU591" s="54"/>
      <c r="EV591" s="54"/>
      <c r="EW591" s="24"/>
      <c r="EX591" s="24"/>
      <c r="EY591" s="167"/>
      <c r="EZ591" s="167"/>
      <c r="FA591" s="193"/>
      <c r="FB591" s="24">
        <v>44251</v>
      </c>
      <c r="FC591" s="24">
        <f ca="1">IF(BK591&gt;0,IF(DC591&gt;0,WORKDAY(DB591,20),IF(CT591&gt;0,WORKDAY(CS591,30),IF(CO591&gt;0,WORKDAY(CN591,40),FB591))),"-")</f>
        <v>44251</v>
      </c>
      <c r="FD591" s="5"/>
      <c r="FE591" s="5"/>
      <c r="FF591" s="24" t="str">
        <f>IF(FE591&gt;0,WORKDAY(FB591,10),"-")</f>
        <v>-</v>
      </c>
      <c r="FG591" s="24" t="str">
        <f>IF(FE591&gt;0,WORKDAY(FC591,10),"-")</f>
        <v>-</v>
      </c>
      <c r="FH591" s="5"/>
      <c r="FI591" s="5"/>
      <c r="FJ591" s="34"/>
      <c r="FK591" s="24">
        <f t="shared" si="571"/>
        <v>44279</v>
      </c>
      <c r="FL591" s="24">
        <f>FK591</f>
        <v>44279</v>
      </c>
      <c r="FM591" s="5"/>
      <c r="FN591" s="5"/>
      <c r="FO591" s="24" t="str">
        <f>IF(FN591&gt;0,WORKDAY(FK591,10),"-")</f>
        <v>-</v>
      </c>
      <c r="FP591" s="24" t="str">
        <f>IF(FN591&gt;0,WORKDAY(FL591,10),"-")</f>
        <v>-</v>
      </c>
      <c r="FQ591" s="5"/>
      <c r="FR591" s="5"/>
      <c r="FS591" s="54"/>
      <c r="FT591" s="24">
        <f t="shared" si="572"/>
        <v>44307</v>
      </c>
      <c r="FU591" s="24">
        <f>FT591</f>
        <v>44307</v>
      </c>
      <c r="FV591" s="5"/>
      <c r="FW591" s="5"/>
      <c r="FX591" s="24" t="str">
        <f>IF(FW591&gt;0,WORKDAY(FT591,10),"-")</f>
        <v>-</v>
      </c>
      <c r="FY591" s="24" t="str">
        <f>IF(FW591&gt;0,WORKDAY(FU591,10),"-")</f>
        <v>-</v>
      </c>
      <c r="FZ591" s="5"/>
      <c r="GA591" s="5"/>
      <c r="GB591" s="54"/>
      <c r="GC591" s="54"/>
      <c r="GD591" s="54"/>
      <c r="GE591" s="54"/>
      <c r="GF591" s="54"/>
      <c r="GG591" s="54"/>
      <c r="GH591" s="54"/>
      <c r="GI591" s="54"/>
      <c r="GJ591" s="54"/>
      <c r="GK591" s="54"/>
      <c r="GL591" s="54"/>
      <c r="GM591" s="54"/>
      <c r="GN591" s="54"/>
      <c r="GO591" s="54"/>
      <c r="GP591" s="54"/>
      <c r="GQ591" s="54"/>
      <c r="GR591" s="54"/>
      <c r="GS591" s="54"/>
      <c r="GT591" s="54"/>
      <c r="GU591" s="54"/>
      <c r="GV591" s="54"/>
      <c r="GW591" s="54"/>
      <c r="GX591" s="54"/>
      <c r="GY591" s="54"/>
      <c r="GZ591" s="193"/>
      <c r="HA591" s="54"/>
      <c r="HB591" s="54"/>
      <c r="HC591" s="54"/>
      <c r="HD591" s="34">
        <f t="shared" ca="1" si="551"/>
        <v>1</v>
      </c>
      <c r="HE591" s="25">
        <f t="shared" si="546"/>
        <v>0</v>
      </c>
      <c r="HF591" s="25">
        <f t="shared" ca="1" si="547"/>
        <v>1.5197568389057751E-3</v>
      </c>
      <c r="HG591" s="25">
        <f t="shared" si="548"/>
        <v>0</v>
      </c>
      <c r="HH591" s="25">
        <f t="shared" ca="1" si="549"/>
        <v>2.012072434607646E-3</v>
      </c>
      <c r="HI591" s="25"/>
      <c r="HJ591" s="25"/>
      <c r="HK591" s="5"/>
      <c r="HL591" s="24" t="str">
        <f t="shared" ca="1" si="568"/>
        <v>-</v>
      </c>
      <c r="HM591" s="6"/>
      <c r="HO591" s="204" t="str">
        <f t="shared" si="552"/>
        <v>не выгружено A1</v>
      </c>
      <c r="HP591" s="204" t="str">
        <f t="shared" si="553"/>
        <v>не выгружено 00</v>
      </c>
      <c r="HQ591" s="182" t="str">
        <f t="shared" si="554"/>
        <v>не выгружено A1</v>
      </c>
      <c r="HR591" s="182" t="str">
        <f t="shared" si="555"/>
        <v>не выгружено A1</v>
      </c>
      <c r="HS591" s="182" t="b">
        <f t="shared" si="556"/>
        <v>0</v>
      </c>
      <c r="HT591" s="182" t="str">
        <f t="shared" si="557"/>
        <v>не выгружено A1</v>
      </c>
      <c r="HU591" s="182" t="str">
        <f t="shared" si="558"/>
        <v>не выгружено A1</v>
      </c>
      <c r="HV591" s="191" t="str">
        <f t="shared" si="559"/>
        <v>не выгружено A1</v>
      </c>
      <c r="HW591" s="184" t="str">
        <f t="shared" si="560"/>
        <v>не выгружено A1</v>
      </c>
      <c r="HX591" s="191" t="str">
        <f t="shared" si="561"/>
        <v>не выгружено A1</v>
      </c>
      <c r="HY591" s="183"/>
      <c r="HZ591" s="182" t="str">
        <f t="shared" si="562"/>
        <v>не выгружено</v>
      </c>
      <c r="IA591" s="182" t="str">
        <f t="shared" si="563"/>
        <v>A1</v>
      </c>
      <c r="IB591" s="182" t="str">
        <f t="shared" si="564"/>
        <v>не выгружено</v>
      </c>
      <c r="IC591" s="182" t="str">
        <f t="shared" si="565"/>
        <v>A1</v>
      </c>
      <c r="ID591" s="182" t="str">
        <f t="shared" si="566"/>
        <v>A1</v>
      </c>
      <c r="IE591" s="185" t="str">
        <f t="shared" si="567"/>
        <v>выгрузить A1</v>
      </c>
      <c r="IF591" s="135" t="s">
        <v>705</v>
      </c>
      <c r="IG591" s="181">
        <v>1</v>
      </c>
    </row>
    <row r="592" spans="1:289" s="57" customFormat="1" ht="42.75" hidden="1" customHeight="1">
      <c r="A592" s="6"/>
      <c r="B592" s="19" t="s">
        <v>156</v>
      </c>
      <c r="C592" s="19" t="s">
        <v>157</v>
      </c>
      <c r="D592" s="5"/>
      <c r="E592" s="5"/>
      <c r="F592" s="5"/>
      <c r="G592" s="5"/>
      <c r="H592" s="5" t="s">
        <v>727</v>
      </c>
      <c r="I592" s="5" t="s">
        <v>736</v>
      </c>
      <c r="J592" s="5"/>
      <c r="K592" s="5"/>
      <c r="L592" s="5"/>
      <c r="M592" s="5"/>
      <c r="N592" s="5"/>
      <c r="O592" s="5"/>
      <c r="P592" s="5" t="s">
        <v>375</v>
      </c>
      <c r="Q592" s="5" t="s">
        <v>376</v>
      </c>
      <c r="R592" s="5" t="s">
        <v>206</v>
      </c>
      <c r="S592" s="5" t="s">
        <v>360</v>
      </c>
      <c r="T592" s="5" t="s">
        <v>361</v>
      </c>
      <c r="U592" s="5" t="s">
        <v>158</v>
      </c>
      <c r="V592" s="5"/>
      <c r="W592" s="19" t="str">
        <f>CONCATENATE(X592,"-",Y592,"-",Z592,AA592,,AB592,"-",AC592)</f>
        <v>0-54-JDWC-1305</v>
      </c>
      <c r="X592" s="19" t="s">
        <v>194</v>
      </c>
      <c r="Y592" s="19">
        <v>54</v>
      </c>
      <c r="Z592" s="19" t="s">
        <v>302</v>
      </c>
      <c r="AA592" s="19" t="s">
        <v>313</v>
      </c>
      <c r="AB592" s="19"/>
      <c r="AC592" s="19" t="s">
        <v>756</v>
      </c>
      <c r="AD592" s="5"/>
      <c r="AE592" s="19">
        <v>4</v>
      </c>
      <c r="AF592" s="19" t="s">
        <v>194</v>
      </c>
      <c r="AG592" s="19" t="s">
        <v>165</v>
      </c>
      <c r="AH592" s="19" t="s">
        <v>156</v>
      </c>
      <c r="AI592" s="19" t="s">
        <v>633</v>
      </c>
      <c r="AJ592" s="5"/>
      <c r="AK592" s="5"/>
      <c r="AL592" s="5" t="s">
        <v>120</v>
      </c>
      <c r="AM592" s="5"/>
      <c r="AN592" s="5" t="s">
        <v>169</v>
      </c>
      <c r="AO592" s="5" t="str">
        <f>CONCATENATE("0055-",B592,"-",C592,"-","4",".",AE592,".",AF592,".",AG592,".",AH592,"-",AL592,".",AN592,"-",AI592)</f>
        <v>0055-CPC-GA1-4.4.0.00.CPC-ATH1.V0-3001</v>
      </c>
      <c r="AP592" s="5" t="str">
        <f>CONCATENATE("0055-",B592,"-",C592,"-","4",".",AE592,".",AF592,".",AG592,".",AH592,"-",AL592,"-",AN592,"-",AI592,"_",BD592,"_",U592)</f>
        <v>0055-CPC-GA1-4.4.0.00.CPC-ATH1-V0-3001_-_ER</v>
      </c>
      <c r="AQ592" s="13" t="s">
        <v>540</v>
      </c>
      <c r="AR592" s="13" t="s">
        <v>539</v>
      </c>
      <c r="AS592" s="13"/>
      <c r="AT592" s="13"/>
      <c r="AU592" s="13" t="s">
        <v>320</v>
      </c>
      <c r="AV592" s="13" t="s">
        <v>335</v>
      </c>
      <c r="AW592" s="13" t="str">
        <f>CONCATENATE(AQ592," ",AS592,CHAR(10),W592,CHAR(10),AU592)</f>
        <v>DCS AWS cabinet 
0-54-JDWC-1305
General view drawings</v>
      </c>
      <c r="AX592" s="13" t="str">
        <f>CONCATENATE(AR592," ",AT592,CHAR(10),W592,CHAR(10),AV592)</f>
        <v>Шкаф рабочих станций РСУ 
0-54-JDWC-1305
Чертеж общего вида</v>
      </c>
      <c r="AY592" s="5"/>
      <c r="AZ592" s="5" t="s">
        <v>490</v>
      </c>
      <c r="BA592" s="5" t="s">
        <v>489</v>
      </c>
      <c r="BB592" s="5" t="str">
        <f>IF(FW592&gt;0,"02",IF(FN592&gt;0,"01",IF(FE592&gt;0,"00",IF(EM592&gt;0,"G1",IF(ED592&gt;0,"F1",IF(DU592&gt;0,"E1",IF(DL592&gt;0,"D1",IF(DC592&gt;0,"C1",IF(CT592&gt;0,"B1",IF(BM592&gt;0,"A1","-"))))))))))</f>
        <v>-</v>
      </c>
      <c r="BC592" s="167" t="str">
        <f t="shared" si="569"/>
        <v>-</v>
      </c>
      <c r="BD592" s="5" t="str">
        <f t="shared" si="570"/>
        <v>-</v>
      </c>
      <c r="BE592" s="5"/>
      <c r="BF592" s="5"/>
      <c r="BG592" s="12"/>
      <c r="BH592" s="5"/>
      <c r="BI592" s="5"/>
      <c r="BJ592" s="54">
        <f>FB592-(28+15)</f>
        <v>44208</v>
      </c>
      <c r="BK592" s="54">
        <f ca="1">IF(BM592&gt;0,BL592,IF(BJ592&lt;TODAY(),WORKDAY(TODAY(),10),BJ592))</f>
        <v>44294</v>
      </c>
      <c r="BL592" s="54"/>
      <c r="BM592" s="5"/>
      <c r="BN592" s="167"/>
      <c r="BO592" s="167"/>
      <c r="BP592" s="167"/>
      <c r="BQ592" s="167"/>
      <c r="BR592" s="157"/>
      <c r="BS592" s="157"/>
      <c r="BT592" s="157"/>
      <c r="BU592" s="157"/>
      <c r="BV592" s="157"/>
      <c r="BW592" s="147"/>
      <c r="BX592" s="147"/>
      <c r="BY592" s="147"/>
      <c r="BZ592" s="147"/>
      <c r="CA592" s="147"/>
      <c r="CB592" s="125"/>
      <c r="CC592" s="125"/>
      <c r="CD592" s="125"/>
      <c r="CE592" s="125"/>
      <c r="CF592" s="125"/>
      <c r="CG592" s="125"/>
      <c r="CH592" s="125"/>
      <c r="CI592" s="125"/>
      <c r="CJ592" s="125"/>
      <c r="CK592" s="125"/>
      <c r="CL592" s="24">
        <f>WORKDAY(BJ592,20)</f>
        <v>44236</v>
      </c>
      <c r="CM592" s="24" t="str">
        <f>IF(BM592&gt;0,WORKDAY(BK592,10),"-")</f>
        <v>-</v>
      </c>
      <c r="CN592" s="54"/>
      <c r="CO592" s="117"/>
      <c r="CP592" s="34"/>
      <c r="CQ592" s="24">
        <f>WORKDAY(CL592,10)</f>
        <v>44250</v>
      </c>
      <c r="CR592" s="24" t="str">
        <f>IF(CO592&gt;0,WORKDAY(CM592,10),"-")</f>
        <v>-</v>
      </c>
      <c r="CS592" s="54"/>
      <c r="CT592" s="5"/>
      <c r="CU592" s="24" t="str">
        <f>IF(CT592&gt;0,WORKDAY(CQ592,10),"-")</f>
        <v>-</v>
      </c>
      <c r="CV592" s="24" t="str">
        <f>IF(CT592&gt;0,WORKDAY(CR592,10),"-")</f>
        <v>-</v>
      </c>
      <c r="CW592" s="54"/>
      <c r="CX592" s="5"/>
      <c r="CY592" s="34"/>
      <c r="CZ592" s="24" t="str">
        <f>IF(CX592&gt;0,WORKDAY(CU592,10),"-")</f>
        <v>-</v>
      </c>
      <c r="DA592" s="24" t="str">
        <f>IF(CX592&gt;0,WORKDAY(CV592,10),"-")</f>
        <v>-</v>
      </c>
      <c r="DB592" s="24"/>
      <c r="DC592" s="5"/>
      <c r="DD592" s="24" t="str">
        <f>IF(DC592&gt;0,WORKDAY(CZ592,10),"-")</f>
        <v>-</v>
      </c>
      <c r="DE592" s="24" t="str">
        <f>IF(DC592&gt;0,WORKDAY(DA592,10),"-")</f>
        <v>-</v>
      </c>
      <c r="DF592" s="5"/>
      <c r="DG592" s="5"/>
      <c r="DH592" s="54"/>
      <c r="DI592" s="24" t="str">
        <f>IF(DG592&gt;0,WORKDAY(DD592,10),"-")</f>
        <v>-</v>
      </c>
      <c r="DJ592" s="24" t="str">
        <f>IF(DG592&gt;0,WORKDAY(DE592,10),"-")</f>
        <v>-</v>
      </c>
      <c r="DK592" s="5"/>
      <c r="DL592" s="5"/>
      <c r="DM592" s="24" t="str">
        <f>IF(DL592&gt;0,WORKDAY(DI592,10),"-")</f>
        <v>-</v>
      </c>
      <c r="DN592" s="24" t="str">
        <f>IF(DL592&gt;0,WORKDAY(DJ592,10),"-")</f>
        <v>-</v>
      </c>
      <c r="DO592" s="5"/>
      <c r="DP592" s="5"/>
      <c r="DQ592" s="54"/>
      <c r="DR592" s="24" t="str">
        <f>IF(DP592&gt;0,WORKDAY(DM592,10),"-")</f>
        <v>-</v>
      </c>
      <c r="DS592" s="24" t="str">
        <f>IF(DP592&gt;0,WORKDAY(DN592,10),"-")</f>
        <v>-</v>
      </c>
      <c r="DT592" s="5"/>
      <c r="DU592" s="5"/>
      <c r="DV592" s="24" t="str">
        <f>IF(DU592&gt;0,WORKDAY(DR592,10),"-")</f>
        <v>-</v>
      </c>
      <c r="DW592" s="24" t="str">
        <f>IF(DU592&gt;0,WORKDAY(DS592,10),"-")</f>
        <v>-</v>
      </c>
      <c r="DX592" s="5"/>
      <c r="DY592" s="5"/>
      <c r="DZ592" s="54"/>
      <c r="EA592" s="24" t="str">
        <f>IF(DY592&gt;0,WORKDAY(DV592,10),"-")</f>
        <v>-</v>
      </c>
      <c r="EB592" s="24" t="str">
        <f>IF(DY592&gt;0,WORKDAY(DW592,10),"-")</f>
        <v>-</v>
      </c>
      <c r="EC592" s="5"/>
      <c r="ED592" s="5"/>
      <c r="EE592" s="24" t="str">
        <f>IF(ED592&gt;0,WORKDAY(EA592,10),"-")</f>
        <v>-</v>
      </c>
      <c r="EF592" s="24" t="str">
        <f>IF(ED592&gt;0,WORKDAY(EB592,10),"-")</f>
        <v>-</v>
      </c>
      <c r="EG592" s="5"/>
      <c r="EH592" s="5"/>
      <c r="EI592" s="54"/>
      <c r="EJ592" s="24" t="str">
        <f>IF(EH592&gt;0,WORKDAY(EE592,10),"-")</f>
        <v>-</v>
      </c>
      <c r="EK592" s="24" t="str">
        <f>IF(EH592&gt;0,WORKDAY(EF592,10),"-")</f>
        <v>-</v>
      </c>
      <c r="EL592" s="5"/>
      <c r="EM592" s="5"/>
      <c r="EN592" s="24" t="str">
        <f>IF(EM592&gt;0,WORKDAY(EJ592,10),"-")</f>
        <v>-</v>
      </c>
      <c r="EO592" s="24" t="str">
        <f>IF(EM592&gt;0,WORKDAY(EK592,10),"-")</f>
        <v>-</v>
      </c>
      <c r="EP592" s="5"/>
      <c r="EQ592" s="5"/>
      <c r="ER592" s="54"/>
      <c r="ES592" s="54"/>
      <c r="ET592" s="54"/>
      <c r="EU592" s="54"/>
      <c r="EV592" s="54"/>
      <c r="EW592" s="24"/>
      <c r="EX592" s="24"/>
      <c r="EY592" s="167"/>
      <c r="EZ592" s="167"/>
      <c r="FA592" s="193"/>
      <c r="FB592" s="24">
        <v>44251</v>
      </c>
      <c r="FC592" s="24">
        <f ca="1">IF(BK592&gt;0,IF(DC592&gt;0,WORKDAY(DB592,20),IF(CT592&gt;0,WORKDAY(CS592,30),IF(CO592&gt;0,WORKDAY(CN592,40),FB592))),"-")</f>
        <v>44251</v>
      </c>
      <c r="FD592" s="5"/>
      <c r="FE592" s="5"/>
      <c r="FF592" s="24" t="str">
        <f>IF(FE592&gt;0,WORKDAY(FB592,10),"-")</f>
        <v>-</v>
      </c>
      <c r="FG592" s="24" t="str">
        <f>IF(FE592&gt;0,WORKDAY(FC592,10),"-")</f>
        <v>-</v>
      </c>
      <c r="FH592" s="167"/>
      <c r="FI592" s="167"/>
      <c r="FJ592" s="175"/>
      <c r="FK592" s="24">
        <f t="shared" si="571"/>
        <v>44279</v>
      </c>
      <c r="FL592" s="24">
        <f>FK592</f>
        <v>44279</v>
      </c>
      <c r="FM592" s="5"/>
      <c r="FN592" s="5"/>
      <c r="FO592" s="24" t="str">
        <f>IF(FN592&gt;0,WORKDAY(FK592,10),"-")</f>
        <v>-</v>
      </c>
      <c r="FP592" s="24" t="str">
        <f>IF(FN592&gt;0,WORKDAY(FL592,10),"-")</f>
        <v>-</v>
      </c>
      <c r="FQ592" s="5"/>
      <c r="FR592" s="5"/>
      <c r="FS592" s="54"/>
      <c r="FT592" s="24">
        <f t="shared" si="572"/>
        <v>44307</v>
      </c>
      <c r="FU592" s="24">
        <f>FT592</f>
        <v>44307</v>
      </c>
      <c r="FV592" s="5"/>
      <c r="FW592" s="5"/>
      <c r="FX592" s="24" t="str">
        <f>IF(FW592&gt;0,WORKDAY(FT592,10),"-")</f>
        <v>-</v>
      </c>
      <c r="FY592" s="24" t="str">
        <f>IF(FW592&gt;0,WORKDAY(FU592,10),"-")</f>
        <v>-</v>
      </c>
      <c r="FZ592" s="5"/>
      <c r="GA592" s="5"/>
      <c r="GB592" s="54"/>
      <c r="GC592" s="54"/>
      <c r="GD592" s="54"/>
      <c r="GE592" s="54"/>
      <c r="GF592" s="54"/>
      <c r="GG592" s="54"/>
      <c r="GH592" s="54"/>
      <c r="GI592" s="54"/>
      <c r="GJ592" s="54"/>
      <c r="GK592" s="54"/>
      <c r="GL592" s="54"/>
      <c r="GM592" s="54"/>
      <c r="GN592" s="54"/>
      <c r="GO592" s="54"/>
      <c r="GP592" s="54"/>
      <c r="GQ592" s="54"/>
      <c r="GR592" s="54"/>
      <c r="GS592" s="54"/>
      <c r="GT592" s="54"/>
      <c r="GU592" s="54"/>
      <c r="GV592" s="54"/>
      <c r="GW592" s="54"/>
      <c r="GX592" s="54"/>
      <c r="GY592" s="54"/>
      <c r="GZ592" s="193"/>
      <c r="HA592" s="54"/>
      <c r="HB592" s="54"/>
      <c r="HC592" s="54"/>
      <c r="HD592" s="34">
        <f t="shared" ca="1" si="551"/>
        <v>1</v>
      </c>
      <c r="HE592" s="25">
        <f t="shared" si="546"/>
        <v>0</v>
      </c>
      <c r="HF592" s="25">
        <f t="shared" ca="1" si="547"/>
        <v>1.5197568389057751E-3</v>
      </c>
      <c r="HG592" s="25">
        <f t="shared" si="548"/>
        <v>0</v>
      </c>
      <c r="HH592" s="25">
        <f t="shared" ca="1" si="549"/>
        <v>2.012072434607646E-3</v>
      </c>
      <c r="HI592" s="25"/>
      <c r="HJ592" s="25"/>
      <c r="HK592" s="5"/>
      <c r="HL592" s="24" t="str">
        <f t="shared" ca="1" si="568"/>
        <v>-</v>
      </c>
      <c r="HM592" s="6"/>
      <c r="HO592" s="204" t="str">
        <f t="shared" si="552"/>
        <v>не выгружено A1</v>
      </c>
      <c r="HP592" s="204" t="str">
        <f t="shared" si="553"/>
        <v>не выгружено 00</v>
      </c>
      <c r="HQ592" s="182" t="str">
        <f t="shared" si="554"/>
        <v>не выгружено A1</v>
      </c>
      <c r="HR592" s="182" t="str">
        <f t="shared" si="555"/>
        <v>не выгружено A1</v>
      </c>
      <c r="HS592" s="182" t="b">
        <f t="shared" si="556"/>
        <v>0</v>
      </c>
      <c r="HT592" s="182" t="str">
        <f t="shared" si="557"/>
        <v>не выгружено A1</v>
      </c>
      <c r="HU592" s="182" t="str">
        <f t="shared" si="558"/>
        <v>не выгружено A1</v>
      </c>
      <c r="HV592" s="191" t="str">
        <f t="shared" si="559"/>
        <v>не выгружено A1</v>
      </c>
      <c r="HW592" s="184" t="str">
        <f t="shared" si="560"/>
        <v>не выгружено A1</v>
      </c>
      <c r="HX592" s="191" t="str">
        <f t="shared" si="561"/>
        <v>не выгружено A1</v>
      </c>
      <c r="HY592" s="183"/>
      <c r="HZ592" s="182" t="str">
        <f t="shared" si="562"/>
        <v>не выгружено</v>
      </c>
      <c r="IA592" s="182" t="str">
        <f t="shared" si="563"/>
        <v>A1</v>
      </c>
      <c r="IB592" s="182" t="str">
        <f t="shared" si="564"/>
        <v>не выгружено</v>
      </c>
      <c r="IC592" s="182" t="str">
        <f t="shared" si="565"/>
        <v>A1</v>
      </c>
      <c r="ID592" s="182" t="str">
        <f t="shared" si="566"/>
        <v>A1</v>
      </c>
      <c r="IE592" s="185" t="str">
        <f t="shared" si="567"/>
        <v>выгрузить A1</v>
      </c>
      <c r="IF592" s="135" t="s">
        <v>705</v>
      </c>
      <c r="IG592" s="181">
        <v>1</v>
      </c>
    </row>
    <row r="593" spans="1:289" s="57" customFormat="1" ht="42.75" hidden="1" customHeight="1">
      <c r="A593" s="6"/>
      <c r="B593" s="19" t="s">
        <v>156</v>
      </c>
      <c r="C593" s="19" t="s">
        <v>157</v>
      </c>
      <c r="D593" s="5"/>
      <c r="E593" s="5"/>
      <c r="F593" s="5"/>
      <c r="G593" s="5"/>
      <c r="H593" s="5" t="s">
        <v>727</v>
      </c>
      <c r="I593" s="5" t="s">
        <v>736</v>
      </c>
      <c r="J593" s="5"/>
      <c r="K593" s="5"/>
      <c r="L593" s="5"/>
      <c r="M593" s="5"/>
      <c r="N593" s="5"/>
      <c r="O593" s="5"/>
      <c r="P593" s="5" t="s">
        <v>375</v>
      </c>
      <c r="Q593" s="5" t="s">
        <v>376</v>
      </c>
      <c r="R593" s="5" t="s">
        <v>206</v>
      </c>
      <c r="S593" s="5" t="s">
        <v>360</v>
      </c>
      <c r="T593" s="5" t="s">
        <v>361</v>
      </c>
      <c r="U593" s="5" t="s">
        <v>158</v>
      </c>
      <c r="V593" s="5"/>
      <c r="W593" s="19" t="str">
        <f>CONCATENATE(X593,"-",Y593,"-",Z593,AA593,,AB593,"-",AC593)</f>
        <v>0-54-JDWC-1305</v>
      </c>
      <c r="X593" s="19" t="s">
        <v>194</v>
      </c>
      <c r="Y593" s="19">
        <v>54</v>
      </c>
      <c r="Z593" s="19" t="s">
        <v>302</v>
      </c>
      <c r="AA593" s="19" t="s">
        <v>313</v>
      </c>
      <c r="AB593" s="19"/>
      <c r="AC593" s="19" t="s">
        <v>756</v>
      </c>
      <c r="AD593" s="5"/>
      <c r="AE593" s="19">
        <v>4</v>
      </c>
      <c r="AF593" s="19" t="s">
        <v>194</v>
      </c>
      <c r="AG593" s="19" t="s">
        <v>165</v>
      </c>
      <c r="AH593" s="19" t="s">
        <v>156</v>
      </c>
      <c r="AI593" s="19" t="s">
        <v>633</v>
      </c>
      <c r="AJ593" s="5"/>
      <c r="AK593" s="5"/>
      <c r="AL593" s="5" t="s">
        <v>120</v>
      </c>
      <c r="AM593" s="5"/>
      <c r="AN593" s="5" t="s">
        <v>170</v>
      </c>
      <c r="AO593" s="5" t="str">
        <f>CONCATENATE("0055-",B593,"-",C593,"-","4",".",AE593,".",AF593,".",AG593,".",AH593,"-",AL593,".",AN593,"-",AI593)</f>
        <v>0055-CPC-GA1-4.4.0.00.CPC-ATH1.SB-3001</v>
      </c>
      <c r="AP593" s="5" t="str">
        <f>CONCATENATE("0055-",B593,"-",C593,"-","4",".",AE593,".",AF593,".",AG593,".",AH593,"-",AL593,"-",AN593,"-",AI593,"_",BD593,"_",U593)</f>
        <v>0055-CPC-GA1-4.4.0.00.CPC-ATH1-SB-3001_-_ER</v>
      </c>
      <c r="AQ593" s="13" t="s">
        <v>540</v>
      </c>
      <c r="AR593" s="13" t="s">
        <v>539</v>
      </c>
      <c r="AS593" s="13"/>
      <c r="AT593" s="13"/>
      <c r="AU593" s="13" t="s">
        <v>321</v>
      </c>
      <c r="AV593" s="13" t="s">
        <v>336</v>
      </c>
      <c r="AW593" s="13" t="str">
        <f>CONCATENATE(AQ593," ",AS593,CHAR(10),W593,CHAR(10),AU593)</f>
        <v>DCS AWS cabinet 
0-54-JDWC-1305
Electrical circuits</v>
      </c>
      <c r="AX593" s="13" t="str">
        <f>CONCATENATE(AR593," ",AT593,CHAR(10),W593,CHAR(10),AV593)</f>
        <v>Шкаф рабочих станций РСУ 
0-54-JDWC-1305
Схема электрическая принципиальная</v>
      </c>
      <c r="AY593" s="5"/>
      <c r="AZ593" s="5" t="s">
        <v>490</v>
      </c>
      <c r="BA593" s="5" t="s">
        <v>489</v>
      </c>
      <c r="BB593" s="5" t="str">
        <f>IF(FW593&gt;0,"02",IF(FN593&gt;0,"01",IF(FE593&gt;0,"00",IF(EM593&gt;0,"G1",IF(ED593&gt;0,"F1",IF(DU593&gt;0,"E1",IF(DL593&gt;0,"D1",IF(DC593&gt;0,"C1",IF(CT593&gt;0,"B1",IF(BM593&gt;0,"A1","-"))))))))))</f>
        <v>-</v>
      </c>
      <c r="BC593" s="167" t="str">
        <f t="shared" si="569"/>
        <v>-</v>
      </c>
      <c r="BD593" s="5" t="str">
        <f t="shared" si="570"/>
        <v>-</v>
      </c>
      <c r="BE593" s="5"/>
      <c r="BF593" s="5"/>
      <c r="BG593" s="12"/>
      <c r="BH593" s="5"/>
      <c r="BI593" s="5"/>
      <c r="BJ593" s="54">
        <f>FB593-(28+15)</f>
        <v>44208</v>
      </c>
      <c r="BK593" s="54">
        <f ca="1">IF(BM593&gt;0,BL593,IF(BJ593&lt;TODAY(),WORKDAY(TODAY(),10),BJ593))</f>
        <v>44294</v>
      </c>
      <c r="BL593" s="54"/>
      <c r="BM593" s="5"/>
      <c r="BN593" s="167"/>
      <c r="BO593" s="167"/>
      <c r="BP593" s="167"/>
      <c r="BQ593" s="167"/>
      <c r="BR593" s="157"/>
      <c r="BS593" s="157"/>
      <c r="BT593" s="157"/>
      <c r="BU593" s="157"/>
      <c r="BV593" s="157"/>
      <c r="BW593" s="147"/>
      <c r="BX593" s="147"/>
      <c r="BY593" s="147"/>
      <c r="BZ593" s="147"/>
      <c r="CA593" s="147"/>
      <c r="CB593" s="125"/>
      <c r="CC593" s="125"/>
      <c r="CD593" s="125"/>
      <c r="CE593" s="125"/>
      <c r="CF593" s="125"/>
      <c r="CG593" s="125"/>
      <c r="CH593" s="125"/>
      <c r="CI593" s="125"/>
      <c r="CJ593" s="125"/>
      <c r="CK593" s="125"/>
      <c r="CL593" s="24">
        <f>WORKDAY(BJ593,20)</f>
        <v>44236</v>
      </c>
      <c r="CM593" s="24" t="str">
        <f>IF(BM593&gt;0,WORKDAY(BK593,10),"-")</f>
        <v>-</v>
      </c>
      <c r="CN593" s="54"/>
      <c r="CO593" s="117"/>
      <c r="CP593" s="34"/>
      <c r="CQ593" s="24">
        <f>WORKDAY(CL593,10)</f>
        <v>44250</v>
      </c>
      <c r="CR593" s="24" t="str">
        <f>IF(CO593&gt;0,WORKDAY(CM593,10),"-")</f>
        <v>-</v>
      </c>
      <c r="CS593" s="54"/>
      <c r="CT593" s="5"/>
      <c r="CU593" s="24" t="str">
        <f>IF(CT593&gt;0,WORKDAY(CQ593,10),"-")</f>
        <v>-</v>
      </c>
      <c r="CV593" s="24" t="str">
        <f>IF(CT593&gt;0,WORKDAY(CR593,10),"-")</f>
        <v>-</v>
      </c>
      <c r="CW593" s="54"/>
      <c r="CX593" s="5"/>
      <c r="CY593" s="34"/>
      <c r="CZ593" s="24" t="str">
        <f>IF(CX593&gt;0,WORKDAY(CU593,10),"-")</f>
        <v>-</v>
      </c>
      <c r="DA593" s="24" t="str">
        <f>IF(CX593&gt;0,WORKDAY(CV593,10),"-")</f>
        <v>-</v>
      </c>
      <c r="DB593" s="24"/>
      <c r="DC593" s="5"/>
      <c r="DD593" s="24" t="str">
        <f>IF(DC593&gt;0,WORKDAY(CZ593,10),"-")</f>
        <v>-</v>
      </c>
      <c r="DE593" s="24" t="str">
        <f>IF(DC593&gt;0,WORKDAY(DA593,10),"-")</f>
        <v>-</v>
      </c>
      <c r="DF593" s="5"/>
      <c r="DG593" s="5"/>
      <c r="DH593" s="54"/>
      <c r="DI593" s="24" t="str">
        <f>IF(DG593&gt;0,WORKDAY(DD593,10),"-")</f>
        <v>-</v>
      </c>
      <c r="DJ593" s="24" t="str">
        <f>IF(DG593&gt;0,WORKDAY(DE593,10),"-")</f>
        <v>-</v>
      </c>
      <c r="DK593" s="5"/>
      <c r="DL593" s="5"/>
      <c r="DM593" s="24" t="str">
        <f>IF(DL593&gt;0,WORKDAY(DI593,10),"-")</f>
        <v>-</v>
      </c>
      <c r="DN593" s="24" t="str">
        <f>IF(DL593&gt;0,WORKDAY(DJ593,10),"-")</f>
        <v>-</v>
      </c>
      <c r="DO593" s="5"/>
      <c r="DP593" s="5"/>
      <c r="DQ593" s="54"/>
      <c r="DR593" s="24" t="str">
        <f>IF(DP593&gt;0,WORKDAY(DM593,10),"-")</f>
        <v>-</v>
      </c>
      <c r="DS593" s="24" t="str">
        <f>IF(DP593&gt;0,WORKDAY(DN593,10),"-")</f>
        <v>-</v>
      </c>
      <c r="DT593" s="5"/>
      <c r="DU593" s="5"/>
      <c r="DV593" s="24" t="str">
        <f>IF(DU593&gt;0,WORKDAY(DR593,10),"-")</f>
        <v>-</v>
      </c>
      <c r="DW593" s="24" t="str">
        <f>IF(DU593&gt;0,WORKDAY(DS593,10),"-")</f>
        <v>-</v>
      </c>
      <c r="DX593" s="5"/>
      <c r="DY593" s="5"/>
      <c r="DZ593" s="54"/>
      <c r="EA593" s="24" t="str">
        <f>IF(DY593&gt;0,WORKDAY(DV593,10),"-")</f>
        <v>-</v>
      </c>
      <c r="EB593" s="24" t="str">
        <f>IF(DY593&gt;0,WORKDAY(DW593,10),"-")</f>
        <v>-</v>
      </c>
      <c r="EC593" s="5"/>
      <c r="ED593" s="5"/>
      <c r="EE593" s="24" t="str">
        <f>IF(ED593&gt;0,WORKDAY(EA593,10),"-")</f>
        <v>-</v>
      </c>
      <c r="EF593" s="24" t="str">
        <f>IF(ED593&gt;0,WORKDAY(EB593,10),"-")</f>
        <v>-</v>
      </c>
      <c r="EG593" s="5"/>
      <c r="EH593" s="5"/>
      <c r="EI593" s="54"/>
      <c r="EJ593" s="24" t="str">
        <f>IF(EH593&gt;0,WORKDAY(EE593,10),"-")</f>
        <v>-</v>
      </c>
      <c r="EK593" s="24" t="str">
        <f>IF(EH593&gt;0,WORKDAY(EF593,10),"-")</f>
        <v>-</v>
      </c>
      <c r="EL593" s="5"/>
      <c r="EM593" s="5"/>
      <c r="EN593" s="24" t="str">
        <f>IF(EM593&gt;0,WORKDAY(EJ593,10),"-")</f>
        <v>-</v>
      </c>
      <c r="EO593" s="24" t="str">
        <f>IF(EM593&gt;0,WORKDAY(EK593,10),"-")</f>
        <v>-</v>
      </c>
      <c r="EP593" s="5"/>
      <c r="EQ593" s="5"/>
      <c r="ER593" s="54"/>
      <c r="ES593" s="54"/>
      <c r="ET593" s="54"/>
      <c r="EU593" s="54"/>
      <c r="EV593" s="54"/>
      <c r="EW593" s="24"/>
      <c r="EX593" s="24"/>
      <c r="EY593" s="167"/>
      <c r="EZ593" s="167"/>
      <c r="FA593" s="193"/>
      <c r="FB593" s="24">
        <v>44251</v>
      </c>
      <c r="FC593" s="24">
        <f ca="1">IF(BK593&gt;0,IF(DC593&gt;0,WORKDAY(DB593,20),IF(CT593&gt;0,WORKDAY(CS593,30),IF(CO593&gt;0,WORKDAY(CN593,40),FB593))),"-")</f>
        <v>44251</v>
      </c>
      <c r="FD593" s="5"/>
      <c r="FE593" s="5"/>
      <c r="FF593" s="24" t="str">
        <f>IF(FE593&gt;0,WORKDAY(FB593,10),"-")</f>
        <v>-</v>
      </c>
      <c r="FG593" s="24" t="str">
        <f>IF(FE593&gt;0,WORKDAY(FC593,10),"-")</f>
        <v>-</v>
      </c>
      <c r="FH593" s="5"/>
      <c r="FI593" s="5"/>
      <c r="FJ593" s="34"/>
      <c r="FK593" s="24">
        <f t="shared" si="571"/>
        <v>44279</v>
      </c>
      <c r="FL593" s="24">
        <f>FK593</f>
        <v>44279</v>
      </c>
      <c r="FM593" s="5"/>
      <c r="FN593" s="5"/>
      <c r="FO593" s="24" t="str">
        <f>IF(FN593&gt;0,WORKDAY(FK593,10),"-")</f>
        <v>-</v>
      </c>
      <c r="FP593" s="24" t="str">
        <f>IF(FN593&gt;0,WORKDAY(FL593,10),"-")</f>
        <v>-</v>
      </c>
      <c r="FQ593" s="5"/>
      <c r="FR593" s="5"/>
      <c r="FS593" s="54"/>
      <c r="FT593" s="24">
        <f t="shared" si="572"/>
        <v>44307</v>
      </c>
      <c r="FU593" s="24">
        <f>FT593</f>
        <v>44307</v>
      </c>
      <c r="FV593" s="5"/>
      <c r="FW593" s="5"/>
      <c r="FX593" s="24" t="str">
        <f>IF(FW593&gt;0,WORKDAY(FT593,10),"-")</f>
        <v>-</v>
      </c>
      <c r="FY593" s="24" t="str">
        <f>IF(FW593&gt;0,WORKDAY(FU593,10),"-")</f>
        <v>-</v>
      </c>
      <c r="FZ593" s="5"/>
      <c r="GA593" s="5"/>
      <c r="GB593" s="54"/>
      <c r="GC593" s="54"/>
      <c r="GD593" s="54"/>
      <c r="GE593" s="54"/>
      <c r="GF593" s="54"/>
      <c r="GG593" s="54"/>
      <c r="GH593" s="54"/>
      <c r="GI593" s="54"/>
      <c r="GJ593" s="54"/>
      <c r="GK593" s="54"/>
      <c r="GL593" s="54"/>
      <c r="GM593" s="54"/>
      <c r="GN593" s="54"/>
      <c r="GO593" s="54"/>
      <c r="GP593" s="54"/>
      <c r="GQ593" s="54"/>
      <c r="GR593" s="54"/>
      <c r="GS593" s="54"/>
      <c r="GT593" s="54"/>
      <c r="GU593" s="54"/>
      <c r="GV593" s="54"/>
      <c r="GW593" s="54"/>
      <c r="GX593" s="54"/>
      <c r="GY593" s="54"/>
      <c r="GZ593" s="193"/>
      <c r="HA593" s="54"/>
      <c r="HB593" s="54"/>
      <c r="HC593" s="54"/>
      <c r="HD593" s="34">
        <f t="shared" ca="1" si="551"/>
        <v>1</v>
      </c>
      <c r="HE593" s="25">
        <f t="shared" si="546"/>
        <v>0</v>
      </c>
      <c r="HF593" s="25">
        <f t="shared" ca="1" si="547"/>
        <v>1.5197568389057751E-3</v>
      </c>
      <c r="HG593" s="25">
        <f t="shared" si="548"/>
        <v>0</v>
      </c>
      <c r="HH593" s="25">
        <f t="shared" ca="1" si="549"/>
        <v>2.012072434607646E-3</v>
      </c>
      <c r="HI593" s="25"/>
      <c r="HJ593" s="25"/>
      <c r="HK593" s="5"/>
      <c r="HL593" s="24" t="str">
        <f t="shared" ca="1" si="568"/>
        <v>-</v>
      </c>
      <c r="HM593" s="6"/>
      <c r="HO593" s="204" t="str">
        <f t="shared" si="552"/>
        <v>не выгружено A1</v>
      </c>
      <c r="HP593" s="204" t="str">
        <f t="shared" si="553"/>
        <v>не выгружено 00</v>
      </c>
      <c r="HQ593" s="182" t="str">
        <f t="shared" si="554"/>
        <v>не выгружено A1</v>
      </c>
      <c r="HR593" s="182" t="str">
        <f t="shared" si="555"/>
        <v>не выгружено A1</v>
      </c>
      <c r="HS593" s="182" t="b">
        <f t="shared" si="556"/>
        <v>0</v>
      </c>
      <c r="HT593" s="182" t="str">
        <f t="shared" si="557"/>
        <v>не выгружено A1</v>
      </c>
      <c r="HU593" s="182" t="str">
        <f t="shared" si="558"/>
        <v>не выгружено A1</v>
      </c>
      <c r="HV593" s="191" t="str">
        <f t="shared" si="559"/>
        <v>не выгружено A1</v>
      </c>
      <c r="HW593" s="184" t="str">
        <f t="shared" si="560"/>
        <v>не выгружено A1</v>
      </c>
      <c r="HX593" s="191" t="str">
        <f t="shared" si="561"/>
        <v>не выгружено A1</v>
      </c>
      <c r="HY593" s="183"/>
      <c r="HZ593" s="182" t="str">
        <f t="shared" si="562"/>
        <v>не выгружено</v>
      </c>
      <c r="IA593" s="182" t="str">
        <f t="shared" si="563"/>
        <v>A1</v>
      </c>
      <c r="IB593" s="182" t="str">
        <f t="shared" si="564"/>
        <v>не выгружено</v>
      </c>
      <c r="IC593" s="182" t="str">
        <f t="shared" si="565"/>
        <v>A1</v>
      </c>
      <c r="ID593" s="182" t="str">
        <f t="shared" si="566"/>
        <v>A1</v>
      </c>
      <c r="IE593" s="185" t="str">
        <f t="shared" si="567"/>
        <v>выгрузить A1</v>
      </c>
      <c r="IF593" s="135" t="s">
        <v>705</v>
      </c>
      <c r="IG593" s="181">
        <v>1</v>
      </c>
    </row>
    <row r="594" spans="1:289" s="57" customFormat="1" ht="42.75" hidden="1" customHeight="1">
      <c r="A594" s="6"/>
      <c r="B594" s="19" t="s">
        <v>156</v>
      </c>
      <c r="C594" s="19" t="s">
        <v>157</v>
      </c>
      <c r="D594" s="5"/>
      <c r="E594" s="5"/>
      <c r="F594" s="5"/>
      <c r="G594" s="5"/>
      <c r="H594" s="5" t="s">
        <v>727</v>
      </c>
      <c r="I594" s="5" t="s">
        <v>736</v>
      </c>
      <c r="J594" s="5"/>
      <c r="K594" s="5"/>
      <c r="L594" s="5"/>
      <c r="M594" s="5"/>
      <c r="N594" s="5"/>
      <c r="O594" s="5"/>
      <c r="P594" s="5" t="s">
        <v>375</v>
      </c>
      <c r="Q594" s="5" t="s">
        <v>376</v>
      </c>
      <c r="R594" s="5" t="s">
        <v>206</v>
      </c>
      <c r="S594" s="5" t="s">
        <v>360</v>
      </c>
      <c r="T594" s="5" t="s">
        <v>361</v>
      </c>
      <c r="U594" s="5" t="s">
        <v>158</v>
      </c>
      <c r="V594" s="5"/>
      <c r="W594" s="19" t="str">
        <f>CONCATENATE(X594,"-",Y594,"-",Z594,AA594,,AB594,"-",AC594)</f>
        <v>0-54-JDWC-1305</v>
      </c>
      <c r="X594" s="19" t="s">
        <v>194</v>
      </c>
      <c r="Y594" s="19">
        <v>54</v>
      </c>
      <c r="Z594" s="19" t="s">
        <v>302</v>
      </c>
      <c r="AA594" s="19" t="s">
        <v>313</v>
      </c>
      <c r="AB594" s="19"/>
      <c r="AC594" s="19" t="s">
        <v>756</v>
      </c>
      <c r="AD594" s="5"/>
      <c r="AE594" s="19">
        <v>4</v>
      </c>
      <c r="AF594" s="19" t="s">
        <v>194</v>
      </c>
      <c r="AG594" s="19" t="s">
        <v>165</v>
      </c>
      <c r="AH594" s="19" t="s">
        <v>156</v>
      </c>
      <c r="AI594" s="19" t="s">
        <v>633</v>
      </c>
      <c r="AJ594" s="5"/>
      <c r="AK594" s="5"/>
      <c r="AL594" s="5" t="s">
        <v>120</v>
      </c>
      <c r="AM594" s="5"/>
      <c r="AN594" s="5" t="s">
        <v>546</v>
      </c>
      <c r="AO594" s="5" t="str">
        <f>CONCATENATE("0055-",B594,"-",C594,"-","4",".",AE594,".",AF594,".",AG594,".",AH594,"-",AL594,".",AN594,"-",AI594)</f>
        <v>0055-CPC-GA1-4.4.0.00.CPC-ATH1.JH-3001</v>
      </c>
      <c r="AP594" s="5" t="str">
        <f>CONCATENATE("0055-",B594,"-",C594,"-","4",".",AE594,".",AF594,".",AG594,".",AH594,"-",AL594,"-",AN594,"-",AI594,"_",BD594,"_",U594)</f>
        <v>0055-CPC-GA1-4.4.0.00.CPC-ATH1-JH-3001_-_ER</v>
      </c>
      <c r="AQ594" s="13" t="s">
        <v>540</v>
      </c>
      <c r="AR594" s="13" t="s">
        <v>539</v>
      </c>
      <c r="AS594" s="13"/>
      <c r="AT594" s="13"/>
      <c r="AU594" s="13" t="s">
        <v>286</v>
      </c>
      <c r="AV594" s="13" t="s">
        <v>287</v>
      </c>
      <c r="AW594" s="13" t="str">
        <f>CONCATENATE(AQ594," ",AS594,CHAR(10),W594,CHAR(10),AU594)</f>
        <v>DCS AWS cabinet 
0-54-JDWC-1305
Passport</v>
      </c>
      <c r="AX594" s="13" t="str">
        <f>CONCATENATE(AR594," ",AT594,CHAR(10),W594,CHAR(10),AV594)</f>
        <v>Шкаф рабочих станций РСУ 
0-54-JDWC-1305
Паспорт</v>
      </c>
      <c r="AY594" s="5"/>
      <c r="AZ594" s="5" t="s">
        <v>490</v>
      </c>
      <c r="BA594" s="5" t="s">
        <v>489</v>
      </c>
      <c r="BB594" s="5" t="str">
        <f>IF(FW594&gt;0,"02",IF(FN594&gt;0,"01",IF(FE594&gt;0,"00",IF(EM594&gt;0,"G1",IF(ED594&gt;0,"F1",IF(DU594&gt;0,"E1",IF(DL594&gt;0,"D1",IF(DC594&gt;0,"C1",IF(CT594&gt;0,"B1",IF(BM594&gt;0,"A1","-"))))))))))</f>
        <v>-</v>
      </c>
      <c r="BC594" s="167" t="str">
        <f t="shared" si="569"/>
        <v>-</v>
      </c>
      <c r="BD594" s="5" t="str">
        <f t="shared" si="570"/>
        <v>-</v>
      </c>
      <c r="BE594" s="5"/>
      <c r="BF594" s="5"/>
      <c r="BG594" s="12"/>
      <c r="BH594" s="5"/>
      <c r="BI594" s="5"/>
      <c r="BJ594" s="54">
        <f>FB594-(28+15)</f>
        <v>44227</v>
      </c>
      <c r="BK594" s="54">
        <f ca="1">IF(BM594&gt;0,BL594,IF(BJ594&lt;TODAY(),WORKDAY(TODAY(),10),BJ594))</f>
        <v>44294</v>
      </c>
      <c r="BL594" s="54"/>
      <c r="BM594" s="5"/>
      <c r="BN594" s="167"/>
      <c r="BO594" s="167"/>
      <c r="BP594" s="167"/>
      <c r="BQ594" s="167"/>
      <c r="BR594" s="157"/>
      <c r="BS594" s="157"/>
      <c r="BT594" s="157"/>
      <c r="BU594" s="157"/>
      <c r="BV594" s="157"/>
      <c r="BW594" s="147"/>
      <c r="BX594" s="147"/>
      <c r="BY594" s="147"/>
      <c r="BZ594" s="147"/>
      <c r="CA594" s="147"/>
      <c r="CB594" s="125"/>
      <c r="CC594" s="125"/>
      <c r="CD594" s="125"/>
      <c r="CE594" s="125"/>
      <c r="CF594" s="125"/>
      <c r="CG594" s="125"/>
      <c r="CH594" s="125"/>
      <c r="CI594" s="125"/>
      <c r="CJ594" s="125"/>
      <c r="CK594" s="125"/>
      <c r="CL594" s="24">
        <f>WORKDAY(BJ594,20)</f>
        <v>44253</v>
      </c>
      <c r="CM594" s="24" t="str">
        <f>IF(BM594&gt;0,WORKDAY(BK594,10),"-")</f>
        <v>-</v>
      </c>
      <c r="CN594" s="54"/>
      <c r="CO594" s="117"/>
      <c r="CP594" s="34">
        <v>3</v>
      </c>
      <c r="CQ594" s="24">
        <f>WORKDAY(CL594,10)</f>
        <v>44267</v>
      </c>
      <c r="CR594" s="24" t="str">
        <f>IF(CO594&gt;0,WORKDAY(CM594,10),"-")</f>
        <v>-</v>
      </c>
      <c r="CS594" s="54"/>
      <c r="CT594" s="5"/>
      <c r="CU594" s="24" t="str">
        <f>IF(CT594&gt;0,WORKDAY(CQ594,10),"-")</f>
        <v>-</v>
      </c>
      <c r="CV594" s="24" t="str">
        <f>IF(CT594&gt;0,WORKDAY(CR594,10),"-")</f>
        <v>-</v>
      </c>
      <c r="CW594" s="54"/>
      <c r="CX594" s="5"/>
      <c r="CY594" s="34"/>
      <c r="CZ594" s="24" t="str">
        <f>IF(CX594&gt;0,WORKDAY(CU594,10),"-")</f>
        <v>-</v>
      </c>
      <c r="DA594" s="24" t="str">
        <f>IF(CX594&gt;0,WORKDAY(CV594,10),"-")</f>
        <v>-</v>
      </c>
      <c r="DB594" s="24"/>
      <c r="DC594" s="5"/>
      <c r="DD594" s="24" t="str">
        <f>IF(DC594&gt;0,WORKDAY(CZ594,10),"-")</f>
        <v>-</v>
      </c>
      <c r="DE594" s="24" t="str">
        <f>IF(DC594&gt;0,WORKDAY(DA594,10),"-")</f>
        <v>-</v>
      </c>
      <c r="DF594" s="5"/>
      <c r="DG594" s="5"/>
      <c r="DH594" s="54"/>
      <c r="DI594" s="24" t="str">
        <f>IF(DG594&gt;0,WORKDAY(DD594,10),"-")</f>
        <v>-</v>
      </c>
      <c r="DJ594" s="24" t="str">
        <f>IF(DG594&gt;0,WORKDAY(DE594,10),"-")</f>
        <v>-</v>
      </c>
      <c r="DK594" s="5"/>
      <c r="DL594" s="5"/>
      <c r="DM594" s="24" t="str">
        <f>IF(DL594&gt;0,WORKDAY(DI594,10),"-")</f>
        <v>-</v>
      </c>
      <c r="DN594" s="24" t="str">
        <f>IF(DL594&gt;0,WORKDAY(DJ594,10),"-")</f>
        <v>-</v>
      </c>
      <c r="DO594" s="5"/>
      <c r="DP594" s="5"/>
      <c r="DQ594" s="54"/>
      <c r="DR594" s="24" t="str">
        <f>IF(DP594&gt;0,WORKDAY(DM594,10),"-")</f>
        <v>-</v>
      </c>
      <c r="DS594" s="24" t="str">
        <f>IF(DP594&gt;0,WORKDAY(DN594,10),"-")</f>
        <v>-</v>
      </c>
      <c r="DT594" s="5"/>
      <c r="DU594" s="5"/>
      <c r="DV594" s="24" t="str">
        <f>IF(DU594&gt;0,WORKDAY(DR594,10),"-")</f>
        <v>-</v>
      </c>
      <c r="DW594" s="24" t="str">
        <f>IF(DU594&gt;0,WORKDAY(DS594,10),"-")</f>
        <v>-</v>
      </c>
      <c r="DX594" s="5"/>
      <c r="DY594" s="5"/>
      <c r="DZ594" s="54"/>
      <c r="EA594" s="24" t="str">
        <f>IF(DY594&gt;0,WORKDAY(DV594,10),"-")</f>
        <v>-</v>
      </c>
      <c r="EB594" s="24" t="str">
        <f>IF(DY594&gt;0,WORKDAY(DW594,10),"-")</f>
        <v>-</v>
      </c>
      <c r="EC594" s="5"/>
      <c r="ED594" s="5"/>
      <c r="EE594" s="24" t="str">
        <f>IF(ED594&gt;0,WORKDAY(EA594,10),"-")</f>
        <v>-</v>
      </c>
      <c r="EF594" s="24" t="str">
        <f>IF(ED594&gt;0,WORKDAY(EB594,10),"-")</f>
        <v>-</v>
      </c>
      <c r="EG594" s="5"/>
      <c r="EH594" s="5"/>
      <c r="EI594" s="54"/>
      <c r="EJ594" s="24" t="str">
        <f>IF(EH594&gt;0,WORKDAY(EE594,10),"-")</f>
        <v>-</v>
      </c>
      <c r="EK594" s="24" t="str">
        <f>IF(EH594&gt;0,WORKDAY(EF594,10),"-")</f>
        <v>-</v>
      </c>
      <c r="EL594" s="5"/>
      <c r="EM594" s="5"/>
      <c r="EN594" s="24" t="str">
        <f>IF(EM594&gt;0,WORKDAY(EJ594,10),"-")</f>
        <v>-</v>
      </c>
      <c r="EO594" s="24" t="str">
        <f>IF(EM594&gt;0,WORKDAY(EK594,10),"-")</f>
        <v>-</v>
      </c>
      <c r="EP594" s="5"/>
      <c r="EQ594" s="5"/>
      <c r="ER594" s="54"/>
      <c r="ES594" s="54"/>
      <c r="ET594" s="54"/>
      <c r="EU594" s="54"/>
      <c r="EV594" s="54"/>
      <c r="EW594" s="24"/>
      <c r="EX594" s="24"/>
      <c r="EY594" s="167"/>
      <c r="EZ594" s="167"/>
      <c r="FA594" s="193"/>
      <c r="FB594" s="24">
        <v>44270</v>
      </c>
      <c r="FC594" s="24">
        <f ca="1">IF(BK594&gt;0,IF(DC594&gt;0,WORKDAY(DB594,20),IF(CT594&gt;0,WORKDAY(CS594,30),IF(CO594&gt;0,WORKDAY(CN594,40),FB594))),"-")</f>
        <v>44270</v>
      </c>
      <c r="FD594" s="167"/>
      <c r="FE594" s="5"/>
      <c r="FF594" s="24" t="str">
        <f>IF(FE594&gt;0,WORKDAY(FB594,10),"-")</f>
        <v>-</v>
      </c>
      <c r="FG594" s="24" t="str">
        <f>IF(FE594&gt;0,WORKDAY(FC594,10),"-")</f>
        <v>-</v>
      </c>
      <c r="FH594" s="5"/>
      <c r="FI594" s="5"/>
      <c r="FJ594" s="34">
        <v>1</v>
      </c>
      <c r="FK594" s="24"/>
      <c r="FL594" s="24">
        <f>FK594</f>
        <v>0</v>
      </c>
      <c r="FM594" s="5"/>
      <c r="FN594" s="5"/>
      <c r="FO594" s="24" t="str">
        <f>IF(FN594&gt;0,WORKDAY(FK594,10),"-")</f>
        <v>-</v>
      </c>
      <c r="FP594" s="24" t="str">
        <f>IF(FN594&gt;0,WORKDAY(FL594,10),"-")</f>
        <v>-</v>
      </c>
      <c r="FQ594" s="5"/>
      <c r="FR594" s="5"/>
      <c r="FS594" s="54"/>
      <c r="FT594" s="24"/>
      <c r="FU594" s="24">
        <f>FT594</f>
        <v>0</v>
      </c>
      <c r="FV594" s="5"/>
      <c r="FW594" s="5"/>
      <c r="FX594" s="24" t="str">
        <f>IF(FW594&gt;0,WORKDAY(FT594,10),"-")</f>
        <v>-</v>
      </c>
      <c r="FY594" s="24" t="str">
        <f>IF(FW594&gt;0,WORKDAY(FU594,10),"-")</f>
        <v>-</v>
      </c>
      <c r="FZ594" s="5"/>
      <c r="GA594" s="5"/>
      <c r="GB594" s="54"/>
      <c r="GC594" s="54"/>
      <c r="GD594" s="54"/>
      <c r="GE594" s="54"/>
      <c r="GF594" s="54"/>
      <c r="GG594" s="54"/>
      <c r="GH594" s="54"/>
      <c r="GI594" s="54"/>
      <c r="GJ594" s="54"/>
      <c r="GK594" s="54"/>
      <c r="GL594" s="54"/>
      <c r="GM594" s="54"/>
      <c r="GN594" s="54"/>
      <c r="GO594" s="54"/>
      <c r="GP594" s="54"/>
      <c r="GQ594" s="54"/>
      <c r="GR594" s="54"/>
      <c r="GS594" s="54"/>
      <c r="GT594" s="54"/>
      <c r="GU594" s="54"/>
      <c r="GV594" s="54"/>
      <c r="GW594" s="54"/>
      <c r="GX594" s="54"/>
      <c r="GY594" s="54"/>
      <c r="GZ594" s="193"/>
      <c r="HA594" s="54"/>
      <c r="HB594" s="54"/>
      <c r="HC594" s="54"/>
      <c r="HD594" s="34">
        <f t="shared" ca="1" si="551"/>
        <v>1</v>
      </c>
      <c r="HE594" s="25">
        <f t="shared" si="546"/>
        <v>0</v>
      </c>
      <c r="HF594" s="25">
        <f t="shared" ca="1" si="547"/>
        <v>1.5197568389057751E-3</v>
      </c>
      <c r="HG594" s="25">
        <f t="shared" si="548"/>
        <v>0</v>
      </c>
      <c r="HH594" s="25">
        <f t="shared" ca="1" si="549"/>
        <v>2.012072434607646E-3</v>
      </c>
      <c r="HI594" s="25"/>
      <c r="HJ594" s="25"/>
      <c r="HK594" s="5"/>
      <c r="HL594" s="24" t="str">
        <f t="shared" ca="1" si="568"/>
        <v>-</v>
      </c>
      <c r="HM594" s="6"/>
      <c r="HO594" s="204" t="str">
        <f t="shared" si="552"/>
        <v>не выгружено A1</v>
      </c>
      <c r="HP594" s="204" t="str">
        <f t="shared" si="553"/>
        <v>не выгружено 00</v>
      </c>
      <c r="HQ594" s="182" t="str">
        <f t="shared" si="554"/>
        <v>не выгружено A1</v>
      </c>
      <c r="HR594" s="182" t="str">
        <f t="shared" si="555"/>
        <v>не выгружено A1</v>
      </c>
      <c r="HS594" s="182" t="b">
        <f t="shared" si="556"/>
        <v>0</v>
      </c>
      <c r="HT594" s="182" t="str">
        <f t="shared" si="557"/>
        <v>не выгружено A1</v>
      </c>
      <c r="HU594" s="182" t="str">
        <f t="shared" si="558"/>
        <v>не выгружено A1</v>
      </c>
      <c r="HV594" s="191" t="str">
        <f t="shared" si="559"/>
        <v>не выгружено A1</v>
      </c>
      <c r="HW594" s="184" t="str">
        <f t="shared" si="560"/>
        <v>не выгружено A1</v>
      </c>
      <c r="HX594" s="191" t="str">
        <f t="shared" si="561"/>
        <v>не выгружено A1</v>
      </c>
      <c r="HY594" s="183"/>
      <c r="HZ594" s="182" t="str">
        <f t="shared" si="562"/>
        <v>не выгружено</v>
      </c>
      <c r="IA594" s="182" t="str">
        <f t="shared" si="563"/>
        <v>A1</v>
      </c>
      <c r="IB594" s="182" t="str">
        <f t="shared" si="564"/>
        <v>не выгружено</v>
      </c>
      <c r="IC594" s="182" t="str">
        <f t="shared" si="565"/>
        <v>A1</v>
      </c>
      <c r="ID594" s="182" t="str">
        <f t="shared" si="566"/>
        <v>A1</v>
      </c>
      <c r="IE594" s="185" t="str">
        <f t="shared" si="567"/>
        <v>выгрузить A1</v>
      </c>
      <c r="IF594" s="135" t="s">
        <v>705</v>
      </c>
      <c r="IG594" s="181">
        <v>1</v>
      </c>
    </row>
    <row r="595" spans="1:289" s="87" customFormat="1" ht="15" hidden="1" customHeight="1">
      <c r="A595" s="17"/>
      <c r="B595" s="20"/>
      <c r="C595" s="20"/>
      <c r="D595" s="18"/>
      <c r="E595" s="18"/>
      <c r="F595" s="18"/>
      <c r="G595" s="18"/>
      <c r="H595" s="18"/>
      <c r="I595" s="18"/>
      <c r="J595" s="18"/>
      <c r="K595" s="18"/>
      <c r="L595" s="18"/>
      <c r="M595" s="18"/>
      <c r="N595" s="18"/>
      <c r="O595" s="18"/>
      <c r="P595" s="18"/>
      <c r="Q595" s="18"/>
      <c r="R595" s="18"/>
      <c r="S595" s="18"/>
      <c r="T595" s="18"/>
      <c r="U595" s="18"/>
      <c r="V595" s="18"/>
      <c r="W595" s="20"/>
      <c r="X595" s="20"/>
      <c r="Y595" s="20"/>
      <c r="Z595" s="20"/>
      <c r="AA595" s="20"/>
      <c r="AB595" s="20"/>
      <c r="AC595" s="20"/>
      <c r="AD595" s="18"/>
      <c r="AE595" s="20"/>
      <c r="AF595" s="20"/>
      <c r="AG595" s="20"/>
      <c r="AH595" s="20"/>
      <c r="AI595" s="20"/>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71"/>
      <c r="BO595" s="171"/>
      <c r="BP595" s="171"/>
      <c r="BQ595" s="171"/>
      <c r="BR595" s="161"/>
      <c r="BS595" s="161"/>
      <c r="BT595" s="161"/>
      <c r="BU595" s="161"/>
      <c r="BV595" s="161"/>
      <c r="BW595" s="151"/>
      <c r="BX595" s="151"/>
      <c r="BY595" s="151"/>
      <c r="BZ595" s="151"/>
      <c r="CA595" s="151"/>
      <c r="CB595" s="129"/>
      <c r="CC595" s="129"/>
      <c r="CD595" s="129"/>
      <c r="CE595" s="129"/>
      <c r="CF595" s="129"/>
      <c r="CG595" s="129"/>
      <c r="CH595" s="129"/>
      <c r="CI595" s="129"/>
      <c r="CJ595" s="129"/>
      <c r="CK595" s="129"/>
      <c r="CL595" s="18"/>
      <c r="CM595" s="18"/>
      <c r="CN595" s="18"/>
      <c r="CO595" s="118"/>
      <c r="CP595" s="48"/>
      <c r="CQ595" s="18"/>
      <c r="CR595" s="18"/>
      <c r="CS595" s="18"/>
      <c r="CT595" s="18"/>
      <c r="CU595" s="18"/>
      <c r="CV595" s="18"/>
      <c r="CW595" s="18"/>
      <c r="CX595" s="18"/>
      <c r="CY595" s="34"/>
      <c r="CZ595" s="18"/>
      <c r="DA595" s="18"/>
      <c r="DB595" s="18"/>
      <c r="DC595" s="18"/>
      <c r="DD595" s="18"/>
      <c r="DE595" s="18"/>
      <c r="DF595" s="18"/>
      <c r="DG595" s="18"/>
      <c r="DH595" s="45"/>
      <c r="DI595" s="18"/>
      <c r="DJ595" s="18"/>
      <c r="DK595" s="18"/>
      <c r="DL595" s="18"/>
      <c r="DM595" s="18"/>
      <c r="DN595" s="18"/>
      <c r="DO595" s="18"/>
      <c r="DP595" s="18"/>
      <c r="DQ595" s="45"/>
      <c r="DR595" s="18"/>
      <c r="DS595" s="18"/>
      <c r="DT595" s="18"/>
      <c r="DU595" s="18"/>
      <c r="DV595" s="18"/>
      <c r="DW595" s="18"/>
      <c r="DX595" s="18"/>
      <c r="DY595" s="18"/>
      <c r="DZ595" s="45"/>
      <c r="EA595" s="18"/>
      <c r="EB595" s="18"/>
      <c r="EC595" s="18"/>
      <c r="ED595" s="18"/>
      <c r="EE595" s="18"/>
      <c r="EF595" s="18"/>
      <c r="EG595" s="18"/>
      <c r="EH595" s="18"/>
      <c r="EI595" s="45"/>
      <c r="EJ595" s="18"/>
      <c r="EK595" s="18"/>
      <c r="EL595" s="18"/>
      <c r="EM595" s="18"/>
      <c r="EN595" s="18"/>
      <c r="EO595" s="18"/>
      <c r="EP595" s="18"/>
      <c r="EQ595" s="18"/>
      <c r="ER595" s="45"/>
      <c r="ES595" s="110"/>
      <c r="ET595" s="110"/>
      <c r="EU595" s="110"/>
      <c r="EV595" s="110"/>
      <c r="EW595" s="192"/>
      <c r="EX595" s="192"/>
      <c r="EY595" s="192"/>
      <c r="EZ595" s="192"/>
      <c r="FA595" s="199"/>
      <c r="FB595" s="18"/>
      <c r="FC595" s="18"/>
      <c r="FD595" s="18"/>
      <c r="FE595" s="18"/>
      <c r="FF595" s="18"/>
      <c r="FG595" s="18"/>
      <c r="FH595" s="18"/>
      <c r="FI595" s="18"/>
      <c r="FJ595" s="34"/>
      <c r="FK595" s="18"/>
      <c r="FL595" s="18"/>
      <c r="FM595" s="18"/>
      <c r="FN595" s="18"/>
      <c r="FO595" s="18"/>
      <c r="FP595" s="18"/>
      <c r="FQ595" s="18"/>
      <c r="FR595" s="18"/>
      <c r="FS595" s="45"/>
      <c r="FT595" s="18"/>
      <c r="FU595" s="18"/>
      <c r="FV595" s="18"/>
      <c r="FW595" s="18"/>
      <c r="FX595" s="18"/>
      <c r="FY595" s="18"/>
      <c r="FZ595" s="18"/>
      <c r="GA595" s="18"/>
      <c r="GB595" s="45"/>
      <c r="GC595" s="110"/>
      <c r="GD595" s="110"/>
      <c r="GE595" s="110"/>
      <c r="GF595" s="110"/>
      <c r="GG595" s="110"/>
      <c r="GH595" s="110"/>
      <c r="GI595" s="110"/>
      <c r="GJ595" s="110"/>
      <c r="GK595" s="110"/>
      <c r="GL595" s="110"/>
      <c r="GM595" s="110"/>
      <c r="GN595" s="110"/>
      <c r="GO595" s="110"/>
      <c r="GP595" s="110"/>
      <c r="GQ595" s="110"/>
      <c r="GR595" s="110"/>
      <c r="GS595" s="110"/>
      <c r="GT595" s="110"/>
      <c r="GU595" s="110"/>
      <c r="GV595" s="110"/>
      <c r="GW595" s="110"/>
      <c r="GX595" s="110"/>
      <c r="GY595" s="45"/>
      <c r="GZ595" s="199"/>
      <c r="HA595" s="110"/>
      <c r="HB595" s="110"/>
      <c r="HC595" s="110"/>
      <c r="HD595" s="34">
        <f t="shared" si="551"/>
        <v>0</v>
      </c>
      <c r="HE595" s="25">
        <f t="shared" si="546"/>
        <v>0</v>
      </c>
      <c r="HF595" s="25">
        <f t="shared" si="547"/>
        <v>0</v>
      </c>
      <c r="HG595" s="25">
        <f t="shared" si="548"/>
        <v>0</v>
      </c>
      <c r="HH595" s="25">
        <f t="shared" si="549"/>
        <v>0</v>
      </c>
      <c r="HI595" s="25"/>
      <c r="HJ595" s="18"/>
      <c r="HK595" s="18"/>
      <c r="HL595" s="24" t="str">
        <f t="shared" si="568"/>
        <v>-</v>
      </c>
      <c r="HM595" s="107"/>
      <c r="HN595" s="85"/>
      <c r="HO595" s="204" t="str">
        <f t="shared" si="552"/>
        <v>---/---</v>
      </c>
      <c r="HP595" s="204" t="str">
        <f t="shared" si="553"/>
        <v>---/---</v>
      </c>
      <c r="HQ595" s="182" t="str">
        <f t="shared" si="554"/>
        <v>---/---</v>
      </c>
      <c r="HR595" s="182" t="str">
        <f t="shared" si="555"/>
        <v>---/---</v>
      </c>
      <c r="HS595" s="182" t="b">
        <f t="shared" si="556"/>
        <v>0</v>
      </c>
      <c r="HT595" s="182" t="str">
        <f t="shared" si="557"/>
        <v>---/---</v>
      </c>
      <c r="HU595" s="182" t="str">
        <f t="shared" si="558"/>
        <v>---/---</v>
      </c>
      <c r="HV595" s="191" t="str">
        <f t="shared" si="559"/>
        <v>---/---</v>
      </c>
      <c r="HW595" s="184" t="str">
        <f t="shared" si="560"/>
        <v>---/---</v>
      </c>
      <c r="HX595" s="191" t="str">
        <f t="shared" si="561"/>
        <v>---/---</v>
      </c>
      <c r="HY595" s="183"/>
      <c r="HZ595" s="182" t="str">
        <f t="shared" si="562"/>
        <v>---/---</v>
      </c>
      <c r="IA595" s="182" t="str">
        <f t="shared" si="563"/>
        <v>---/---</v>
      </c>
      <c r="IB595" s="182" t="str">
        <f t="shared" si="564"/>
        <v>---/---</v>
      </c>
      <c r="IC595" s="182" t="str">
        <f t="shared" si="565"/>
        <v>---/---</v>
      </c>
      <c r="ID595" s="182" t="str">
        <f t="shared" si="566"/>
        <v>---/---</v>
      </c>
      <c r="IE595" s="185" t="str">
        <f t="shared" si="567"/>
        <v>---/---</v>
      </c>
      <c r="IF595" s="135" t="s">
        <v>717</v>
      </c>
      <c r="IG595" s="181">
        <v>1</v>
      </c>
      <c r="IH595" s="85"/>
      <c r="II595" s="85"/>
      <c r="IJ595" s="85"/>
      <c r="IK595" s="85"/>
      <c r="IL595" s="85"/>
      <c r="IM595" s="85"/>
      <c r="IN595" s="85"/>
      <c r="IO595" s="85"/>
      <c r="IP595" s="85"/>
      <c r="IQ595" s="85"/>
      <c r="IR595" s="85"/>
      <c r="IS595" s="85"/>
      <c r="IT595" s="85"/>
      <c r="IU595" s="85"/>
      <c r="IV595" s="85"/>
      <c r="IW595" s="85"/>
      <c r="IX595" s="85"/>
      <c r="IY595" s="85"/>
      <c r="IZ595" s="85"/>
      <c r="JA595" s="85"/>
      <c r="JB595" s="85"/>
      <c r="JC595" s="85"/>
      <c r="JD595" s="85"/>
      <c r="JE595" s="85"/>
      <c r="JF595" s="85"/>
      <c r="JG595" s="85"/>
      <c r="JH595" s="85"/>
      <c r="JI595" s="85"/>
      <c r="JJ595" s="85"/>
      <c r="JK595" s="85"/>
      <c r="JL595" s="85"/>
      <c r="JM595" s="85"/>
      <c r="JN595" s="85"/>
      <c r="JO595" s="85"/>
      <c r="JP595" s="85"/>
      <c r="JQ595" s="85"/>
      <c r="JR595" s="85"/>
      <c r="JS595" s="85"/>
      <c r="JT595" s="85"/>
      <c r="JU595" s="85"/>
      <c r="JV595" s="85"/>
      <c r="JW595" s="85"/>
      <c r="JX595" s="85"/>
      <c r="JY595" s="85"/>
      <c r="JZ595" s="85"/>
      <c r="KA595" s="85"/>
      <c r="KB595" s="85"/>
      <c r="KC595" s="85"/>
    </row>
    <row r="596" spans="1:289" s="57" customFormat="1" ht="42.75" hidden="1" customHeight="1">
      <c r="A596" s="6"/>
      <c r="B596" s="19" t="s">
        <v>156</v>
      </c>
      <c r="C596" s="19" t="s">
        <v>157</v>
      </c>
      <c r="D596" s="5"/>
      <c r="E596" s="5"/>
      <c r="F596" s="5"/>
      <c r="G596" s="5"/>
      <c r="H596" s="5" t="s">
        <v>727</v>
      </c>
      <c r="I596" s="5" t="s">
        <v>736</v>
      </c>
      <c r="J596" s="5"/>
      <c r="K596" s="5"/>
      <c r="L596" s="5"/>
      <c r="M596" s="5"/>
      <c r="N596" s="5"/>
      <c r="O596" s="5"/>
      <c r="P596" s="5" t="s">
        <v>375</v>
      </c>
      <c r="Q596" s="5" t="s">
        <v>376</v>
      </c>
      <c r="R596" s="5" t="s">
        <v>206</v>
      </c>
      <c r="S596" s="5" t="s">
        <v>360</v>
      </c>
      <c r="T596" s="5" t="s">
        <v>361</v>
      </c>
      <c r="U596" s="5" t="s">
        <v>158</v>
      </c>
      <c r="V596" s="5"/>
      <c r="W596" s="19" t="str">
        <f t="shared" ref="W596:W600" si="573">CONCATENATE(X596,"-",Y596,"-",Z596,AA596,,AB596,"-",AC596)</f>
        <v>0-54-JDCD-5301</v>
      </c>
      <c r="X596" s="19" t="s">
        <v>194</v>
      </c>
      <c r="Y596" s="19" t="s">
        <v>545</v>
      </c>
      <c r="Z596" s="19" t="s">
        <v>302</v>
      </c>
      <c r="AA596" s="19" t="s">
        <v>308</v>
      </c>
      <c r="AB596" s="19"/>
      <c r="AC596" s="19" t="s">
        <v>757</v>
      </c>
      <c r="AD596" s="5"/>
      <c r="AE596" s="19">
        <v>4</v>
      </c>
      <c r="AF596" s="19" t="s">
        <v>180</v>
      </c>
      <c r="AG596" s="19" t="s">
        <v>166</v>
      </c>
      <c r="AH596" s="19">
        <v>537</v>
      </c>
      <c r="AI596" s="19" t="s">
        <v>242</v>
      </c>
      <c r="AJ596" s="5"/>
      <c r="AK596" s="5"/>
      <c r="AL596" s="5" t="s">
        <v>120</v>
      </c>
      <c r="AM596" s="5"/>
      <c r="AN596" s="5" t="s">
        <v>546</v>
      </c>
      <c r="AO596" s="5" t="str">
        <f>CONCATENATE("0055-",B596,"-",C596,"-","4",".",AE596,".",AF596,".",AG596,".",AH596,"-",AL596,".",AN596,"-",AI596)</f>
        <v>0055-CPC-GA1-4.4.3.30.537-ATH1.JH-0009</v>
      </c>
      <c r="AP596" s="5" t="str">
        <f>CONCATENATE("0055-",B596,"-",C596,"-","4",".",AE596,".",AF596,".",AG596,".",AH596,"-",AL596,"-",AN596,"-",AI596,"_",BD596,"_",U596)</f>
        <v>0055-CPC-GA1-4.4.3.30.537-ATH1-JH-0009_-_ER</v>
      </c>
      <c r="AQ596" s="13" t="s">
        <v>327</v>
      </c>
      <c r="AR596" s="13" t="s">
        <v>332</v>
      </c>
      <c r="AS596" s="13"/>
      <c r="AT596" s="13"/>
      <c r="AU596" s="13" t="s">
        <v>286</v>
      </c>
      <c r="AV596" s="13" t="s">
        <v>287</v>
      </c>
      <c r="AW596" s="229" t="str">
        <f>CONCATENATE(AQ596," ",AS596,CHAR(10),W596,CHAR(10),AU596)</f>
        <v>Operator console 
0-54-JDCD-5301
Passport</v>
      </c>
      <c r="AX596" s="229" t="str">
        <f>CONCATENATE(AR596," ",AT596,CHAR(10),W596,CHAR(10),AV596)</f>
        <v>Пульт оператора 
0-54-JDCD-5301
Паспорт</v>
      </c>
      <c r="AY596" s="5"/>
      <c r="AZ596" s="5" t="s">
        <v>490</v>
      </c>
      <c r="BA596" s="5" t="s">
        <v>489</v>
      </c>
      <c r="BB596" s="5" t="str">
        <f>IF(FW596&gt;0,"02",IF(FN596&gt;0,"01",IF(FE596&gt;0,"00",IF(EM596&gt;0,"G1",IF(ED596&gt;0,"F1",IF(DU596&gt;0,"E1",IF(DL596&gt;0,"D1",IF(DC596&gt;0,"C1",IF(CT596&gt;0,"B1",IF(BM596&gt;0,"A1","-"))))))))))</f>
        <v>-</v>
      </c>
      <c r="BC596" s="167" t="str">
        <f t="shared" ref="BC596" si="574">IF(OR(BB596="A1",BB596="B1",BB596="C1",BB596="D1",BB596="E1",BB596="F1",BB596="G1",BB596="H1"),"IFR",IF(OR(BB596="00",BB596="01",BB596="02",BB596="03",BB596="04",BB596="05"),"IFU","-"))</f>
        <v>-</v>
      </c>
      <c r="BD596" s="5" t="str">
        <f t="shared" ref="BD596" si="575">BB596</f>
        <v>-</v>
      </c>
      <c r="BE596" s="5"/>
      <c r="BF596" s="5"/>
      <c r="BG596" s="12"/>
      <c r="BH596" s="5"/>
      <c r="BI596" s="5"/>
      <c r="BJ596" s="54">
        <f>FB596-(28+15)</f>
        <v>44227</v>
      </c>
      <c r="BK596" s="54">
        <f ca="1">IF(BM596&gt;0,BL596,IF(BJ596&lt;TODAY(),WORKDAY(TODAY(),10),BJ596))</f>
        <v>44294</v>
      </c>
      <c r="BL596" s="54"/>
      <c r="BM596" s="5"/>
      <c r="BN596" s="167"/>
      <c r="BO596" s="167"/>
      <c r="BP596" s="167"/>
      <c r="BQ596" s="167"/>
      <c r="BR596" s="157"/>
      <c r="BS596" s="157"/>
      <c r="BT596" s="157"/>
      <c r="BU596" s="157"/>
      <c r="BV596" s="157"/>
      <c r="BW596" s="147"/>
      <c r="BX596" s="147"/>
      <c r="BY596" s="147"/>
      <c r="BZ596" s="147"/>
      <c r="CA596" s="147"/>
      <c r="CB596" s="125"/>
      <c r="CC596" s="125"/>
      <c r="CD596" s="125"/>
      <c r="CE596" s="125"/>
      <c r="CF596" s="125"/>
      <c r="CG596" s="125"/>
      <c r="CH596" s="125"/>
      <c r="CI596" s="125"/>
      <c r="CJ596" s="125"/>
      <c r="CK596" s="125"/>
      <c r="CL596" s="24">
        <f>WORKDAY(BJ596,20)</f>
        <v>44253</v>
      </c>
      <c r="CM596" s="24" t="str">
        <f>IF(BM596&gt;0,WORKDAY(BK596,10),"-")</f>
        <v>-</v>
      </c>
      <c r="CN596" s="54"/>
      <c r="CO596" s="117"/>
      <c r="CP596" s="34">
        <v>3</v>
      </c>
      <c r="CQ596" s="24">
        <f>WORKDAY(CL596,10)</f>
        <v>44267</v>
      </c>
      <c r="CR596" s="24" t="str">
        <f>IF(CO596&gt;0,WORKDAY(CM596,10),"-")</f>
        <v>-</v>
      </c>
      <c r="CS596" s="54"/>
      <c r="CT596" s="5"/>
      <c r="CU596" s="24" t="str">
        <f>IF(CT596&gt;0,WORKDAY(CQ596,10),"-")</f>
        <v>-</v>
      </c>
      <c r="CV596" s="24" t="str">
        <f>IF(CT596&gt;0,WORKDAY(CR596,10),"-")</f>
        <v>-</v>
      </c>
      <c r="CW596" s="54"/>
      <c r="CX596" s="5"/>
      <c r="CY596" s="34"/>
      <c r="CZ596" s="24" t="str">
        <f>IF(CX596&gt;0,WORKDAY(CU596,10),"-")</f>
        <v>-</v>
      </c>
      <c r="DA596" s="24" t="str">
        <f>IF(CX596&gt;0,WORKDAY(CV596,10),"-")</f>
        <v>-</v>
      </c>
      <c r="DB596" s="24"/>
      <c r="DC596" s="5"/>
      <c r="DD596" s="24" t="str">
        <f>IF(DC596&gt;0,WORKDAY(CZ596,10),"-")</f>
        <v>-</v>
      </c>
      <c r="DE596" s="24" t="str">
        <f>IF(DC596&gt;0,WORKDAY(DA596,10),"-")</f>
        <v>-</v>
      </c>
      <c r="DF596" s="5"/>
      <c r="DG596" s="5"/>
      <c r="DH596" s="54"/>
      <c r="DI596" s="24" t="str">
        <f>IF(DG596&gt;0,WORKDAY(DD596,10),"-")</f>
        <v>-</v>
      </c>
      <c r="DJ596" s="24" t="str">
        <f>IF(DG596&gt;0,WORKDAY(DE596,10),"-")</f>
        <v>-</v>
      </c>
      <c r="DK596" s="5"/>
      <c r="DL596" s="5"/>
      <c r="DM596" s="24" t="str">
        <f>IF(DL596&gt;0,WORKDAY(DI596,10),"-")</f>
        <v>-</v>
      </c>
      <c r="DN596" s="24" t="str">
        <f>IF(DL596&gt;0,WORKDAY(DJ596,10),"-")</f>
        <v>-</v>
      </c>
      <c r="DO596" s="5"/>
      <c r="DP596" s="5"/>
      <c r="DQ596" s="54"/>
      <c r="DR596" s="24" t="str">
        <f>IF(DP596&gt;0,WORKDAY(DM596,10),"-")</f>
        <v>-</v>
      </c>
      <c r="DS596" s="24" t="str">
        <f>IF(DP596&gt;0,WORKDAY(DN596,10),"-")</f>
        <v>-</v>
      </c>
      <c r="DT596" s="5"/>
      <c r="DU596" s="5"/>
      <c r="DV596" s="24" t="str">
        <f>IF(DU596&gt;0,WORKDAY(DR596,10),"-")</f>
        <v>-</v>
      </c>
      <c r="DW596" s="24" t="str">
        <f>IF(DU596&gt;0,WORKDAY(DS596,10),"-")</f>
        <v>-</v>
      </c>
      <c r="DX596" s="5"/>
      <c r="DY596" s="5"/>
      <c r="DZ596" s="54"/>
      <c r="EA596" s="24" t="str">
        <f>IF(DY596&gt;0,WORKDAY(DV596,10),"-")</f>
        <v>-</v>
      </c>
      <c r="EB596" s="24" t="str">
        <f>IF(DY596&gt;0,WORKDAY(DW596,10),"-")</f>
        <v>-</v>
      </c>
      <c r="EC596" s="5"/>
      <c r="ED596" s="5"/>
      <c r="EE596" s="24" t="str">
        <f>IF(ED596&gt;0,WORKDAY(EA596,10),"-")</f>
        <v>-</v>
      </c>
      <c r="EF596" s="24" t="str">
        <f>IF(ED596&gt;0,WORKDAY(EB596,10),"-")</f>
        <v>-</v>
      </c>
      <c r="EG596" s="5"/>
      <c r="EH596" s="5"/>
      <c r="EI596" s="54"/>
      <c r="EJ596" s="24" t="str">
        <f>IF(EH596&gt;0,WORKDAY(EE596,10),"-")</f>
        <v>-</v>
      </c>
      <c r="EK596" s="24" t="str">
        <f>IF(EH596&gt;0,WORKDAY(EF596,10),"-")</f>
        <v>-</v>
      </c>
      <c r="EL596" s="5"/>
      <c r="EM596" s="5"/>
      <c r="EN596" s="24" t="str">
        <f>IF(EM596&gt;0,WORKDAY(EJ596,10),"-")</f>
        <v>-</v>
      </c>
      <c r="EO596" s="24" t="str">
        <f>IF(EM596&gt;0,WORKDAY(EK596,10),"-")</f>
        <v>-</v>
      </c>
      <c r="EP596" s="5"/>
      <c r="EQ596" s="5"/>
      <c r="ER596" s="54"/>
      <c r="ES596" s="54"/>
      <c r="ET596" s="54"/>
      <c r="EU596" s="54"/>
      <c r="EV596" s="54"/>
      <c r="EW596" s="24"/>
      <c r="EX596" s="24"/>
      <c r="EY596" s="167"/>
      <c r="EZ596" s="167"/>
      <c r="FA596" s="193"/>
      <c r="FB596" s="24">
        <v>44270</v>
      </c>
      <c r="FC596" s="24">
        <f ca="1">IF(BK596&gt;0,IF(DC596&gt;0,WORKDAY(DB596,20),IF(CT596&gt;0,WORKDAY(CS596,30),IF(CO596&gt;0,WORKDAY(CN596,40),FB596))),"-")</f>
        <v>44270</v>
      </c>
      <c r="FD596" s="5"/>
      <c r="FE596" s="5"/>
      <c r="FF596" s="24" t="str">
        <f>IF(FE596&gt;0,WORKDAY(FB596,10),"-")</f>
        <v>-</v>
      </c>
      <c r="FG596" s="24" t="str">
        <f>IF(FE596&gt;0,WORKDAY(FC596,10),"-")</f>
        <v>-</v>
      </c>
      <c r="FH596" s="5"/>
      <c r="FI596" s="5"/>
      <c r="FJ596" s="34"/>
      <c r="FK596" s="24"/>
      <c r="FL596" s="24">
        <f>FK596</f>
        <v>0</v>
      </c>
      <c r="FM596" s="5"/>
      <c r="FN596" s="5"/>
      <c r="FO596" s="24" t="str">
        <f>IF(FN596&gt;0,WORKDAY(FK596,10),"-")</f>
        <v>-</v>
      </c>
      <c r="FP596" s="24" t="str">
        <f>IF(FN596&gt;0,WORKDAY(FL596,10),"-")</f>
        <v>-</v>
      </c>
      <c r="FQ596" s="5"/>
      <c r="FR596" s="5"/>
      <c r="FS596" s="54"/>
      <c r="FT596" s="24"/>
      <c r="FU596" s="24">
        <f>FT596</f>
        <v>0</v>
      </c>
      <c r="FV596" s="5"/>
      <c r="FW596" s="5"/>
      <c r="FX596" s="24" t="str">
        <f>IF(FW596&gt;0,WORKDAY(FT596,10),"-")</f>
        <v>-</v>
      </c>
      <c r="FY596" s="24" t="str">
        <f>IF(FW596&gt;0,WORKDAY(FU596,10),"-")</f>
        <v>-</v>
      </c>
      <c r="FZ596" s="5"/>
      <c r="GA596" s="5"/>
      <c r="GB596" s="54"/>
      <c r="GC596" s="54"/>
      <c r="GD596" s="54"/>
      <c r="GE596" s="54"/>
      <c r="GF596" s="54"/>
      <c r="GG596" s="54"/>
      <c r="GH596" s="54"/>
      <c r="GI596" s="54"/>
      <c r="GJ596" s="54"/>
      <c r="GK596" s="54"/>
      <c r="GL596" s="54"/>
      <c r="GM596" s="54"/>
      <c r="GN596" s="54"/>
      <c r="GO596" s="54"/>
      <c r="GP596" s="54"/>
      <c r="GQ596" s="54"/>
      <c r="GR596" s="54"/>
      <c r="GS596" s="54"/>
      <c r="GT596" s="54"/>
      <c r="GU596" s="54"/>
      <c r="GV596" s="54"/>
      <c r="GW596" s="54"/>
      <c r="GX596" s="54"/>
      <c r="GY596" s="54"/>
      <c r="GZ596" s="193"/>
      <c r="HA596" s="54"/>
      <c r="HB596" s="54"/>
      <c r="HC596" s="54"/>
      <c r="HD596" s="34">
        <f t="shared" ca="1" si="551"/>
        <v>1</v>
      </c>
      <c r="HE596" s="25">
        <f t="shared" si="546"/>
        <v>0</v>
      </c>
      <c r="HF596" s="25">
        <f t="shared" ca="1" si="547"/>
        <v>1.5197568389057751E-3</v>
      </c>
      <c r="HG596" s="25">
        <f t="shared" si="548"/>
        <v>0</v>
      </c>
      <c r="HH596" s="25">
        <f t="shared" ca="1" si="549"/>
        <v>2.012072434607646E-3</v>
      </c>
      <c r="HI596" s="25"/>
      <c r="HJ596" s="25"/>
      <c r="HK596" s="5"/>
      <c r="HL596" s="24" t="str">
        <f t="shared" ca="1" si="568"/>
        <v>-</v>
      </c>
      <c r="HM596" s="107"/>
      <c r="HN596" s="85"/>
      <c r="HO596" s="204" t="str">
        <f t="shared" si="552"/>
        <v>не выгружено A1</v>
      </c>
      <c r="HP596" s="204" t="str">
        <f t="shared" si="553"/>
        <v>не выгружено 00</v>
      </c>
      <c r="HQ596" s="182" t="str">
        <f t="shared" si="554"/>
        <v>не выгружено A1</v>
      </c>
      <c r="HR596" s="182" t="str">
        <f t="shared" si="555"/>
        <v>не выгружено A1</v>
      </c>
      <c r="HS596" s="182" t="b">
        <f t="shared" si="556"/>
        <v>0</v>
      </c>
      <c r="HT596" s="182" t="str">
        <f t="shared" si="557"/>
        <v>не выгружено A1</v>
      </c>
      <c r="HU596" s="182" t="str">
        <f t="shared" si="558"/>
        <v>не выгружено A1</v>
      </c>
      <c r="HV596" s="191" t="str">
        <f t="shared" si="559"/>
        <v>не выгружено A1</v>
      </c>
      <c r="HW596" s="184" t="str">
        <f t="shared" si="560"/>
        <v>не выгружено A1</v>
      </c>
      <c r="HX596" s="191" t="str">
        <f t="shared" si="561"/>
        <v>не выгружено A1</v>
      </c>
      <c r="HY596" s="183"/>
      <c r="HZ596" s="182" t="str">
        <f t="shared" si="562"/>
        <v>не выгружено</v>
      </c>
      <c r="IA596" s="182" t="str">
        <f t="shared" si="563"/>
        <v>A1</v>
      </c>
      <c r="IB596" s="182" t="str">
        <f t="shared" si="564"/>
        <v>не выгружено</v>
      </c>
      <c r="IC596" s="182" t="str">
        <f t="shared" si="565"/>
        <v>A1</v>
      </c>
      <c r="ID596" s="182" t="str">
        <f t="shared" si="566"/>
        <v>A1</v>
      </c>
      <c r="IE596" s="185" t="str">
        <f t="shared" si="567"/>
        <v>выгрузить A1</v>
      </c>
      <c r="IF596" s="135" t="s">
        <v>705</v>
      </c>
      <c r="IG596" s="181">
        <v>1</v>
      </c>
      <c r="IH596" s="85"/>
      <c r="II596" s="85"/>
      <c r="IJ596" s="85"/>
      <c r="IK596" s="85"/>
      <c r="IL596" s="85"/>
      <c r="IM596" s="85"/>
      <c r="IN596" s="85"/>
      <c r="IO596" s="85"/>
      <c r="IP596" s="85"/>
      <c r="IQ596" s="85"/>
      <c r="IR596" s="85"/>
      <c r="IS596" s="85"/>
      <c r="IT596" s="85"/>
      <c r="IU596" s="85"/>
      <c r="IV596" s="85"/>
      <c r="IW596" s="85"/>
      <c r="IX596" s="85"/>
      <c r="IY596" s="85"/>
      <c r="IZ596" s="85"/>
      <c r="JA596" s="85"/>
      <c r="JB596" s="85"/>
      <c r="JC596" s="85"/>
      <c r="JD596" s="85"/>
      <c r="JE596" s="85"/>
      <c r="JF596" s="85"/>
      <c r="JG596" s="85"/>
      <c r="JH596" s="85"/>
      <c r="JI596" s="85"/>
      <c r="JJ596" s="85"/>
      <c r="JK596" s="85"/>
      <c r="JL596" s="85"/>
      <c r="JM596" s="85"/>
      <c r="JN596" s="85"/>
      <c r="JO596" s="85"/>
      <c r="JP596" s="85"/>
      <c r="JQ596" s="85"/>
      <c r="JR596" s="85"/>
      <c r="JS596" s="85"/>
      <c r="JT596" s="85"/>
      <c r="JU596" s="85"/>
      <c r="JV596" s="85"/>
      <c r="JW596" s="85"/>
      <c r="JX596" s="85"/>
      <c r="JY596" s="85"/>
      <c r="JZ596" s="85"/>
      <c r="KA596" s="85"/>
      <c r="KB596" s="85"/>
      <c r="KC596" s="85"/>
    </row>
    <row r="597" spans="1:289" s="87" customFormat="1" ht="15" hidden="1" customHeight="1">
      <c r="A597" s="17"/>
      <c r="B597" s="20"/>
      <c r="C597" s="20"/>
      <c r="D597" s="18"/>
      <c r="E597" s="18"/>
      <c r="F597" s="18"/>
      <c r="G597" s="18"/>
      <c r="H597" s="18"/>
      <c r="I597" s="18"/>
      <c r="J597" s="18"/>
      <c r="K597" s="18"/>
      <c r="L597" s="18"/>
      <c r="M597" s="18"/>
      <c r="N597" s="18"/>
      <c r="O597" s="18"/>
      <c r="P597" s="18"/>
      <c r="Q597" s="18"/>
      <c r="R597" s="18"/>
      <c r="S597" s="18"/>
      <c r="T597" s="18"/>
      <c r="U597" s="18"/>
      <c r="V597" s="18"/>
      <c r="W597" s="20"/>
      <c r="X597" s="20"/>
      <c r="Y597" s="20"/>
      <c r="Z597" s="20"/>
      <c r="AA597" s="20"/>
      <c r="AB597" s="20"/>
      <c r="AC597" s="20"/>
      <c r="AD597" s="18"/>
      <c r="AE597" s="20"/>
      <c r="AF597" s="20"/>
      <c r="AG597" s="20"/>
      <c r="AH597" s="20"/>
      <c r="AI597" s="20"/>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71"/>
      <c r="BO597" s="171"/>
      <c r="BP597" s="171"/>
      <c r="BQ597" s="171"/>
      <c r="BR597" s="161"/>
      <c r="BS597" s="161"/>
      <c r="BT597" s="161"/>
      <c r="BU597" s="161"/>
      <c r="BV597" s="161"/>
      <c r="BW597" s="151"/>
      <c r="BX597" s="151"/>
      <c r="BY597" s="151"/>
      <c r="BZ597" s="151"/>
      <c r="CA597" s="151"/>
      <c r="CB597" s="129"/>
      <c r="CC597" s="129"/>
      <c r="CD597" s="129"/>
      <c r="CE597" s="129"/>
      <c r="CF597" s="129"/>
      <c r="CG597" s="129"/>
      <c r="CH597" s="129"/>
      <c r="CI597" s="129"/>
      <c r="CJ597" s="129"/>
      <c r="CK597" s="129"/>
      <c r="CL597" s="18"/>
      <c r="CM597" s="18"/>
      <c r="CN597" s="18"/>
      <c r="CO597" s="118"/>
      <c r="CP597" s="48"/>
      <c r="CQ597" s="18"/>
      <c r="CR597" s="18"/>
      <c r="CS597" s="18"/>
      <c r="CT597" s="18"/>
      <c r="CU597" s="18"/>
      <c r="CV597" s="18"/>
      <c r="CW597" s="18"/>
      <c r="CX597" s="18"/>
      <c r="CY597" s="34"/>
      <c r="CZ597" s="18"/>
      <c r="DA597" s="18"/>
      <c r="DB597" s="18"/>
      <c r="DC597" s="18"/>
      <c r="DD597" s="18"/>
      <c r="DE597" s="18"/>
      <c r="DF597" s="18"/>
      <c r="DG597" s="18"/>
      <c r="DH597" s="45"/>
      <c r="DI597" s="18"/>
      <c r="DJ597" s="18"/>
      <c r="DK597" s="18"/>
      <c r="DL597" s="18"/>
      <c r="DM597" s="18"/>
      <c r="DN597" s="18"/>
      <c r="DO597" s="18"/>
      <c r="DP597" s="18"/>
      <c r="DQ597" s="45"/>
      <c r="DR597" s="18"/>
      <c r="DS597" s="18"/>
      <c r="DT597" s="18"/>
      <c r="DU597" s="18"/>
      <c r="DV597" s="18"/>
      <c r="DW597" s="18"/>
      <c r="DX597" s="18"/>
      <c r="DY597" s="18"/>
      <c r="DZ597" s="45"/>
      <c r="EA597" s="18"/>
      <c r="EB597" s="18"/>
      <c r="EC597" s="18"/>
      <c r="ED597" s="18"/>
      <c r="EE597" s="18"/>
      <c r="EF597" s="18"/>
      <c r="EG597" s="18"/>
      <c r="EH597" s="18"/>
      <c r="EI597" s="45"/>
      <c r="EJ597" s="18"/>
      <c r="EK597" s="18"/>
      <c r="EL597" s="18"/>
      <c r="EM597" s="18"/>
      <c r="EN597" s="18"/>
      <c r="EO597" s="18"/>
      <c r="EP597" s="18"/>
      <c r="EQ597" s="18"/>
      <c r="ER597" s="45"/>
      <c r="ES597" s="110"/>
      <c r="ET597" s="110"/>
      <c r="EU597" s="110"/>
      <c r="EV597" s="110"/>
      <c r="EW597" s="192"/>
      <c r="EX597" s="192"/>
      <c r="EY597" s="192"/>
      <c r="EZ597" s="192"/>
      <c r="FA597" s="199"/>
      <c r="FB597" s="18"/>
      <c r="FC597" s="18"/>
      <c r="FD597" s="18"/>
      <c r="FE597" s="18"/>
      <c r="FF597" s="18"/>
      <c r="FG597" s="18"/>
      <c r="FH597" s="18"/>
      <c r="FI597" s="18"/>
      <c r="FJ597" s="34"/>
      <c r="FK597" s="18"/>
      <c r="FL597" s="18"/>
      <c r="FM597" s="18"/>
      <c r="FN597" s="18"/>
      <c r="FO597" s="18"/>
      <c r="FP597" s="18"/>
      <c r="FQ597" s="18"/>
      <c r="FR597" s="18"/>
      <c r="FS597" s="45"/>
      <c r="FT597" s="18"/>
      <c r="FU597" s="18"/>
      <c r="FV597" s="18"/>
      <c r="FW597" s="18"/>
      <c r="FX597" s="18"/>
      <c r="FY597" s="18"/>
      <c r="FZ597" s="18"/>
      <c r="GA597" s="18"/>
      <c r="GB597" s="45"/>
      <c r="GC597" s="110"/>
      <c r="GD597" s="110"/>
      <c r="GE597" s="110"/>
      <c r="GF597" s="110"/>
      <c r="GG597" s="110"/>
      <c r="GH597" s="110"/>
      <c r="GI597" s="110"/>
      <c r="GJ597" s="110"/>
      <c r="GK597" s="110"/>
      <c r="GL597" s="110"/>
      <c r="GM597" s="110"/>
      <c r="GN597" s="110"/>
      <c r="GO597" s="110"/>
      <c r="GP597" s="110"/>
      <c r="GQ597" s="110"/>
      <c r="GR597" s="110"/>
      <c r="GS597" s="110"/>
      <c r="GT597" s="110"/>
      <c r="GU597" s="110"/>
      <c r="GV597" s="110"/>
      <c r="GW597" s="110"/>
      <c r="GX597" s="110"/>
      <c r="GY597" s="45"/>
      <c r="GZ597" s="199"/>
      <c r="HA597" s="110"/>
      <c r="HB597" s="110"/>
      <c r="HC597" s="110"/>
      <c r="HD597" s="34">
        <f t="shared" si="551"/>
        <v>0</v>
      </c>
      <c r="HE597" s="25">
        <f t="shared" si="546"/>
        <v>0</v>
      </c>
      <c r="HF597" s="25">
        <f t="shared" si="547"/>
        <v>0</v>
      </c>
      <c r="HG597" s="25">
        <f t="shared" si="548"/>
        <v>0</v>
      </c>
      <c r="HH597" s="25">
        <f t="shared" si="549"/>
        <v>0</v>
      </c>
      <c r="HI597" s="25"/>
      <c r="HJ597" s="18"/>
      <c r="HK597" s="18"/>
      <c r="HL597" s="24" t="str">
        <f t="shared" si="568"/>
        <v>-</v>
      </c>
      <c r="HM597" s="107"/>
      <c r="HN597" s="85"/>
      <c r="HO597" s="204" t="str">
        <f t="shared" si="552"/>
        <v>---/---</v>
      </c>
      <c r="HP597" s="204" t="str">
        <f t="shared" si="553"/>
        <v>---/---</v>
      </c>
      <c r="HQ597" s="182" t="str">
        <f t="shared" si="554"/>
        <v>---/---</v>
      </c>
      <c r="HR597" s="182" t="str">
        <f t="shared" si="555"/>
        <v>---/---</v>
      </c>
      <c r="HS597" s="182" t="b">
        <f t="shared" si="556"/>
        <v>0</v>
      </c>
      <c r="HT597" s="182" t="str">
        <f t="shared" si="557"/>
        <v>---/---</v>
      </c>
      <c r="HU597" s="182" t="str">
        <f t="shared" si="558"/>
        <v>---/---</v>
      </c>
      <c r="HV597" s="191" t="str">
        <f t="shared" si="559"/>
        <v>---/---</v>
      </c>
      <c r="HW597" s="184" t="str">
        <f t="shared" si="560"/>
        <v>---/---</v>
      </c>
      <c r="HX597" s="191" t="str">
        <f t="shared" si="561"/>
        <v>---/---</v>
      </c>
      <c r="HY597" s="183"/>
      <c r="HZ597" s="182" t="str">
        <f t="shared" si="562"/>
        <v>---/---</v>
      </c>
      <c r="IA597" s="182" t="str">
        <f t="shared" si="563"/>
        <v>---/---</v>
      </c>
      <c r="IB597" s="182" t="str">
        <f t="shared" si="564"/>
        <v>---/---</v>
      </c>
      <c r="IC597" s="182" t="str">
        <f t="shared" si="565"/>
        <v>---/---</v>
      </c>
      <c r="ID597" s="182" t="str">
        <f t="shared" si="566"/>
        <v>---/---</v>
      </c>
      <c r="IE597" s="185" t="str">
        <f t="shared" si="567"/>
        <v>---/---</v>
      </c>
      <c r="IF597" s="135" t="s">
        <v>717</v>
      </c>
      <c r="IG597" s="181">
        <v>1</v>
      </c>
      <c r="IH597" s="85"/>
      <c r="II597" s="85"/>
      <c r="IJ597" s="85"/>
      <c r="IK597" s="85"/>
      <c r="IL597" s="85"/>
      <c r="IM597" s="85"/>
      <c r="IN597" s="85"/>
      <c r="IO597" s="85"/>
      <c r="IP597" s="85"/>
      <c r="IQ597" s="85"/>
      <c r="IR597" s="85"/>
      <c r="IS597" s="85"/>
      <c r="IT597" s="85"/>
      <c r="IU597" s="85"/>
      <c r="IV597" s="85"/>
      <c r="IW597" s="85"/>
      <c r="IX597" s="85"/>
      <c r="IY597" s="85"/>
      <c r="IZ597" s="85"/>
      <c r="JA597" s="85"/>
      <c r="JB597" s="85"/>
      <c r="JC597" s="85"/>
      <c r="JD597" s="85"/>
      <c r="JE597" s="85"/>
      <c r="JF597" s="85"/>
      <c r="JG597" s="85"/>
      <c r="JH597" s="85"/>
      <c r="JI597" s="85"/>
      <c r="JJ597" s="85"/>
      <c r="JK597" s="85"/>
      <c r="JL597" s="85"/>
      <c r="JM597" s="85"/>
      <c r="JN597" s="85"/>
      <c r="JO597" s="85"/>
      <c r="JP597" s="85"/>
      <c r="JQ597" s="85"/>
      <c r="JR597" s="85"/>
      <c r="JS597" s="85"/>
      <c r="JT597" s="85"/>
      <c r="JU597" s="85"/>
      <c r="JV597" s="85"/>
      <c r="JW597" s="85"/>
      <c r="JX597" s="85"/>
      <c r="JY597" s="85"/>
      <c r="JZ597" s="85"/>
      <c r="KA597" s="85"/>
      <c r="KB597" s="85"/>
      <c r="KC597" s="85"/>
    </row>
    <row r="598" spans="1:289" s="57" customFormat="1" ht="42.75" hidden="1" customHeight="1">
      <c r="A598" s="6"/>
      <c r="B598" s="19" t="s">
        <v>156</v>
      </c>
      <c r="C598" s="19" t="s">
        <v>157</v>
      </c>
      <c r="D598" s="5"/>
      <c r="E598" s="5"/>
      <c r="F598" s="5"/>
      <c r="G598" s="5"/>
      <c r="H598" s="5" t="s">
        <v>727</v>
      </c>
      <c r="I598" s="5" t="s">
        <v>736</v>
      </c>
      <c r="J598" s="5"/>
      <c r="K598" s="5"/>
      <c r="L598" s="5"/>
      <c r="M598" s="5"/>
      <c r="N598" s="5"/>
      <c r="O598" s="5"/>
      <c r="P598" s="5" t="s">
        <v>375</v>
      </c>
      <c r="Q598" s="5" t="s">
        <v>376</v>
      </c>
      <c r="R598" s="5" t="s">
        <v>206</v>
      </c>
      <c r="S598" s="5" t="s">
        <v>360</v>
      </c>
      <c r="T598" s="5" t="s">
        <v>361</v>
      </c>
      <c r="U598" s="5" t="s">
        <v>158</v>
      </c>
      <c r="V598" s="5"/>
      <c r="W598" s="19" t="str">
        <f t="shared" si="573"/>
        <v>0-54-JDCD-5302</v>
      </c>
      <c r="X598" s="19" t="s">
        <v>194</v>
      </c>
      <c r="Y598" s="19" t="s">
        <v>545</v>
      </c>
      <c r="Z598" s="19" t="s">
        <v>302</v>
      </c>
      <c r="AA598" s="19" t="s">
        <v>308</v>
      </c>
      <c r="AB598" s="19"/>
      <c r="AC598" s="19" t="s">
        <v>758</v>
      </c>
      <c r="AD598" s="5"/>
      <c r="AE598" s="19">
        <v>4</v>
      </c>
      <c r="AF598" s="19" t="s">
        <v>180</v>
      </c>
      <c r="AG598" s="19" t="s">
        <v>166</v>
      </c>
      <c r="AH598" s="19">
        <v>537</v>
      </c>
      <c r="AI598" s="19" t="s">
        <v>224</v>
      </c>
      <c r="AJ598" s="5"/>
      <c r="AK598" s="5"/>
      <c r="AL598" s="5" t="s">
        <v>120</v>
      </c>
      <c r="AM598" s="5"/>
      <c r="AN598" s="5" t="s">
        <v>546</v>
      </c>
      <c r="AO598" s="5" t="str">
        <f>CONCATENATE("0055-",B598,"-",C598,"-","4",".",AE598,".",AF598,".",AG598,".",AH598,"-",AL598,".",AN598,"-",AI598)</f>
        <v>0055-CPC-GA1-4.4.3.30.537-ATH1.JH-0011</v>
      </c>
      <c r="AP598" s="5" t="str">
        <f>CONCATENATE("0055-",B598,"-",C598,"-","4",".",AE598,".",AF598,".",AG598,".",AH598,"-",AL598,"-",AN598,"-",AI598,"_",BD598,"_",U598)</f>
        <v>0055-CPC-GA1-4.4.3.30.537-ATH1-JH-0011_-_ER</v>
      </c>
      <c r="AQ598" s="13" t="s">
        <v>327</v>
      </c>
      <c r="AR598" s="13" t="s">
        <v>332</v>
      </c>
      <c r="AS598" s="13"/>
      <c r="AT598" s="13"/>
      <c r="AU598" s="13" t="s">
        <v>286</v>
      </c>
      <c r="AV598" s="13" t="s">
        <v>287</v>
      </c>
      <c r="AW598" s="229" t="str">
        <f>CONCATENATE(AQ598," ",AS598,CHAR(10),W598,CHAR(10),AU598)</f>
        <v>Operator console 
0-54-JDCD-5302
Passport</v>
      </c>
      <c r="AX598" s="229" t="str">
        <f>CONCATENATE(AR598," ",AT598,CHAR(10),W598,CHAR(10),AV598)</f>
        <v>Пульт оператора 
0-54-JDCD-5302
Паспорт</v>
      </c>
      <c r="AY598" s="5"/>
      <c r="AZ598" s="5" t="s">
        <v>490</v>
      </c>
      <c r="BA598" s="5" t="s">
        <v>489</v>
      </c>
      <c r="BB598" s="5" t="str">
        <f>IF(FW598&gt;0,"02",IF(FN598&gt;0,"01",IF(FE598&gt;0,"00",IF(EM598&gt;0,"G1",IF(ED598&gt;0,"F1",IF(DU598&gt;0,"E1",IF(DL598&gt;0,"D1",IF(DC598&gt;0,"C1",IF(CT598&gt;0,"B1",IF(BM598&gt;0,"A1","-"))))))))))</f>
        <v>-</v>
      </c>
      <c r="BC598" s="167" t="str">
        <f t="shared" ref="BC598:BC600" si="576">IF(OR(BB598="A1",BB598="B1",BB598="C1",BB598="D1",BB598="E1",BB598="F1",BB598="G1",BB598="H1"),"IFR",IF(OR(BB598="00",BB598="01",BB598="02",BB598="03",BB598="04",BB598="05"),"IFU","-"))</f>
        <v>-</v>
      </c>
      <c r="BD598" s="5" t="str">
        <f t="shared" ref="BD598" si="577">BB598</f>
        <v>-</v>
      </c>
      <c r="BE598" s="5"/>
      <c r="BF598" s="5"/>
      <c r="BG598" s="12"/>
      <c r="BH598" s="5"/>
      <c r="BI598" s="5"/>
      <c r="BJ598" s="54">
        <f>FB598-(28+15)</f>
        <v>44227</v>
      </c>
      <c r="BK598" s="54">
        <f ca="1">IF(BM598&gt;0,BL598,IF(BJ598&lt;TODAY(),WORKDAY(TODAY(),10),BJ598))</f>
        <v>44294</v>
      </c>
      <c r="BL598" s="54"/>
      <c r="BM598" s="5"/>
      <c r="BN598" s="167"/>
      <c r="BO598" s="167"/>
      <c r="BP598" s="167"/>
      <c r="BQ598" s="167"/>
      <c r="BR598" s="157"/>
      <c r="BS598" s="157"/>
      <c r="BT598" s="157"/>
      <c r="BU598" s="157"/>
      <c r="BV598" s="157"/>
      <c r="BW598" s="147"/>
      <c r="BX598" s="147"/>
      <c r="BY598" s="147"/>
      <c r="BZ598" s="147"/>
      <c r="CA598" s="147"/>
      <c r="CB598" s="125"/>
      <c r="CC598" s="125"/>
      <c r="CD598" s="125"/>
      <c r="CE598" s="125"/>
      <c r="CF598" s="125"/>
      <c r="CG598" s="125"/>
      <c r="CH598" s="125"/>
      <c r="CI598" s="125"/>
      <c r="CJ598" s="125"/>
      <c r="CK598" s="125"/>
      <c r="CL598" s="24">
        <f>WORKDAY(BJ598,20)</f>
        <v>44253</v>
      </c>
      <c r="CM598" s="24" t="str">
        <f>IF(BM598&gt;0,WORKDAY(BK598,10),"-")</f>
        <v>-</v>
      </c>
      <c r="CN598" s="54"/>
      <c r="CO598" s="117"/>
      <c r="CP598" s="34">
        <v>3</v>
      </c>
      <c r="CQ598" s="24">
        <f>WORKDAY(CL598,10)</f>
        <v>44267</v>
      </c>
      <c r="CR598" s="24" t="str">
        <f>IF(CO598&gt;0,WORKDAY(CM598,10),"-")</f>
        <v>-</v>
      </c>
      <c r="CS598" s="54"/>
      <c r="CT598" s="5"/>
      <c r="CU598" s="24" t="str">
        <f>IF(CT598&gt;0,WORKDAY(CQ598,10),"-")</f>
        <v>-</v>
      </c>
      <c r="CV598" s="24" t="str">
        <f>IF(CT598&gt;0,WORKDAY(CR598,10),"-")</f>
        <v>-</v>
      </c>
      <c r="CW598" s="54"/>
      <c r="CX598" s="5"/>
      <c r="CY598" s="34"/>
      <c r="CZ598" s="24" t="str">
        <f>IF(CX598&gt;0,WORKDAY(CU598,10),"-")</f>
        <v>-</v>
      </c>
      <c r="DA598" s="24" t="str">
        <f>IF(CX598&gt;0,WORKDAY(CV598,10),"-")</f>
        <v>-</v>
      </c>
      <c r="DB598" s="24"/>
      <c r="DC598" s="5"/>
      <c r="DD598" s="24" t="str">
        <f>IF(DC598&gt;0,WORKDAY(CZ598,10),"-")</f>
        <v>-</v>
      </c>
      <c r="DE598" s="24" t="str">
        <f>IF(DC598&gt;0,WORKDAY(DA598,10),"-")</f>
        <v>-</v>
      </c>
      <c r="DF598" s="5"/>
      <c r="DG598" s="5"/>
      <c r="DH598" s="54"/>
      <c r="DI598" s="24" t="str">
        <f>IF(DG598&gt;0,WORKDAY(DD598,10),"-")</f>
        <v>-</v>
      </c>
      <c r="DJ598" s="24" t="str">
        <f>IF(DG598&gt;0,WORKDAY(DE598,10),"-")</f>
        <v>-</v>
      </c>
      <c r="DK598" s="5"/>
      <c r="DL598" s="5"/>
      <c r="DM598" s="24" t="str">
        <f>IF(DL598&gt;0,WORKDAY(DI598,10),"-")</f>
        <v>-</v>
      </c>
      <c r="DN598" s="24" t="str">
        <f>IF(DL598&gt;0,WORKDAY(DJ598,10),"-")</f>
        <v>-</v>
      </c>
      <c r="DO598" s="5"/>
      <c r="DP598" s="5"/>
      <c r="DQ598" s="54"/>
      <c r="DR598" s="24" t="str">
        <f>IF(DP598&gt;0,WORKDAY(DM598,10),"-")</f>
        <v>-</v>
      </c>
      <c r="DS598" s="24" t="str">
        <f>IF(DP598&gt;0,WORKDAY(DN598,10),"-")</f>
        <v>-</v>
      </c>
      <c r="DT598" s="5"/>
      <c r="DU598" s="5"/>
      <c r="DV598" s="24" t="str">
        <f>IF(DU598&gt;0,WORKDAY(DR598,10),"-")</f>
        <v>-</v>
      </c>
      <c r="DW598" s="24" t="str">
        <f>IF(DU598&gt;0,WORKDAY(DS598,10),"-")</f>
        <v>-</v>
      </c>
      <c r="DX598" s="5"/>
      <c r="DY598" s="5"/>
      <c r="DZ598" s="54"/>
      <c r="EA598" s="24" t="str">
        <f>IF(DY598&gt;0,WORKDAY(DV598,10),"-")</f>
        <v>-</v>
      </c>
      <c r="EB598" s="24" t="str">
        <f>IF(DY598&gt;0,WORKDAY(DW598,10),"-")</f>
        <v>-</v>
      </c>
      <c r="EC598" s="5"/>
      <c r="ED598" s="5"/>
      <c r="EE598" s="24" t="str">
        <f>IF(ED598&gt;0,WORKDAY(EA598,10),"-")</f>
        <v>-</v>
      </c>
      <c r="EF598" s="24" t="str">
        <f>IF(ED598&gt;0,WORKDAY(EB598,10),"-")</f>
        <v>-</v>
      </c>
      <c r="EG598" s="5"/>
      <c r="EH598" s="5"/>
      <c r="EI598" s="54"/>
      <c r="EJ598" s="24" t="str">
        <f>IF(EH598&gt;0,WORKDAY(EE598,10),"-")</f>
        <v>-</v>
      </c>
      <c r="EK598" s="24" t="str">
        <f>IF(EH598&gt;0,WORKDAY(EF598,10),"-")</f>
        <v>-</v>
      </c>
      <c r="EL598" s="5"/>
      <c r="EM598" s="5"/>
      <c r="EN598" s="24" t="str">
        <f>IF(EM598&gt;0,WORKDAY(EJ598,10),"-")</f>
        <v>-</v>
      </c>
      <c r="EO598" s="24" t="str">
        <f>IF(EM598&gt;0,WORKDAY(EK598,10),"-")</f>
        <v>-</v>
      </c>
      <c r="EP598" s="5"/>
      <c r="EQ598" s="5"/>
      <c r="ER598" s="54"/>
      <c r="ES598" s="54"/>
      <c r="ET598" s="54"/>
      <c r="EU598" s="54"/>
      <c r="EV598" s="54"/>
      <c r="EW598" s="24"/>
      <c r="EX598" s="24"/>
      <c r="EY598" s="167"/>
      <c r="EZ598" s="167"/>
      <c r="FA598" s="193"/>
      <c r="FB598" s="24">
        <v>44270</v>
      </c>
      <c r="FC598" s="24">
        <f ca="1">IF(BK598&gt;0,IF(DC598&gt;0,WORKDAY(DB598,20),IF(CT598&gt;0,WORKDAY(CS598,30),IF(CO598&gt;0,WORKDAY(CN598,40),FB598))),"-")</f>
        <v>44270</v>
      </c>
      <c r="FD598" s="5"/>
      <c r="FE598" s="5"/>
      <c r="FF598" s="24" t="str">
        <f>IF(FE598&gt;0,WORKDAY(FB598,10),"-")</f>
        <v>-</v>
      </c>
      <c r="FG598" s="24" t="str">
        <f>IF(FE598&gt;0,WORKDAY(FC598,10),"-")</f>
        <v>-</v>
      </c>
      <c r="FH598" s="5"/>
      <c r="FI598" s="5"/>
      <c r="FJ598" s="34"/>
      <c r="FK598" s="24"/>
      <c r="FL598" s="24">
        <f>FK598</f>
        <v>0</v>
      </c>
      <c r="FM598" s="5"/>
      <c r="FN598" s="5"/>
      <c r="FO598" s="24" t="str">
        <f>IF(FN598&gt;0,WORKDAY(FK598,10),"-")</f>
        <v>-</v>
      </c>
      <c r="FP598" s="24" t="str">
        <f>IF(FN598&gt;0,WORKDAY(FL598,10),"-")</f>
        <v>-</v>
      </c>
      <c r="FQ598" s="5"/>
      <c r="FR598" s="5"/>
      <c r="FS598" s="54"/>
      <c r="FT598" s="24"/>
      <c r="FU598" s="24">
        <f>FT598</f>
        <v>0</v>
      </c>
      <c r="FV598" s="5"/>
      <c r="FW598" s="5"/>
      <c r="FX598" s="24" t="str">
        <f>IF(FW598&gt;0,WORKDAY(FT598,10),"-")</f>
        <v>-</v>
      </c>
      <c r="FY598" s="24" t="str">
        <f>IF(FW598&gt;0,WORKDAY(FU598,10),"-")</f>
        <v>-</v>
      </c>
      <c r="FZ598" s="5"/>
      <c r="GA598" s="5"/>
      <c r="GB598" s="54"/>
      <c r="GC598" s="54"/>
      <c r="GD598" s="54"/>
      <c r="GE598" s="54"/>
      <c r="GF598" s="54"/>
      <c r="GG598" s="54"/>
      <c r="GH598" s="54"/>
      <c r="GI598" s="54"/>
      <c r="GJ598" s="54"/>
      <c r="GK598" s="54"/>
      <c r="GL598" s="54"/>
      <c r="GM598" s="54"/>
      <c r="GN598" s="54"/>
      <c r="GO598" s="54"/>
      <c r="GP598" s="54"/>
      <c r="GQ598" s="54"/>
      <c r="GR598" s="54"/>
      <c r="GS598" s="54"/>
      <c r="GT598" s="54"/>
      <c r="GU598" s="54"/>
      <c r="GV598" s="54"/>
      <c r="GW598" s="54"/>
      <c r="GX598" s="54"/>
      <c r="GY598" s="54"/>
      <c r="GZ598" s="193"/>
      <c r="HA598" s="54"/>
      <c r="HB598" s="54"/>
      <c r="HC598" s="54"/>
      <c r="HD598" s="34">
        <f t="shared" ca="1" si="551"/>
        <v>1</v>
      </c>
      <c r="HE598" s="25">
        <f t="shared" si="546"/>
        <v>0</v>
      </c>
      <c r="HF598" s="25">
        <f t="shared" ca="1" si="547"/>
        <v>1.5197568389057751E-3</v>
      </c>
      <c r="HG598" s="25">
        <f t="shared" si="548"/>
        <v>0</v>
      </c>
      <c r="HH598" s="25">
        <f t="shared" ca="1" si="549"/>
        <v>2.012072434607646E-3</v>
      </c>
      <c r="HI598" s="25"/>
      <c r="HJ598" s="25"/>
      <c r="HK598" s="5"/>
      <c r="HL598" s="24" t="str">
        <f t="shared" ca="1" si="568"/>
        <v>-</v>
      </c>
      <c r="HM598" s="107"/>
      <c r="HN598" s="85"/>
      <c r="HO598" s="204" t="str">
        <f t="shared" si="552"/>
        <v>не выгружено A1</v>
      </c>
      <c r="HP598" s="204" t="str">
        <f t="shared" si="553"/>
        <v>не выгружено 00</v>
      </c>
      <c r="HQ598" s="182" t="str">
        <f t="shared" si="554"/>
        <v>не выгружено A1</v>
      </c>
      <c r="HR598" s="182" t="str">
        <f t="shared" si="555"/>
        <v>не выгружено A1</v>
      </c>
      <c r="HS598" s="182" t="b">
        <f t="shared" si="556"/>
        <v>0</v>
      </c>
      <c r="HT598" s="182" t="str">
        <f t="shared" si="557"/>
        <v>не выгружено A1</v>
      </c>
      <c r="HU598" s="182" t="str">
        <f t="shared" si="558"/>
        <v>не выгружено A1</v>
      </c>
      <c r="HV598" s="191" t="str">
        <f t="shared" si="559"/>
        <v>не выгружено A1</v>
      </c>
      <c r="HW598" s="184" t="str">
        <f t="shared" si="560"/>
        <v>не выгружено A1</v>
      </c>
      <c r="HX598" s="191" t="str">
        <f t="shared" si="561"/>
        <v>не выгружено A1</v>
      </c>
      <c r="HY598" s="183"/>
      <c r="HZ598" s="182" t="str">
        <f t="shared" si="562"/>
        <v>не выгружено</v>
      </c>
      <c r="IA598" s="182" t="str">
        <f t="shared" si="563"/>
        <v>A1</v>
      </c>
      <c r="IB598" s="182" t="str">
        <f t="shared" si="564"/>
        <v>не выгружено</v>
      </c>
      <c r="IC598" s="182" t="str">
        <f t="shared" si="565"/>
        <v>A1</v>
      </c>
      <c r="ID598" s="182" t="str">
        <f t="shared" si="566"/>
        <v>A1</v>
      </c>
      <c r="IE598" s="185" t="str">
        <f t="shared" si="567"/>
        <v>выгрузить A1</v>
      </c>
      <c r="IF598" s="135" t="s">
        <v>705</v>
      </c>
      <c r="IG598" s="181">
        <v>1</v>
      </c>
      <c r="IH598" s="85"/>
      <c r="II598" s="85"/>
      <c r="IJ598" s="85"/>
      <c r="IK598" s="85"/>
      <c r="IL598" s="85"/>
      <c r="IM598" s="85"/>
      <c r="IN598" s="85"/>
      <c r="IO598" s="85"/>
      <c r="IP598" s="85"/>
      <c r="IQ598" s="85"/>
      <c r="IR598" s="85"/>
      <c r="IS598" s="85"/>
      <c r="IT598" s="85"/>
      <c r="IU598" s="85"/>
      <c r="IV598" s="85"/>
      <c r="IW598" s="85"/>
      <c r="IX598" s="85"/>
      <c r="IY598" s="85"/>
      <c r="IZ598" s="85"/>
      <c r="JA598" s="85"/>
      <c r="JB598" s="85"/>
      <c r="JC598" s="85"/>
      <c r="JD598" s="85"/>
      <c r="JE598" s="85"/>
      <c r="JF598" s="85"/>
      <c r="JG598" s="85"/>
      <c r="JH598" s="85"/>
      <c r="JI598" s="85"/>
      <c r="JJ598" s="85"/>
      <c r="JK598" s="85"/>
      <c r="JL598" s="85"/>
      <c r="JM598" s="85"/>
      <c r="JN598" s="85"/>
      <c r="JO598" s="85"/>
      <c r="JP598" s="85"/>
      <c r="JQ598" s="85"/>
      <c r="JR598" s="85"/>
      <c r="JS598" s="85"/>
      <c r="JT598" s="85"/>
      <c r="JU598" s="85"/>
      <c r="JV598" s="85"/>
      <c r="JW598" s="85"/>
      <c r="JX598" s="85"/>
      <c r="JY598" s="85"/>
      <c r="JZ598" s="85"/>
      <c r="KA598" s="85"/>
      <c r="KB598" s="85"/>
      <c r="KC598" s="85"/>
    </row>
    <row r="599" spans="1:289" s="87" customFormat="1" ht="15" hidden="1" customHeight="1">
      <c r="A599" s="17"/>
      <c r="B599" s="20"/>
      <c r="C599" s="20"/>
      <c r="D599" s="18"/>
      <c r="E599" s="18"/>
      <c r="F599" s="18"/>
      <c r="G599" s="18"/>
      <c r="H599" s="18"/>
      <c r="I599" s="18"/>
      <c r="J599" s="18"/>
      <c r="K599" s="18"/>
      <c r="L599" s="18"/>
      <c r="M599" s="18"/>
      <c r="N599" s="18"/>
      <c r="O599" s="18"/>
      <c r="P599" s="18"/>
      <c r="Q599" s="18"/>
      <c r="R599" s="18"/>
      <c r="S599" s="18"/>
      <c r="T599" s="18"/>
      <c r="U599" s="18"/>
      <c r="V599" s="18"/>
      <c r="W599" s="20"/>
      <c r="X599" s="20"/>
      <c r="Y599" s="20"/>
      <c r="Z599" s="20"/>
      <c r="AA599" s="20"/>
      <c r="AB599" s="20"/>
      <c r="AC599" s="20"/>
      <c r="AD599" s="18"/>
      <c r="AE599" s="20"/>
      <c r="AF599" s="20"/>
      <c r="AG599" s="20"/>
      <c r="AH599" s="20"/>
      <c r="AI599" s="20"/>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71"/>
      <c r="BO599" s="171"/>
      <c r="BP599" s="171"/>
      <c r="BQ599" s="171"/>
      <c r="BR599" s="161"/>
      <c r="BS599" s="161"/>
      <c r="BT599" s="161"/>
      <c r="BU599" s="161"/>
      <c r="BV599" s="161"/>
      <c r="BW599" s="151"/>
      <c r="BX599" s="151"/>
      <c r="BY599" s="151"/>
      <c r="BZ599" s="151"/>
      <c r="CA599" s="151"/>
      <c r="CB599" s="129"/>
      <c r="CC599" s="129"/>
      <c r="CD599" s="129"/>
      <c r="CE599" s="129"/>
      <c r="CF599" s="129"/>
      <c r="CG599" s="129"/>
      <c r="CH599" s="129"/>
      <c r="CI599" s="129"/>
      <c r="CJ599" s="129"/>
      <c r="CK599" s="129"/>
      <c r="CL599" s="18"/>
      <c r="CM599" s="18"/>
      <c r="CN599" s="18"/>
      <c r="CO599" s="118"/>
      <c r="CP599" s="48"/>
      <c r="CQ599" s="18"/>
      <c r="CR599" s="18"/>
      <c r="CS599" s="18"/>
      <c r="CT599" s="18"/>
      <c r="CU599" s="18"/>
      <c r="CV599" s="18"/>
      <c r="CW599" s="18"/>
      <c r="CX599" s="18"/>
      <c r="CY599" s="34"/>
      <c r="CZ599" s="18"/>
      <c r="DA599" s="18"/>
      <c r="DB599" s="18"/>
      <c r="DC599" s="18"/>
      <c r="DD599" s="18"/>
      <c r="DE599" s="18"/>
      <c r="DF599" s="18"/>
      <c r="DG599" s="18"/>
      <c r="DH599" s="45"/>
      <c r="DI599" s="18"/>
      <c r="DJ599" s="18"/>
      <c r="DK599" s="18"/>
      <c r="DL599" s="18"/>
      <c r="DM599" s="18"/>
      <c r="DN599" s="18"/>
      <c r="DO599" s="18"/>
      <c r="DP599" s="18"/>
      <c r="DQ599" s="45"/>
      <c r="DR599" s="18"/>
      <c r="DS599" s="18"/>
      <c r="DT599" s="18"/>
      <c r="DU599" s="18"/>
      <c r="DV599" s="18"/>
      <c r="DW599" s="18"/>
      <c r="DX599" s="18"/>
      <c r="DY599" s="18"/>
      <c r="DZ599" s="45"/>
      <c r="EA599" s="18"/>
      <c r="EB599" s="18"/>
      <c r="EC599" s="18"/>
      <c r="ED599" s="18"/>
      <c r="EE599" s="18"/>
      <c r="EF599" s="18"/>
      <c r="EG599" s="18"/>
      <c r="EH599" s="18"/>
      <c r="EI599" s="45"/>
      <c r="EJ599" s="18"/>
      <c r="EK599" s="18"/>
      <c r="EL599" s="18"/>
      <c r="EM599" s="18"/>
      <c r="EN599" s="18"/>
      <c r="EO599" s="18"/>
      <c r="EP599" s="18"/>
      <c r="EQ599" s="18"/>
      <c r="ER599" s="45"/>
      <c r="ES599" s="110"/>
      <c r="ET599" s="110"/>
      <c r="EU599" s="110"/>
      <c r="EV599" s="110"/>
      <c r="EW599" s="192"/>
      <c r="EX599" s="192"/>
      <c r="EY599" s="192"/>
      <c r="EZ599" s="192"/>
      <c r="FA599" s="199"/>
      <c r="FB599" s="18"/>
      <c r="FC599" s="18"/>
      <c r="FD599" s="18"/>
      <c r="FE599" s="18"/>
      <c r="FF599" s="18"/>
      <c r="FG599" s="18"/>
      <c r="FH599" s="18"/>
      <c r="FI599" s="18"/>
      <c r="FJ599" s="34"/>
      <c r="FK599" s="18"/>
      <c r="FL599" s="18"/>
      <c r="FM599" s="18"/>
      <c r="FN599" s="18"/>
      <c r="FO599" s="18"/>
      <c r="FP599" s="18"/>
      <c r="FQ599" s="18"/>
      <c r="FR599" s="18"/>
      <c r="FS599" s="45"/>
      <c r="FT599" s="18"/>
      <c r="FU599" s="18"/>
      <c r="FV599" s="18"/>
      <c r="FW599" s="18"/>
      <c r="FX599" s="18"/>
      <c r="FY599" s="18"/>
      <c r="FZ599" s="18"/>
      <c r="GA599" s="18"/>
      <c r="GB599" s="45"/>
      <c r="GC599" s="110"/>
      <c r="GD599" s="110"/>
      <c r="GE599" s="110"/>
      <c r="GF599" s="110"/>
      <c r="GG599" s="110"/>
      <c r="GH599" s="110"/>
      <c r="GI599" s="110"/>
      <c r="GJ599" s="110"/>
      <c r="GK599" s="110"/>
      <c r="GL599" s="110"/>
      <c r="GM599" s="110"/>
      <c r="GN599" s="110"/>
      <c r="GO599" s="110"/>
      <c r="GP599" s="110"/>
      <c r="GQ599" s="110"/>
      <c r="GR599" s="110"/>
      <c r="GS599" s="110"/>
      <c r="GT599" s="110"/>
      <c r="GU599" s="110"/>
      <c r="GV599" s="110"/>
      <c r="GW599" s="110"/>
      <c r="GX599" s="110"/>
      <c r="GY599" s="45"/>
      <c r="GZ599" s="199"/>
      <c r="HA599" s="110"/>
      <c r="HB599" s="110"/>
      <c r="HC599" s="110"/>
      <c r="HD599" s="34">
        <f t="shared" si="551"/>
        <v>0</v>
      </c>
      <c r="HE599" s="25">
        <f t="shared" si="546"/>
        <v>0</v>
      </c>
      <c r="HF599" s="25">
        <f t="shared" si="547"/>
        <v>0</v>
      </c>
      <c r="HG599" s="25">
        <f t="shared" si="548"/>
        <v>0</v>
      </c>
      <c r="HH599" s="25">
        <f t="shared" si="549"/>
        <v>0</v>
      </c>
      <c r="HI599" s="25"/>
      <c r="HJ599" s="18"/>
      <c r="HK599" s="18"/>
      <c r="HL599" s="24" t="str">
        <f t="shared" si="568"/>
        <v>-</v>
      </c>
      <c r="HM599" s="107"/>
      <c r="HN599" s="85"/>
      <c r="HO599" s="204" t="str">
        <f t="shared" si="552"/>
        <v>---/---</v>
      </c>
      <c r="HP599" s="204" t="str">
        <f t="shared" si="553"/>
        <v>---/---</v>
      </c>
      <c r="HQ599" s="182" t="str">
        <f t="shared" si="554"/>
        <v>---/---</v>
      </c>
      <c r="HR599" s="182" t="str">
        <f t="shared" si="555"/>
        <v>---/---</v>
      </c>
      <c r="HS599" s="182" t="b">
        <f t="shared" si="556"/>
        <v>0</v>
      </c>
      <c r="HT599" s="182" t="str">
        <f t="shared" si="557"/>
        <v>---/---</v>
      </c>
      <c r="HU599" s="182" t="str">
        <f t="shared" si="558"/>
        <v>---/---</v>
      </c>
      <c r="HV599" s="191" t="str">
        <f t="shared" si="559"/>
        <v>---/---</v>
      </c>
      <c r="HW599" s="184" t="str">
        <f t="shared" si="560"/>
        <v>---/---</v>
      </c>
      <c r="HX599" s="191" t="str">
        <f t="shared" si="561"/>
        <v>---/---</v>
      </c>
      <c r="HY599" s="183"/>
      <c r="HZ599" s="182" t="str">
        <f t="shared" si="562"/>
        <v>---/---</v>
      </c>
      <c r="IA599" s="182" t="str">
        <f t="shared" si="563"/>
        <v>---/---</v>
      </c>
      <c r="IB599" s="182" t="str">
        <f t="shared" si="564"/>
        <v>---/---</v>
      </c>
      <c r="IC599" s="182" t="str">
        <f t="shared" si="565"/>
        <v>---/---</v>
      </c>
      <c r="ID599" s="182" t="str">
        <f t="shared" si="566"/>
        <v>---/---</v>
      </c>
      <c r="IE599" s="185" t="str">
        <f t="shared" si="567"/>
        <v>---/---</v>
      </c>
      <c r="IF599" s="135" t="s">
        <v>717</v>
      </c>
      <c r="IG599" s="181">
        <v>1</v>
      </c>
      <c r="IH599" s="85"/>
      <c r="II599" s="85"/>
      <c r="IJ599" s="85"/>
      <c r="IK599" s="85"/>
      <c r="IL599" s="85"/>
      <c r="IM599" s="85"/>
      <c r="IN599" s="85"/>
      <c r="IO599" s="85"/>
      <c r="IP599" s="85"/>
      <c r="IQ599" s="85"/>
      <c r="IR599" s="85"/>
      <c r="IS599" s="85"/>
      <c r="IT599" s="85"/>
      <c r="IU599" s="85"/>
      <c r="IV599" s="85"/>
      <c r="IW599" s="85"/>
      <c r="IX599" s="85"/>
      <c r="IY599" s="85"/>
      <c r="IZ599" s="85"/>
      <c r="JA599" s="85"/>
      <c r="JB599" s="85"/>
      <c r="JC599" s="85"/>
      <c r="JD599" s="85"/>
      <c r="JE599" s="85"/>
      <c r="JF599" s="85"/>
      <c r="JG599" s="85"/>
      <c r="JH599" s="85"/>
      <c r="JI599" s="85"/>
      <c r="JJ599" s="85"/>
      <c r="JK599" s="85"/>
      <c r="JL599" s="85"/>
      <c r="JM599" s="85"/>
      <c r="JN599" s="85"/>
      <c r="JO599" s="85"/>
      <c r="JP599" s="85"/>
      <c r="JQ599" s="85"/>
      <c r="JR599" s="85"/>
      <c r="JS599" s="85"/>
      <c r="JT599" s="85"/>
      <c r="JU599" s="85"/>
      <c r="JV599" s="85"/>
      <c r="JW599" s="85"/>
      <c r="JX599" s="85"/>
      <c r="JY599" s="85"/>
      <c r="JZ599" s="85"/>
      <c r="KA599" s="85"/>
      <c r="KB599" s="85"/>
      <c r="KC599" s="85"/>
    </row>
    <row r="600" spans="1:289" s="57" customFormat="1" ht="42.75" hidden="1" customHeight="1">
      <c r="A600" s="6"/>
      <c r="B600" s="19" t="s">
        <v>156</v>
      </c>
      <c r="C600" s="19" t="s">
        <v>157</v>
      </c>
      <c r="D600" s="5"/>
      <c r="E600" s="5"/>
      <c r="F600" s="5"/>
      <c r="G600" s="5"/>
      <c r="H600" s="5" t="s">
        <v>727</v>
      </c>
      <c r="I600" s="5" t="s">
        <v>736</v>
      </c>
      <c r="J600" s="5"/>
      <c r="K600" s="5"/>
      <c r="L600" s="5"/>
      <c r="M600" s="5"/>
      <c r="N600" s="5"/>
      <c r="O600" s="5"/>
      <c r="P600" s="5" t="s">
        <v>375</v>
      </c>
      <c r="Q600" s="5" t="s">
        <v>376</v>
      </c>
      <c r="R600" s="5" t="s">
        <v>206</v>
      </c>
      <c r="S600" s="5" t="s">
        <v>360</v>
      </c>
      <c r="T600" s="5" t="s">
        <v>361</v>
      </c>
      <c r="U600" s="5" t="s">
        <v>158</v>
      </c>
      <c r="V600" s="5"/>
      <c r="W600" s="19" t="str">
        <f t="shared" si="573"/>
        <v>0-54-JDCD-5303</v>
      </c>
      <c r="X600" s="19" t="s">
        <v>194</v>
      </c>
      <c r="Y600" s="19" t="s">
        <v>545</v>
      </c>
      <c r="Z600" s="19" t="s">
        <v>302</v>
      </c>
      <c r="AA600" s="19" t="s">
        <v>308</v>
      </c>
      <c r="AB600" s="19"/>
      <c r="AC600" s="19" t="s">
        <v>759</v>
      </c>
      <c r="AD600" s="5"/>
      <c r="AE600" s="19">
        <v>4</v>
      </c>
      <c r="AF600" s="19" t="s">
        <v>180</v>
      </c>
      <c r="AG600" s="19" t="s">
        <v>166</v>
      </c>
      <c r="AH600" s="19">
        <v>537</v>
      </c>
      <c r="AI600" s="19" t="s">
        <v>225</v>
      </c>
      <c r="AJ600" s="5"/>
      <c r="AK600" s="5"/>
      <c r="AL600" s="5" t="s">
        <v>120</v>
      </c>
      <c r="AM600" s="5"/>
      <c r="AN600" s="5" t="s">
        <v>546</v>
      </c>
      <c r="AO600" s="5" t="str">
        <f>CONCATENATE("0055-",B600,"-",C600,"-","4",".",AE600,".",AF600,".",AG600,".",AH600,"-",AL600,".",AN600,"-",AI600)</f>
        <v>0055-CPC-GA1-4.4.3.30.537-ATH1.JH-0012</v>
      </c>
      <c r="AP600" s="5" t="str">
        <f>CONCATENATE("0055-",B600,"-",C600,"-","4",".",AE600,".",AF600,".",AG600,".",AH600,"-",AL600,"-",AN600,"-",AI600,"_",BD600,"_",U600)</f>
        <v>0055-CPC-GA1-4.4.3.30.537-ATH1-JH-0012_-_ER</v>
      </c>
      <c r="AQ600" s="13" t="s">
        <v>327</v>
      </c>
      <c r="AR600" s="13" t="s">
        <v>332</v>
      </c>
      <c r="AS600" s="13"/>
      <c r="AT600" s="13"/>
      <c r="AU600" s="13" t="s">
        <v>286</v>
      </c>
      <c r="AV600" s="13" t="s">
        <v>287</v>
      </c>
      <c r="AW600" s="229" t="str">
        <f>CONCATENATE(AQ600," ",AS600,CHAR(10),W600,CHAR(10),AU600)</f>
        <v>Operator console 
0-54-JDCD-5303
Passport</v>
      </c>
      <c r="AX600" s="229" t="str">
        <f>CONCATENATE(AR600," ",AT600,CHAR(10),W600,CHAR(10),AV600)</f>
        <v>Пульт оператора 
0-54-JDCD-5303
Паспорт</v>
      </c>
      <c r="AY600" s="5"/>
      <c r="AZ600" s="5" t="s">
        <v>490</v>
      </c>
      <c r="BA600" s="5" t="s">
        <v>489</v>
      </c>
      <c r="BB600" s="5" t="str">
        <f>IF(FW600&gt;0,"02",IF(FN600&gt;0,"01",IF(FE600&gt;0,"00",IF(EM600&gt;0,"G1",IF(ED600&gt;0,"F1",IF(DU600&gt;0,"E1",IF(DL600&gt;0,"D1",IF(DC600&gt;0,"C1",IF(CT600&gt;0,"B1",IF(BM600&gt;0,"A1","-"))))))))))</f>
        <v>-</v>
      </c>
      <c r="BC600" s="167" t="str">
        <f t="shared" si="576"/>
        <v>-</v>
      </c>
      <c r="BD600" s="5" t="str">
        <f t="shared" ref="BD600:BD606" si="578">BB600</f>
        <v>-</v>
      </c>
      <c r="BE600" s="5"/>
      <c r="BF600" s="5"/>
      <c r="BG600" s="12"/>
      <c r="BH600" s="5"/>
      <c r="BI600" s="5"/>
      <c r="BJ600" s="54">
        <f>FB600-(28+15)</f>
        <v>44227</v>
      </c>
      <c r="BK600" s="54">
        <f ca="1">IF(BM600&gt;0,BL600,IF(BJ600&lt;TODAY(),WORKDAY(TODAY(),10),BJ600))</f>
        <v>44294</v>
      </c>
      <c r="BL600" s="54"/>
      <c r="BM600" s="5"/>
      <c r="BN600" s="167"/>
      <c r="BO600" s="167"/>
      <c r="BP600" s="167"/>
      <c r="BQ600" s="167"/>
      <c r="BR600" s="157"/>
      <c r="BS600" s="157"/>
      <c r="BT600" s="157"/>
      <c r="BU600" s="157"/>
      <c r="BV600" s="157"/>
      <c r="BW600" s="147"/>
      <c r="BX600" s="147"/>
      <c r="BY600" s="147"/>
      <c r="BZ600" s="147"/>
      <c r="CA600" s="147"/>
      <c r="CB600" s="125"/>
      <c r="CC600" s="125"/>
      <c r="CD600" s="125"/>
      <c r="CE600" s="125"/>
      <c r="CF600" s="125"/>
      <c r="CG600" s="125"/>
      <c r="CH600" s="125"/>
      <c r="CI600" s="125"/>
      <c r="CJ600" s="125"/>
      <c r="CK600" s="125"/>
      <c r="CL600" s="24">
        <f>WORKDAY(BJ600,20)</f>
        <v>44253</v>
      </c>
      <c r="CM600" s="24" t="str">
        <f>IF(BM600&gt;0,WORKDAY(BK600,10),"-")</f>
        <v>-</v>
      </c>
      <c r="CN600" s="54"/>
      <c r="CO600" s="117"/>
      <c r="CP600" s="34">
        <v>3</v>
      </c>
      <c r="CQ600" s="24">
        <f>WORKDAY(CL600,10)</f>
        <v>44267</v>
      </c>
      <c r="CR600" s="24" t="str">
        <f>IF(CO600&gt;0,WORKDAY(CM600,10),"-")</f>
        <v>-</v>
      </c>
      <c r="CS600" s="54"/>
      <c r="CT600" s="5"/>
      <c r="CU600" s="24" t="str">
        <f>IF(CT600&gt;0,WORKDAY(CQ600,10),"-")</f>
        <v>-</v>
      </c>
      <c r="CV600" s="24" t="str">
        <f>IF(CT600&gt;0,WORKDAY(CR600,10),"-")</f>
        <v>-</v>
      </c>
      <c r="CW600" s="54"/>
      <c r="CX600" s="5"/>
      <c r="CY600" s="34"/>
      <c r="CZ600" s="24" t="str">
        <f>IF(CX600&gt;0,WORKDAY(CU600,10),"-")</f>
        <v>-</v>
      </c>
      <c r="DA600" s="24" t="str">
        <f>IF(CX600&gt;0,WORKDAY(CV600,10),"-")</f>
        <v>-</v>
      </c>
      <c r="DB600" s="24"/>
      <c r="DC600" s="5"/>
      <c r="DD600" s="24" t="str">
        <f>IF(DC600&gt;0,WORKDAY(CZ600,10),"-")</f>
        <v>-</v>
      </c>
      <c r="DE600" s="24" t="str">
        <f>IF(DC600&gt;0,WORKDAY(DA600,10),"-")</f>
        <v>-</v>
      </c>
      <c r="DF600" s="5"/>
      <c r="DG600" s="5"/>
      <c r="DH600" s="54"/>
      <c r="DI600" s="24" t="str">
        <f>IF(DG600&gt;0,WORKDAY(DD600,10),"-")</f>
        <v>-</v>
      </c>
      <c r="DJ600" s="24" t="str">
        <f>IF(DG600&gt;0,WORKDAY(DE600,10),"-")</f>
        <v>-</v>
      </c>
      <c r="DK600" s="5"/>
      <c r="DL600" s="5"/>
      <c r="DM600" s="24" t="str">
        <f>IF(DL600&gt;0,WORKDAY(DI600,10),"-")</f>
        <v>-</v>
      </c>
      <c r="DN600" s="24" t="str">
        <f>IF(DL600&gt;0,WORKDAY(DJ600,10),"-")</f>
        <v>-</v>
      </c>
      <c r="DO600" s="5"/>
      <c r="DP600" s="5"/>
      <c r="DQ600" s="54"/>
      <c r="DR600" s="24" t="str">
        <f>IF(DP600&gt;0,WORKDAY(DM600,10),"-")</f>
        <v>-</v>
      </c>
      <c r="DS600" s="24" t="str">
        <f>IF(DP600&gt;0,WORKDAY(DN600,10),"-")</f>
        <v>-</v>
      </c>
      <c r="DT600" s="5"/>
      <c r="DU600" s="5"/>
      <c r="DV600" s="24" t="str">
        <f>IF(DU600&gt;0,WORKDAY(DR600,10),"-")</f>
        <v>-</v>
      </c>
      <c r="DW600" s="24" t="str">
        <f>IF(DU600&gt;0,WORKDAY(DS600,10),"-")</f>
        <v>-</v>
      </c>
      <c r="DX600" s="5"/>
      <c r="DY600" s="5"/>
      <c r="DZ600" s="54"/>
      <c r="EA600" s="24" t="str">
        <f>IF(DY600&gt;0,WORKDAY(DV600,10),"-")</f>
        <v>-</v>
      </c>
      <c r="EB600" s="24" t="str">
        <f>IF(DY600&gt;0,WORKDAY(DW600,10),"-")</f>
        <v>-</v>
      </c>
      <c r="EC600" s="5"/>
      <c r="ED600" s="5"/>
      <c r="EE600" s="24" t="str">
        <f>IF(ED600&gt;0,WORKDAY(EA600,10),"-")</f>
        <v>-</v>
      </c>
      <c r="EF600" s="24" t="str">
        <f>IF(ED600&gt;0,WORKDAY(EB600,10),"-")</f>
        <v>-</v>
      </c>
      <c r="EG600" s="5"/>
      <c r="EH600" s="5"/>
      <c r="EI600" s="54"/>
      <c r="EJ600" s="24" t="str">
        <f>IF(EH600&gt;0,WORKDAY(EE600,10),"-")</f>
        <v>-</v>
      </c>
      <c r="EK600" s="24" t="str">
        <f>IF(EH600&gt;0,WORKDAY(EF600,10),"-")</f>
        <v>-</v>
      </c>
      <c r="EL600" s="5"/>
      <c r="EM600" s="5"/>
      <c r="EN600" s="24" t="str">
        <f>IF(EM600&gt;0,WORKDAY(EJ600,10),"-")</f>
        <v>-</v>
      </c>
      <c r="EO600" s="24" t="str">
        <f>IF(EM600&gt;0,WORKDAY(EK600,10),"-")</f>
        <v>-</v>
      </c>
      <c r="EP600" s="5"/>
      <c r="EQ600" s="5"/>
      <c r="ER600" s="54"/>
      <c r="ES600" s="54"/>
      <c r="ET600" s="54"/>
      <c r="EU600" s="54"/>
      <c r="EV600" s="54"/>
      <c r="EW600" s="24"/>
      <c r="EX600" s="24"/>
      <c r="EY600" s="167"/>
      <c r="EZ600" s="167"/>
      <c r="FA600" s="193"/>
      <c r="FB600" s="24">
        <v>44270</v>
      </c>
      <c r="FC600" s="24">
        <f ca="1">IF(BK600&gt;0,IF(DC600&gt;0,WORKDAY(DB600,20),IF(CT600&gt;0,WORKDAY(CS600,30),IF(CO600&gt;0,WORKDAY(CN600,40),FB600))),"-")</f>
        <v>44270</v>
      </c>
      <c r="FD600" s="5"/>
      <c r="FE600" s="5"/>
      <c r="FF600" s="24" t="str">
        <f>IF(FE600&gt;0,WORKDAY(FB600,10),"-")</f>
        <v>-</v>
      </c>
      <c r="FG600" s="24" t="str">
        <f>IF(FE600&gt;0,WORKDAY(FC600,10),"-")</f>
        <v>-</v>
      </c>
      <c r="FH600" s="5"/>
      <c r="FI600" s="5"/>
      <c r="FJ600" s="34"/>
      <c r="FK600" s="24"/>
      <c r="FL600" s="24">
        <f>FK600</f>
        <v>0</v>
      </c>
      <c r="FM600" s="5"/>
      <c r="FN600" s="5"/>
      <c r="FO600" s="24" t="str">
        <f>IF(FN600&gt;0,WORKDAY(FK600,10),"-")</f>
        <v>-</v>
      </c>
      <c r="FP600" s="24" t="str">
        <f>IF(FN600&gt;0,WORKDAY(FL600,10),"-")</f>
        <v>-</v>
      </c>
      <c r="FQ600" s="5"/>
      <c r="FR600" s="5"/>
      <c r="FS600" s="54"/>
      <c r="FT600" s="24"/>
      <c r="FU600" s="24">
        <f>FT600</f>
        <v>0</v>
      </c>
      <c r="FV600" s="5"/>
      <c r="FW600" s="5"/>
      <c r="FX600" s="24" t="str">
        <f>IF(FW600&gt;0,WORKDAY(FT600,10),"-")</f>
        <v>-</v>
      </c>
      <c r="FY600" s="24" t="str">
        <f>IF(FW600&gt;0,WORKDAY(FU600,10),"-")</f>
        <v>-</v>
      </c>
      <c r="FZ600" s="5"/>
      <c r="GA600" s="5"/>
      <c r="GB600" s="54"/>
      <c r="GC600" s="54"/>
      <c r="GD600" s="54"/>
      <c r="GE600" s="54"/>
      <c r="GF600" s="54"/>
      <c r="GG600" s="54"/>
      <c r="GH600" s="54"/>
      <c r="GI600" s="54"/>
      <c r="GJ600" s="54"/>
      <c r="GK600" s="54"/>
      <c r="GL600" s="54"/>
      <c r="GM600" s="54"/>
      <c r="GN600" s="54"/>
      <c r="GO600" s="54"/>
      <c r="GP600" s="54"/>
      <c r="GQ600" s="54"/>
      <c r="GR600" s="54"/>
      <c r="GS600" s="54"/>
      <c r="GT600" s="54"/>
      <c r="GU600" s="54"/>
      <c r="GV600" s="54"/>
      <c r="GW600" s="54"/>
      <c r="GX600" s="54"/>
      <c r="GY600" s="54"/>
      <c r="GZ600" s="193"/>
      <c r="HA600" s="54"/>
      <c r="HB600" s="54"/>
      <c r="HC600" s="54"/>
      <c r="HD600" s="34">
        <f t="shared" ca="1" si="551"/>
        <v>1</v>
      </c>
      <c r="HE600" s="25">
        <f t="shared" si="546"/>
        <v>0</v>
      </c>
      <c r="HF600" s="25">
        <f t="shared" ca="1" si="547"/>
        <v>1.5197568389057751E-3</v>
      </c>
      <c r="HG600" s="25">
        <f t="shared" si="548"/>
        <v>0</v>
      </c>
      <c r="HH600" s="25">
        <f t="shared" ca="1" si="549"/>
        <v>2.012072434607646E-3</v>
      </c>
      <c r="HI600" s="25"/>
      <c r="HJ600" s="25"/>
      <c r="HK600" s="5"/>
      <c r="HL600" s="24" t="str">
        <f t="shared" ca="1" si="568"/>
        <v>-</v>
      </c>
      <c r="HM600" s="107"/>
      <c r="HN600" s="85"/>
      <c r="HO600" s="204" t="str">
        <f t="shared" si="552"/>
        <v>не выгружено A1</v>
      </c>
      <c r="HP600" s="204" t="str">
        <f t="shared" si="553"/>
        <v>не выгружено 00</v>
      </c>
      <c r="HQ600" s="182" t="str">
        <f t="shared" si="554"/>
        <v>не выгружено A1</v>
      </c>
      <c r="HR600" s="182" t="str">
        <f t="shared" si="555"/>
        <v>не выгружено A1</v>
      </c>
      <c r="HS600" s="182" t="b">
        <f t="shared" si="556"/>
        <v>0</v>
      </c>
      <c r="HT600" s="182" t="str">
        <f t="shared" si="557"/>
        <v>не выгружено A1</v>
      </c>
      <c r="HU600" s="182" t="str">
        <f t="shared" si="558"/>
        <v>не выгружено A1</v>
      </c>
      <c r="HV600" s="191" t="str">
        <f t="shared" si="559"/>
        <v>не выгружено A1</v>
      </c>
      <c r="HW600" s="184" t="str">
        <f t="shared" si="560"/>
        <v>не выгружено A1</v>
      </c>
      <c r="HX600" s="191" t="str">
        <f t="shared" si="561"/>
        <v>не выгружено A1</v>
      </c>
      <c r="HY600" s="183"/>
      <c r="HZ600" s="182" t="str">
        <f t="shared" si="562"/>
        <v>не выгружено</v>
      </c>
      <c r="IA600" s="182" t="str">
        <f t="shared" si="563"/>
        <v>A1</v>
      </c>
      <c r="IB600" s="182" t="str">
        <f t="shared" si="564"/>
        <v>не выгружено</v>
      </c>
      <c r="IC600" s="182" t="str">
        <f t="shared" si="565"/>
        <v>A1</v>
      </c>
      <c r="ID600" s="182" t="str">
        <f t="shared" si="566"/>
        <v>A1</v>
      </c>
      <c r="IE600" s="185" t="str">
        <f t="shared" si="567"/>
        <v>выгрузить A1</v>
      </c>
      <c r="IF600" s="135" t="s">
        <v>705</v>
      </c>
      <c r="IG600" s="181">
        <v>1</v>
      </c>
      <c r="IH600" s="85"/>
      <c r="II600" s="85"/>
      <c r="IJ600" s="85"/>
      <c r="IK600" s="85"/>
      <c r="IL600" s="85"/>
      <c r="IM600" s="85"/>
      <c r="IN600" s="85"/>
      <c r="IO600" s="85"/>
      <c r="IP600" s="85"/>
      <c r="IQ600" s="85"/>
      <c r="IR600" s="85"/>
      <c r="IS600" s="85"/>
      <c r="IT600" s="85"/>
      <c r="IU600" s="85"/>
      <c r="IV600" s="85"/>
      <c r="IW600" s="85"/>
      <c r="IX600" s="85"/>
      <c r="IY600" s="85"/>
      <c r="IZ600" s="85"/>
      <c r="JA600" s="85"/>
      <c r="JB600" s="85"/>
      <c r="JC600" s="85"/>
      <c r="JD600" s="85"/>
      <c r="JE600" s="85"/>
      <c r="JF600" s="85"/>
      <c r="JG600" s="85"/>
      <c r="JH600" s="85"/>
      <c r="JI600" s="85"/>
      <c r="JJ600" s="85"/>
      <c r="JK600" s="85"/>
      <c r="JL600" s="85"/>
      <c r="JM600" s="85"/>
      <c r="JN600" s="85"/>
      <c r="JO600" s="85"/>
      <c r="JP600" s="85"/>
      <c r="JQ600" s="85"/>
      <c r="JR600" s="85"/>
      <c r="JS600" s="85"/>
      <c r="JT600" s="85"/>
      <c r="JU600" s="85"/>
      <c r="JV600" s="85"/>
      <c r="JW600" s="85"/>
      <c r="JX600" s="85"/>
      <c r="JY600" s="85"/>
      <c r="JZ600" s="85"/>
      <c r="KA600" s="85"/>
      <c r="KB600" s="85"/>
      <c r="KC600" s="85"/>
    </row>
    <row r="601" spans="1:289" s="87" customFormat="1" ht="15" hidden="1" customHeight="1">
      <c r="A601" s="17"/>
      <c r="B601" s="20"/>
      <c r="C601" s="20"/>
      <c r="D601" s="18"/>
      <c r="E601" s="18"/>
      <c r="F601" s="18"/>
      <c r="G601" s="18"/>
      <c r="H601" s="18"/>
      <c r="I601" s="18"/>
      <c r="J601" s="18"/>
      <c r="K601" s="18"/>
      <c r="L601" s="18"/>
      <c r="M601" s="18"/>
      <c r="N601" s="18"/>
      <c r="O601" s="18"/>
      <c r="P601" s="18"/>
      <c r="Q601" s="18"/>
      <c r="R601" s="18"/>
      <c r="S601" s="18"/>
      <c r="T601" s="18"/>
      <c r="U601" s="18"/>
      <c r="V601" s="18"/>
      <c r="W601" s="20"/>
      <c r="X601" s="20"/>
      <c r="Y601" s="20"/>
      <c r="Z601" s="20"/>
      <c r="AA601" s="20"/>
      <c r="AB601" s="20"/>
      <c r="AC601" s="20"/>
      <c r="AD601" s="18"/>
      <c r="AE601" s="20"/>
      <c r="AF601" s="20"/>
      <c r="AG601" s="20"/>
      <c r="AH601" s="20"/>
      <c r="AI601" s="20"/>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71"/>
      <c r="BO601" s="171"/>
      <c r="BP601" s="171"/>
      <c r="BQ601" s="171"/>
      <c r="BR601" s="161"/>
      <c r="BS601" s="161"/>
      <c r="BT601" s="161"/>
      <c r="BU601" s="161"/>
      <c r="BV601" s="161"/>
      <c r="BW601" s="151"/>
      <c r="BX601" s="151"/>
      <c r="BY601" s="151"/>
      <c r="BZ601" s="151"/>
      <c r="CA601" s="151"/>
      <c r="CB601" s="129"/>
      <c r="CC601" s="129"/>
      <c r="CD601" s="129"/>
      <c r="CE601" s="129"/>
      <c r="CF601" s="129"/>
      <c r="CG601" s="129"/>
      <c r="CH601" s="129"/>
      <c r="CI601" s="129"/>
      <c r="CJ601" s="129"/>
      <c r="CK601" s="129"/>
      <c r="CL601" s="18"/>
      <c r="CM601" s="18"/>
      <c r="CN601" s="18"/>
      <c r="CO601" s="118"/>
      <c r="CP601" s="48"/>
      <c r="CQ601" s="18"/>
      <c r="CR601" s="18"/>
      <c r="CS601" s="18"/>
      <c r="CT601" s="18"/>
      <c r="CU601" s="18"/>
      <c r="CV601" s="18"/>
      <c r="CW601" s="18"/>
      <c r="CX601" s="18"/>
      <c r="CY601" s="34"/>
      <c r="CZ601" s="18"/>
      <c r="DA601" s="18"/>
      <c r="DB601" s="18"/>
      <c r="DC601" s="18"/>
      <c r="DD601" s="18"/>
      <c r="DE601" s="18"/>
      <c r="DF601" s="18"/>
      <c r="DG601" s="18"/>
      <c r="DH601" s="45"/>
      <c r="DI601" s="18"/>
      <c r="DJ601" s="18"/>
      <c r="DK601" s="18"/>
      <c r="DL601" s="18"/>
      <c r="DM601" s="18"/>
      <c r="DN601" s="18"/>
      <c r="DO601" s="18"/>
      <c r="DP601" s="18"/>
      <c r="DQ601" s="45"/>
      <c r="DR601" s="18"/>
      <c r="DS601" s="18"/>
      <c r="DT601" s="18"/>
      <c r="DU601" s="18"/>
      <c r="DV601" s="18"/>
      <c r="DW601" s="18"/>
      <c r="DX601" s="18"/>
      <c r="DY601" s="18"/>
      <c r="DZ601" s="45"/>
      <c r="EA601" s="18"/>
      <c r="EB601" s="18"/>
      <c r="EC601" s="18"/>
      <c r="ED601" s="18"/>
      <c r="EE601" s="18"/>
      <c r="EF601" s="18"/>
      <c r="EG601" s="18"/>
      <c r="EH601" s="18"/>
      <c r="EI601" s="45"/>
      <c r="EJ601" s="18"/>
      <c r="EK601" s="18"/>
      <c r="EL601" s="18"/>
      <c r="EM601" s="18"/>
      <c r="EN601" s="18"/>
      <c r="EO601" s="18"/>
      <c r="EP601" s="18"/>
      <c r="EQ601" s="18"/>
      <c r="ER601" s="45"/>
      <c r="ES601" s="110"/>
      <c r="ET601" s="110"/>
      <c r="EU601" s="110"/>
      <c r="EV601" s="110"/>
      <c r="EW601" s="192"/>
      <c r="EX601" s="192"/>
      <c r="EY601" s="192"/>
      <c r="EZ601" s="192"/>
      <c r="FA601" s="199"/>
      <c r="FB601" s="18"/>
      <c r="FC601" s="18"/>
      <c r="FD601" s="18"/>
      <c r="FE601" s="18"/>
      <c r="FF601" s="18"/>
      <c r="FG601" s="18"/>
      <c r="FH601" s="18"/>
      <c r="FI601" s="18"/>
      <c r="FJ601" s="34"/>
      <c r="FK601" s="18"/>
      <c r="FL601" s="18"/>
      <c r="FM601" s="18"/>
      <c r="FN601" s="18"/>
      <c r="FO601" s="18"/>
      <c r="FP601" s="18"/>
      <c r="FQ601" s="18"/>
      <c r="FR601" s="18"/>
      <c r="FS601" s="45"/>
      <c r="FT601" s="18"/>
      <c r="FU601" s="18"/>
      <c r="FV601" s="18"/>
      <c r="FW601" s="18"/>
      <c r="FX601" s="18"/>
      <c r="FY601" s="18"/>
      <c r="FZ601" s="18"/>
      <c r="GA601" s="18"/>
      <c r="GB601" s="45"/>
      <c r="GC601" s="110"/>
      <c r="GD601" s="110"/>
      <c r="GE601" s="110"/>
      <c r="GF601" s="110"/>
      <c r="GG601" s="110"/>
      <c r="GH601" s="110"/>
      <c r="GI601" s="110"/>
      <c r="GJ601" s="110"/>
      <c r="GK601" s="110"/>
      <c r="GL601" s="110"/>
      <c r="GM601" s="110"/>
      <c r="GN601" s="110"/>
      <c r="GO601" s="110"/>
      <c r="GP601" s="110"/>
      <c r="GQ601" s="110"/>
      <c r="GR601" s="110"/>
      <c r="GS601" s="110"/>
      <c r="GT601" s="110"/>
      <c r="GU601" s="110"/>
      <c r="GV601" s="110"/>
      <c r="GW601" s="110"/>
      <c r="GX601" s="110"/>
      <c r="GY601" s="45"/>
      <c r="GZ601" s="199"/>
      <c r="HA601" s="110"/>
      <c r="HB601" s="110"/>
      <c r="HC601" s="110"/>
      <c r="HD601" s="34">
        <f t="shared" si="551"/>
        <v>0</v>
      </c>
      <c r="HE601" s="25">
        <f t="shared" si="546"/>
        <v>0</v>
      </c>
      <c r="HF601" s="25">
        <f t="shared" si="547"/>
        <v>0</v>
      </c>
      <c r="HG601" s="25">
        <f t="shared" si="548"/>
        <v>0</v>
      </c>
      <c r="HH601" s="25">
        <f t="shared" si="549"/>
        <v>0</v>
      </c>
      <c r="HI601" s="25"/>
      <c r="HJ601" s="18"/>
      <c r="HK601" s="18"/>
      <c r="HL601" s="24" t="str">
        <f t="shared" si="568"/>
        <v>-</v>
      </c>
      <c r="HM601" s="107"/>
      <c r="HN601" s="85"/>
      <c r="HO601" s="204" t="str">
        <f t="shared" si="552"/>
        <v>---/---</v>
      </c>
      <c r="HP601" s="204" t="str">
        <f t="shared" si="553"/>
        <v>---/---</v>
      </c>
      <c r="HQ601" s="182" t="str">
        <f t="shared" si="554"/>
        <v>---/---</v>
      </c>
      <c r="HR601" s="182" t="str">
        <f t="shared" si="555"/>
        <v>---/---</v>
      </c>
      <c r="HS601" s="182" t="b">
        <f t="shared" si="556"/>
        <v>0</v>
      </c>
      <c r="HT601" s="182" t="str">
        <f t="shared" si="557"/>
        <v>---/---</v>
      </c>
      <c r="HU601" s="182" t="str">
        <f t="shared" si="558"/>
        <v>---/---</v>
      </c>
      <c r="HV601" s="191" t="str">
        <f t="shared" si="559"/>
        <v>---/---</v>
      </c>
      <c r="HW601" s="184" t="str">
        <f t="shared" si="560"/>
        <v>---/---</v>
      </c>
      <c r="HX601" s="191" t="str">
        <f t="shared" si="561"/>
        <v>---/---</v>
      </c>
      <c r="HY601" s="183"/>
      <c r="HZ601" s="182" t="str">
        <f t="shared" si="562"/>
        <v>---/---</v>
      </c>
      <c r="IA601" s="182" t="str">
        <f t="shared" si="563"/>
        <v>---/---</v>
      </c>
      <c r="IB601" s="182" t="str">
        <f t="shared" si="564"/>
        <v>---/---</v>
      </c>
      <c r="IC601" s="182" t="str">
        <f t="shared" si="565"/>
        <v>---/---</v>
      </c>
      <c r="ID601" s="182" t="str">
        <f t="shared" si="566"/>
        <v>---/---</v>
      </c>
      <c r="IE601" s="185" t="str">
        <f t="shared" si="567"/>
        <v>---/---</v>
      </c>
      <c r="IF601" s="135" t="s">
        <v>717</v>
      </c>
      <c r="IG601" s="181">
        <v>1</v>
      </c>
      <c r="IH601" s="85"/>
      <c r="II601" s="85"/>
      <c r="IJ601" s="85"/>
      <c r="IK601" s="85"/>
      <c r="IL601" s="85"/>
      <c r="IM601" s="85"/>
      <c r="IN601" s="85"/>
      <c r="IO601" s="85"/>
      <c r="IP601" s="85"/>
      <c r="IQ601" s="85"/>
      <c r="IR601" s="85"/>
      <c r="IS601" s="85"/>
      <c r="IT601" s="85"/>
      <c r="IU601" s="85"/>
      <c r="IV601" s="85"/>
      <c r="IW601" s="85"/>
      <c r="IX601" s="85"/>
      <c r="IY601" s="85"/>
      <c r="IZ601" s="85"/>
      <c r="JA601" s="85"/>
      <c r="JB601" s="85"/>
      <c r="JC601" s="85"/>
      <c r="JD601" s="85"/>
      <c r="JE601" s="85"/>
      <c r="JF601" s="85"/>
      <c r="JG601" s="85"/>
      <c r="JH601" s="85"/>
      <c r="JI601" s="85"/>
      <c r="JJ601" s="85"/>
      <c r="JK601" s="85"/>
      <c r="JL601" s="85"/>
      <c r="JM601" s="85"/>
      <c r="JN601" s="85"/>
      <c r="JO601" s="85"/>
      <c r="JP601" s="85"/>
      <c r="JQ601" s="85"/>
      <c r="JR601" s="85"/>
      <c r="JS601" s="85"/>
      <c r="JT601" s="85"/>
      <c r="JU601" s="85"/>
      <c r="JV601" s="85"/>
      <c r="JW601" s="85"/>
      <c r="JX601" s="85"/>
      <c r="JY601" s="85"/>
      <c r="JZ601" s="85"/>
      <c r="KA601" s="85"/>
      <c r="KB601" s="85"/>
      <c r="KC601" s="85"/>
    </row>
    <row r="602" spans="1:289" s="57" customFormat="1" ht="42.75" hidden="1" customHeight="1">
      <c r="A602" s="6"/>
      <c r="B602" s="19" t="s">
        <v>156</v>
      </c>
      <c r="C602" s="19" t="s">
        <v>157</v>
      </c>
      <c r="D602" s="5"/>
      <c r="E602" s="5"/>
      <c r="F602" s="5"/>
      <c r="G602" s="5"/>
      <c r="H602" s="5" t="s">
        <v>727</v>
      </c>
      <c r="I602" s="5" t="s">
        <v>736</v>
      </c>
      <c r="J602" s="5"/>
      <c r="K602" s="5"/>
      <c r="L602" s="5"/>
      <c r="M602" s="5"/>
      <c r="N602" s="5"/>
      <c r="O602" s="5"/>
      <c r="P602" s="5" t="s">
        <v>375</v>
      </c>
      <c r="Q602" s="5" t="s">
        <v>376</v>
      </c>
      <c r="R602" s="5" t="s">
        <v>209</v>
      </c>
      <c r="S602" s="5" t="s">
        <v>543</v>
      </c>
      <c r="T602" s="5" t="s">
        <v>370</v>
      </c>
      <c r="U602" s="5" t="s">
        <v>158</v>
      </c>
      <c r="V602" s="5"/>
      <c r="W602" s="19" t="str">
        <f>CONCATENATE(X602,"-",Y602,"-",Z602,AA602,,AB602,"-",AC602)</f>
        <v>0-54-JSCP-5301</v>
      </c>
      <c r="X602" s="19">
        <v>0</v>
      </c>
      <c r="Y602" s="19">
        <v>54</v>
      </c>
      <c r="Z602" s="19" t="s">
        <v>309</v>
      </c>
      <c r="AA602" s="19" t="s">
        <v>314</v>
      </c>
      <c r="AB602" s="19"/>
      <c r="AC602" s="19" t="s">
        <v>757</v>
      </c>
      <c r="AD602" s="5"/>
      <c r="AE602" s="19">
        <v>4</v>
      </c>
      <c r="AF602" s="19" t="s">
        <v>180</v>
      </c>
      <c r="AG602" s="19" t="s">
        <v>166</v>
      </c>
      <c r="AH602" s="19">
        <v>537</v>
      </c>
      <c r="AI602" s="19" t="s">
        <v>222</v>
      </c>
      <c r="AJ602" s="5"/>
      <c r="AK602" s="5"/>
      <c r="AL602" s="5" t="s">
        <v>121</v>
      </c>
      <c r="AM602" s="5"/>
      <c r="AN602" s="5" t="s">
        <v>167</v>
      </c>
      <c r="AO602" s="5" t="str">
        <f>CONCATENATE("0055-",B602,"-",C602,"-","4",".",AE602,".",AF602,".",AG602,".",AH602,"-",AL602,".",AN602,"-",AI602)</f>
        <v>0055-CPC-GA1-4.4.3.30.537-ATH2.RD-0006</v>
      </c>
      <c r="AP602" s="5" t="str">
        <f>CONCATENATE("0055-",B602,"-",C602,"-","4",".",AE602,".",AF602,".",AG602,".",AH602,"-",AL602,"-",AN602,"-",AI602,"_",BD602,"_",U602)</f>
        <v>0055-CPC-GA1-4.4.3.30.537-ATH2-RD-0006_-_ER</v>
      </c>
      <c r="AQ602" s="13" t="s">
        <v>328</v>
      </c>
      <c r="AR602" s="13" t="s">
        <v>679</v>
      </c>
      <c r="AS602" s="13"/>
      <c r="AT602" s="13"/>
      <c r="AU602" s="13" t="s">
        <v>318</v>
      </c>
      <c r="AV602" s="13" t="s">
        <v>333</v>
      </c>
      <c r="AW602" s="13" t="str">
        <f>CONCATENATE(AQ602," ",AS602,CHAR(10),W602,CHAR(10),AU602)</f>
        <v>ESD matrix panel 
0-54-JSCP-5301
List of drawings</v>
      </c>
      <c r="AX602" s="13" t="str">
        <f>CONCATENATE(AR602," ",AT602,CHAR(10),W602,CHAR(10),AV602)</f>
        <v>Пульт экстренного останова ПАЗ 
0-54-JSCP-5301
Ведомость документов</v>
      </c>
      <c r="AY602" s="5"/>
      <c r="AZ602" s="5" t="s">
        <v>490</v>
      </c>
      <c r="BA602" s="5" t="s">
        <v>489</v>
      </c>
      <c r="BB602" s="5" t="str">
        <f>IF(FW602&gt;0,"02",IF(FN602&gt;0,"01",IF(FE602&gt;0,"00",IF(EM602&gt;0,"G1",IF(ED602&gt;0,"F1",IF(DU602&gt;0,"E1",IF(DL602&gt;0,"D1",IF(DC602&gt;0,"C1",IF(CT602&gt;0,"B1",IF(BM602&gt;0,"A1","-"))))))))))</f>
        <v>-</v>
      </c>
      <c r="BC602" s="167" t="str">
        <f t="shared" ref="BC602:BC606" si="579">IF(OR(BB602="A1",BB602="B1",BB602="C1",BB602="D1",BB602="E1",BB602="F1",BB602="G1",BB602="H1"),"IFR",IF(OR(BB602="00",BB602="01",BB602="02",BB602="03",BB602="04",BB602="05"),"IFU","-"))</f>
        <v>-</v>
      </c>
      <c r="BD602" s="5" t="str">
        <f t="shared" si="578"/>
        <v>-</v>
      </c>
      <c r="BE602" s="5"/>
      <c r="BF602" s="5"/>
      <c r="BG602" s="12"/>
      <c r="BH602" s="5"/>
      <c r="BI602" s="5"/>
      <c r="BJ602" s="54">
        <f>FB602-(28+15)</f>
        <v>44208</v>
      </c>
      <c r="BK602" s="54">
        <f ca="1">IF(BM602&gt;0,BL602,IF(BJ602&lt;TODAY(),WORKDAY(TODAY(),10),BJ602))</f>
        <v>44294</v>
      </c>
      <c r="BL602" s="54"/>
      <c r="BM602" s="5"/>
      <c r="BN602" s="167"/>
      <c r="BO602" s="167"/>
      <c r="BP602" s="167"/>
      <c r="BQ602" s="167"/>
      <c r="BR602" s="157"/>
      <c r="BS602" s="157"/>
      <c r="BT602" s="157"/>
      <c r="BU602" s="157"/>
      <c r="BV602" s="157"/>
      <c r="BW602" s="147"/>
      <c r="BX602" s="147"/>
      <c r="BY602" s="147"/>
      <c r="BZ602" s="147"/>
      <c r="CA602" s="147"/>
      <c r="CB602" s="125"/>
      <c r="CC602" s="125"/>
      <c r="CD602" s="125"/>
      <c r="CE602" s="125"/>
      <c r="CF602" s="125"/>
      <c r="CG602" s="125"/>
      <c r="CH602" s="125"/>
      <c r="CI602" s="125"/>
      <c r="CJ602" s="125"/>
      <c r="CK602" s="125"/>
      <c r="CL602" s="24">
        <f>WORKDAY(BJ602,20)</f>
        <v>44236</v>
      </c>
      <c r="CM602" s="24" t="str">
        <f>IF(BM602&gt;0,WORKDAY(BK602,10),"-")</f>
        <v>-</v>
      </c>
      <c r="CN602" s="54"/>
      <c r="CO602" s="117"/>
      <c r="CP602" s="34"/>
      <c r="CQ602" s="24">
        <f>WORKDAY(CL602,10)</f>
        <v>44250</v>
      </c>
      <c r="CR602" s="24" t="str">
        <f>IF(CO602&gt;0,WORKDAY(CM602,10),"-")</f>
        <v>-</v>
      </c>
      <c r="CS602" s="54"/>
      <c r="CT602" s="5"/>
      <c r="CU602" s="24" t="str">
        <f>IF(CT602&gt;0,WORKDAY(CQ602,10),"-")</f>
        <v>-</v>
      </c>
      <c r="CV602" s="24" t="str">
        <f>IF(CT602&gt;0,WORKDAY(CR602,10),"-")</f>
        <v>-</v>
      </c>
      <c r="CW602" s="54"/>
      <c r="CX602" s="5"/>
      <c r="CY602" s="34"/>
      <c r="CZ602" s="24" t="str">
        <f>IF(CX602&gt;0,WORKDAY(CU602,10),"-")</f>
        <v>-</v>
      </c>
      <c r="DA602" s="24" t="str">
        <f>IF(CX602&gt;0,WORKDAY(CV602,10),"-")</f>
        <v>-</v>
      </c>
      <c r="DB602" s="24"/>
      <c r="DC602" s="5"/>
      <c r="DD602" s="24" t="str">
        <f>IF(DC602&gt;0,WORKDAY(CZ602,10),"-")</f>
        <v>-</v>
      </c>
      <c r="DE602" s="24" t="str">
        <f>IF(DC602&gt;0,WORKDAY(DA602,10),"-")</f>
        <v>-</v>
      </c>
      <c r="DF602" s="5"/>
      <c r="DG602" s="5"/>
      <c r="DH602" s="54"/>
      <c r="DI602" s="24" t="str">
        <f>IF(DG602&gt;0,WORKDAY(DD602,10),"-")</f>
        <v>-</v>
      </c>
      <c r="DJ602" s="24" t="str">
        <f>IF(DG602&gt;0,WORKDAY(DE602,10),"-")</f>
        <v>-</v>
      </c>
      <c r="DK602" s="5"/>
      <c r="DL602" s="5"/>
      <c r="DM602" s="24" t="str">
        <f>IF(DL602&gt;0,WORKDAY(DI602,10),"-")</f>
        <v>-</v>
      </c>
      <c r="DN602" s="24" t="str">
        <f>IF(DL602&gt;0,WORKDAY(DJ602,10),"-")</f>
        <v>-</v>
      </c>
      <c r="DO602" s="5"/>
      <c r="DP602" s="5"/>
      <c r="DQ602" s="54"/>
      <c r="DR602" s="24" t="str">
        <f>IF(DP602&gt;0,WORKDAY(DM602,10),"-")</f>
        <v>-</v>
      </c>
      <c r="DS602" s="24" t="str">
        <f>IF(DP602&gt;0,WORKDAY(DN602,10),"-")</f>
        <v>-</v>
      </c>
      <c r="DT602" s="5"/>
      <c r="DU602" s="5"/>
      <c r="DV602" s="24" t="str">
        <f>IF(DU602&gt;0,WORKDAY(DR602,10),"-")</f>
        <v>-</v>
      </c>
      <c r="DW602" s="24" t="str">
        <f>IF(DU602&gt;0,WORKDAY(DS602,10),"-")</f>
        <v>-</v>
      </c>
      <c r="DX602" s="5"/>
      <c r="DY602" s="5"/>
      <c r="DZ602" s="54"/>
      <c r="EA602" s="24" t="str">
        <f>IF(DY602&gt;0,WORKDAY(DV602,10),"-")</f>
        <v>-</v>
      </c>
      <c r="EB602" s="24" t="str">
        <f>IF(DY602&gt;0,WORKDAY(DW602,10),"-")</f>
        <v>-</v>
      </c>
      <c r="EC602" s="5"/>
      <c r="ED602" s="5"/>
      <c r="EE602" s="24" t="str">
        <f>IF(ED602&gt;0,WORKDAY(EA602,10),"-")</f>
        <v>-</v>
      </c>
      <c r="EF602" s="24" t="str">
        <f>IF(ED602&gt;0,WORKDAY(EB602,10),"-")</f>
        <v>-</v>
      </c>
      <c r="EG602" s="5"/>
      <c r="EH602" s="5"/>
      <c r="EI602" s="54"/>
      <c r="EJ602" s="24" t="str">
        <f>IF(EH602&gt;0,WORKDAY(EE602,10),"-")</f>
        <v>-</v>
      </c>
      <c r="EK602" s="24" t="str">
        <f>IF(EH602&gt;0,WORKDAY(EF602,10),"-")</f>
        <v>-</v>
      </c>
      <c r="EL602" s="5"/>
      <c r="EM602" s="5"/>
      <c r="EN602" s="24" t="str">
        <f>IF(EM602&gt;0,WORKDAY(EJ602,10),"-")</f>
        <v>-</v>
      </c>
      <c r="EO602" s="24" t="str">
        <f>IF(EM602&gt;0,WORKDAY(EK602,10),"-")</f>
        <v>-</v>
      </c>
      <c r="EP602" s="5"/>
      <c r="EQ602" s="5"/>
      <c r="ER602" s="54"/>
      <c r="ES602" s="54"/>
      <c r="ET602" s="54"/>
      <c r="EU602" s="54"/>
      <c r="EV602" s="54"/>
      <c r="EW602" s="24"/>
      <c r="EX602" s="24"/>
      <c r="EY602" s="167"/>
      <c r="EZ602" s="167"/>
      <c r="FA602" s="193"/>
      <c r="FB602" s="24">
        <v>44251</v>
      </c>
      <c r="FC602" s="24">
        <f ca="1">IF(BK602&gt;0,IF(DC602&gt;0,WORKDAY(DB602,20),IF(CT602&gt;0,WORKDAY(CS602,30),IF(CO602&gt;0,WORKDAY(CN602,40),FB602))),"-")</f>
        <v>44251</v>
      </c>
      <c r="FD602" s="5"/>
      <c r="FE602" s="5"/>
      <c r="FF602" s="24" t="str">
        <f>IF(FE602&gt;0,WORKDAY(FB602,10),"-")</f>
        <v>-</v>
      </c>
      <c r="FG602" s="24" t="str">
        <f>IF(FE602&gt;0,WORKDAY(FC602,10),"-")</f>
        <v>-</v>
      </c>
      <c r="FH602" s="5"/>
      <c r="FI602" s="5"/>
      <c r="FJ602" s="34"/>
      <c r="FK602" s="24">
        <f t="shared" ref="FK602:FK605" si="580">WORKDAY(FB602,20)</f>
        <v>44279</v>
      </c>
      <c r="FL602" s="24">
        <f>FK602</f>
        <v>44279</v>
      </c>
      <c r="FM602" s="5"/>
      <c r="FN602" s="5"/>
      <c r="FO602" s="24" t="str">
        <f>IF(FN602&gt;0,WORKDAY(FK602,10),"-")</f>
        <v>-</v>
      </c>
      <c r="FP602" s="24" t="str">
        <f>IF(FN602&gt;0,WORKDAY(FL602,10),"-")</f>
        <v>-</v>
      </c>
      <c r="FQ602" s="5"/>
      <c r="FR602" s="5"/>
      <c r="FS602" s="54"/>
      <c r="FT602" s="24">
        <f t="shared" ref="FT602:FT605" si="581">WORKDAY(FK602,20)</f>
        <v>44307</v>
      </c>
      <c r="FU602" s="24">
        <f>FT602</f>
        <v>44307</v>
      </c>
      <c r="FV602" s="5"/>
      <c r="FW602" s="5"/>
      <c r="FX602" s="24" t="str">
        <f>IF(FW602&gt;0,WORKDAY(FT602,10),"-")</f>
        <v>-</v>
      </c>
      <c r="FY602" s="24" t="str">
        <f>IF(FW602&gt;0,WORKDAY(FU602,10),"-")</f>
        <v>-</v>
      </c>
      <c r="FZ602" s="5"/>
      <c r="GA602" s="5"/>
      <c r="GB602" s="54"/>
      <c r="GC602" s="54"/>
      <c r="GD602" s="54"/>
      <c r="GE602" s="54"/>
      <c r="GF602" s="54"/>
      <c r="GG602" s="54"/>
      <c r="GH602" s="54"/>
      <c r="GI602" s="54"/>
      <c r="GJ602" s="54"/>
      <c r="GK602" s="54"/>
      <c r="GL602" s="54"/>
      <c r="GM602" s="54"/>
      <c r="GN602" s="54"/>
      <c r="GO602" s="54"/>
      <c r="GP602" s="54"/>
      <c r="GQ602" s="54"/>
      <c r="GR602" s="54"/>
      <c r="GS602" s="54"/>
      <c r="GT602" s="54"/>
      <c r="GU602" s="54"/>
      <c r="GV602" s="54"/>
      <c r="GW602" s="54"/>
      <c r="GX602" s="54"/>
      <c r="GY602" s="54"/>
      <c r="GZ602" s="193"/>
      <c r="HA602" s="54"/>
      <c r="HB602" s="54"/>
      <c r="HC602" s="54"/>
      <c r="HD602" s="34">
        <f t="shared" ca="1" si="551"/>
        <v>1</v>
      </c>
      <c r="HE602" s="25">
        <f t="shared" si="546"/>
        <v>0</v>
      </c>
      <c r="HF602" s="25">
        <f t="shared" ca="1" si="547"/>
        <v>1.5197568389057751E-3</v>
      </c>
      <c r="HG602" s="25">
        <f t="shared" si="548"/>
        <v>0</v>
      </c>
      <c r="HH602" s="25">
        <f t="shared" ca="1" si="549"/>
        <v>2.012072434607646E-3</v>
      </c>
      <c r="HI602" s="25"/>
      <c r="HJ602" s="25"/>
      <c r="HK602" s="5"/>
      <c r="HL602" s="24" t="str">
        <f t="shared" ca="1" si="568"/>
        <v>-</v>
      </c>
      <c r="HM602" s="6"/>
      <c r="HO602" s="204" t="str">
        <f t="shared" si="552"/>
        <v>не выгружено A1</v>
      </c>
      <c r="HP602" s="204" t="str">
        <f t="shared" si="553"/>
        <v>не выгружено 00</v>
      </c>
      <c r="HQ602" s="182" t="str">
        <f t="shared" si="554"/>
        <v>не выгружено A1</v>
      </c>
      <c r="HR602" s="182" t="str">
        <f t="shared" si="555"/>
        <v>не выгружено A1</v>
      </c>
      <c r="HS602" s="182" t="b">
        <f t="shared" si="556"/>
        <v>0</v>
      </c>
      <c r="HT602" s="182" t="str">
        <f t="shared" si="557"/>
        <v>не выгружено A1</v>
      </c>
      <c r="HU602" s="182" t="str">
        <f t="shared" si="558"/>
        <v>не выгружено A1</v>
      </c>
      <c r="HV602" s="191" t="str">
        <f t="shared" si="559"/>
        <v>не выгружено A1</v>
      </c>
      <c r="HW602" s="184" t="str">
        <f t="shared" si="560"/>
        <v>не выгружено A1</v>
      </c>
      <c r="HX602" s="191" t="str">
        <f t="shared" si="561"/>
        <v>не выгружено A1</v>
      </c>
      <c r="HY602" s="183"/>
      <c r="HZ602" s="182" t="str">
        <f t="shared" si="562"/>
        <v>не выгружено</v>
      </c>
      <c r="IA602" s="182" t="str">
        <f t="shared" si="563"/>
        <v>A1</v>
      </c>
      <c r="IB602" s="182" t="str">
        <f t="shared" si="564"/>
        <v>не выгружено</v>
      </c>
      <c r="IC602" s="182" t="str">
        <f t="shared" si="565"/>
        <v>A1</v>
      </c>
      <c r="ID602" s="182" t="str">
        <f t="shared" si="566"/>
        <v>A1</v>
      </c>
      <c r="IE602" s="185" t="str">
        <f t="shared" si="567"/>
        <v>выгрузить A1</v>
      </c>
      <c r="IF602" s="135" t="s">
        <v>705</v>
      </c>
      <c r="IG602" s="181">
        <v>1</v>
      </c>
    </row>
    <row r="603" spans="1:289" s="57" customFormat="1" ht="42.75" hidden="1" customHeight="1">
      <c r="A603" s="6"/>
      <c r="B603" s="19" t="s">
        <v>156</v>
      </c>
      <c r="C603" s="19" t="s">
        <v>157</v>
      </c>
      <c r="D603" s="5"/>
      <c r="E603" s="5"/>
      <c r="F603" s="5"/>
      <c r="G603" s="5"/>
      <c r="H603" s="5" t="s">
        <v>727</v>
      </c>
      <c r="I603" s="5" t="s">
        <v>736</v>
      </c>
      <c r="J603" s="5"/>
      <c r="K603" s="5"/>
      <c r="L603" s="5"/>
      <c r="M603" s="5"/>
      <c r="N603" s="5"/>
      <c r="O603" s="5"/>
      <c r="P603" s="5" t="s">
        <v>375</v>
      </c>
      <c r="Q603" s="5" t="s">
        <v>376</v>
      </c>
      <c r="R603" s="5" t="s">
        <v>209</v>
      </c>
      <c r="S603" s="5" t="s">
        <v>543</v>
      </c>
      <c r="T603" s="5" t="s">
        <v>370</v>
      </c>
      <c r="U603" s="5" t="s">
        <v>158</v>
      </c>
      <c r="V603" s="5"/>
      <c r="W603" s="19" t="str">
        <f>CONCATENATE(X603,"-",Y603,"-",Z603,AA603,,AB603,"-",AC603)</f>
        <v>0-54-JSCP-5301</v>
      </c>
      <c r="X603" s="19">
        <v>0</v>
      </c>
      <c r="Y603" s="19">
        <v>54</v>
      </c>
      <c r="Z603" s="19" t="s">
        <v>309</v>
      </c>
      <c r="AA603" s="19" t="s">
        <v>314</v>
      </c>
      <c r="AB603" s="19"/>
      <c r="AC603" s="19" t="s">
        <v>757</v>
      </c>
      <c r="AD603" s="5"/>
      <c r="AE603" s="19">
        <v>4</v>
      </c>
      <c r="AF603" s="19" t="s">
        <v>180</v>
      </c>
      <c r="AG603" s="19" t="s">
        <v>166</v>
      </c>
      <c r="AH603" s="19">
        <v>537</v>
      </c>
      <c r="AI603" s="19" t="s">
        <v>222</v>
      </c>
      <c r="AJ603" s="5"/>
      <c r="AK603" s="5"/>
      <c r="AL603" s="5" t="s">
        <v>121</v>
      </c>
      <c r="AM603" s="5"/>
      <c r="AN603" s="5" t="s">
        <v>168</v>
      </c>
      <c r="AO603" s="5" t="str">
        <f>CONCATENATE("0055-",B603,"-",C603,"-","4",".",AE603,".",AF603,".",AG603,".",AH603,"-",AL603,".",AN603,"-",AI603)</f>
        <v>0055-CPC-GA1-4.4.3.30.537-ATH2.SP-0006</v>
      </c>
      <c r="AP603" s="5" t="str">
        <f>CONCATENATE("0055-",B603,"-",C603,"-","4",".",AE603,".",AF603,".",AG603,".",AH603,"-",AL603,"-",AN603,"-",AI603,"_",BD603,"_",U603)</f>
        <v>0055-CPC-GA1-4.4.3.30.537-ATH2-SP-0006_-_ER</v>
      </c>
      <c r="AQ603" s="13" t="s">
        <v>328</v>
      </c>
      <c r="AR603" s="13" t="s">
        <v>679</v>
      </c>
      <c r="AS603" s="13"/>
      <c r="AT603" s="13"/>
      <c r="AU603" s="13" t="s">
        <v>319</v>
      </c>
      <c r="AV603" s="13" t="s">
        <v>334</v>
      </c>
      <c r="AW603" s="13" t="str">
        <f>CONCATENATE(AQ603," ",AS603,CHAR(10),W603,CHAR(10),AU603)</f>
        <v>ESD matrix panel 
0-54-JSCP-5301
List of elements</v>
      </c>
      <c r="AX603" s="13" t="str">
        <f>CONCATENATE(AR603," ",AT603,CHAR(10),W603,CHAR(10),AV603)</f>
        <v>Пульт экстренного останова ПАЗ 
0-54-JSCP-5301
Перечень элементов</v>
      </c>
      <c r="AY603" s="5"/>
      <c r="AZ603" s="5" t="s">
        <v>490</v>
      </c>
      <c r="BA603" s="5" t="s">
        <v>489</v>
      </c>
      <c r="BB603" s="5" t="str">
        <f>IF(FW603&gt;0,"02",IF(FN603&gt;0,"01",IF(FE603&gt;0,"00",IF(EM603&gt;0,"G1",IF(ED603&gt;0,"F1",IF(DU603&gt;0,"E1",IF(DL603&gt;0,"D1",IF(DC603&gt;0,"C1",IF(CT603&gt;0,"B1",IF(BM603&gt;0,"A1","-"))))))))))</f>
        <v>-</v>
      </c>
      <c r="BC603" s="167" t="str">
        <f t="shared" si="579"/>
        <v>-</v>
      </c>
      <c r="BD603" s="5" t="str">
        <f t="shared" si="578"/>
        <v>-</v>
      </c>
      <c r="BE603" s="5"/>
      <c r="BF603" s="5"/>
      <c r="BG603" s="12"/>
      <c r="BH603" s="5"/>
      <c r="BI603" s="5"/>
      <c r="BJ603" s="54">
        <f>FB603-(28+15)</f>
        <v>44208</v>
      </c>
      <c r="BK603" s="54">
        <f ca="1">IF(BM603&gt;0,BL603,IF(BJ603&lt;TODAY(),WORKDAY(TODAY(),10),BJ603))</f>
        <v>44294</v>
      </c>
      <c r="BL603" s="54"/>
      <c r="BM603" s="5"/>
      <c r="BN603" s="167"/>
      <c r="BO603" s="167"/>
      <c r="BP603" s="167"/>
      <c r="BQ603" s="167"/>
      <c r="BR603" s="157"/>
      <c r="BS603" s="157"/>
      <c r="BT603" s="157"/>
      <c r="BU603" s="157"/>
      <c r="BV603" s="157"/>
      <c r="BW603" s="147"/>
      <c r="BX603" s="147"/>
      <c r="BY603" s="147"/>
      <c r="BZ603" s="147"/>
      <c r="CA603" s="147"/>
      <c r="CB603" s="125"/>
      <c r="CC603" s="125"/>
      <c r="CD603" s="125"/>
      <c r="CE603" s="125"/>
      <c r="CF603" s="125"/>
      <c r="CG603" s="125"/>
      <c r="CH603" s="125"/>
      <c r="CI603" s="125"/>
      <c r="CJ603" s="125"/>
      <c r="CK603" s="125"/>
      <c r="CL603" s="24">
        <f>WORKDAY(BJ603,20)</f>
        <v>44236</v>
      </c>
      <c r="CM603" s="24" t="str">
        <f>IF(BM603&gt;0,WORKDAY(BK603,10),"-")</f>
        <v>-</v>
      </c>
      <c r="CN603" s="54"/>
      <c r="CO603" s="117"/>
      <c r="CP603" s="175"/>
      <c r="CQ603" s="24">
        <f>WORKDAY(CL603,10)</f>
        <v>44250</v>
      </c>
      <c r="CR603" s="24" t="str">
        <f>IF(CO603&gt;0,WORKDAY(CM603,10),"-")</f>
        <v>-</v>
      </c>
      <c r="CS603" s="54"/>
      <c r="CT603" s="5"/>
      <c r="CU603" s="24" t="str">
        <f>IF(CT603&gt;0,WORKDAY(CQ603,10),"-")</f>
        <v>-</v>
      </c>
      <c r="CV603" s="24" t="str">
        <f>IF(CT603&gt;0,WORKDAY(CR603,10),"-")</f>
        <v>-</v>
      </c>
      <c r="CW603" s="54"/>
      <c r="CX603" s="5"/>
      <c r="CY603" s="34"/>
      <c r="CZ603" s="24" t="str">
        <f>IF(CX603&gt;0,WORKDAY(CU603,10),"-")</f>
        <v>-</v>
      </c>
      <c r="DA603" s="24" t="str">
        <f>IF(CX603&gt;0,WORKDAY(CV603,10),"-")</f>
        <v>-</v>
      </c>
      <c r="DB603" s="24"/>
      <c r="DC603" s="5"/>
      <c r="DD603" s="24" t="str">
        <f>IF(DC603&gt;0,WORKDAY(CZ603,10),"-")</f>
        <v>-</v>
      </c>
      <c r="DE603" s="24" t="str">
        <f>IF(DC603&gt;0,WORKDAY(DA603,10),"-")</f>
        <v>-</v>
      </c>
      <c r="DF603" s="5"/>
      <c r="DG603" s="5"/>
      <c r="DH603" s="54"/>
      <c r="DI603" s="24" t="str">
        <f>IF(DG603&gt;0,WORKDAY(DD603,10),"-")</f>
        <v>-</v>
      </c>
      <c r="DJ603" s="24" t="str">
        <f>IF(DG603&gt;0,WORKDAY(DE603,10),"-")</f>
        <v>-</v>
      </c>
      <c r="DK603" s="5"/>
      <c r="DL603" s="5"/>
      <c r="DM603" s="24" t="str">
        <f>IF(DL603&gt;0,WORKDAY(DI603,10),"-")</f>
        <v>-</v>
      </c>
      <c r="DN603" s="24" t="str">
        <f>IF(DL603&gt;0,WORKDAY(DJ603,10),"-")</f>
        <v>-</v>
      </c>
      <c r="DO603" s="5"/>
      <c r="DP603" s="5"/>
      <c r="DQ603" s="54"/>
      <c r="DR603" s="24" t="str">
        <f>IF(DP603&gt;0,WORKDAY(DM603,10),"-")</f>
        <v>-</v>
      </c>
      <c r="DS603" s="24" t="str">
        <f>IF(DP603&gt;0,WORKDAY(DN603,10),"-")</f>
        <v>-</v>
      </c>
      <c r="DT603" s="5"/>
      <c r="DU603" s="5"/>
      <c r="DV603" s="24" t="str">
        <f>IF(DU603&gt;0,WORKDAY(DR603,10),"-")</f>
        <v>-</v>
      </c>
      <c r="DW603" s="24" t="str">
        <f>IF(DU603&gt;0,WORKDAY(DS603,10),"-")</f>
        <v>-</v>
      </c>
      <c r="DX603" s="5"/>
      <c r="DY603" s="5"/>
      <c r="DZ603" s="54"/>
      <c r="EA603" s="24" t="str">
        <f>IF(DY603&gt;0,WORKDAY(DV603,10),"-")</f>
        <v>-</v>
      </c>
      <c r="EB603" s="24" t="str">
        <f>IF(DY603&gt;0,WORKDAY(DW603,10),"-")</f>
        <v>-</v>
      </c>
      <c r="EC603" s="5"/>
      <c r="ED603" s="5"/>
      <c r="EE603" s="24" t="str">
        <f>IF(ED603&gt;0,WORKDAY(EA603,10),"-")</f>
        <v>-</v>
      </c>
      <c r="EF603" s="24" t="str">
        <f>IF(ED603&gt;0,WORKDAY(EB603,10),"-")</f>
        <v>-</v>
      </c>
      <c r="EG603" s="5"/>
      <c r="EH603" s="5"/>
      <c r="EI603" s="54"/>
      <c r="EJ603" s="24" t="str">
        <f>IF(EH603&gt;0,WORKDAY(EE603,10),"-")</f>
        <v>-</v>
      </c>
      <c r="EK603" s="24" t="str">
        <f>IF(EH603&gt;0,WORKDAY(EF603,10),"-")</f>
        <v>-</v>
      </c>
      <c r="EL603" s="5"/>
      <c r="EM603" s="5"/>
      <c r="EN603" s="24" t="str">
        <f>IF(EM603&gt;0,WORKDAY(EJ603,10),"-")</f>
        <v>-</v>
      </c>
      <c r="EO603" s="24" t="str">
        <f>IF(EM603&gt;0,WORKDAY(EK603,10),"-")</f>
        <v>-</v>
      </c>
      <c r="EP603" s="5"/>
      <c r="EQ603" s="5"/>
      <c r="ER603" s="54"/>
      <c r="ES603" s="54"/>
      <c r="ET603" s="54"/>
      <c r="EU603" s="54"/>
      <c r="EV603" s="54"/>
      <c r="EW603" s="24"/>
      <c r="EX603" s="24"/>
      <c r="EY603" s="167"/>
      <c r="EZ603" s="167"/>
      <c r="FA603" s="193"/>
      <c r="FB603" s="24">
        <v>44251</v>
      </c>
      <c r="FC603" s="24">
        <f ca="1">IF(BK603&gt;0,IF(DC603&gt;0,WORKDAY(DB603,20),IF(CT603&gt;0,WORKDAY(CS603,30),IF(CO603&gt;0,WORKDAY(CN603,40),FB603))),"-")</f>
        <v>44251</v>
      </c>
      <c r="FD603" s="5"/>
      <c r="FE603" s="5"/>
      <c r="FF603" s="24" t="str">
        <f>IF(FE603&gt;0,WORKDAY(FB603,10),"-")</f>
        <v>-</v>
      </c>
      <c r="FG603" s="24" t="str">
        <f>IF(FE603&gt;0,WORKDAY(FC603,10),"-")</f>
        <v>-</v>
      </c>
      <c r="FH603" s="5"/>
      <c r="FI603" s="5"/>
      <c r="FJ603" s="34"/>
      <c r="FK603" s="24">
        <f t="shared" si="580"/>
        <v>44279</v>
      </c>
      <c r="FL603" s="24">
        <f>FK603</f>
        <v>44279</v>
      </c>
      <c r="FM603" s="5"/>
      <c r="FN603" s="5"/>
      <c r="FO603" s="24" t="str">
        <f>IF(FN603&gt;0,WORKDAY(FK603,10),"-")</f>
        <v>-</v>
      </c>
      <c r="FP603" s="24" t="str">
        <f>IF(FN603&gt;0,WORKDAY(FL603,10),"-")</f>
        <v>-</v>
      </c>
      <c r="FQ603" s="5"/>
      <c r="FR603" s="5"/>
      <c r="FS603" s="54"/>
      <c r="FT603" s="24">
        <f t="shared" si="581"/>
        <v>44307</v>
      </c>
      <c r="FU603" s="24">
        <f>FT603</f>
        <v>44307</v>
      </c>
      <c r="FV603" s="5"/>
      <c r="FW603" s="5"/>
      <c r="FX603" s="24" t="str">
        <f>IF(FW603&gt;0,WORKDAY(FT603,10),"-")</f>
        <v>-</v>
      </c>
      <c r="FY603" s="24" t="str">
        <f>IF(FW603&gt;0,WORKDAY(FU603,10),"-")</f>
        <v>-</v>
      </c>
      <c r="FZ603" s="5"/>
      <c r="GA603" s="5"/>
      <c r="GB603" s="54"/>
      <c r="GC603" s="54"/>
      <c r="GD603" s="54"/>
      <c r="GE603" s="54"/>
      <c r="GF603" s="54"/>
      <c r="GG603" s="54"/>
      <c r="GH603" s="54"/>
      <c r="GI603" s="54"/>
      <c r="GJ603" s="54"/>
      <c r="GK603" s="54"/>
      <c r="GL603" s="54"/>
      <c r="GM603" s="54"/>
      <c r="GN603" s="54"/>
      <c r="GO603" s="54"/>
      <c r="GP603" s="54"/>
      <c r="GQ603" s="54"/>
      <c r="GR603" s="54"/>
      <c r="GS603" s="54"/>
      <c r="GT603" s="54"/>
      <c r="GU603" s="54"/>
      <c r="GV603" s="54"/>
      <c r="GW603" s="54"/>
      <c r="GX603" s="54"/>
      <c r="GY603" s="54"/>
      <c r="GZ603" s="193"/>
      <c r="HA603" s="54"/>
      <c r="HB603" s="54"/>
      <c r="HC603" s="54"/>
      <c r="HD603" s="34">
        <f t="shared" ca="1" si="551"/>
        <v>1</v>
      </c>
      <c r="HE603" s="25">
        <f t="shared" si="546"/>
        <v>0</v>
      </c>
      <c r="HF603" s="25">
        <f t="shared" ca="1" si="547"/>
        <v>1.5197568389057751E-3</v>
      </c>
      <c r="HG603" s="25">
        <f t="shared" si="548"/>
        <v>0</v>
      </c>
      <c r="HH603" s="25">
        <f t="shared" ca="1" si="549"/>
        <v>2.012072434607646E-3</v>
      </c>
      <c r="HI603" s="25"/>
      <c r="HJ603" s="25"/>
      <c r="HK603" s="5"/>
      <c r="HL603" s="24" t="str">
        <f t="shared" ca="1" si="568"/>
        <v>-</v>
      </c>
      <c r="HM603" s="6"/>
      <c r="HO603" s="204" t="str">
        <f t="shared" si="552"/>
        <v>не выгружено A1</v>
      </c>
      <c r="HP603" s="204" t="str">
        <f t="shared" si="553"/>
        <v>не выгружено 00</v>
      </c>
      <c r="HQ603" s="182" t="str">
        <f t="shared" si="554"/>
        <v>не выгружено A1</v>
      </c>
      <c r="HR603" s="182" t="str">
        <f t="shared" si="555"/>
        <v>не выгружено A1</v>
      </c>
      <c r="HS603" s="182" t="b">
        <f t="shared" si="556"/>
        <v>0</v>
      </c>
      <c r="HT603" s="182" t="str">
        <f t="shared" si="557"/>
        <v>не выгружено A1</v>
      </c>
      <c r="HU603" s="182" t="str">
        <f t="shared" si="558"/>
        <v>не выгружено A1</v>
      </c>
      <c r="HV603" s="191" t="str">
        <f t="shared" si="559"/>
        <v>не выгружено A1</v>
      </c>
      <c r="HW603" s="184" t="str">
        <f t="shared" si="560"/>
        <v>не выгружено A1</v>
      </c>
      <c r="HX603" s="191" t="str">
        <f t="shared" si="561"/>
        <v>не выгружено A1</v>
      </c>
      <c r="HY603" s="183"/>
      <c r="HZ603" s="182" t="str">
        <f t="shared" si="562"/>
        <v>не выгружено</v>
      </c>
      <c r="IA603" s="182" t="str">
        <f t="shared" si="563"/>
        <v>A1</v>
      </c>
      <c r="IB603" s="182" t="str">
        <f t="shared" si="564"/>
        <v>не выгружено</v>
      </c>
      <c r="IC603" s="182" t="str">
        <f t="shared" si="565"/>
        <v>A1</v>
      </c>
      <c r="ID603" s="182" t="str">
        <f t="shared" si="566"/>
        <v>A1</v>
      </c>
      <c r="IE603" s="185" t="str">
        <f t="shared" si="567"/>
        <v>выгрузить A1</v>
      </c>
      <c r="IF603" s="135" t="s">
        <v>705</v>
      </c>
      <c r="IG603" s="181">
        <v>1</v>
      </c>
    </row>
    <row r="604" spans="1:289" s="57" customFormat="1" ht="42.75" hidden="1" customHeight="1">
      <c r="A604" s="6"/>
      <c r="B604" s="19" t="s">
        <v>156</v>
      </c>
      <c r="C604" s="19" t="s">
        <v>157</v>
      </c>
      <c r="D604" s="5"/>
      <c r="E604" s="5"/>
      <c r="F604" s="5"/>
      <c r="G604" s="5"/>
      <c r="H604" s="5" t="s">
        <v>727</v>
      </c>
      <c r="I604" s="5" t="s">
        <v>736</v>
      </c>
      <c r="J604" s="5"/>
      <c r="K604" s="5"/>
      <c r="L604" s="5"/>
      <c r="M604" s="5"/>
      <c r="N604" s="5"/>
      <c r="O604" s="5"/>
      <c r="P604" s="5" t="s">
        <v>375</v>
      </c>
      <c r="Q604" s="5" t="s">
        <v>376</v>
      </c>
      <c r="R604" s="5" t="s">
        <v>209</v>
      </c>
      <c r="S604" s="5" t="s">
        <v>543</v>
      </c>
      <c r="T604" s="5" t="s">
        <v>370</v>
      </c>
      <c r="U604" s="5" t="s">
        <v>158</v>
      </c>
      <c r="V604" s="5"/>
      <c r="W604" s="19" t="str">
        <f>CONCATENATE(X604,"-",Y604,"-",Z604,AA604,,AB604,"-",AC604)</f>
        <v>0-54-JSCP-5301</v>
      </c>
      <c r="X604" s="19">
        <v>0</v>
      </c>
      <c r="Y604" s="19">
        <v>54</v>
      </c>
      <c r="Z604" s="19" t="s">
        <v>309</v>
      </c>
      <c r="AA604" s="19" t="s">
        <v>314</v>
      </c>
      <c r="AB604" s="19"/>
      <c r="AC604" s="19" t="s">
        <v>757</v>
      </c>
      <c r="AD604" s="5"/>
      <c r="AE604" s="19">
        <v>4</v>
      </c>
      <c r="AF604" s="19" t="s">
        <v>180</v>
      </c>
      <c r="AG604" s="19" t="s">
        <v>166</v>
      </c>
      <c r="AH604" s="19">
        <v>537</v>
      </c>
      <c r="AI604" s="19" t="s">
        <v>222</v>
      </c>
      <c r="AJ604" s="5"/>
      <c r="AK604" s="5"/>
      <c r="AL604" s="5" t="s">
        <v>121</v>
      </c>
      <c r="AM604" s="5"/>
      <c r="AN604" s="5" t="s">
        <v>169</v>
      </c>
      <c r="AO604" s="5" t="str">
        <f>CONCATENATE("0055-",B604,"-",C604,"-","4",".",AE604,".",AF604,".",AG604,".",AH604,"-",AL604,".",AN604,"-",AI604)</f>
        <v>0055-CPC-GA1-4.4.3.30.537-ATH2.V0-0006</v>
      </c>
      <c r="AP604" s="5" t="str">
        <f>CONCATENATE("0055-",B604,"-",C604,"-","4",".",AE604,".",AF604,".",AG604,".",AH604,"-",AL604,"-",AN604,"-",AI604,"_",BD604,"_",U604)</f>
        <v>0055-CPC-GA1-4.4.3.30.537-ATH2-V0-0006_-_ER</v>
      </c>
      <c r="AQ604" s="13" t="s">
        <v>328</v>
      </c>
      <c r="AR604" s="13" t="s">
        <v>679</v>
      </c>
      <c r="AS604" s="13"/>
      <c r="AT604" s="13"/>
      <c r="AU604" s="13" t="s">
        <v>320</v>
      </c>
      <c r="AV604" s="13" t="s">
        <v>335</v>
      </c>
      <c r="AW604" s="13" t="str">
        <f>CONCATENATE(AQ604," ",AS604,CHAR(10),W604,CHAR(10),AU604)</f>
        <v>ESD matrix panel 
0-54-JSCP-5301
General view drawings</v>
      </c>
      <c r="AX604" s="13" t="str">
        <f>CONCATENATE(AR604," ",AT604,CHAR(10),W604,CHAR(10),AV604)</f>
        <v>Пульт экстренного останова ПАЗ 
0-54-JSCP-5301
Чертеж общего вида</v>
      </c>
      <c r="AY604" s="5"/>
      <c r="AZ604" s="5" t="s">
        <v>490</v>
      </c>
      <c r="BA604" s="5" t="s">
        <v>489</v>
      </c>
      <c r="BB604" s="5" t="str">
        <f>IF(FW604&gt;0,"02",IF(FN604&gt;0,"01",IF(FE604&gt;0,"00",IF(EM604&gt;0,"G1",IF(ED604&gt;0,"F1",IF(DU604&gt;0,"E1",IF(DL604&gt;0,"D1",IF(DC604&gt;0,"C1",IF(CT604&gt;0,"B1",IF(BM604&gt;0,"A1","-"))))))))))</f>
        <v>-</v>
      </c>
      <c r="BC604" s="167" t="str">
        <f t="shared" si="579"/>
        <v>-</v>
      </c>
      <c r="BD604" s="5" t="str">
        <f t="shared" si="578"/>
        <v>-</v>
      </c>
      <c r="BE604" s="5"/>
      <c r="BF604" s="5"/>
      <c r="BG604" s="12"/>
      <c r="BH604" s="5"/>
      <c r="BI604" s="5"/>
      <c r="BJ604" s="54">
        <f>FB604-(28+15)</f>
        <v>44208</v>
      </c>
      <c r="BK604" s="54">
        <f ca="1">IF(BM604&gt;0,BL604,IF(BJ604&lt;TODAY(),WORKDAY(TODAY(),10),BJ604))</f>
        <v>44294</v>
      </c>
      <c r="BL604" s="54"/>
      <c r="BM604" s="5"/>
      <c r="BN604" s="167"/>
      <c r="BO604" s="167"/>
      <c r="BP604" s="167"/>
      <c r="BQ604" s="167"/>
      <c r="BR604" s="157"/>
      <c r="BS604" s="157"/>
      <c r="BT604" s="157"/>
      <c r="BU604" s="157"/>
      <c r="BV604" s="157"/>
      <c r="BW604" s="147"/>
      <c r="BX604" s="147"/>
      <c r="BY604" s="147"/>
      <c r="BZ604" s="147"/>
      <c r="CA604" s="147"/>
      <c r="CB604" s="125"/>
      <c r="CC604" s="125"/>
      <c r="CD604" s="125"/>
      <c r="CE604" s="125"/>
      <c r="CF604" s="125"/>
      <c r="CG604" s="125"/>
      <c r="CH604" s="125"/>
      <c r="CI604" s="125"/>
      <c r="CJ604" s="125"/>
      <c r="CK604" s="125"/>
      <c r="CL604" s="24">
        <f>WORKDAY(BJ604,20)</f>
        <v>44236</v>
      </c>
      <c r="CM604" s="24" t="str">
        <f>IF(BM604&gt;0,WORKDAY(BK604,10),"-")</f>
        <v>-</v>
      </c>
      <c r="CN604" s="54"/>
      <c r="CO604" s="117"/>
      <c r="CP604" s="175"/>
      <c r="CQ604" s="24">
        <f>WORKDAY(CL604,10)</f>
        <v>44250</v>
      </c>
      <c r="CR604" s="24" t="str">
        <f>IF(CO604&gt;0,WORKDAY(CM604,10),"-")</f>
        <v>-</v>
      </c>
      <c r="CS604" s="54"/>
      <c r="CT604" s="5"/>
      <c r="CU604" s="24" t="str">
        <f>IF(CT604&gt;0,WORKDAY(CQ604,10),"-")</f>
        <v>-</v>
      </c>
      <c r="CV604" s="24" t="str">
        <f>IF(CT604&gt;0,WORKDAY(CR604,10),"-")</f>
        <v>-</v>
      </c>
      <c r="CW604" s="54"/>
      <c r="CX604" s="5"/>
      <c r="CY604" s="34"/>
      <c r="CZ604" s="24" t="str">
        <f>IF(CX604&gt;0,WORKDAY(CU604,10),"-")</f>
        <v>-</v>
      </c>
      <c r="DA604" s="24" t="str">
        <f>IF(CX604&gt;0,WORKDAY(CV604,10),"-")</f>
        <v>-</v>
      </c>
      <c r="DB604" s="24"/>
      <c r="DC604" s="5"/>
      <c r="DD604" s="24" t="str">
        <f>IF(DC604&gt;0,WORKDAY(CZ604,10),"-")</f>
        <v>-</v>
      </c>
      <c r="DE604" s="24" t="str">
        <f>IF(DC604&gt;0,WORKDAY(DA604,10),"-")</f>
        <v>-</v>
      </c>
      <c r="DF604" s="5"/>
      <c r="DG604" s="5"/>
      <c r="DH604" s="54"/>
      <c r="DI604" s="24" t="str">
        <f>IF(DG604&gt;0,WORKDAY(DD604,10),"-")</f>
        <v>-</v>
      </c>
      <c r="DJ604" s="24" t="str">
        <f>IF(DG604&gt;0,WORKDAY(DE604,10),"-")</f>
        <v>-</v>
      </c>
      <c r="DK604" s="5"/>
      <c r="DL604" s="5"/>
      <c r="DM604" s="24" t="str">
        <f>IF(DL604&gt;0,WORKDAY(DI604,10),"-")</f>
        <v>-</v>
      </c>
      <c r="DN604" s="24" t="str">
        <f>IF(DL604&gt;0,WORKDAY(DJ604,10),"-")</f>
        <v>-</v>
      </c>
      <c r="DO604" s="5"/>
      <c r="DP604" s="5"/>
      <c r="DQ604" s="54"/>
      <c r="DR604" s="24" t="str">
        <f>IF(DP604&gt;0,WORKDAY(DM604,10),"-")</f>
        <v>-</v>
      </c>
      <c r="DS604" s="24" t="str">
        <f>IF(DP604&gt;0,WORKDAY(DN604,10),"-")</f>
        <v>-</v>
      </c>
      <c r="DT604" s="5"/>
      <c r="DU604" s="5"/>
      <c r="DV604" s="24" t="str">
        <f>IF(DU604&gt;0,WORKDAY(DR604,10),"-")</f>
        <v>-</v>
      </c>
      <c r="DW604" s="24" t="str">
        <f>IF(DU604&gt;0,WORKDAY(DS604,10),"-")</f>
        <v>-</v>
      </c>
      <c r="DX604" s="5"/>
      <c r="DY604" s="5"/>
      <c r="DZ604" s="54"/>
      <c r="EA604" s="24" t="str">
        <f>IF(DY604&gt;0,WORKDAY(DV604,10),"-")</f>
        <v>-</v>
      </c>
      <c r="EB604" s="24" t="str">
        <f>IF(DY604&gt;0,WORKDAY(DW604,10),"-")</f>
        <v>-</v>
      </c>
      <c r="EC604" s="5"/>
      <c r="ED604" s="5"/>
      <c r="EE604" s="24" t="str">
        <f>IF(ED604&gt;0,WORKDAY(EA604,10),"-")</f>
        <v>-</v>
      </c>
      <c r="EF604" s="24" t="str">
        <f>IF(ED604&gt;0,WORKDAY(EB604,10),"-")</f>
        <v>-</v>
      </c>
      <c r="EG604" s="5"/>
      <c r="EH604" s="5"/>
      <c r="EI604" s="54"/>
      <c r="EJ604" s="24" t="str">
        <f>IF(EH604&gt;0,WORKDAY(EE604,10),"-")</f>
        <v>-</v>
      </c>
      <c r="EK604" s="24" t="str">
        <f>IF(EH604&gt;0,WORKDAY(EF604,10),"-")</f>
        <v>-</v>
      </c>
      <c r="EL604" s="5"/>
      <c r="EM604" s="5"/>
      <c r="EN604" s="24" t="str">
        <f>IF(EM604&gt;0,WORKDAY(EJ604,10),"-")</f>
        <v>-</v>
      </c>
      <c r="EO604" s="24" t="str">
        <f>IF(EM604&gt;0,WORKDAY(EK604,10),"-")</f>
        <v>-</v>
      </c>
      <c r="EP604" s="5"/>
      <c r="EQ604" s="5"/>
      <c r="ER604" s="54"/>
      <c r="ES604" s="54"/>
      <c r="ET604" s="54"/>
      <c r="EU604" s="54"/>
      <c r="EV604" s="54"/>
      <c r="EW604" s="24"/>
      <c r="EX604" s="24"/>
      <c r="EY604" s="167"/>
      <c r="EZ604" s="167"/>
      <c r="FA604" s="193"/>
      <c r="FB604" s="24">
        <v>44251</v>
      </c>
      <c r="FC604" s="24">
        <f ca="1">IF(BK604&gt;0,IF(DC604&gt;0,WORKDAY(DB604,20),IF(CT604&gt;0,WORKDAY(CS604,30),IF(CO604&gt;0,WORKDAY(CN604,40),FB604))),"-")</f>
        <v>44251</v>
      </c>
      <c r="FD604" s="5"/>
      <c r="FE604" s="5"/>
      <c r="FF604" s="24" t="str">
        <f>IF(FE604&gt;0,WORKDAY(FB604,10),"-")</f>
        <v>-</v>
      </c>
      <c r="FG604" s="24" t="str">
        <f>IF(FE604&gt;0,WORKDAY(FC604,10),"-")</f>
        <v>-</v>
      </c>
      <c r="FH604" s="5"/>
      <c r="FI604" s="5"/>
      <c r="FJ604" s="34"/>
      <c r="FK604" s="24">
        <f t="shared" si="580"/>
        <v>44279</v>
      </c>
      <c r="FL604" s="24">
        <f>FK604</f>
        <v>44279</v>
      </c>
      <c r="FM604" s="5"/>
      <c r="FN604" s="5"/>
      <c r="FO604" s="24" t="str">
        <f>IF(FN604&gt;0,WORKDAY(FK604,10),"-")</f>
        <v>-</v>
      </c>
      <c r="FP604" s="24" t="str">
        <f>IF(FN604&gt;0,WORKDAY(FL604,10),"-")</f>
        <v>-</v>
      </c>
      <c r="FQ604" s="5"/>
      <c r="FR604" s="5"/>
      <c r="FS604" s="54"/>
      <c r="FT604" s="24">
        <f t="shared" si="581"/>
        <v>44307</v>
      </c>
      <c r="FU604" s="24">
        <f>FT604</f>
        <v>44307</v>
      </c>
      <c r="FV604" s="5"/>
      <c r="FW604" s="5"/>
      <c r="FX604" s="24" t="str">
        <f>IF(FW604&gt;0,WORKDAY(FT604,10),"-")</f>
        <v>-</v>
      </c>
      <c r="FY604" s="24" t="str">
        <f>IF(FW604&gt;0,WORKDAY(FU604,10),"-")</f>
        <v>-</v>
      </c>
      <c r="FZ604" s="5"/>
      <c r="GA604" s="5"/>
      <c r="GB604" s="54"/>
      <c r="GC604" s="54"/>
      <c r="GD604" s="54"/>
      <c r="GE604" s="54"/>
      <c r="GF604" s="54"/>
      <c r="GG604" s="54"/>
      <c r="GH604" s="54"/>
      <c r="GI604" s="54"/>
      <c r="GJ604" s="54"/>
      <c r="GK604" s="54"/>
      <c r="GL604" s="54"/>
      <c r="GM604" s="54"/>
      <c r="GN604" s="54"/>
      <c r="GO604" s="54"/>
      <c r="GP604" s="54"/>
      <c r="GQ604" s="54"/>
      <c r="GR604" s="54"/>
      <c r="GS604" s="54"/>
      <c r="GT604" s="54"/>
      <c r="GU604" s="54"/>
      <c r="GV604" s="54"/>
      <c r="GW604" s="54"/>
      <c r="GX604" s="54"/>
      <c r="GY604" s="54"/>
      <c r="GZ604" s="193"/>
      <c r="HA604" s="54"/>
      <c r="HB604" s="54"/>
      <c r="HC604" s="54"/>
      <c r="HD604" s="34">
        <f t="shared" ca="1" si="551"/>
        <v>1</v>
      </c>
      <c r="HE604" s="25">
        <f t="shared" si="546"/>
        <v>0</v>
      </c>
      <c r="HF604" s="25">
        <f t="shared" ca="1" si="547"/>
        <v>1.5197568389057751E-3</v>
      </c>
      <c r="HG604" s="25">
        <f t="shared" si="548"/>
        <v>0</v>
      </c>
      <c r="HH604" s="25">
        <f t="shared" ca="1" si="549"/>
        <v>2.012072434607646E-3</v>
      </c>
      <c r="HI604" s="25"/>
      <c r="HJ604" s="25"/>
      <c r="HK604" s="213" t="s">
        <v>724</v>
      </c>
      <c r="HL604" s="24" t="str">
        <f t="shared" ca="1" si="568"/>
        <v>-</v>
      </c>
      <c r="HM604" s="6"/>
      <c r="HO604" s="204" t="str">
        <f t="shared" si="552"/>
        <v>не выгружено A1</v>
      </c>
      <c r="HP604" s="204" t="str">
        <f t="shared" si="553"/>
        <v>не выгружено 00</v>
      </c>
      <c r="HQ604" s="182" t="str">
        <f t="shared" si="554"/>
        <v>не выгружено A1</v>
      </c>
      <c r="HR604" s="182" t="str">
        <f t="shared" si="555"/>
        <v>не выгружено A1</v>
      </c>
      <c r="HS604" s="182" t="b">
        <f t="shared" si="556"/>
        <v>0</v>
      </c>
      <c r="HT604" s="182" t="str">
        <f t="shared" si="557"/>
        <v>не выгружено A1</v>
      </c>
      <c r="HU604" s="182" t="str">
        <f t="shared" si="558"/>
        <v>не выгружено A1</v>
      </c>
      <c r="HV604" s="191" t="str">
        <f t="shared" si="559"/>
        <v>не выгружено A1</v>
      </c>
      <c r="HW604" s="184" t="str">
        <f t="shared" si="560"/>
        <v>не выгружено A1</v>
      </c>
      <c r="HX604" s="191" t="str">
        <f t="shared" si="561"/>
        <v>не выгружено A1</v>
      </c>
      <c r="HY604" s="183"/>
      <c r="HZ604" s="182" t="str">
        <f t="shared" si="562"/>
        <v>не выгружено</v>
      </c>
      <c r="IA604" s="182" t="str">
        <f t="shared" si="563"/>
        <v>A1</v>
      </c>
      <c r="IB604" s="182" t="str">
        <f t="shared" si="564"/>
        <v>не выгружено</v>
      </c>
      <c r="IC604" s="182" t="str">
        <f t="shared" si="565"/>
        <v>A1</v>
      </c>
      <c r="ID604" s="182" t="str">
        <f t="shared" si="566"/>
        <v>A1</v>
      </c>
      <c r="IE604" s="185" t="str">
        <f t="shared" si="567"/>
        <v>выгрузить A1</v>
      </c>
      <c r="IF604" s="135" t="s">
        <v>705</v>
      </c>
      <c r="IG604" s="181">
        <v>1</v>
      </c>
    </row>
    <row r="605" spans="1:289" s="57" customFormat="1" ht="42.75" hidden="1" customHeight="1">
      <c r="A605" s="6"/>
      <c r="B605" s="19" t="s">
        <v>156</v>
      </c>
      <c r="C605" s="19" t="s">
        <v>157</v>
      </c>
      <c r="D605" s="5"/>
      <c r="E605" s="5"/>
      <c r="F605" s="5"/>
      <c r="G605" s="5"/>
      <c r="H605" s="5" t="s">
        <v>727</v>
      </c>
      <c r="I605" s="5" t="s">
        <v>736</v>
      </c>
      <c r="J605" s="5"/>
      <c r="K605" s="5"/>
      <c r="L605" s="5"/>
      <c r="M605" s="5"/>
      <c r="N605" s="5"/>
      <c r="O605" s="5"/>
      <c r="P605" s="5" t="s">
        <v>375</v>
      </c>
      <c r="Q605" s="5" t="s">
        <v>376</v>
      </c>
      <c r="R605" s="5" t="s">
        <v>209</v>
      </c>
      <c r="S605" s="5" t="s">
        <v>543</v>
      </c>
      <c r="T605" s="5" t="s">
        <v>370</v>
      </c>
      <c r="U605" s="5" t="s">
        <v>158</v>
      </c>
      <c r="V605" s="5"/>
      <c r="W605" s="19" t="str">
        <f>CONCATENATE(X605,"-",Y605,"-",Z605,AA605,,AB605,"-",AC605)</f>
        <v>0-54-JSCP-5301</v>
      </c>
      <c r="X605" s="19">
        <v>0</v>
      </c>
      <c r="Y605" s="19">
        <v>54</v>
      </c>
      <c r="Z605" s="19" t="s">
        <v>309</v>
      </c>
      <c r="AA605" s="19" t="s">
        <v>314</v>
      </c>
      <c r="AB605" s="19"/>
      <c r="AC605" s="19" t="s">
        <v>757</v>
      </c>
      <c r="AD605" s="5"/>
      <c r="AE605" s="19">
        <v>4</v>
      </c>
      <c r="AF605" s="19" t="s">
        <v>180</v>
      </c>
      <c r="AG605" s="19" t="s">
        <v>166</v>
      </c>
      <c r="AH605" s="19">
        <v>537</v>
      </c>
      <c r="AI605" s="19" t="s">
        <v>222</v>
      </c>
      <c r="AJ605" s="5"/>
      <c r="AK605" s="5"/>
      <c r="AL605" s="5" t="s">
        <v>121</v>
      </c>
      <c r="AM605" s="5"/>
      <c r="AN605" s="5" t="s">
        <v>170</v>
      </c>
      <c r="AO605" s="5" t="str">
        <f>CONCATENATE("0055-",B605,"-",C605,"-","4",".",AE605,".",AF605,".",AG605,".",AH605,"-",AL605,".",AN605,"-",AI605)</f>
        <v>0055-CPC-GA1-4.4.3.30.537-ATH2.SB-0006</v>
      </c>
      <c r="AP605" s="5" t="str">
        <f>CONCATENATE("0055-",B605,"-",C605,"-","4",".",AE605,".",AF605,".",AG605,".",AH605,"-",AL605,"-",AN605,"-",AI605,"_",BD605,"_",U605)</f>
        <v>0055-CPC-GA1-4.4.3.30.537-ATH2-SB-0006_-_ER</v>
      </c>
      <c r="AQ605" s="13" t="s">
        <v>328</v>
      </c>
      <c r="AR605" s="13" t="s">
        <v>679</v>
      </c>
      <c r="AS605" s="13"/>
      <c r="AT605" s="13"/>
      <c r="AU605" s="13" t="s">
        <v>321</v>
      </c>
      <c r="AV605" s="13" t="s">
        <v>336</v>
      </c>
      <c r="AW605" s="13" t="str">
        <f>CONCATENATE(AQ605," ",AS605,CHAR(10),W605,CHAR(10),AU605)</f>
        <v>ESD matrix panel 
0-54-JSCP-5301
Electrical circuits</v>
      </c>
      <c r="AX605" s="13" t="str">
        <f>CONCATENATE(AR605," ",AT605,CHAR(10),W605,CHAR(10),AV605)</f>
        <v>Пульт экстренного останова ПАЗ 
0-54-JSCP-5301
Схема электрическая принципиальная</v>
      </c>
      <c r="AY605" s="5"/>
      <c r="AZ605" s="5" t="s">
        <v>490</v>
      </c>
      <c r="BA605" s="5" t="s">
        <v>489</v>
      </c>
      <c r="BB605" s="5" t="str">
        <f>IF(FW605&gt;0,"02",IF(FN605&gt;0,"01",IF(FE605&gt;0,"00",IF(EM605&gt;0,"G1",IF(ED605&gt;0,"F1",IF(DU605&gt;0,"E1",IF(DL605&gt;0,"D1",IF(DC605&gt;0,"C1",IF(CT605&gt;0,"B1",IF(BM605&gt;0,"A1","-"))))))))))</f>
        <v>-</v>
      </c>
      <c r="BC605" s="167" t="str">
        <f t="shared" si="579"/>
        <v>-</v>
      </c>
      <c r="BD605" s="5" t="str">
        <f t="shared" si="578"/>
        <v>-</v>
      </c>
      <c r="BE605" s="5"/>
      <c r="BF605" s="5"/>
      <c r="BG605" s="12"/>
      <c r="BH605" s="5"/>
      <c r="BI605" s="5"/>
      <c r="BJ605" s="54">
        <f>FB605-(28+15)</f>
        <v>44208</v>
      </c>
      <c r="BK605" s="54">
        <f ca="1">IF(BM605&gt;0,BL605,IF(BJ605&lt;TODAY(),WORKDAY(TODAY(),10),BJ605))</f>
        <v>44294</v>
      </c>
      <c r="BL605" s="54"/>
      <c r="BM605" s="5"/>
      <c r="BN605" s="167"/>
      <c r="BO605" s="167"/>
      <c r="BP605" s="167"/>
      <c r="BQ605" s="167"/>
      <c r="BR605" s="157"/>
      <c r="BS605" s="157"/>
      <c r="BT605" s="157"/>
      <c r="BU605" s="157"/>
      <c r="BV605" s="157"/>
      <c r="BW605" s="147"/>
      <c r="BX605" s="147"/>
      <c r="BY605" s="147"/>
      <c r="BZ605" s="147"/>
      <c r="CA605" s="147"/>
      <c r="CB605" s="125"/>
      <c r="CC605" s="125"/>
      <c r="CD605" s="125"/>
      <c r="CE605" s="125"/>
      <c r="CF605" s="125"/>
      <c r="CG605" s="125"/>
      <c r="CH605" s="125"/>
      <c r="CI605" s="125"/>
      <c r="CJ605" s="125"/>
      <c r="CK605" s="125"/>
      <c r="CL605" s="24">
        <f>WORKDAY(BJ605,20)</f>
        <v>44236</v>
      </c>
      <c r="CM605" s="24" t="str">
        <f>IF(BM605&gt;0,WORKDAY(BK605,10),"-")</f>
        <v>-</v>
      </c>
      <c r="CN605" s="54"/>
      <c r="CO605" s="117"/>
      <c r="CP605" s="175"/>
      <c r="CQ605" s="24">
        <f>WORKDAY(CL605,10)</f>
        <v>44250</v>
      </c>
      <c r="CR605" s="24" t="str">
        <f>IF(CO605&gt;0,WORKDAY(CM605,10),"-")</f>
        <v>-</v>
      </c>
      <c r="CS605" s="54"/>
      <c r="CT605" s="5"/>
      <c r="CU605" s="24" t="str">
        <f>IF(CT605&gt;0,WORKDAY(CQ605,10),"-")</f>
        <v>-</v>
      </c>
      <c r="CV605" s="24" t="str">
        <f>IF(CT605&gt;0,WORKDAY(CR605,10),"-")</f>
        <v>-</v>
      </c>
      <c r="CW605" s="54"/>
      <c r="CX605" s="5"/>
      <c r="CY605" s="34"/>
      <c r="CZ605" s="24" t="str">
        <f>IF(CX605&gt;0,WORKDAY(CU605,10),"-")</f>
        <v>-</v>
      </c>
      <c r="DA605" s="24" t="str">
        <f>IF(CX605&gt;0,WORKDAY(CV605,10),"-")</f>
        <v>-</v>
      </c>
      <c r="DB605" s="24"/>
      <c r="DC605" s="5"/>
      <c r="DD605" s="24" t="str">
        <f>IF(DC605&gt;0,WORKDAY(CZ605,10),"-")</f>
        <v>-</v>
      </c>
      <c r="DE605" s="24" t="str">
        <f>IF(DC605&gt;0,WORKDAY(DA605,10),"-")</f>
        <v>-</v>
      </c>
      <c r="DF605" s="5"/>
      <c r="DG605" s="5"/>
      <c r="DH605" s="54"/>
      <c r="DI605" s="24" t="str">
        <f>IF(DG605&gt;0,WORKDAY(DD605,10),"-")</f>
        <v>-</v>
      </c>
      <c r="DJ605" s="24" t="str">
        <f>IF(DG605&gt;0,WORKDAY(DE605,10),"-")</f>
        <v>-</v>
      </c>
      <c r="DK605" s="5"/>
      <c r="DL605" s="5"/>
      <c r="DM605" s="24" t="str">
        <f>IF(DL605&gt;0,WORKDAY(DI605,10),"-")</f>
        <v>-</v>
      </c>
      <c r="DN605" s="24" t="str">
        <f>IF(DL605&gt;0,WORKDAY(DJ605,10),"-")</f>
        <v>-</v>
      </c>
      <c r="DO605" s="5"/>
      <c r="DP605" s="5"/>
      <c r="DQ605" s="54"/>
      <c r="DR605" s="24" t="str">
        <f>IF(DP605&gt;0,WORKDAY(DM605,10),"-")</f>
        <v>-</v>
      </c>
      <c r="DS605" s="24" t="str">
        <f>IF(DP605&gt;0,WORKDAY(DN605,10),"-")</f>
        <v>-</v>
      </c>
      <c r="DT605" s="5"/>
      <c r="DU605" s="5"/>
      <c r="DV605" s="24" t="str">
        <f>IF(DU605&gt;0,WORKDAY(DR605,10),"-")</f>
        <v>-</v>
      </c>
      <c r="DW605" s="24" t="str">
        <f>IF(DU605&gt;0,WORKDAY(DS605,10),"-")</f>
        <v>-</v>
      </c>
      <c r="DX605" s="5"/>
      <c r="DY605" s="5"/>
      <c r="DZ605" s="54"/>
      <c r="EA605" s="24" t="str">
        <f>IF(DY605&gt;0,WORKDAY(DV605,10),"-")</f>
        <v>-</v>
      </c>
      <c r="EB605" s="24" t="str">
        <f>IF(DY605&gt;0,WORKDAY(DW605,10),"-")</f>
        <v>-</v>
      </c>
      <c r="EC605" s="5"/>
      <c r="ED605" s="5"/>
      <c r="EE605" s="24" t="str">
        <f>IF(ED605&gt;0,WORKDAY(EA605,10),"-")</f>
        <v>-</v>
      </c>
      <c r="EF605" s="24" t="str">
        <f>IF(ED605&gt;0,WORKDAY(EB605,10),"-")</f>
        <v>-</v>
      </c>
      <c r="EG605" s="5"/>
      <c r="EH605" s="5"/>
      <c r="EI605" s="54"/>
      <c r="EJ605" s="24" t="str">
        <f>IF(EH605&gt;0,WORKDAY(EE605,10),"-")</f>
        <v>-</v>
      </c>
      <c r="EK605" s="24" t="str">
        <f>IF(EH605&gt;0,WORKDAY(EF605,10),"-")</f>
        <v>-</v>
      </c>
      <c r="EL605" s="5"/>
      <c r="EM605" s="5"/>
      <c r="EN605" s="24" t="str">
        <f>IF(EM605&gt;0,WORKDAY(EJ605,10),"-")</f>
        <v>-</v>
      </c>
      <c r="EO605" s="24" t="str">
        <f>IF(EM605&gt;0,WORKDAY(EK605,10),"-")</f>
        <v>-</v>
      </c>
      <c r="EP605" s="5"/>
      <c r="EQ605" s="5"/>
      <c r="ER605" s="54"/>
      <c r="ES605" s="54"/>
      <c r="ET605" s="54"/>
      <c r="EU605" s="54"/>
      <c r="EV605" s="54"/>
      <c r="EW605" s="24"/>
      <c r="EX605" s="24"/>
      <c r="EY605" s="167"/>
      <c r="EZ605" s="167"/>
      <c r="FA605" s="193"/>
      <c r="FB605" s="24">
        <v>44251</v>
      </c>
      <c r="FC605" s="24">
        <f ca="1">IF(BK605&gt;0,IF(DC605&gt;0,WORKDAY(DB605,20),IF(CT605&gt;0,WORKDAY(CS605,30),IF(CO605&gt;0,WORKDAY(CN605,40),FB605))),"-")</f>
        <v>44251</v>
      </c>
      <c r="FD605" s="5"/>
      <c r="FE605" s="5"/>
      <c r="FF605" s="24" t="str">
        <f>IF(FE605&gt;0,WORKDAY(FB605,10),"-")</f>
        <v>-</v>
      </c>
      <c r="FG605" s="24" t="str">
        <f>IF(FE605&gt;0,WORKDAY(FC605,10),"-")</f>
        <v>-</v>
      </c>
      <c r="FH605" s="5"/>
      <c r="FI605" s="5"/>
      <c r="FJ605" s="34"/>
      <c r="FK605" s="24">
        <f t="shared" si="580"/>
        <v>44279</v>
      </c>
      <c r="FL605" s="24">
        <f>FK605</f>
        <v>44279</v>
      </c>
      <c r="FM605" s="5"/>
      <c r="FN605" s="5"/>
      <c r="FO605" s="24" t="str">
        <f>IF(FN605&gt;0,WORKDAY(FK605,10),"-")</f>
        <v>-</v>
      </c>
      <c r="FP605" s="24" t="str">
        <f>IF(FN605&gt;0,WORKDAY(FL605,10),"-")</f>
        <v>-</v>
      </c>
      <c r="FQ605" s="5"/>
      <c r="FR605" s="5"/>
      <c r="FS605" s="54"/>
      <c r="FT605" s="24">
        <f t="shared" si="581"/>
        <v>44307</v>
      </c>
      <c r="FU605" s="24">
        <f>FT605</f>
        <v>44307</v>
      </c>
      <c r="FV605" s="5"/>
      <c r="FW605" s="5"/>
      <c r="FX605" s="24" t="str">
        <f>IF(FW605&gt;0,WORKDAY(FT605,10),"-")</f>
        <v>-</v>
      </c>
      <c r="FY605" s="24" t="str">
        <f>IF(FW605&gt;0,WORKDAY(FU605,10),"-")</f>
        <v>-</v>
      </c>
      <c r="FZ605" s="5"/>
      <c r="GA605" s="5"/>
      <c r="GB605" s="54"/>
      <c r="GC605" s="54"/>
      <c r="GD605" s="54"/>
      <c r="GE605" s="54"/>
      <c r="GF605" s="54"/>
      <c r="GG605" s="54"/>
      <c r="GH605" s="54"/>
      <c r="GI605" s="54"/>
      <c r="GJ605" s="54"/>
      <c r="GK605" s="54"/>
      <c r="GL605" s="54"/>
      <c r="GM605" s="54"/>
      <c r="GN605" s="54"/>
      <c r="GO605" s="54"/>
      <c r="GP605" s="54"/>
      <c r="GQ605" s="54"/>
      <c r="GR605" s="54"/>
      <c r="GS605" s="54"/>
      <c r="GT605" s="54"/>
      <c r="GU605" s="54"/>
      <c r="GV605" s="54"/>
      <c r="GW605" s="54"/>
      <c r="GX605" s="54"/>
      <c r="GY605" s="54"/>
      <c r="GZ605" s="193"/>
      <c r="HA605" s="54"/>
      <c r="HB605" s="54"/>
      <c r="HC605" s="54"/>
      <c r="HD605" s="34">
        <f t="shared" ca="1" si="551"/>
        <v>1</v>
      </c>
      <c r="HE605" s="25">
        <f t="shared" si="546"/>
        <v>0</v>
      </c>
      <c r="HF605" s="25">
        <f t="shared" ca="1" si="547"/>
        <v>1.5197568389057751E-3</v>
      </c>
      <c r="HG605" s="25">
        <f t="shared" si="548"/>
        <v>0</v>
      </c>
      <c r="HH605" s="25">
        <f t="shared" ca="1" si="549"/>
        <v>2.012072434607646E-3</v>
      </c>
      <c r="HI605" s="25"/>
      <c r="HJ605" s="25"/>
      <c r="HK605" s="5"/>
      <c r="HL605" s="24" t="str">
        <f t="shared" ca="1" si="568"/>
        <v>-</v>
      </c>
      <c r="HM605" s="6"/>
      <c r="HO605" s="204" t="str">
        <f t="shared" si="552"/>
        <v>не выгружено A1</v>
      </c>
      <c r="HP605" s="204" t="str">
        <f t="shared" si="553"/>
        <v>не выгружено 00</v>
      </c>
      <c r="HQ605" s="182" t="str">
        <f t="shared" si="554"/>
        <v>не выгружено A1</v>
      </c>
      <c r="HR605" s="182" t="str">
        <f t="shared" si="555"/>
        <v>не выгружено A1</v>
      </c>
      <c r="HS605" s="182" t="b">
        <f t="shared" si="556"/>
        <v>0</v>
      </c>
      <c r="HT605" s="182" t="str">
        <f t="shared" si="557"/>
        <v>не выгружено A1</v>
      </c>
      <c r="HU605" s="182" t="str">
        <f t="shared" si="558"/>
        <v>не выгружено A1</v>
      </c>
      <c r="HV605" s="191" t="str">
        <f t="shared" si="559"/>
        <v>не выгружено A1</v>
      </c>
      <c r="HW605" s="184" t="str">
        <f t="shared" si="560"/>
        <v>не выгружено A1</v>
      </c>
      <c r="HX605" s="191" t="str">
        <f t="shared" si="561"/>
        <v>не выгружено A1</v>
      </c>
      <c r="HY605" s="183"/>
      <c r="HZ605" s="182" t="str">
        <f t="shared" si="562"/>
        <v>не выгружено</v>
      </c>
      <c r="IA605" s="182" t="str">
        <f t="shared" si="563"/>
        <v>A1</v>
      </c>
      <c r="IB605" s="182" t="str">
        <f t="shared" si="564"/>
        <v>не выгружено</v>
      </c>
      <c r="IC605" s="182" t="str">
        <f t="shared" si="565"/>
        <v>A1</v>
      </c>
      <c r="ID605" s="182" t="str">
        <f t="shared" si="566"/>
        <v>A1</v>
      </c>
      <c r="IE605" s="185" t="str">
        <f t="shared" si="567"/>
        <v>выгрузить A1</v>
      </c>
      <c r="IF605" s="135" t="s">
        <v>705</v>
      </c>
      <c r="IG605" s="181">
        <v>1</v>
      </c>
    </row>
    <row r="606" spans="1:289" s="57" customFormat="1" ht="42.75" hidden="1" customHeight="1">
      <c r="A606" s="6"/>
      <c r="B606" s="19" t="s">
        <v>156</v>
      </c>
      <c r="C606" s="19" t="s">
        <v>157</v>
      </c>
      <c r="D606" s="5"/>
      <c r="E606" s="5"/>
      <c r="F606" s="5"/>
      <c r="G606" s="5"/>
      <c r="H606" s="5" t="s">
        <v>727</v>
      </c>
      <c r="I606" s="5" t="s">
        <v>736</v>
      </c>
      <c r="J606" s="5"/>
      <c r="K606" s="5"/>
      <c r="L606" s="5"/>
      <c r="M606" s="5"/>
      <c r="N606" s="5"/>
      <c r="O606" s="5"/>
      <c r="P606" s="5" t="s">
        <v>375</v>
      </c>
      <c r="Q606" s="5" t="s">
        <v>376</v>
      </c>
      <c r="R606" s="5" t="s">
        <v>209</v>
      </c>
      <c r="S606" s="5" t="s">
        <v>543</v>
      </c>
      <c r="T606" s="5" t="s">
        <v>370</v>
      </c>
      <c r="U606" s="5" t="s">
        <v>158</v>
      </c>
      <c r="V606" s="5"/>
      <c r="W606" s="19" t="str">
        <f>CONCATENATE(X606,"-",Y606,"-",Z606,AA606,,AB606,"-",AC606)</f>
        <v>0-54-JSCP-5301</v>
      </c>
      <c r="X606" s="19">
        <v>0</v>
      </c>
      <c r="Y606" s="19">
        <v>54</v>
      </c>
      <c r="Z606" s="19" t="s">
        <v>309</v>
      </c>
      <c r="AA606" s="19" t="s">
        <v>314</v>
      </c>
      <c r="AB606" s="19"/>
      <c r="AC606" s="19" t="s">
        <v>757</v>
      </c>
      <c r="AD606" s="5"/>
      <c r="AE606" s="19">
        <v>4</v>
      </c>
      <c r="AF606" s="19" t="s">
        <v>180</v>
      </c>
      <c r="AG606" s="19" t="s">
        <v>166</v>
      </c>
      <c r="AH606" s="19">
        <v>537</v>
      </c>
      <c r="AI606" s="19" t="s">
        <v>222</v>
      </c>
      <c r="AJ606" s="5"/>
      <c r="AK606" s="5"/>
      <c r="AL606" s="5" t="s">
        <v>121</v>
      </c>
      <c r="AM606" s="5"/>
      <c r="AN606" s="5" t="s">
        <v>546</v>
      </c>
      <c r="AO606" s="5" t="str">
        <f>CONCATENATE("0055-",B606,"-",C606,"-","4",".",AE606,".",AF606,".",AG606,".",AH606,"-",AL606,".",AN606,"-",AI606)</f>
        <v>0055-CPC-GA1-4.4.3.30.537-ATH2.JH-0006</v>
      </c>
      <c r="AP606" s="5" t="str">
        <f>CONCATENATE("0055-",B606,"-",C606,"-","4",".",AE606,".",AF606,".",AG606,".",AH606,"-",AL606,"-",AN606,"-",AI606,"_",BD606,"_",U606)</f>
        <v>0055-CPC-GA1-4.4.3.30.537-ATH2-JH-0006_-_ER</v>
      </c>
      <c r="AQ606" s="13" t="s">
        <v>328</v>
      </c>
      <c r="AR606" s="13" t="s">
        <v>679</v>
      </c>
      <c r="AS606" s="13"/>
      <c r="AT606" s="13"/>
      <c r="AU606" s="13" t="s">
        <v>286</v>
      </c>
      <c r="AV606" s="13" t="s">
        <v>287</v>
      </c>
      <c r="AW606" s="227" t="str">
        <f>CONCATENATE(AQ606," ",AS606,CHAR(10),W606,CHAR(10),AU606)</f>
        <v>ESD matrix panel 
0-54-JSCP-5301
Passport</v>
      </c>
      <c r="AX606" s="227" t="str">
        <f>CONCATENATE(AR606," ",AT606,CHAR(10),W606,CHAR(10),AV606)</f>
        <v>Пульт экстренного останова ПАЗ 
0-54-JSCP-5301
Паспорт</v>
      </c>
      <c r="AY606" s="5"/>
      <c r="AZ606" s="5" t="s">
        <v>490</v>
      </c>
      <c r="BA606" s="5" t="s">
        <v>489</v>
      </c>
      <c r="BB606" s="5" t="str">
        <f>IF(FW606&gt;0,"02",IF(FN606&gt;0,"01",IF(FE606&gt;0,"00",IF(EM606&gt;0,"G1",IF(ED606&gt;0,"F1",IF(DU606&gt;0,"E1",IF(DL606&gt;0,"D1",IF(DC606&gt;0,"C1",IF(CT606&gt;0,"B1",IF(BM606&gt;0,"A1","-"))))))))))</f>
        <v>-</v>
      </c>
      <c r="BC606" s="167" t="str">
        <f t="shared" si="579"/>
        <v>-</v>
      </c>
      <c r="BD606" s="5" t="str">
        <f t="shared" si="578"/>
        <v>-</v>
      </c>
      <c r="BE606" s="5"/>
      <c r="BF606" s="5"/>
      <c r="BG606" s="12"/>
      <c r="BH606" s="5"/>
      <c r="BI606" s="5"/>
      <c r="BJ606" s="54">
        <f>FB606-(28+15)</f>
        <v>44227</v>
      </c>
      <c r="BK606" s="54">
        <f ca="1">IF(BM606&gt;0,BL606,IF(BJ606&lt;TODAY(),WORKDAY(TODAY(),10),BJ606))</f>
        <v>44294</v>
      </c>
      <c r="BL606" s="54"/>
      <c r="BM606" s="5"/>
      <c r="BN606" s="167"/>
      <c r="BO606" s="167"/>
      <c r="BP606" s="167"/>
      <c r="BQ606" s="167"/>
      <c r="BR606" s="157"/>
      <c r="BS606" s="157"/>
      <c r="BT606" s="157"/>
      <c r="BU606" s="157"/>
      <c r="BV606" s="157"/>
      <c r="BW606" s="147"/>
      <c r="BX606" s="147"/>
      <c r="BY606" s="147"/>
      <c r="BZ606" s="147"/>
      <c r="CA606" s="147"/>
      <c r="CB606" s="125"/>
      <c r="CC606" s="125"/>
      <c r="CD606" s="125"/>
      <c r="CE606" s="125"/>
      <c r="CF606" s="125"/>
      <c r="CG606" s="125"/>
      <c r="CH606" s="125"/>
      <c r="CI606" s="125"/>
      <c r="CJ606" s="125"/>
      <c r="CK606" s="125"/>
      <c r="CL606" s="24">
        <f>WORKDAY(BJ606,20)</f>
        <v>44253</v>
      </c>
      <c r="CM606" s="24" t="str">
        <f>IF(BM606&gt;0,WORKDAY(BK606,10),"-")</f>
        <v>-</v>
      </c>
      <c r="CN606" s="54"/>
      <c r="CO606" s="117"/>
      <c r="CP606" s="34">
        <v>3</v>
      </c>
      <c r="CQ606" s="24">
        <f>WORKDAY(CL606,10)</f>
        <v>44267</v>
      </c>
      <c r="CR606" s="24" t="str">
        <f>IF(CO606&gt;0,WORKDAY(CM606,10),"-")</f>
        <v>-</v>
      </c>
      <c r="CS606" s="54"/>
      <c r="CT606" s="5"/>
      <c r="CU606" s="24" t="str">
        <f>IF(CT606&gt;0,WORKDAY(CQ606,10),"-")</f>
        <v>-</v>
      </c>
      <c r="CV606" s="24" t="str">
        <f>IF(CT606&gt;0,WORKDAY(CR606,10),"-")</f>
        <v>-</v>
      </c>
      <c r="CW606" s="54"/>
      <c r="CX606" s="5"/>
      <c r="CY606" s="34"/>
      <c r="CZ606" s="24" t="str">
        <f>IF(CX606&gt;0,WORKDAY(CU606,10),"-")</f>
        <v>-</v>
      </c>
      <c r="DA606" s="24" t="str">
        <f>IF(CX606&gt;0,WORKDAY(CV606,10),"-")</f>
        <v>-</v>
      </c>
      <c r="DB606" s="24"/>
      <c r="DC606" s="5"/>
      <c r="DD606" s="24" t="str">
        <f>IF(DC606&gt;0,WORKDAY(CZ606,10),"-")</f>
        <v>-</v>
      </c>
      <c r="DE606" s="24" t="str">
        <f>IF(DC606&gt;0,WORKDAY(DA606,10),"-")</f>
        <v>-</v>
      </c>
      <c r="DF606" s="5"/>
      <c r="DG606" s="5"/>
      <c r="DH606" s="54"/>
      <c r="DI606" s="24" t="str">
        <f>IF(DG606&gt;0,WORKDAY(DD606,10),"-")</f>
        <v>-</v>
      </c>
      <c r="DJ606" s="24" t="str">
        <f>IF(DG606&gt;0,WORKDAY(DE606,10),"-")</f>
        <v>-</v>
      </c>
      <c r="DK606" s="5"/>
      <c r="DL606" s="5"/>
      <c r="DM606" s="24" t="str">
        <f>IF(DL606&gt;0,WORKDAY(DI606,10),"-")</f>
        <v>-</v>
      </c>
      <c r="DN606" s="24" t="str">
        <f>IF(DL606&gt;0,WORKDAY(DJ606,10),"-")</f>
        <v>-</v>
      </c>
      <c r="DO606" s="5"/>
      <c r="DP606" s="5"/>
      <c r="DQ606" s="54"/>
      <c r="DR606" s="24" t="str">
        <f>IF(DP606&gt;0,WORKDAY(DM606,10),"-")</f>
        <v>-</v>
      </c>
      <c r="DS606" s="24" t="str">
        <f>IF(DP606&gt;0,WORKDAY(DN606,10),"-")</f>
        <v>-</v>
      </c>
      <c r="DT606" s="5"/>
      <c r="DU606" s="5"/>
      <c r="DV606" s="24" t="str">
        <f>IF(DU606&gt;0,WORKDAY(DR606,10),"-")</f>
        <v>-</v>
      </c>
      <c r="DW606" s="24" t="str">
        <f>IF(DU606&gt;0,WORKDAY(DS606,10),"-")</f>
        <v>-</v>
      </c>
      <c r="DX606" s="5"/>
      <c r="DY606" s="5"/>
      <c r="DZ606" s="54"/>
      <c r="EA606" s="24" t="str">
        <f>IF(DY606&gt;0,WORKDAY(DV606,10),"-")</f>
        <v>-</v>
      </c>
      <c r="EB606" s="24" t="str">
        <f>IF(DY606&gt;0,WORKDAY(DW606,10),"-")</f>
        <v>-</v>
      </c>
      <c r="EC606" s="5"/>
      <c r="ED606" s="5"/>
      <c r="EE606" s="24" t="str">
        <f>IF(ED606&gt;0,WORKDAY(EA606,10),"-")</f>
        <v>-</v>
      </c>
      <c r="EF606" s="24" t="str">
        <f>IF(ED606&gt;0,WORKDAY(EB606,10),"-")</f>
        <v>-</v>
      </c>
      <c r="EG606" s="5"/>
      <c r="EH606" s="5"/>
      <c r="EI606" s="54"/>
      <c r="EJ606" s="24" t="str">
        <f>IF(EH606&gt;0,WORKDAY(EE606,10),"-")</f>
        <v>-</v>
      </c>
      <c r="EK606" s="24" t="str">
        <f>IF(EH606&gt;0,WORKDAY(EF606,10),"-")</f>
        <v>-</v>
      </c>
      <c r="EL606" s="5"/>
      <c r="EM606" s="5"/>
      <c r="EN606" s="24" t="str">
        <f>IF(EM606&gt;0,WORKDAY(EJ606,10),"-")</f>
        <v>-</v>
      </c>
      <c r="EO606" s="24" t="str">
        <f>IF(EM606&gt;0,WORKDAY(EK606,10),"-")</f>
        <v>-</v>
      </c>
      <c r="EP606" s="5"/>
      <c r="EQ606" s="5"/>
      <c r="ER606" s="54"/>
      <c r="ES606" s="54"/>
      <c r="ET606" s="54"/>
      <c r="EU606" s="54"/>
      <c r="EV606" s="54"/>
      <c r="EW606" s="24"/>
      <c r="EX606" s="24"/>
      <c r="EY606" s="167"/>
      <c r="EZ606" s="167"/>
      <c r="FA606" s="193"/>
      <c r="FB606" s="24">
        <v>44270</v>
      </c>
      <c r="FC606" s="24">
        <f ca="1">IF(BK606&gt;0,IF(DC606&gt;0,WORKDAY(DB606,20),IF(CT606&gt;0,WORKDAY(CS606,30),IF(CO606&gt;0,WORKDAY(CN606,40),FB606))),"-")</f>
        <v>44270</v>
      </c>
      <c r="FD606" s="5"/>
      <c r="FE606" s="5"/>
      <c r="FF606" s="24" t="str">
        <f>IF(FE606&gt;0,WORKDAY(FB606,10),"-")</f>
        <v>-</v>
      </c>
      <c r="FG606" s="24" t="str">
        <f>IF(FE606&gt;0,WORKDAY(FC606,10),"-")</f>
        <v>-</v>
      </c>
      <c r="FH606" s="5"/>
      <c r="FI606" s="5"/>
      <c r="FJ606" s="34"/>
      <c r="FK606" s="24"/>
      <c r="FL606" s="24">
        <f>FK606</f>
        <v>0</v>
      </c>
      <c r="FM606" s="5"/>
      <c r="FN606" s="5"/>
      <c r="FO606" s="24" t="str">
        <f>IF(FN606&gt;0,WORKDAY(FK606,10),"-")</f>
        <v>-</v>
      </c>
      <c r="FP606" s="24" t="str">
        <f>IF(FN606&gt;0,WORKDAY(FL606,10),"-")</f>
        <v>-</v>
      </c>
      <c r="FQ606" s="5"/>
      <c r="FR606" s="5"/>
      <c r="FS606" s="54"/>
      <c r="FT606" s="24"/>
      <c r="FU606" s="24">
        <f>FT606</f>
        <v>0</v>
      </c>
      <c r="FV606" s="5"/>
      <c r="FW606" s="5"/>
      <c r="FX606" s="24" t="str">
        <f>IF(FW606&gt;0,WORKDAY(FT606,10),"-")</f>
        <v>-</v>
      </c>
      <c r="FY606" s="24" t="str">
        <f>IF(FW606&gt;0,WORKDAY(FU606,10),"-")</f>
        <v>-</v>
      </c>
      <c r="FZ606" s="5"/>
      <c r="GA606" s="5"/>
      <c r="GB606" s="54"/>
      <c r="GC606" s="54"/>
      <c r="GD606" s="54"/>
      <c r="GE606" s="54"/>
      <c r="GF606" s="54"/>
      <c r="GG606" s="54"/>
      <c r="GH606" s="54"/>
      <c r="GI606" s="54"/>
      <c r="GJ606" s="54"/>
      <c r="GK606" s="54"/>
      <c r="GL606" s="54"/>
      <c r="GM606" s="54"/>
      <c r="GN606" s="54"/>
      <c r="GO606" s="54"/>
      <c r="GP606" s="54"/>
      <c r="GQ606" s="54"/>
      <c r="GR606" s="54"/>
      <c r="GS606" s="54"/>
      <c r="GT606" s="54"/>
      <c r="GU606" s="54"/>
      <c r="GV606" s="54"/>
      <c r="GW606" s="54"/>
      <c r="GX606" s="54"/>
      <c r="GY606" s="54"/>
      <c r="GZ606" s="193"/>
      <c r="HA606" s="54"/>
      <c r="HB606" s="54"/>
      <c r="HC606" s="54"/>
      <c r="HD606" s="34">
        <f t="shared" ca="1" si="551"/>
        <v>1</v>
      </c>
      <c r="HE606" s="25">
        <f t="shared" si="546"/>
        <v>0</v>
      </c>
      <c r="HF606" s="25">
        <f t="shared" ca="1" si="547"/>
        <v>1.5197568389057751E-3</v>
      </c>
      <c r="HG606" s="25">
        <f t="shared" si="548"/>
        <v>0</v>
      </c>
      <c r="HH606" s="25">
        <f t="shared" ca="1" si="549"/>
        <v>2.012072434607646E-3</v>
      </c>
      <c r="HI606" s="25"/>
      <c r="HJ606" s="25"/>
      <c r="HK606" s="5"/>
      <c r="HL606" s="24" t="str">
        <f t="shared" ca="1" si="568"/>
        <v>-</v>
      </c>
      <c r="HM606" s="6"/>
      <c r="HO606" s="204" t="str">
        <f t="shared" si="552"/>
        <v>не выгружено A1</v>
      </c>
      <c r="HP606" s="204" t="str">
        <f t="shared" si="553"/>
        <v>не выгружено 00</v>
      </c>
      <c r="HQ606" s="182" t="str">
        <f t="shared" si="554"/>
        <v>не выгружено A1</v>
      </c>
      <c r="HR606" s="182" t="str">
        <f t="shared" si="555"/>
        <v>не выгружено A1</v>
      </c>
      <c r="HS606" s="182" t="b">
        <f t="shared" si="556"/>
        <v>0</v>
      </c>
      <c r="HT606" s="182" t="str">
        <f t="shared" si="557"/>
        <v>не выгружено A1</v>
      </c>
      <c r="HU606" s="182" t="str">
        <f t="shared" si="558"/>
        <v>не выгружено A1</v>
      </c>
      <c r="HV606" s="191" t="str">
        <f t="shared" si="559"/>
        <v>не выгружено A1</v>
      </c>
      <c r="HW606" s="184" t="str">
        <f t="shared" si="560"/>
        <v>не выгружено A1</v>
      </c>
      <c r="HX606" s="191" t="str">
        <f t="shared" si="561"/>
        <v>не выгружено A1</v>
      </c>
      <c r="HY606" s="183"/>
      <c r="HZ606" s="182" t="str">
        <f t="shared" si="562"/>
        <v>не выгружено</v>
      </c>
      <c r="IA606" s="182" t="str">
        <f t="shared" si="563"/>
        <v>A1</v>
      </c>
      <c r="IB606" s="182" t="str">
        <f t="shared" si="564"/>
        <v>не выгружено</v>
      </c>
      <c r="IC606" s="182" t="str">
        <f t="shared" si="565"/>
        <v>A1</v>
      </c>
      <c r="ID606" s="182" t="str">
        <f t="shared" si="566"/>
        <v>A1</v>
      </c>
      <c r="IE606" s="185" t="str">
        <f t="shared" si="567"/>
        <v>выгрузить A1</v>
      </c>
      <c r="IF606" s="135" t="s">
        <v>705</v>
      </c>
      <c r="IG606" s="181">
        <v>1</v>
      </c>
    </row>
    <row r="607" spans="1:289" s="87" customFormat="1" ht="15" hidden="1" customHeight="1">
      <c r="A607" s="17"/>
      <c r="B607" s="20"/>
      <c r="C607" s="20"/>
      <c r="D607" s="18"/>
      <c r="E607" s="18"/>
      <c r="F607" s="18"/>
      <c r="G607" s="18"/>
      <c r="H607" s="18"/>
      <c r="I607" s="18"/>
      <c r="J607" s="18"/>
      <c r="K607" s="18"/>
      <c r="L607" s="18"/>
      <c r="M607" s="18"/>
      <c r="N607" s="18"/>
      <c r="O607" s="18"/>
      <c r="P607" s="18"/>
      <c r="Q607" s="18"/>
      <c r="R607" s="18"/>
      <c r="S607" s="18"/>
      <c r="T607" s="18"/>
      <c r="U607" s="18"/>
      <c r="V607" s="18"/>
      <c r="W607" s="20"/>
      <c r="X607" s="20"/>
      <c r="Y607" s="20"/>
      <c r="Z607" s="20"/>
      <c r="AA607" s="20"/>
      <c r="AB607" s="20"/>
      <c r="AC607" s="20"/>
      <c r="AD607" s="18"/>
      <c r="AE607" s="20"/>
      <c r="AF607" s="20"/>
      <c r="AG607" s="20"/>
      <c r="AH607" s="20"/>
      <c r="AI607" s="20"/>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71"/>
      <c r="BO607" s="171"/>
      <c r="BP607" s="171"/>
      <c r="BQ607" s="171"/>
      <c r="BR607" s="161"/>
      <c r="BS607" s="161"/>
      <c r="BT607" s="161"/>
      <c r="BU607" s="161"/>
      <c r="BV607" s="161"/>
      <c r="BW607" s="151"/>
      <c r="BX607" s="151"/>
      <c r="BY607" s="151"/>
      <c r="BZ607" s="151"/>
      <c r="CA607" s="151"/>
      <c r="CB607" s="129"/>
      <c r="CC607" s="129"/>
      <c r="CD607" s="129"/>
      <c r="CE607" s="129"/>
      <c r="CF607" s="129"/>
      <c r="CG607" s="129"/>
      <c r="CH607" s="129"/>
      <c r="CI607" s="129"/>
      <c r="CJ607" s="129"/>
      <c r="CK607" s="129"/>
      <c r="CL607" s="18"/>
      <c r="CM607" s="18"/>
      <c r="CN607" s="18"/>
      <c r="CO607" s="118"/>
      <c r="CP607" s="48"/>
      <c r="CQ607" s="18"/>
      <c r="CR607" s="18"/>
      <c r="CS607" s="18"/>
      <c r="CT607" s="18"/>
      <c r="CU607" s="18"/>
      <c r="CV607" s="18"/>
      <c r="CW607" s="18"/>
      <c r="CX607" s="18"/>
      <c r="CY607" s="34"/>
      <c r="CZ607" s="18"/>
      <c r="DA607" s="18"/>
      <c r="DB607" s="18"/>
      <c r="DC607" s="18"/>
      <c r="DD607" s="18"/>
      <c r="DE607" s="18"/>
      <c r="DF607" s="18"/>
      <c r="DG607" s="18"/>
      <c r="DH607" s="45"/>
      <c r="DI607" s="18"/>
      <c r="DJ607" s="18"/>
      <c r="DK607" s="18"/>
      <c r="DL607" s="18"/>
      <c r="DM607" s="18"/>
      <c r="DN607" s="18"/>
      <c r="DO607" s="18"/>
      <c r="DP607" s="18"/>
      <c r="DQ607" s="45"/>
      <c r="DR607" s="18"/>
      <c r="DS607" s="18"/>
      <c r="DT607" s="18"/>
      <c r="DU607" s="18"/>
      <c r="DV607" s="18"/>
      <c r="DW607" s="18"/>
      <c r="DX607" s="18"/>
      <c r="DY607" s="18"/>
      <c r="DZ607" s="45"/>
      <c r="EA607" s="18"/>
      <c r="EB607" s="18"/>
      <c r="EC607" s="18"/>
      <c r="ED607" s="18"/>
      <c r="EE607" s="18"/>
      <c r="EF607" s="18"/>
      <c r="EG607" s="18"/>
      <c r="EH607" s="18"/>
      <c r="EI607" s="45"/>
      <c r="EJ607" s="18"/>
      <c r="EK607" s="18"/>
      <c r="EL607" s="18"/>
      <c r="EM607" s="18"/>
      <c r="EN607" s="18"/>
      <c r="EO607" s="18"/>
      <c r="EP607" s="18"/>
      <c r="EQ607" s="18"/>
      <c r="ER607" s="45"/>
      <c r="ES607" s="110"/>
      <c r="ET607" s="110"/>
      <c r="EU607" s="110"/>
      <c r="EV607" s="110"/>
      <c r="EW607" s="192"/>
      <c r="EX607" s="192"/>
      <c r="EY607" s="192"/>
      <c r="EZ607" s="192"/>
      <c r="FA607" s="199"/>
      <c r="FB607" s="18"/>
      <c r="FC607" s="18"/>
      <c r="FD607" s="18"/>
      <c r="FE607" s="18"/>
      <c r="FF607" s="18"/>
      <c r="FG607" s="18"/>
      <c r="FH607" s="18"/>
      <c r="FI607" s="18"/>
      <c r="FJ607" s="34"/>
      <c r="FK607" s="18"/>
      <c r="FL607" s="18"/>
      <c r="FM607" s="18"/>
      <c r="FN607" s="18"/>
      <c r="FO607" s="18"/>
      <c r="FP607" s="18"/>
      <c r="FQ607" s="18"/>
      <c r="FR607" s="18"/>
      <c r="FS607" s="45"/>
      <c r="FT607" s="18"/>
      <c r="FU607" s="18"/>
      <c r="FV607" s="18"/>
      <c r="FW607" s="18"/>
      <c r="FX607" s="18"/>
      <c r="FY607" s="18"/>
      <c r="FZ607" s="18"/>
      <c r="GA607" s="18"/>
      <c r="GB607" s="45"/>
      <c r="GC607" s="110"/>
      <c r="GD607" s="110"/>
      <c r="GE607" s="110"/>
      <c r="GF607" s="110"/>
      <c r="GG607" s="110"/>
      <c r="GH607" s="110"/>
      <c r="GI607" s="110"/>
      <c r="GJ607" s="110"/>
      <c r="GK607" s="110"/>
      <c r="GL607" s="110"/>
      <c r="GM607" s="110"/>
      <c r="GN607" s="110"/>
      <c r="GO607" s="110"/>
      <c r="GP607" s="110"/>
      <c r="GQ607" s="110"/>
      <c r="GR607" s="110"/>
      <c r="GS607" s="110"/>
      <c r="GT607" s="110"/>
      <c r="GU607" s="110"/>
      <c r="GV607" s="110"/>
      <c r="GW607" s="110"/>
      <c r="GX607" s="110"/>
      <c r="GY607" s="45"/>
      <c r="GZ607" s="199"/>
      <c r="HA607" s="110"/>
      <c r="HB607" s="110"/>
      <c r="HC607" s="110"/>
      <c r="HD607" s="34">
        <f t="shared" si="551"/>
        <v>0</v>
      </c>
      <c r="HE607" s="25">
        <f t="shared" si="546"/>
        <v>0</v>
      </c>
      <c r="HF607" s="25">
        <f t="shared" si="547"/>
        <v>0</v>
      </c>
      <c r="HG607" s="25">
        <f t="shared" si="548"/>
        <v>0</v>
      </c>
      <c r="HH607" s="25">
        <f t="shared" si="549"/>
        <v>0</v>
      </c>
      <c r="HI607" s="25"/>
      <c r="HJ607" s="18"/>
      <c r="HK607" s="18"/>
      <c r="HL607" s="24" t="str">
        <f t="shared" si="568"/>
        <v>-</v>
      </c>
      <c r="HM607" s="107"/>
      <c r="HN607" s="85"/>
      <c r="HO607" s="204" t="str">
        <f t="shared" si="552"/>
        <v>---/---</v>
      </c>
      <c r="HP607" s="204" t="str">
        <f t="shared" si="553"/>
        <v>---/---</v>
      </c>
      <c r="HQ607" s="182" t="str">
        <f t="shared" si="554"/>
        <v>---/---</v>
      </c>
      <c r="HR607" s="182" t="str">
        <f t="shared" si="555"/>
        <v>---/---</v>
      </c>
      <c r="HS607" s="182" t="b">
        <f t="shared" si="556"/>
        <v>0</v>
      </c>
      <c r="HT607" s="182" t="str">
        <f t="shared" si="557"/>
        <v>---/---</v>
      </c>
      <c r="HU607" s="182" t="str">
        <f t="shared" si="558"/>
        <v>---/---</v>
      </c>
      <c r="HV607" s="191" t="str">
        <f t="shared" si="559"/>
        <v>---/---</v>
      </c>
      <c r="HW607" s="184" t="str">
        <f t="shared" si="560"/>
        <v>---/---</v>
      </c>
      <c r="HX607" s="191" t="str">
        <f t="shared" si="561"/>
        <v>---/---</v>
      </c>
      <c r="HY607" s="183"/>
      <c r="HZ607" s="182" t="str">
        <f t="shared" si="562"/>
        <v>---/---</v>
      </c>
      <c r="IA607" s="182" t="str">
        <f t="shared" si="563"/>
        <v>---/---</v>
      </c>
      <c r="IB607" s="182" t="str">
        <f t="shared" si="564"/>
        <v>---/---</v>
      </c>
      <c r="IC607" s="182" t="str">
        <f t="shared" si="565"/>
        <v>---/---</v>
      </c>
      <c r="ID607" s="182" t="str">
        <f t="shared" si="566"/>
        <v>---/---</v>
      </c>
      <c r="IE607" s="185" t="str">
        <f t="shared" si="567"/>
        <v>---/---</v>
      </c>
      <c r="IF607" s="135" t="s">
        <v>717</v>
      </c>
      <c r="IG607" s="181">
        <v>1</v>
      </c>
      <c r="IH607" s="85"/>
      <c r="II607" s="85"/>
      <c r="IJ607" s="85"/>
      <c r="IK607" s="85"/>
      <c r="IL607" s="85"/>
      <c r="IM607" s="85"/>
      <c r="IN607" s="85"/>
      <c r="IO607" s="85"/>
      <c r="IP607" s="85"/>
      <c r="IQ607" s="85"/>
      <c r="IR607" s="85"/>
      <c r="IS607" s="85"/>
      <c r="IT607" s="85"/>
      <c r="IU607" s="85"/>
      <c r="IV607" s="85"/>
      <c r="IW607" s="85"/>
      <c r="IX607" s="85"/>
      <c r="IY607" s="85"/>
      <c r="IZ607" s="85"/>
      <c r="JA607" s="85"/>
      <c r="JB607" s="85"/>
      <c r="JC607" s="85"/>
      <c r="JD607" s="85"/>
      <c r="JE607" s="85"/>
      <c r="JF607" s="85"/>
      <c r="JG607" s="85"/>
      <c r="JH607" s="85"/>
      <c r="JI607" s="85"/>
      <c r="JJ607" s="85"/>
      <c r="JK607" s="85"/>
      <c r="JL607" s="85"/>
      <c r="JM607" s="85"/>
      <c r="JN607" s="85"/>
      <c r="JO607" s="85"/>
      <c r="JP607" s="85"/>
      <c r="JQ607" s="85"/>
      <c r="JR607" s="85"/>
      <c r="JS607" s="85"/>
      <c r="JT607" s="85"/>
      <c r="JU607" s="85"/>
      <c r="JV607" s="85"/>
      <c r="JW607" s="85"/>
      <c r="JX607" s="85"/>
      <c r="JY607" s="85"/>
      <c r="JZ607" s="85"/>
      <c r="KA607" s="85"/>
      <c r="KB607" s="85"/>
      <c r="KC607" s="85"/>
    </row>
    <row r="608" spans="1:289" s="57" customFormat="1" ht="60" hidden="1" customHeight="1">
      <c r="A608" s="17"/>
      <c r="B608" s="20"/>
      <c r="C608" s="20"/>
      <c r="D608" s="18"/>
      <c r="E608" s="18"/>
      <c r="F608" s="18"/>
      <c r="G608" s="18"/>
      <c r="H608" s="18"/>
      <c r="I608" s="18"/>
      <c r="J608" s="18"/>
      <c r="K608" s="18"/>
      <c r="L608" s="18"/>
      <c r="M608" s="18"/>
      <c r="N608" s="18"/>
      <c r="O608" s="18"/>
      <c r="P608" s="18"/>
      <c r="Q608" s="18"/>
      <c r="R608" s="18"/>
      <c r="S608" s="18"/>
      <c r="T608" s="18"/>
      <c r="U608" s="18"/>
      <c r="V608" s="18"/>
      <c r="W608" s="20"/>
      <c r="X608" s="20"/>
      <c r="Y608" s="20"/>
      <c r="Z608" s="20"/>
      <c r="AA608" s="20"/>
      <c r="AB608" s="20"/>
      <c r="AC608" s="20"/>
      <c r="AD608" s="18"/>
      <c r="AE608" s="20"/>
      <c r="AF608" s="20"/>
      <c r="AG608" s="20"/>
      <c r="AH608" s="20"/>
      <c r="AI608" s="20"/>
      <c r="AJ608" s="18"/>
      <c r="AK608" s="18"/>
      <c r="AL608" s="18"/>
      <c r="AM608" s="18"/>
      <c r="AN608" s="18"/>
      <c r="AO608" s="18"/>
      <c r="AP608" s="18"/>
      <c r="AQ608" s="39" t="s">
        <v>730</v>
      </c>
      <c r="AR608" s="39" t="s">
        <v>739</v>
      </c>
      <c r="AS608" s="39"/>
      <c r="AT608" s="39"/>
      <c r="AU608" s="39" t="s">
        <v>731</v>
      </c>
      <c r="AV608" s="39" t="s">
        <v>740</v>
      </c>
      <c r="AW608" s="39" t="s">
        <v>731</v>
      </c>
      <c r="AX608" s="39" t="s">
        <v>740</v>
      </c>
      <c r="AY608" s="18"/>
      <c r="AZ608" s="18"/>
      <c r="BA608" s="18"/>
      <c r="BB608" s="18"/>
      <c r="BC608" s="18"/>
      <c r="BD608" s="18"/>
      <c r="BE608" s="18"/>
      <c r="BF608" s="18"/>
      <c r="BG608" s="18"/>
      <c r="BH608" s="18"/>
      <c r="BI608" s="18"/>
      <c r="BJ608" s="18"/>
      <c r="BK608" s="18"/>
      <c r="BL608" s="18"/>
      <c r="BM608" s="18"/>
      <c r="BN608" s="171"/>
      <c r="BO608" s="171"/>
      <c r="BP608" s="171"/>
      <c r="BQ608" s="171"/>
      <c r="BR608" s="161"/>
      <c r="BS608" s="161"/>
      <c r="BT608" s="161"/>
      <c r="BU608" s="161"/>
      <c r="BV608" s="161"/>
      <c r="BW608" s="151"/>
      <c r="BX608" s="151"/>
      <c r="BY608" s="151"/>
      <c r="BZ608" s="151"/>
      <c r="CA608" s="151"/>
      <c r="CB608" s="129"/>
      <c r="CC608" s="129"/>
      <c r="CD608" s="129"/>
      <c r="CE608" s="129"/>
      <c r="CF608" s="129"/>
      <c r="CG608" s="129"/>
      <c r="CH608" s="129"/>
      <c r="CI608" s="129"/>
      <c r="CJ608" s="129"/>
      <c r="CK608" s="129"/>
      <c r="CL608" s="18"/>
      <c r="CM608" s="18"/>
      <c r="CN608" s="18"/>
      <c r="CO608" s="118"/>
      <c r="CP608" s="48"/>
      <c r="CQ608" s="18"/>
      <c r="CR608" s="18"/>
      <c r="CS608" s="18"/>
      <c r="CT608" s="18"/>
      <c r="CU608" s="18"/>
      <c r="CV608" s="18"/>
      <c r="CW608" s="18"/>
      <c r="CX608" s="18"/>
      <c r="CY608" s="34"/>
      <c r="CZ608" s="18"/>
      <c r="DA608" s="18"/>
      <c r="DB608" s="18"/>
      <c r="DC608" s="18"/>
      <c r="DD608" s="18"/>
      <c r="DE608" s="18"/>
      <c r="DF608" s="18"/>
      <c r="DG608" s="18"/>
      <c r="DH608" s="45"/>
      <c r="DI608" s="18"/>
      <c r="DJ608" s="18"/>
      <c r="DK608" s="18"/>
      <c r="DL608" s="18"/>
      <c r="DM608" s="18"/>
      <c r="DN608" s="18"/>
      <c r="DO608" s="18"/>
      <c r="DP608" s="18"/>
      <c r="DQ608" s="45"/>
      <c r="DR608" s="18"/>
      <c r="DS608" s="18"/>
      <c r="DT608" s="18"/>
      <c r="DU608" s="18"/>
      <c r="DV608" s="18"/>
      <c r="DW608" s="18"/>
      <c r="DX608" s="18"/>
      <c r="DY608" s="18"/>
      <c r="DZ608" s="45"/>
      <c r="EA608" s="18"/>
      <c r="EB608" s="18"/>
      <c r="EC608" s="18"/>
      <c r="ED608" s="18"/>
      <c r="EE608" s="18"/>
      <c r="EF608" s="18"/>
      <c r="EG608" s="18"/>
      <c r="EH608" s="18"/>
      <c r="EI608" s="45"/>
      <c r="EJ608" s="18"/>
      <c r="EK608" s="18"/>
      <c r="EL608" s="18"/>
      <c r="EM608" s="18"/>
      <c r="EN608" s="18"/>
      <c r="EO608" s="18"/>
      <c r="EP608" s="18"/>
      <c r="EQ608" s="18"/>
      <c r="ER608" s="45"/>
      <c r="ES608" s="110"/>
      <c r="ET608" s="110"/>
      <c r="EU608" s="110"/>
      <c r="EV608" s="110"/>
      <c r="EW608" s="192"/>
      <c r="EX608" s="192"/>
      <c r="EY608" s="192"/>
      <c r="EZ608" s="192"/>
      <c r="FA608" s="199"/>
      <c r="FB608" s="40" t="s">
        <v>351</v>
      </c>
      <c r="FC608" s="40" t="str">
        <f t="shared" ref="FC608:FC613" si="582">IF(BK608&gt;0,IF(DC608&gt;0,WORKDAY(DB608,20),IF(CT608&gt;0,WORKDAY(CS608,30),IF(CO608&gt;0,WORKDAY(CN608,40),FB608))),"-")</f>
        <v>-</v>
      </c>
      <c r="FD608" s="18"/>
      <c r="FE608" s="18"/>
      <c r="FF608" s="18"/>
      <c r="FG608" s="18"/>
      <c r="FH608" s="18"/>
      <c r="FI608" s="18"/>
      <c r="FJ608" s="34"/>
      <c r="FK608" s="40"/>
      <c r="FL608" s="40"/>
      <c r="FM608" s="18"/>
      <c r="FN608" s="18"/>
      <c r="FO608" s="18"/>
      <c r="FP608" s="18"/>
      <c r="FQ608" s="18"/>
      <c r="FR608" s="18"/>
      <c r="FS608" s="45"/>
      <c r="FT608" s="40"/>
      <c r="FU608" s="40" t="e">
        <f>IF(#REF!&gt;0,IF(DU608&gt;0,WORKDAY(DT608,20),IF(DL608&gt;0,WORKDAY(DK608,30),IF(DG608&gt;0,WORKDAY(DF608,40),FT608))),"-")</f>
        <v>#REF!</v>
      </c>
      <c r="FV608" s="18"/>
      <c r="FW608" s="18"/>
      <c r="FX608" s="18"/>
      <c r="FY608" s="18"/>
      <c r="FZ608" s="18"/>
      <c r="GA608" s="18"/>
      <c r="GB608" s="45"/>
      <c r="GC608" s="110"/>
      <c r="GD608" s="110"/>
      <c r="GE608" s="110"/>
      <c r="GF608" s="110"/>
      <c r="GG608" s="110"/>
      <c r="GH608" s="110"/>
      <c r="GI608" s="110"/>
      <c r="GJ608" s="110"/>
      <c r="GK608" s="110"/>
      <c r="GL608" s="110"/>
      <c r="GM608" s="110"/>
      <c r="GN608" s="110"/>
      <c r="GO608" s="110"/>
      <c r="GP608" s="110"/>
      <c r="GQ608" s="110"/>
      <c r="GR608" s="110"/>
      <c r="GS608" s="110"/>
      <c r="GT608" s="110"/>
      <c r="GU608" s="110"/>
      <c r="GV608" s="110"/>
      <c r="GW608" s="110"/>
      <c r="GX608" s="110"/>
      <c r="GY608" s="45"/>
      <c r="GZ608" s="199"/>
      <c r="HA608" s="110"/>
      <c r="HB608" s="110"/>
      <c r="HC608" s="110"/>
      <c r="HD608" s="34">
        <f t="shared" si="551"/>
        <v>0</v>
      </c>
      <c r="HE608" s="25">
        <f t="shared" si="546"/>
        <v>0</v>
      </c>
      <c r="HF608" s="41">
        <f t="shared" si="547"/>
        <v>0</v>
      </c>
      <c r="HG608" s="25">
        <f t="shared" si="548"/>
        <v>0</v>
      </c>
      <c r="HH608" s="25">
        <f t="shared" si="549"/>
        <v>0</v>
      </c>
      <c r="HI608" s="41"/>
      <c r="HJ608" s="18"/>
      <c r="HK608" s="18"/>
      <c r="HL608" s="40" t="str">
        <f t="shared" si="568"/>
        <v>-</v>
      </c>
      <c r="HM608" s="107"/>
      <c r="HN608" s="85"/>
      <c r="HO608" s="204" t="str">
        <f t="shared" si="552"/>
        <v>---/---</v>
      </c>
      <c r="HP608" s="204" t="str">
        <f t="shared" si="553"/>
        <v>---/---</v>
      </c>
      <c r="HQ608" s="182" t="str">
        <f t="shared" si="554"/>
        <v>---/---</v>
      </c>
      <c r="HR608" s="182" t="str">
        <f t="shared" si="555"/>
        <v>---/---</v>
      </c>
      <c r="HS608" s="182" t="b">
        <f t="shared" si="556"/>
        <v>0</v>
      </c>
      <c r="HT608" s="182" t="str">
        <f t="shared" si="557"/>
        <v>---/---</v>
      </c>
      <c r="HU608" s="182" t="str">
        <f t="shared" si="558"/>
        <v>---/---</v>
      </c>
      <c r="HV608" s="191" t="str">
        <f t="shared" si="559"/>
        <v>---/---</v>
      </c>
      <c r="HW608" s="184" t="str">
        <f t="shared" si="560"/>
        <v>---/---</v>
      </c>
      <c r="HX608" s="191" t="str">
        <f t="shared" si="561"/>
        <v>---/---</v>
      </c>
      <c r="HY608" s="183"/>
      <c r="HZ608" s="182" t="str">
        <f t="shared" si="562"/>
        <v>---/---</v>
      </c>
      <c r="IA608" s="182" t="str">
        <f t="shared" si="563"/>
        <v>---/---</v>
      </c>
      <c r="IB608" s="182" t="str">
        <f t="shared" si="564"/>
        <v>---/---</v>
      </c>
      <c r="IC608" s="182" t="str">
        <f t="shared" si="565"/>
        <v>---/---</v>
      </c>
      <c r="ID608" s="182" t="str">
        <f t="shared" si="566"/>
        <v>---/---</v>
      </c>
      <c r="IE608" s="185" t="str">
        <f t="shared" si="567"/>
        <v>---/---</v>
      </c>
      <c r="IF608" s="135" t="s">
        <v>717</v>
      </c>
      <c r="IG608" s="181">
        <v>1</v>
      </c>
      <c r="IH608" s="85"/>
      <c r="II608" s="85"/>
      <c r="IJ608" s="85"/>
      <c r="IK608" s="85"/>
      <c r="IL608" s="85"/>
      <c r="IM608" s="85"/>
      <c r="IN608" s="85"/>
      <c r="IO608" s="85"/>
      <c r="IP608" s="85"/>
      <c r="IQ608" s="85"/>
      <c r="IR608" s="85"/>
      <c r="IS608" s="85"/>
      <c r="IT608" s="85"/>
      <c r="IU608" s="85"/>
      <c r="IV608" s="85"/>
      <c r="IW608" s="85"/>
      <c r="IX608" s="85"/>
      <c r="IY608" s="85"/>
      <c r="IZ608" s="85"/>
      <c r="JA608" s="85"/>
      <c r="JB608" s="85"/>
      <c r="JC608" s="85"/>
      <c r="JD608" s="85"/>
      <c r="JE608" s="85"/>
      <c r="JF608" s="85"/>
      <c r="JG608" s="85"/>
      <c r="JH608" s="85"/>
      <c r="JI608" s="85"/>
      <c r="JJ608" s="85"/>
      <c r="JK608" s="85"/>
      <c r="JL608" s="85"/>
      <c r="JM608" s="85"/>
      <c r="JN608" s="85"/>
      <c r="JO608" s="85"/>
      <c r="JP608" s="85"/>
      <c r="JQ608" s="85"/>
      <c r="JR608" s="85"/>
      <c r="JS608" s="85"/>
      <c r="JT608" s="85"/>
      <c r="JU608" s="85"/>
      <c r="JV608" s="85"/>
      <c r="JW608" s="85"/>
      <c r="JX608" s="85"/>
      <c r="JY608" s="85"/>
      <c r="JZ608" s="85"/>
      <c r="KA608" s="85"/>
      <c r="KB608" s="85"/>
      <c r="KC608" s="85"/>
    </row>
    <row r="609" spans="1:289" s="57" customFormat="1" ht="42.75" hidden="1" customHeight="1">
      <c r="A609" s="6"/>
      <c r="B609" s="19" t="s">
        <v>156</v>
      </c>
      <c r="C609" s="19" t="s">
        <v>157</v>
      </c>
      <c r="D609" s="5"/>
      <c r="E609" s="5"/>
      <c r="F609" s="5"/>
      <c r="G609" s="5"/>
      <c r="H609" s="5" t="s">
        <v>727</v>
      </c>
      <c r="I609" s="5" t="s">
        <v>736</v>
      </c>
      <c r="J609" s="5"/>
      <c r="K609" s="5"/>
      <c r="L609" s="5"/>
      <c r="M609" s="5"/>
      <c r="N609" s="5"/>
      <c r="O609" s="5"/>
      <c r="P609" s="5" t="s">
        <v>375</v>
      </c>
      <c r="Q609" s="5" t="s">
        <v>376</v>
      </c>
      <c r="R609" s="5" t="s">
        <v>206</v>
      </c>
      <c r="S609" s="5" t="s">
        <v>360</v>
      </c>
      <c r="T609" s="5" t="s">
        <v>361</v>
      </c>
      <c r="U609" s="5" t="s">
        <v>158</v>
      </c>
      <c r="V609" s="5"/>
      <c r="W609" s="19" t="str">
        <f>CONCATENATE(X609,"-",Y609,"-",Z609,AA609,,AB609,"-",AC609)</f>
        <v>0-54-JDWC-1604</v>
      </c>
      <c r="X609" s="19">
        <v>0</v>
      </c>
      <c r="Y609" s="19">
        <v>54</v>
      </c>
      <c r="Z609" s="19" t="s">
        <v>302</v>
      </c>
      <c r="AA609" s="19" t="s">
        <v>313</v>
      </c>
      <c r="AB609" s="19"/>
      <c r="AC609" s="19" t="s">
        <v>760</v>
      </c>
      <c r="AD609" s="5"/>
      <c r="AE609" s="19">
        <v>4</v>
      </c>
      <c r="AF609" s="19" t="s">
        <v>194</v>
      </c>
      <c r="AG609" s="19" t="s">
        <v>165</v>
      </c>
      <c r="AH609" s="19" t="s">
        <v>156</v>
      </c>
      <c r="AI609" s="19" t="s">
        <v>634</v>
      </c>
      <c r="AJ609" s="5"/>
      <c r="AK609" s="5"/>
      <c r="AL609" s="5" t="s">
        <v>120</v>
      </c>
      <c r="AM609" s="5"/>
      <c r="AN609" s="5" t="s">
        <v>167</v>
      </c>
      <c r="AO609" s="5" t="str">
        <f>CONCATENATE("0055-",B609,"-",C609,"-","4",".",AE609,".",AF609,".",AG609,".",AH609,"-",AL609,".",AN609,"-",AI609)</f>
        <v>0055-CPC-GA1-4.4.0.00.CPC-ATH1.RD-6001</v>
      </c>
      <c r="AP609" s="5" t="str">
        <f>CONCATENATE("0055-",B609,"-",C609,"-","4",".",AE609,".",AF609,".",AG609,".",AH609,"-",AL609,"-",AN609,"-",AI609,"_",BD609,"_",U609)</f>
        <v>0055-CPC-GA1-4.4.0.00.CPC-ATH1-RD-6001_-_ER</v>
      </c>
      <c r="AQ609" s="13" t="s">
        <v>540</v>
      </c>
      <c r="AR609" s="13" t="s">
        <v>539</v>
      </c>
      <c r="AS609" s="13"/>
      <c r="AT609" s="13"/>
      <c r="AU609" s="13" t="s">
        <v>318</v>
      </c>
      <c r="AV609" s="13" t="s">
        <v>333</v>
      </c>
      <c r="AW609" s="13" t="str">
        <f>CONCATENATE(AQ609," ",AS609,CHAR(10),W609,CHAR(10),AU609)</f>
        <v>DCS AWS cabinet 
0-54-JDWC-1604
List of drawings</v>
      </c>
      <c r="AX609" s="13" t="str">
        <f>CONCATENATE(AR609," ",AT609,CHAR(10),W609,CHAR(10),AV609)</f>
        <v>Шкаф рабочих станций РСУ 
0-54-JDWC-1604
Ведомость документов</v>
      </c>
      <c r="AY609" s="5"/>
      <c r="AZ609" s="5" t="s">
        <v>490</v>
      </c>
      <c r="BA609" s="5" t="s">
        <v>489</v>
      </c>
      <c r="BB609" s="5" t="str">
        <f>IF(FW609&gt;0,"02",IF(FN609&gt;0,"01",IF(FE609&gt;0,"00",IF(EM609&gt;0,"G1",IF(ED609&gt;0,"F1",IF(DU609&gt;0,"E1",IF(DL609&gt;0,"D1",IF(DC609&gt;0,"C1",IF(CT609&gt;0,"B1",IF(BM609&gt;0,"A1","-"))))))))))</f>
        <v>-</v>
      </c>
      <c r="BC609" s="167" t="str">
        <f t="shared" ref="BC609:BC613" si="583">IF(OR(BB609="A1",BB609="B1",BB609="C1",BB609="D1",BB609="E1",BB609="F1",BB609="G1",BB609="H1"),"IFR",IF(OR(BB609="00",BB609="01",BB609="02",BB609="03",BB609="04",BB609="05"),"IFU","-"))</f>
        <v>-</v>
      </c>
      <c r="BD609" s="5" t="str">
        <f t="shared" ref="BD609:BD613" si="584">BB609</f>
        <v>-</v>
      </c>
      <c r="BE609" s="5"/>
      <c r="BF609" s="5"/>
      <c r="BG609" s="12"/>
      <c r="BH609" s="5"/>
      <c r="BI609" s="5"/>
      <c r="BJ609" s="54">
        <f>FB609-(28+15)</f>
        <v>44212</v>
      </c>
      <c r="BK609" s="54">
        <f ca="1">IF(BM609&gt;0,BL609,IF(BJ609&lt;TODAY(),WORKDAY(TODAY(),10),BJ609))</f>
        <v>44294</v>
      </c>
      <c r="BL609" s="54"/>
      <c r="BM609" s="5"/>
      <c r="BN609" s="167"/>
      <c r="BO609" s="167"/>
      <c r="BP609" s="167"/>
      <c r="BQ609" s="167"/>
      <c r="BR609" s="157"/>
      <c r="BS609" s="157"/>
      <c r="BT609" s="157"/>
      <c r="BU609" s="157"/>
      <c r="BV609" s="157"/>
      <c r="BW609" s="147"/>
      <c r="BX609" s="147"/>
      <c r="BY609" s="147"/>
      <c r="BZ609" s="147"/>
      <c r="CA609" s="147"/>
      <c r="CB609" s="125"/>
      <c r="CC609" s="125"/>
      <c r="CD609" s="125"/>
      <c r="CE609" s="125"/>
      <c r="CF609" s="125"/>
      <c r="CG609" s="125"/>
      <c r="CH609" s="125"/>
      <c r="CI609" s="125"/>
      <c r="CJ609" s="125"/>
      <c r="CK609" s="125"/>
      <c r="CL609" s="24">
        <f>WORKDAY(BJ609,20)</f>
        <v>44239</v>
      </c>
      <c r="CM609" s="24" t="str">
        <f>IF(BM609&gt;0,WORKDAY(BK609,10),"-")</f>
        <v>-</v>
      </c>
      <c r="CN609" s="54"/>
      <c r="CO609" s="117"/>
      <c r="CP609" s="34"/>
      <c r="CQ609" s="24">
        <f>WORKDAY(CL609,10)</f>
        <v>44253</v>
      </c>
      <c r="CR609" s="24" t="str">
        <f>IF(CO609&gt;0,WORKDAY(CM609,10),"-")</f>
        <v>-</v>
      </c>
      <c r="CS609" s="54"/>
      <c r="CT609" s="167"/>
      <c r="CU609" s="24" t="str">
        <f>IF(CT609&gt;0,WORKDAY(CQ609,10),"-")</f>
        <v>-</v>
      </c>
      <c r="CV609" s="24" t="str">
        <f>IF(CT609&gt;0,WORKDAY(CR609,10),"-")</f>
        <v>-</v>
      </c>
      <c r="CW609" s="54"/>
      <c r="CX609" s="5"/>
      <c r="CY609" s="34"/>
      <c r="CZ609" s="24" t="str">
        <f>IF(CX609&gt;0,WORKDAY(CU609,10),"-")</f>
        <v>-</v>
      </c>
      <c r="DA609" s="24" t="str">
        <f>IF(CX609&gt;0,WORKDAY(CV609,10),"-")</f>
        <v>-</v>
      </c>
      <c r="DB609" s="24"/>
      <c r="DC609" s="5"/>
      <c r="DD609" s="24" t="str">
        <f>IF(DC609&gt;0,WORKDAY(CZ609,10),"-")</f>
        <v>-</v>
      </c>
      <c r="DE609" s="24" t="str">
        <f>IF(DC609&gt;0,WORKDAY(DA609,10),"-")</f>
        <v>-</v>
      </c>
      <c r="DF609" s="5"/>
      <c r="DG609" s="5"/>
      <c r="DH609" s="54"/>
      <c r="DI609" s="24" t="str">
        <f>IF(DG609&gt;0,WORKDAY(DD609,10),"-")</f>
        <v>-</v>
      </c>
      <c r="DJ609" s="24" t="str">
        <f>IF(DG609&gt;0,WORKDAY(DE609,10),"-")</f>
        <v>-</v>
      </c>
      <c r="DK609" s="5"/>
      <c r="DL609" s="5"/>
      <c r="DM609" s="24" t="str">
        <f>IF(DL609&gt;0,WORKDAY(DI609,10),"-")</f>
        <v>-</v>
      </c>
      <c r="DN609" s="24" t="str">
        <f>IF(DL609&gt;0,WORKDAY(DJ609,10),"-")</f>
        <v>-</v>
      </c>
      <c r="DO609" s="5"/>
      <c r="DP609" s="5"/>
      <c r="DQ609" s="54"/>
      <c r="DR609" s="24" t="str">
        <f>IF(DP609&gt;0,WORKDAY(DM609,10),"-")</f>
        <v>-</v>
      </c>
      <c r="DS609" s="24" t="str">
        <f>IF(DP609&gt;0,WORKDAY(DN609,10),"-")</f>
        <v>-</v>
      </c>
      <c r="DT609" s="5"/>
      <c r="DU609" s="5"/>
      <c r="DV609" s="24" t="str">
        <f>IF(DU609&gt;0,WORKDAY(DR609,10),"-")</f>
        <v>-</v>
      </c>
      <c r="DW609" s="24" t="str">
        <f>IF(DU609&gt;0,WORKDAY(DS609,10),"-")</f>
        <v>-</v>
      </c>
      <c r="DX609" s="5"/>
      <c r="DY609" s="5"/>
      <c r="DZ609" s="54"/>
      <c r="EA609" s="24" t="str">
        <f>IF(DY609&gt;0,WORKDAY(DV609,10),"-")</f>
        <v>-</v>
      </c>
      <c r="EB609" s="24" t="str">
        <f>IF(DY609&gt;0,WORKDAY(DW609,10),"-")</f>
        <v>-</v>
      </c>
      <c r="EC609" s="5"/>
      <c r="ED609" s="5"/>
      <c r="EE609" s="24" t="str">
        <f>IF(ED609&gt;0,WORKDAY(EA609,10),"-")</f>
        <v>-</v>
      </c>
      <c r="EF609" s="24" t="str">
        <f>IF(ED609&gt;0,WORKDAY(EB609,10),"-")</f>
        <v>-</v>
      </c>
      <c r="EG609" s="5"/>
      <c r="EH609" s="5"/>
      <c r="EI609" s="54"/>
      <c r="EJ609" s="24" t="str">
        <f>IF(EH609&gt;0,WORKDAY(EE609,10),"-")</f>
        <v>-</v>
      </c>
      <c r="EK609" s="24" t="str">
        <f>IF(EH609&gt;0,WORKDAY(EF609,10),"-")</f>
        <v>-</v>
      </c>
      <c r="EL609" s="5"/>
      <c r="EM609" s="5"/>
      <c r="EN609" s="24" t="str">
        <f>IF(EM609&gt;0,WORKDAY(EJ609,10),"-")</f>
        <v>-</v>
      </c>
      <c r="EO609" s="24" t="str">
        <f>IF(EM609&gt;0,WORKDAY(EK609,10),"-")</f>
        <v>-</v>
      </c>
      <c r="EP609" s="5"/>
      <c r="EQ609" s="5"/>
      <c r="ER609" s="54"/>
      <c r="ES609" s="54"/>
      <c r="ET609" s="54"/>
      <c r="EU609" s="54"/>
      <c r="EV609" s="54"/>
      <c r="EW609" s="24"/>
      <c r="EX609" s="24"/>
      <c r="EY609" s="167"/>
      <c r="EZ609" s="167"/>
      <c r="FA609" s="193"/>
      <c r="FB609" s="24">
        <v>44255</v>
      </c>
      <c r="FC609" s="24">
        <f t="shared" ca="1" si="582"/>
        <v>44255</v>
      </c>
      <c r="FD609" s="5"/>
      <c r="FE609" s="5"/>
      <c r="FF609" s="24" t="str">
        <f>IF(FE609&gt;0,WORKDAY(FB609,10),"-")</f>
        <v>-</v>
      </c>
      <c r="FG609" s="24" t="str">
        <f>IF(FE609&gt;0,WORKDAY(FC609,10),"-")</f>
        <v>-</v>
      </c>
      <c r="FH609" s="167"/>
      <c r="FI609" s="5"/>
      <c r="FJ609" s="34"/>
      <c r="FK609" s="24">
        <f t="shared" ref="FK609:FK612" si="585">WORKDAY(FB609,20)</f>
        <v>44281</v>
      </c>
      <c r="FL609" s="24">
        <f>FK609</f>
        <v>44281</v>
      </c>
      <c r="FM609" s="5"/>
      <c r="FN609" s="5"/>
      <c r="FO609" s="24" t="str">
        <f>IF(FN609&gt;0,WORKDAY(FK609,10),"-")</f>
        <v>-</v>
      </c>
      <c r="FP609" s="24" t="str">
        <f>IF(FN609&gt;0,WORKDAY(FL609,10),"-")</f>
        <v>-</v>
      </c>
      <c r="FQ609" s="5"/>
      <c r="FR609" s="5"/>
      <c r="FS609" s="54"/>
      <c r="FT609" s="24">
        <f t="shared" ref="FT609:FT612" si="586">WORKDAY(FK609,20)</f>
        <v>44309</v>
      </c>
      <c r="FU609" s="24">
        <f>FT609</f>
        <v>44309</v>
      </c>
      <c r="FV609" s="5"/>
      <c r="FW609" s="5"/>
      <c r="FX609" s="24" t="str">
        <f>IF(FW609&gt;0,WORKDAY(FT609,10),"-")</f>
        <v>-</v>
      </c>
      <c r="FY609" s="24" t="str">
        <f>IF(FW609&gt;0,WORKDAY(FU609,10),"-")</f>
        <v>-</v>
      </c>
      <c r="FZ609" s="5"/>
      <c r="GA609" s="5"/>
      <c r="GB609" s="54"/>
      <c r="GC609" s="54"/>
      <c r="GD609" s="54"/>
      <c r="GE609" s="54"/>
      <c r="GF609" s="54"/>
      <c r="GG609" s="54"/>
      <c r="GH609" s="54"/>
      <c r="GI609" s="54"/>
      <c r="GJ609" s="54"/>
      <c r="GK609" s="54"/>
      <c r="GL609" s="54"/>
      <c r="GM609" s="54"/>
      <c r="GN609" s="54"/>
      <c r="GO609" s="54"/>
      <c r="GP609" s="54"/>
      <c r="GQ609" s="54"/>
      <c r="GR609" s="54"/>
      <c r="GS609" s="54"/>
      <c r="GT609" s="54"/>
      <c r="GU609" s="54"/>
      <c r="GV609" s="54"/>
      <c r="GW609" s="54"/>
      <c r="GX609" s="54"/>
      <c r="GY609" s="54"/>
      <c r="GZ609" s="193"/>
      <c r="HA609" s="54"/>
      <c r="HB609" s="54"/>
      <c r="HC609" s="54"/>
      <c r="HD609" s="34">
        <f t="shared" ca="1" si="551"/>
        <v>1</v>
      </c>
      <c r="HE609" s="25">
        <f t="shared" si="546"/>
        <v>0</v>
      </c>
      <c r="HF609" s="25">
        <f t="shared" ca="1" si="547"/>
        <v>1.5197568389057751E-3</v>
      </c>
      <c r="HG609" s="25">
        <f t="shared" si="548"/>
        <v>0</v>
      </c>
      <c r="HH609" s="25">
        <f t="shared" ca="1" si="549"/>
        <v>2.012072434607646E-3</v>
      </c>
      <c r="HI609" s="25"/>
      <c r="HJ609" s="25"/>
      <c r="HK609" s="5"/>
      <c r="HL609" s="24" t="str">
        <f t="shared" ref="HL609:HL628" ca="1" si="587">IF(BK609&gt;0,IF(DC609&gt;0,DB609,IF(CT609&gt;0,CS609,IF(BM609&gt;0,BL609,"-"))),"-")</f>
        <v>-</v>
      </c>
      <c r="HM609" s="6"/>
      <c r="HO609" s="204" t="str">
        <f t="shared" si="552"/>
        <v>не выгружено A1</v>
      </c>
      <c r="HP609" s="204" t="str">
        <f t="shared" si="553"/>
        <v>не выгружено 00</v>
      </c>
      <c r="HQ609" s="182" t="str">
        <f t="shared" si="554"/>
        <v>не выгружено A1</v>
      </c>
      <c r="HR609" s="182" t="str">
        <f t="shared" si="555"/>
        <v>не выгружено A1</v>
      </c>
      <c r="HS609" s="182" t="b">
        <f t="shared" si="556"/>
        <v>0</v>
      </c>
      <c r="HT609" s="182" t="str">
        <f t="shared" si="557"/>
        <v>не выгружено A1</v>
      </c>
      <c r="HU609" s="182" t="str">
        <f t="shared" si="558"/>
        <v>не выгружено A1</v>
      </c>
      <c r="HV609" s="191" t="str">
        <f t="shared" si="559"/>
        <v>не выгружено A1</v>
      </c>
      <c r="HW609" s="184" t="str">
        <f t="shared" si="560"/>
        <v>не выгружено A1</v>
      </c>
      <c r="HX609" s="191" t="str">
        <f t="shared" si="561"/>
        <v>не выгружено A1</v>
      </c>
      <c r="HY609" s="183"/>
      <c r="HZ609" s="182" t="str">
        <f t="shared" si="562"/>
        <v>не выгружено</v>
      </c>
      <c r="IA609" s="182" t="str">
        <f t="shared" si="563"/>
        <v>A1</v>
      </c>
      <c r="IB609" s="182" t="str">
        <f t="shared" si="564"/>
        <v>не выгружено</v>
      </c>
      <c r="IC609" s="182" t="str">
        <f t="shared" si="565"/>
        <v>A1</v>
      </c>
      <c r="ID609" s="182" t="str">
        <f t="shared" si="566"/>
        <v>A1</v>
      </c>
      <c r="IE609" s="185" t="str">
        <f t="shared" si="567"/>
        <v>выгрузить A1</v>
      </c>
      <c r="IF609" s="135" t="s">
        <v>705</v>
      </c>
      <c r="IG609" s="181">
        <v>1</v>
      </c>
    </row>
    <row r="610" spans="1:289" s="57" customFormat="1" ht="42.75" hidden="1" customHeight="1">
      <c r="A610" s="6"/>
      <c r="B610" s="19" t="s">
        <v>156</v>
      </c>
      <c r="C610" s="19" t="s">
        <v>157</v>
      </c>
      <c r="D610" s="5"/>
      <c r="E610" s="5"/>
      <c r="F610" s="5"/>
      <c r="G610" s="5"/>
      <c r="H610" s="5" t="s">
        <v>727</v>
      </c>
      <c r="I610" s="5" t="s">
        <v>736</v>
      </c>
      <c r="J610" s="5"/>
      <c r="K610" s="5"/>
      <c r="L610" s="5"/>
      <c r="M610" s="5"/>
      <c r="N610" s="5"/>
      <c r="O610" s="5"/>
      <c r="P610" s="5" t="s">
        <v>375</v>
      </c>
      <c r="Q610" s="5" t="s">
        <v>376</v>
      </c>
      <c r="R610" s="5" t="s">
        <v>206</v>
      </c>
      <c r="S610" s="5" t="s">
        <v>360</v>
      </c>
      <c r="T610" s="5" t="s">
        <v>361</v>
      </c>
      <c r="U610" s="5" t="s">
        <v>158</v>
      </c>
      <c r="V610" s="5"/>
      <c r="W610" s="19" t="str">
        <f>CONCATENATE(X610,"-",Y610,"-",Z610,AA610,,AB610,"-",AC610)</f>
        <v>0-54-JDWC-1604</v>
      </c>
      <c r="X610" s="19">
        <v>0</v>
      </c>
      <c r="Y610" s="19">
        <v>54</v>
      </c>
      <c r="Z610" s="19" t="s">
        <v>302</v>
      </c>
      <c r="AA610" s="19" t="s">
        <v>313</v>
      </c>
      <c r="AB610" s="19"/>
      <c r="AC610" s="19" t="s">
        <v>760</v>
      </c>
      <c r="AD610" s="5"/>
      <c r="AE610" s="19">
        <v>4</v>
      </c>
      <c r="AF610" s="19" t="s">
        <v>194</v>
      </c>
      <c r="AG610" s="19" t="s">
        <v>165</v>
      </c>
      <c r="AH610" s="19" t="s">
        <v>156</v>
      </c>
      <c r="AI610" s="19" t="s">
        <v>634</v>
      </c>
      <c r="AJ610" s="5"/>
      <c r="AK610" s="5"/>
      <c r="AL610" s="5" t="s">
        <v>120</v>
      </c>
      <c r="AM610" s="5"/>
      <c r="AN610" s="5" t="s">
        <v>168</v>
      </c>
      <c r="AO610" s="5" t="str">
        <f>CONCATENATE("0055-",B610,"-",C610,"-","4",".",AE610,".",AF610,".",AG610,".",AH610,"-",AL610,".",AN610,"-",AI610)</f>
        <v>0055-CPC-GA1-4.4.0.00.CPC-ATH1.SP-6001</v>
      </c>
      <c r="AP610" s="5" t="str">
        <f>CONCATENATE("0055-",B610,"-",C610,"-","4",".",AE610,".",AF610,".",AG610,".",AH610,"-",AL610,"-",AN610,"-",AI610,"_",BD610,"_",U610)</f>
        <v>0055-CPC-GA1-4.4.0.00.CPC-ATH1-SP-6001_-_ER</v>
      </c>
      <c r="AQ610" s="13" t="s">
        <v>540</v>
      </c>
      <c r="AR610" s="13" t="s">
        <v>539</v>
      </c>
      <c r="AS610" s="13"/>
      <c r="AT610" s="13"/>
      <c r="AU610" s="13" t="s">
        <v>319</v>
      </c>
      <c r="AV610" s="13" t="s">
        <v>334</v>
      </c>
      <c r="AW610" s="13" t="str">
        <f>CONCATENATE(AQ610," ",AS610,CHAR(10),W610,CHAR(10),AU610)</f>
        <v>DCS AWS cabinet 
0-54-JDWC-1604
List of elements</v>
      </c>
      <c r="AX610" s="13" t="str">
        <f>CONCATENATE(AR610," ",AT610,CHAR(10),W610,CHAR(10),AV610)</f>
        <v>Шкаф рабочих станций РСУ 
0-54-JDWC-1604
Перечень элементов</v>
      </c>
      <c r="AY610" s="5"/>
      <c r="AZ610" s="5" t="s">
        <v>490</v>
      </c>
      <c r="BA610" s="5" t="s">
        <v>489</v>
      </c>
      <c r="BB610" s="5" t="str">
        <f>IF(FW610&gt;0,"02",IF(FN610&gt;0,"01",IF(FE610&gt;0,"00",IF(EM610&gt;0,"G1",IF(ED610&gt;0,"F1",IF(DU610&gt;0,"E1",IF(DL610&gt;0,"D1",IF(DC610&gt;0,"C1",IF(CT610&gt;0,"B1",IF(BM610&gt;0,"A1","-"))))))))))</f>
        <v>-</v>
      </c>
      <c r="BC610" s="167" t="str">
        <f t="shared" si="583"/>
        <v>-</v>
      </c>
      <c r="BD610" s="5" t="str">
        <f t="shared" si="584"/>
        <v>-</v>
      </c>
      <c r="BE610" s="5"/>
      <c r="BF610" s="5"/>
      <c r="BG610" s="12"/>
      <c r="BH610" s="5"/>
      <c r="BI610" s="5"/>
      <c r="BJ610" s="54">
        <f>FB610-(28+15)</f>
        <v>44212</v>
      </c>
      <c r="BK610" s="54">
        <f ca="1">IF(BM610&gt;0,BL610,IF(BJ610&lt;TODAY(),WORKDAY(TODAY(),10),BJ610))</f>
        <v>44294</v>
      </c>
      <c r="BL610" s="54"/>
      <c r="BM610" s="5"/>
      <c r="BN610" s="167"/>
      <c r="BO610" s="167"/>
      <c r="BP610" s="167"/>
      <c r="BQ610" s="167"/>
      <c r="BR610" s="157"/>
      <c r="BS610" s="157"/>
      <c r="BT610" s="157"/>
      <c r="BU610" s="157"/>
      <c r="BV610" s="157"/>
      <c r="BW610" s="147"/>
      <c r="BX610" s="147"/>
      <c r="BY610" s="147"/>
      <c r="BZ610" s="147"/>
      <c r="CA610" s="147"/>
      <c r="CB610" s="125"/>
      <c r="CC610" s="125"/>
      <c r="CD610" s="125"/>
      <c r="CE610" s="125"/>
      <c r="CF610" s="125"/>
      <c r="CG610" s="125"/>
      <c r="CH610" s="125"/>
      <c r="CI610" s="125"/>
      <c r="CJ610" s="125"/>
      <c r="CK610" s="125"/>
      <c r="CL610" s="24">
        <f>WORKDAY(BJ610,20)</f>
        <v>44239</v>
      </c>
      <c r="CM610" s="24" t="str">
        <f>IF(BM610&gt;0,WORKDAY(BK610,10),"-")</f>
        <v>-</v>
      </c>
      <c r="CN610" s="54"/>
      <c r="CO610" s="117"/>
      <c r="CP610" s="34"/>
      <c r="CQ610" s="24">
        <f>WORKDAY(CL610,10)</f>
        <v>44253</v>
      </c>
      <c r="CR610" s="24" t="str">
        <f>IF(CO610&gt;0,WORKDAY(CM610,10),"-")</f>
        <v>-</v>
      </c>
      <c r="CS610" s="54"/>
      <c r="CT610" s="5"/>
      <c r="CU610" s="24" t="str">
        <f>IF(CT610&gt;0,WORKDAY(CQ610,10),"-")</f>
        <v>-</v>
      </c>
      <c r="CV610" s="24" t="str">
        <f>IF(CT610&gt;0,WORKDAY(CR610,10),"-")</f>
        <v>-</v>
      </c>
      <c r="CW610" s="54"/>
      <c r="CX610" s="5"/>
      <c r="CY610" s="34"/>
      <c r="CZ610" s="24" t="str">
        <f>IF(CX610&gt;0,WORKDAY(CU610,10),"-")</f>
        <v>-</v>
      </c>
      <c r="DA610" s="24" t="str">
        <f>IF(CX610&gt;0,WORKDAY(CV610,10),"-")</f>
        <v>-</v>
      </c>
      <c r="DB610" s="24"/>
      <c r="DC610" s="5"/>
      <c r="DD610" s="24" t="str">
        <f>IF(DC610&gt;0,WORKDAY(CZ610,10),"-")</f>
        <v>-</v>
      </c>
      <c r="DE610" s="24" t="str">
        <f>IF(DC610&gt;0,WORKDAY(DA610,10),"-")</f>
        <v>-</v>
      </c>
      <c r="DF610" s="5"/>
      <c r="DG610" s="5"/>
      <c r="DH610" s="54"/>
      <c r="DI610" s="24" t="str">
        <f>IF(DG610&gt;0,WORKDAY(DD610,10),"-")</f>
        <v>-</v>
      </c>
      <c r="DJ610" s="24" t="str">
        <f>IF(DG610&gt;0,WORKDAY(DE610,10),"-")</f>
        <v>-</v>
      </c>
      <c r="DK610" s="5"/>
      <c r="DL610" s="5"/>
      <c r="DM610" s="24" t="str">
        <f>IF(DL610&gt;0,WORKDAY(DI610,10),"-")</f>
        <v>-</v>
      </c>
      <c r="DN610" s="24" t="str">
        <f>IF(DL610&gt;0,WORKDAY(DJ610,10),"-")</f>
        <v>-</v>
      </c>
      <c r="DO610" s="5"/>
      <c r="DP610" s="5"/>
      <c r="DQ610" s="54"/>
      <c r="DR610" s="24" t="str">
        <f>IF(DP610&gt;0,WORKDAY(DM610,10),"-")</f>
        <v>-</v>
      </c>
      <c r="DS610" s="24" t="str">
        <f>IF(DP610&gt;0,WORKDAY(DN610,10),"-")</f>
        <v>-</v>
      </c>
      <c r="DT610" s="5"/>
      <c r="DU610" s="5"/>
      <c r="DV610" s="24" t="str">
        <f>IF(DU610&gt;0,WORKDAY(DR610,10),"-")</f>
        <v>-</v>
      </c>
      <c r="DW610" s="24" t="str">
        <f>IF(DU610&gt;0,WORKDAY(DS610,10),"-")</f>
        <v>-</v>
      </c>
      <c r="DX610" s="5"/>
      <c r="DY610" s="5"/>
      <c r="DZ610" s="54"/>
      <c r="EA610" s="24" t="str">
        <f>IF(DY610&gt;0,WORKDAY(DV610,10),"-")</f>
        <v>-</v>
      </c>
      <c r="EB610" s="24" t="str">
        <f>IF(DY610&gt;0,WORKDAY(DW610,10),"-")</f>
        <v>-</v>
      </c>
      <c r="EC610" s="5"/>
      <c r="ED610" s="5"/>
      <c r="EE610" s="24" t="str">
        <f>IF(ED610&gt;0,WORKDAY(EA610,10),"-")</f>
        <v>-</v>
      </c>
      <c r="EF610" s="24" t="str">
        <f>IF(ED610&gt;0,WORKDAY(EB610,10),"-")</f>
        <v>-</v>
      </c>
      <c r="EG610" s="5"/>
      <c r="EH610" s="5"/>
      <c r="EI610" s="54"/>
      <c r="EJ610" s="24" t="str">
        <f>IF(EH610&gt;0,WORKDAY(EE610,10),"-")</f>
        <v>-</v>
      </c>
      <c r="EK610" s="24" t="str">
        <f>IF(EH610&gt;0,WORKDAY(EF610,10),"-")</f>
        <v>-</v>
      </c>
      <c r="EL610" s="5"/>
      <c r="EM610" s="5"/>
      <c r="EN610" s="24" t="str">
        <f>IF(EM610&gt;0,WORKDAY(EJ610,10),"-")</f>
        <v>-</v>
      </c>
      <c r="EO610" s="24" t="str">
        <f>IF(EM610&gt;0,WORKDAY(EK610,10),"-")</f>
        <v>-</v>
      </c>
      <c r="EP610" s="5"/>
      <c r="EQ610" s="5"/>
      <c r="ER610" s="54"/>
      <c r="ES610" s="54"/>
      <c r="ET610" s="54"/>
      <c r="EU610" s="54"/>
      <c r="EV610" s="54"/>
      <c r="EW610" s="24"/>
      <c r="EX610" s="24"/>
      <c r="EY610" s="167"/>
      <c r="EZ610" s="167"/>
      <c r="FA610" s="193"/>
      <c r="FB610" s="24">
        <v>44255</v>
      </c>
      <c r="FC610" s="24">
        <f t="shared" ca="1" si="582"/>
        <v>44255</v>
      </c>
      <c r="FD610" s="5"/>
      <c r="FE610" s="5"/>
      <c r="FF610" s="24" t="str">
        <f>IF(FE610&gt;0,WORKDAY(FB610,10),"-")</f>
        <v>-</v>
      </c>
      <c r="FG610" s="24" t="str">
        <f>IF(FE610&gt;0,WORKDAY(FC610,10),"-")</f>
        <v>-</v>
      </c>
      <c r="FH610" s="167"/>
      <c r="FI610" s="167"/>
      <c r="FJ610" s="175"/>
      <c r="FK610" s="24">
        <f t="shared" si="585"/>
        <v>44281</v>
      </c>
      <c r="FL610" s="24">
        <f>FK610</f>
        <v>44281</v>
      </c>
      <c r="FM610" s="5"/>
      <c r="FN610" s="5"/>
      <c r="FO610" s="24" t="str">
        <f>IF(FN610&gt;0,WORKDAY(FK610,10),"-")</f>
        <v>-</v>
      </c>
      <c r="FP610" s="24" t="str">
        <f>IF(FN610&gt;0,WORKDAY(FL610,10),"-")</f>
        <v>-</v>
      </c>
      <c r="FQ610" s="5"/>
      <c r="FR610" s="5"/>
      <c r="FS610" s="54"/>
      <c r="FT610" s="24">
        <f t="shared" si="586"/>
        <v>44309</v>
      </c>
      <c r="FU610" s="24">
        <f>FT610</f>
        <v>44309</v>
      </c>
      <c r="FV610" s="5"/>
      <c r="FW610" s="5"/>
      <c r="FX610" s="24" t="str">
        <f>IF(FW610&gt;0,WORKDAY(FT610,10),"-")</f>
        <v>-</v>
      </c>
      <c r="FY610" s="24" t="str">
        <f>IF(FW610&gt;0,WORKDAY(FU610,10),"-")</f>
        <v>-</v>
      </c>
      <c r="FZ610" s="5"/>
      <c r="GA610" s="5"/>
      <c r="GB610" s="54"/>
      <c r="GC610" s="54"/>
      <c r="GD610" s="54"/>
      <c r="GE610" s="54"/>
      <c r="GF610" s="54"/>
      <c r="GG610" s="54"/>
      <c r="GH610" s="54"/>
      <c r="GI610" s="54"/>
      <c r="GJ610" s="54"/>
      <c r="GK610" s="54"/>
      <c r="GL610" s="54"/>
      <c r="GM610" s="54"/>
      <c r="GN610" s="54"/>
      <c r="GO610" s="54"/>
      <c r="GP610" s="54"/>
      <c r="GQ610" s="54"/>
      <c r="GR610" s="54"/>
      <c r="GS610" s="54"/>
      <c r="GT610" s="54"/>
      <c r="GU610" s="54"/>
      <c r="GV610" s="54"/>
      <c r="GW610" s="54"/>
      <c r="GX610" s="54"/>
      <c r="GY610" s="54"/>
      <c r="GZ610" s="193"/>
      <c r="HA610" s="54"/>
      <c r="HB610" s="54"/>
      <c r="HC610" s="54"/>
      <c r="HD610" s="34">
        <f t="shared" ca="1" si="551"/>
        <v>1</v>
      </c>
      <c r="HE610" s="25">
        <f t="shared" si="546"/>
        <v>0</v>
      </c>
      <c r="HF610" s="25">
        <f t="shared" ca="1" si="547"/>
        <v>1.5197568389057751E-3</v>
      </c>
      <c r="HG610" s="25">
        <f t="shared" si="548"/>
        <v>0</v>
      </c>
      <c r="HH610" s="25">
        <f t="shared" ca="1" si="549"/>
        <v>2.012072434607646E-3</v>
      </c>
      <c r="HI610" s="25"/>
      <c r="HJ610" s="25"/>
      <c r="HK610" s="5"/>
      <c r="HL610" s="24" t="str">
        <f t="shared" ca="1" si="587"/>
        <v>-</v>
      </c>
      <c r="HM610" s="6"/>
      <c r="HO610" s="204" t="str">
        <f t="shared" si="552"/>
        <v>не выгружено A1</v>
      </c>
      <c r="HP610" s="204" t="str">
        <f t="shared" si="553"/>
        <v>не выгружено 00</v>
      </c>
      <c r="HQ610" s="182" t="str">
        <f t="shared" si="554"/>
        <v>не выгружено A1</v>
      </c>
      <c r="HR610" s="182" t="str">
        <f t="shared" si="555"/>
        <v>не выгружено A1</v>
      </c>
      <c r="HS610" s="182" t="b">
        <f t="shared" si="556"/>
        <v>0</v>
      </c>
      <c r="HT610" s="182" t="str">
        <f t="shared" si="557"/>
        <v>не выгружено A1</v>
      </c>
      <c r="HU610" s="182" t="str">
        <f t="shared" si="558"/>
        <v>не выгружено A1</v>
      </c>
      <c r="HV610" s="191" t="str">
        <f t="shared" si="559"/>
        <v>не выгружено A1</v>
      </c>
      <c r="HW610" s="184" t="str">
        <f t="shared" si="560"/>
        <v>не выгружено A1</v>
      </c>
      <c r="HX610" s="191" t="str">
        <f t="shared" si="561"/>
        <v>не выгружено A1</v>
      </c>
      <c r="HY610" s="183"/>
      <c r="HZ610" s="182" t="str">
        <f t="shared" si="562"/>
        <v>не выгружено</v>
      </c>
      <c r="IA610" s="182" t="str">
        <f t="shared" si="563"/>
        <v>A1</v>
      </c>
      <c r="IB610" s="182" t="str">
        <f t="shared" si="564"/>
        <v>не выгружено</v>
      </c>
      <c r="IC610" s="182" t="str">
        <f t="shared" si="565"/>
        <v>A1</v>
      </c>
      <c r="ID610" s="182" t="str">
        <f t="shared" si="566"/>
        <v>A1</v>
      </c>
      <c r="IE610" s="185" t="str">
        <f t="shared" si="567"/>
        <v>выгрузить A1</v>
      </c>
      <c r="IF610" s="135" t="s">
        <v>705</v>
      </c>
      <c r="IG610" s="181">
        <v>1</v>
      </c>
    </row>
    <row r="611" spans="1:289" s="57" customFormat="1" ht="42.75" hidden="1" customHeight="1">
      <c r="A611" s="6"/>
      <c r="B611" s="19" t="s">
        <v>156</v>
      </c>
      <c r="C611" s="19" t="s">
        <v>157</v>
      </c>
      <c r="D611" s="5"/>
      <c r="E611" s="5"/>
      <c r="F611" s="5"/>
      <c r="G611" s="5"/>
      <c r="H611" s="5" t="s">
        <v>727</v>
      </c>
      <c r="I611" s="5" t="s">
        <v>736</v>
      </c>
      <c r="J611" s="5"/>
      <c r="K611" s="5"/>
      <c r="L611" s="5"/>
      <c r="M611" s="5"/>
      <c r="N611" s="5"/>
      <c r="O611" s="5"/>
      <c r="P611" s="5" t="s">
        <v>375</v>
      </c>
      <c r="Q611" s="5" t="s">
        <v>376</v>
      </c>
      <c r="R611" s="5" t="s">
        <v>206</v>
      </c>
      <c r="S611" s="5" t="s">
        <v>360</v>
      </c>
      <c r="T611" s="5" t="s">
        <v>361</v>
      </c>
      <c r="U611" s="5" t="s">
        <v>158</v>
      </c>
      <c r="V611" s="5"/>
      <c r="W611" s="19" t="str">
        <f>CONCATENATE(X611,"-",Y611,"-",Z611,AA611,,AB611,"-",AC611)</f>
        <v>0-54-JDWC-1604</v>
      </c>
      <c r="X611" s="19">
        <v>0</v>
      </c>
      <c r="Y611" s="19">
        <v>54</v>
      </c>
      <c r="Z611" s="19" t="s">
        <v>302</v>
      </c>
      <c r="AA611" s="19" t="s">
        <v>313</v>
      </c>
      <c r="AB611" s="19"/>
      <c r="AC611" s="19" t="s">
        <v>760</v>
      </c>
      <c r="AD611" s="5"/>
      <c r="AE611" s="19">
        <v>4</v>
      </c>
      <c r="AF611" s="19" t="s">
        <v>194</v>
      </c>
      <c r="AG611" s="19" t="s">
        <v>165</v>
      </c>
      <c r="AH611" s="19" t="s">
        <v>156</v>
      </c>
      <c r="AI611" s="19" t="s">
        <v>634</v>
      </c>
      <c r="AJ611" s="5"/>
      <c r="AK611" s="5"/>
      <c r="AL611" s="5" t="s">
        <v>120</v>
      </c>
      <c r="AM611" s="5"/>
      <c r="AN611" s="5" t="s">
        <v>169</v>
      </c>
      <c r="AO611" s="5" t="str">
        <f>CONCATENATE("0055-",B611,"-",C611,"-","4",".",AE611,".",AF611,".",AG611,".",AH611,"-",AL611,".",AN611,"-",AI611)</f>
        <v>0055-CPC-GA1-4.4.0.00.CPC-ATH1.V0-6001</v>
      </c>
      <c r="AP611" s="5" t="str">
        <f>CONCATENATE("0055-",B611,"-",C611,"-","4",".",AE611,".",AF611,".",AG611,".",AH611,"-",AL611,"-",AN611,"-",AI611,"_",BD611,"_",U611)</f>
        <v>0055-CPC-GA1-4.4.0.00.CPC-ATH1-V0-6001_-_ER</v>
      </c>
      <c r="AQ611" s="13" t="s">
        <v>540</v>
      </c>
      <c r="AR611" s="13" t="s">
        <v>539</v>
      </c>
      <c r="AS611" s="13"/>
      <c r="AT611" s="13"/>
      <c r="AU611" s="13" t="s">
        <v>320</v>
      </c>
      <c r="AV611" s="13" t="s">
        <v>335</v>
      </c>
      <c r="AW611" s="13" t="str">
        <f>CONCATENATE(AQ611," ",AS611,CHAR(10),W611,CHAR(10),AU611)</f>
        <v>DCS AWS cabinet 
0-54-JDWC-1604
General view drawings</v>
      </c>
      <c r="AX611" s="13" t="str">
        <f>CONCATENATE(AR611," ",AT611,CHAR(10),W611,CHAR(10),AV611)</f>
        <v>Шкаф рабочих станций РСУ 
0-54-JDWC-1604
Чертеж общего вида</v>
      </c>
      <c r="AY611" s="5"/>
      <c r="AZ611" s="5" t="s">
        <v>490</v>
      </c>
      <c r="BA611" s="5" t="s">
        <v>489</v>
      </c>
      <c r="BB611" s="5" t="str">
        <f>IF(FW611&gt;0,"02",IF(FN611&gt;0,"01",IF(FE611&gt;0,"00",IF(EM611&gt;0,"G1",IF(ED611&gt;0,"F1",IF(DU611&gt;0,"E1",IF(DL611&gt;0,"D1",IF(DC611&gt;0,"C1",IF(CT611&gt;0,"B1",IF(BM611&gt;0,"A1","-"))))))))))</f>
        <v>-</v>
      </c>
      <c r="BC611" s="167" t="str">
        <f t="shared" si="583"/>
        <v>-</v>
      </c>
      <c r="BD611" s="5" t="str">
        <f t="shared" si="584"/>
        <v>-</v>
      </c>
      <c r="BE611" s="5"/>
      <c r="BF611" s="5"/>
      <c r="BG611" s="12"/>
      <c r="BH611" s="5"/>
      <c r="BI611" s="5"/>
      <c r="BJ611" s="54">
        <f>FB611-(28+15)</f>
        <v>44212</v>
      </c>
      <c r="BK611" s="54">
        <f ca="1">IF(BM611&gt;0,BL611,IF(BJ611&lt;TODAY(),WORKDAY(TODAY(),10),BJ611))</f>
        <v>44294</v>
      </c>
      <c r="BL611" s="54"/>
      <c r="BM611" s="5"/>
      <c r="BN611" s="167"/>
      <c r="BO611" s="167"/>
      <c r="BP611" s="167"/>
      <c r="BQ611" s="167"/>
      <c r="BR611" s="157"/>
      <c r="BS611" s="157"/>
      <c r="BT611" s="157"/>
      <c r="BU611" s="157"/>
      <c r="BV611" s="157"/>
      <c r="BW611" s="147"/>
      <c r="BX611" s="147"/>
      <c r="BY611" s="147"/>
      <c r="BZ611" s="147"/>
      <c r="CA611" s="147"/>
      <c r="CB611" s="125"/>
      <c r="CC611" s="125"/>
      <c r="CD611" s="125"/>
      <c r="CE611" s="125"/>
      <c r="CF611" s="125"/>
      <c r="CG611" s="125"/>
      <c r="CH611" s="125"/>
      <c r="CI611" s="125"/>
      <c r="CJ611" s="125"/>
      <c r="CK611" s="125"/>
      <c r="CL611" s="24">
        <f>WORKDAY(BJ611,20)</f>
        <v>44239</v>
      </c>
      <c r="CM611" s="24" t="str">
        <f>IF(BM611&gt;0,WORKDAY(BK611,10),"-")</f>
        <v>-</v>
      </c>
      <c r="CN611" s="54"/>
      <c r="CO611" s="117"/>
      <c r="CP611" s="34"/>
      <c r="CQ611" s="24">
        <f>WORKDAY(CL611,10)</f>
        <v>44253</v>
      </c>
      <c r="CR611" s="24" t="str">
        <f>IF(CO611&gt;0,WORKDAY(CM611,10),"-")</f>
        <v>-</v>
      </c>
      <c r="CS611" s="54"/>
      <c r="CT611" s="5"/>
      <c r="CU611" s="24" t="str">
        <f>IF(CT611&gt;0,WORKDAY(CQ611,10),"-")</f>
        <v>-</v>
      </c>
      <c r="CV611" s="24" t="str">
        <f>IF(CT611&gt;0,WORKDAY(CR611,10),"-")</f>
        <v>-</v>
      </c>
      <c r="CW611" s="54"/>
      <c r="CX611" s="5"/>
      <c r="CY611" s="34"/>
      <c r="CZ611" s="24" t="str">
        <f>IF(CX611&gt;0,WORKDAY(CU611,10),"-")</f>
        <v>-</v>
      </c>
      <c r="DA611" s="24" t="str">
        <f>IF(CX611&gt;0,WORKDAY(CV611,10),"-")</f>
        <v>-</v>
      </c>
      <c r="DB611" s="24"/>
      <c r="DC611" s="5"/>
      <c r="DD611" s="24" t="str">
        <f>IF(DC611&gt;0,WORKDAY(CZ611,10),"-")</f>
        <v>-</v>
      </c>
      <c r="DE611" s="24" t="str">
        <f>IF(DC611&gt;0,WORKDAY(DA611,10),"-")</f>
        <v>-</v>
      </c>
      <c r="DF611" s="5"/>
      <c r="DG611" s="5"/>
      <c r="DH611" s="54"/>
      <c r="DI611" s="24" t="str">
        <f>IF(DG611&gt;0,WORKDAY(DD611,10),"-")</f>
        <v>-</v>
      </c>
      <c r="DJ611" s="24" t="str">
        <f>IF(DG611&gt;0,WORKDAY(DE611,10),"-")</f>
        <v>-</v>
      </c>
      <c r="DK611" s="5"/>
      <c r="DL611" s="5"/>
      <c r="DM611" s="24" t="str">
        <f>IF(DL611&gt;0,WORKDAY(DI611,10),"-")</f>
        <v>-</v>
      </c>
      <c r="DN611" s="24" t="str">
        <f>IF(DL611&gt;0,WORKDAY(DJ611,10),"-")</f>
        <v>-</v>
      </c>
      <c r="DO611" s="5"/>
      <c r="DP611" s="5"/>
      <c r="DQ611" s="54"/>
      <c r="DR611" s="24" t="str">
        <f>IF(DP611&gt;0,WORKDAY(DM611,10),"-")</f>
        <v>-</v>
      </c>
      <c r="DS611" s="24" t="str">
        <f>IF(DP611&gt;0,WORKDAY(DN611,10),"-")</f>
        <v>-</v>
      </c>
      <c r="DT611" s="5"/>
      <c r="DU611" s="5"/>
      <c r="DV611" s="24" t="str">
        <f>IF(DU611&gt;0,WORKDAY(DR611,10),"-")</f>
        <v>-</v>
      </c>
      <c r="DW611" s="24" t="str">
        <f>IF(DU611&gt;0,WORKDAY(DS611,10),"-")</f>
        <v>-</v>
      </c>
      <c r="DX611" s="5"/>
      <c r="DY611" s="5"/>
      <c r="DZ611" s="54"/>
      <c r="EA611" s="24" t="str">
        <f>IF(DY611&gt;0,WORKDAY(DV611,10),"-")</f>
        <v>-</v>
      </c>
      <c r="EB611" s="24" t="str">
        <f>IF(DY611&gt;0,WORKDAY(DW611,10),"-")</f>
        <v>-</v>
      </c>
      <c r="EC611" s="5"/>
      <c r="ED611" s="5"/>
      <c r="EE611" s="24" t="str">
        <f>IF(ED611&gt;0,WORKDAY(EA611,10),"-")</f>
        <v>-</v>
      </c>
      <c r="EF611" s="24" t="str">
        <f>IF(ED611&gt;0,WORKDAY(EB611,10),"-")</f>
        <v>-</v>
      </c>
      <c r="EG611" s="5"/>
      <c r="EH611" s="5"/>
      <c r="EI611" s="54"/>
      <c r="EJ611" s="24" t="str">
        <f>IF(EH611&gt;0,WORKDAY(EE611,10),"-")</f>
        <v>-</v>
      </c>
      <c r="EK611" s="24" t="str">
        <f>IF(EH611&gt;0,WORKDAY(EF611,10),"-")</f>
        <v>-</v>
      </c>
      <c r="EL611" s="5"/>
      <c r="EM611" s="5"/>
      <c r="EN611" s="24" t="str">
        <f>IF(EM611&gt;0,WORKDAY(EJ611,10),"-")</f>
        <v>-</v>
      </c>
      <c r="EO611" s="24" t="str">
        <f>IF(EM611&gt;0,WORKDAY(EK611,10),"-")</f>
        <v>-</v>
      </c>
      <c r="EP611" s="5"/>
      <c r="EQ611" s="5"/>
      <c r="ER611" s="54"/>
      <c r="ES611" s="54"/>
      <c r="ET611" s="54"/>
      <c r="EU611" s="54"/>
      <c r="EV611" s="54"/>
      <c r="EW611" s="24"/>
      <c r="EX611" s="24"/>
      <c r="EY611" s="167"/>
      <c r="EZ611" s="167"/>
      <c r="FA611" s="193"/>
      <c r="FB611" s="24">
        <v>44255</v>
      </c>
      <c r="FC611" s="24">
        <f t="shared" ca="1" si="582"/>
        <v>44255</v>
      </c>
      <c r="FD611" s="5"/>
      <c r="FE611" s="5"/>
      <c r="FF611" s="24" t="str">
        <f>IF(FE611&gt;0,WORKDAY(FB611,10),"-")</f>
        <v>-</v>
      </c>
      <c r="FG611" s="24" t="str">
        <f>IF(FE611&gt;0,WORKDAY(FC611,10),"-")</f>
        <v>-</v>
      </c>
      <c r="FH611" s="167"/>
      <c r="FI611" s="167"/>
      <c r="FJ611" s="175"/>
      <c r="FK611" s="24">
        <f t="shared" si="585"/>
        <v>44281</v>
      </c>
      <c r="FL611" s="24">
        <f>FK611</f>
        <v>44281</v>
      </c>
      <c r="FM611" s="5"/>
      <c r="FN611" s="5"/>
      <c r="FO611" s="24" t="str">
        <f>IF(FN611&gt;0,WORKDAY(FK611,10),"-")</f>
        <v>-</v>
      </c>
      <c r="FP611" s="24" t="str">
        <f>IF(FN611&gt;0,WORKDAY(FL611,10),"-")</f>
        <v>-</v>
      </c>
      <c r="FQ611" s="5"/>
      <c r="FR611" s="5"/>
      <c r="FS611" s="54"/>
      <c r="FT611" s="24">
        <f t="shared" si="586"/>
        <v>44309</v>
      </c>
      <c r="FU611" s="24">
        <f>FT611</f>
        <v>44309</v>
      </c>
      <c r="FV611" s="5"/>
      <c r="FW611" s="5"/>
      <c r="FX611" s="24" t="str">
        <f>IF(FW611&gt;0,WORKDAY(FT611,10),"-")</f>
        <v>-</v>
      </c>
      <c r="FY611" s="24" t="str">
        <f>IF(FW611&gt;0,WORKDAY(FU611,10),"-")</f>
        <v>-</v>
      </c>
      <c r="FZ611" s="5"/>
      <c r="GA611" s="5"/>
      <c r="GB611" s="54"/>
      <c r="GC611" s="54"/>
      <c r="GD611" s="54"/>
      <c r="GE611" s="54"/>
      <c r="GF611" s="54"/>
      <c r="GG611" s="54"/>
      <c r="GH611" s="54"/>
      <c r="GI611" s="54"/>
      <c r="GJ611" s="54"/>
      <c r="GK611" s="54"/>
      <c r="GL611" s="54"/>
      <c r="GM611" s="54"/>
      <c r="GN611" s="54"/>
      <c r="GO611" s="54"/>
      <c r="GP611" s="54"/>
      <c r="GQ611" s="54"/>
      <c r="GR611" s="54"/>
      <c r="GS611" s="54"/>
      <c r="GT611" s="54"/>
      <c r="GU611" s="54"/>
      <c r="GV611" s="54"/>
      <c r="GW611" s="54"/>
      <c r="GX611" s="54"/>
      <c r="GY611" s="54"/>
      <c r="GZ611" s="193"/>
      <c r="HA611" s="54"/>
      <c r="HB611" s="54"/>
      <c r="HC611" s="54"/>
      <c r="HD611" s="34">
        <f t="shared" ca="1" si="551"/>
        <v>1</v>
      </c>
      <c r="HE611" s="25">
        <f t="shared" si="546"/>
        <v>0</v>
      </c>
      <c r="HF611" s="25">
        <f t="shared" ca="1" si="547"/>
        <v>1.5197568389057751E-3</v>
      </c>
      <c r="HG611" s="25">
        <f t="shared" si="548"/>
        <v>0</v>
      </c>
      <c r="HH611" s="25">
        <f t="shared" ca="1" si="549"/>
        <v>2.012072434607646E-3</v>
      </c>
      <c r="HI611" s="25"/>
      <c r="HJ611" s="25"/>
      <c r="HK611" s="5"/>
      <c r="HL611" s="24" t="str">
        <f t="shared" ca="1" si="587"/>
        <v>-</v>
      </c>
      <c r="HM611" s="6"/>
      <c r="HO611" s="204" t="str">
        <f t="shared" si="552"/>
        <v>не выгружено A1</v>
      </c>
      <c r="HP611" s="204" t="str">
        <f t="shared" si="553"/>
        <v>не выгружено 00</v>
      </c>
      <c r="HQ611" s="182" t="str">
        <f t="shared" si="554"/>
        <v>не выгружено A1</v>
      </c>
      <c r="HR611" s="182" t="str">
        <f t="shared" si="555"/>
        <v>не выгружено A1</v>
      </c>
      <c r="HS611" s="182" t="b">
        <f t="shared" si="556"/>
        <v>0</v>
      </c>
      <c r="HT611" s="182" t="str">
        <f t="shared" si="557"/>
        <v>не выгружено A1</v>
      </c>
      <c r="HU611" s="182" t="str">
        <f t="shared" si="558"/>
        <v>не выгружено A1</v>
      </c>
      <c r="HV611" s="191" t="str">
        <f t="shared" si="559"/>
        <v>не выгружено A1</v>
      </c>
      <c r="HW611" s="184" t="str">
        <f t="shared" si="560"/>
        <v>не выгружено A1</v>
      </c>
      <c r="HX611" s="191" t="str">
        <f t="shared" si="561"/>
        <v>не выгружено A1</v>
      </c>
      <c r="HY611" s="183"/>
      <c r="HZ611" s="182" t="str">
        <f t="shared" si="562"/>
        <v>не выгружено</v>
      </c>
      <c r="IA611" s="182" t="str">
        <f t="shared" si="563"/>
        <v>A1</v>
      </c>
      <c r="IB611" s="182" t="str">
        <f t="shared" si="564"/>
        <v>не выгружено</v>
      </c>
      <c r="IC611" s="182" t="str">
        <f t="shared" si="565"/>
        <v>A1</v>
      </c>
      <c r="ID611" s="182" t="str">
        <f t="shared" si="566"/>
        <v>A1</v>
      </c>
      <c r="IE611" s="185" t="str">
        <f t="shared" si="567"/>
        <v>выгрузить A1</v>
      </c>
      <c r="IF611" s="135" t="s">
        <v>705</v>
      </c>
      <c r="IG611" s="181">
        <v>1</v>
      </c>
    </row>
    <row r="612" spans="1:289" s="57" customFormat="1" ht="42.75" hidden="1" customHeight="1">
      <c r="A612" s="6"/>
      <c r="B612" s="19" t="s">
        <v>156</v>
      </c>
      <c r="C612" s="19" t="s">
        <v>157</v>
      </c>
      <c r="D612" s="5"/>
      <c r="E612" s="5"/>
      <c r="F612" s="5"/>
      <c r="G612" s="5"/>
      <c r="H612" s="5" t="s">
        <v>727</v>
      </c>
      <c r="I612" s="5" t="s">
        <v>736</v>
      </c>
      <c r="J612" s="5"/>
      <c r="K612" s="5"/>
      <c r="L612" s="5"/>
      <c r="M612" s="5"/>
      <c r="N612" s="5"/>
      <c r="O612" s="5"/>
      <c r="P612" s="5" t="s">
        <v>375</v>
      </c>
      <c r="Q612" s="5" t="s">
        <v>376</v>
      </c>
      <c r="R612" s="5" t="s">
        <v>206</v>
      </c>
      <c r="S612" s="5" t="s">
        <v>360</v>
      </c>
      <c r="T612" s="5" t="s">
        <v>361</v>
      </c>
      <c r="U612" s="5" t="s">
        <v>158</v>
      </c>
      <c r="V612" s="5"/>
      <c r="W612" s="19" t="str">
        <f>CONCATENATE(X612,"-",Y612,"-",Z612,AA612,,AB612,"-",AC612)</f>
        <v>0-54-JDWC-1604</v>
      </c>
      <c r="X612" s="19">
        <v>0</v>
      </c>
      <c r="Y612" s="19">
        <v>54</v>
      </c>
      <c r="Z612" s="19" t="s">
        <v>302</v>
      </c>
      <c r="AA612" s="19" t="s">
        <v>313</v>
      </c>
      <c r="AB612" s="19"/>
      <c r="AC612" s="19" t="s">
        <v>760</v>
      </c>
      <c r="AD612" s="5"/>
      <c r="AE612" s="19">
        <v>4</v>
      </c>
      <c r="AF612" s="19" t="s">
        <v>194</v>
      </c>
      <c r="AG612" s="19" t="s">
        <v>165</v>
      </c>
      <c r="AH612" s="19" t="s">
        <v>156</v>
      </c>
      <c r="AI612" s="19" t="s">
        <v>634</v>
      </c>
      <c r="AJ612" s="5"/>
      <c r="AK612" s="5"/>
      <c r="AL612" s="5" t="s">
        <v>120</v>
      </c>
      <c r="AM612" s="5"/>
      <c r="AN612" s="5" t="s">
        <v>170</v>
      </c>
      <c r="AO612" s="5" t="str">
        <f>CONCATENATE("0055-",B612,"-",C612,"-","4",".",AE612,".",AF612,".",AG612,".",AH612,"-",AL612,".",AN612,"-",AI612)</f>
        <v>0055-CPC-GA1-4.4.0.00.CPC-ATH1.SB-6001</v>
      </c>
      <c r="AP612" s="5" t="str">
        <f>CONCATENATE("0055-",B612,"-",C612,"-","4",".",AE612,".",AF612,".",AG612,".",AH612,"-",AL612,"-",AN612,"-",AI612,"_",BD612,"_",U612)</f>
        <v>0055-CPC-GA1-4.4.0.00.CPC-ATH1-SB-6001_-_ER</v>
      </c>
      <c r="AQ612" s="13" t="s">
        <v>540</v>
      </c>
      <c r="AR612" s="13" t="s">
        <v>539</v>
      </c>
      <c r="AS612" s="13"/>
      <c r="AT612" s="13"/>
      <c r="AU612" s="13" t="s">
        <v>321</v>
      </c>
      <c r="AV612" s="13" t="s">
        <v>336</v>
      </c>
      <c r="AW612" s="13" t="str">
        <f>CONCATENATE(AQ612," ",AS612,CHAR(10),W612,CHAR(10),AU612)</f>
        <v>DCS AWS cabinet 
0-54-JDWC-1604
Electrical circuits</v>
      </c>
      <c r="AX612" s="13" t="str">
        <f>CONCATENATE(AR612," ",AT612,CHAR(10),W612,CHAR(10),AV612)</f>
        <v>Шкаф рабочих станций РСУ 
0-54-JDWC-1604
Схема электрическая принципиальная</v>
      </c>
      <c r="AY612" s="5"/>
      <c r="AZ612" s="5" t="s">
        <v>490</v>
      </c>
      <c r="BA612" s="5" t="s">
        <v>489</v>
      </c>
      <c r="BB612" s="5" t="str">
        <f>IF(FW612&gt;0,"02",IF(FN612&gt;0,"01",IF(FE612&gt;0,"00",IF(EM612&gt;0,"G1",IF(ED612&gt;0,"F1",IF(DU612&gt;0,"E1",IF(DL612&gt;0,"D1",IF(DC612&gt;0,"C1",IF(CT612&gt;0,"B1",IF(BM612&gt;0,"A1","-"))))))))))</f>
        <v>-</v>
      </c>
      <c r="BC612" s="167" t="str">
        <f t="shared" si="583"/>
        <v>-</v>
      </c>
      <c r="BD612" s="5" t="str">
        <f t="shared" si="584"/>
        <v>-</v>
      </c>
      <c r="BE612" s="5"/>
      <c r="BF612" s="5"/>
      <c r="BG612" s="12"/>
      <c r="BH612" s="5"/>
      <c r="BI612" s="5"/>
      <c r="BJ612" s="54">
        <f>FB612-(28+15)</f>
        <v>44212</v>
      </c>
      <c r="BK612" s="54">
        <f ca="1">IF(BM612&gt;0,BL612,IF(BJ612&lt;TODAY(),WORKDAY(TODAY(),10),BJ612))</f>
        <v>44294</v>
      </c>
      <c r="BL612" s="54"/>
      <c r="BM612" s="5"/>
      <c r="BN612" s="167"/>
      <c r="BO612" s="167"/>
      <c r="BP612" s="167"/>
      <c r="BQ612" s="167"/>
      <c r="BR612" s="157"/>
      <c r="BS612" s="157"/>
      <c r="BT612" s="157"/>
      <c r="BU612" s="157"/>
      <c r="BV612" s="157"/>
      <c r="BW612" s="147"/>
      <c r="BX612" s="147"/>
      <c r="BY612" s="147"/>
      <c r="BZ612" s="147"/>
      <c r="CA612" s="147"/>
      <c r="CB612" s="125"/>
      <c r="CC612" s="125"/>
      <c r="CD612" s="125"/>
      <c r="CE612" s="125"/>
      <c r="CF612" s="125"/>
      <c r="CG612" s="125"/>
      <c r="CH612" s="125"/>
      <c r="CI612" s="125"/>
      <c r="CJ612" s="125"/>
      <c r="CK612" s="125"/>
      <c r="CL612" s="24">
        <f>WORKDAY(BJ612,20)</f>
        <v>44239</v>
      </c>
      <c r="CM612" s="24" t="str">
        <f>IF(BM612&gt;0,WORKDAY(BK612,10),"-")</f>
        <v>-</v>
      </c>
      <c r="CN612" s="54"/>
      <c r="CO612" s="117"/>
      <c r="CP612" s="34"/>
      <c r="CQ612" s="24">
        <f>WORKDAY(CL612,10)</f>
        <v>44253</v>
      </c>
      <c r="CR612" s="24" t="str">
        <f>IF(CO612&gt;0,WORKDAY(CM612,10),"-")</f>
        <v>-</v>
      </c>
      <c r="CS612" s="54"/>
      <c r="CT612" s="5"/>
      <c r="CU612" s="24" t="str">
        <f>IF(CT612&gt;0,WORKDAY(CQ612,10),"-")</f>
        <v>-</v>
      </c>
      <c r="CV612" s="24" t="str">
        <f>IF(CT612&gt;0,WORKDAY(CR612,10),"-")</f>
        <v>-</v>
      </c>
      <c r="CW612" s="54"/>
      <c r="CX612" s="5"/>
      <c r="CY612" s="34"/>
      <c r="CZ612" s="24" t="str">
        <f>IF(CX612&gt;0,WORKDAY(CU612,10),"-")</f>
        <v>-</v>
      </c>
      <c r="DA612" s="24" t="str">
        <f>IF(CX612&gt;0,WORKDAY(CV612,10),"-")</f>
        <v>-</v>
      </c>
      <c r="DB612" s="24"/>
      <c r="DC612" s="5"/>
      <c r="DD612" s="24" t="str">
        <f>IF(DC612&gt;0,WORKDAY(CZ612,10),"-")</f>
        <v>-</v>
      </c>
      <c r="DE612" s="24" t="str">
        <f>IF(DC612&gt;0,WORKDAY(DA612,10),"-")</f>
        <v>-</v>
      </c>
      <c r="DF612" s="5"/>
      <c r="DG612" s="5"/>
      <c r="DH612" s="54"/>
      <c r="DI612" s="24" t="str">
        <f>IF(DG612&gt;0,WORKDAY(DD612,10),"-")</f>
        <v>-</v>
      </c>
      <c r="DJ612" s="24" t="str">
        <f>IF(DG612&gt;0,WORKDAY(DE612,10),"-")</f>
        <v>-</v>
      </c>
      <c r="DK612" s="5"/>
      <c r="DL612" s="5"/>
      <c r="DM612" s="24" t="str">
        <f>IF(DL612&gt;0,WORKDAY(DI612,10),"-")</f>
        <v>-</v>
      </c>
      <c r="DN612" s="24" t="str">
        <f>IF(DL612&gt;0,WORKDAY(DJ612,10),"-")</f>
        <v>-</v>
      </c>
      <c r="DO612" s="5"/>
      <c r="DP612" s="5"/>
      <c r="DQ612" s="54"/>
      <c r="DR612" s="24" t="str">
        <f>IF(DP612&gt;0,WORKDAY(DM612,10),"-")</f>
        <v>-</v>
      </c>
      <c r="DS612" s="24" t="str">
        <f>IF(DP612&gt;0,WORKDAY(DN612,10),"-")</f>
        <v>-</v>
      </c>
      <c r="DT612" s="5"/>
      <c r="DU612" s="5"/>
      <c r="DV612" s="24" t="str">
        <f>IF(DU612&gt;0,WORKDAY(DR612,10),"-")</f>
        <v>-</v>
      </c>
      <c r="DW612" s="24" t="str">
        <f>IF(DU612&gt;0,WORKDAY(DS612,10),"-")</f>
        <v>-</v>
      </c>
      <c r="DX612" s="5"/>
      <c r="DY612" s="5"/>
      <c r="DZ612" s="54"/>
      <c r="EA612" s="24" t="str">
        <f>IF(DY612&gt;0,WORKDAY(DV612,10),"-")</f>
        <v>-</v>
      </c>
      <c r="EB612" s="24" t="str">
        <f>IF(DY612&gt;0,WORKDAY(DW612,10),"-")</f>
        <v>-</v>
      </c>
      <c r="EC612" s="5"/>
      <c r="ED612" s="5"/>
      <c r="EE612" s="24" t="str">
        <f>IF(ED612&gt;0,WORKDAY(EA612,10),"-")</f>
        <v>-</v>
      </c>
      <c r="EF612" s="24" t="str">
        <f>IF(ED612&gt;0,WORKDAY(EB612,10),"-")</f>
        <v>-</v>
      </c>
      <c r="EG612" s="5"/>
      <c r="EH612" s="5"/>
      <c r="EI612" s="54"/>
      <c r="EJ612" s="24" t="str">
        <f>IF(EH612&gt;0,WORKDAY(EE612,10),"-")</f>
        <v>-</v>
      </c>
      <c r="EK612" s="24" t="str">
        <f>IF(EH612&gt;0,WORKDAY(EF612,10),"-")</f>
        <v>-</v>
      </c>
      <c r="EL612" s="5"/>
      <c r="EM612" s="5"/>
      <c r="EN612" s="24" t="str">
        <f>IF(EM612&gt;0,WORKDAY(EJ612,10),"-")</f>
        <v>-</v>
      </c>
      <c r="EO612" s="24" t="str">
        <f>IF(EM612&gt;0,WORKDAY(EK612,10),"-")</f>
        <v>-</v>
      </c>
      <c r="EP612" s="5"/>
      <c r="EQ612" s="5"/>
      <c r="ER612" s="54"/>
      <c r="ES612" s="54"/>
      <c r="ET612" s="54"/>
      <c r="EU612" s="54"/>
      <c r="EV612" s="54"/>
      <c r="EW612" s="24"/>
      <c r="EX612" s="24"/>
      <c r="EY612" s="167"/>
      <c r="EZ612" s="167"/>
      <c r="FA612" s="193"/>
      <c r="FB612" s="24">
        <v>44255</v>
      </c>
      <c r="FC612" s="24">
        <f t="shared" ca="1" si="582"/>
        <v>44255</v>
      </c>
      <c r="FD612" s="5"/>
      <c r="FE612" s="5"/>
      <c r="FF612" s="24" t="str">
        <f>IF(FE612&gt;0,WORKDAY(FB612,10),"-")</f>
        <v>-</v>
      </c>
      <c r="FG612" s="24" t="str">
        <f>IF(FE612&gt;0,WORKDAY(FC612,10),"-")</f>
        <v>-</v>
      </c>
      <c r="FH612" s="5"/>
      <c r="FI612" s="5"/>
      <c r="FJ612" s="34"/>
      <c r="FK612" s="24">
        <f t="shared" si="585"/>
        <v>44281</v>
      </c>
      <c r="FL612" s="24">
        <f>FK612</f>
        <v>44281</v>
      </c>
      <c r="FM612" s="5"/>
      <c r="FN612" s="5"/>
      <c r="FO612" s="24" t="str">
        <f>IF(FN612&gt;0,WORKDAY(FK612,10),"-")</f>
        <v>-</v>
      </c>
      <c r="FP612" s="24" t="str">
        <f>IF(FN612&gt;0,WORKDAY(FL612,10),"-")</f>
        <v>-</v>
      </c>
      <c r="FQ612" s="5"/>
      <c r="FR612" s="5"/>
      <c r="FS612" s="54"/>
      <c r="FT612" s="24">
        <f t="shared" si="586"/>
        <v>44309</v>
      </c>
      <c r="FU612" s="24">
        <f>FT612</f>
        <v>44309</v>
      </c>
      <c r="FV612" s="5"/>
      <c r="FW612" s="5"/>
      <c r="FX612" s="24" t="str">
        <f>IF(FW612&gt;0,WORKDAY(FT612,10),"-")</f>
        <v>-</v>
      </c>
      <c r="FY612" s="24" t="str">
        <f>IF(FW612&gt;0,WORKDAY(FU612,10),"-")</f>
        <v>-</v>
      </c>
      <c r="FZ612" s="5"/>
      <c r="GA612" s="5"/>
      <c r="GB612" s="54"/>
      <c r="GC612" s="54"/>
      <c r="GD612" s="54"/>
      <c r="GE612" s="54"/>
      <c r="GF612" s="54"/>
      <c r="GG612" s="54"/>
      <c r="GH612" s="54"/>
      <c r="GI612" s="54"/>
      <c r="GJ612" s="54"/>
      <c r="GK612" s="54"/>
      <c r="GL612" s="54"/>
      <c r="GM612" s="54"/>
      <c r="GN612" s="54"/>
      <c r="GO612" s="54"/>
      <c r="GP612" s="54"/>
      <c r="GQ612" s="54"/>
      <c r="GR612" s="54"/>
      <c r="GS612" s="54"/>
      <c r="GT612" s="54"/>
      <c r="GU612" s="54"/>
      <c r="GV612" s="54"/>
      <c r="GW612" s="54"/>
      <c r="GX612" s="54"/>
      <c r="GY612" s="54"/>
      <c r="GZ612" s="193"/>
      <c r="HA612" s="54"/>
      <c r="HB612" s="54"/>
      <c r="HC612" s="54"/>
      <c r="HD612" s="34">
        <f t="shared" ca="1" si="551"/>
        <v>1</v>
      </c>
      <c r="HE612" s="25">
        <f t="shared" si="546"/>
        <v>0</v>
      </c>
      <c r="HF612" s="25">
        <f t="shared" ca="1" si="547"/>
        <v>1.5197568389057751E-3</v>
      </c>
      <c r="HG612" s="25">
        <f t="shared" si="548"/>
        <v>0</v>
      </c>
      <c r="HH612" s="25">
        <f t="shared" ca="1" si="549"/>
        <v>2.012072434607646E-3</v>
      </c>
      <c r="HI612" s="25"/>
      <c r="HJ612" s="25"/>
      <c r="HK612" s="5"/>
      <c r="HL612" s="24" t="str">
        <f t="shared" ca="1" si="587"/>
        <v>-</v>
      </c>
      <c r="HM612" s="6"/>
      <c r="HO612" s="204" t="str">
        <f t="shared" si="552"/>
        <v>не выгружено A1</v>
      </c>
      <c r="HP612" s="204" t="str">
        <f t="shared" si="553"/>
        <v>не выгружено 00</v>
      </c>
      <c r="HQ612" s="182" t="str">
        <f t="shared" si="554"/>
        <v>не выгружено A1</v>
      </c>
      <c r="HR612" s="182" t="str">
        <f t="shared" si="555"/>
        <v>не выгружено A1</v>
      </c>
      <c r="HS612" s="182" t="b">
        <f t="shared" si="556"/>
        <v>0</v>
      </c>
      <c r="HT612" s="182" t="str">
        <f t="shared" si="557"/>
        <v>не выгружено A1</v>
      </c>
      <c r="HU612" s="182" t="str">
        <f t="shared" si="558"/>
        <v>не выгружено A1</v>
      </c>
      <c r="HV612" s="191" t="str">
        <f t="shared" si="559"/>
        <v>не выгружено A1</v>
      </c>
      <c r="HW612" s="184" t="str">
        <f t="shared" si="560"/>
        <v>не выгружено A1</v>
      </c>
      <c r="HX612" s="191" t="str">
        <f t="shared" si="561"/>
        <v>не выгружено A1</v>
      </c>
      <c r="HY612" s="183"/>
      <c r="HZ612" s="182" t="str">
        <f t="shared" si="562"/>
        <v>не выгружено</v>
      </c>
      <c r="IA612" s="182" t="str">
        <f t="shared" si="563"/>
        <v>A1</v>
      </c>
      <c r="IB612" s="182" t="str">
        <f t="shared" si="564"/>
        <v>не выгружено</v>
      </c>
      <c r="IC612" s="182" t="str">
        <f t="shared" si="565"/>
        <v>A1</v>
      </c>
      <c r="ID612" s="182" t="str">
        <f t="shared" si="566"/>
        <v>A1</v>
      </c>
      <c r="IE612" s="185" t="str">
        <f t="shared" si="567"/>
        <v>выгрузить A1</v>
      </c>
      <c r="IF612" s="135" t="s">
        <v>705</v>
      </c>
      <c r="IG612" s="181">
        <v>1</v>
      </c>
    </row>
    <row r="613" spans="1:289" s="57" customFormat="1" ht="42.75" hidden="1" customHeight="1">
      <c r="A613" s="6"/>
      <c r="B613" s="19" t="s">
        <v>156</v>
      </c>
      <c r="C613" s="19" t="s">
        <v>157</v>
      </c>
      <c r="D613" s="5"/>
      <c r="E613" s="5"/>
      <c r="F613" s="5"/>
      <c r="G613" s="5"/>
      <c r="H613" s="5" t="s">
        <v>727</v>
      </c>
      <c r="I613" s="5" t="s">
        <v>736</v>
      </c>
      <c r="J613" s="5"/>
      <c r="K613" s="5"/>
      <c r="L613" s="5"/>
      <c r="M613" s="5"/>
      <c r="N613" s="5"/>
      <c r="O613" s="5"/>
      <c r="P613" s="5" t="s">
        <v>375</v>
      </c>
      <c r="Q613" s="5" t="s">
        <v>376</v>
      </c>
      <c r="R613" s="5" t="s">
        <v>206</v>
      </c>
      <c r="S613" s="5" t="s">
        <v>360</v>
      </c>
      <c r="T613" s="5" t="s">
        <v>361</v>
      </c>
      <c r="U613" s="5" t="s">
        <v>158</v>
      </c>
      <c r="V613" s="5"/>
      <c r="W613" s="19" t="str">
        <f>CONCATENATE(X613,"-",Y613,"-",Z613,AA613,,AB613,"-",AC613)</f>
        <v>0-54-JDWC-1604</v>
      </c>
      <c r="X613" s="19">
        <v>0</v>
      </c>
      <c r="Y613" s="19">
        <v>54</v>
      </c>
      <c r="Z613" s="19" t="s">
        <v>302</v>
      </c>
      <c r="AA613" s="19" t="s">
        <v>313</v>
      </c>
      <c r="AB613" s="19"/>
      <c r="AC613" s="19" t="s">
        <v>760</v>
      </c>
      <c r="AD613" s="5"/>
      <c r="AE613" s="19">
        <v>4</v>
      </c>
      <c r="AF613" s="19" t="s">
        <v>194</v>
      </c>
      <c r="AG613" s="19" t="s">
        <v>165</v>
      </c>
      <c r="AH613" s="19" t="s">
        <v>156</v>
      </c>
      <c r="AI613" s="19" t="s">
        <v>634</v>
      </c>
      <c r="AJ613" s="5"/>
      <c r="AK613" s="5"/>
      <c r="AL613" s="5" t="s">
        <v>120</v>
      </c>
      <c r="AM613" s="5"/>
      <c r="AN613" s="5" t="s">
        <v>546</v>
      </c>
      <c r="AO613" s="5" t="str">
        <f>CONCATENATE("0055-",B613,"-",C613,"-","4",".",AE613,".",AF613,".",AG613,".",AH613,"-",AL613,".",AN613,"-",AI613)</f>
        <v>0055-CPC-GA1-4.4.0.00.CPC-ATH1.JH-6001</v>
      </c>
      <c r="AP613" s="5" t="str">
        <f>CONCATENATE("0055-",B613,"-",C613,"-","4",".",AE613,".",AF613,".",AG613,".",AH613,"-",AL613,"-",AN613,"-",AI613,"_",BD613,"_",U613)</f>
        <v>0055-CPC-GA1-4.4.0.00.CPC-ATH1-JH-6001_-_ER</v>
      </c>
      <c r="AQ613" s="13" t="s">
        <v>540</v>
      </c>
      <c r="AR613" s="13" t="s">
        <v>539</v>
      </c>
      <c r="AS613" s="13"/>
      <c r="AT613" s="13"/>
      <c r="AU613" s="13" t="s">
        <v>286</v>
      </c>
      <c r="AV613" s="13" t="s">
        <v>287</v>
      </c>
      <c r="AW613" s="13" t="str">
        <f>CONCATENATE(AQ613," ",AS613,CHAR(10),W613,CHAR(10),AU613)</f>
        <v>DCS AWS cabinet 
0-54-JDWC-1604
Passport</v>
      </c>
      <c r="AX613" s="13" t="str">
        <f>CONCATENATE(AR613," ",AT613,CHAR(10),W613,CHAR(10),AV613)</f>
        <v>Шкаф рабочих станций РСУ 
0-54-JDWC-1604
Паспорт</v>
      </c>
      <c r="AY613" s="5"/>
      <c r="AZ613" s="5" t="s">
        <v>490</v>
      </c>
      <c r="BA613" s="5" t="s">
        <v>489</v>
      </c>
      <c r="BB613" s="5" t="str">
        <f>IF(FW613&gt;0,"02",IF(FN613&gt;0,"01",IF(FE613&gt;0,"00",IF(EM613&gt;0,"G1",IF(ED613&gt;0,"F1",IF(DU613&gt;0,"E1",IF(DL613&gt;0,"D1",IF(DC613&gt;0,"C1",IF(CT613&gt;0,"B1",IF(BM613&gt;0,"A1","-"))))))))))</f>
        <v>-</v>
      </c>
      <c r="BC613" s="167" t="str">
        <f t="shared" si="583"/>
        <v>-</v>
      </c>
      <c r="BD613" s="5" t="str">
        <f t="shared" si="584"/>
        <v>-</v>
      </c>
      <c r="BE613" s="5"/>
      <c r="BF613" s="5"/>
      <c r="BG613" s="12"/>
      <c r="BH613" s="5"/>
      <c r="BI613" s="5"/>
      <c r="BJ613" s="54">
        <f>FB613-(28+15)</f>
        <v>44227</v>
      </c>
      <c r="BK613" s="54">
        <f ca="1">IF(BM613&gt;0,BL613,IF(BJ613&lt;TODAY(),WORKDAY(TODAY(),10),BJ613))</f>
        <v>44294</v>
      </c>
      <c r="BL613" s="54"/>
      <c r="BM613" s="5"/>
      <c r="BN613" s="167"/>
      <c r="BO613" s="167"/>
      <c r="BP613" s="167"/>
      <c r="BQ613" s="167"/>
      <c r="BR613" s="157"/>
      <c r="BS613" s="157"/>
      <c r="BT613" s="157"/>
      <c r="BU613" s="157"/>
      <c r="BV613" s="157"/>
      <c r="BW613" s="147"/>
      <c r="BX613" s="147"/>
      <c r="BY613" s="147"/>
      <c r="BZ613" s="147"/>
      <c r="CA613" s="147"/>
      <c r="CB613" s="125"/>
      <c r="CC613" s="125"/>
      <c r="CD613" s="125"/>
      <c r="CE613" s="125"/>
      <c r="CF613" s="125"/>
      <c r="CG613" s="125"/>
      <c r="CH613" s="125"/>
      <c r="CI613" s="125"/>
      <c r="CJ613" s="125"/>
      <c r="CK613" s="125"/>
      <c r="CL613" s="24">
        <f>WORKDAY(BJ613,20)</f>
        <v>44253</v>
      </c>
      <c r="CM613" s="24" t="str">
        <f>IF(BM613&gt;0,WORKDAY(BK613,10),"-")</f>
        <v>-</v>
      </c>
      <c r="CN613" s="54"/>
      <c r="CO613" s="117"/>
      <c r="CP613" s="34">
        <v>3</v>
      </c>
      <c r="CQ613" s="24">
        <f>WORKDAY(CL613,10)</f>
        <v>44267</v>
      </c>
      <c r="CR613" s="24" t="str">
        <f>IF(CO613&gt;0,WORKDAY(CM613,10),"-")</f>
        <v>-</v>
      </c>
      <c r="CS613" s="54"/>
      <c r="CT613" s="5"/>
      <c r="CU613" s="24" t="str">
        <f>IF(CT613&gt;0,WORKDAY(CQ613,10),"-")</f>
        <v>-</v>
      </c>
      <c r="CV613" s="24" t="str">
        <f>IF(CT613&gt;0,WORKDAY(CR613,10),"-")</f>
        <v>-</v>
      </c>
      <c r="CW613" s="54"/>
      <c r="CX613" s="5"/>
      <c r="CY613" s="34"/>
      <c r="CZ613" s="24" t="str">
        <f>IF(CX613&gt;0,WORKDAY(CU613,10),"-")</f>
        <v>-</v>
      </c>
      <c r="DA613" s="24" t="str">
        <f>IF(CX613&gt;0,WORKDAY(CV613,10),"-")</f>
        <v>-</v>
      </c>
      <c r="DB613" s="24"/>
      <c r="DC613" s="5"/>
      <c r="DD613" s="24" t="str">
        <f>IF(DC613&gt;0,WORKDAY(CZ613,10),"-")</f>
        <v>-</v>
      </c>
      <c r="DE613" s="24" t="str">
        <f>IF(DC613&gt;0,WORKDAY(DA613,10),"-")</f>
        <v>-</v>
      </c>
      <c r="DF613" s="5"/>
      <c r="DG613" s="5"/>
      <c r="DH613" s="54"/>
      <c r="DI613" s="24" t="str">
        <f>IF(DG613&gt;0,WORKDAY(DD613,10),"-")</f>
        <v>-</v>
      </c>
      <c r="DJ613" s="24" t="str">
        <f>IF(DG613&gt;0,WORKDAY(DE613,10),"-")</f>
        <v>-</v>
      </c>
      <c r="DK613" s="5"/>
      <c r="DL613" s="5"/>
      <c r="DM613" s="24" t="str">
        <f>IF(DL613&gt;0,WORKDAY(DI613,10),"-")</f>
        <v>-</v>
      </c>
      <c r="DN613" s="24" t="str">
        <f>IF(DL613&gt;0,WORKDAY(DJ613,10),"-")</f>
        <v>-</v>
      </c>
      <c r="DO613" s="5"/>
      <c r="DP613" s="5"/>
      <c r="DQ613" s="54"/>
      <c r="DR613" s="24" t="str">
        <f>IF(DP613&gt;0,WORKDAY(DM613,10),"-")</f>
        <v>-</v>
      </c>
      <c r="DS613" s="24" t="str">
        <f>IF(DP613&gt;0,WORKDAY(DN613,10),"-")</f>
        <v>-</v>
      </c>
      <c r="DT613" s="5"/>
      <c r="DU613" s="5"/>
      <c r="DV613" s="24" t="str">
        <f>IF(DU613&gt;0,WORKDAY(DR613,10),"-")</f>
        <v>-</v>
      </c>
      <c r="DW613" s="24" t="str">
        <f>IF(DU613&gt;0,WORKDAY(DS613,10),"-")</f>
        <v>-</v>
      </c>
      <c r="DX613" s="5"/>
      <c r="DY613" s="5"/>
      <c r="DZ613" s="54"/>
      <c r="EA613" s="24" t="str">
        <f>IF(DY613&gt;0,WORKDAY(DV613,10),"-")</f>
        <v>-</v>
      </c>
      <c r="EB613" s="24" t="str">
        <f>IF(DY613&gt;0,WORKDAY(DW613,10),"-")</f>
        <v>-</v>
      </c>
      <c r="EC613" s="5"/>
      <c r="ED613" s="5"/>
      <c r="EE613" s="24" t="str">
        <f>IF(ED613&gt;0,WORKDAY(EA613,10),"-")</f>
        <v>-</v>
      </c>
      <c r="EF613" s="24" t="str">
        <f>IF(ED613&gt;0,WORKDAY(EB613,10),"-")</f>
        <v>-</v>
      </c>
      <c r="EG613" s="5"/>
      <c r="EH613" s="5"/>
      <c r="EI613" s="54"/>
      <c r="EJ613" s="24" t="str">
        <f>IF(EH613&gt;0,WORKDAY(EE613,10),"-")</f>
        <v>-</v>
      </c>
      <c r="EK613" s="24" t="str">
        <f>IF(EH613&gt;0,WORKDAY(EF613,10),"-")</f>
        <v>-</v>
      </c>
      <c r="EL613" s="5"/>
      <c r="EM613" s="5"/>
      <c r="EN613" s="24" t="str">
        <f>IF(EM613&gt;0,WORKDAY(EJ613,10),"-")</f>
        <v>-</v>
      </c>
      <c r="EO613" s="24" t="str">
        <f>IF(EM613&gt;0,WORKDAY(EK613,10),"-")</f>
        <v>-</v>
      </c>
      <c r="EP613" s="5"/>
      <c r="EQ613" s="5"/>
      <c r="ER613" s="54"/>
      <c r="ES613" s="54"/>
      <c r="ET613" s="54"/>
      <c r="EU613" s="54"/>
      <c r="EV613" s="54"/>
      <c r="EW613" s="24"/>
      <c r="EX613" s="24"/>
      <c r="EY613" s="167"/>
      <c r="EZ613" s="167"/>
      <c r="FA613" s="193"/>
      <c r="FB613" s="24">
        <v>44270</v>
      </c>
      <c r="FC613" s="24">
        <f t="shared" ca="1" si="582"/>
        <v>44270</v>
      </c>
      <c r="FD613" s="167"/>
      <c r="FE613" s="167"/>
      <c r="FF613" s="24" t="str">
        <f>IF(FE613&gt;0,WORKDAY(FB613,10),"-")</f>
        <v>-</v>
      </c>
      <c r="FG613" s="24" t="str">
        <f>IF(FE613&gt;0,WORKDAY(FC613,10),"-")</f>
        <v>-</v>
      </c>
      <c r="FH613" s="167"/>
      <c r="FI613" s="5"/>
      <c r="FJ613" s="34">
        <v>1</v>
      </c>
      <c r="FK613" s="24"/>
      <c r="FL613" s="24">
        <f>FK613</f>
        <v>0</v>
      </c>
      <c r="FM613" s="5"/>
      <c r="FN613" s="5"/>
      <c r="FO613" s="24" t="str">
        <f>IF(FN613&gt;0,WORKDAY(FK613,10),"-")</f>
        <v>-</v>
      </c>
      <c r="FP613" s="24" t="str">
        <f>IF(FN613&gt;0,WORKDAY(FL613,10),"-")</f>
        <v>-</v>
      </c>
      <c r="FQ613" s="5"/>
      <c r="FR613" s="5"/>
      <c r="FS613" s="54"/>
      <c r="FT613" s="24"/>
      <c r="FU613" s="24">
        <f>FT613</f>
        <v>0</v>
      </c>
      <c r="FV613" s="5"/>
      <c r="FW613" s="5"/>
      <c r="FX613" s="24" t="str">
        <f>IF(FW613&gt;0,WORKDAY(FT613,10),"-")</f>
        <v>-</v>
      </c>
      <c r="FY613" s="24" t="str">
        <f>IF(FW613&gt;0,WORKDAY(FU613,10),"-")</f>
        <v>-</v>
      </c>
      <c r="FZ613" s="5"/>
      <c r="GA613" s="5"/>
      <c r="GB613" s="54"/>
      <c r="GC613" s="54"/>
      <c r="GD613" s="54"/>
      <c r="GE613" s="54"/>
      <c r="GF613" s="54"/>
      <c r="GG613" s="54"/>
      <c r="GH613" s="54"/>
      <c r="GI613" s="54"/>
      <c r="GJ613" s="54"/>
      <c r="GK613" s="54"/>
      <c r="GL613" s="54"/>
      <c r="GM613" s="54"/>
      <c r="GN613" s="54"/>
      <c r="GO613" s="54"/>
      <c r="GP613" s="54"/>
      <c r="GQ613" s="54"/>
      <c r="GR613" s="54"/>
      <c r="GS613" s="54"/>
      <c r="GT613" s="54"/>
      <c r="GU613" s="54"/>
      <c r="GV613" s="54"/>
      <c r="GW613" s="54"/>
      <c r="GX613" s="54"/>
      <c r="GY613" s="54"/>
      <c r="GZ613" s="193"/>
      <c r="HA613" s="54"/>
      <c r="HB613" s="54"/>
      <c r="HC613" s="54"/>
      <c r="HD613" s="34">
        <f t="shared" ca="1" si="551"/>
        <v>1</v>
      </c>
      <c r="HE613" s="25">
        <f t="shared" ref="HE613:HE644" si="588">IF(FQ613&gt;43101,(HD613/$HD$877)*$FQ$13,IF(FM613&gt;43101,(HD613/$HD$877)*$FM$13,IF(FH613&gt;43101,(HD613/$HD$877)*$FH$13,IF(FD613&gt;43101,(HD613/$HD$877)*$FD$13,IF(EP613&gt;43101,(HD613/$HD$877)*$EP$13,IF(EL613&gt;43101,(HD613/$HD$877)*$EL$13,IF(FM613&gt;43101,(EG613/$HD$877)*$EG$13,IF(EC613&gt;43101,(HD613/$HD$877)*$EC$13,IF(DX613&gt;43101,(HD613/$HD$877)*$DX$13,IF(DT613&gt;43101,(HD613/$HD$877)*$DT$13,IF(DO613&gt;43101,(HD613/$HD$877)*$DO$13,IF(DK613&gt;43101,(HD613/$HD$877)*$DK$13,IF(DF613&gt;43101,(HD613/$HD$877)*$DF$13,IF(DB613&gt;43101,(HD613/$HD$877)*$DB$13,IF(CW613&gt;43101,(HD613/$HD$877)*$CW$13,IF(CS613&gt;43101,(HD613/$HD$877)*$CS$13,IF(CN613&gt;43101,(HD613/$HD$877)*$CN$13,IF(BL613&gt;43101,(HD613/$HD$877)*$BL$13,0))))))))))))))))))</f>
        <v>0</v>
      </c>
      <c r="HF613" s="25">
        <f t="shared" ref="HF613:HF644" ca="1" si="589">IF(BK613&gt;43101,HD613/$HD$877,0)</f>
        <v>1.5197568389057751E-3</v>
      </c>
      <c r="HG613" s="25">
        <f t="shared" ref="HG613:HG644" si="590">IF(FQ613&gt;43101,(HD613/$HD$878)*$FQ$13,IF(FM613&gt;43101,(HD613/$HD$878)*$FM$13,IF(FH613&gt;43101,(HD613/$HD$878)*$FH$13,IF(FD613&gt;43101,(HD613/$HD$878)*$FD$13,IF(EP613&gt;43101,(HD613/$HD$878)*$EP$13,IF(EL613&gt;43101,(HD613/$HD$878)*$EL$13,IF(EG613&gt;43101,(HD613/$HD$878)*$EG$13,IF(EC613&gt;43101,(HD613/$HD$878)*$EC$13,IF(DX613&gt;43101,(HD613/$HD$878)*$DX$13,IF(DT613&gt;43101,(HD613/$HD$878)*$DT$13,IF(DO613&gt;43101,(HD613/$HD$878)*$DO$13,IF(DK613&gt;43101,(HD613/$HD$878)*$DK$13,IF(DF613&gt;43101,(HD613/$HD$878)*$DF$13,IF(DB613&gt;43101,(HD613/$HD$878)*$DB$13,IF(CW613&gt;43101,(HD613/$HD$878)*$CW$13,IF(CS613&gt;43101,(HD613/$HD$878)*$CS$13,IF(CN613&gt;43101,(HD613/$HD$878)*$CN$13,IF(BL613&gt;43101,(HD613/$HD$878)*$BL$13,0))))))))))))))))))</f>
        <v>0</v>
      </c>
      <c r="HH613" s="25">
        <f t="shared" ref="HH613:HH644" ca="1" si="591">IF(BK613&gt;43101,HD613/$HD$878,0)</f>
        <v>2.012072434607646E-3</v>
      </c>
      <c r="HI613" s="25"/>
      <c r="HJ613" s="25"/>
      <c r="HK613" s="5"/>
      <c r="HL613" s="24" t="str">
        <f t="shared" ca="1" si="587"/>
        <v>-</v>
      </c>
      <c r="HM613" s="6"/>
      <c r="HO613" s="204" t="str">
        <f t="shared" si="552"/>
        <v>не выгружено A1</v>
      </c>
      <c r="HP613" s="204" t="str">
        <f t="shared" si="553"/>
        <v>не выгружено 00</v>
      </c>
      <c r="HQ613" s="182" t="str">
        <f t="shared" si="554"/>
        <v>не выгружено A1</v>
      </c>
      <c r="HR613" s="182" t="str">
        <f t="shared" si="555"/>
        <v>не выгружено A1</v>
      </c>
      <c r="HS613" s="182" t="b">
        <f t="shared" si="556"/>
        <v>0</v>
      </c>
      <c r="HT613" s="182" t="str">
        <f t="shared" si="557"/>
        <v>не выгружено A1</v>
      </c>
      <c r="HU613" s="182" t="str">
        <f t="shared" si="558"/>
        <v>не выгружено A1</v>
      </c>
      <c r="HV613" s="191" t="str">
        <f t="shared" si="559"/>
        <v>не выгружено A1</v>
      </c>
      <c r="HW613" s="184" t="str">
        <f t="shared" si="560"/>
        <v>не выгружено A1</v>
      </c>
      <c r="HX613" s="191" t="str">
        <f t="shared" si="561"/>
        <v>не выгружено A1</v>
      </c>
      <c r="HY613" s="183"/>
      <c r="HZ613" s="182" t="str">
        <f t="shared" si="562"/>
        <v>не выгружено</v>
      </c>
      <c r="IA613" s="182" t="str">
        <f t="shared" si="563"/>
        <v>A1</v>
      </c>
      <c r="IB613" s="182" t="str">
        <f t="shared" si="564"/>
        <v>не выгружено</v>
      </c>
      <c r="IC613" s="182" t="str">
        <f t="shared" si="565"/>
        <v>A1</v>
      </c>
      <c r="ID613" s="182" t="str">
        <f t="shared" si="566"/>
        <v>A1</v>
      </c>
      <c r="IE613" s="185" t="str">
        <f t="shared" si="567"/>
        <v>выгрузить A1</v>
      </c>
      <c r="IF613" s="135" t="s">
        <v>705</v>
      </c>
      <c r="IG613" s="181">
        <v>1</v>
      </c>
    </row>
    <row r="614" spans="1:289" s="87" customFormat="1" ht="15" hidden="1" customHeight="1">
      <c r="A614" s="17"/>
      <c r="B614" s="20"/>
      <c r="C614" s="20"/>
      <c r="D614" s="18"/>
      <c r="E614" s="18"/>
      <c r="F614" s="18"/>
      <c r="G614" s="18"/>
      <c r="H614" s="18"/>
      <c r="I614" s="18"/>
      <c r="J614" s="18"/>
      <c r="K614" s="18"/>
      <c r="L614" s="18"/>
      <c r="M614" s="18"/>
      <c r="N614" s="18"/>
      <c r="O614" s="18"/>
      <c r="P614" s="18"/>
      <c r="Q614" s="18"/>
      <c r="R614" s="18"/>
      <c r="S614" s="18"/>
      <c r="T614" s="18"/>
      <c r="U614" s="18"/>
      <c r="V614" s="18"/>
      <c r="W614" s="20"/>
      <c r="X614" s="20"/>
      <c r="Y614" s="20"/>
      <c r="Z614" s="20"/>
      <c r="AA614" s="20"/>
      <c r="AB614" s="20"/>
      <c r="AC614" s="20"/>
      <c r="AD614" s="18"/>
      <c r="AE614" s="20"/>
      <c r="AF614" s="20"/>
      <c r="AG614" s="20"/>
      <c r="AH614" s="20"/>
      <c r="AI614" s="20"/>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71"/>
      <c r="BO614" s="171"/>
      <c r="BP614" s="171"/>
      <c r="BQ614" s="171"/>
      <c r="BR614" s="161"/>
      <c r="BS614" s="161"/>
      <c r="BT614" s="161"/>
      <c r="BU614" s="161"/>
      <c r="BV614" s="161"/>
      <c r="BW614" s="151"/>
      <c r="BX614" s="151"/>
      <c r="BY614" s="151"/>
      <c r="BZ614" s="151"/>
      <c r="CA614" s="151"/>
      <c r="CB614" s="129"/>
      <c r="CC614" s="129"/>
      <c r="CD614" s="129"/>
      <c r="CE614" s="129"/>
      <c r="CF614" s="129"/>
      <c r="CG614" s="129"/>
      <c r="CH614" s="129"/>
      <c r="CI614" s="129"/>
      <c r="CJ614" s="129"/>
      <c r="CK614" s="129"/>
      <c r="CL614" s="18"/>
      <c r="CM614" s="18"/>
      <c r="CN614" s="18"/>
      <c r="CO614" s="118"/>
      <c r="CP614" s="48"/>
      <c r="CQ614" s="18"/>
      <c r="CR614" s="18"/>
      <c r="CS614" s="18"/>
      <c r="CT614" s="18"/>
      <c r="CU614" s="18"/>
      <c r="CV614" s="18"/>
      <c r="CW614" s="18"/>
      <c r="CX614" s="18"/>
      <c r="CY614" s="34"/>
      <c r="CZ614" s="18"/>
      <c r="DA614" s="18"/>
      <c r="DB614" s="18"/>
      <c r="DC614" s="18"/>
      <c r="DD614" s="18"/>
      <c r="DE614" s="18"/>
      <c r="DF614" s="18"/>
      <c r="DG614" s="18"/>
      <c r="DH614" s="45"/>
      <c r="DI614" s="18"/>
      <c r="DJ614" s="18"/>
      <c r="DK614" s="18"/>
      <c r="DL614" s="18"/>
      <c r="DM614" s="18"/>
      <c r="DN614" s="18"/>
      <c r="DO614" s="18"/>
      <c r="DP614" s="18"/>
      <c r="DQ614" s="45"/>
      <c r="DR614" s="18"/>
      <c r="DS614" s="18"/>
      <c r="DT614" s="18"/>
      <c r="DU614" s="18"/>
      <c r="DV614" s="18"/>
      <c r="DW614" s="18"/>
      <c r="DX614" s="18"/>
      <c r="DY614" s="18"/>
      <c r="DZ614" s="45"/>
      <c r="EA614" s="18"/>
      <c r="EB614" s="18"/>
      <c r="EC614" s="18"/>
      <c r="ED614" s="18"/>
      <c r="EE614" s="18"/>
      <c r="EF614" s="18"/>
      <c r="EG614" s="18"/>
      <c r="EH614" s="18"/>
      <c r="EI614" s="45"/>
      <c r="EJ614" s="18"/>
      <c r="EK614" s="18"/>
      <c r="EL614" s="18"/>
      <c r="EM614" s="18"/>
      <c r="EN614" s="18"/>
      <c r="EO614" s="18"/>
      <c r="EP614" s="18"/>
      <c r="EQ614" s="18"/>
      <c r="ER614" s="45"/>
      <c r="ES614" s="110"/>
      <c r="ET614" s="110"/>
      <c r="EU614" s="110"/>
      <c r="EV614" s="110"/>
      <c r="EW614" s="192"/>
      <c r="EX614" s="192"/>
      <c r="EY614" s="192"/>
      <c r="EZ614" s="192"/>
      <c r="FA614" s="199"/>
      <c r="FB614" s="18"/>
      <c r="FC614" s="18"/>
      <c r="FD614" s="18"/>
      <c r="FE614" s="18"/>
      <c r="FF614" s="18"/>
      <c r="FG614" s="18"/>
      <c r="FH614" s="18"/>
      <c r="FI614" s="18"/>
      <c r="FJ614" s="34"/>
      <c r="FK614" s="18"/>
      <c r="FL614" s="18"/>
      <c r="FM614" s="18"/>
      <c r="FN614" s="18"/>
      <c r="FO614" s="18"/>
      <c r="FP614" s="18"/>
      <c r="FQ614" s="18"/>
      <c r="FR614" s="18"/>
      <c r="FS614" s="45"/>
      <c r="FT614" s="18"/>
      <c r="FU614" s="18"/>
      <c r="FV614" s="18"/>
      <c r="FW614" s="18"/>
      <c r="FX614" s="18"/>
      <c r="FY614" s="18"/>
      <c r="FZ614" s="18"/>
      <c r="GA614" s="18"/>
      <c r="GB614" s="45"/>
      <c r="GC614" s="110"/>
      <c r="GD614" s="110"/>
      <c r="GE614" s="110"/>
      <c r="GF614" s="110"/>
      <c r="GG614" s="110"/>
      <c r="GH614" s="110"/>
      <c r="GI614" s="110"/>
      <c r="GJ614" s="110"/>
      <c r="GK614" s="110"/>
      <c r="GL614" s="110"/>
      <c r="GM614" s="110"/>
      <c r="GN614" s="110"/>
      <c r="GO614" s="110"/>
      <c r="GP614" s="110"/>
      <c r="GQ614" s="110"/>
      <c r="GR614" s="110"/>
      <c r="GS614" s="110"/>
      <c r="GT614" s="110"/>
      <c r="GU614" s="110"/>
      <c r="GV614" s="110"/>
      <c r="GW614" s="110"/>
      <c r="GX614" s="110"/>
      <c r="GY614" s="45"/>
      <c r="GZ614" s="199"/>
      <c r="HA614" s="110"/>
      <c r="HB614" s="110"/>
      <c r="HC614" s="110"/>
      <c r="HD614" s="34">
        <f t="shared" si="551"/>
        <v>0</v>
      </c>
      <c r="HE614" s="25">
        <f t="shared" si="588"/>
        <v>0</v>
      </c>
      <c r="HF614" s="25">
        <f t="shared" si="589"/>
        <v>0</v>
      </c>
      <c r="HG614" s="25">
        <f t="shared" si="590"/>
        <v>0</v>
      </c>
      <c r="HH614" s="25">
        <f t="shared" si="591"/>
        <v>0</v>
      </c>
      <c r="HI614" s="25"/>
      <c r="HJ614" s="18"/>
      <c r="HK614" s="18"/>
      <c r="HL614" s="24" t="str">
        <f t="shared" si="587"/>
        <v>-</v>
      </c>
      <c r="HM614" s="107"/>
      <c r="HN614" s="85"/>
      <c r="HO614" s="204" t="str">
        <f t="shared" si="552"/>
        <v>---/---</v>
      </c>
      <c r="HP614" s="204" t="str">
        <f t="shared" si="553"/>
        <v>---/---</v>
      </c>
      <c r="HQ614" s="182" t="str">
        <f t="shared" si="554"/>
        <v>---/---</v>
      </c>
      <c r="HR614" s="182" t="str">
        <f t="shared" si="555"/>
        <v>---/---</v>
      </c>
      <c r="HS614" s="182" t="b">
        <f t="shared" si="556"/>
        <v>0</v>
      </c>
      <c r="HT614" s="182" t="str">
        <f t="shared" si="557"/>
        <v>---/---</v>
      </c>
      <c r="HU614" s="182" t="str">
        <f t="shared" si="558"/>
        <v>---/---</v>
      </c>
      <c r="HV614" s="191" t="str">
        <f t="shared" si="559"/>
        <v>---/---</v>
      </c>
      <c r="HW614" s="184" t="str">
        <f t="shared" si="560"/>
        <v>---/---</v>
      </c>
      <c r="HX614" s="191" t="str">
        <f t="shared" si="561"/>
        <v>---/---</v>
      </c>
      <c r="HY614" s="183"/>
      <c r="HZ614" s="182" t="str">
        <f t="shared" si="562"/>
        <v>---/---</v>
      </c>
      <c r="IA614" s="182" t="str">
        <f t="shared" si="563"/>
        <v>---/---</v>
      </c>
      <c r="IB614" s="182" t="str">
        <f t="shared" si="564"/>
        <v>---/---</v>
      </c>
      <c r="IC614" s="182" t="str">
        <f t="shared" si="565"/>
        <v>---/---</v>
      </c>
      <c r="ID614" s="182" t="str">
        <f t="shared" si="566"/>
        <v>---/---</v>
      </c>
      <c r="IE614" s="185" t="str">
        <f t="shared" si="567"/>
        <v>---/---</v>
      </c>
      <c r="IF614" s="135" t="s">
        <v>717</v>
      </c>
      <c r="IG614" s="181">
        <v>1</v>
      </c>
      <c r="IH614" s="85"/>
      <c r="II614" s="85"/>
      <c r="IJ614" s="85"/>
      <c r="IK614" s="85"/>
      <c r="IL614" s="85"/>
      <c r="IM614" s="85"/>
      <c r="IN614" s="85"/>
      <c r="IO614" s="85"/>
      <c r="IP614" s="85"/>
      <c r="IQ614" s="85"/>
      <c r="IR614" s="85"/>
      <c r="IS614" s="85"/>
      <c r="IT614" s="85"/>
      <c r="IU614" s="85"/>
      <c r="IV614" s="85"/>
      <c r="IW614" s="85"/>
      <c r="IX614" s="85"/>
      <c r="IY614" s="85"/>
      <c r="IZ614" s="85"/>
      <c r="JA614" s="85"/>
      <c r="JB614" s="85"/>
      <c r="JC614" s="85"/>
      <c r="JD614" s="85"/>
      <c r="JE614" s="85"/>
      <c r="JF614" s="85"/>
      <c r="JG614" s="85"/>
      <c r="JH614" s="85"/>
      <c r="JI614" s="85"/>
      <c r="JJ614" s="85"/>
      <c r="JK614" s="85"/>
      <c r="JL614" s="85"/>
      <c r="JM614" s="85"/>
      <c r="JN614" s="85"/>
      <c r="JO614" s="85"/>
      <c r="JP614" s="85"/>
      <c r="JQ614" s="85"/>
      <c r="JR614" s="85"/>
      <c r="JS614" s="85"/>
      <c r="JT614" s="85"/>
      <c r="JU614" s="85"/>
      <c r="JV614" s="85"/>
      <c r="JW614" s="85"/>
      <c r="JX614" s="85"/>
      <c r="JY614" s="85"/>
      <c r="JZ614" s="85"/>
      <c r="KA614" s="85"/>
      <c r="KB614" s="85"/>
      <c r="KC614" s="85"/>
    </row>
    <row r="615" spans="1:289" s="57" customFormat="1" ht="42.75" hidden="1" customHeight="1">
      <c r="A615" s="6"/>
      <c r="B615" s="19" t="s">
        <v>156</v>
      </c>
      <c r="C615" s="19" t="s">
        <v>157</v>
      </c>
      <c r="D615" s="5"/>
      <c r="E615" s="5"/>
      <c r="F615" s="5"/>
      <c r="G615" s="5"/>
      <c r="H615" s="5" t="s">
        <v>727</v>
      </c>
      <c r="I615" s="5" t="s">
        <v>736</v>
      </c>
      <c r="J615" s="5"/>
      <c r="K615" s="5"/>
      <c r="L615" s="5"/>
      <c r="M615" s="5"/>
      <c r="N615" s="5"/>
      <c r="O615" s="5"/>
      <c r="P615" s="5" t="s">
        <v>375</v>
      </c>
      <c r="Q615" s="5" t="s">
        <v>376</v>
      </c>
      <c r="R615" s="5" t="s">
        <v>206</v>
      </c>
      <c r="S615" s="5" t="s">
        <v>360</v>
      </c>
      <c r="T615" s="5" t="s">
        <v>361</v>
      </c>
      <c r="U615" s="5" t="s">
        <v>158</v>
      </c>
      <c r="V615" s="5"/>
      <c r="W615" s="19" t="str">
        <f t="shared" ref="W615:W619" si="592">CONCATENATE(X615,"-",Y615,"-",Z615,AA615,,AB615,"-",AC615)</f>
        <v>0-54-JDCD-3601</v>
      </c>
      <c r="X615" s="19" t="s">
        <v>194</v>
      </c>
      <c r="Y615" s="19" t="s">
        <v>545</v>
      </c>
      <c r="Z615" s="19" t="s">
        <v>302</v>
      </c>
      <c r="AA615" s="19" t="s">
        <v>308</v>
      </c>
      <c r="AB615" s="19"/>
      <c r="AC615" s="19" t="s">
        <v>761</v>
      </c>
      <c r="AD615" s="5"/>
      <c r="AE615" s="19">
        <v>4</v>
      </c>
      <c r="AF615" s="19" t="s">
        <v>181</v>
      </c>
      <c r="AG615" s="19" t="s">
        <v>182</v>
      </c>
      <c r="AH615" s="19">
        <v>335</v>
      </c>
      <c r="AI615" s="19" t="s">
        <v>223</v>
      </c>
      <c r="AJ615" s="5"/>
      <c r="AK615" s="5"/>
      <c r="AL615" s="5" t="s">
        <v>120</v>
      </c>
      <c r="AM615" s="5"/>
      <c r="AN615" s="5" t="s">
        <v>546</v>
      </c>
      <c r="AO615" s="5" t="str">
        <f>CONCATENATE("0055-",B615,"-",C615,"-","4",".",AE615,".",AF615,".",AG615,".",AH615,"-",AL615,".",AN615,"-",AI615)</f>
        <v>0055-CPC-GA1-4.4.4.60.335-ATH1.JH-0007</v>
      </c>
      <c r="AP615" s="5" t="str">
        <f>CONCATENATE("0055-",B615,"-",C615,"-","4",".",AE615,".",AF615,".",AG615,".",AH615,"-",AL615,"-",AN615,"-",AI615,"_",BD615,"_",U615)</f>
        <v>0055-CPC-GA1-4.4.4.60.335-ATH1-JH-0007_-_ER</v>
      </c>
      <c r="AQ615" s="13" t="s">
        <v>327</v>
      </c>
      <c r="AR615" s="13" t="s">
        <v>332</v>
      </c>
      <c r="AS615" s="13"/>
      <c r="AT615" s="13"/>
      <c r="AU615" s="13" t="s">
        <v>286</v>
      </c>
      <c r="AV615" s="13" t="s">
        <v>287</v>
      </c>
      <c r="AW615" s="230" t="str">
        <f>CONCATENATE(AQ615," ",AS615,CHAR(10),W615,CHAR(10),AU615)</f>
        <v>Operator console 
0-54-JDCD-3601
Passport</v>
      </c>
      <c r="AX615" s="230" t="str">
        <f>CONCATENATE(AR615," ",AT615,CHAR(10),W615,CHAR(10),AV615)</f>
        <v>Пульт оператора 
0-54-JDCD-3601
Паспорт</v>
      </c>
      <c r="AY615" s="5"/>
      <c r="AZ615" s="5" t="s">
        <v>490</v>
      </c>
      <c r="BA615" s="5" t="s">
        <v>489</v>
      </c>
      <c r="BB615" s="5" t="str">
        <f>IF(FW615&gt;0,"02",IF(FN615&gt;0,"01",IF(FE615&gt;0,"00",IF(EM615&gt;0,"G1",IF(ED615&gt;0,"F1",IF(DU615&gt;0,"E1",IF(DL615&gt;0,"D1",IF(DC615&gt;0,"C1",IF(CT615&gt;0,"B1",IF(BM615&gt;0,"A1","-"))))))))))</f>
        <v>-</v>
      </c>
      <c r="BC615" s="167" t="str">
        <f t="shared" ref="BC615" si="593">IF(OR(BB615="A1",BB615="B1",BB615="C1",BB615="D1",BB615="E1",BB615="F1",BB615="G1",BB615="H1"),"IFR",IF(OR(BB615="00",BB615="01",BB615="02",BB615="03",BB615="04",BB615="05"),"IFU","-"))</f>
        <v>-</v>
      </c>
      <c r="BD615" s="5" t="str">
        <f t="shared" ref="BD615" si="594">BB615</f>
        <v>-</v>
      </c>
      <c r="BE615" s="5"/>
      <c r="BF615" s="5"/>
      <c r="BG615" s="12"/>
      <c r="BH615" s="5"/>
      <c r="BI615" s="5"/>
      <c r="BJ615" s="54">
        <f>FB615-(28+15)</f>
        <v>44227</v>
      </c>
      <c r="BK615" s="54">
        <f ca="1">IF(BM615&gt;0,BL615,IF(BJ615&lt;TODAY(),WORKDAY(TODAY(),10),BJ615))</f>
        <v>44294</v>
      </c>
      <c r="BL615" s="54"/>
      <c r="BM615" s="5"/>
      <c r="BN615" s="167"/>
      <c r="BO615" s="167"/>
      <c r="BP615" s="167"/>
      <c r="BQ615" s="167"/>
      <c r="BR615" s="157"/>
      <c r="BS615" s="157"/>
      <c r="BT615" s="157"/>
      <c r="BU615" s="157"/>
      <c r="BV615" s="157"/>
      <c r="BW615" s="147"/>
      <c r="BX615" s="147"/>
      <c r="BY615" s="147"/>
      <c r="BZ615" s="147"/>
      <c r="CA615" s="147"/>
      <c r="CB615" s="125"/>
      <c r="CC615" s="125"/>
      <c r="CD615" s="125"/>
      <c r="CE615" s="125"/>
      <c r="CF615" s="125"/>
      <c r="CG615" s="125"/>
      <c r="CH615" s="125"/>
      <c r="CI615" s="125"/>
      <c r="CJ615" s="125"/>
      <c r="CK615" s="125"/>
      <c r="CL615" s="24">
        <f>WORKDAY(BJ615,20)</f>
        <v>44253</v>
      </c>
      <c r="CM615" s="24" t="str">
        <f>IF(BM615&gt;0,WORKDAY(BK615,10),"-")</f>
        <v>-</v>
      </c>
      <c r="CN615" s="54"/>
      <c r="CO615" s="117"/>
      <c r="CP615" s="34">
        <v>3</v>
      </c>
      <c r="CQ615" s="24">
        <f>WORKDAY(CL615,10)</f>
        <v>44267</v>
      </c>
      <c r="CR615" s="24" t="str">
        <f>IF(CO615&gt;0,WORKDAY(CM615,10),"-")</f>
        <v>-</v>
      </c>
      <c r="CS615" s="54"/>
      <c r="CT615" s="5"/>
      <c r="CU615" s="24" t="str">
        <f>IF(CT615&gt;0,WORKDAY(CQ615,10),"-")</f>
        <v>-</v>
      </c>
      <c r="CV615" s="24" t="str">
        <f>IF(CT615&gt;0,WORKDAY(CR615,10),"-")</f>
        <v>-</v>
      </c>
      <c r="CW615" s="54"/>
      <c r="CX615" s="5"/>
      <c r="CY615" s="34"/>
      <c r="CZ615" s="24" t="str">
        <f>IF(CX615&gt;0,WORKDAY(CU615,10),"-")</f>
        <v>-</v>
      </c>
      <c r="DA615" s="24" t="str">
        <f>IF(CX615&gt;0,WORKDAY(CV615,10),"-")</f>
        <v>-</v>
      </c>
      <c r="DB615" s="24"/>
      <c r="DC615" s="5"/>
      <c r="DD615" s="24" t="str">
        <f>IF(DC615&gt;0,WORKDAY(CZ615,10),"-")</f>
        <v>-</v>
      </c>
      <c r="DE615" s="24" t="str">
        <f>IF(DC615&gt;0,WORKDAY(DA615,10),"-")</f>
        <v>-</v>
      </c>
      <c r="DF615" s="5"/>
      <c r="DG615" s="5"/>
      <c r="DH615" s="54"/>
      <c r="DI615" s="24" t="str">
        <f>IF(DG615&gt;0,WORKDAY(DD615,10),"-")</f>
        <v>-</v>
      </c>
      <c r="DJ615" s="24" t="str">
        <f>IF(DG615&gt;0,WORKDAY(DE615,10),"-")</f>
        <v>-</v>
      </c>
      <c r="DK615" s="5"/>
      <c r="DL615" s="5"/>
      <c r="DM615" s="24" t="str">
        <f>IF(DL615&gt;0,WORKDAY(DI615,10),"-")</f>
        <v>-</v>
      </c>
      <c r="DN615" s="24" t="str">
        <f>IF(DL615&gt;0,WORKDAY(DJ615,10),"-")</f>
        <v>-</v>
      </c>
      <c r="DO615" s="5"/>
      <c r="DP615" s="5"/>
      <c r="DQ615" s="54"/>
      <c r="DR615" s="24" t="str">
        <f>IF(DP615&gt;0,WORKDAY(DM615,10),"-")</f>
        <v>-</v>
      </c>
      <c r="DS615" s="24" t="str">
        <f>IF(DP615&gt;0,WORKDAY(DN615,10),"-")</f>
        <v>-</v>
      </c>
      <c r="DT615" s="5"/>
      <c r="DU615" s="5"/>
      <c r="DV615" s="24" t="str">
        <f>IF(DU615&gt;0,WORKDAY(DR615,10),"-")</f>
        <v>-</v>
      </c>
      <c r="DW615" s="24" t="str">
        <f>IF(DU615&gt;0,WORKDAY(DS615,10),"-")</f>
        <v>-</v>
      </c>
      <c r="DX615" s="5"/>
      <c r="DY615" s="5"/>
      <c r="DZ615" s="54"/>
      <c r="EA615" s="24" t="str">
        <f>IF(DY615&gt;0,WORKDAY(DV615,10),"-")</f>
        <v>-</v>
      </c>
      <c r="EB615" s="24" t="str">
        <f>IF(DY615&gt;0,WORKDAY(DW615,10),"-")</f>
        <v>-</v>
      </c>
      <c r="EC615" s="5"/>
      <c r="ED615" s="5"/>
      <c r="EE615" s="24" t="str">
        <f>IF(ED615&gt;0,WORKDAY(EA615,10),"-")</f>
        <v>-</v>
      </c>
      <c r="EF615" s="24" t="str">
        <f>IF(ED615&gt;0,WORKDAY(EB615,10),"-")</f>
        <v>-</v>
      </c>
      <c r="EG615" s="5"/>
      <c r="EH615" s="5"/>
      <c r="EI615" s="54"/>
      <c r="EJ615" s="24" t="str">
        <f>IF(EH615&gt;0,WORKDAY(EE615,10),"-")</f>
        <v>-</v>
      </c>
      <c r="EK615" s="24" t="str">
        <f>IF(EH615&gt;0,WORKDAY(EF615,10),"-")</f>
        <v>-</v>
      </c>
      <c r="EL615" s="5"/>
      <c r="EM615" s="5"/>
      <c r="EN615" s="24" t="str">
        <f>IF(EM615&gt;0,WORKDAY(EJ615,10),"-")</f>
        <v>-</v>
      </c>
      <c r="EO615" s="24" t="str">
        <f>IF(EM615&gt;0,WORKDAY(EK615,10),"-")</f>
        <v>-</v>
      </c>
      <c r="EP615" s="5"/>
      <c r="EQ615" s="5"/>
      <c r="ER615" s="54"/>
      <c r="ES615" s="54"/>
      <c r="ET615" s="54"/>
      <c r="EU615" s="54"/>
      <c r="EV615" s="54"/>
      <c r="EW615" s="24"/>
      <c r="EX615" s="24"/>
      <c r="EY615" s="167"/>
      <c r="EZ615" s="167"/>
      <c r="FA615" s="193"/>
      <c r="FB615" s="24">
        <v>44270</v>
      </c>
      <c r="FC615" s="24">
        <f ca="1">IF(BK615&gt;0,IF(DC615&gt;0,WORKDAY(DB615,20),IF(CT615&gt;0,WORKDAY(CS615,30),IF(CO615&gt;0,WORKDAY(CN615,40),FB615))),"-")</f>
        <v>44270</v>
      </c>
      <c r="FD615" s="5"/>
      <c r="FE615" s="5"/>
      <c r="FF615" s="24" t="str">
        <f>IF(FE615&gt;0,WORKDAY(FB615,10),"-")</f>
        <v>-</v>
      </c>
      <c r="FG615" s="24" t="str">
        <f>IF(FE615&gt;0,WORKDAY(FC615,10),"-")</f>
        <v>-</v>
      </c>
      <c r="FH615" s="5"/>
      <c r="FI615" s="5"/>
      <c r="FJ615" s="34"/>
      <c r="FK615" s="24"/>
      <c r="FL615" s="24">
        <f>FK615</f>
        <v>0</v>
      </c>
      <c r="FM615" s="5"/>
      <c r="FN615" s="5"/>
      <c r="FO615" s="24" t="str">
        <f>IF(FN615&gt;0,WORKDAY(FK615,10),"-")</f>
        <v>-</v>
      </c>
      <c r="FP615" s="24" t="str">
        <f>IF(FN615&gt;0,WORKDAY(FL615,10),"-")</f>
        <v>-</v>
      </c>
      <c r="FQ615" s="5"/>
      <c r="FR615" s="5"/>
      <c r="FS615" s="54"/>
      <c r="FT615" s="24"/>
      <c r="FU615" s="24">
        <f>FT615</f>
        <v>0</v>
      </c>
      <c r="FV615" s="5"/>
      <c r="FW615" s="5"/>
      <c r="FX615" s="24" t="str">
        <f>IF(FW615&gt;0,WORKDAY(FT615,10),"-")</f>
        <v>-</v>
      </c>
      <c r="FY615" s="24" t="str">
        <f>IF(FW615&gt;0,WORKDAY(FU615,10),"-")</f>
        <v>-</v>
      </c>
      <c r="FZ615" s="5"/>
      <c r="GA615" s="5"/>
      <c r="GB615" s="54"/>
      <c r="GC615" s="54"/>
      <c r="GD615" s="54"/>
      <c r="GE615" s="54"/>
      <c r="GF615" s="54"/>
      <c r="GG615" s="54"/>
      <c r="GH615" s="54"/>
      <c r="GI615" s="54"/>
      <c r="GJ615" s="54"/>
      <c r="GK615" s="54"/>
      <c r="GL615" s="54"/>
      <c r="GM615" s="54"/>
      <c r="GN615" s="54"/>
      <c r="GO615" s="54"/>
      <c r="GP615" s="54"/>
      <c r="GQ615" s="54"/>
      <c r="GR615" s="54"/>
      <c r="GS615" s="54"/>
      <c r="GT615" s="54"/>
      <c r="GU615" s="54"/>
      <c r="GV615" s="54"/>
      <c r="GW615" s="54"/>
      <c r="GX615" s="54"/>
      <c r="GY615" s="54"/>
      <c r="GZ615" s="193"/>
      <c r="HA615" s="54"/>
      <c r="HB615" s="54"/>
      <c r="HC615" s="54"/>
      <c r="HD615" s="34">
        <f t="shared" ca="1" si="551"/>
        <v>1</v>
      </c>
      <c r="HE615" s="25">
        <f t="shared" si="588"/>
        <v>0</v>
      </c>
      <c r="HF615" s="25">
        <f t="shared" ca="1" si="589"/>
        <v>1.5197568389057751E-3</v>
      </c>
      <c r="HG615" s="25">
        <f t="shared" si="590"/>
        <v>0</v>
      </c>
      <c r="HH615" s="25">
        <f t="shared" ca="1" si="591"/>
        <v>2.012072434607646E-3</v>
      </c>
      <c r="HI615" s="25"/>
      <c r="HJ615" s="25"/>
      <c r="HK615" s="5"/>
      <c r="HL615" s="24" t="str">
        <f t="shared" ca="1" si="587"/>
        <v>-</v>
      </c>
      <c r="HM615" s="107"/>
      <c r="HN615" s="85"/>
      <c r="HO615" s="204" t="str">
        <f t="shared" si="552"/>
        <v>не выгружено A1</v>
      </c>
      <c r="HP615" s="204" t="str">
        <f t="shared" si="553"/>
        <v>не выгружено 00</v>
      </c>
      <c r="HQ615" s="182" t="str">
        <f t="shared" si="554"/>
        <v>не выгружено A1</v>
      </c>
      <c r="HR615" s="182" t="str">
        <f t="shared" si="555"/>
        <v>не выгружено A1</v>
      </c>
      <c r="HS615" s="182" t="b">
        <f t="shared" si="556"/>
        <v>0</v>
      </c>
      <c r="HT615" s="182" t="str">
        <f t="shared" si="557"/>
        <v>не выгружено A1</v>
      </c>
      <c r="HU615" s="182" t="str">
        <f t="shared" si="558"/>
        <v>не выгружено A1</v>
      </c>
      <c r="HV615" s="191" t="str">
        <f t="shared" si="559"/>
        <v>не выгружено A1</v>
      </c>
      <c r="HW615" s="184" t="str">
        <f t="shared" si="560"/>
        <v>не выгружено A1</v>
      </c>
      <c r="HX615" s="191" t="str">
        <f t="shared" si="561"/>
        <v>не выгружено A1</v>
      </c>
      <c r="HY615" s="183"/>
      <c r="HZ615" s="182" t="str">
        <f t="shared" si="562"/>
        <v>не выгружено</v>
      </c>
      <c r="IA615" s="182" t="str">
        <f t="shared" si="563"/>
        <v>A1</v>
      </c>
      <c r="IB615" s="182" t="str">
        <f t="shared" si="564"/>
        <v>не выгружено</v>
      </c>
      <c r="IC615" s="182" t="str">
        <f t="shared" si="565"/>
        <v>A1</v>
      </c>
      <c r="ID615" s="182" t="str">
        <f t="shared" si="566"/>
        <v>A1</v>
      </c>
      <c r="IE615" s="185" t="str">
        <f t="shared" si="567"/>
        <v>выгрузить A1</v>
      </c>
      <c r="IF615" s="135" t="s">
        <v>705</v>
      </c>
      <c r="IG615" s="181">
        <v>1</v>
      </c>
      <c r="IH615" s="85"/>
      <c r="II615" s="85"/>
      <c r="IJ615" s="85"/>
      <c r="IK615" s="85"/>
      <c r="IL615" s="85"/>
      <c r="IM615" s="85"/>
      <c r="IN615" s="85"/>
      <c r="IO615" s="85"/>
      <c r="IP615" s="85"/>
      <c r="IQ615" s="85"/>
      <c r="IR615" s="85"/>
      <c r="IS615" s="85"/>
      <c r="IT615" s="85"/>
      <c r="IU615" s="85"/>
      <c r="IV615" s="85"/>
      <c r="IW615" s="85"/>
      <c r="IX615" s="85"/>
      <c r="IY615" s="85"/>
      <c r="IZ615" s="85"/>
      <c r="JA615" s="85"/>
      <c r="JB615" s="85"/>
      <c r="JC615" s="85"/>
      <c r="JD615" s="85"/>
      <c r="JE615" s="85"/>
      <c r="JF615" s="85"/>
      <c r="JG615" s="85"/>
      <c r="JH615" s="85"/>
      <c r="JI615" s="85"/>
      <c r="JJ615" s="85"/>
      <c r="JK615" s="85"/>
      <c r="JL615" s="85"/>
      <c r="JM615" s="85"/>
      <c r="JN615" s="85"/>
      <c r="JO615" s="85"/>
      <c r="JP615" s="85"/>
      <c r="JQ615" s="85"/>
      <c r="JR615" s="85"/>
      <c r="JS615" s="85"/>
      <c r="JT615" s="85"/>
      <c r="JU615" s="85"/>
      <c r="JV615" s="85"/>
      <c r="JW615" s="85"/>
      <c r="JX615" s="85"/>
      <c r="JY615" s="85"/>
      <c r="JZ615" s="85"/>
      <c r="KA615" s="85"/>
      <c r="KB615" s="85"/>
      <c r="KC615" s="85"/>
    </row>
    <row r="616" spans="1:289" s="87" customFormat="1" ht="15" hidden="1" customHeight="1">
      <c r="A616" s="17"/>
      <c r="B616" s="20"/>
      <c r="C616" s="20"/>
      <c r="D616" s="18"/>
      <c r="E616" s="18"/>
      <c r="F616" s="18"/>
      <c r="G616" s="18"/>
      <c r="H616" s="18"/>
      <c r="I616" s="18"/>
      <c r="J616" s="18"/>
      <c r="K616" s="18"/>
      <c r="L616" s="18"/>
      <c r="M616" s="18"/>
      <c r="N616" s="18"/>
      <c r="O616" s="18"/>
      <c r="P616" s="18"/>
      <c r="Q616" s="18"/>
      <c r="R616" s="18"/>
      <c r="S616" s="18"/>
      <c r="T616" s="18"/>
      <c r="U616" s="18"/>
      <c r="V616" s="18"/>
      <c r="W616" s="20"/>
      <c r="X616" s="20"/>
      <c r="Y616" s="20"/>
      <c r="Z616" s="20"/>
      <c r="AA616" s="20"/>
      <c r="AB616" s="20"/>
      <c r="AC616" s="20"/>
      <c r="AD616" s="18"/>
      <c r="AE616" s="20"/>
      <c r="AF616" s="20"/>
      <c r="AG616" s="20"/>
      <c r="AH616" s="20"/>
      <c r="AI616" s="20"/>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71"/>
      <c r="BO616" s="171"/>
      <c r="BP616" s="171"/>
      <c r="BQ616" s="171"/>
      <c r="BR616" s="161"/>
      <c r="BS616" s="161"/>
      <c r="BT616" s="161"/>
      <c r="BU616" s="161"/>
      <c r="BV616" s="161"/>
      <c r="BW616" s="151"/>
      <c r="BX616" s="151"/>
      <c r="BY616" s="151"/>
      <c r="BZ616" s="151"/>
      <c r="CA616" s="151"/>
      <c r="CB616" s="129"/>
      <c r="CC616" s="129"/>
      <c r="CD616" s="129"/>
      <c r="CE616" s="129"/>
      <c r="CF616" s="129"/>
      <c r="CG616" s="129"/>
      <c r="CH616" s="129"/>
      <c r="CI616" s="129"/>
      <c r="CJ616" s="129"/>
      <c r="CK616" s="129"/>
      <c r="CL616" s="18"/>
      <c r="CM616" s="18"/>
      <c r="CN616" s="18"/>
      <c r="CO616" s="118"/>
      <c r="CP616" s="48"/>
      <c r="CQ616" s="18"/>
      <c r="CR616" s="18"/>
      <c r="CS616" s="18"/>
      <c r="CT616" s="18"/>
      <c r="CU616" s="18"/>
      <c r="CV616" s="18"/>
      <c r="CW616" s="18"/>
      <c r="CX616" s="18"/>
      <c r="CY616" s="34"/>
      <c r="CZ616" s="18"/>
      <c r="DA616" s="18"/>
      <c r="DB616" s="18"/>
      <c r="DC616" s="18"/>
      <c r="DD616" s="18"/>
      <c r="DE616" s="18"/>
      <c r="DF616" s="18"/>
      <c r="DG616" s="18"/>
      <c r="DH616" s="45"/>
      <c r="DI616" s="18"/>
      <c r="DJ616" s="18"/>
      <c r="DK616" s="18"/>
      <c r="DL616" s="18"/>
      <c r="DM616" s="18"/>
      <c r="DN616" s="18"/>
      <c r="DO616" s="18"/>
      <c r="DP616" s="18"/>
      <c r="DQ616" s="45"/>
      <c r="DR616" s="18"/>
      <c r="DS616" s="18"/>
      <c r="DT616" s="18"/>
      <c r="DU616" s="18"/>
      <c r="DV616" s="18"/>
      <c r="DW616" s="18"/>
      <c r="DX616" s="18"/>
      <c r="DY616" s="18"/>
      <c r="DZ616" s="45"/>
      <c r="EA616" s="18"/>
      <c r="EB616" s="18"/>
      <c r="EC616" s="18"/>
      <c r="ED616" s="18"/>
      <c r="EE616" s="18"/>
      <c r="EF616" s="18"/>
      <c r="EG616" s="18"/>
      <c r="EH616" s="18"/>
      <c r="EI616" s="45"/>
      <c r="EJ616" s="18"/>
      <c r="EK616" s="18"/>
      <c r="EL616" s="18"/>
      <c r="EM616" s="18"/>
      <c r="EN616" s="18"/>
      <c r="EO616" s="18"/>
      <c r="EP616" s="18"/>
      <c r="EQ616" s="18"/>
      <c r="ER616" s="45"/>
      <c r="ES616" s="110"/>
      <c r="ET616" s="110"/>
      <c r="EU616" s="110"/>
      <c r="EV616" s="110"/>
      <c r="EW616" s="192"/>
      <c r="EX616" s="192"/>
      <c r="EY616" s="192"/>
      <c r="EZ616" s="192"/>
      <c r="FA616" s="199"/>
      <c r="FB616" s="18"/>
      <c r="FC616" s="18"/>
      <c r="FD616" s="18"/>
      <c r="FE616" s="18"/>
      <c r="FF616" s="18"/>
      <c r="FG616" s="18"/>
      <c r="FH616" s="18"/>
      <c r="FI616" s="18"/>
      <c r="FJ616" s="34"/>
      <c r="FK616" s="18"/>
      <c r="FL616" s="18"/>
      <c r="FM616" s="18"/>
      <c r="FN616" s="18"/>
      <c r="FO616" s="18"/>
      <c r="FP616" s="18"/>
      <c r="FQ616" s="18"/>
      <c r="FR616" s="18"/>
      <c r="FS616" s="45"/>
      <c r="FT616" s="18"/>
      <c r="FU616" s="18"/>
      <c r="FV616" s="18"/>
      <c r="FW616" s="18"/>
      <c r="FX616" s="18"/>
      <c r="FY616" s="18"/>
      <c r="FZ616" s="18"/>
      <c r="GA616" s="18"/>
      <c r="GB616" s="45"/>
      <c r="GC616" s="110"/>
      <c r="GD616" s="110"/>
      <c r="GE616" s="110"/>
      <c r="GF616" s="110"/>
      <c r="GG616" s="110"/>
      <c r="GH616" s="110"/>
      <c r="GI616" s="110"/>
      <c r="GJ616" s="110"/>
      <c r="GK616" s="110"/>
      <c r="GL616" s="110"/>
      <c r="GM616" s="110"/>
      <c r="GN616" s="110"/>
      <c r="GO616" s="110"/>
      <c r="GP616" s="110"/>
      <c r="GQ616" s="110"/>
      <c r="GR616" s="110"/>
      <c r="GS616" s="110"/>
      <c r="GT616" s="110"/>
      <c r="GU616" s="110"/>
      <c r="GV616" s="110"/>
      <c r="GW616" s="110"/>
      <c r="GX616" s="110"/>
      <c r="GY616" s="45"/>
      <c r="GZ616" s="199"/>
      <c r="HA616" s="110"/>
      <c r="HB616" s="110"/>
      <c r="HC616" s="110"/>
      <c r="HD616" s="34">
        <f t="shared" si="551"/>
        <v>0</v>
      </c>
      <c r="HE616" s="25">
        <f t="shared" si="588"/>
        <v>0</v>
      </c>
      <c r="HF616" s="25">
        <f t="shared" si="589"/>
        <v>0</v>
      </c>
      <c r="HG616" s="25">
        <f t="shared" si="590"/>
        <v>0</v>
      </c>
      <c r="HH616" s="25">
        <f t="shared" si="591"/>
        <v>0</v>
      </c>
      <c r="HI616" s="25"/>
      <c r="HJ616" s="18"/>
      <c r="HK616" s="18"/>
      <c r="HL616" s="24" t="str">
        <f t="shared" si="587"/>
        <v>-</v>
      </c>
      <c r="HM616" s="107"/>
      <c r="HN616" s="85"/>
      <c r="HO616" s="204" t="str">
        <f t="shared" si="552"/>
        <v>---/---</v>
      </c>
      <c r="HP616" s="204" t="str">
        <f t="shared" si="553"/>
        <v>---/---</v>
      </c>
      <c r="HQ616" s="182" t="str">
        <f t="shared" si="554"/>
        <v>---/---</v>
      </c>
      <c r="HR616" s="182" t="str">
        <f t="shared" si="555"/>
        <v>---/---</v>
      </c>
      <c r="HS616" s="182" t="b">
        <f t="shared" si="556"/>
        <v>0</v>
      </c>
      <c r="HT616" s="182" t="str">
        <f t="shared" si="557"/>
        <v>---/---</v>
      </c>
      <c r="HU616" s="182" t="str">
        <f t="shared" si="558"/>
        <v>---/---</v>
      </c>
      <c r="HV616" s="191" t="str">
        <f t="shared" si="559"/>
        <v>---/---</v>
      </c>
      <c r="HW616" s="184" t="str">
        <f t="shared" si="560"/>
        <v>---/---</v>
      </c>
      <c r="HX616" s="191" t="str">
        <f t="shared" si="561"/>
        <v>---/---</v>
      </c>
      <c r="HY616" s="183"/>
      <c r="HZ616" s="182" t="str">
        <f t="shared" si="562"/>
        <v>---/---</v>
      </c>
      <c r="IA616" s="182" t="str">
        <f t="shared" si="563"/>
        <v>---/---</v>
      </c>
      <c r="IB616" s="182" t="str">
        <f t="shared" si="564"/>
        <v>---/---</v>
      </c>
      <c r="IC616" s="182" t="str">
        <f t="shared" si="565"/>
        <v>---/---</v>
      </c>
      <c r="ID616" s="182" t="str">
        <f t="shared" si="566"/>
        <v>---/---</v>
      </c>
      <c r="IE616" s="185" t="str">
        <f t="shared" si="567"/>
        <v>---/---</v>
      </c>
      <c r="IF616" s="135" t="s">
        <v>717</v>
      </c>
      <c r="IG616" s="181">
        <v>1</v>
      </c>
      <c r="IH616" s="85"/>
      <c r="II616" s="85"/>
      <c r="IJ616" s="85"/>
      <c r="IK616" s="85"/>
      <c r="IL616" s="85"/>
      <c r="IM616" s="85"/>
      <c r="IN616" s="85"/>
      <c r="IO616" s="85"/>
      <c r="IP616" s="85"/>
      <c r="IQ616" s="85"/>
      <c r="IR616" s="85"/>
      <c r="IS616" s="85"/>
      <c r="IT616" s="85"/>
      <c r="IU616" s="85"/>
      <c r="IV616" s="85"/>
      <c r="IW616" s="85"/>
      <c r="IX616" s="85"/>
      <c r="IY616" s="85"/>
      <c r="IZ616" s="85"/>
      <c r="JA616" s="85"/>
      <c r="JB616" s="85"/>
      <c r="JC616" s="85"/>
      <c r="JD616" s="85"/>
      <c r="JE616" s="85"/>
      <c r="JF616" s="85"/>
      <c r="JG616" s="85"/>
      <c r="JH616" s="85"/>
      <c r="JI616" s="85"/>
      <c r="JJ616" s="85"/>
      <c r="JK616" s="85"/>
      <c r="JL616" s="85"/>
      <c r="JM616" s="85"/>
      <c r="JN616" s="85"/>
      <c r="JO616" s="85"/>
      <c r="JP616" s="85"/>
      <c r="JQ616" s="85"/>
      <c r="JR616" s="85"/>
      <c r="JS616" s="85"/>
      <c r="JT616" s="85"/>
      <c r="JU616" s="85"/>
      <c r="JV616" s="85"/>
      <c r="JW616" s="85"/>
      <c r="JX616" s="85"/>
      <c r="JY616" s="85"/>
      <c r="JZ616" s="85"/>
      <c r="KA616" s="85"/>
      <c r="KB616" s="85"/>
      <c r="KC616" s="85"/>
    </row>
    <row r="617" spans="1:289" s="57" customFormat="1" ht="42.75" hidden="1" customHeight="1">
      <c r="A617" s="6"/>
      <c r="B617" s="19" t="s">
        <v>156</v>
      </c>
      <c r="C617" s="19" t="s">
        <v>157</v>
      </c>
      <c r="D617" s="5"/>
      <c r="E617" s="5"/>
      <c r="F617" s="5"/>
      <c r="G617" s="5"/>
      <c r="H617" s="5" t="s">
        <v>727</v>
      </c>
      <c r="I617" s="5" t="s">
        <v>736</v>
      </c>
      <c r="J617" s="5"/>
      <c r="K617" s="5"/>
      <c r="L617" s="5"/>
      <c r="M617" s="5"/>
      <c r="N617" s="5"/>
      <c r="O617" s="5"/>
      <c r="P617" s="5" t="s">
        <v>375</v>
      </c>
      <c r="Q617" s="5" t="s">
        <v>376</v>
      </c>
      <c r="R617" s="5" t="s">
        <v>206</v>
      </c>
      <c r="S617" s="5" t="s">
        <v>360</v>
      </c>
      <c r="T617" s="5" t="s">
        <v>361</v>
      </c>
      <c r="U617" s="5" t="s">
        <v>158</v>
      </c>
      <c r="V617" s="5"/>
      <c r="W617" s="19" t="str">
        <f t="shared" si="592"/>
        <v>0-54-JDCD-3602</v>
      </c>
      <c r="X617" s="19" t="s">
        <v>194</v>
      </c>
      <c r="Y617" s="19" t="s">
        <v>545</v>
      </c>
      <c r="Z617" s="19" t="s">
        <v>302</v>
      </c>
      <c r="AA617" s="19" t="s">
        <v>308</v>
      </c>
      <c r="AB617" s="19"/>
      <c r="AC617" s="19" t="s">
        <v>762</v>
      </c>
      <c r="AD617" s="5"/>
      <c r="AE617" s="19">
        <v>4</v>
      </c>
      <c r="AF617" s="19" t="s">
        <v>181</v>
      </c>
      <c r="AG617" s="19" t="s">
        <v>182</v>
      </c>
      <c r="AH617" s="19">
        <v>335</v>
      </c>
      <c r="AI617" s="19" t="s">
        <v>228</v>
      </c>
      <c r="AJ617" s="5"/>
      <c r="AK617" s="5"/>
      <c r="AL617" s="5" t="s">
        <v>120</v>
      </c>
      <c r="AM617" s="5"/>
      <c r="AN617" s="5" t="s">
        <v>546</v>
      </c>
      <c r="AO617" s="5" t="str">
        <f>CONCATENATE("0055-",B617,"-",C617,"-","4",".",AE617,".",AF617,".",AG617,".",AH617,"-",AL617,".",AN617,"-",AI617)</f>
        <v>0055-CPC-GA1-4.4.4.60.335-ATH1.JH-0008</v>
      </c>
      <c r="AP617" s="5" t="str">
        <f>CONCATENATE("0055-",B617,"-",C617,"-","4",".",AE617,".",AF617,".",AG617,".",AH617,"-",AL617,"-",AN617,"-",AI617,"_",BD617,"_",U617)</f>
        <v>0055-CPC-GA1-4.4.4.60.335-ATH1-JH-0008_-_ER</v>
      </c>
      <c r="AQ617" s="13" t="s">
        <v>327</v>
      </c>
      <c r="AR617" s="13" t="s">
        <v>332</v>
      </c>
      <c r="AS617" s="13"/>
      <c r="AT617" s="13"/>
      <c r="AU617" s="13" t="s">
        <v>286</v>
      </c>
      <c r="AV617" s="13" t="s">
        <v>287</v>
      </c>
      <c r="AW617" s="230" t="str">
        <f>CONCATENATE(AQ617," ",AS617,CHAR(10),W617,CHAR(10),AU617)</f>
        <v>Operator console 
0-54-JDCD-3602
Passport</v>
      </c>
      <c r="AX617" s="230" t="str">
        <f>CONCATENATE(AR617," ",AT617,CHAR(10),W617,CHAR(10),AV617)</f>
        <v>Пульт оператора 
0-54-JDCD-3602
Паспорт</v>
      </c>
      <c r="AY617" s="5"/>
      <c r="AZ617" s="5" t="s">
        <v>490</v>
      </c>
      <c r="BA617" s="5" t="s">
        <v>489</v>
      </c>
      <c r="BB617" s="5" t="str">
        <f>IF(FW617&gt;0,"02",IF(FN617&gt;0,"01",IF(FE617&gt;0,"00",IF(EM617&gt;0,"G1",IF(ED617&gt;0,"F1",IF(DU617&gt;0,"E1",IF(DL617&gt;0,"D1",IF(DC617&gt;0,"C1",IF(CT617&gt;0,"B1",IF(BM617&gt;0,"A1","-"))))))))))</f>
        <v>-</v>
      </c>
      <c r="BC617" s="167" t="str">
        <f t="shared" ref="BC617" si="595">IF(OR(BB617="A1",BB617="B1",BB617="C1",BB617="D1",BB617="E1",BB617="F1",BB617="G1",BB617="H1"),"IFR",IF(OR(BB617="00",BB617="01",BB617="02",BB617="03",BB617="04",BB617="05"),"IFU","-"))</f>
        <v>-</v>
      </c>
      <c r="BD617" s="5" t="str">
        <f t="shared" ref="BD617" si="596">BB617</f>
        <v>-</v>
      </c>
      <c r="BE617" s="5"/>
      <c r="BF617" s="5"/>
      <c r="BG617" s="12"/>
      <c r="BH617" s="5"/>
      <c r="BI617" s="5"/>
      <c r="BJ617" s="54">
        <f>FB617-(28+15)</f>
        <v>44227</v>
      </c>
      <c r="BK617" s="54">
        <f ca="1">IF(BM617&gt;0,BL617,IF(BJ617&lt;TODAY(),WORKDAY(TODAY(),10),BJ617))</f>
        <v>44294</v>
      </c>
      <c r="BL617" s="54"/>
      <c r="BM617" s="5"/>
      <c r="BN617" s="167"/>
      <c r="BO617" s="167"/>
      <c r="BP617" s="167"/>
      <c r="BQ617" s="167"/>
      <c r="BR617" s="157"/>
      <c r="BS617" s="157"/>
      <c r="BT617" s="157"/>
      <c r="BU617" s="157"/>
      <c r="BV617" s="157"/>
      <c r="BW617" s="147"/>
      <c r="BX617" s="147"/>
      <c r="BY617" s="147"/>
      <c r="BZ617" s="147"/>
      <c r="CA617" s="147"/>
      <c r="CB617" s="125"/>
      <c r="CC617" s="125"/>
      <c r="CD617" s="125"/>
      <c r="CE617" s="125"/>
      <c r="CF617" s="125"/>
      <c r="CG617" s="125"/>
      <c r="CH617" s="125"/>
      <c r="CI617" s="125"/>
      <c r="CJ617" s="125"/>
      <c r="CK617" s="125"/>
      <c r="CL617" s="24">
        <f>WORKDAY(BJ617,20)</f>
        <v>44253</v>
      </c>
      <c r="CM617" s="24" t="str">
        <f>IF(BM617&gt;0,WORKDAY(BK617,10),"-")</f>
        <v>-</v>
      </c>
      <c r="CN617" s="54"/>
      <c r="CO617" s="117"/>
      <c r="CP617" s="34">
        <v>3</v>
      </c>
      <c r="CQ617" s="24">
        <f>WORKDAY(CL617,10)</f>
        <v>44267</v>
      </c>
      <c r="CR617" s="24" t="str">
        <f>IF(CO617&gt;0,WORKDAY(CM617,10),"-")</f>
        <v>-</v>
      </c>
      <c r="CS617" s="54"/>
      <c r="CT617" s="5"/>
      <c r="CU617" s="24" t="str">
        <f>IF(CT617&gt;0,WORKDAY(CQ617,10),"-")</f>
        <v>-</v>
      </c>
      <c r="CV617" s="24" t="str">
        <f>IF(CT617&gt;0,WORKDAY(CR617,10),"-")</f>
        <v>-</v>
      </c>
      <c r="CW617" s="54"/>
      <c r="CX617" s="5"/>
      <c r="CY617" s="34"/>
      <c r="CZ617" s="24" t="str">
        <f>IF(CX617&gt;0,WORKDAY(CU617,10),"-")</f>
        <v>-</v>
      </c>
      <c r="DA617" s="24" t="str">
        <f>IF(CX617&gt;0,WORKDAY(CV617,10),"-")</f>
        <v>-</v>
      </c>
      <c r="DB617" s="24"/>
      <c r="DC617" s="5"/>
      <c r="DD617" s="24" t="str">
        <f>IF(DC617&gt;0,WORKDAY(CZ617,10),"-")</f>
        <v>-</v>
      </c>
      <c r="DE617" s="24" t="str">
        <f>IF(DC617&gt;0,WORKDAY(DA617,10),"-")</f>
        <v>-</v>
      </c>
      <c r="DF617" s="5"/>
      <c r="DG617" s="5"/>
      <c r="DH617" s="54"/>
      <c r="DI617" s="24" t="str">
        <f>IF(DG617&gt;0,WORKDAY(DD617,10),"-")</f>
        <v>-</v>
      </c>
      <c r="DJ617" s="24" t="str">
        <f>IF(DG617&gt;0,WORKDAY(DE617,10),"-")</f>
        <v>-</v>
      </c>
      <c r="DK617" s="5"/>
      <c r="DL617" s="5"/>
      <c r="DM617" s="24" t="str">
        <f>IF(DL617&gt;0,WORKDAY(DI617,10),"-")</f>
        <v>-</v>
      </c>
      <c r="DN617" s="24" t="str">
        <f>IF(DL617&gt;0,WORKDAY(DJ617,10),"-")</f>
        <v>-</v>
      </c>
      <c r="DO617" s="5"/>
      <c r="DP617" s="5"/>
      <c r="DQ617" s="54"/>
      <c r="DR617" s="24" t="str">
        <f>IF(DP617&gt;0,WORKDAY(DM617,10),"-")</f>
        <v>-</v>
      </c>
      <c r="DS617" s="24" t="str">
        <f>IF(DP617&gt;0,WORKDAY(DN617,10),"-")</f>
        <v>-</v>
      </c>
      <c r="DT617" s="5"/>
      <c r="DU617" s="5"/>
      <c r="DV617" s="24" t="str">
        <f>IF(DU617&gt;0,WORKDAY(DR617,10),"-")</f>
        <v>-</v>
      </c>
      <c r="DW617" s="24" t="str">
        <f>IF(DU617&gt;0,WORKDAY(DS617,10),"-")</f>
        <v>-</v>
      </c>
      <c r="DX617" s="5"/>
      <c r="DY617" s="5"/>
      <c r="DZ617" s="54"/>
      <c r="EA617" s="24" t="str">
        <f>IF(DY617&gt;0,WORKDAY(DV617,10),"-")</f>
        <v>-</v>
      </c>
      <c r="EB617" s="24" t="str">
        <f>IF(DY617&gt;0,WORKDAY(DW617,10),"-")</f>
        <v>-</v>
      </c>
      <c r="EC617" s="5"/>
      <c r="ED617" s="5"/>
      <c r="EE617" s="24" t="str">
        <f>IF(ED617&gt;0,WORKDAY(EA617,10),"-")</f>
        <v>-</v>
      </c>
      <c r="EF617" s="24" t="str">
        <f>IF(ED617&gt;0,WORKDAY(EB617,10),"-")</f>
        <v>-</v>
      </c>
      <c r="EG617" s="5"/>
      <c r="EH617" s="5"/>
      <c r="EI617" s="54"/>
      <c r="EJ617" s="24" t="str">
        <f>IF(EH617&gt;0,WORKDAY(EE617,10),"-")</f>
        <v>-</v>
      </c>
      <c r="EK617" s="24" t="str">
        <f>IF(EH617&gt;0,WORKDAY(EF617,10),"-")</f>
        <v>-</v>
      </c>
      <c r="EL617" s="5"/>
      <c r="EM617" s="5"/>
      <c r="EN617" s="24" t="str">
        <f>IF(EM617&gt;0,WORKDAY(EJ617,10),"-")</f>
        <v>-</v>
      </c>
      <c r="EO617" s="24" t="str">
        <f>IF(EM617&gt;0,WORKDAY(EK617,10),"-")</f>
        <v>-</v>
      </c>
      <c r="EP617" s="5"/>
      <c r="EQ617" s="5"/>
      <c r="ER617" s="54"/>
      <c r="ES617" s="54"/>
      <c r="ET617" s="54"/>
      <c r="EU617" s="54"/>
      <c r="EV617" s="54"/>
      <c r="EW617" s="24"/>
      <c r="EX617" s="24"/>
      <c r="EY617" s="167"/>
      <c r="EZ617" s="167"/>
      <c r="FA617" s="193"/>
      <c r="FB617" s="24">
        <v>44270</v>
      </c>
      <c r="FC617" s="24">
        <f ca="1">IF(BK617&gt;0,IF(DC617&gt;0,WORKDAY(DB617,20),IF(CT617&gt;0,WORKDAY(CS617,30),IF(CO617&gt;0,WORKDAY(CN617,40),FB617))),"-")</f>
        <v>44270</v>
      </c>
      <c r="FD617" s="5"/>
      <c r="FE617" s="5"/>
      <c r="FF617" s="24" t="str">
        <f>IF(FE617&gt;0,WORKDAY(FB617,10),"-")</f>
        <v>-</v>
      </c>
      <c r="FG617" s="24" t="str">
        <f>IF(FE617&gt;0,WORKDAY(FC617,10),"-")</f>
        <v>-</v>
      </c>
      <c r="FH617" s="5"/>
      <c r="FI617" s="5"/>
      <c r="FJ617" s="34"/>
      <c r="FK617" s="24"/>
      <c r="FL617" s="24">
        <f>FK617</f>
        <v>0</v>
      </c>
      <c r="FM617" s="5"/>
      <c r="FN617" s="5"/>
      <c r="FO617" s="24" t="str">
        <f>IF(FN617&gt;0,WORKDAY(FK617,10),"-")</f>
        <v>-</v>
      </c>
      <c r="FP617" s="24" t="str">
        <f>IF(FN617&gt;0,WORKDAY(FL617,10),"-")</f>
        <v>-</v>
      </c>
      <c r="FQ617" s="5"/>
      <c r="FR617" s="5"/>
      <c r="FS617" s="54"/>
      <c r="FT617" s="24"/>
      <c r="FU617" s="24">
        <f>FT617</f>
        <v>0</v>
      </c>
      <c r="FV617" s="5"/>
      <c r="FW617" s="5"/>
      <c r="FX617" s="24" t="str">
        <f>IF(FW617&gt;0,WORKDAY(FT617,10),"-")</f>
        <v>-</v>
      </c>
      <c r="FY617" s="24" t="str">
        <f>IF(FW617&gt;0,WORKDAY(FU617,10),"-")</f>
        <v>-</v>
      </c>
      <c r="FZ617" s="5"/>
      <c r="GA617" s="5"/>
      <c r="GB617" s="54"/>
      <c r="GC617" s="54"/>
      <c r="GD617" s="54"/>
      <c r="GE617" s="54"/>
      <c r="GF617" s="54"/>
      <c r="GG617" s="54"/>
      <c r="GH617" s="54"/>
      <c r="GI617" s="54"/>
      <c r="GJ617" s="54"/>
      <c r="GK617" s="54"/>
      <c r="GL617" s="54"/>
      <c r="GM617" s="54"/>
      <c r="GN617" s="54"/>
      <c r="GO617" s="54"/>
      <c r="GP617" s="54"/>
      <c r="GQ617" s="54"/>
      <c r="GR617" s="54"/>
      <c r="GS617" s="54"/>
      <c r="GT617" s="54"/>
      <c r="GU617" s="54"/>
      <c r="GV617" s="54"/>
      <c r="GW617" s="54"/>
      <c r="GX617" s="54"/>
      <c r="GY617" s="54"/>
      <c r="GZ617" s="193"/>
      <c r="HA617" s="54"/>
      <c r="HB617" s="54"/>
      <c r="HC617" s="54"/>
      <c r="HD617" s="34">
        <f t="shared" ca="1" si="551"/>
        <v>1</v>
      </c>
      <c r="HE617" s="25">
        <f t="shared" si="588"/>
        <v>0</v>
      </c>
      <c r="HF617" s="25">
        <f t="shared" ca="1" si="589"/>
        <v>1.5197568389057751E-3</v>
      </c>
      <c r="HG617" s="25">
        <f t="shared" si="590"/>
        <v>0</v>
      </c>
      <c r="HH617" s="25">
        <f t="shared" ca="1" si="591"/>
        <v>2.012072434607646E-3</v>
      </c>
      <c r="HI617" s="25"/>
      <c r="HJ617" s="25"/>
      <c r="HK617" s="5"/>
      <c r="HL617" s="24" t="str">
        <f t="shared" ca="1" si="587"/>
        <v>-</v>
      </c>
      <c r="HM617" s="107"/>
      <c r="HN617" s="85"/>
      <c r="HO617" s="204" t="str">
        <f t="shared" si="552"/>
        <v>не выгружено A1</v>
      </c>
      <c r="HP617" s="204" t="str">
        <f t="shared" si="553"/>
        <v>не выгружено 00</v>
      </c>
      <c r="HQ617" s="182" t="str">
        <f t="shared" si="554"/>
        <v>не выгружено A1</v>
      </c>
      <c r="HR617" s="182" t="str">
        <f t="shared" si="555"/>
        <v>не выгружено A1</v>
      </c>
      <c r="HS617" s="182" t="b">
        <f t="shared" si="556"/>
        <v>0</v>
      </c>
      <c r="HT617" s="182" t="str">
        <f t="shared" si="557"/>
        <v>не выгружено A1</v>
      </c>
      <c r="HU617" s="182" t="str">
        <f t="shared" si="558"/>
        <v>не выгружено A1</v>
      </c>
      <c r="HV617" s="191" t="str">
        <f t="shared" si="559"/>
        <v>не выгружено A1</v>
      </c>
      <c r="HW617" s="184" t="str">
        <f t="shared" si="560"/>
        <v>не выгружено A1</v>
      </c>
      <c r="HX617" s="191" t="str">
        <f t="shared" si="561"/>
        <v>не выгружено A1</v>
      </c>
      <c r="HY617" s="183"/>
      <c r="HZ617" s="182" t="str">
        <f t="shared" si="562"/>
        <v>не выгружено</v>
      </c>
      <c r="IA617" s="182" t="str">
        <f t="shared" si="563"/>
        <v>A1</v>
      </c>
      <c r="IB617" s="182" t="str">
        <f t="shared" si="564"/>
        <v>не выгружено</v>
      </c>
      <c r="IC617" s="182" t="str">
        <f t="shared" si="565"/>
        <v>A1</v>
      </c>
      <c r="ID617" s="182" t="str">
        <f t="shared" si="566"/>
        <v>A1</v>
      </c>
      <c r="IE617" s="185" t="str">
        <f t="shared" si="567"/>
        <v>выгрузить A1</v>
      </c>
      <c r="IF617" s="135" t="s">
        <v>705</v>
      </c>
      <c r="IG617" s="181">
        <v>1</v>
      </c>
      <c r="IH617" s="85"/>
      <c r="II617" s="85"/>
      <c r="IJ617" s="85"/>
      <c r="IK617" s="85"/>
      <c r="IL617" s="85"/>
      <c r="IM617" s="85"/>
      <c r="IN617" s="85"/>
      <c r="IO617" s="85"/>
      <c r="IP617" s="85"/>
      <c r="IQ617" s="85"/>
      <c r="IR617" s="85"/>
      <c r="IS617" s="85"/>
      <c r="IT617" s="85"/>
      <c r="IU617" s="85"/>
      <c r="IV617" s="85"/>
      <c r="IW617" s="85"/>
      <c r="IX617" s="85"/>
      <c r="IY617" s="85"/>
      <c r="IZ617" s="85"/>
      <c r="JA617" s="85"/>
      <c r="JB617" s="85"/>
      <c r="JC617" s="85"/>
      <c r="JD617" s="85"/>
      <c r="JE617" s="85"/>
      <c r="JF617" s="85"/>
      <c r="JG617" s="85"/>
      <c r="JH617" s="85"/>
      <c r="JI617" s="85"/>
      <c r="JJ617" s="85"/>
      <c r="JK617" s="85"/>
      <c r="JL617" s="85"/>
      <c r="JM617" s="85"/>
      <c r="JN617" s="85"/>
      <c r="JO617" s="85"/>
      <c r="JP617" s="85"/>
      <c r="JQ617" s="85"/>
      <c r="JR617" s="85"/>
      <c r="JS617" s="85"/>
      <c r="JT617" s="85"/>
      <c r="JU617" s="85"/>
      <c r="JV617" s="85"/>
      <c r="JW617" s="85"/>
      <c r="JX617" s="85"/>
      <c r="JY617" s="85"/>
      <c r="JZ617" s="85"/>
      <c r="KA617" s="85"/>
      <c r="KB617" s="85"/>
      <c r="KC617" s="85"/>
    </row>
    <row r="618" spans="1:289" s="87" customFormat="1" ht="15" hidden="1" customHeight="1">
      <c r="A618" s="17"/>
      <c r="B618" s="20"/>
      <c r="C618" s="20"/>
      <c r="D618" s="18"/>
      <c r="E618" s="18"/>
      <c r="F618" s="18"/>
      <c r="G618" s="18"/>
      <c r="H618" s="18"/>
      <c r="I618" s="18"/>
      <c r="J618" s="18"/>
      <c r="K618" s="18"/>
      <c r="L618" s="18"/>
      <c r="M618" s="18"/>
      <c r="N618" s="18"/>
      <c r="O618" s="18"/>
      <c r="P618" s="18"/>
      <c r="Q618" s="18"/>
      <c r="R618" s="18"/>
      <c r="S618" s="18"/>
      <c r="T618" s="18"/>
      <c r="U618" s="18"/>
      <c r="V618" s="18"/>
      <c r="W618" s="20"/>
      <c r="X618" s="20"/>
      <c r="Y618" s="20"/>
      <c r="Z618" s="20"/>
      <c r="AA618" s="20"/>
      <c r="AB618" s="20"/>
      <c r="AC618" s="20"/>
      <c r="AD618" s="18"/>
      <c r="AE618" s="20"/>
      <c r="AF618" s="20"/>
      <c r="AG618" s="20"/>
      <c r="AH618" s="20"/>
      <c r="AI618" s="20"/>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71"/>
      <c r="BO618" s="171"/>
      <c r="BP618" s="171"/>
      <c r="BQ618" s="171"/>
      <c r="BR618" s="161"/>
      <c r="BS618" s="161"/>
      <c r="BT618" s="161"/>
      <c r="BU618" s="161"/>
      <c r="BV618" s="161"/>
      <c r="BW618" s="151"/>
      <c r="BX618" s="151"/>
      <c r="BY618" s="151"/>
      <c r="BZ618" s="151"/>
      <c r="CA618" s="151"/>
      <c r="CB618" s="129"/>
      <c r="CC618" s="129"/>
      <c r="CD618" s="129"/>
      <c r="CE618" s="129"/>
      <c r="CF618" s="129"/>
      <c r="CG618" s="129"/>
      <c r="CH618" s="129"/>
      <c r="CI618" s="129"/>
      <c r="CJ618" s="129"/>
      <c r="CK618" s="129"/>
      <c r="CL618" s="18"/>
      <c r="CM618" s="18"/>
      <c r="CN618" s="18"/>
      <c r="CO618" s="118"/>
      <c r="CP618" s="48"/>
      <c r="CQ618" s="18"/>
      <c r="CR618" s="18"/>
      <c r="CS618" s="18"/>
      <c r="CT618" s="18"/>
      <c r="CU618" s="18"/>
      <c r="CV618" s="18"/>
      <c r="CW618" s="18"/>
      <c r="CX618" s="18"/>
      <c r="CY618" s="34"/>
      <c r="CZ618" s="18"/>
      <c r="DA618" s="18"/>
      <c r="DB618" s="18"/>
      <c r="DC618" s="18"/>
      <c r="DD618" s="18"/>
      <c r="DE618" s="18"/>
      <c r="DF618" s="18"/>
      <c r="DG618" s="18"/>
      <c r="DH618" s="45"/>
      <c r="DI618" s="18"/>
      <c r="DJ618" s="18"/>
      <c r="DK618" s="18"/>
      <c r="DL618" s="18"/>
      <c r="DM618" s="18"/>
      <c r="DN618" s="18"/>
      <c r="DO618" s="18"/>
      <c r="DP618" s="18"/>
      <c r="DQ618" s="45"/>
      <c r="DR618" s="18"/>
      <c r="DS618" s="18"/>
      <c r="DT618" s="18"/>
      <c r="DU618" s="18"/>
      <c r="DV618" s="18"/>
      <c r="DW618" s="18"/>
      <c r="DX618" s="18"/>
      <c r="DY618" s="18"/>
      <c r="DZ618" s="45"/>
      <c r="EA618" s="18"/>
      <c r="EB618" s="18"/>
      <c r="EC618" s="18"/>
      <c r="ED618" s="18"/>
      <c r="EE618" s="18"/>
      <c r="EF618" s="18"/>
      <c r="EG618" s="18"/>
      <c r="EH618" s="18"/>
      <c r="EI618" s="45"/>
      <c r="EJ618" s="18"/>
      <c r="EK618" s="18"/>
      <c r="EL618" s="18"/>
      <c r="EM618" s="18"/>
      <c r="EN618" s="18"/>
      <c r="EO618" s="18"/>
      <c r="EP618" s="18"/>
      <c r="EQ618" s="18"/>
      <c r="ER618" s="45"/>
      <c r="ES618" s="110"/>
      <c r="ET618" s="110"/>
      <c r="EU618" s="110"/>
      <c r="EV618" s="110"/>
      <c r="EW618" s="192"/>
      <c r="EX618" s="192"/>
      <c r="EY618" s="192"/>
      <c r="EZ618" s="192"/>
      <c r="FA618" s="199"/>
      <c r="FB618" s="18"/>
      <c r="FC618" s="18"/>
      <c r="FD618" s="18"/>
      <c r="FE618" s="18"/>
      <c r="FF618" s="18"/>
      <c r="FG618" s="18"/>
      <c r="FH618" s="18"/>
      <c r="FI618" s="18"/>
      <c r="FJ618" s="34"/>
      <c r="FK618" s="18"/>
      <c r="FL618" s="18"/>
      <c r="FM618" s="18"/>
      <c r="FN618" s="18"/>
      <c r="FO618" s="18"/>
      <c r="FP618" s="18"/>
      <c r="FQ618" s="18"/>
      <c r="FR618" s="18"/>
      <c r="FS618" s="45"/>
      <c r="FT618" s="18"/>
      <c r="FU618" s="18"/>
      <c r="FV618" s="18"/>
      <c r="FW618" s="18"/>
      <c r="FX618" s="18"/>
      <c r="FY618" s="18"/>
      <c r="FZ618" s="18"/>
      <c r="GA618" s="18"/>
      <c r="GB618" s="45"/>
      <c r="GC618" s="110"/>
      <c r="GD618" s="110"/>
      <c r="GE618" s="110"/>
      <c r="GF618" s="110"/>
      <c r="GG618" s="110"/>
      <c r="GH618" s="110"/>
      <c r="GI618" s="110"/>
      <c r="GJ618" s="110"/>
      <c r="GK618" s="110"/>
      <c r="GL618" s="110"/>
      <c r="GM618" s="110"/>
      <c r="GN618" s="110"/>
      <c r="GO618" s="110"/>
      <c r="GP618" s="110"/>
      <c r="GQ618" s="110"/>
      <c r="GR618" s="110"/>
      <c r="GS618" s="110"/>
      <c r="GT618" s="110"/>
      <c r="GU618" s="110"/>
      <c r="GV618" s="110"/>
      <c r="GW618" s="110"/>
      <c r="GX618" s="110"/>
      <c r="GY618" s="45"/>
      <c r="GZ618" s="199"/>
      <c r="HA618" s="110"/>
      <c r="HB618" s="110"/>
      <c r="HC618" s="110"/>
      <c r="HD618" s="34">
        <f t="shared" si="551"/>
        <v>0</v>
      </c>
      <c r="HE618" s="25">
        <f t="shared" si="588"/>
        <v>0</v>
      </c>
      <c r="HF618" s="25">
        <f t="shared" si="589"/>
        <v>0</v>
      </c>
      <c r="HG618" s="25">
        <f t="shared" si="590"/>
        <v>0</v>
      </c>
      <c r="HH618" s="25">
        <f t="shared" si="591"/>
        <v>0</v>
      </c>
      <c r="HI618" s="25"/>
      <c r="HJ618" s="18"/>
      <c r="HK618" s="18"/>
      <c r="HL618" s="24" t="str">
        <f t="shared" si="587"/>
        <v>-</v>
      </c>
      <c r="HM618" s="107"/>
      <c r="HN618" s="85"/>
      <c r="HO618" s="204" t="str">
        <f t="shared" si="552"/>
        <v>---/---</v>
      </c>
      <c r="HP618" s="204" t="str">
        <f t="shared" si="553"/>
        <v>---/---</v>
      </c>
      <c r="HQ618" s="182" t="str">
        <f t="shared" si="554"/>
        <v>---/---</v>
      </c>
      <c r="HR618" s="182" t="str">
        <f t="shared" si="555"/>
        <v>---/---</v>
      </c>
      <c r="HS618" s="182" t="b">
        <f t="shared" si="556"/>
        <v>0</v>
      </c>
      <c r="HT618" s="182" t="str">
        <f t="shared" si="557"/>
        <v>---/---</v>
      </c>
      <c r="HU618" s="182" t="str">
        <f t="shared" si="558"/>
        <v>---/---</v>
      </c>
      <c r="HV618" s="191" t="str">
        <f t="shared" si="559"/>
        <v>---/---</v>
      </c>
      <c r="HW618" s="184" t="str">
        <f t="shared" si="560"/>
        <v>---/---</v>
      </c>
      <c r="HX618" s="191" t="str">
        <f t="shared" si="561"/>
        <v>---/---</v>
      </c>
      <c r="HY618" s="183"/>
      <c r="HZ618" s="182" t="str">
        <f t="shared" si="562"/>
        <v>---/---</v>
      </c>
      <c r="IA618" s="182" t="str">
        <f t="shared" si="563"/>
        <v>---/---</v>
      </c>
      <c r="IB618" s="182" t="str">
        <f t="shared" si="564"/>
        <v>---/---</v>
      </c>
      <c r="IC618" s="182" t="str">
        <f t="shared" si="565"/>
        <v>---/---</v>
      </c>
      <c r="ID618" s="182" t="str">
        <f t="shared" si="566"/>
        <v>---/---</v>
      </c>
      <c r="IE618" s="185" t="str">
        <f t="shared" si="567"/>
        <v>---/---</v>
      </c>
      <c r="IF618" s="135" t="s">
        <v>717</v>
      </c>
      <c r="IG618" s="181">
        <v>1</v>
      </c>
      <c r="IH618" s="85"/>
      <c r="II618" s="85"/>
      <c r="IJ618" s="85"/>
      <c r="IK618" s="85"/>
      <c r="IL618" s="85"/>
      <c r="IM618" s="85"/>
      <c r="IN618" s="85"/>
      <c r="IO618" s="85"/>
      <c r="IP618" s="85"/>
      <c r="IQ618" s="85"/>
      <c r="IR618" s="85"/>
      <c r="IS618" s="85"/>
      <c r="IT618" s="85"/>
      <c r="IU618" s="85"/>
      <c r="IV618" s="85"/>
      <c r="IW618" s="85"/>
      <c r="IX618" s="85"/>
      <c r="IY618" s="85"/>
      <c r="IZ618" s="85"/>
      <c r="JA618" s="85"/>
      <c r="JB618" s="85"/>
      <c r="JC618" s="85"/>
      <c r="JD618" s="85"/>
      <c r="JE618" s="85"/>
      <c r="JF618" s="85"/>
      <c r="JG618" s="85"/>
      <c r="JH618" s="85"/>
      <c r="JI618" s="85"/>
      <c r="JJ618" s="85"/>
      <c r="JK618" s="85"/>
      <c r="JL618" s="85"/>
      <c r="JM618" s="85"/>
      <c r="JN618" s="85"/>
      <c r="JO618" s="85"/>
      <c r="JP618" s="85"/>
      <c r="JQ618" s="85"/>
      <c r="JR618" s="85"/>
      <c r="JS618" s="85"/>
      <c r="JT618" s="85"/>
      <c r="JU618" s="85"/>
      <c r="JV618" s="85"/>
      <c r="JW618" s="85"/>
      <c r="JX618" s="85"/>
      <c r="JY618" s="85"/>
      <c r="JZ618" s="85"/>
      <c r="KA618" s="85"/>
      <c r="KB618" s="85"/>
      <c r="KC618" s="85"/>
    </row>
    <row r="619" spans="1:289" s="57" customFormat="1" ht="42.75" hidden="1" customHeight="1">
      <c r="A619" s="6"/>
      <c r="B619" s="19" t="s">
        <v>156</v>
      </c>
      <c r="C619" s="19" t="s">
        <v>157</v>
      </c>
      <c r="D619" s="5"/>
      <c r="E619" s="5"/>
      <c r="F619" s="5"/>
      <c r="G619" s="5"/>
      <c r="H619" s="5" t="s">
        <v>727</v>
      </c>
      <c r="I619" s="5" t="s">
        <v>736</v>
      </c>
      <c r="J619" s="5"/>
      <c r="K619" s="5"/>
      <c r="L619" s="5"/>
      <c r="M619" s="5"/>
      <c r="N619" s="5"/>
      <c r="O619" s="5"/>
      <c r="P619" s="5" t="s">
        <v>375</v>
      </c>
      <c r="Q619" s="5" t="s">
        <v>376</v>
      </c>
      <c r="R619" s="5" t="s">
        <v>206</v>
      </c>
      <c r="S619" s="5" t="s">
        <v>360</v>
      </c>
      <c r="T619" s="5" t="s">
        <v>361</v>
      </c>
      <c r="U619" s="5" t="s">
        <v>158</v>
      </c>
      <c r="V619" s="5"/>
      <c r="W619" s="19" t="str">
        <f t="shared" si="592"/>
        <v>0-54-JDCD-3603</v>
      </c>
      <c r="X619" s="19" t="s">
        <v>194</v>
      </c>
      <c r="Y619" s="19" t="s">
        <v>545</v>
      </c>
      <c r="Z619" s="19" t="s">
        <v>302</v>
      </c>
      <c r="AA619" s="19" t="s">
        <v>308</v>
      </c>
      <c r="AB619" s="19"/>
      <c r="AC619" s="19" t="s">
        <v>763</v>
      </c>
      <c r="AD619" s="5"/>
      <c r="AE619" s="19">
        <v>4</v>
      </c>
      <c r="AF619" s="19" t="s">
        <v>181</v>
      </c>
      <c r="AG619" s="19" t="s">
        <v>182</v>
      </c>
      <c r="AH619" s="19">
        <v>335</v>
      </c>
      <c r="AI619" s="19" t="s">
        <v>242</v>
      </c>
      <c r="AJ619" s="5"/>
      <c r="AK619" s="5"/>
      <c r="AL619" s="5" t="s">
        <v>120</v>
      </c>
      <c r="AM619" s="5"/>
      <c r="AN619" s="5" t="s">
        <v>546</v>
      </c>
      <c r="AO619" s="5" t="str">
        <f>CONCATENATE("0055-",B619,"-",C619,"-","4",".",AE619,".",AF619,".",AG619,".",AH619,"-",AL619,".",AN619,"-",AI619)</f>
        <v>0055-CPC-GA1-4.4.4.60.335-ATH1.JH-0009</v>
      </c>
      <c r="AP619" s="5" t="str">
        <f>CONCATENATE("0055-",B619,"-",C619,"-","4",".",AE619,".",AF619,".",AG619,".",AH619,"-",AL619,"-",AN619,"-",AI619,"_",BD619,"_",U619)</f>
        <v>0055-CPC-GA1-4.4.4.60.335-ATH1-JH-0009_-_ER</v>
      </c>
      <c r="AQ619" s="13" t="s">
        <v>327</v>
      </c>
      <c r="AR619" s="13" t="s">
        <v>332</v>
      </c>
      <c r="AS619" s="13"/>
      <c r="AT619" s="13"/>
      <c r="AU619" s="13" t="s">
        <v>286</v>
      </c>
      <c r="AV619" s="13" t="s">
        <v>287</v>
      </c>
      <c r="AW619" s="230" t="str">
        <f>CONCATENATE(AQ619," ",AS619,CHAR(10),W619,CHAR(10),AU619)</f>
        <v>Operator console 
0-54-JDCD-3603
Passport</v>
      </c>
      <c r="AX619" s="230" t="str">
        <f>CONCATENATE(AR619," ",AT619,CHAR(10),W619,CHAR(10),AV619)</f>
        <v>Пульт оператора 
0-54-JDCD-3603
Паспорт</v>
      </c>
      <c r="AY619" s="5"/>
      <c r="AZ619" s="5" t="s">
        <v>490</v>
      </c>
      <c r="BA619" s="5" t="s">
        <v>489</v>
      </c>
      <c r="BB619" s="5" t="str">
        <f>IF(FW619&gt;0,"02",IF(FN619&gt;0,"01",IF(FE619&gt;0,"00",IF(EM619&gt;0,"G1",IF(ED619&gt;0,"F1",IF(DU619&gt;0,"E1",IF(DL619&gt;0,"D1",IF(DC619&gt;0,"C1",IF(CT619&gt;0,"B1",IF(BM619&gt;0,"A1","-"))))))))))</f>
        <v>-</v>
      </c>
      <c r="BC619" s="167" t="str">
        <f t="shared" ref="BC619" si="597">IF(OR(BB619="A1",BB619="B1",BB619="C1",BB619="D1",BB619="E1",BB619="F1",BB619="G1",BB619="H1"),"IFR",IF(OR(BB619="00",BB619="01",BB619="02",BB619="03",BB619="04",BB619="05"),"IFU","-"))</f>
        <v>-</v>
      </c>
      <c r="BD619" s="5" t="str">
        <f t="shared" ref="BD619" si="598">BB619</f>
        <v>-</v>
      </c>
      <c r="BE619" s="5"/>
      <c r="BF619" s="5"/>
      <c r="BG619" s="12"/>
      <c r="BH619" s="5"/>
      <c r="BI619" s="5"/>
      <c r="BJ619" s="54">
        <f>FB619-(28+15)</f>
        <v>44227</v>
      </c>
      <c r="BK619" s="54">
        <f ca="1">IF(BM619&gt;0,BL619,IF(BJ619&lt;TODAY(),WORKDAY(TODAY(),10),BJ619))</f>
        <v>44294</v>
      </c>
      <c r="BL619" s="54"/>
      <c r="BM619" s="5"/>
      <c r="BN619" s="167"/>
      <c r="BO619" s="167"/>
      <c r="BP619" s="167"/>
      <c r="BQ619" s="167"/>
      <c r="BR619" s="157"/>
      <c r="BS619" s="157"/>
      <c r="BT619" s="157"/>
      <c r="BU619" s="157"/>
      <c r="BV619" s="157"/>
      <c r="BW619" s="147"/>
      <c r="BX619" s="147"/>
      <c r="BY619" s="147"/>
      <c r="BZ619" s="147"/>
      <c r="CA619" s="147"/>
      <c r="CB619" s="125"/>
      <c r="CC619" s="125"/>
      <c r="CD619" s="125"/>
      <c r="CE619" s="125"/>
      <c r="CF619" s="125"/>
      <c r="CG619" s="125"/>
      <c r="CH619" s="125"/>
      <c r="CI619" s="125"/>
      <c r="CJ619" s="125"/>
      <c r="CK619" s="125"/>
      <c r="CL619" s="24">
        <f>WORKDAY(BJ619,20)</f>
        <v>44253</v>
      </c>
      <c r="CM619" s="24" t="str">
        <f>IF(BM619&gt;0,WORKDAY(BK619,10),"-")</f>
        <v>-</v>
      </c>
      <c r="CN619" s="54"/>
      <c r="CO619" s="117"/>
      <c r="CP619" s="34">
        <v>3</v>
      </c>
      <c r="CQ619" s="24">
        <f>WORKDAY(CL619,10)</f>
        <v>44267</v>
      </c>
      <c r="CR619" s="24" t="str">
        <f>IF(CO619&gt;0,WORKDAY(CM619,10),"-")</f>
        <v>-</v>
      </c>
      <c r="CS619" s="54"/>
      <c r="CT619" s="5"/>
      <c r="CU619" s="24" t="str">
        <f>IF(CT619&gt;0,WORKDAY(CQ619,10),"-")</f>
        <v>-</v>
      </c>
      <c r="CV619" s="24" t="str">
        <f>IF(CT619&gt;0,WORKDAY(CR619,10),"-")</f>
        <v>-</v>
      </c>
      <c r="CW619" s="54"/>
      <c r="CX619" s="5"/>
      <c r="CY619" s="34"/>
      <c r="CZ619" s="24" t="str">
        <f>IF(CX619&gt;0,WORKDAY(CU619,10),"-")</f>
        <v>-</v>
      </c>
      <c r="DA619" s="24" t="str">
        <f>IF(CX619&gt;0,WORKDAY(CV619,10),"-")</f>
        <v>-</v>
      </c>
      <c r="DB619" s="24"/>
      <c r="DC619" s="5"/>
      <c r="DD619" s="24" t="str">
        <f>IF(DC619&gt;0,WORKDAY(CZ619,10),"-")</f>
        <v>-</v>
      </c>
      <c r="DE619" s="24" t="str">
        <f>IF(DC619&gt;0,WORKDAY(DA619,10),"-")</f>
        <v>-</v>
      </c>
      <c r="DF619" s="5"/>
      <c r="DG619" s="5"/>
      <c r="DH619" s="54"/>
      <c r="DI619" s="24" t="str">
        <f>IF(DG619&gt;0,WORKDAY(DD619,10),"-")</f>
        <v>-</v>
      </c>
      <c r="DJ619" s="24" t="str">
        <f>IF(DG619&gt;0,WORKDAY(DE619,10),"-")</f>
        <v>-</v>
      </c>
      <c r="DK619" s="5"/>
      <c r="DL619" s="5"/>
      <c r="DM619" s="24" t="str">
        <f>IF(DL619&gt;0,WORKDAY(DI619,10),"-")</f>
        <v>-</v>
      </c>
      <c r="DN619" s="24" t="str">
        <f>IF(DL619&gt;0,WORKDAY(DJ619,10),"-")</f>
        <v>-</v>
      </c>
      <c r="DO619" s="5"/>
      <c r="DP619" s="5"/>
      <c r="DQ619" s="54"/>
      <c r="DR619" s="24" t="str">
        <f>IF(DP619&gt;0,WORKDAY(DM619,10),"-")</f>
        <v>-</v>
      </c>
      <c r="DS619" s="24" t="str">
        <f>IF(DP619&gt;0,WORKDAY(DN619,10),"-")</f>
        <v>-</v>
      </c>
      <c r="DT619" s="5"/>
      <c r="DU619" s="5"/>
      <c r="DV619" s="24" t="str">
        <f>IF(DU619&gt;0,WORKDAY(DR619,10),"-")</f>
        <v>-</v>
      </c>
      <c r="DW619" s="24" t="str">
        <f>IF(DU619&gt;0,WORKDAY(DS619,10),"-")</f>
        <v>-</v>
      </c>
      <c r="DX619" s="5"/>
      <c r="DY619" s="5"/>
      <c r="DZ619" s="54"/>
      <c r="EA619" s="24" t="str">
        <f>IF(DY619&gt;0,WORKDAY(DV619,10),"-")</f>
        <v>-</v>
      </c>
      <c r="EB619" s="24" t="str">
        <f>IF(DY619&gt;0,WORKDAY(DW619,10),"-")</f>
        <v>-</v>
      </c>
      <c r="EC619" s="5"/>
      <c r="ED619" s="5"/>
      <c r="EE619" s="24" t="str">
        <f>IF(ED619&gt;0,WORKDAY(EA619,10),"-")</f>
        <v>-</v>
      </c>
      <c r="EF619" s="24" t="str">
        <f>IF(ED619&gt;0,WORKDAY(EB619,10),"-")</f>
        <v>-</v>
      </c>
      <c r="EG619" s="5"/>
      <c r="EH619" s="5"/>
      <c r="EI619" s="54"/>
      <c r="EJ619" s="24" t="str">
        <f>IF(EH619&gt;0,WORKDAY(EE619,10),"-")</f>
        <v>-</v>
      </c>
      <c r="EK619" s="24" t="str">
        <f>IF(EH619&gt;0,WORKDAY(EF619,10),"-")</f>
        <v>-</v>
      </c>
      <c r="EL619" s="5"/>
      <c r="EM619" s="5"/>
      <c r="EN619" s="24" t="str">
        <f>IF(EM619&gt;0,WORKDAY(EJ619,10),"-")</f>
        <v>-</v>
      </c>
      <c r="EO619" s="24" t="str">
        <f>IF(EM619&gt;0,WORKDAY(EK619,10),"-")</f>
        <v>-</v>
      </c>
      <c r="EP619" s="5"/>
      <c r="EQ619" s="5"/>
      <c r="ER619" s="54"/>
      <c r="ES619" s="54"/>
      <c r="ET619" s="54"/>
      <c r="EU619" s="54"/>
      <c r="EV619" s="54"/>
      <c r="EW619" s="24"/>
      <c r="EX619" s="24"/>
      <c r="EY619" s="167"/>
      <c r="EZ619" s="167"/>
      <c r="FA619" s="193"/>
      <c r="FB619" s="24">
        <v>44270</v>
      </c>
      <c r="FC619" s="24">
        <f ca="1">IF(BK619&gt;0,IF(DC619&gt;0,WORKDAY(DB619,20),IF(CT619&gt;0,WORKDAY(CS619,30),IF(CO619&gt;0,WORKDAY(CN619,40),FB619))),"-")</f>
        <v>44270</v>
      </c>
      <c r="FD619" s="5"/>
      <c r="FE619" s="5"/>
      <c r="FF619" s="24" t="str">
        <f>IF(FE619&gt;0,WORKDAY(FB619,10),"-")</f>
        <v>-</v>
      </c>
      <c r="FG619" s="24" t="str">
        <f>IF(FE619&gt;0,WORKDAY(FC619,10),"-")</f>
        <v>-</v>
      </c>
      <c r="FH619" s="5"/>
      <c r="FI619" s="5"/>
      <c r="FJ619" s="34"/>
      <c r="FK619" s="24"/>
      <c r="FL619" s="24">
        <f>FK619</f>
        <v>0</v>
      </c>
      <c r="FM619" s="5"/>
      <c r="FN619" s="5"/>
      <c r="FO619" s="24" t="str">
        <f>IF(FN619&gt;0,WORKDAY(FK619,10),"-")</f>
        <v>-</v>
      </c>
      <c r="FP619" s="24" t="str">
        <f>IF(FN619&gt;0,WORKDAY(FL619,10),"-")</f>
        <v>-</v>
      </c>
      <c r="FQ619" s="5"/>
      <c r="FR619" s="5"/>
      <c r="FS619" s="54"/>
      <c r="FT619" s="24"/>
      <c r="FU619" s="24">
        <f>FT619</f>
        <v>0</v>
      </c>
      <c r="FV619" s="5"/>
      <c r="FW619" s="5"/>
      <c r="FX619" s="24" t="str">
        <f>IF(FW619&gt;0,WORKDAY(FT619,10),"-")</f>
        <v>-</v>
      </c>
      <c r="FY619" s="24" t="str">
        <f>IF(FW619&gt;0,WORKDAY(FU619,10),"-")</f>
        <v>-</v>
      </c>
      <c r="FZ619" s="5"/>
      <c r="GA619" s="5"/>
      <c r="GB619" s="54"/>
      <c r="GC619" s="54"/>
      <c r="GD619" s="54"/>
      <c r="GE619" s="54"/>
      <c r="GF619" s="54"/>
      <c r="GG619" s="54"/>
      <c r="GH619" s="54"/>
      <c r="GI619" s="54"/>
      <c r="GJ619" s="54"/>
      <c r="GK619" s="54"/>
      <c r="GL619" s="54"/>
      <c r="GM619" s="54"/>
      <c r="GN619" s="54"/>
      <c r="GO619" s="54"/>
      <c r="GP619" s="54"/>
      <c r="GQ619" s="54"/>
      <c r="GR619" s="54"/>
      <c r="GS619" s="54"/>
      <c r="GT619" s="54"/>
      <c r="GU619" s="54"/>
      <c r="GV619" s="54"/>
      <c r="GW619" s="54"/>
      <c r="GX619" s="54"/>
      <c r="GY619" s="54"/>
      <c r="GZ619" s="193"/>
      <c r="HA619" s="54"/>
      <c r="HB619" s="54"/>
      <c r="HC619" s="54"/>
      <c r="HD619" s="34">
        <f t="shared" ca="1" si="551"/>
        <v>1</v>
      </c>
      <c r="HE619" s="25">
        <f t="shared" si="588"/>
        <v>0</v>
      </c>
      <c r="HF619" s="25">
        <f t="shared" ca="1" si="589"/>
        <v>1.5197568389057751E-3</v>
      </c>
      <c r="HG619" s="25">
        <f t="shared" si="590"/>
        <v>0</v>
      </c>
      <c r="HH619" s="25">
        <f t="shared" ca="1" si="591"/>
        <v>2.012072434607646E-3</v>
      </c>
      <c r="HI619" s="25"/>
      <c r="HJ619" s="25"/>
      <c r="HK619" s="5"/>
      <c r="HL619" s="24" t="str">
        <f t="shared" ca="1" si="587"/>
        <v>-</v>
      </c>
      <c r="HM619" s="107"/>
      <c r="HN619" s="85"/>
      <c r="HO619" s="204" t="str">
        <f t="shared" si="552"/>
        <v>не выгружено A1</v>
      </c>
      <c r="HP619" s="204" t="str">
        <f t="shared" si="553"/>
        <v>не выгружено 00</v>
      </c>
      <c r="HQ619" s="182" t="str">
        <f t="shared" si="554"/>
        <v>не выгружено A1</v>
      </c>
      <c r="HR619" s="182" t="str">
        <f t="shared" si="555"/>
        <v>не выгружено A1</v>
      </c>
      <c r="HS619" s="182" t="b">
        <f t="shared" si="556"/>
        <v>0</v>
      </c>
      <c r="HT619" s="182" t="str">
        <f t="shared" si="557"/>
        <v>не выгружено A1</v>
      </c>
      <c r="HU619" s="182" t="str">
        <f t="shared" si="558"/>
        <v>не выгружено A1</v>
      </c>
      <c r="HV619" s="191" t="str">
        <f t="shared" si="559"/>
        <v>не выгружено A1</v>
      </c>
      <c r="HW619" s="184" t="str">
        <f t="shared" si="560"/>
        <v>не выгружено A1</v>
      </c>
      <c r="HX619" s="191" t="str">
        <f t="shared" si="561"/>
        <v>не выгружено A1</v>
      </c>
      <c r="HY619" s="183"/>
      <c r="HZ619" s="182" t="str">
        <f t="shared" si="562"/>
        <v>не выгружено</v>
      </c>
      <c r="IA619" s="182" t="str">
        <f t="shared" si="563"/>
        <v>A1</v>
      </c>
      <c r="IB619" s="182" t="str">
        <f t="shared" si="564"/>
        <v>не выгружено</v>
      </c>
      <c r="IC619" s="182" t="str">
        <f t="shared" si="565"/>
        <v>A1</v>
      </c>
      <c r="ID619" s="182" t="str">
        <f t="shared" si="566"/>
        <v>A1</v>
      </c>
      <c r="IE619" s="185" t="str">
        <f t="shared" si="567"/>
        <v>выгрузить A1</v>
      </c>
      <c r="IF619" s="135" t="s">
        <v>705</v>
      </c>
      <c r="IG619" s="181">
        <v>1</v>
      </c>
      <c r="IH619" s="85"/>
      <c r="II619" s="85"/>
      <c r="IJ619" s="85"/>
      <c r="IK619" s="85"/>
      <c r="IL619" s="85"/>
      <c r="IM619" s="85"/>
      <c r="IN619" s="85"/>
      <c r="IO619" s="85"/>
      <c r="IP619" s="85"/>
      <c r="IQ619" s="85"/>
      <c r="IR619" s="85"/>
      <c r="IS619" s="85"/>
      <c r="IT619" s="85"/>
      <c r="IU619" s="85"/>
      <c r="IV619" s="85"/>
      <c r="IW619" s="85"/>
      <c r="IX619" s="85"/>
      <c r="IY619" s="85"/>
      <c r="IZ619" s="85"/>
      <c r="JA619" s="85"/>
      <c r="JB619" s="85"/>
      <c r="JC619" s="85"/>
      <c r="JD619" s="85"/>
      <c r="JE619" s="85"/>
      <c r="JF619" s="85"/>
      <c r="JG619" s="85"/>
      <c r="JH619" s="85"/>
      <c r="JI619" s="85"/>
      <c r="JJ619" s="85"/>
      <c r="JK619" s="85"/>
      <c r="JL619" s="85"/>
      <c r="JM619" s="85"/>
      <c r="JN619" s="85"/>
      <c r="JO619" s="85"/>
      <c r="JP619" s="85"/>
      <c r="JQ619" s="85"/>
      <c r="JR619" s="85"/>
      <c r="JS619" s="85"/>
      <c r="JT619" s="85"/>
      <c r="JU619" s="85"/>
      <c r="JV619" s="85"/>
      <c r="JW619" s="85"/>
      <c r="JX619" s="85"/>
      <c r="JY619" s="85"/>
      <c r="JZ619" s="85"/>
      <c r="KA619" s="85"/>
      <c r="KB619" s="85"/>
      <c r="KC619" s="85"/>
    </row>
    <row r="620" spans="1:289" s="87" customFormat="1" ht="15" hidden="1" customHeight="1">
      <c r="A620" s="17"/>
      <c r="B620" s="20"/>
      <c r="C620" s="20"/>
      <c r="D620" s="18"/>
      <c r="E620" s="18"/>
      <c r="F620" s="18"/>
      <c r="G620" s="18"/>
      <c r="H620" s="18"/>
      <c r="I620" s="18"/>
      <c r="J620" s="18"/>
      <c r="K620" s="18"/>
      <c r="L620" s="18"/>
      <c r="M620" s="18"/>
      <c r="N620" s="18"/>
      <c r="O620" s="18"/>
      <c r="P620" s="18"/>
      <c r="Q620" s="18"/>
      <c r="R620" s="18"/>
      <c r="S620" s="18"/>
      <c r="T620" s="18"/>
      <c r="U620" s="18"/>
      <c r="V620" s="18"/>
      <c r="W620" s="20"/>
      <c r="X620" s="20"/>
      <c r="Y620" s="20"/>
      <c r="Z620" s="20"/>
      <c r="AA620" s="20"/>
      <c r="AB620" s="20"/>
      <c r="AC620" s="20"/>
      <c r="AD620" s="18"/>
      <c r="AE620" s="20"/>
      <c r="AF620" s="20"/>
      <c r="AG620" s="20"/>
      <c r="AH620" s="20"/>
      <c r="AI620" s="20"/>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71"/>
      <c r="BO620" s="171"/>
      <c r="BP620" s="171"/>
      <c r="BQ620" s="171"/>
      <c r="BR620" s="161"/>
      <c r="BS620" s="161"/>
      <c r="BT620" s="161"/>
      <c r="BU620" s="161"/>
      <c r="BV620" s="161"/>
      <c r="BW620" s="151"/>
      <c r="BX620" s="151"/>
      <c r="BY620" s="151"/>
      <c r="BZ620" s="151"/>
      <c r="CA620" s="151"/>
      <c r="CB620" s="129"/>
      <c r="CC620" s="129"/>
      <c r="CD620" s="129"/>
      <c r="CE620" s="129"/>
      <c r="CF620" s="129"/>
      <c r="CG620" s="129"/>
      <c r="CH620" s="129"/>
      <c r="CI620" s="129"/>
      <c r="CJ620" s="129"/>
      <c r="CK620" s="129"/>
      <c r="CL620" s="18"/>
      <c r="CM620" s="18"/>
      <c r="CN620" s="18"/>
      <c r="CO620" s="118"/>
      <c r="CP620" s="48"/>
      <c r="CQ620" s="18"/>
      <c r="CR620" s="18"/>
      <c r="CS620" s="18"/>
      <c r="CT620" s="18"/>
      <c r="CU620" s="18"/>
      <c r="CV620" s="18"/>
      <c r="CW620" s="18"/>
      <c r="CX620" s="18"/>
      <c r="CY620" s="34"/>
      <c r="CZ620" s="18"/>
      <c r="DA620" s="18"/>
      <c r="DB620" s="18"/>
      <c r="DC620" s="18"/>
      <c r="DD620" s="18"/>
      <c r="DE620" s="18"/>
      <c r="DF620" s="18"/>
      <c r="DG620" s="18"/>
      <c r="DH620" s="45"/>
      <c r="DI620" s="18"/>
      <c r="DJ620" s="18"/>
      <c r="DK620" s="18"/>
      <c r="DL620" s="18"/>
      <c r="DM620" s="18"/>
      <c r="DN620" s="18"/>
      <c r="DO620" s="18"/>
      <c r="DP620" s="18"/>
      <c r="DQ620" s="45"/>
      <c r="DR620" s="18"/>
      <c r="DS620" s="18"/>
      <c r="DT620" s="18"/>
      <c r="DU620" s="18"/>
      <c r="DV620" s="18"/>
      <c r="DW620" s="18"/>
      <c r="DX620" s="18"/>
      <c r="DY620" s="18"/>
      <c r="DZ620" s="45"/>
      <c r="EA620" s="18"/>
      <c r="EB620" s="18"/>
      <c r="EC620" s="18"/>
      <c r="ED620" s="18"/>
      <c r="EE620" s="18"/>
      <c r="EF620" s="18"/>
      <c r="EG620" s="18"/>
      <c r="EH620" s="18"/>
      <c r="EI620" s="45"/>
      <c r="EJ620" s="18"/>
      <c r="EK620" s="18"/>
      <c r="EL620" s="18"/>
      <c r="EM620" s="18"/>
      <c r="EN620" s="18"/>
      <c r="EO620" s="18"/>
      <c r="EP620" s="18"/>
      <c r="EQ620" s="18"/>
      <c r="ER620" s="45"/>
      <c r="ES620" s="110"/>
      <c r="ET620" s="110"/>
      <c r="EU620" s="110"/>
      <c r="EV620" s="110"/>
      <c r="EW620" s="192"/>
      <c r="EX620" s="192"/>
      <c r="EY620" s="192"/>
      <c r="EZ620" s="192"/>
      <c r="FA620" s="199"/>
      <c r="FB620" s="18"/>
      <c r="FC620" s="18"/>
      <c r="FD620" s="18"/>
      <c r="FE620" s="18"/>
      <c r="FF620" s="18"/>
      <c r="FG620" s="18"/>
      <c r="FH620" s="18"/>
      <c r="FI620" s="18"/>
      <c r="FJ620" s="34"/>
      <c r="FK620" s="18"/>
      <c r="FL620" s="18"/>
      <c r="FM620" s="18"/>
      <c r="FN620" s="18"/>
      <c r="FO620" s="18"/>
      <c r="FP620" s="18"/>
      <c r="FQ620" s="18"/>
      <c r="FR620" s="18"/>
      <c r="FS620" s="45"/>
      <c r="FT620" s="18"/>
      <c r="FU620" s="18"/>
      <c r="FV620" s="18"/>
      <c r="FW620" s="18"/>
      <c r="FX620" s="18"/>
      <c r="FY620" s="18"/>
      <c r="FZ620" s="18"/>
      <c r="GA620" s="18"/>
      <c r="GB620" s="45"/>
      <c r="GC620" s="110"/>
      <c r="GD620" s="110"/>
      <c r="GE620" s="110"/>
      <c r="GF620" s="110"/>
      <c r="GG620" s="110"/>
      <c r="GH620" s="110"/>
      <c r="GI620" s="110"/>
      <c r="GJ620" s="110"/>
      <c r="GK620" s="110"/>
      <c r="GL620" s="110"/>
      <c r="GM620" s="110"/>
      <c r="GN620" s="110"/>
      <c r="GO620" s="110"/>
      <c r="GP620" s="110"/>
      <c r="GQ620" s="110"/>
      <c r="GR620" s="110"/>
      <c r="GS620" s="110"/>
      <c r="GT620" s="110"/>
      <c r="GU620" s="110"/>
      <c r="GV620" s="110"/>
      <c r="GW620" s="110"/>
      <c r="GX620" s="110"/>
      <c r="GY620" s="45"/>
      <c r="GZ620" s="199"/>
      <c r="HA620" s="110"/>
      <c r="HB620" s="110"/>
      <c r="HC620" s="110"/>
      <c r="HD620" s="34">
        <f t="shared" si="551"/>
        <v>0</v>
      </c>
      <c r="HE620" s="25">
        <f t="shared" si="588"/>
        <v>0</v>
      </c>
      <c r="HF620" s="25">
        <f t="shared" si="589"/>
        <v>0</v>
      </c>
      <c r="HG620" s="25">
        <f t="shared" si="590"/>
        <v>0</v>
      </c>
      <c r="HH620" s="25">
        <f t="shared" si="591"/>
        <v>0</v>
      </c>
      <c r="HI620" s="25"/>
      <c r="HJ620" s="18"/>
      <c r="HK620" s="18"/>
      <c r="HL620" s="24" t="str">
        <f t="shared" si="587"/>
        <v>-</v>
      </c>
      <c r="HM620" s="107"/>
      <c r="HN620" s="85"/>
      <c r="HO620" s="204" t="str">
        <f t="shared" si="552"/>
        <v>---/---</v>
      </c>
      <c r="HP620" s="204" t="str">
        <f t="shared" si="553"/>
        <v>---/---</v>
      </c>
      <c r="HQ620" s="182" t="str">
        <f t="shared" si="554"/>
        <v>---/---</v>
      </c>
      <c r="HR620" s="182" t="str">
        <f t="shared" si="555"/>
        <v>---/---</v>
      </c>
      <c r="HS620" s="182" t="b">
        <f t="shared" si="556"/>
        <v>0</v>
      </c>
      <c r="HT620" s="182" t="str">
        <f t="shared" si="557"/>
        <v>---/---</v>
      </c>
      <c r="HU620" s="182" t="str">
        <f t="shared" si="558"/>
        <v>---/---</v>
      </c>
      <c r="HV620" s="191" t="str">
        <f t="shared" si="559"/>
        <v>---/---</v>
      </c>
      <c r="HW620" s="184" t="str">
        <f t="shared" si="560"/>
        <v>---/---</v>
      </c>
      <c r="HX620" s="191" t="str">
        <f t="shared" si="561"/>
        <v>---/---</v>
      </c>
      <c r="HY620" s="183"/>
      <c r="HZ620" s="182" t="str">
        <f t="shared" si="562"/>
        <v>---/---</v>
      </c>
      <c r="IA620" s="182" t="str">
        <f t="shared" si="563"/>
        <v>---/---</v>
      </c>
      <c r="IB620" s="182" t="str">
        <f t="shared" si="564"/>
        <v>---/---</v>
      </c>
      <c r="IC620" s="182" t="str">
        <f t="shared" si="565"/>
        <v>---/---</v>
      </c>
      <c r="ID620" s="182" t="str">
        <f t="shared" si="566"/>
        <v>---/---</v>
      </c>
      <c r="IE620" s="185" t="str">
        <f t="shared" si="567"/>
        <v>---/---</v>
      </c>
      <c r="IF620" s="135" t="s">
        <v>717</v>
      </c>
      <c r="IG620" s="181">
        <v>1</v>
      </c>
      <c r="IH620" s="85"/>
      <c r="II620" s="85"/>
      <c r="IJ620" s="85"/>
      <c r="IK620" s="85"/>
      <c r="IL620" s="85"/>
      <c r="IM620" s="85"/>
      <c r="IN620" s="85"/>
      <c r="IO620" s="85"/>
      <c r="IP620" s="85"/>
      <c r="IQ620" s="85"/>
      <c r="IR620" s="85"/>
      <c r="IS620" s="85"/>
      <c r="IT620" s="85"/>
      <c r="IU620" s="85"/>
      <c r="IV620" s="85"/>
      <c r="IW620" s="85"/>
      <c r="IX620" s="85"/>
      <c r="IY620" s="85"/>
      <c r="IZ620" s="85"/>
      <c r="JA620" s="85"/>
      <c r="JB620" s="85"/>
      <c r="JC620" s="85"/>
      <c r="JD620" s="85"/>
      <c r="JE620" s="85"/>
      <c r="JF620" s="85"/>
      <c r="JG620" s="85"/>
      <c r="JH620" s="85"/>
      <c r="JI620" s="85"/>
      <c r="JJ620" s="85"/>
      <c r="JK620" s="85"/>
      <c r="JL620" s="85"/>
      <c r="JM620" s="85"/>
      <c r="JN620" s="85"/>
      <c r="JO620" s="85"/>
      <c r="JP620" s="85"/>
      <c r="JQ620" s="85"/>
      <c r="JR620" s="85"/>
      <c r="JS620" s="85"/>
      <c r="JT620" s="85"/>
      <c r="JU620" s="85"/>
      <c r="JV620" s="85"/>
      <c r="JW620" s="85"/>
      <c r="JX620" s="85"/>
      <c r="JY620" s="85"/>
      <c r="JZ620" s="85"/>
      <c r="KA620" s="85"/>
      <c r="KB620" s="85"/>
      <c r="KC620" s="85"/>
    </row>
    <row r="621" spans="1:289" s="57" customFormat="1" ht="42.75" hidden="1" customHeight="1">
      <c r="A621" s="6"/>
      <c r="B621" s="19" t="s">
        <v>156</v>
      </c>
      <c r="C621" s="19" t="s">
        <v>157</v>
      </c>
      <c r="D621" s="5"/>
      <c r="E621" s="5"/>
      <c r="F621" s="5"/>
      <c r="G621" s="5"/>
      <c r="H621" s="5" t="s">
        <v>727</v>
      </c>
      <c r="I621" s="5" t="s">
        <v>736</v>
      </c>
      <c r="J621" s="5"/>
      <c r="K621" s="5"/>
      <c r="L621" s="5"/>
      <c r="M621" s="5"/>
      <c r="N621" s="5"/>
      <c r="O621" s="5"/>
      <c r="P621" s="5" t="s">
        <v>375</v>
      </c>
      <c r="Q621" s="5" t="s">
        <v>376</v>
      </c>
      <c r="R621" s="5" t="s">
        <v>209</v>
      </c>
      <c r="S621" s="5" t="s">
        <v>543</v>
      </c>
      <c r="T621" s="5" t="s">
        <v>370</v>
      </c>
      <c r="U621" s="5" t="s">
        <v>158</v>
      </c>
      <c r="V621" s="5"/>
      <c r="W621" s="19" t="str">
        <f>CONCATENATE(X621,"-",Y621,"-",Z621,AA621,,AB621,"-",AC621)</f>
        <v>0-54-JSCP-3601</v>
      </c>
      <c r="X621" s="19">
        <v>0</v>
      </c>
      <c r="Y621" s="19">
        <v>54</v>
      </c>
      <c r="Z621" s="19" t="s">
        <v>309</v>
      </c>
      <c r="AA621" s="19" t="s">
        <v>314</v>
      </c>
      <c r="AB621" s="19"/>
      <c r="AC621" s="19" t="s">
        <v>761</v>
      </c>
      <c r="AD621" s="5"/>
      <c r="AE621" s="19">
        <v>4</v>
      </c>
      <c r="AF621" s="19" t="s">
        <v>181</v>
      </c>
      <c r="AG621" s="19" t="s">
        <v>182</v>
      </c>
      <c r="AH621" s="19">
        <v>335</v>
      </c>
      <c r="AI621" s="19" t="s">
        <v>221</v>
      </c>
      <c r="AJ621" s="5"/>
      <c r="AK621" s="5"/>
      <c r="AL621" s="5" t="s">
        <v>121</v>
      </c>
      <c r="AM621" s="5"/>
      <c r="AN621" s="5" t="s">
        <v>167</v>
      </c>
      <c r="AO621" s="5" t="str">
        <f>CONCATENATE("0055-",B621,"-",C621,"-","4",".",AE621,".",AF621,".",AG621,".",AH621,"-",AL621,".",AN621,"-",AI621)</f>
        <v>0055-CPC-GA1-4.4.4.60.335-ATH2.RD-0005</v>
      </c>
      <c r="AP621" s="5" t="str">
        <f>CONCATENATE("0055-",B621,"-",C621,"-","4",".",AE621,".",AF621,".",AG621,".",AH621,"-",AL621,"-",AN621,"-",AI621,"_",BD621,"_",U621)</f>
        <v>0055-CPC-GA1-4.4.4.60.335-ATH2-RD-0005_-_ER</v>
      </c>
      <c r="AQ621" s="13" t="s">
        <v>328</v>
      </c>
      <c r="AR621" s="13" t="s">
        <v>679</v>
      </c>
      <c r="AS621" s="13"/>
      <c r="AT621" s="13"/>
      <c r="AU621" s="13" t="s">
        <v>318</v>
      </c>
      <c r="AV621" s="13" t="s">
        <v>333</v>
      </c>
      <c r="AW621" s="13" t="str">
        <f>CONCATENATE(AQ621," ",AS621,CHAR(10),W621,CHAR(10),AU621)</f>
        <v>ESD matrix panel 
0-54-JSCP-3601
List of drawings</v>
      </c>
      <c r="AX621" s="13" t="str">
        <f>CONCATENATE(AR621," ",AT621,CHAR(10),W621,CHAR(10),AV621)</f>
        <v>Пульт экстренного останова ПАЗ 
0-54-JSCP-3601
Ведомость документов</v>
      </c>
      <c r="AY621" s="5"/>
      <c r="AZ621" s="5" t="s">
        <v>490</v>
      </c>
      <c r="BA621" s="5" t="s">
        <v>489</v>
      </c>
      <c r="BB621" s="5" t="str">
        <f>IF(FW621&gt;0,"02",IF(FN621&gt;0,"01",IF(FE621&gt;0,"00",IF(EM621&gt;0,"G1",IF(ED621&gt;0,"F1",IF(DU621&gt;0,"E1",IF(DL621&gt;0,"D1",IF(DC621&gt;0,"C1",IF(CT621&gt;0,"B1",IF(BM621&gt;0,"A1","-"))))))))))</f>
        <v>-</v>
      </c>
      <c r="BC621" s="167" t="str">
        <f t="shared" ref="BC621:BC625" si="599">IF(OR(BB621="A1",BB621="B1",BB621="C1",BB621="D1",BB621="E1",BB621="F1",BB621="G1",BB621="H1"),"IFR",IF(OR(BB621="00",BB621="01",BB621="02",BB621="03",BB621="04",BB621="05"),"IFU","-"))</f>
        <v>-</v>
      </c>
      <c r="BD621" s="5" t="str">
        <f t="shared" ref="BD621:BD625" si="600">BB621</f>
        <v>-</v>
      </c>
      <c r="BE621" s="5"/>
      <c r="BF621" s="5"/>
      <c r="BG621" s="12"/>
      <c r="BH621" s="5"/>
      <c r="BI621" s="5"/>
      <c r="BJ621" s="54">
        <f>FB621-(28+15)</f>
        <v>44212</v>
      </c>
      <c r="BK621" s="54">
        <f ca="1">IF(BM621&gt;0,BL621,IF(BJ621&lt;TODAY(),WORKDAY(TODAY(),10),BJ621))</f>
        <v>44294</v>
      </c>
      <c r="BL621" s="54"/>
      <c r="BM621" s="5"/>
      <c r="BN621" s="167"/>
      <c r="BO621" s="167"/>
      <c r="BP621" s="167"/>
      <c r="BQ621" s="167"/>
      <c r="BR621" s="157"/>
      <c r="BS621" s="157"/>
      <c r="BT621" s="157"/>
      <c r="BU621" s="157"/>
      <c r="BV621" s="157"/>
      <c r="BW621" s="147"/>
      <c r="BX621" s="147"/>
      <c r="BY621" s="147"/>
      <c r="BZ621" s="147"/>
      <c r="CA621" s="147"/>
      <c r="CB621" s="125"/>
      <c r="CC621" s="125"/>
      <c r="CD621" s="125"/>
      <c r="CE621" s="125"/>
      <c r="CF621" s="125"/>
      <c r="CG621" s="125"/>
      <c r="CH621" s="125"/>
      <c r="CI621" s="125"/>
      <c r="CJ621" s="125"/>
      <c r="CK621" s="125"/>
      <c r="CL621" s="24">
        <f>WORKDAY(BJ621,20)</f>
        <v>44239</v>
      </c>
      <c r="CM621" s="24" t="str">
        <f>IF(BM621&gt;0,WORKDAY(BK621,10),"-")</f>
        <v>-</v>
      </c>
      <c r="CN621" s="54"/>
      <c r="CO621" s="117"/>
      <c r="CP621" s="175"/>
      <c r="CQ621" s="24">
        <f>WORKDAY(CL621,10)</f>
        <v>44253</v>
      </c>
      <c r="CR621" s="24" t="str">
        <f>IF(CO621&gt;0,WORKDAY(CM621,10),"-")</f>
        <v>-</v>
      </c>
      <c r="CS621" s="54"/>
      <c r="CT621" s="5"/>
      <c r="CU621" s="24" t="str">
        <f>IF(CT621&gt;0,WORKDAY(CQ621,10),"-")</f>
        <v>-</v>
      </c>
      <c r="CV621" s="24" t="str">
        <f>IF(CT621&gt;0,WORKDAY(CR621,10),"-")</f>
        <v>-</v>
      </c>
      <c r="CW621" s="54"/>
      <c r="CX621" s="5"/>
      <c r="CY621" s="34"/>
      <c r="CZ621" s="24" t="str">
        <f>IF(CX621&gt;0,WORKDAY(CU621,10),"-")</f>
        <v>-</v>
      </c>
      <c r="DA621" s="24" t="str">
        <f>IF(CX621&gt;0,WORKDAY(CV621,10),"-")</f>
        <v>-</v>
      </c>
      <c r="DB621" s="24"/>
      <c r="DC621" s="5"/>
      <c r="DD621" s="24" t="str">
        <f>IF(DC621&gt;0,WORKDAY(CZ621,10),"-")</f>
        <v>-</v>
      </c>
      <c r="DE621" s="24" t="str">
        <f>IF(DC621&gt;0,WORKDAY(DA621,10),"-")</f>
        <v>-</v>
      </c>
      <c r="DF621" s="5"/>
      <c r="DG621" s="5"/>
      <c r="DH621" s="54"/>
      <c r="DI621" s="24" t="str">
        <f>IF(DG621&gt;0,WORKDAY(DD621,10),"-")</f>
        <v>-</v>
      </c>
      <c r="DJ621" s="24" t="str">
        <f>IF(DG621&gt;0,WORKDAY(DE621,10),"-")</f>
        <v>-</v>
      </c>
      <c r="DK621" s="5"/>
      <c r="DL621" s="5"/>
      <c r="DM621" s="24" t="str">
        <f>IF(DL621&gt;0,WORKDAY(DI621,10),"-")</f>
        <v>-</v>
      </c>
      <c r="DN621" s="24" t="str">
        <f>IF(DL621&gt;0,WORKDAY(DJ621,10),"-")</f>
        <v>-</v>
      </c>
      <c r="DO621" s="5"/>
      <c r="DP621" s="5"/>
      <c r="DQ621" s="54"/>
      <c r="DR621" s="24" t="str">
        <f>IF(DP621&gt;0,WORKDAY(DM621,10),"-")</f>
        <v>-</v>
      </c>
      <c r="DS621" s="24" t="str">
        <f>IF(DP621&gt;0,WORKDAY(DN621,10),"-")</f>
        <v>-</v>
      </c>
      <c r="DT621" s="5"/>
      <c r="DU621" s="5"/>
      <c r="DV621" s="24" t="str">
        <f>IF(DU621&gt;0,WORKDAY(DR621,10),"-")</f>
        <v>-</v>
      </c>
      <c r="DW621" s="24" t="str">
        <f>IF(DU621&gt;0,WORKDAY(DS621,10),"-")</f>
        <v>-</v>
      </c>
      <c r="DX621" s="5"/>
      <c r="DY621" s="5"/>
      <c r="DZ621" s="54"/>
      <c r="EA621" s="24" t="str">
        <f>IF(DY621&gt;0,WORKDAY(DV621,10),"-")</f>
        <v>-</v>
      </c>
      <c r="EB621" s="24" t="str">
        <f>IF(DY621&gt;0,WORKDAY(DW621,10),"-")</f>
        <v>-</v>
      </c>
      <c r="EC621" s="5"/>
      <c r="ED621" s="5"/>
      <c r="EE621" s="24" t="str">
        <f>IF(ED621&gt;0,WORKDAY(EA621,10),"-")</f>
        <v>-</v>
      </c>
      <c r="EF621" s="24" t="str">
        <f>IF(ED621&gt;0,WORKDAY(EB621,10),"-")</f>
        <v>-</v>
      </c>
      <c r="EG621" s="5"/>
      <c r="EH621" s="5"/>
      <c r="EI621" s="54"/>
      <c r="EJ621" s="24" t="str">
        <f>IF(EH621&gt;0,WORKDAY(EE621,10),"-")</f>
        <v>-</v>
      </c>
      <c r="EK621" s="24" t="str">
        <f>IF(EH621&gt;0,WORKDAY(EF621,10),"-")</f>
        <v>-</v>
      </c>
      <c r="EL621" s="5"/>
      <c r="EM621" s="5"/>
      <c r="EN621" s="24" t="str">
        <f>IF(EM621&gt;0,WORKDAY(EJ621,10),"-")</f>
        <v>-</v>
      </c>
      <c r="EO621" s="24" t="str">
        <f>IF(EM621&gt;0,WORKDAY(EK621,10),"-")</f>
        <v>-</v>
      </c>
      <c r="EP621" s="5"/>
      <c r="EQ621" s="5"/>
      <c r="ER621" s="54"/>
      <c r="ES621" s="54"/>
      <c r="ET621" s="54"/>
      <c r="EU621" s="54"/>
      <c r="EV621" s="54"/>
      <c r="EW621" s="24"/>
      <c r="EX621" s="24"/>
      <c r="EY621" s="167"/>
      <c r="EZ621" s="167"/>
      <c r="FA621" s="193"/>
      <c r="FB621" s="24">
        <v>44255</v>
      </c>
      <c r="FC621" s="24">
        <f ca="1">IF(BK621&gt;0,IF(DC621&gt;0,WORKDAY(DB621,20),IF(CT621&gt;0,WORKDAY(CS621,30),IF(CO621&gt;0,WORKDAY(CN621,40),FB621))),"-")</f>
        <v>44255</v>
      </c>
      <c r="FD621" s="5"/>
      <c r="FE621" s="5"/>
      <c r="FF621" s="24" t="str">
        <f>IF(FE621&gt;0,WORKDAY(FB621,10),"-")</f>
        <v>-</v>
      </c>
      <c r="FG621" s="24" t="str">
        <f>IF(FE621&gt;0,WORKDAY(FC621,10),"-")</f>
        <v>-</v>
      </c>
      <c r="FH621" s="5"/>
      <c r="FI621" s="5"/>
      <c r="FJ621" s="34"/>
      <c r="FK621" s="24">
        <f t="shared" ref="FK621:FK624" si="601">WORKDAY(FB621,20)</f>
        <v>44281</v>
      </c>
      <c r="FL621" s="24">
        <f>FK621</f>
        <v>44281</v>
      </c>
      <c r="FM621" s="5"/>
      <c r="FN621" s="5"/>
      <c r="FO621" s="24" t="str">
        <f>IF(FN621&gt;0,WORKDAY(FK621,10),"-")</f>
        <v>-</v>
      </c>
      <c r="FP621" s="24" t="str">
        <f>IF(FN621&gt;0,WORKDAY(FL621,10),"-")</f>
        <v>-</v>
      </c>
      <c r="FQ621" s="5"/>
      <c r="FR621" s="5"/>
      <c r="FS621" s="54"/>
      <c r="FT621" s="24">
        <f t="shared" ref="FT621:FT624" si="602">WORKDAY(FK621,20)</f>
        <v>44309</v>
      </c>
      <c r="FU621" s="24">
        <f>FT621</f>
        <v>44309</v>
      </c>
      <c r="FV621" s="5"/>
      <c r="FW621" s="5"/>
      <c r="FX621" s="24" t="str">
        <f>IF(FW621&gt;0,WORKDAY(FT621,10),"-")</f>
        <v>-</v>
      </c>
      <c r="FY621" s="24" t="str">
        <f>IF(FW621&gt;0,WORKDAY(FU621,10),"-")</f>
        <v>-</v>
      </c>
      <c r="FZ621" s="5"/>
      <c r="GA621" s="5"/>
      <c r="GB621" s="54"/>
      <c r="GC621" s="54"/>
      <c r="GD621" s="54"/>
      <c r="GE621" s="54"/>
      <c r="GF621" s="54"/>
      <c r="GG621" s="54"/>
      <c r="GH621" s="54"/>
      <c r="GI621" s="54"/>
      <c r="GJ621" s="54"/>
      <c r="GK621" s="54"/>
      <c r="GL621" s="54"/>
      <c r="GM621" s="54"/>
      <c r="GN621" s="54"/>
      <c r="GO621" s="54"/>
      <c r="GP621" s="54"/>
      <c r="GQ621" s="54"/>
      <c r="GR621" s="54"/>
      <c r="GS621" s="54"/>
      <c r="GT621" s="54"/>
      <c r="GU621" s="54"/>
      <c r="GV621" s="54"/>
      <c r="GW621" s="54"/>
      <c r="GX621" s="54"/>
      <c r="GY621" s="54"/>
      <c r="GZ621" s="193"/>
      <c r="HA621" s="54"/>
      <c r="HB621" s="54"/>
      <c r="HC621" s="54"/>
      <c r="HD621" s="34">
        <f t="shared" ca="1" si="551"/>
        <v>1</v>
      </c>
      <c r="HE621" s="25">
        <f t="shared" si="588"/>
        <v>0</v>
      </c>
      <c r="HF621" s="25">
        <f t="shared" ca="1" si="589"/>
        <v>1.5197568389057751E-3</v>
      </c>
      <c r="HG621" s="25">
        <f t="shared" si="590"/>
        <v>0</v>
      </c>
      <c r="HH621" s="25">
        <f t="shared" ca="1" si="591"/>
        <v>2.012072434607646E-3</v>
      </c>
      <c r="HI621" s="25"/>
      <c r="HJ621" s="25"/>
      <c r="HK621" s="5"/>
      <c r="HL621" s="24" t="str">
        <f t="shared" ca="1" si="587"/>
        <v>-</v>
      </c>
      <c r="HM621" s="6"/>
      <c r="HO621" s="204" t="str">
        <f t="shared" si="552"/>
        <v>не выгружено A1</v>
      </c>
      <c r="HP621" s="204" t="str">
        <f t="shared" si="553"/>
        <v>не выгружено 00</v>
      </c>
      <c r="HQ621" s="182" t="str">
        <f t="shared" si="554"/>
        <v>не выгружено A1</v>
      </c>
      <c r="HR621" s="182" t="str">
        <f t="shared" si="555"/>
        <v>не выгружено A1</v>
      </c>
      <c r="HS621" s="182" t="b">
        <f t="shared" si="556"/>
        <v>0</v>
      </c>
      <c r="HT621" s="182" t="str">
        <f t="shared" si="557"/>
        <v>не выгружено A1</v>
      </c>
      <c r="HU621" s="182" t="str">
        <f t="shared" si="558"/>
        <v>не выгружено A1</v>
      </c>
      <c r="HV621" s="191" t="str">
        <f t="shared" si="559"/>
        <v>не выгружено A1</v>
      </c>
      <c r="HW621" s="184" t="str">
        <f t="shared" si="560"/>
        <v>не выгружено A1</v>
      </c>
      <c r="HX621" s="191" t="str">
        <f t="shared" si="561"/>
        <v>не выгружено A1</v>
      </c>
      <c r="HY621" s="183"/>
      <c r="HZ621" s="182" t="str">
        <f t="shared" si="562"/>
        <v>не выгружено</v>
      </c>
      <c r="IA621" s="182" t="str">
        <f t="shared" si="563"/>
        <v>A1</v>
      </c>
      <c r="IB621" s="182" t="str">
        <f t="shared" si="564"/>
        <v>не выгружено</v>
      </c>
      <c r="IC621" s="182" t="str">
        <f t="shared" si="565"/>
        <v>A1</v>
      </c>
      <c r="ID621" s="182" t="str">
        <f t="shared" si="566"/>
        <v>A1</v>
      </c>
      <c r="IE621" s="185" t="str">
        <f t="shared" si="567"/>
        <v>выгрузить A1</v>
      </c>
      <c r="IF621" s="135" t="s">
        <v>705</v>
      </c>
      <c r="IG621" s="181">
        <v>1</v>
      </c>
    </row>
    <row r="622" spans="1:289" s="57" customFormat="1" ht="42.75" hidden="1" customHeight="1">
      <c r="A622" s="6"/>
      <c r="B622" s="19" t="s">
        <v>156</v>
      </c>
      <c r="C622" s="19" t="s">
        <v>157</v>
      </c>
      <c r="D622" s="5"/>
      <c r="E622" s="5"/>
      <c r="F622" s="5"/>
      <c r="G622" s="5"/>
      <c r="H622" s="5" t="s">
        <v>727</v>
      </c>
      <c r="I622" s="5" t="s">
        <v>736</v>
      </c>
      <c r="J622" s="5"/>
      <c r="K622" s="5"/>
      <c r="L622" s="5"/>
      <c r="M622" s="5"/>
      <c r="N622" s="5"/>
      <c r="O622" s="5"/>
      <c r="P622" s="5" t="s">
        <v>375</v>
      </c>
      <c r="Q622" s="5" t="s">
        <v>376</v>
      </c>
      <c r="R622" s="5" t="s">
        <v>209</v>
      </c>
      <c r="S622" s="5" t="s">
        <v>543</v>
      </c>
      <c r="T622" s="5" t="s">
        <v>370</v>
      </c>
      <c r="U622" s="5" t="s">
        <v>158</v>
      </c>
      <c r="V622" s="5"/>
      <c r="W622" s="19" t="str">
        <f>CONCATENATE(X622,"-",Y622,"-",Z622,AA622,,AB622,"-",AC622)</f>
        <v>0-54-JSCP-3601</v>
      </c>
      <c r="X622" s="19">
        <v>0</v>
      </c>
      <c r="Y622" s="19">
        <v>54</v>
      </c>
      <c r="Z622" s="19" t="s">
        <v>309</v>
      </c>
      <c r="AA622" s="19" t="s">
        <v>314</v>
      </c>
      <c r="AB622" s="19"/>
      <c r="AC622" s="19" t="s">
        <v>761</v>
      </c>
      <c r="AD622" s="5"/>
      <c r="AE622" s="19">
        <v>4</v>
      </c>
      <c r="AF622" s="19" t="s">
        <v>181</v>
      </c>
      <c r="AG622" s="19" t="s">
        <v>182</v>
      </c>
      <c r="AH622" s="19">
        <v>335</v>
      </c>
      <c r="AI622" s="19" t="s">
        <v>221</v>
      </c>
      <c r="AJ622" s="5"/>
      <c r="AK622" s="5"/>
      <c r="AL622" s="5" t="s">
        <v>121</v>
      </c>
      <c r="AM622" s="5"/>
      <c r="AN622" s="5" t="s">
        <v>168</v>
      </c>
      <c r="AO622" s="5" t="str">
        <f>CONCATENATE("0055-",B622,"-",C622,"-","4",".",AE622,".",AF622,".",AG622,".",AH622,"-",AL622,".",AN622,"-",AI622)</f>
        <v>0055-CPC-GA1-4.4.4.60.335-ATH2.SP-0005</v>
      </c>
      <c r="AP622" s="5" t="str">
        <f>CONCATENATE("0055-",B622,"-",C622,"-","4",".",AE622,".",AF622,".",AG622,".",AH622,"-",AL622,"-",AN622,"-",AI622,"_",BD622,"_",U622)</f>
        <v>0055-CPC-GA1-4.4.4.60.335-ATH2-SP-0005_-_ER</v>
      </c>
      <c r="AQ622" s="13" t="s">
        <v>328</v>
      </c>
      <c r="AR622" s="13" t="s">
        <v>679</v>
      </c>
      <c r="AS622" s="13"/>
      <c r="AT622" s="13"/>
      <c r="AU622" s="13" t="s">
        <v>319</v>
      </c>
      <c r="AV622" s="13" t="s">
        <v>334</v>
      </c>
      <c r="AW622" s="13" t="str">
        <f>CONCATENATE(AQ622," ",AS622,CHAR(10),W622,CHAR(10),AU622)</f>
        <v>ESD matrix panel 
0-54-JSCP-3601
List of elements</v>
      </c>
      <c r="AX622" s="13" t="str">
        <f>CONCATENATE(AR622," ",AT622,CHAR(10),W622,CHAR(10),AV622)</f>
        <v>Пульт экстренного останова ПАЗ 
0-54-JSCP-3601
Перечень элементов</v>
      </c>
      <c r="AY622" s="5"/>
      <c r="AZ622" s="5" t="s">
        <v>490</v>
      </c>
      <c r="BA622" s="5" t="s">
        <v>489</v>
      </c>
      <c r="BB622" s="5" t="str">
        <f>IF(FW622&gt;0,"02",IF(FN622&gt;0,"01",IF(FE622&gt;0,"00",IF(EM622&gt;0,"G1",IF(ED622&gt;0,"F1",IF(DU622&gt;0,"E1",IF(DL622&gt;0,"D1",IF(DC622&gt;0,"C1",IF(CT622&gt;0,"B1",IF(BM622&gt;0,"A1","-"))))))))))</f>
        <v>-</v>
      </c>
      <c r="BC622" s="167" t="str">
        <f t="shared" si="599"/>
        <v>-</v>
      </c>
      <c r="BD622" s="5" t="str">
        <f t="shared" si="600"/>
        <v>-</v>
      </c>
      <c r="BE622" s="5"/>
      <c r="BF622" s="5"/>
      <c r="BG622" s="12"/>
      <c r="BH622" s="5"/>
      <c r="BI622" s="5"/>
      <c r="BJ622" s="54">
        <f>FB622-(28+15)</f>
        <v>44212</v>
      </c>
      <c r="BK622" s="54">
        <f ca="1">IF(BM622&gt;0,BL622,IF(BJ622&lt;TODAY(),WORKDAY(TODAY(),10),BJ622))</f>
        <v>44294</v>
      </c>
      <c r="BL622" s="54"/>
      <c r="BM622" s="5"/>
      <c r="BN622" s="167"/>
      <c r="BO622" s="167"/>
      <c r="BP622" s="167"/>
      <c r="BQ622" s="167"/>
      <c r="BR622" s="157"/>
      <c r="BS622" s="157"/>
      <c r="BT622" s="157"/>
      <c r="BU622" s="157"/>
      <c r="BV622" s="157"/>
      <c r="BW622" s="147"/>
      <c r="BX622" s="147"/>
      <c r="BY622" s="147"/>
      <c r="BZ622" s="147"/>
      <c r="CA622" s="147"/>
      <c r="CB622" s="125"/>
      <c r="CC622" s="125"/>
      <c r="CD622" s="125"/>
      <c r="CE622" s="125"/>
      <c r="CF622" s="125"/>
      <c r="CG622" s="125"/>
      <c r="CH622" s="125"/>
      <c r="CI622" s="125"/>
      <c r="CJ622" s="125"/>
      <c r="CK622" s="125"/>
      <c r="CL622" s="24">
        <f>WORKDAY(BJ622,20)</f>
        <v>44239</v>
      </c>
      <c r="CM622" s="24" t="str">
        <f>IF(BM622&gt;0,WORKDAY(BK622,10),"-")</f>
        <v>-</v>
      </c>
      <c r="CN622" s="54"/>
      <c r="CO622" s="117"/>
      <c r="CP622" s="34"/>
      <c r="CQ622" s="24">
        <f>WORKDAY(CL622,10)</f>
        <v>44253</v>
      </c>
      <c r="CR622" s="24" t="str">
        <f>IF(CO622&gt;0,WORKDAY(CM622,10),"-")</f>
        <v>-</v>
      </c>
      <c r="CS622" s="54"/>
      <c r="CT622" s="5"/>
      <c r="CU622" s="24" t="str">
        <f>IF(CT622&gt;0,WORKDAY(CQ622,10),"-")</f>
        <v>-</v>
      </c>
      <c r="CV622" s="24" t="str">
        <f>IF(CT622&gt;0,WORKDAY(CR622,10),"-")</f>
        <v>-</v>
      </c>
      <c r="CW622" s="54"/>
      <c r="CX622" s="5"/>
      <c r="CY622" s="34"/>
      <c r="CZ622" s="24" t="str">
        <f>IF(CX622&gt;0,WORKDAY(CU622,10),"-")</f>
        <v>-</v>
      </c>
      <c r="DA622" s="24" t="str">
        <f>IF(CX622&gt;0,WORKDAY(CV622,10),"-")</f>
        <v>-</v>
      </c>
      <c r="DB622" s="24"/>
      <c r="DC622" s="5"/>
      <c r="DD622" s="24" t="str">
        <f>IF(DC622&gt;0,WORKDAY(CZ622,10),"-")</f>
        <v>-</v>
      </c>
      <c r="DE622" s="24" t="str">
        <f>IF(DC622&gt;0,WORKDAY(DA622,10),"-")</f>
        <v>-</v>
      </c>
      <c r="DF622" s="5"/>
      <c r="DG622" s="5"/>
      <c r="DH622" s="54"/>
      <c r="DI622" s="24" t="str">
        <f>IF(DG622&gt;0,WORKDAY(DD622,10),"-")</f>
        <v>-</v>
      </c>
      <c r="DJ622" s="24" t="str">
        <f>IF(DG622&gt;0,WORKDAY(DE622,10),"-")</f>
        <v>-</v>
      </c>
      <c r="DK622" s="5"/>
      <c r="DL622" s="5"/>
      <c r="DM622" s="24" t="str">
        <f>IF(DL622&gt;0,WORKDAY(DI622,10),"-")</f>
        <v>-</v>
      </c>
      <c r="DN622" s="24" t="str">
        <f>IF(DL622&gt;0,WORKDAY(DJ622,10),"-")</f>
        <v>-</v>
      </c>
      <c r="DO622" s="5"/>
      <c r="DP622" s="5"/>
      <c r="DQ622" s="54"/>
      <c r="DR622" s="24" t="str">
        <f>IF(DP622&gt;0,WORKDAY(DM622,10),"-")</f>
        <v>-</v>
      </c>
      <c r="DS622" s="24" t="str">
        <f>IF(DP622&gt;0,WORKDAY(DN622,10),"-")</f>
        <v>-</v>
      </c>
      <c r="DT622" s="5"/>
      <c r="DU622" s="5"/>
      <c r="DV622" s="24" t="str">
        <f>IF(DU622&gt;0,WORKDAY(DR622,10),"-")</f>
        <v>-</v>
      </c>
      <c r="DW622" s="24" t="str">
        <f>IF(DU622&gt;0,WORKDAY(DS622,10),"-")</f>
        <v>-</v>
      </c>
      <c r="DX622" s="5"/>
      <c r="DY622" s="5"/>
      <c r="DZ622" s="54"/>
      <c r="EA622" s="24" t="str">
        <f>IF(DY622&gt;0,WORKDAY(DV622,10),"-")</f>
        <v>-</v>
      </c>
      <c r="EB622" s="24" t="str">
        <f>IF(DY622&gt;0,WORKDAY(DW622,10),"-")</f>
        <v>-</v>
      </c>
      <c r="EC622" s="5"/>
      <c r="ED622" s="5"/>
      <c r="EE622" s="24" t="str">
        <f>IF(ED622&gt;0,WORKDAY(EA622,10),"-")</f>
        <v>-</v>
      </c>
      <c r="EF622" s="24" t="str">
        <f>IF(ED622&gt;0,WORKDAY(EB622,10),"-")</f>
        <v>-</v>
      </c>
      <c r="EG622" s="5"/>
      <c r="EH622" s="5"/>
      <c r="EI622" s="54"/>
      <c r="EJ622" s="24" t="str">
        <f>IF(EH622&gt;0,WORKDAY(EE622,10),"-")</f>
        <v>-</v>
      </c>
      <c r="EK622" s="24" t="str">
        <f>IF(EH622&gt;0,WORKDAY(EF622,10),"-")</f>
        <v>-</v>
      </c>
      <c r="EL622" s="5"/>
      <c r="EM622" s="5"/>
      <c r="EN622" s="24" t="str">
        <f>IF(EM622&gt;0,WORKDAY(EJ622,10),"-")</f>
        <v>-</v>
      </c>
      <c r="EO622" s="24" t="str">
        <f>IF(EM622&gt;0,WORKDAY(EK622,10),"-")</f>
        <v>-</v>
      </c>
      <c r="EP622" s="5"/>
      <c r="EQ622" s="5"/>
      <c r="ER622" s="54"/>
      <c r="ES622" s="54"/>
      <c r="ET622" s="54"/>
      <c r="EU622" s="54"/>
      <c r="EV622" s="54"/>
      <c r="EW622" s="24"/>
      <c r="EX622" s="24"/>
      <c r="EY622" s="167"/>
      <c r="EZ622" s="167"/>
      <c r="FA622" s="193"/>
      <c r="FB622" s="24">
        <v>44255</v>
      </c>
      <c r="FC622" s="24">
        <f ca="1">IF(BK622&gt;0,IF(DC622&gt;0,WORKDAY(DB622,20),IF(CT622&gt;0,WORKDAY(CS622,30),IF(CO622&gt;0,WORKDAY(CN622,40),FB622))),"-")</f>
        <v>44255</v>
      </c>
      <c r="FD622" s="5"/>
      <c r="FE622" s="5"/>
      <c r="FF622" s="24" t="str">
        <f>IF(FE622&gt;0,WORKDAY(FB622,10),"-")</f>
        <v>-</v>
      </c>
      <c r="FG622" s="24" t="str">
        <f>IF(FE622&gt;0,WORKDAY(FC622,10),"-")</f>
        <v>-</v>
      </c>
      <c r="FH622" s="5"/>
      <c r="FI622" s="5"/>
      <c r="FJ622" s="34"/>
      <c r="FK622" s="24">
        <f t="shared" si="601"/>
        <v>44281</v>
      </c>
      <c r="FL622" s="24">
        <f>FK622</f>
        <v>44281</v>
      </c>
      <c r="FM622" s="5"/>
      <c r="FN622" s="5"/>
      <c r="FO622" s="24" t="str">
        <f>IF(FN622&gt;0,WORKDAY(FK622,10),"-")</f>
        <v>-</v>
      </c>
      <c r="FP622" s="24" t="str">
        <f>IF(FN622&gt;0,WORKDAY(FL622,10),"-")</f>
        <v>-</v>
      </c>
      <c r="FQ622" s="5"/>
      <c r="FR622" s="5"/>
      <c r="FS622" s="54"/>
      <c r="FT622" s="24">
        <f t="shared" si="602"/>
        <v>44309</v>
      </c>
      <c r="FU622" s="24">
        <f>FT622</f>
        <v>44309</v>
      </c>
      <c r="FV622" s="5"/>
      <c r="FW622" s="5"/>
      <c r="FX622" s="24" t="str">
        <f>IF(FW622&gt;0,WORKDAY(FT622,10),"-")</f>
        <v>-</v>
      </c>
      <c r="FY622" s="24" t="str">
        <f>IF(FW622&gt;0,WORKDAY(FU622,10),"-")</f>
        <v>-</v>
      </c>
      <c r="FZ622" s="5"/>
      <c r="GA622" s="5"/>
      <c r="GB622" s="54"/>
      <c r="GC622" s="54"/>
      <c r="GD622" s="54"/>
      <c r="GE622" s="54"/>
      <c r="GF622" s="54"/>
      <c r="GG622" s="54"/>
      <c r="GH622" s="54"/>
      <c r="GI622" s="54"/>
      <c r="GJ622" s="54"/>
      <c r="GK622" s="54"/>
      <c r="GL622" s="54"/>
      <c r="GM622" s="54"/>
      <c r="GN622" s="54"/>
      <c r="GO622" s="54"/>
      <c r="GP622" s="54"/>
      <c r="GQ622" s="54"/>
      <c r="GR622" s="54"/>
      <c r="GS622" s="54"/>
      <c r="GT622" s="54"/>
      <c r="GU622" s="54"/>
      <c r="GV622" s="54"/>
      <c r="GW622" s="54"/>
      <c r="GX622" s="54"/>
      <c r="GY622" s="54"/>
      <c r="GZ622" s="193"/>
      <c r="HA622" s="54"/>
      <c r="HB622" s="54"/>
      <c r="HC622" s="54"/>
      <c r="HD622" s="34">
        <f t="shared" ca="1" si="551"/>
        <v>1</v>
      </c>
      <c r="HE622" s="25">
        <f t="shared" si="588"/>
        <v>0</v>
      </c>
      <c r="HF622" s="25">
        <f t="shared" ca="1" si="589"/>
        <v>1.5197568389057751E-3</v>
      </c>
      <c r="HG622" s="25">
        <f t="shared" si="590"/>
        <v>0</v>
      </c>
      <c r="HH622" s="25">
        <f t="shared" ca="1" si="591"/>
        <v>2.012072434607646E-3</v>
      </c>
      <c r="HI622" s="25"/>
      <c r="HJ622" s="25"/>
      <c r="HK622" s="5"/>
      <c r="HL622" s="24" t="str">
        <f t="shared" ca="1" si="587"/>
        <v>-</v>
      </c>
      <c r="HM622" s="6"/>
      <c r="HO622" s="204" t="str">
        <f t="shared" si="552"/>
        <v>не выгружено A1</v>
      </c>
      <c r="HP622" s="204" t="str">
        <f t="shared" si="553"/>
        <v>не выгружено 00</v>
      </c>
      <c r="HQ622" s="182" t="str">
        <f t="shared" si="554"/>
        <v>не выгружено A1</v>
      </c>
      <c r="HR622" s="182" t="str">
        <f t="shared" si="555"/>
        <v>не выгружено A1</v>
      </c>
      <c r="HS622" s="182" t="b">
        <f t="shared" si="556"/>
        <v>0</v>
      </c>
      <c r="HT622" s="182" t="str">
        <f t="shared" si="557"/>
        <v>не выгружено A1</v>
      </c>
      <c r="HU622" s="182" t="str">
        <f t="shared" si="558"/>
        <v>не выгружено A1</v>
      </c>
      <c r="HV622" s="191" t="str">
        <f t="shared" si="559"/>
        <v>не выгружено A1</v>
      </c>
      <c r="HW622" s="184" t="str">
        <f t="shared" si="560"/>
        <v>не выгружено A1</v>
      </c>
      <c r="HX622" s="191" t="str">
        <f t="shared" si="561"/>
        <v>не выгружено A1</v>
      </c>
      <c r="HY622" s="183"/>
      <c r="HZ622" s="182" t="str">
        <f t="shared" si="562"/>
        <v>не выгружено</v>
      </c>
      <c r="IA622" s="182" t="str">
        <f t="shared" si="563"/>
        <v>A1</v>
      </c>
      <c r="IB622" s="182" t="str">
        <f t="shared" si="564"/>
        <v>не выгружено</v>
      </c>
      <c r="IC622" s="182" t="str">
        <f t="shared" si="565"/>
        <v>A1</v>
      </c>
      <c r="ID622" s="182" t="str">
        <f t="shared" si="566"/>
        <v>A1</v>
      </c>
      <c r="IE622" s="185" t="str">
        <f t="shared" si="567"/>
        <v>выгрузить A1</v>
      </c>
      <c r="IF622" s="135" t="s">
        <v>705</v>
      </c>
      <c r="IG622" s="181">
        <v>1</v>
      </c>
    </row>
    <row r="623" spans="1:289" s="57" customFormat="1" ht="42.75" hidden="1" customHeight="1">
      <c r="A623" s="6"/>
      <c r="B623" s="19" t="s">
        <v>156</v>
      </c>
      <c r="C623" s="19" t="s">
        <v>157</v>
      </c>
      <c r="D623" s="5"/>
      <c r="E623" s="5"/>
      <c r="F623" s="5"/>
      <c r="G623" s="5"/>
      <c r="H623" s="5" t="s">
        <v>727</v>
      </c>
      <c r="I623" s="5" t="s">
        <v>736</v>
      </c>
      <c r="J623" s="5"/>
      <c r="K623" s="5"/>
      <c r="L623" s="5"/>
      <c r="M623" s="5"/>
      <c r="N623" s="5"/>
      <c r="O623" s="5"/>
      <c r="P623" s="5" t="s">
        <v>375</v>
      </c>
      <c r="Q623" s="5" t="s">
        <v>376</v>
      </c>
      <c r="R623" s="5" t="s">
        <v>209</v>
      </c>
      <c r="S623" s="5" t="s">
        <v>543</v>
      </c>
      <c r="T623" s="5" t="s">
        <v>370</v>
      </c>
      <c r="U623" s="5" t="s">
        <v>158</v>
      </c>
      <c r="V623" s="5"/>
      <c r="W623" s="19" t="str">
        <f>CONCATENATE(X623,"-",Y623,"-",Z623,AA623,,AB623,"-",AC623)</f>
        <v>0-54-JSCP-3601</v>
      </c>
      <c r="X623" s="19">
        <v>0</v>
      </c>
      <c r="Y623" s="19">
        <v>54</v>
      </c>
      <c r="Z623" s="19" t="s">
        <v>309</v>
      </c>
      <c r="AA623" s="19" t="s">
        <v>314</v>
      </c>
      <c r="AB623" s="19"/>
      <c r="AC623" s="19" t="s">
        <v>761</v>
      </c>
      <c r="AD623" s="5"/>
      <c r="AE623" s="19">
        <v>4</v>
      </c>
      <c r="AF623" s="19" t="s">
        <v>181</v>
      </c>
      <c r="AG623" s="19" t="s">
        <v>182</v>
      </c>
      <c r="AH623" s="19">
        <v>335</v>
      </c>
      <c r="AI623" s="19" t="s">
        <v>221</v>
      </c>
      <c r="AJ623" s="5"/>
      <c r="AK623" s="5"/>
      <c r="AL623" s="5" t="s">
        <v>121</v>
      </c>
      <c r="AM623" s="5"/>
      <c r="AN623" s="5" t="s">
        <v>169</v>
      </c>
      <c r="AO623" s="5" t="str">
        <f>CONCATENATE("0055-",B623,"-",C623,"-","4",".",AE623,".",AF623,".",AG623,".",AH623,"-",AL623,".",AN623,"-",AI623)</f>
        <v>0055-CPC-GA1-4.4.4.60.335-ATH2.V0-0005</v>
      </c>
      <c r="AP623" s="5" t="str">
        <f>CONCATENATE("0055-",B623,"-",C623,"-","4",".",AE623,".",AF623,".",AG623,".",AH623,"-",AL623,"-",AN623,"-",AI623,"_",BD623,"_",U623)</f>
        <v>0055-CPC-GA1-4.4.4.60.335-ATH2-V0-0005_-_ER</v>
      </c>
      <c r="AQ623" s="13" t="s">
        <v>328</v>
      </c>
      <c r="AR623" s="13" t="s">
        <v>679</v>
      </c>
      <c r="AS623" s="13"/>
      <c r="AT623" s="13"/>
      <c r="AU623" s="13" t="s">
        <v>320</v>
      </c>
      <c r="AV623" s="13" t="s">
        <v>335</v>
      </c>
      <c r="AW623" s="13" t="str">
        <f>CONCATENATE(AQ623," ",AS623,CHAR(10),W623,CHAR(10),AU623)</f>
        <v>ESD matrix panel 
0-54-JSCP-3601
General view drawings</v>
      </c>
      <c r="AX623" s="13" t="str">
        <f>CONCATENATE(AR623," ",AT623,CHAR(10),W623,CHAR(10),AV623)</f>
        <v>Пульт экстренного останова ПАЗ 
0-54-JSCP-3601
Чертеж общего вида</v>
      </c>
      <c r="AY623" s="5"/>
      <c r="AZ623" s="5" t="s">
        <v>490</v>
      </c>
      <c r="BA623" s="5" t="s">
        <v>489</v>
      </c>
      <c r="BB623" s="5" t="str">
        <f>IF(FW623&gt;0,"02",IF(FN623&gt;0,"01",IF(FE623&gt;0,"00",IF(EM623&gt;0,"G1",IF(ED623&gt;0,"F1",IF(DU623&gt;0,"E1",IF(DL623&gt;0,"D1",IF(DC623&gt;0,"C1",IF(CT623&gt;0,"B1",IF(BM623&gt;0,"A1","-"))))))))))</f>
        <v>-</v>
      </c>
      <c r="BC623" s="167" t="str">
        <f t="shared" si="599"/>
        <v>-</v>
      </c>
      <c r="BD623" s="5" t="str">
        <f t="shared" si="600"/>
        <v>-</v>
      </c>
      <c r="BE623" s="5"/>
      <c r="BF623" s="5"/>
      <c r="BG623" s="12"/>
      <c r="BH623" s="5"/>
      <c r="BI623" s="5"/>
      <c r="BJ623" s="54">
        <f>FB623-(28+15)</f>
        <v>44212</v>
      </c>
      <c r="BK623" s="54">
        <f ca="1">IF(BM623&gt;0,BL623,IF(BJ623&lt;TODAY(),WORKDAY(TODAY(),10),BJ623))</f>
        <v>44294</v>
      </c>
      <c r="BL623" s="54"/>
      <c r="BM623" s="5"/>
      <c r="BN623" s="167"/>
      <c r="BO623" s="167"/>
      <c r="BP623" s="167"/>
      <c r="BQ623" s="167"/>
      <c r="BR623" s="157"/>
      <c r="BS623" s="157"/>
      <c r="BT623" s="157"/>
      <c r="BU623" s="157"/>
      <c r="BV623" s="157"/>
      <c r="BW623" s="147"/>
      <c r="BX623" s="147"/>
      <c r="BY623" s="147"/>
      <c r="BZ623" s="147"/>
      <c r="CA623" s="147"/>
      <c r="CB623" s="125"/>
      <c r="CC623" s="125"/>
      <c r="CD623" s="125"/>
      <c r="CE623" s="125"/>
      <c r="CF623" s="125"/>
      <c r="CG623" s="125"/>
      <c r="CH623" s="125"/>
      <c r="CI623" s="125"/>
      <c r="CJ623" s="125"/>
      <c r="CK623" s="125"/>
      <c r="CL623" s="24">
        <f>WORKDAY(BJ623,20)</f>
        <v>44239</v>
      </c>
      <c r="CM623" s="24" t="str">
        <f>IF(BM623&gt;0,WORKDAY(BK623,10),"-")</f>
        <v>-</v>
      </c>
      <c r="CN623" s="54"/>
      <c r="CO623" s="117"/>
      <c r="CP623" s="175"/>
      <c r="CQ623" s="24">
        <f>WORKDAY(CL623,10)</f>
        <v>44253</v>
      </c>
      <c r="CR623" s="24" t="str">
        <f>IF(CO623&gt;0,WORKDAY(CM623,10),"-")</f>
        <v>-</v>
      </c>
      <c r="CS623" s="54"/>
      <c r="CT623" s="5"/>
      <c r="CU623" s="24" t="str">
        <f>IF(CT623&gt;0,WORKDAY(CQ623,10),"-")</f>
        <v>-</v>
      </c>
      <c r="CV623" s="24" t="str">
        <f>IF(CT623&gt;0,WORKDAY(CR623,10),"-")</f>
        <v>-</v>
      </c>
      <c r="CW623" s="54"/>
      <c r="CX623" s="5"/>
      <c r="CY623" s="34"/>
      <c r="CZ623" s="24" t="str">
        <f>IF(CX623&gt;0,WORKDAY(CU623,10),"-")</f>
        <v>-</v>
      </c>
      <c r="DA623" s="24" t="str">
        <f>IF(CX623&gt;0,WORKDAY(CV623,10),"-")</f>
        <v>-</v>
      </c>
      <c r="DB623" s="24"/>
      <c r="DC623" s="5"/>
      <c r="DD623" s="24" t="str">
        <f>IF(DC623&gt;0,WORKDAY(CZ623,10),"-")</f>
        <v>-</v>
      </c>
      <c r="DE623" s="24" t="str">
        <f>IF(DC623&gt;0,WORKDAY(DA623,10),"-")</f>
        <v>-</v>
      </c>
      <c r="DF623" s="5"/>
      <c r="DG623" s="5"/>
      <c r="DH623" s="54"/>
      <c r="DI623" s="24" t="str">
        <f>IF(DG623&gt;0,WORKDAY(DD623,10),"-")</f>
        <v>-</v>
      </c>
      <c r="DJ623" s="24" t="str">
        <f>IF(DG623&gt;0,WORKDAY(DE623,10),"-")</f>
        <v>-</v>
      </c>
      <c r="DK623" s="5"/>
      <c r="DL623" s="5"/>
      <c r="DM623" s="24" t="str">
        <f>IF(DL623&gt;0,WORKDAY(DI623,10),"-")</f>
        <v>-</v>
      </c>
      <c r="DN623" s="24" t="str">
        <f>IF(DL623&gt;0,WORKDAY(DJ623,10),"-")</f>
        <v>-</v>
      </c>
      <c r="DO623" s="5"/>
      <c r="DP623" s="5"/>
      <c r="DQ623" s="54"/>
      <c r="DR623" s="24" t="str">
        <f>IF(DP623&gt;0,WORKDAY(DM623,10),"-")</f>
        <v>-</v>
      </c>
      <c r="DS623" s="24" t="str">
        <f>IF(DP623&gt;0,WORKDAY(DN623,10),"-")</f>
        <v>-</v>
      </c>
      <c r="DT623" s="5"/>
      <c r="DU623" s="5"/>
      <c r="DV623" s="24" t="str">
        <f>IF(DU623&gt;0,WORKDAY(DR623,10),"-")</f>
        <v>-</v>
      </c>
      <c r="DW623" s="24" t="str">
        <f>IF(DU623&gt;0,WORKDAY(DS623,10),"-")</f>
        <v>-</v>
      </c>
      <c r="DX623" s="5"/>
      <c r="DY623" s="5"/>
      <c r="DZ623" s="54"/>
      <c r="EA623" s="24" t="str">
        <f>IF(DY623&gt;0,WORKDAY(DV623,10),"-")</f>
        <v>-</v>
      </c>
      <c r="EB623" s="24" t="str">
        <f>IF(DY623&gt;0,WORKDAY(DW623,10),"-")</f>
        <v>-</v>
      </c>
      <c r="EC623" s="5"/>
      <c r="ED623" s="5"/>
      <c r="EE623" s="24" t="str">
        <f>IF(ED623&gt;0,WORKDAY(EA623,10),"-")</f>
        <v>-</v>
      </c>
      <c r="EF623" s="24" t="str">
        <f>IF(ED623&gt;0,WORKDAY(EB623,10),"-")</f>
        <v>-</v>
      </c>
      <c r="EG623" s="5"/>
      <c r="EH623" s="5"/>
      <c r="EI623" s="54"/>
      <c r="EJ623" s="24" t="str">
        <f>IF(EH623&gt;0,WORKDAY(EE623,10),"-")</f>
        <v>-</v>
      </c>
      <c r="EK623" s="24" t="str">
        <f>IF(EH623&gt;0,WORKDAY(EF623,10),"-")</f>
        <v>-</v>
      </c>
      <c r="EL623" s="5"/>
      <c r="EM623" s="5"/>
      <c r="EN623" s="24" t="str">
        <f>IF(EM623&gt;0,WORKDAY(EJ623,10),"-")</f>
        <v>-</v>
      </c>
      <c r="EO623" s="24" t="str">
        <f>IF(EM623&gt;0,WORKDAY(EK623,10),"-")</f>
        <v>-</v>
      </c>
      <c r="EP623" s="5"/>
      <c r="EQ623" s="5"/>
      <c r="ER623" s="54"/>
      <c r="ES623" s="54"/>
      <c r="ET623" s="54"/>
      <c r="EU623" s="54"/>
      <c r="EV623" s="54"/>
      <c r="EW623" s="24"/>
      <c r="EX623" s="24"/>
      <c r="EY623" s="167"/>
      <c r="EZ623" s="167"/>
      <c r="FA623" s="193"/>
      <c r="FB623" s="24">
        <v>44255</v>
      </c>
      <c r="FC623" s="24">
        <f ca="1">IF(BK623&gt;0,IF(DC623&gt;0,WORKDAY(DB623,20),IF(CT623&gt;0,WORKDAY(CS623,30),IF(CO623&gt;0,WORKDAY(CN623,40),FB623))),"-")</f>
        <v>44255</v>
      </c>
      <c r="FD623" s="5"/>
      <c r="FE623" s="5"/>
      <c r="FF623" s="24" t="str">
        <f>IF(FE623&gt;0,WORKDAY(FB623,10),"-")</f>
        <v>-</v>
      </c>
      <c r="FG623" s="24" t="str">
        <f>IF(FE623&gt;0,WORKDAY(FC623,10),"-")</f>
        <v>-</v>
      </c>
      <c r="FH623" s="5"/>
      <c r="FI623" s="5"/>
      <c r="FJ623" s="34"/>
      <c r="FK623" s="24">
        <f t="shared" si="601"/>
        <v>44281</v>
      </c>
      <c r="FL623" s="24">
        <f>FK623</f>
        <v>44281</v>
      </c>
      <c r="FM623" s="5"/>
      <c r="FN623" s="5"/>
      <c r="FO623" s="24" t="str">
        <f>IF(FN623&gt;0,WORKDAY(FK623,10),"-")</f>
        <v>-</v>
      </c>
      <c r="FP623" s="24" t="str">
        <f>IF(FN623&gt;0,WORKDAY(FL623,10),"-")</f>
        <v>-</v>
      </c>
      <c r="FQ623" s="5"/>
      <c r="FR623" s="5"/>
      <c r="FS623" s="54"/>
      <c r="FT623" s="24">
        <f t="shared" si="602"/>
        <v>44309</v>
      </c>
      <c r="FU623" s="24">
        <f>FT623</f>
        <v>44309</v>
      </c>
      <c r="FV623" s="5"/>
      <c r="FW623" s="5"/>
      <c r="FX623" s="24" t="str">
        <f>IF(FW623&gt;0,WORKDAY(FT623,10),"-")</f>
        <v>-</v>
      </c>
      <c r="FY623" s="24" t="str">
        <f>IF(FW623&gt;0,WORKDAY(FU623,10),"-")</f>
        <v>-</v>
      </c>
      <c r="FZ623" s="5"/>
      <c r="GA623" s="5"/>
      <c r="GB623" s="54"/>
      <c r="GC623" s="54"/>
      <c r="GD623" s="54"/>
      <c r="GE623" s="54"/>
      <c r="GF623" s="54"/>
      <c r="GG623" s="54"/>
      <c r="GH623" s="54"/>
      <c r="GI623" s="54"/>
      <c r="GJ623" s="54"/>
      <c r="GK623" s="54"/>
      <c r="GL623" s="54"/>
      <c r="GM623" s="54"/>
      <c r="GN623" s="54"/>
      <c r="GO623" s="54"/>
      <c r="GP623" s="54"/>
      <c r="GQ623" s="54"/>
      <c r="GR623" s="54"/>
      <c r="GS623" s="54"/>
      <c r="GT623" s="54"/>
      <c r="GU623" s="54"/>
      <c r="GV623" s="54"/>
      <c r="GW623" s="54"/>
      <c r="GX623" s="54"/>
      <c r="GY623" s="54"/>
      <c r="GZ623" s="193"/>
      <c r="HA623" s="54"/>
      <c r="HB623" s="54"/>
      <c r="HC623" s="54"/>
      <c r="HD623" s="34">
        <f t="shared" ca="1" si="551"/>
        <v>1</v>
      </c>
      <c r="HE623" s="25">
        <f t="shared" si="588"/>
        <v>0</v>
      </c>
      <c r="HF623" s="25">
        <f t="shared" ca="1" si="589"/>
        <v>1.5197568389057751E-3</v>
      </c>
      <c r="HG623" s="25">
        <f t="shared" si="590"/>
        <v>0</v>
      </c>
      <c r="HH623" s="25">
        <f t="shared" ca="1" si="591"/>
        <v>2.012072434607646E-3</v>
      </c>
      <c r="HI623" s="25"/>
      <c r="HJ623" s="25"/>
      <c r="HK623" s="213"/>
      <c r="HL623" s="24" t="str">
        <f t="shared" ca="1" si="587"/>
        <v>-</v>
      </c>
      <c r="HM623" s="6"/>
      <c r="HO623" s="204" t="str">
        <f t="shared" si="552"/>
        <v>не выгружено A1</v>
      </c>
      <c r="HP623" s="204" t="str">
        <f t="shared" si="553"/>
        <v>не выгружено 00</v>
      </c>
      <c r="HQ623" s="182" t="str">
        <f t="shared" si="554"/>
        <v>не выгружено A1</v>
      </c>
      <c r="HR623" s="182" t="str">
        <f t="shared" si="555"/>
        <v>не выгружено A1</v>
      </c>
      <c r="HS623" s="182" t="b">
        <f t="shared" si="556"/>
        <v>0</v>
      </c>
      <c r="HT623" s="182" t="str">
        <f t="shared" si="557"/>
        <v>не выгружено A1</v>
      </c>
      <c r="HU623" s="182" t="str">
        <f t="shared" si="558"/>
        <v>не выгружено A1</v>
      </c>
      <c r="HV623" s="191" t="str">
        <f t="shared" si="559"/>
        <v>не выгружено A1</v>
      </c>
      <c r="HW623" s="184" t="str">
        <f t="shared" si="560"/>
        <v>не выгружено A1</v>
      </c>
      <c r="HX623" s="191" t="str">
        <f t="shared" si="561"/>
        <v>не выгружено A1</v>
      </c>
      <c r="HY623" s="183"/>
      <c r="HZ623" s="182" t="str">
        <f t="shared" si="562"/>
        <v>не выгружено</v>
      </c>
      <c r="IA623" s="182" t="str">
        <f t="shared" si="563"/>
        <v>A1</v>
      </c>
      <c r="IB623" s="182" t="str">
        <f t="shared" si="564"/>
        <v>не выгружено</v>
      </c>
      <c r="IC623" s="182" t="str">
        <f t="shared" si="565"/>
        <v>A1</v>
      </c>
      <c r="ID623" s="182" t="str">
        <f t="shared" si="566"/>
        <v>A1</v>
      </c>
      <c r="IE623" s="185" t="str">
        <f t="shared" si="567"/>
        <v>выгрузить A1</v>
      </c>
      <c r="IF623" s="135" t="s">
        <v>705</v>
      </c>
      <c r="IG623" s="181">
        <v>1</v>
      </c>
    </row>
    <row r="624" spans="1:289" s="57" customFormat="1" ht="42.75" hidden="1" customHeight="1">
      <c r="A624" s="6"/>
      <c r="B624" s="19" t="s">
        <v>156</v>
      </c>
      <c r="C624" s="19" t="s">
        <v>157</v>
      </c>
      <c r="D624" s="5"/>
      <c r="E624" s="5"/>
      <c r="F624" s="5"/>
      <c r="G624" s="5"/>
      <c r="H624" s="5" t="s">
        <v>727</v>
      </c>
      <c r="I624" s="5" t="s">
        <v>736</v>
      </c>
      <c r="J624" s="5"/>
      <c r="K624" s="5"/>
      <c r="L624" s="5"/>
      <c r="M624" s="5"/>
      <c r="N624" s="5"/>
      <c r="O624" s="5"/>
      <c r="P624" s="5" t="s">
        <v>375</v>
      </c>
      <c r="Q624" s="5" t="s">
        <v>376</v>
      </c>
      <c r="R624" s="5" t="s">
        <v>209</v>
      </c>
      <c r="S624" s="5" t="s">
        <v>543</v>
      </c>
      <c r="T624" s="5" t="s">
        <v>370</v>
      </c>
      <c r="U624" s="5" t="s">
        <v>158</v>
      </c>
      <c r="V624" s="5"/>
      <c r="W624" s="19" t="str">
        <f>CONCATENATE(X624,"-",Y624,"-",Z624,AA624,,AB624,"-",AC624)</f>
        <v>0-54-JSCP-3601</v>
      </c>
      <c r="X624" s="19">
        <v>0</v>
      </c>
      <c r="Y624" s="19">
        <v>54</v>
      </c>
      <c r="Z624" s="19" t="s">
        <v>309</v>
      </c>
      <c r="AA624" s="19" t="s">
        <v>314</v>
      </c>
      <c r="AB624" s="19"/>
      <c r="AC624" s="19" t="s">
        <v>761</v>
      </c>
      <c r="AD624" s="5"/>
      <c r="AE624" s="19">
        <v>4</v>
      </c>
      <c r="AF624" s="19" t="s">
        <v>181</v>
      </c>
      <c r="AG624" s="19" t="s">
        <v>182</v>
      </c>
      <c r="AH624" s="19">
        <v>335</v>
      </c>
      <c r="AI624" s="19" t="s">
        <v>221</v>
      </c>
      <c r="AJ624" s="5"/>
      <c r="AK624" s="5"/>
      <c r="AL624" s="5" t="s">
        <v>121</v>
      </c>
      <c r="AM624" s="5"/>
      <c r="AN624" s="5" t="s">
        <v>170</v>
      </c>
      <c r="AO624" s="5" t="str">
        <f>CONCATENATE("0055-",B624,"-",C624,"-","4",".",AE624,".",AF624,".",AG624,".",AH624,"-",AL624,".",AN624,"-",AI624)</f>
        <v>0055-CPC-GA1-4.4.4.60.335-ATH2.SB-0005</v>
      </c>
      <c r="AP624" s="5" t="str">
        <f>CONCATENATE("0055-",B624,"-",C624,"-","4",".",AE624,".",AF624,".",AG624,".",AH624,"-",AL624,"-",AN624,"-",AI624,"_",BD624,"_",U624)</f>
        <v>0055-CPC-GA1-4.4.4.60.335-ATH2-SB-0005_-_ER</v>
      </c>
      <c r="AQ624" s="13" t="s">
        <v>328</v>
      </c>
      <c r="AR624" s="13" t="s">
        <v>679</v>
      </c>
      <c r="AS624" s="13"/>
      <c r="AT624" s="13"/>
      <c r="AU624" s="13" t="s">
        <v>321</v>
      </c>
      <c r="AV624" s="13" t="s">
        <v>336</v>
      </c>
      <c r="AW624" s="13" t="str">
        <f>CONCATENATE(AQ624," ",AS624,CHAR(10),W624,CHAR(10),AU624)</f>
        <v>ESD matrix panel 
0-54-JSCP-3601
Electrical circuits</v>
      </c>
      <c r="AX624" s="13" t="str">
        <f>CONCATENATE(AR624," ",AT624,CHAR(10),W624,CHAR(10),AV624)</f>
        <v>Пульт экстренного останова ПАЗ 
0-54-JSCP-3601
Схема электрическая принципиальная</v>
      </c>
      <c r="AY624" s="5"/>
      <c r="AZ624" s="5" t="s">
        <v>490</v>
      </c>
      <c r="BA624" s="5" t="s">
        <v>489</v>
      </c>
      <c r="BB624" s="5" t="str">
        <f>IF(FW624&gt;0,"02",IF(FN624&gt;0,"01",IF(FE624&gt;0,"00",IF(EM624&gt;0,"G1",IF(ED624&gt;0,"F1",IF(DU624&gt;0,"E1",IF(DL624&gt;0,"D1",IF(DC624&gt;0,"C1",IF(CT624&gt;0,"B1",IF(BM624&gt;0,"A1","-"))))))))))</f>
        <v>-</v>
      </c>
      <c r="BC624" s="167" t="str">
        <f t="shared" si="599"/>
        <v>-</v>
      </c>
      <c r="BD624" s="5" t="str">
        <f t="shared" si="600"/>
        <v>-</v>
      </c>
      <c r="BE624" s="5"/>
      <c r="BF624" s="5"/>
      <c r="BG624" s="12"/>
      <c r="BH624" s="5"/>
      <c r="BI624" s="5"/>
      <c r="BJ624" s="54">
        <f>FB624-(28+15)</f>
        <v>44212</v>
      </c>
      <c r="BK624" s="54">
        <f ca="1">IF(BM624&gt;0,BL624,IF(BJ624&lt;TODAY(),WORKDAY(TODAY(),10),BJ624))</f>
        <v>44294</v>
      </c>
      <c r="BL624" s="54"/>
      <c r="BM624" s="5"/>
      <c r="BN624" s="167"/>
      <c r="BO624" s="167"/>
      <c r="BP624" s="167"/>
      <c r="BQ624" s="167"/>
      <c r="BR624" s="157"/>
      <c r="BS624" s="157"/>
      <c r="BT624" s="157"/>
      <c r="BU624" s="157"/>
      <c r="BV624" s="157"/>
      <c r="BW624" s="147"/>
      <c r="BX624" s="147"/>
      <c r="BY624" s="147"/>
      <c r="BZ624" s="147"/>
      <c r="CA624" s="147"/>
      <c r="CB624" s="125"/>
      <c r="CC624" s="125"/>
      <c r="CD624" s="125"/>
      <c r="CE624" s="125"/>
      <c r="CF624" s="125"/>
      <c r="CG624" s="125"/>
      <c r="CH624" s="125"/>
      <c r="CI624" s="125"/>
      <c r="CJ624" s="125"/>
      <c r="CK624" s="125"/>
      <c r="CL624" s="24">
        <f>WORKDAY(BJ624,20)</f>
        <v>44239</v>
      </c>
      <c r="CM624" s="24" t="str">
        <f>IF(BM624&gt;0,WORKDAY(BK624,10),"-")</f>
        <v>-</v>
      </c>
      <c r="CN624" s="54"/>
      <c r="CO624" s="117"/>
      <c r="CP624" s="175"/>
      <c r="CQ624" s="24">
        <f>WORKDAY(CL624,10)</f>
        <v>44253</v>
      </c>
      <c r="CR624" s="24" t="str">
        <f>IF(CO624&gt;0,WORKDAY(CM624,10),"-")</f>
        <v>-</v>
      </c>
      <c r="CS624" s="54"/>
      <c r="CT624" s="5"/>
      <c r="CU624" s="24" t="str">
        <f>IF(CT624&gt;0,WORKDAY(CQ624,10),"-")</f>
        <v>-</v>
      </c>
      <c r="CV624" s="24" t="str">
        <f>IF(CT624&gt;0,WORKDAY(CR624,10),"-")</f>
        <v>-</v>
      </c>
      <c r="CW624" s="54"/>
      <c r="CX624" s="5"/>
      <c r="CY624" s="34"/>
      <c r="CZ624" s="24" t="str">
        <f>IF(CX624&gt;0,WORKDAY(CU624,10),"-")</f>
        <v>-</v>
      </c>
      <c r="DA624" s="24" t="str">
        <f>IF(CX624&gt;0,WORKDAY(CV624,10),"-")</f>
        <v>-</v>
      </c>
      <c r="DB624" s="24"/>
      <c r="DC624" s="5"/>
      <c r="DD624" s="24" t="str">
        <f>IF(DC624&gt;0,WORKDAY(CZ624,10),"-")</f>
        <v>-</v>
      </c>
      <c r="DE624" s="24" t="str">
        <f>IF(DC624&gt;0,WORKDAY(DA624,10),"-")</f>
        <v>-</v>
      </c>
      <c r="DF624" s="5"/>
      <c r="DG624" s="5"/>
      <c r="DH624" s="54"/>
      <c r="DI624" s="24" t="str">
        <f>IF(DG624&gt;0,WORKDAY(DD624,10),"-")</f>
        <v>-</v>
      </c>
      <c r="DJ624" s="24" t="str">
        <f>IF(DG624&gt;0,WORKDAY(DE624,10),"-")</f>
        <v>-</v>
      </c>
      <c r="DK624" s="5"/>
      <c r="DL624" s="5"/>
      <c r="DM624" s="24" t="str">
        <f>IF(DL624&gt;0,WORKDAY(DI624,10),"-")</f>
        <v>-</v>
      </c>
      <c r="DN624" s="24" t="str">
        <f>IF(DL624&gt;0,WORKDAY(DJ624,10),"-")</f>
        <v>-</v>
      </c>
      <c r="DO624" s="5"/>
      <c r="DP624" s="5"/>
      <c r="DQ624" s="54"/>
      <c r="DR624" s="24" t="str">
        <f>IF(DP624&gt;0,WORKDAY(DM624,10),"-")</f>
        <v>-</v>
      </c>
      <c r="DS624" s="24" t="str">
        <f>IF(DP624&gt;0,WORKDAY(DN624,10),"-")</f>
        <v>-</v>
      </c>
      <c r="DT624" s="5"/>
      <c r="DU624" s="5"/>
      <c r="DV624" s="24" t="str">
        <f>IF(DU624&gt;0,WORKDAY(DR624,10),"-")</f>
        <v>-</v>
      </c>
      <c r="DW624" s="24" t="str">
        <f>IF(DU624&gt;0,WORKDAY(DS624,10),"-")</f>
        <v>-</v>
      </c>
      <c r="DX624" s="5"/>
      <c r="DY624" s="5"/>
      <c r="DZ624" s="54"/>
      <c r="EA624" s="24" t="str">
        <f>IF(DY624&gt;0,WORKDAY(DV624,10),"-")</f>
        <v>-</v>
      </c>
      <c r="EB624" s="24" t="str">
        <f>IF(DY624&gt;0,WORKDAY(DW624,10),"-")</f>
        <v>-</v>
      </c>
      <c r="EC624" s="5"/>
      <c r="ED624" s="5"/>
      <c r="EE624" s="24" t="str">
        <f>IF(ED624&gt;0,WORKDAY(EA624,10),"-")</f>
        <v>-</v>
      </c>
      <c r="EF624" s="24" t="str">
        <f>IF(ED624&gt;0,WORKDAY(EB624,10),"-")</f>
        <v>-</v>
      </c>
      <c r="EG624" s="5"/>
      <c r="EH624" s="5"/>
      <c r="EI624" s="54"/>
      <c r="EJ624" s="24" t="str">
        <f>IF(EH624&gt;0,WORKDAY(EE624,10),"-")</f>
        <v>-</v>
      </c>
      <c r="EK624" s="24" t="str">
        <f>IF(EH624&gt;0,WORKDAY(EF624,10),"-")</f>
        <v>-</v>
      </c>
      <c r="EL624" s="5"/>
      <c r="EM624" s="5"/>
      <c r="EN624" s="24" t="str">
        <f>IF(EM624&gt;0,WORKDAY(EJ624,10),"-")</f>
        <v>-</v>
      </c>
      <c r="EO624" s="24" t="str">
        <f>IF(EM624&gt;0,WORKDAY(EK624,10),"-")</f>
        <v>-</v>
      </c>
      <c r="EP624" s="5"/>
      <c r="EQ624" s="5"/>
      <c r="ER624" s="54"/>
      <c r="ES624" s="54"/>
      <c r="ET624" s="54"/>
      <c r="EU624" s="54"/>
      <c r="EV624" s="54"/>
      <c r="EW624" s="24"/>
      <c r="EX624" s="24"/>
      <c r="EY624" s="167"/>
      <c r="EZ624" s="167"/>
      <c r="FA624" s="193"/>
      <c r="FB624" s="24">
        <v>44255</v>
      </c>
      <c r="FC624" s="24">
        <f ca="1">IF(BK624&gt;0,IF(DC624&gt;0,WORKDAY(DB624,20),IF(CT624&gt;0,WORKDAY(CS624,30),IF(CO624&gt;0,WORKDAY(CN624,40),FB624))),"-")</f>
        <v>44255</v>
      </c>
      <c r="FD624" s="5"/>
      <c r="FE624" s="5"/>
      <c r="FF624" s="24" t="str">
        <f>IF(FE624&gt;0,WORKDAY(FB624,10),"-")</f>
        <v>-</v>
      </c>
      <c r="FG624" s="24" t="str">
        <f>IF(FE624&gt;0,WORKDAY(FC624,10),"-")</f>
        <v>-</v>
      </c>
      <c r="FH624" s="5"/>
      <c r="FI624" s="5"/>
      <c r="FJ624" s="34"/>
      <c r="FK624" s="24">
        <f t="shared" si="601"/>
        <v>44281</v>
      </c>
      <c r="FL624" s="24">
        <f>FK624</f>
        <v>44281</v>
      </c>
      <c r="FM624" s="5"/>
      <c r="FN624" s="5"/>
      <c r="FO624" s="24" t="str">
        <f>IF(FN624&gt;0,WORKDAY(FK624,10),"-")</f>
        <v>-</v>
      </c>
      <c r="FP624" s="24" t="str">
        <f>IF(FN624&gt;0,WORKDAY(FL624,10),"-")</f>
        <v>-</v>
      </c>
      <c r="FQ624" s="5"/>
      <c r="FR624" s="5"/>
      <c r="FS624" s="54"/>
      <c r="FT624" s="24">
        <f t="shared" si="602"/>
        <v>44309</v>
      </c>
      <c r="FU624" s="24">
        <f>FT624</f>
        <v>44309</v>
      </c>
      <c r="FV624" s="5"/>
      <c r="FW624" s="5"/>
      <c r="FX624" s="24" t="str">
        <f>IF(FW624&gt;0,WORKDAY(FT624,10),"-")</f>
        <v>-</v>
      </c>
      <c r="FY624" s="24" t="str">
        <f>IF(FW624&gt;0,WORKDAY(FU624,10),"-")</f>
        <v>-</v>
      </c>
      <c r="FZ624" s="5"/>
      <c r="GA624" s="5"/>
      <c r="GB624" s="54"/>
      <c r="GC624" s="54"/>
      <c r="GD624" s="54"/>
      <c r="GE624" s="54"/>
      <c r="GF624" s="54"/>
      <c r="GG624" s="54"/>
      <c r="GH624" s="54"/>
      <c r="GI624" s="54"/>
      <c r="GJ624" s="54"/>
      <c r="GK624" s="54"/>
      <c r="GL624" s="54"/>
      <c r="GM624" s="54"/>
      <c r="GN624" s="54"/>
      <c r="GO624" s="54"/>
      <c r="GP624" s="54"/>
      <c r="GQ624" s="54"/>
      <c r="GR624" s="54"/>
      <c r="GS624" s="54"/>
      <c r="GT624" s="54"/>
      <c r="GU624" s="54"/>
      <c r="GV624" s="54"/>
      <c r="GW624" s="54"/>
      <c r="GX624" s="54"/>
      <c r="GY624" s="54"/>
      <c r="GZ624" s="193"/>
      <c r="HA624" s="54"/>
      <c r="HB624" s="54"/>
      <c r="HC624" s="54"/>
      <c r="HD624" s="34">
        <f t="shared" ca="1" si="551"/>
        <v>1</v>
      </c>
      <c r="HE624" s="25">
        <f t="shared" si="588"/>
        <v>0</v>
      </c>
      <c r="HF624" s="25">
        <f t="shared" ca="1" si="589"/>
        <v>1.5197568389057751E-3</v>
      </c>
      <c r="HG624" s="25">
        <f t="shared" si="590"/>
        <v>0</v>
      </c>
      <c r="HH624" s="25">
        <f t="shared" ca="1" si="591"/>
        <v>2.012072434607646E-3</v>
      </c>
      <c r="HI624" s="25"/>
      <c r="HJ624" s="25"/>
      <c r="HK624" s="5"/>
      <c r="HL624" s="24" t="str">
        <f t="shared" ca="1" si="587"/>
        <v>-</v>
      </c>
      <c r="HM624" s="6"/>
      <c r="HO624" s="204" t="str">
        <f t="shared" si="552"/>
        <v>не выгружено A1</v>
      </c>
      <c r="HP624" s="204" t="str">
        <f t="shared" si="553"/>
        <v>не выгружено 00</v>
      </c>
      <c r="HQ624" s="182" t="str">
        <f t="shared" si="554"/>
        <v>не выгружено A1</v>
      </c>
      <c r="HR624" s="182" t="str">
        <f t="shared" si="555"/>
        <v>не выгружено A1</v>
      </c>
      <c r="HS624" s="182" t="b">
        <f t="shared" si="556"/>
        <v>0</v>
      </c>
      <c r="HT624" s="182" t="str">
        <f t="shared" si="557"/>
        <v>не выгружено A1</v>
      </c>
      <c r="HU624" s="182" t="str">
        <f t="shared" si="558"/>
        <v>не выгружено A1</v>
      </c>
      <c r="HV624" s="191" t="str">
        <f t="shared" si="559"/>
        <v>не выгружено A1</v>
      </c>
      <c r="HW624" s="184" t="str">
        <f t="shared" si="560"/>
        <v>не выгружено A1</v>
      </c>
      <c r="HX624" s="191" t="str">
        <f t="shared" si="561"/>
        <v>не выгружено A1</v>
      </c>
      <c r="HY624" s="183"/>
      <c r="HZ624" s="182" t="str">
        <f t="shared" si="562"/>
        <v>не выгружено</v>
      </c>
      <c r="IA624" s="182" t="str">
        <f t="shared" si="563"/>
        <v>A1</v>
      </c>
      <c r="IB624" s="182" t="str">
        <f t="shared" si="564"/>
        <v>не выгружено</v>
      </c>
      <c r="IC624" s="182" t="str">
        <f t="shared" si="565"/>
        <v>A1</v>
      </c>
      <c r="ID624" s="182" t="str">
        <f t="shared" si="566"/>
        <v>A1</v>
      </c>
      <c r="IE624" s="185" t="str">
        <f t="shared" si="567"/>
        <v>выгрузить A1</v>
      </c>
      <c r="IF624" s="135" t="s">
        <v>705</v>
      </c>
      <c r="IG624" s="181">
        <v>1</v>
      </c>
    </row>
    <row r="625" spans="1:289" s="57" customFormat="1" ht="42.75" hidden="1" customHeight="1">
      <c r="A625" s="6"/>
      <c r="B625" s="19" t="s">
        <v>156</v>
      </c>
      <c r="C625" s="19" t="s">
        <v>157</v>
      </c>
      <c r="D625" s="5"/>
      <c r="E625" s="5"/>
      <c r="F625" s="5"/>
      <c r="G625" s="5"/>
      <c r="H625" s="5" t="s">
        <v>727</v>
      </c>
      <c r="I625" s="5" t="s">
        <v>736</v>
      </c>
      <c r="J625" s="5"/>
      <c r="K625" s="5"/>
      <c r="L625" s="5"/>
      <c r="M625" s="5"/>
      <c r="N625" s="5"/>
      <c r="O625" s="5"/>
      <c r="P625" s="5" t="s">
        <v>375</v>
      </c>
      <c r="Q625" s="5" t="s">
        <v>376</v>
      </c>
      <c r="R625" s="5" t="s">
        <v>209</v>
      </c>
      <c r="S625" s="5" t="s">
        <v>543</v>
      </c>
      <c r="T625" s="5" t="s">
        <v>370</v>
      </c>
      <c r="U625" s="5" t="s">
        <v>158</v>
      </c>
      <c r="V625" s="5"/>
      <c r="W625" s="19" t="str">
        <f>CONCATENATE(X625,"-",Y625,"-",Z625,AA625,,AB625,"-",AC625)</f>
        <v>0-54-JSCP-3601</v>
      </c>
      <c r="X625" s="19">
        <v>0</v>
      </c>
      <c r="Y625" s="19">
        <v>54</v>
      </c>
      <c r="Z625" s="19" t="s">
        <v>309</v>
      </c>
      <c r="AA625" s="19" t="s">
        <v>314</v>
      </c>
      <c r="AB625" s="19"/>
      <c r="AC625" s="19" t="s">
        <v>761</v>
      </c>
      <c r="AD625" s="5"/>
      <c r="AE625" s="19">
        <v>4</v>
      </c>
      <c r="AF625" s="19" t="s">
        <v>181</v>
      </c>
      <c r="AG625" s="19" t="s">
        <v>182</v>
      </c>
      <c r="AH625" s="19">
        <v>335</v>
      </c>
      <c r="AI625" s="19" t="s">
        <v>221</v>
      </c>
      <c r="AJ625" s="5"/>
      <c r="AK625" s="5"/>
      <c r="AL625" s="5" t="s">
        <v>121</v>
      </c>
      <c r="AM625" s="5"/>
      <c r="AN625" s="5" t="s">
        <v>546</v>
      </c>
      <c r="AO625" s="5" t="str">
        <f>CONCATENATE("0055-",B625,"-",C625,"-","4",".",AE625,".",AF625,".",AG625,".",AH625,"-",AL625,".",AN625,"-",AI625)</f>
        <v>0055-CPC-GA1-4.4.4.60.335-ATH2.JH-0005</v>
      </c>
      <c r="AP625" s="5" t="str">
        <f>CONCATENATE("0055-",B625,"-",C625,"-","4",".",AE625,".",AF625,".",AG625,".",AH625,"-",AL625,"-",AN625,"-",AI625,"_",BD625,"_",U625)</f>
        <v>0055-CPC-GA1-4.4.4.60.335-ATH2-JH-0005_-_ER</v>
      </c>
      <c r="AQ625" s="13" t="s">
        <v>328</v>
      </c>
      <c r="AR625" s="13" t="s">
        <v>679</v>
      </c>
      <c r="AS625" s="13"/>
      <c r="AT625" s="13"/>
      <c r="AU625" s="13" t="s">
        <v>286</v>
      </c>
      <c r="AV625" s="13" t="s">
        <v>287</v>
      </c>
      <c r="AW625" s="227" t="str">
        <f>CONCATENATE(AQ625," ",AS625,CHAR(10),W625,CHAR(10),AU625)</f>
        <v>ESD matrix panel 
0-54-JSCP-3601
Passport</v>
      </c>
      <c r="AX625" s="227" t="str">
        <f>CONCATENATE(AR625," ",AT625,CHAR(10),W625,CHAR(10),AV625)</f>
        <v>Пульт экстренного останова ПАЗ 
0-54-JSCP-3601
Паспорт</v>
      </c>
      <c r="AY625" s="5"/>
      <c r="AZ625" s="5" t="s">
        <v>490</v>
      </c>
      <c r="BA625" s="5" t="s">
        <v>489</v>
      </c>
      <c r="BB625" s="5" t="str">
        <f>IF(FW625&gt;0,"02",IF(FN625&gt;0,"01",IF(FE625&gt;0,"00",IF(EM625&gt;0,"G1",IF(ED625&gt;0,"F1",IF(DU625&gt;0,"E1",IF(DL625&gt;0,"D1",IF(DC625&gt;0,"C1",IF(CT625&gt;0,"B1",IF(BM625&gt;0,"A1","-"))))))))))</f>
        <v>-</v>
      </c>
      <c r="BC625" s="167" t="str">
        <f t="shared" si="599"/>
        <v>-</v>
      </c>
      <c r="BD625" s="5" t="str">
        <f t="shared" si="600"/>
        <v>-</v>
      </c>
      <c r="BE625" s="5"/>
      <c r="BF625" s="5"/>
      <c r="BG625" s="12"/>
      <c r="BH625" s="5"/>
      <c r="BI625" s="5"/>
      <c r="BJ625" s="54">
        <f>FB625-(28+15)</f>
        <v>44227</v>
      </c>
      <c r="BK625" s="54">
        <f ca="1">IF(BM625&gt;0,BL625,IF(BJ625&lt;TODAY(),WORKDAY(TODAY(),10),BJ625))</f>
        <v>44294</v>
      </c>
      <c r="BL625" s="54"/>
      <c r="BM625" s="5"/>
      <c r="BN625" s="167"/>
      <c r="BO625" s="167"/>
      <c r="BP625" s="167"/>
      <c r="BQ625" s="167"/>
      <c r="BR625" s="157"/>
      <c r="BS625" s="157"/>
      <c r="BT625" s="157"/>
      <c r="BU625" s="157"/>
      <c r="BV625" s="157"/>
      <c r="BW625" s="147"/>
      <c r="BX625" s="147"/>
      <c r="BY625" s="147"/>
      <c r="BZ625" s="147"/>
      <c r="CA625" s="147"/>
      <c r="CB625" s="125"/>
      <c r="CC625" s="125"/>
      <c r="CD625" s="125"/>
      <c r="CE625" s="125"/>
      <c r="CF625" s="125"/>
      <c r="CG625" s="125"/>
      <c r="CH625" s="125"/>
      <c r="CI625" s="125"/>
      <c r="CJ625" s="125"/>
      <c r="CK625" s="125"/>
      <c r="CL625" s="24">
        <f>WORKDAY(BJ625,20)</f>
        <v>44253</v>
      </c>
      <c r="CM625" s="24" t="str">
        <f>IF(BM625&gt;0,WORKDAY(BK625,10),"-")</f>
        <v>-</v>
      </c>
      <c r="CN625" s="54"/>
      <c r="CO625" s="117"/>
      <c r="CP625" s="34">
        <v>3</v>
      </c>
      <c r="CQ625" s="24">
        <f>WORKDAY(CL625,10)</f>
        <v>44267</v>
      </c>
      <c r="CR625" s="24" t="str">
        <f>IF(CO625&gt;0,WORKDAY(CM625,10),"-")</f>
        <v>-</v>
      </c>
      <c r="CS625" s="54"/>
      <c r="CT625" s="5"/>
      <c r="CU625" s="24" t="str">
        <f>IF(CT625&gt;0,WORKDAY(CQ625,10),"-")</f>
        <v>-</v>
      </c>
      <c r="CV625" s="24" t="str">
        <f>IF(CT625&gt;0,WORKDAY(CR625,10),"-")</f>
        <v>-</v>
      </c>
      <c r="CW625" s="54"/>
      <c r="CX625" s="5"/>
      <c r="CY625" s="34"/>
      <c r="CZ625" s="24" t="str">
        <f>IF(CX625&gt;0,WORKDAY(CU625,10),"-")</f>
        <v>-</v>
      </c>
      <c r="DA625" s="24" t="str">
        <f>IF(CX625&gt;0,WORKDAY(CV625,10),"-")</f>
        <v>-</v>
      </c>
      <c r="DB625" s="24"/>
      <c r="DC625" s="5"/>
      <c r="DD625" s="24" t="str">
        <f>IF(DC625&gt;0,WORKDAY(CZ625,10),"-")</f>
        <v>-</v>
      </c>
      <c r="DE625" s="24" t="str">
        <f>IF(DC625&gt;0,WORKDAY(DA625,10),"-")</f>
        <v>-</v>
      </c>
      <c r="DF625" s="5"/>
      <c r="DG625" s="5"/>
      <c r="DH625" s="54"/>
      <c r="DI625" s="24" t="str">
        <f>IF(DG625&gt;0,WORKDAY(DD625,10),"-")</f>
        <v>-</v>
      </c>
      <c r="DJ625" s="24" t="str">
        <f>IF(DG625&gt;0,WORKDAY(DE625,10),"-")</f>
        <v>-</v>
      </c>
      <c r="DK625" s="5"/>
      <c r="DL625" s="5"/>
      <c r="DM625" s="24" t="str">
        <f>IF(DL625&gt;0,WORKDAY(DI625,10),"-")</f>
        <v>-</v>
      </c>
      <c r="DN625" s="24" t="str">
        <f>IF(DL625&gt;0,WORKDAY(DJ625,10),"-")</f>
        <v>-</v>
      </c>
      <c r="DO625" s="5"/>
      <c r="DP625" s="5"/>
      <c r="DQ625" s="54"/>
      <c r="DR625" s="24" t="str">
        <f>IF(DP625&gt;0,WORKDAY(DM625,10),"-")</f>
        <v>-</v>
      </c>
      <c r="DS625" s="24" t="str">
        <f>IF(DP625&gt;0,WORKDAY(DN625,10),"-")</f>
        <v>-</v>
      </c>
      <c r="DT625" s="5"/>
      <c r="DU625" s="5"/>
      <c r="DV625" s="24" t="str">
        <f>IF(DU625&gt;0,WORKDAY(DR625,10),"-")</f>
        <v>-</v>
      </c>
      <c r="DW625" s="24" t="str">
        <f>IF(DU625&gt;0,WORKDAY(DS625,10),"-")</f>
        <v>-</v>
      </c>
      <c r="DX625" s="5"/>
      <c r="DY625" s="5"/>
      <c r="DZ625" s="54"/>
      <c r="EA625" s="24" t="str">
        <f>IF(DY625&gt;0,WORKDAY(DV625,10),"-")</f>
        <v>-</v>
      </c>
      <c r="EB625" s="24" t="str">
        <f>IF(DY625&gt;0,WORKDAY(DW625,10),"-")</f>
        <v>-</v>
      </c>
      <c r="EC625" s="5"/>
      <c r="ED625" s="5"/>
      <c r="EE625" s="24" t="str">
        <f>IF(ED625&gt;0,WORKDAY(EA625,10),"-")</f>
        <v>-</v>
      </c>
      <c r="EF625" s="24" t="str">
        <f>IF(ED625&gt;0,WORKDAY(EB625,10),"-")</f>
        <v>-</v>
      </c>
      <c r="EG625" s="5"/>
      <c r="EH625" s="5"/>
      <c r="EI625" s="54"/>
      <c r="EJ625" s="24" t="str">
        <f>IF(EH625&gt;0,WORKDAY(EE625,10),"-")</f>
        <v>-</v>
      </c>
      <c r="EK625" s="24" t="str">
        <f>IF(EH625&gt;0,WORKDAY(EF625,10),"-")</f>
        <v>-</v>
      </c>
      <c r="EL625" s="5"/>
      <c r="EM625" s="5"/>
      <c r="EN625" s="24" t="str">
        <f>IF(EM625&gt;0,WORKDAY(EJ625,10),"-")</f>
        <v>-</v>
      </c>
      <c r="EO625" s="24" t="str">
        <f>IF(EM625&gt;0,WORKDAY(EK625,10),"-")</f>
        <v>-</v>
      </c>
      <c r="EP625" s="5"/>
      <c r="EQ625" s="5"/>
      <c r="ER625" s="54"/>
      <c r="ES625" s="54"/>
      <c r="ET625" s="54"/>
      <c r="EU625" s="54"/>
      <c r="EV625" s="54"/>
      <c r="EW625" s="24"/>
      <c r="EX625" s="24"/>
      <c r="EY625" s="167"/>
      <c r="EZ625" s="167"/>
      <c r="FA625" s="193"/>
      <c r="FB625" s="24">
        <v>44270</v>
      </c>
      <c r="FC625" s="24">
        <f ca="1">IF(BK625&gt;0,IF(DC625&gt;0,WORKDAY(DB625,20),IF(CT625&gt;0,WORKDAY(CS625,30),IF(CO625&gt;0,WORKDAY(CN625,40),FB625))),"-")</f>
        <v>44270</v>
      </c>
      <c r="FD625" s="5"/>
      <c r="FE625" s="5"/>
      <c r="FF625" s="24" t="str">
        <f>IF(FE625&gt;0,WORKDAY(FB625,10),"-")</f>
        <v>-</v>
      </c>
      <c r="FG625" s="24" t="str">
        <f>IF(FE625&gt;0,WORKDAY(FC625,10),"-")</f>
        <v>-</v>
      </c>
      <c r="FH625" s="5"/>
      <c r="FI625" s="5"/>
      <c r="FJ625" s="34"/>
      <c r="FK625" s="24"/>
      <c r="FL625" s="24">
        <f>FK625</f>
        <v>0</v>
      </c>
      <c r="FM625" s="5"/>
      <c r="FN625" s="5"/>
      <c r="FO625" s="24" t="str">
        <f>IF(FN625&gt;0,WORKDAY(FK625,10),"-")</f>
        <v>-</v>
      </c>
      <c r="FP625" s="24" t="str">
        <f>IF(FN625&gt;0,WORKDAY(FL625,10),"-")</f>
        <v>-</v>
      </c>
      <c r="FQ625" s="5"/>
      <c r="FR625" s="5"/>
      <c r="FS625" s="54"/>
      <c r="FT625" s="24"/>
      <c r="FU625" s="24">
        <f>FT625</f>
        <v>0</v>
      </c>
      <c r="FV625" s="5"/>
      <c r="FW625" s="5"/>
      <c r="FX625" s="24" t="str">
        <f>IF(FW625&gt;0,WORKDAY(FT625,10),"-")</f>
        <v>-</v>
      </c>
      <c r="FY625" s="24" t="str">
        <f>IF(FW625&gt;0,WORKDAY(FU625,10),"-")</f>
        <v>-</v>
      </c>
      <c r="FZ625" s="5"/>
      <c r="GA625" s="5"/>
      <c r="GB625" s="54"/>
      <c r="GC625" s="54"/>
      <c r="GD625" s="54"/>
      <c r="GE625" s="54"/>
      <c r="GF625" s="54"/>
      <c r="GG625" s="54"/>
      <c r="GH625" s="54"/>
      <c r="GI625" s="54"/>
      <c r="GJ625" s="54"/>
      <c r="GK625" s="54"/>
      <c r="GL625" s="54"/>
      <c r="GM625" s="54"/>
      <c r="GN625" s="54"/>
      <c r="GO625" s="54"/>
      <c r="GP625" s="54"/>
      <c r="GQ625" s="54"/>
      <c r="GR625" s="54"/>
      <c r="GS625" s="54"/>
      <c r="GT625" s="54"/>
      <c r="GU625" s="54"/>
      <c r="GV625" s="54"/>
      <c r="GW625" s="54"/>
      <c r="GX625" s="54"/>
      <c r="GY625" s="54"/>
      <c r="GZ625" s="193"/>
      <c r="HA625" s="54"/>
      <c r="HB625" s="54"/>
      <c r="HC625" s="54"/>
      <c r="HD625" s="34">
        <f t="shared" ca="1" si="551"/>
        <v>1</v>
      </c>
      <c r="HE625" s="25">
        <f t="shared" si="588"/>
        <v>0</v>
      </c>
      <c r="HF625" s="25">
        <f t="shared" ca="1" si="589"/>
        <v>1.5197568389057751E-3</v>
      </c>
      <c r="HG625" s="25">
        <f t="shared" si="590"/>
        <v>0</v>
      </c>
      <c r="HH625" s="25">
        <f t="shared" ca="1" si="591"/>
        <v>2.012072434607646E-3</v>
      </c>
      <c r="HI625" s="25"/>
      <c r="HJ625" s="25"/>
      <c r="HK625" s="5"/>
      <c r="HL625" s="24" t="str">
        <f t="shared" ca="1" si="587"/>
        <v>-</v>
      </c>
      <c r="HM625" s="6"/>
      <c r="HO625" s="204" t="str">
        <f t="shared" si="552"/>
        <v>не выгружено A1</v>
      </c>
      <c r="HP625" s="204" t="str">
        <f t="shared" si="553"/>
        <v>не выгружено 00</v>
      </c>
      <c r="HQ625" s="182" t="str">
        <f t="shared" si="554"/>
        <v>не выгружено A1</v>
      </c>
      <c r="HR625" s="182" t="str">
        <f t="shared" si="555"/>
        <v>не выгружено A1</v>
      </c>
      <c r="HS625" s="182" t="b">
        <f t="shared" si="556"/>
        <v>0</v>
      </c>
      <c r="HT625" s="182" t="str">
        <f t="shared" si="557"/>
        <v>не выгружено A1</v>
      </c>
      <c r="HU625" s="182" t="str">
        <f t="shared" si="558"/>
        <v>не выгружено A1</v>
      </c>
      <c r="HV625" s="191" t="str">
        <f t="shared" si="559"/>
        <v>не выгружено A1</v>
      </c>
      <c r="HW625" s="184" t="str">
        <f t="shared" si="560"/>
        <v>не выгружено A1</v>
      </c>
      <c r="HX625" s="191" t="str">
        <f t="shared" si="561"/>
        <v>не выгружено A1</v>
      </c>
      <c r="HY625" s="183"/>
      <c r="HZ625" s="182" t="str">
        <f t="shared" si="562"/>
        <v>не выгружено</v>
      </c>
      <c r="IA625" s="182" t="str">
        <f t="shared" si="563"/>
        <v>A1</v>
      </c>
      <c r="IB625" s="182" t="str">
        <f t="shared" si="564"/>
        <v>не выгружено</v>
      </c>
      <c r="IC625" s="182" t="str">
        <f t="shared" si="565"/>
        <v>A1</v>
      </c>
      <c r="ID625" s="182" t="str">
        <f t="shared" si="566"/>
        <v>A1</v>
      </c>
      <c r="IE625" s="185" t="str">
        <f t="shared" si="567"/>
        <v>выгрузить A1</v>
      </c>
      <c r="IF625" s="135" t="s">
        <v>705</v>
      </c>
      <c r="IG625" s="181">
        <v>1</v>
      </c>
    </row>
    <row r="626" spans="1:289" s="87" customFormat="1" ht="15" hidden="1" customHeight="1">
      <c r="A626" s="17"/>
      <c r="B626" s="20"/>
      <c r="C626" s="20"/>
      <c r="D626" s="18"/>
      <c r="E626" s="18"/>
      <c r="F626" s="18"/>
      <c r="G626" s="18"/>
      <c r="H626" s="18"/>
      <c r="I626" s="18"/>
      <c r="J626" s="18"/>
      <c r="K626" s="18"/>
      <c r="L626" s="18"/>
      <c r="M626" s="18"/>
      <c r="N626" s="18"/>
      <c r="O626" s="18"/>
      <c r="P626" s="18"/>
      <c r="Q626" s="18"/>
      <c r="R626" s="18"/>
      <c r="S626" s="18"/>
      <c r="T626" s="18"/>
      <c r="U626" s="18"/>
      <c r="V626" s="18"/>
      <c r="W626" s="20"/>
      <c r="X626" s="20"/>
      <c r="Y626" s="20"/>
      <c r="Z626" s="20"/>
      <c r="AA626" s="20"/>
      <c r="AB626" s="20"/>
      <c r="AC626" s="20"/>
      <c r="AD626" s="18"/>
      <c r="AE626" s="20"/>
      <c r="AF626" s="20"/>
      <c r="AG626" s="20"/>
      <c r="AH626" s="20"/>
      <c r="AI626" s="20"/>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71"/>
      <c r="BO626" s="171"/>
      <c r="BP626" s="171"/>
      <c r="BQ626" s="171"/>
      <c r="BR626" s="161"/>
      <c r="BS626" s="161"/>
      <c r="BT626" s="161"/>
      <c r="BU626" s="161"/>
      <c r="BV626" s="161"/>
      <c r="BW626" s="151"/>
      <c r="BX626" s="151"/>
      <c r="BY626" s="151"/>
      <c r="BZ626" s="151"/>
      <c r="CA626" s="151"/>
      <c r="CB626" s="129"/>
      <c r="CC626" s="129"/>
      <c r="CD626" s="129"/>
      <c r="CE626" s="129"/>
      <c r="CF626" s="129"/>
      <c r="CG626" s="129"/>
      <c r="CH626" s="129"/>
      <c r="CI626" s="129"/>
      <c r="CJ626" s="129"/>
      <c r="CK626" s="129"/>
      <c r="CL626" s="18"/>
      <c r="CM626" s="18"/>
      <c r="CN626" s="18"/>
      <c r="CO626" s="118"/>
      <c r="CP626" s="48"/>
      <c r="CQ626" s="18"/>
      <c r="CR626" s="18"/>
      <c r="CS626" s="18"/>
      <c r="CT626" s="18"/>
      <c r="CU626" s="18"/>
      <c r="CV626" s="18"/>
      <c r="CW626" s="18"/>
      <c r="CX626" s="18"/>
      <c r="CY626" s="34"/>
      <c r="CZ626" s="18"/>
      <c r="DA626" s="18"/>
      <c r="DB626" s="18"/>
      <c r="DC626" s="18"/>
      <c r="DD626" s="18"/>
      <c r="DE626" s="18"/>
      <c r="DF626" s="18"/>
      <c r="DG626" s="18"/>
      <c r="DH626" s="45"/>
      <c r="DI626" s="18"/>
      <c r="DJ626" s="18"/>
      <c r="DK626" s="18"/>
      <c r="DL626" s="18"/>
      <c r="DM626" s="18"/>
      <c r="DN626" s="18"/>
      <c r="DO626" s="18"/>
      <c r="DP626" s="18"/>
      <c r="DQ626" s="45"/>
      <c r="DR626" s="18"/>
      <c r="DS626" s="18"/>
      <c r="DT626" s="18"/>
      <c r="DU626" s="18"/>
      <c r="DV626" s="18"/>
      <c r="DW626" s="18"/>
      <c r="DX626" s="18"/>
      <c r="DY626" s="18"/>
      <c r="DZ626" s="45"/>
      <c r="EA626" s="18"/>
      <c r="EB626" s="18"/>
      <c r="EC626" s="18"/>
      <c r="ED626" s="18"/>
      <c r="EE626" s="18"/>
      <c r="EF626" s="18"/>
      <c r="EG626" s="18"/>
      <c r="EH626" s="18"/>
      <c r="EI626" s="45"/>
      <c r="EJ626" s="18"/>
      <c r="EK626" s="18"/>
      <c r="EL626" s="18"/>
      <c r="EM626" s="18"/>
      <c r="EN626" s="18"/>
      <c r="EO626" s="18"/>
      <c r="EP626" s="18"/>
      <c r="EQ626" s="18"/>
      <c r="ER626" s="45"/>
      <c r="ES626" s="110"/>
      <c r="ET626" s="110"/>
      <c r="EU626" s="110"/>
      <c r="EV626" s="110"/>
      <c r="EW626" s="192"/>
      <c r="EX626" s="192"/>
      <c r="EY626" s="192"/>
      <c r="EZ626" s="192"/>
      <c r="FA626" s="199"/>
      <c r="FB626" s="18"/>
      <c r="FC626" s="18"/>
      <c r="FD626" s="18"/>
      <c r="FE626" s="18"/>
      <c r="FF626" s="18"/>
      <c r="FG626" s="18"/>
      <c r="FH626" s="18"/>
      <c r="FI626" s="18"/>
      <c r="FJ626" s="34"/>
      <c r="FK626" s="18"/>
      <c r="FL626" s="18"/>
      <c r="FM626" s="18"/>
      <c r="FN626" s="18"/>
      <c r="FO626" s="18"/>
      <c r="FP626" s="18"/>
      <c r="FQ626" s="18"/>
      <c r="FR626" s="18"/>
      <c r="FS626" s="45"/>
      <c r="FT626" s="18"/>
      <c r="FU626" s="18"/>
      <c r="FV626" s="18"/>
      <c r="FW626" s="18"/>
      <c r="FX626" s="18"/>
      <c r="FY626" s="18"/>
      <c r="FZ626" s="18"/>
      <c r="GA626" s="18"/>
      <c r="GB626" s="45"/>
      <c r="GC626" s="110"/>
      <c r="GD626" s="110"/>
      <c r="GE626" s="110"/>
      <c r="GF626" s="110"/>
      <c r="GG626" s="110"/>
      <c r="GH626" s="110"/>
      <c r="GI626" s="110"/>
      <c r="GJ626" s="110"/>
      <c r="GK626" s="110"/>
      <c r="GL626" s="110"/>
      <c r="GM626" s="110"/>
      <c r="GN626" s="110"/>
      <c r="GO626" s="110"/>
      <c r="GP626" s="110"/>
      <c r="GQ626" s="110"/>
      <c r="GR626" s="110"/>
      <c r="GS626" s="110"/>
      <c r="GT626" s="110"/>
      <c r="GU626" s="110"/>
      <c r="GV626" s="110"/>
      <c r="GW626" s="110"/>
      <c r="GX626" s="110"/>
      <c r="GY626" s="45"/>
      <c r="GZ626" s="199"/>
      <c r="HA626" s="110"/>
      <c r="HB626" s="110"/>
      <c r="HC626" s="110"/>
      <c r="HD626" s="34">
        <f t="shared" ref="HD626:HD667" si="603">IF(AZ626="аннулирован / VOID",0,IF(BK626&gt;0,1,0))</f>
        <v>0</v>
      </c>
      <c r="HE626" s="25">
        <f t="shared" si="588"/>
        <v>0</v>
      </c>
      <c r="HF626" s="25">
        <f t="shared" si="589"/>
        <v>0</v>
      </c>
      <c r="HG626" s="25">
        <f t="shared" si="590"/>
        <v>0</v>
      </c>
      <c r="HH626" s="25">
        <f t="shared" si="591"/>
        <v>0</v>
      </c>
      <c r="HI626" s="25"/>
      <c r="HJ626" s="18"/>
      <c r="HK626" s="18"/>
      <c r="HL626" s="24" t="str">
        <f t="shared" si="587"/>
        <v>-</v>
      </c>
      <c r="HM626" s="107"/>
      <c r="HN626" s="85"/>
      <c r="HO626" s="204" t="str">
        <f t="shared" si="552"/>
        <v>---/---</v>
      </c>
      <c r="HP626" s="204" t="str">
        <f t="shared" si="553"/>
        <v>---/---</v>
      </c>
      <c r="HQ626" s="182" t="str">
        <f t="shared" si="554"/>
        <v>---/---</v>
      </c>
      <c r="HR626" s="182" t="str">
        <f t="shared" si="555"/>
        <v>---/---</v>
      </c>
      <c r="HS626" s="182" t="b">
        <f t="shared" si="556"/>
        <v>0</v>
      </c>
      <c r="HT626" s="182" t="str">
        <f t="shared" si="557"/>
        <v>---/---</v>
      </c>
      <c r="HU626" s="182" t="str">
        <f t="shared" si="558"/>
        <v>---/---</v>
      </c>
      <c r="HV626" s="191" t="str">
        <f t="shared" si="559"/>
        <v>---/---</v>
      </c>
      <c r="HW626" s="184" t="str">
        <f t="shared" si="560"/>
        <v>---/---</v>
      </c>
      <c r="HX626" s="191" t="str">
        <f t="shared" si="561"/>
        <v>---/---</v>
      </c>
      <c r="HY626" s="183"/>
      <c r="HZ626" s="182" t="str">
        <f t="shared" si="562"/>
        <v>---/---</v>
      </c>
      <c r="IA626" s="182" t="str">
        <f t="shared" si="563"/>
        <v>---/---</v>
      </c>
      <c r="IB626" s="182" t="str">
        <f t="shared" si="564"/>
        <v>---/---</v>
      </c>
      <c r="IC626" s="182" t="str">
        <f t="shared" si="565"/>
        <v>---/---</v>
      </c>
      <c r="ID626" s="182" t="str">
        <f t="shared" si="566"/>
        <v>---/---</v>
      </c>
      <c r="IE626" s="185" t="str">
        <f t="shared" si="567"/>
        <v>---/---</v>
      </c>
      <c r="IF626" s="135" t="s">
        <v>717</v>
      </c>
      <c r="IG626" s="181">
        <v>1</v>
      </c>
      <c r="IH626" s="85"/>
      <c r="II626" s="85"/>
      <c r="IJ626" s="85"/>
      <c r="IK626" s="85"/>
      <c r="IL626" s="85"/>
      <c r="IM626" s="85"/>
      <c r="IN626" s="85"/>
      <c r="IO626" s="85"/>
      <c r="IP626" s="85"/>
      <c r="IQ626" s="85"/>
      <c r="IR626" s="85"/>
      <c r="IS626" s="85"/>
      <c r="IT626" s="85"/>
      <c r="IU626" s="85"/>
      <c r="IV626" s="85"/>
      <c r="IW626" s="85"/>
      <c r="IX626" s="85"/>
      <c r="IY626" s="85"/>
      <c r="IZ626" s="85"/>
      <c r="JA626" s="85"/>
      <c r="JB626" s="85"/>
      <c r="JC626" s="85"/>
      <c r="JD626" s="85"/>
      <c r="JE626" s="85"/>
      <c r="JF626" s="85"/>
      <c r="JG626" s="85"/>
      <c r="JH626" s="85"/>
      <c r="JI626" s="85"/>
      <c r="JJ626" s="85"/>
      <c r="JK626" s="85"/>
      <c r="JL626" s="85"/>
      <c r="JM626" s="85"/>
      <c r="JN626" s="85"/>
      <c r="JO626" s="85"/>
      <c r="JP626" s="85"/>
      <c r="JQ626" s="85"/>
      <c r="JR626" s="85"/>
      <c r="JS626" s="85"/>
      <c r="JT626" s="85"/>
      <c r="JU626" s="85"/>
      <c r="JV626" s="85"/>
      <c r="JW626" s="85"/>
      <c r="JX626" s="85"/>
      <c r="JY626" s="85"/>
      <c r="JZ626" s="85"/>
      <c r="KA626" s="85"/>
      <c r="KB626" s="85"/>
      <c r="KC626" s="85"/>
    </row>
    <row r="627" spans="1:289" s="57" customFormat="1" ht="36.6" hidden="1" customHeight="1">
      <c r="A627" s="17"/>
      <c r="B627" s="20"/>
      <c r="C627" s="20"/>
      <c r="D627" s="18"/>
      <c r="E627" s="18"/>
      <c r="F627" s="18"/>
      <c r="G627" s="18"/>
      <c r="H627" s="18"/>
      <c r="I627" s="18"/>
      <c r="J627" s="18"/>
      <c r="K627" s="18"/>
      <c r="L627" s="18"/>
      <c r="M627" s="18"/>
      <c r="N627" s="18"/>
      <c r="O627" s="18"/>
      <c r="P627" s="18"/>
      <c r="Q627" s="18"/>
      <c r="R627" s="18"/>
      <c r="S627" s="18"/>
      <c r="T627" s="18"/>
      <c r="U627" s="18"/>
      <c r="V627" s="18"/>
      <c r="W627" s="20"/>
      <c r="X627" s="20"/>
      <c r="Y627" s="20"/>
      <c r="Z627" s="20"/>
      <c r="AA627" s="20"/>
      <c r="AB627" s="20"/>
      <c r="AC627" s="20"/>
      <c r="AD627" s="18"/>
      <c r="AE627" s="20"/>
      <c r="AF627" s="20"/>
      <c r="AG627" s="20"/>
      <c r="AH627" s="20"/>
      <c r="AI627" s="20"/>
      <c r="AJ627" s="18"/>
      <c r="AK627" s="18"/>
      <c r="AL627" s="18"/>
      <c r="AM627" s="18"/>
      <c r="AN627" s="18"/>
      <c r="AO627" s="18"/>
      <c r="AP627" s="18"/>
      <c r="AQ627" s="39" t="s">
        <v>732</v>
      </c>
      <c r="AR627" s="39" t="s">
        <v>741</v>
      </c>
      <c r="AS627" s="39"/>
      <c r="AT627" s="39"/>
      <c r="AU627" s="39" t="s">
        <v>733</v>
      </c>
      <c r="AV627" s="39" t="s">
        <v>742</v>
      </c>
      <c r="AW627" s="39" t="s">
        <v>733</v>
      </c>
      <c r="AX627" s="39" t="s">
        <v>742</v>
      </c>
      <c r="AY627" s="18"/>
      <c r="AZ627" s="18"/>
      <c r="BA627" s="18"/>
      <c r="BB627" s="18"/>
      <c r="BC627" s="18"/>
      <c r="BD627" s="18"/>
      <c r="BE627" s="18"/>
      <c r="BF627" s="18"/>
      <c r="BG627" s="18"/>
      <c r="BH627" s="18"/>
      <c r="BI627" s="18"/>
      <c r="BJ627" s="18"/>
      <c r="BK627" s="18"/>
      <c r="BL627" s="18"/>
      <c r="BM627" s="18"/>
      <c r="BN627" s="171"/>
      <c r="BO627" s="171"/>
      <c r="BP627" s="171"/>
      <c r="BQ627" s="171"/>
      <c r="BR627" s="161"/>
      <c r="BS627" s="161"/>
      <c r="BT627" s="161"/>
      <c r="BU627" s="161"/>
      <c r="BV627" s="161"/>
      <c r="BW627" s="151"/>
      <c r="BX627" s="151"/>
      <c r="BY627" s="151"/>
      <c r="BZ627" s="151"/>
      <c r="CA627" s="151"/>
      <c r="CB627" s="129"/>
      <c r="CC627" s="129"/>
      <c r="CD627" s="129"/>
      <c r="CE627" s="129"/>
      <c r="CF627" s="129"/>
      <c r="CG627" s="129"/>
      <c r="CH627" s="129"/>
      <c r="CI627" s="129"/>
      <c r="CJ627" s="129"/>
      <c r="CK627" s="129"/>
      <c r="CL627" s="18"/>
      <c r="CM627" s="18"/>
      <c r="CN627" s="18"/>
      <c r="CO627" s="118"/>
      <c r="CP627" s="48"/>
      <c r="CQ627" s="18"/>
      <c r="CR627" s="18"/>
      <c r="CS627" s="18"/>
      <c r="CT627" s="18"/>
      <c r="CU627" s="18"/>
      <c r="CV627" s="18"/>
      <c r="CW627" s="18"/>
      <c r="CX627" s="18"/>
      <c r="CY627" s="34"/>
      <c r="CZ627" s="18"/>
      <c r="DA627" s="18"/>
      <c r="DB627" s="18"/>
      <c r="DC627" s="18"/>
      <c r="DD627" s="18"/>
      <c r="DE627" s="18"/>
      <c r="DF627" s="18"/>
      <c r="DG627" s="18"/>
      <c r="DH627" s="45"/>
      <c r="DI627" s="18"/>
      <c r="DJ627" s="18"/>
      <c r="DK627" s="18"/>
      <c r="DL627" s="18"/>
      <c r="DM627" s="18"/>
      <c r="DN627" s="18"/>
      <c r="DO627" s="18"/>
      <c r="DP627" s="18"/>
      <c r="DQ627" s="45"/>
      <c r="DR627" s="18"/>
      <c r="DS627" s="18"/>
      <c r="DT627" s="18"/>
      <c r="DU627" s="18"/>
      <c r="DV627" s="18"/>
      <c r="DW627" s="18"/>
      <c r="DX627" s="18"/>
      <c r="DY627" s="18"/>
      <c r="DZ627" s="45"/>
      <c r="EA627" s="18"/>
      <c r="EB627" s="18"/>
      <c r="EC627" s="18"/>
      <c r="ED627" s="18"/>
      <c r="EE627" s="18"/>
      <c r="EF627" s="18"/>
      <c r="EG627" s="18"/>
      <c r="EH627" s="18"/>
      <c r="EI627" s="45"/>
      <c r="EJ627" s="18"/>
      <c r="EK627" s="18"/>
      <c r="EL627" s="18"/>
      <c r="EM627" s="18"/>
      <c r="EN627" s="18"/>
      <c r="EO627" s="18"/>
      <c r="EP627" s="18"/>
      <c r="EQ627" s="18"/>
      <c r="ER627" s="45"/>
      <c r="ES627" s="110"/>
      <c r="ET627" s="110"/>
      <c r="EU627" s="110"/>
      <c r="EV627" s="110"/>
      <c r="EW627" s="192"/>
      <c r="EX627" s="192"/>
      <c r="EY627" s="192"/>
      <c r="EZ627" s="192"/>
      <c r="FA627" s="199"/>
      <c r="FB627" s="40" t="s">
        <v>351</v>
      </c>
      <c r="FC627" s="40" t="str">
        <f>IF(BK627&gt;0,IF(DC627&gt;0,WORKDAY(DB627,20),IF(CT627&gt;0,WORKDAY(CS627,30),IF(CO627&gt;0,WORKDAY(CN627,40),FB627))),"-")</f>
        <v>-</v>
      </c>
      <c r="FD627" s="18"/>
      <c r="FE627" s="18"/>
      <c r="FF627" s="18"/>
      <c r="FG627" s="18"/>
      <c r="FH627" s="18"/>
      <c r="FI627" s="18"/>
      <c r="FJ627" s="34"/>
      <c r="FK627" s="40"/>
      <c r="FL627" s="40" t="e">
        <f>IF(#REF!&gt;0,IF(DL627&gt;0,WORKDAY(DK627,20),IF(DC627&gt;0,WORKDAY(DB627,30),IF(CX627&gt;0,WORKDAY(CW627,40),FK627))),"-")</f>
        <v>#REF!</v>
      </c>
      <c r="FM627" s="18"/>
      <c r="FN627" s="18"/>
      <c r="FO627" s="18"/>
      <c r="FP627" s="18"/>
      <c r="FQ627" s="18"/>
      <c r="FR627" s="18"/>
      <c r="FS627" s="45"/>
      <c r="FT627" s="40"/>
      <c r="FU627" s="40" t="e">
        <f>IF(#REF!&gt;0,IF(DU627&gt;0,WORKDAY(DT627,20),IF(DL627&gt;0,WORKDAY(DK627,30),IF(DG627&gt;0,WORKDAY(DF627,40),FT627))),"-")</f>
        <v>#REF!</v>
      </c>
      <c r="FV627" s="18"/>
      <c r="FW627" s="18"/>
      <c r="FX627" s="18"/>
      <c r="FY627" s="18"/>
      <c r="FZ627" s="18"/>
      <c r="GA627" s="18"/>
      <c r="GB627" s="45"/>
      <c r="GC627" s="110"/>
      <c r="GD627" s="110"/>
      <c r="GE627" s="110"/>
      <c r="GF627" s="110"/>
      <c r="GG627" s="110"/>
      <c r="GH627" s="110"/>
      <c r="GI627" s="110"/>
      <c r="GJ627" s="110"/>
      <c r="GK627" s="110"/>
      <c r="GL627" s="110"/>
      <c r="GM627" s="110"/>
      <c r="GN627" s="110"/>
      <c r="GO627" s="110"/>
      <c r="GP627" s="110"/>
      <c r="GQ627" s="110"/>
      <c r="GR627" s="110"/>
      <c r="GS627" s="110"/>
      <c r="GT627" s="110"/>
      <c r="GU627" s="110"/>
      <c r="GV627" s="110"/>
      <c r="GW627" s="110"/>
      <c r="GX627" s="110"/>
      <c r="GY627" s="45"/>
      <c r="GZ627" s="199"/>
      <c r="HA627" s="110"/>
      <c r="HB627" s="110"/>
      <c r="HC627" s="110"/>
      <c r="HD627" s="34">
        <f t="shared" si="603"/>
        <v>0</v>
      </c>
      <c r="HE627" s="25">
        <f t="shared" si="588"/>
        <v>0</v>
      </c>
      <c r="HF627" s="41">
        <f t="shared" si="589"/>
        <v>0</v>
      </c>
      <c r="HG627" s="25">
        <f t="shared" si="590"/>
        <v>0</v>
      </c>
      <c r="HH627" s="25">
        <f t="shared" si="591"/>
        <v>0</v>
      </c>
      <c r="HI627" s="41"/>
      <c r="HJ627" s="18"/>
      <c r="HK627" s="18"/>
      <c r="HL627" s="40" t="str">
        <f t="shared" si="587"/>
        <v>-</v>
      </c>
      <c r="HM627" s="107"/>
      <c r="HN627" s="85"/>
      <c r="HO627" s="204" t="str">
        <f t="shared" ref="HO627:HO668" si="604">IF(AO627="","---/---",(IF(AZ627="аннулирован / VOID","аннулирован / VOID",(IF(EV627&gt;0,(IF(EZ627&gt;0,FA627,"ожидание H1")),(IF(EM627&gt;0,(IF(EQ627&gt;0,ER627,"ожидание G1")),(IF(ED627&gt;0,(IF(EH627&gt;0,EI627,"ожидание F1")),(IF(DU627&gt;0,(IF(DY627&gt;0,DZ627,"ожидание E1")),(IF(DL627&gt;0,(IF(DP627&gt;0,DQ627,"ожидание D1")),(IF(DC627&gt;0,(IF(DG627&gt;0,DH627,"ожидание C1")),(IF(CT627&gt;0,(IF(CX627&gt;0,CY627,"ожидание B1")),(IF(BM627&gt;0,(IF(CO627&gt;0,CP627,"ожидание A1")),"не выгружено A1")))))))))))))))))))</f>
        <v>---/---</v>
      </c>
      <c r="HP627" s="204" t="str">
        <f t="shared" ref="HP627:HP668" si="605">IF(AO627="","---/---",(IF(AZ627="аннулирован / VOID","аннулирован / VOID",(IF(GX627&gt;0,(IF(HB627&gt;0,HC627,"ожидание 05")),(IF(GO627&gt;0,(IF(GS627&gt;0,GT627,"ожидание 04")),(IF(GF627&gt;0,(IF(GJ627&gt;0,GK627,"ожидание 03")),(IF(FW627&gt;0,(IF(GA627&gt;0,GB627,"ожидание 02")),(IF(FN627&gt;0,(IF(FR627&gt;0,FS627,"ожидание 01")),(IF(FE627&gt;0,(IF(FI627&gt;0,FJ627,"ожидание 00")),"не выгружено 00")))))))))))))))</f>
        <v>---/---</v>
      </c>
      <c r="HQ627" s="182" t="str">
        <f t="shared" ref="HQ627:HQ668" si="606">IF(AO627="","---/---",(IF(AZ627="аннулирован / VOID","аннулирован / VOID",(IF(GX627&gt;0,("выгружено 05"),(IF(GO627&gt;0,("выгружено 04"),(IF(GF627&gt;0,("выгружено 03"),(IF(FW627&gt;0,("выгружено 02"),(IF(FN627&gt;0,("выгружено 01"),(IF(FE627&gt;0,("выгружено 00"),((IF(EV627&gt;0,("выгружено H1"),(IF(EM627&gt;0,("выгружено G1"),(IF(ED627&gt;0,("выгружено F1"),(IF(DU627&gt;0,("выгружено E1"),(IF(DL627&gt;0,("выгружено D1"),(IF(DC627&gt;0,("выгружено C1"),(IF(CT627&gt;0,("выгружено B1"),(IF(BM627&gt;0,("выгружено A1"),"не выгружено A1"))))))))))))))))))))))))))))))))</f>
        <v>---/---</v>
      </c>
      <c r="HR627" s="182" t="str">
        <f t="shared" ref="HR627:HR668" si="607">IF(AO627="","---/---",(IF(AZ627="аннулирован / VOID","аннулирован / VOID",(IF(GX627&gt;0,(IF(HB627&gt;0,HC627,"ожидание 05")),(IF(GO627&gt;0,(IF(GS627&gt;0,GT627,"ожидание 04")),(IF(GF627&gt;0,(IF(GJ627&gt;0,GK627,"ожидание 03")),(IF(FW627&gt;0,(IF(GA627&gt;0,GB627,"ожидание 02")),(IF(FN627&gt;0,(IF(FR627&gt;0,FS627,"ожидание 01")),(IF(FE627&gt;0,(IF(FI627&gt;0,FJ627,"ожидание 00")),((IF(EV627&gt;0,(IF(EZ627&gt;0,FA627,"ожидание H1")),(IF(EM627&gt;0,(IF(EQ627&gt;0,ER627,"ожидание G1")),(IF(ED627&gt;0,(IF(EH627&gt;0,EI627,"ожидание F1")),(IF(DU627&gt;0,(IF(DY627&gt;0,DZ627,"ожидание E1")),(IF(DL627&gt;0,(IF(DP627&gt;0,DQ627,"ожидание D1")),(IF(DC627&gt;0,(IF(DG627&gt;0,DH627,"ожидание C1")),(IF(CT627&gt;0,(IF(CX627&gt;0,CY627,"ожидание B1")),(IF(BM627&gt;0,(IF(CO627&gt;0,CP627,"ожидание A1")),"не выгружено A1"))))))))))))))))))))))))))))))))</f>
        <v>---/---</v>
      </c>
      <c r="HS627" s="182" t="b">
        <f t="shared" ref="HS627:HS668" si="608">IF((AND((OR((HQ627="выгружено 05"),(HQ627="выгружено 04"),(HQ627="выгружено 03"),(HQ627="выгружено 02"),(HQ627="выгружено 01"),(HQ627="выгружено 00"))),(OR(HR627=1,HR627=5)))),"Согласовано",IF((AND((OR((HQ627="выгружено 04"),(HQ627="выгружено 03"),(HQ627="выгружено 02"),(HQ627="выгружено 01"),(HQ627="выгружено 00"),(HQ627="выгружено H1"),(HQ627="выгружено G1"),(HQ627="выгружено F1"),(HQ627="выгружено E1"),(HQ627="выгружено D1"),(HQ627="выгружено C1"),(HQ627="выгружено B1"),(HQ627="выгружено A1"))),(OR(HR627=2,HR627=3)))),"Устранить замечания"))</f>
        <v>0</v>
      </c>
      <c r="HT627" s="182" t="str">
        <f t="shared" ref="HT627:HT668" si="609">IF(AO627="","---/---",(IF(AZ627="аннулирован / VOID","аннулирован / VOID",(IF((AND((OR((HQ627="выгружено 05"),(HQ627="выгружено 04"),(HQ627="выгружено 03"),(HQ627="выгружено 02"),(HQ627="выгружено 01"),(HQ627="выгружено 00"))),(OR(HR627=1,HR627=5)))),"Согласовано",IF((AND((OR((HQ627="выгружено 05"),(HQ627="выгружено 04"),(HQ627="выгружено 03"),(HQ627="выгружено 02"),(HQ627="выгружено 01"),(HQ627="выгружено 00"),(HQ627="выгружено H1"),(HQ627="выгружено G1"),(HQ627="выгружено F1"),(HQ627="выгружено E1"),(HQ627="выгружено D1"),(HQ627="выгружено C1"),(HQ627="выгружено B1"),(HQ627="выгружено A1"))),(OR(HR627=2,HR627=3)))),"Устранить замечания",IF((OR((HR627="ожидание 05"),(HR627="ожидание 04"),(HR627="ожидание 03"),(HR627="ожидание 02"),(HR627="ожидание 01"),(HR627="ожидание 00"),(HR627="ожидание H1"),(HR627="ожидание G1"),(HR627="ожидание F1"),(HR627="ожидание E1"),(HR627="ожидание D1"),(HR627="ожидание C1"),(HR627="ожидание B1"),(HR627="ожидание A1"))),"ожидание замечаний",IF((AND((OR((HQ627="выгружено 05"),(HQ627="выгружено 04"),(HQ627="выгружено 03"),(HQ627="выгружено 02"),(HQ627="выгружено 01"),(HQ627="выгружено 00"),(HQ627="выгружено H1"),(HQ627="выгружено G1"),(HQ627="выгружено F1"),(HQ627="выгружено E1"),(HQ627="выгружено D1"),(HQ627="выгружено C1"),(HQ627="выгружено B1"),(HQ627="выгружено A1"))),(OR(HR627=1,HR627=5)))),"Выпустить в 00",(IF(HQ627="не выгружено A1","не выгружено A1"))))))))))</f>
        <v>---/---</v>
      </c>
      <c r="HU627" s="182" t="str">
        <f t="shared" ref="HU627:HU668" si="610">IF(AO627="","---/---",(IF(AZ627="аннулирован / VOID","аннулирован / VOID",(IF(GX627&gt;0,GX627,(IF(GO627&gt;0,GO627,(IF(GF627&gt;0,GF627,(IF(FW627&gt;0,FW627,(IF(FN627&gt;0,FN627,(IF(FE627&gt;0,FE627,((IF(EV627&gt;0,EV627,(IF(EM627&gt;0,EM627,(IF(ED627&gt;0,ED627,(IF(DU627&gt;0,DU627,(IF(DL627&gt;0,DL627,(IF(DC627&gt;0,DC627,(IF(CT627&gt;0,CT627,(IF(BM627&gt;0,BM627,"не выгружено A1"))))))))))))))))))))))))))))))))</f>
        <v>---/---</v>
      </c>
      <c r="HV627" s="191" t="str">
        <f t="shared" ref="HV627:HV668" si="611">IF(AO627="","---/---",(IF(AZ627="аннулирован / VOID","аннулирован / VOID",(IF(GX627&gt;0,GW627,(IF(GO627&gt;0,GN627,(IF(GF627&gt;0,GE627,(IF(FW627&gt;0,FV627,(IF(FN627&gt;0,FM627,(IF(FE627&gt;0,FD627,((IF(EV627&gt;0,EU627,(IF(EM627&gt;0,EL627,(IF(ED627&gt;0,EC627,(IF(DU627&gt;0,DT627,(IF(DL627&gt;0,DK627,(IF(DC627&gt;0,DB627,(IF(CT627&gt;0,CS627,(IF(BM627&gt;0,BL627,"не выгружено A1"))))))))))))))))))))))))))))))))</f>
        <v>---/---</v>
      </c>
      <c r="HW627" s="184" t="str">
        <f t="shared" ref="HW627:HW668" si="612">IF(AO627="","---/---",(IF(AZ627="аннулирован / VOID","аннулирован / VOID",(IF(GX627&gt;0,(IF(HB627&gt;0,HB627,"ожидание 05")),(IF(GO627&gt;0,(IF(GS627&gt;0,GS627,"ожидание 04")),(IF(GF627&gt;0,(IF(GJ627&gt;0,GJ627,"ожидание 03")),(IF(FW627&gt;0,(IF(GA627&gt;0,GA627,"ожидание 02")),(IF(FN627&gt;0,(IF(FR627&gt;0,FR627,"ожидание 01")),(IF(FE627&gt;0,(IF(FI627&gt;0,FI627,"ожидание 00")),((IF(EV627&gt;0,(IF(EZ627&gt;0,EZ627,"ожидание H1")),(IF(EM627&gt;0,(IF(EQ627&gt;0,EQ627,"ожидание G1")),(IF(ED627&gt;0,(IF(EH627&gt;0,EH627,"ожидание F1")),(IF(DU627&gt;0,(IF(DY627&gt;0,DY627,"ожидание E1")),(IF(DL627&gt;0,(IF(DP627&gt;0,DP627,"ожидание D1")),(IF(DC627&gt;0,(IF(DG627&gt;0,DG627,"ожидание C1")),(IF(CT627&gt;0,(IF(CX627&gt;0,CX627,"ожидание B1")),(IF(BM627&gt;0,(IF(CO627&gt;0,CO627,"ожидание A1")),"не выгружено A1"))))))))))))))))))))))))))))))))</f>
        <v>---/---</v>
      </c>
      <c r="HX627" s="191" t="str">
        <f t="shared" ref="HX627:HX668" si="613">IF(AO627="","---/---",(IF(AZ627="аннулирован / VOID","аннулирован / VOID",(IF(GX627&gt;0,(IF(HB627&gt;0,HA627,"ожидание 05")),(IF(GO627&gt;0,(IF(GS627&gt;0,GR627,"ожидание 04")),(IF(GF627&gt;0,(IF(GJ627&gt;0,GI627,"ожидание 03")),(IF(FW627&gt;0,(IF(GA627&gt;0,FZ627,"ожидание 02")),(IF(FN627&gt;0,(IF(FR627&gt;0,FQ627,"ожидание 01")),(IF(FE627&gt;0,(IF(FI627&gt;0,FH627,"ожидание 00")),((IF(EV627&gt;0,(IF(EZ627&gt;0,EY627,"ожидание H1")),(IF(EM627&gt;0,(IF(EQ627&gt;0,EP627,"ожидание G1")),(IF(ED627&gt;0,(IF(EH627&gt;0,EG627,"ожидание F1")),(IF(DU627&gt;0,(IF(DY627&gt;0,DX627,"ожидание E1")),(IF(DL627&gt;0,(IF(DP627&gt;0,DO627,"ожидание D1")),(IF(DC627&gt;0,(IF(DG627&gt;0,DF627,"ожидание C1")),(IF(CT627&gt;0,(IF(CX627&gt;0,CW627,"ожидание B1")),(IF(BM627&gt;0,(IF(CO627&gt;0,CN627,"ожидание A1")),"не выгружено A1"))))))))))))))))))))))))))))))))</f>
        <v>---/---</v>
      </c>
      <c r="HY627" s="183"/>
      <c r="HZ627" s="182" t="str">
        <f t="shared" ref="HZ627:HZ668" si="614">IF(AO627="","---/---",(IF(AZ627="аннулирован / VOID","аннулирован / VOID",(IF(GX627&gt;0,("выгружено"),(IF(GO627&gt;0,("выгружено"),(IF(GF627&gt;0,("выгружено"),(IF(FW627&gt;0,("выгружено"),(IF(FN627&gt;0,("выгружено"),(IF(FE627&gt;0,("выгружено"),((IF(EV627&gt;0,("выгружено"),(IF(EM627&gt;0,("выгружено"),(IF(ED627&gt;0,("выгружено"),(IF(DU627&gt;0,("выгружено"),(IF(DL627&gt;0,("выгружено"),(IF(DC627&gt;0,("выгружено"),(IF(CT627&gt;0,("выгружено"),(IF(BM627&gt;0,("выгружено"),"не выгружено"))))))))))))))))))))))))))))))))</f>
        <v>---/---</v>
      </c>
      <c r="IA627" s="182" t="str">
        <f t="shared" ref="IA627:IA668" si="615">IF(AO627="","---/---",(IF(AZ627="аннулирован / VOID","аннулирован / VOID",(IF(GX627&gt;0,("05"),(IF(GO627&gt;0,("04"),(IF(GF627&gt;0,("03"),(IF(FW627&gt;0,("02"),(IF(FN627&gt;0,("01"),(IF(FE627&gt;0,("00"),((IF(EV627&gt;0,("H1"),(IF(EM627&gt;0,("G1"),(IF(ED627&gt;0,("F1"),(IF(DU627&gt;0,("E1"),(IF(DL627&gt;0,("D1"),(IF(DC627&gt;0,("C1"),(IF(CT627&gt;0,("B1"),(IF(BM627&gt;0,("A1"),"A1"))))))))))))))))))))))))))))))))</f>
        <v>---/---</v>
      </c>
      <c r="IB627" s="182" t="str">
        <f t="shared" ref="IB627:IB668" si="616">IF(AO627="","---/---",(IF(AZ627="аннулирован / VOID","аннулирован / VOID",(IF(GX627&gt;0,(IF(HB627&gt;0,HC627,"ожидание замечаний к ревизии")),(IF(GO627&gt;0,(IF(GS627&gt;0,GT627,"ожидание замечаний к ревизии")),(IF(GF627&gt;0,(IF(GJ627&gt;0,GK627,"ожидание замечаний к ревизии")),(IF(FW627&gt;0,(IF(GA627&gt;0,GB627,"ожидание замечаний к ревизии")),(IF(FN627&gt;0,(IF(FR627&gt;0,FS627,"ожидание замечаний к ревизии")),(IF(FE627&gt;0,(IF(FI627&gt;0,FJ627,"ожидание замечаний к ревизии")),((IF(EV627&gt;0,(IF(EZ627&gt;0,FA627,"ожидание замечаний к ревизии")),(IF(EM627&gt;0,(IF(EQ627&gt;0,ER627,"ожидание замечаний к ревизии")),(IF(ED627&gt;0,(IF(EH627&gt;0,EI627,"ожидание замечаний к ревизии")),(IF(DU627&gt;0,(IF(DY627&gt;0,DZ627,"ожидание замечаний к ревизии")),(IF(DL627&gt;0,(IF(DP627&gt;0,DQ627,"ожидание замечаний к ревизии")),(IF(DC627&gt;0,(IF(DG627&gt;0,DH627,"ожидание замечаний к ревизии")),(IF(CT627&gt;0,(IF(CX627&gt;0,CY627,"ожидание замечаний к ревизии")),(IF(BM627&gt;0,(IF(CO627&gt;0,CP627,"ожидание замечаний к ревизии")),"не выгружено"))))))))))))))))))))))))))))))))</f>
        <v>---/---</v>
      </c>
      <c r="IC627" s="182" t="str">
        <f t="shared" ref="IC627:IC668" si="617">IF(AO627="","---/---",(IF(AZ627="аннулирован / VOID","аннулирован / VOID",(IF(GX627&gt;0,(IF(HB627&gt;0,HC627,"05")),(IF(GO627&gt;0,(IF(GS627&gt;0,GT627,"04")),(IF(GF627&gt;0,(IF(GJ627&gt;0,GK627,"03")),(IF(FW627&gt;0,(IF(GA627&gt;0,GB627,"02")),(IF(FN627&gt;0,(IF(FR627&gt;0,FS627,"01")),(IF(FE627&gt;0,(IF(FI627&gt;0,FJ627,"00")),((IF(EV627&gt;0,(IF(EZ627&gt;0,FA627,"H1")),(IF(EM627&gt;0,(IF(EQ627&gt;0,ER627,"G1")),(IF(ED627&gt;0,(IF(EH627&gt;0,EI627,"F1")),(IF(DU627&gt;0,(IF(DY627&gt;0,DZ627,"E1")),(IF(DL627&gt;0,(IF(DP627&gt;0,DQ627,"D1")),(IF(DC627&gt;0,(IF(DG627&gt;0,DH627,"C1")),(IF(CT627&gt;0,(IF(CX627&gt;0,CY627,"B1")),(IF(BM627&gt;0,(IF(CO627&gt;0,CP627,"A1")),"A1"))))))))))))))))))))))))))))))))</f>
        <v>---/---</v>
      </c>
      <c r="ID627" s="182" t="str">
        <f t="shared" ref="ID627:ID668" si="618">IF(AO627="","---/---",(IF(AZ627="аннулирован / VOID","аннулирован / VOID",(IF(GX627&gt;0,(IF(HB627&gt;0,HC627,"05")),(IF(GO627&gt;0,(IF(GS627&gt;0,GT627,"04")),(IF(GF627&gt;0,(IF(GJ627&gt;0,GK627,"03")),(IF(FW627&gt;0,(IF(GA627&gt;0,GB627,"02")),(IF(FN627&gt;0,(IF(FR627&gt;0,FS627,"01")),(IF(FE627&gt;0,(IF(FI627&gt;0,FJ627,"00")),((IF(EV627&gt;0,(IF(EZ627&gt;0,FA627,"H1")),(IF(EM627&gt;0,(IF(EQ627&gt;0,ER627,"G1")),(IF(ED627&gt;0,(IF(EH627&gt;0,EI627,"F1")),(IF(DU627&gt;0,(IF(DY627&gt;0,DZ627,"E1")),(IF(DL627&gt;0,(IF(DP627&gt;0,DQ627,"D1")),(IF(DC627&gt;0,(IF(DG627&gt;0,DH627,"C1")),(IF(CT627&gt;0,(IF(CX627&gt;0,CY627,"B1")),(IF(BM627&gt;0,(IF(CO627&gt;0,CP627,"A1")),"A1"))))))))))))))))))))))))))))))))</f>
        <v>---/---</v>
      </c>
      <c r="IE627" s="185" t="str">
        <f t="shared" ref="IE627:IE668" si="619">IF(AO627="","---/---",(IF(AZ627="аннулирован / VOID","аннулирован / VOID",(IF(BM627&gt;0,"1","выгрузить A1")))))</f>
        <v>---/---</v>
      </c>
      <c r="IF627" s="135" t="s">
        <v>717</v>
      </c>
      <c r="IG627" s="181">
        <v>1</v>
      </c>
      <c r="IH627" s="85"/>
      <c r="II627" s="85"/>
      <c r="IJ627" s="85"/>
      <c r="IK627" s="85"/>
      <c r="IL627" s="85"/>
      <c r="IM627" s="85"/>
      <c r="IN627" s="85"/>
      <c r="IO627" s="85"/>
      <c r="IP627" s="85"/>
      <c r="IQ627" s="85"/>
      <c r="IR627" s="85"/>
      <c r="IS627" s="85"/>
      <c r="IT627" s="85"/>
      <c r="IU627" s="85"/>
      <c r="IV627" s="85"/>
      <c r="IW627" s="85"/>
      <c r="IX627" s="85"/>
      <c r="IY627" s="85"/>
      <c r="IZ627" s="85"/>
      <c r="JA627" s="85"/>
      <c r="JB627" s="85"/>
      <c r="JC627" s="85"/>
      <c r="JD627" s="85"/>
      <c r="JE627" s="85"/>
      <c r="JF627" s="85"/>
      <c r="JG627" s="85"/>
      <c r="JH627" s="85"/>
      <c r="JI627" s="85"/>
      <c r="JJ627" s="85"/>
      <c r="JK627" s="85"/>
      <c r="JL627" s="85"/>
      <c r="JM627" s="85"/>
      <c r="JN627" s="85"/>
      <c r="JO627" s="85"/>
      <c r="JP627" s="85"/>
      <c r="JQ627" s="85"/>
      <c r="JR627" s="85"/>
      <c r="JS627" s="85"/>
      <c r="JT627" s="85"/>
      <c r="JU627" s="85"/>
      <c r="JV627" s="85"/>
      <c r="JW627" s="85"/>
      <c r="JX627" s="85"/>
      <c r="JY627" s="85"/>
      <c r="JZ627" s="85"/>
      <c r="KA627" s="85"/>
      <c r="KB627" s="85"/>
      <c r="KC627" s="85"/>
    </row>
    <row r="628" spans="1:289" s="87" customFormat="1" ht="15" hidden="1" customHeight="1">
      <c r="A628" s="17"/>
      <c r="B628" s="20"/>
      <c r="C628" s="20"/>
      <c r="D628" s="18"/>
      <c r="E628" s="18"/>
      <c r="F628" s="18"/>
      <c r="G628" s="18"/>
      <c r="H628" s="18"/>
      <c r="I628" s="18"/>
      <c r="J628" s="18"/>
      <c r="K628" s="18"/>
      <c r="L628" s="18"/>
      <c r="M628" s="18"/>
      <c r="N628" s="18"/>
      <c r="O628" s="18"/>
      <c r="P628" s="18"/>
      <c r="Q628" s="18"/>
      <c r="R628" s="18"/>
      <c r="S628" s="18"/>
      <c r="T628" s="18"/>
      <c r="U628" s="18"/>
      <c r="V628" s="18"/>
      <c r="W628" s="20"/>
      <c r="X628" s="20"/>
      <c r="Y628" s="20"/>
      <c r="Z628" s="20"/>
      <c r="AA628" s="20"/>
      <c r="AB628" s="20"/>
      <c r="AC628" s="20"/>
      <c r="AD628" s="18"/>
      <c r="AE628" s="20"/>
      <c r="AF628" s="20"/>
      <c r="AG628" s="20"/>
      <c r="AH628" s="20"/>
      <c r="AI628" s="20"/>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71"/>
      <c r="BO628" s="171"/>
      <c r="BP628" s="171"/>
      <c r="BQ628" s="171"/>
      <c r="BR628" s="161"/>
      <c r="BS628" s="161"/>
      <c r="BT628" s="161"/>
      <c r="BU628" s="161"/>
      <c r="BV628" s="161"/>
      <c r="BW628" s="151"/>
      <c r="BX628" s="151"/>
      <c r="BY628" s="151"/>
      <c r="BZ628" s="151"/>
      <c r="CA628" s="151"/>
      <c r="CB628" s="129"/>
      <c r="CC628" s="129"/>
      <c r="CD628" s="129"/>
      <c r="CE628" s="129"/>
      <c r="CF628" s="129"/>
      <c r="CG628" s="129"/>
      <c r="CH628" s="129"/>
      <c r="CI628" s="129"/>
      <c r="CJ628" s="129"/>
      <c r="CK628" s="129"/>
      <c r="CL628" s="18"/>
      <c r="CM628" s="18"/>
      <c r="CN628" s="18"/>
      <c r="CO628" s="118"/>
      <c r="CP628" s="48"/>
      <c r="CQ628" s="18"/>
      <c r="CR628" s="18"/>
      <c r="CS628" s="18"/>
      <c r="CT628" s="18"/>
      <c r="CU628" s="18"/>
      <c r="CV628" s="18"/>
      <c r="CW628" s="18"/>
      <c r="CX628" s="18"/>
      <c r="CY628" s="34"/>
      <c r="CZ628" s="18"/>
      <c r="DA628" s="18"/>
      <c r="DB628" s="18"/>
      <c r="DC628" s="18"/>
      <c r="DD628" s="18"/>
      <c r="DE628" s="18"/>
      <c r="DF628" s="18"/>
      <c r="DG628" s="18"/>
      <c r="DH628" s="45"/>
      <c r="DI628" s="18"/>
      <c r="DJ628" s="18"/>
      <c r="DK628" s="18"/>
      <c r="DL628" s="18"/>
      <c r="DM628" s="18"/>
      <c r="DN628" s="18"/>
      <c r="DO628" s="18"/>
      <c r="DP628" s="18"/>
      <c r="DQ628" s="45"/>
      <c r="DR628" s="18"/>
      <c r="DS628" s="18"/>
      <c r="DT628" s="18"/>
      <c r="DU628" s="18"/>
      <c r="DV628" s="18"/>
      <c r="DW628" s="18"/>
      <c r="DX628" s="18"/>
      <c r="DY628" s="18"/>
      <c r="DZ628" s="45"/>
      <c r="EA628" s="18"/>
      <c r="EB628" s="18"/>
      <c r="EC628" s="18"/>
      <c r="ED628" s="18"/>
      <c r="EE628" s="18"/>
      <c r="EF628" s="18"/>
      <c r="EG628" s="18"/>
      <c r="EH628" s="18"/>
      <c r="EI628" s="45"/>
      <c r="EJ628" s="18"/>
      <c r="EK628" s="18"/>
      <c r="EL628" s="18"/>
      <c r="EM628" s="18"/>
      <c r="EN628" s="18"/>
      <c r="EO628" s="18"/>
      <c r="EP628" s="18"/>
      <c r="EQ628" s="18"/>
      <c r="ER628" s="45"/>
      <c r="ES628" s="110"/>
      <c r="ET628" s="110"/>
      <c r="EU628" s="110"/>
      <c r="EV628" s="110"/>
      <c r="EW628" s="192"/>
      <c r="EX628" s="192"/>
      <c r="EY628" s="192"/>
      <c r="EZ628" s="192"/>
      <c r="FA628" s="199"/>
      <c r="FB628" s="18"/>
      <c r="FC628" s="18"/>
      <c r="FD628" s="18"/>
      <c r="FE628" s="18"/>
      <c r="FF628" s="18"/>
      <c r="FG628" s="18"/>
      <c r="FH628" s="18"/>
      <c r="FI628" s="18"/>
      <c r="FJ628" s="34"/>
      <c r="FK628" s="18"/>
      <c r="FL628" s="18"/>
      <c r="FM628" s="18"/>
      <c r="FN628" s="18"/>
      <c r="FO628" s="18"/>
      <c r="FP628" s="18"/>
      <c r="FQ628" s="18"/>
      <c r="FR628" s="18"/>
      <c r="FS628" s="45"/>
      <c r="FT628" s="18"/>
      <c r="FU628" s="18"/>
      <c r="FV628" s="18"/>
      <c r="FW628" s="18"/>
      <c r="FX628" s="18"/>
      <c r="FY628" s="18"/>
      <c r="FZ628" s="18"/>
      <c r="GA628" s="18"/>
      <c r="GB628" s="45"/>
      <c r="GC628" s="110"/>
      <c r="GD628" s="110"/>
      <c r="GE628" s="110"/>
      <c r="GF628" s="110"/>
      <c r="GG628" s="110"/>
      <c r="GH628" s="110"/>
      <c r="GI628" s="110"/>
      <c r="GJ628" s="110"/>
      <c r="GK628" s="110"/>
      <c r="GL628" s="110"/>
      <c r="GM628" s="110"/>
      <c r="GN628" s="110"/>
      <c r="GO628" s="110"/>
      <c r="GP628" s="110"/>
      <c r="GQ628" s="110"/>
      <c r="GR628" s="110"/>
      <c r="GS628" s="110"/>
      <c r="GT628" s="110"/>
      <c r="GU628" s="110"/>
      <c r="GV628" s="110"/>
      <c r="GW628" s="110"/>
      <c r="GX628" s="110"/>
      <c r="GY628" s="45"/>
      <c r="GZ628" s="199"/>
      <c r="HA628" s="110"/>
      <c r="HB628" s="110"/>
      <c r="HC628" s="110"/>
      <c r="HD628" s="34">
        <f t="shared" si="603"/>
        <v>0</v>
      </c>
      <c r="HE628" s="25">
        <f t="shared" si="588"/>
        <v>0</v>
      </c>
      <c r="HF628" s="25">
        <f t="shared" si="589"/>
        <v>0</v>
      </c>
      <c r="HG628" s="25">
        <f t="shared" si="590"/>
        <v>0</v>
      </c>
      <c r="HH628" s="25">
        <f t="shared" si="591"/>
        <v>0</v>
      </c>
      <c r="HI628" s="25"/>
      <c r="HJ628" s="18"/>
      <c r="HK628" s="18"/>
      <c r="HL628" s="24" t="str">
        <f t="shared" si="587"/>
        <v>-</v>
      </c>
      <c r="HM628" s="107"/>
      <c r="HN628" s="85"/>
      <c r="HO628" s="204" t="str">
        <f t="shared" si="604"/>
        <v>---/---</v>
      </c>
      <c r="HP628" s="204" t="str">
        <f t="shared" si="605"/>
        <v>---/---</v>
      </c>
      <c r="HQ628" s="182" t="str">
        <f t="shared" si="606"/>
        <v>---/---</v>
      </c>
      <c r="HR628" s="182" t="str">
        <f t="shared" si="607"/>
        <v>---/---</v>
      </c>
      <c r="HS628" s="182" t="b">
        <f t="shared" si="608"/>
        <v>0</v>
      </c>
      <c r="HT628" s="182" t="str">
        <f t="shared" si="609"/>
        <v>---/---</v>
      </c>
      <c r="HU628" s="182" t="str">
        <f t="shared" si="610"/>
        <v>---/---</v>
      </c>
      <c r="HV628" s="191" t="str">
        <f t="shared" si="611"/>
        <v>---/---</v>
      </c>
      <c r="HW628" s="184" t="str">
        <f t="shared" si="612"/>
        <v>---/---</v>
      </c>
      <c r="HX628" s="191" t="str">
        <f t="shared" si="613"/>
        <v>---/---</v>
      </c>
      <c r="HY628" s="183"/>
      <c r="HZ628" s="182" t="str">
        <f t="shared" si="614"/>
        <v>---/---</v>
      </c>
      <c r="IA628" s="182" t="str">
        <f t="shared" si="615"/>
        <v>---/---</v>
      </c>
      <c r="IB628" s="182" t="str">
        <f t="shared" si="616"/>
        <v>---/---</v>
      </c>
      <c r="IC628" s="182" t="str">
        <f t="shared" si="617"/>
        <v>---/---</v>
      </c>
      <c r="ID628" s="182" t="str">
        <f t="shared" si="618"/>
        <v>---/---</v>
      </c>
      <c r="IE628" s="185" t="str">
        <f t="shared" si="619"/>
        <v>---/---</v>
      </c>
      <c r="IF628" s="135" t="s">
        <v>717</v>
      </c>
      <c r="IG628" s="181">
        <v>1</v>
      </c>
      <c r="IH628" s="85"/>
      <c r="II628" s="85"/>
      <c r="IJ628" s="85"/>
      <c r="IK628" s="85"/>
      <c r="IL628" s="85"/>
      <c r="IM628" s="85"/>
      <c r="IN628" s="85"/>
      <c r="IO628" s="85"/>
      <c r="IP628" s="85"/>
      <c r="IQ628" s="85"/>
      <c r="IR628" s="85"/>
      <c r="IS628" s="85"/>
      <c r="IT628" s="85"/>
      <c r="IU628" s="85"/>
      <c r="IV628" s="85"/>
      <c r="IW628" s="85"/>
      <c r="IX628" s="85"/>
      <c r="IY628" s="85"/>
      <c r="IZ628" s="85"/>
      <c r="JA628" s="85"/>
      <c r="JB628" s="85"/>
      <c r="JC628" s="85"/>
      <c r="JD628" s="85"/>
      <c r="JE628" s="85"/>
      <c r="JF628" s="85"/>
      <c r="JG628" s="85"/>
      <c r="JH628" s="85"/>
      <c r="JI628" s="85"/>
      <c r="JJ628" s="85"/>
      <c r="JK628" s="85"/>
      <c r="JL628" s="85"/>
      <c r="JM628" s="85"/>
      <c r="JN628" s="85"/>
      <c r="JO628" s="85"/>
      <c r="JP628" s="85"/>
      <c r="JQ628" s="85"/>
      <c r="JR628" s="85"/>
      <c r="JS628" s="85"/>
      <c r="JT628" s="85"/>
      <c r="JU628" s="85"/>
      <c r="JV628" s="85"/>
      <c r="JW628" s="85"/>
      <c r="JX628" s="85"/>
      <c r="JY628" s="85"/>
      <c r="JZ628" s="85"/>
      <c r="KA628" s="85"/>
      <c r="KB628" s="85"/>
      <c r="KC628" s="85"/>
    </row>
    <row r="629" spans="1:289" s="57" customFormat="1" ht="42.75" hidden="1" customHeight="1">
      <c r="A629" s="6"/>
      <c r="B629" s="19" t="s">
        <v>156</v>
      </c>
      <c r="C629" s="19" t="s">
        <v>157</v>
      </c>
      <c r="D629" s="5"/>
      <c r="E629" s="5"/>
      <c r="F629" s="5"/>
      <c r="G629" s="5"/>
      <c r="H629" s="5" t="s">
        <v>727</v>
      </c>
      <c r="I629" s="5" t="s">
        <v>736</v>
      </c>
      <c r="J629" s="5"/>
      <c r="K629" s="5"/>
      <c r="L629" s="5"/>
      <c r="M629" s="5"/>
      <c r="N629" s="5"/>
      <c r="O629" s="5"/>
      <c r="P629" s="5" t="s">
        <v>375</v>
      </c>
      <c r="Q629" s="5" t="s">
        <v>376</v>
      </c>
      <c r="R629" s="5" t="s">
        <v>206</v>
      </c>
      <c r="S629" s="5" t="s">
        <v>360</v>
      </c>
      <c r="T629" s="5" t="s">
        <v>361</v>
      </c>
      <c r="U629" s="5" t="s">
        <v>158</v>
      </c>
      <c r="V629" s="5"/>
      <c r="W629" s="19" t="str">
        <f>CONCATENATE(X629,"-",Y629,"-",Z629,AA629,,AB629,"-",AC629)</f>
        <v>0-54-JDWC-1704</v>
      </c>
      <c r="X629" s="19">
        <v>0</v>
      </c>
      <c r="Y629" s="19">
        <v>54</v>
      </c>
      <c r="Z629" s="19" t="s">
        <v>302</v>
      </c>
      <c r="AA629" s="19" t="s">
        <v>313</v>
      </c>
      <c r="AB629" s="19"/>
      <c r="AC629" s="19" t="s">
        <v>764</v>
      </c>
      <c r="AD629" s="5"/>
      <c r="AE629" s="19">
        <v>4</v>
      </c>
      <c r="AF629" s="19" t="s">
        <v>194</v>
      </c>
      <c r="AG629" s="19" t="s">
        <v>165</v>
      </c>
      <c r="AH629" s="19" t="s">
        <v>156</v>
      </c>
      <c r="AI629" s="19" t="s">
        <v>635</v>
      </c>
      <c r="AJ629" s="5"/>
      <c r="AK629" s="5"/>
      <c r="AL629" s="5" t="s">
        <v>120</v>
      </c>
      <c r="AM629" s="5"/>
      <c r="AN629" s="5" t="s">
        <v>167</v>
      </c>
      <c r="AO629" s="5" t="str">
        <f>CONCATENATE("0055-",B629,"-",C629,"-","4",".",AE629,".",AF629,".",AG629,".",AH629,"-",AL629,".",AN629,"-",AI629)</f>
        <v>0055-CPC-GA1-4.4.0.00.CPC-ATH1.RD-7001</v>
      </c>
      <c r="AP629" s="5" t="str">
        <f>CONCATENATE("0055-",B629,"-",C629,"-","4",".",AE629,".",AF629,".",AG629,".",AH629,"-",AL629,"-",AN629,"-",AI629,"_",BD629,"_",U629)</f>
        <v>0055-CPC-GA1-4.4.0.00.CPC-ATH1-RD-7001_-_ER</v>
      </c>
      <c r="AQ629" s="13" t="s">
        <v>540</v>
      </c>
      <c r="AR629" s="13" t="s">
        <v>539</v>
      </c>
      <c r="AS629" s="13"/>
      <c r="AT629" s="13"/>
      <c r="AU629" s="13" t="s">
        <v>318</v>
      </c>
      <c r="AV629" s="13" t="s">
        <v>333</v>
      </c>
      <c r="AW629" s="13" t="str">
        <f>CONCATENATE(AQ629," ",AS629,CHAR(10),W629,CHAR(10),AU629)</f>
        <v>DCS AWS cabinet 
0-54-JDWC-1704
List of drawings</v>
      </c>
      <c r="AX629" s="13" t="str">
        <f>CONCATENATE(AR629," ",AT629,CHAR(10),W629,CHAR(10),AV629)</f>
        <v>Шкаф рабочих станций РСУ 
0-54-JDWC-1704
Ведомость документов</v>
      </c>
      <c r="AY629" s="5"/>
      <c r="AZ629" s="5" t="s">
        <v>490</v>
      </c>
      <c r="BA629" s="5" t="s">
        <v>489</v>
      </c>
      <c r="BB629" s="5" t="str">
        <f>IF(FW629&gt;0,"02",IF(FN629&gt;0,"01",IF(FE629&gt;0,"00",IF(EM629&gt;0,"G1",IF(ED629&gt;0,"F1",IF(DU629&gt;0,"E1",IF(DL629&gt;0,"D1",IF(DC629&gt;0,"C1",IF(CT629&gt;0,"B1",IF(BM629&gt;0,"A1","-"))))))))))</f>
        <v>-</v>
      </c>
      <c r="BC629" s="167" t="str">
        <f t="shared" ref="BC629:BC633" si="620">IF(OR(BB629="A1",BB629="B1",BB629="C1",BB629="D1",BB629="E1",BB629="F1",BB629="G1",BB629="H1"),"IFR",IF(OR(BB629="00",BB629="01",BB629="02",BB629="03",BB629="04",BB629="05"),"IFU","-"))</f>
        <v>-</v>
      </c>
      <c r="BD629" s="5" t="str">
        <f t="shared" ref="BD629:BD633" si="621">BB629</f>
        <v>-</v>
      </c>
      <c r="BE629" s="5"/>
      <c r="BF629" s="5"/>
      <c r="BG629" s="12"/>
      <c r="BH629" s="5"/>
      <c r="BI629" s="5"/>
      <c r="BJ629" s="54">
        <f>FB629-(28+15)</f>
        <v>44212</v>
      </c>
      <c r="BK629" s="54">
        <f ca="1">IF(BM629&gt;0,BL629,IF(BJ629&lt;TODAY(),WORKDAY(TODAY(),10),BJ629))</f>
        <v>44294</v>
      </c>
      <c r="BL629" s="54"/>
      <c r="BM629" s="5"/>
      <c r="BN629" s="167"/>
      <c r="BO629" s="167"/>
      <c r="BP629" s="167"/>
      <c r="BQ629" s="167"/>
      <c r="BR629" s="157"/>
      <c r="BS629" s="157"/>
      <c r="BT629" s="157"/>
      <c r="BU629" s="157"/>
      <c r="BV629" s="157"/>
      <c r="BW629" s="147"/>
      <c r="BX629" s="147"/>
      <c r="BY629" s="147"/>
      <c r="BZ629" s="147"/>
      <c r="CA629" s="147"/>
      <c r="CB629" s="125"/>
      <c r="CC629" s="125"/>
      <c r="CD629" s="125"/>
      <c r="CE629" s="125"/>
      <c r="CF629" s="125"/>
      <c r="CG629" s="125"/>
      <c r="CH629" s="125"/>
      <c r="CI629" s="125"/>
      <c r="CJ629" s="125"/>
      <c r="CK629" s="125"/>
      <c r="CL629" s="24">
        <f>WORKDAY(BJ629,20)</f>
        <v>44239</v>
      </c>
      <c r="CM629" s="24" t="str">
        <f>IF(BM629&gt;0,WORKDAY(BK629,10),"-")</f>
        <v>-</v>
      </c>
      <c r="CN629" s="54"/>
      <c r="CO629" s="117"/>
      <c r="CP629" s="34"/>
      <c r="CQ629" s="24">
        <f>WORKDAY(CL629,10)</f>
        <v>44253</v>
      </c>
      <c r="CR629" s="24" t="str">
        <f>IF(CO629&gt;0,WORKDAY(CM629,10),"-")</f>
        <v>-</v>
      </c>
      <c r="CS629" s="54"/>
      <c r="CT629" s="5"/>
      <c r="CU629" s="24" t="str">
        <f>IF(CT629&gt;0,WORKDAY(CQ629,10),"-")</f>
        <v>-</v>
      </c>
      <c r="CV629" s="24" t="str">
        <f>IF(CT629&gt;0,WORKDAY(CR629,10),"-")</f>
        <v>-</v>
      </c>
      <c r="CW629" s="54"/>
      <c r="CX629" s="5"/>
      <c r="CY629" s="34"/>
      <c r="CZ629" s="24" t="str">
        <f>IF(CX629&gt;0,WORKDAY(CU629,10),"-")</f>
        <v>-</v>
      </c>
      <c r="DA629" s="24" t="str">
        <f>IF(CX629&gt;0,WORKDAY(CV629,10),"-")</f>
        <v>-</v>
      </c>
      <c r="DB629" s="24"/>
      <c r="DC629" s="5"/>
      <c r="DD629" s="24" t="str">
        <f>IF(DC629&gt;0,WORKDAY(CZ629,10),"-")</f>
        <v>-</v>
      </c>
      <c r="DE629" s="24" t="str">
        <f>IF(DC629&gt;0,WORKDAY(DA629,10),"-")</f>
        <v>-</v>
      </c>
      <c r="DF629" s="5"/>
      <c r="DG629" s="5"/>
      <c r="DH629" s="54"/>
      <c r="DI629" s="24" t="str">
        <f>IF(DG629&gt;0,WORKDAY(DD629,10),"-")</f>
        <v>-</v>
      </c>
      <c r="DJ629" s="24" t="str">
        <f>IF(DG629&gt;0,WORKDAY(DE629,10),"-")</f>
        <v>-</v>
      </c>
      <c r="DK629" s="5"/>
      <c r="DL629" s="5"/>
      <c r="DM629" s="24" t="str">
        <f>IF(DL629&gt;0,WORKDAY(DI629,10),"-")</f>
        <v>-</v>
      </c>
      <c r="DN629" s="24" t="str">
        <f>IF(DL629&gt;0,WORKDAY(DJ629,10),"-")</f>
        <v>-</v>
      </c>
      <c r="DO629" s="5"/>
      <c r="DP629" s="5"/>
      <c r="DQ629" s="54"/>
      <c r="DR629" s="24" t="str">
        <f>IF(DP629&gt;0,WORKDAY(DM629,10),"-")</f>
        <v>-</v>
      </c>
      <c r="DS629" s="24" t="str">
        <f>IF(DP629&gt;0,WORKDAY(DN629,10),"-")</f>
        <v>-</v>
      </c>
      <c r="DT629" s="5"/>
      <c r="DU629" s="5"/>
      <c r="DV629" s="24" t="str">
        <f>IF(DU629&gt;0,WORKDAY(DR629,10),"-")</f>
        <v>-</v>
      </c>
      <c r="DW629" s="24" t="str">
        <f>IF(DU629&gt;0,WORKDAY(DS629,10),"-")</f>
        <v>-</v>
      </c>
      <c r="DX629" s="5"/>
      <c r="DY629" s="5"/>
      <c r="DZ629" s="54"/>
      <c r="EA629" s="24" t="str">
        <f>IF(DY629&gt;0,WORKDAY(DV629,10),"-")</f>
        <v>-</v>
      </c>
      <c r="EB629" s="24" t="str">
        <f>IF(DY629&gt;0,WORKDAY(DW629,10),"-")</f>
        <v>-</v>
      </c>
      <c r="EC629" s="5"/>
      <c r="ED629" s="5"/>
      <c r="EE629" s="24" t="str">
        <f>IF(ED629&gt;0,WORKDAY(EA629,10),"-")</f>
        <v>-</v>
      </c>
      <c r="EF629" s="24" t="str">
        <f>IF(ED629&gt;0,WORKDAY(EB629,10),"-")</f>
        <v>-</v>
      </c>
      <c r="EG629" s="5"/>
      <c r="EH629" s="5"/>
      <c r="EI629" s="54"/>
      <c r="EJ629" s="24" t="str">
        <f>IF(EH629&gt;0,WORKDAY(EE629,10),"-")</f>
        <v>-</v>
      </c>
      <c r="EK629" s="24" t="str">
        <f>IF(EH629&gt;0,WORKDAY(EF629,10),"-")</f>
        <v>-</v>
      </c>
      <c r="EL629" s="5"/>
      <c r="EM629" s="5"/>
      <c r="EN629" s="24" t="str">
        <f>IF(EM629&gt;0,WORKDAY(EJ629,10),"-")</f>
        <v>-</v>
      </c>
      <c r="EO629" s="24" t="str">
        <f>IF(EM629&gt;0,WORKDAY(EK629,10),"-")</f>
        <v>-</v>
      </c>
      <c r="EP629" s="5"/>
      <c r="EQ629" s="5"/>
      <c r="ER629" s="54"/>
      <c r="ES629" s="54"/>
      <c r="ET629" s="54"/>
      <c r="EU629" s="54"/>
      <c r="EV629" s="54"/>
      <c r="EW629" s="24"/>
      <c r="EX629" s="24"/>
      <c r="EY629" s="167"/>
      <c r="EZ629" s="167"/>
      <c r="FA629" s="193"/>
      <c r="FB629" s="24">
        <v>44255</v>
      </c>
      <c r="FC629" s="24">
        <f ca="1">IF(BK629&gt;0,IF(DC629&gt;0,WORKDAY(DB629,20),IF(CT629&gt;0,WORKDAY(CS629,30),IF(CO629&gt;0,WORKDAY(CN629,40),FB629))),"-")</f>
        <v>44255</v>
      </c>
      <c r="FD629" s="5"/>
      <c r="FE629" s="5"/>
      <c r="FF629" s="24" t="str">
        <f>IF(FE629&gt;0,WORKDAY(FB629,10),"-")</f>
        <v>-</v>
      </c>
      <c r="FG629" s="24" t="str">
        <f>IF(FE629&gt;0,WORKDAY(FC629,10),"-")</f>
        <v>-</v>
      </c>
      <c r="FH629" s="5"/>
      <c r="FI629" s="5"/>
      <c r="FJ629" s="34"/>
      <c r="FK629" s="24">
        <f t="shared" ref="FK629:FK632" si="622">WORKDAY(FB629,20)</f>
        <v>44281</v>
      </c>
      <c r="FL629" s="24">
        <f>FK629</f>
        <v>44281</v>
      </c>
      <c r="FM629" s="5"/>
      <c r="FN629" s="5"/>
      <c r="FO629" s="24" t="str">
        <f>IF(FN629&gt;0,WORKDAY(FK629,10),"-")</f>
        <v>-</v>
      </c>
      <c r="FP629" s="24" t="str">
        <f>IF(FN629&gt;0,WORKDAY(FL629,10),"-")</f>
        <v>-</v>
      </c>
      <c r="FQ629" s="5"/>
      <c r="FR629" s="5"/>
      <c r="FS629" s="54"/>
      <c r="FT629" s="24">
        <f t="shared" ref="FT629:FT632" si="623">WORKDAY(FK629,20)</f>
        <v>44309</v>
      </c>
      <c r="FU629" s="24">
        <f>FT629</f>
        <v>44309</v>
      </c>
      <c r="FV629" s="5"/>
      <c r="FW629" s="5"/>
      <c r="FX629" s="24" t="str">
        <f>IF(FW629&gt;0,WORKDAY(FT629,10),"-")</f>
        <v>-</v>
      </c>
      <c r="FY629" s="24" t="str">
        <f>IF(FW629&gt;0,WORKDAY(FU629,10),"-")</f>
        <v>-</v>
      </c>
      <c r="FZ629" s="5"/>
      <c r="GA629" s="5"/>
      <c r="GB629" s="54"/>
      <c r="GC629" s="54"/>
      <c r="GD629" s="54"/>
      <c r="GE629" s="54"/>
      <c r="GF629" s="54"/>
      <c r="GG629" s="54"/>
      <c r="GH629" s="54"/>
      <c r="GI629" s="54"/>
      <c r="GJ629" s="54"/>
      <c r="GK629" s="54"/>
      <c r="GL629" s="54"/>
      <c r="GM629" s="54"/>
      <c r="GN629" s="54"/>
      <c r="GO629" s="54"/>
      <c r="GP629" s="54"/>
      <c r="GQ629" s="54"/>
      <c r="GR629" s="54"/>
      <c r="GS629" s="54"/>
      <c r="GT629" s="54"/>
      <c r="GU629" s="54"/>
      <c r="GV629" s="54"/>
      <c r="GW629" s="54"/>
      <c r="GX629" s="54"/>
      <c r="GY629" s="54"/>
      <c r="GZ629" s="193"/>
      <c r="HA629" s="54"/>
      <c r="HB629" s="54"/>
      <c r="HC629" s="54"/>
      <c r="HD629" s="34">
        <f t="shared" ca="1" si="603"/>
        <v>1</v>
      </c>
      <c r="HE629" s="25">
        <f t="shared" si="588"/>
        <v>0</v>
      </c>
      <c r="HF629" s="25">
        <f t="shared" ca="1" si="589"/>
        <v>1.5197568389057751E-3</v>
      </c>
      <c r="HG629" s="25">
        <f t="shared" si="590"/>
        <v>0</v>
      </c>
      <c r="HH629" s="25">
        <f t="shared" ca="1" si="591"/>
        <v>2.012072434607646E-3</v>
      </c>
      <c r="HI629" s="25"/>
      <c r="HJ629" s="25"/>
      <c r="HK629" s="5"/>
      <c r="HL629" s="24" t="str">
        <f t="shared" ref="HL629:HL644" ca="1" si="624">IF(BK629&gt;0,IF(DC629&gt;0,DB629,IF(CT629&gt;0,CS629,IF(BM629&gt;0,BL629,"-"))),"-")</f>
        <v>-</v>
      </c>
      <c r="HM629" s="6"/>
      <c r="HO629" s="204" t="str">
        <f t="shared" si="604"/>
        <v>не выгружено A1</v>
      </c>
      <c r="HP629" s="204" t="str">
        <f t="shared" si="605"/>
        <v>не выгружено 00</v>
      </c>
      <c r="HQ629" s="182" t="str">
        <f t="shared" si="606"/>
        <v>не выгружено A1</v>
      </c>
      <c r="HR629" s="182" t="str">
        <f t="shared" si="607"/>
        <v>не выгружено A1</v>
      </c>
      <c r="HS629" s="182" t="b">
        <f t="shared" si="608"/>
        <v>0</v>
      </c>
      <c r="HT629" s="182" t="str">
        <f t="shared" si="609"/>
        <v>не выгружено A1</v>
      </c>
      <c r="HU629" s="182" t="str">
        <f t="shared" si="610"/>
        <v>не выгружено A1</v>
      </c>
      <c r="HV629" s="191" t="str">
        <f t="shared" si="611"/>
        <v>не выгружено A1</v>
      </c>
      <c r="HW629" s="184" t="str">
        <f t="shared" si="612"/>
        <v>не выгружено A1</v>
      </c>
      <c r="HX629" s="191" t="str">
        <f t="shared" si="613"/>
        <v>не выгружено A1</v>
      </c>
      <c r="HY629" s="183"/>
      <c r="HZ629" s="182" t="str">
        <f t="shared" si="614"/>
        <v>не выгружено</v>
      </c>
      <c r="IA629" s="182" t="str">
        <f t="shared" si="615"/>
        <v>A1</v>
      </c>
      <c r="IB629" s="182" t="str">
        <f t="shared" si="616"/>
        <v>не выгружено</v>
      </c>
      <c r="IC629" s="182" t="str">
        <f t="shared" si="617"/>
        <v>A1</v>
      </c>
      <c r="ID629" s="182" t="str">
        <f t="shared" si="618"/>
        <v>A1</v>
      </c>
      <c r="IE629" s="185" t="str">
        <f t="shared" si="619"/>
        <v>выгрузить A1</v>
      </c>
      <c r="IF629" s="135" t="s">
        <v>705</v>
      </c>
      <c r="IG629" s="181">
        <v>1</v>
      </c>
    </row>
    <row r="630" spans="1:289" s="57" customFormat="1" ht="42.75" hidden="1" customHeight="1">
      <c r="A630" s="6"/>
      <c r="B630" s="19" t="s">
        <v>156</v>
      </c>
      <c r="C630" s="19" t="s">
        <v>157</v>
      </c>
      <c r="D630" s="5"/>
      <c r="E630" s="5"/>
      <c r="F630" s="5"/>
      <c r="G630" s="5"/>
      <c r="H630" s="5" t="s">
        <v>727</v>
      </c>
      <c r="I630" s="5" t="s">
        <v>736</v>
      </c>
      <c r="J630" s="5"/>
      <c r="K630" s="5"/>
      <c r="L630" s="5"/>
      <c r="M630" s="5"/>
      <c r="N630" s="5"/>
      <c r="O630" s="5"/>
      <c r="P630" s="5" t="s">
        <v>375</v>
      </c>
      <c r="Q630" s="5" t="s">
        <v>376</v>
      </c>
      <c r="R630" s="5" t="s">
        <v>206</v>
      </c>
      <c r="S630" s="5" t="s">
        <v>360</v>
      </c>
      <c r="T630" s="5" t="s">
        <v>361</v>
      </c>
      <c r="U630" s="5" t="s">
        <v>158</v>
      </c>
      <c r="V630" s="5"/>
      <c r="W630" s="19" t="str">
        <f>CONCATENATE(X630,"-",Y630,"-",Z630,AA630,,AB630,"-",AC630)</f>
        <v>0-54-JDWC-1704</v>
      </c>
      <c r="X630" s="19">
        <v>0</v>
      </c>
      <c r="Y630" s="19">
        <v>54</v>
      </c>
      <c r="Z630" s="19" t="s">
        <v>302</v>
      </c>
      <c r="AA630" s="19" t="s">
        <v>313</v>
      </c>
      <c r="AB630" s="19"/>
      <c r="AC630" s="19" t="s">
        <v>764</v>
      </c>
      <c r="AD630" s="5"/>
      <c r="AE630" s="19">
        <v>4</v>
      </c>
      <c r="AF630" s="19" t="s">
        <v>194</v>
      </c>
      <c r="AG630" s="19" t="s">
        <v>165</v>
      </c>
      <c r="AH630" s="19" t="s">
        <v>156</v>
      </c>
      <c r="AI630" s="19" t="s">
        <v>635</v>
      </c>
      <c r="AJ630" s="5"/>
      <c r="AK630" s="5"/>
      <c r="AL630" s="5" t="s">
        <v>120</v>
      </c>
      <c r="AM630" s="5"/>
      <c r="AN630" s="5" t="s">
        <v>168</v>
      </c>
      <c r="AO630" s="5" t="str">
        <f>CONCATENATE("0055-",B630,"-",C630,"-","4",".",AE630,".",AF630,".",AG630,".",AH630,"-",AL630,".",AN630,"-",AI630)</f>
        <v>0055-CPC-GA1-4.4.0.00.CPC-ATH1.SP-7001</v>
      </c>
      <c r="AP630" s="5" t="str">
        <f>CONCATENATE("0055-",B630,"-",C630,"-","4",".",AE630,".",AF630,".",AG630,".",AH630,"-",AL630,"-",AN630,"-",AI630,"_",BD630,"_",U630)</f>
        <v>0055-CPC-GA1-4.4.0.00.CPC-ATH1-SP-7001_-_ER</v>
      </c>
      <c r="AQ630" s="13" t="s">
        <v>540</v>
      </c>
      <c r="AR630" s="13" t="s">
        <v>539</v>
      </c>
      <c r="AS630" s="13"/>
      <c r="AT630" s="13"/>
      <c r="AU630" s="13" t="s">
        <v>319</v>
      </c>
      <c r="AV630" s="13" t="s">
        <v>334</v>
      </c>
      <c r="AW630" s="13" t="str">
        <f>CONCATENATE(AQ630," ",AS630,CHAR(10),W630,CHAR(10),AU630)</f>
        <v>DCS AWS cabinet 
0-54-JDWC-1704
List of elements</v>
      </c>
      <c r="AX630" s="13" t="str">
        <f>CONCATENATE(AR630," ",AT630,CHAR(10),W630,CHAR(10),AV630)</f>
        <v>Шкаф рабочих станций РСУ 
0-54-JDWC-1704
Перечень элементов</v>
      </c>
      <c r="AY630" s="5"/>
      <c r="AZ630" s="5" t="s">
        <v>490</v>
      </c>
      <c r="BA630" s="5" t="s">
        <v>489</v>
      </c>
      <c r="BB630" s="5" t="str">
        <f>IF(FW630&gt;0,"02",IF(FN630&gt;0,"01",IF(FE630&gt;0,"00",IF(EM630&gt;0,"G1",IF(ED630&gt;0,"F1",IF(DU630&gt;0,"E1",IF(DL630&gt;0,"D1",IF(DC630&gt;0,"C1",IF(CT630&gt;0,"B1",IF(BM630&gt;0,"A1","-"))))))))))</f>
        <v>-</v>
      </c>
      <c r="BC630" s="167" t="str">
        <f t="shared" si="620"/>
        <v>-</v>
      </c>
      <c r="BD630" s="5" t="str">
        <f t="shared" si="621"/>
        <v>-</v>
      </c>
      <c r="BE630" s="5"/>
      <c r="BF630" s="5"/>
      <c r="BG630" s="12"/>
      <c r="BH630" s="5"/>
      <c r="BI630" s="5"/>
      <c r="BJ630" s="54">
        <f>FB630-(28+15)</f>
        <v>44212</v>
      </c>
      <c r="BK630" s="54">
        <f ca="1">IF(BM630&gt;0,BL630,IF(BJ630&lt;TODAY(),WORKDAY(TODAY(),10),BJ630))</f>
        <v>44294</v>
      </c>
      <c r="BL630" s="54"/>
      <c r="BM630" s="5"/>
      <c r="BN630" s="167"/>
      <c r="BO630" s="167"/>
      <c r="BP630" s="167"/>
      <c r="BQ630" s="167"/>
      <c r="BR630" s="157"/>
      <c r="BS630" s="157"/>
      <c r="BT630" s="157"/>
      <c r="BU630" s="157"/>
      <c r="BV630" s="157"/>
      <c r="BW630" s="147"/>
      <c r="BX630" s="147"/>
      <c r="BY630" s="147"/>
      <c r="BZ630" s="147"/>
      <c r="CA630" s="147"/>
      <c r="CB630" s="125"/>
      <c r="CC630" s="125"/>
      <c r="CD630" s="125"/>
      <c r="CE630" s="125"/>
      <c r="CF630" s="125"/>
      <c r="CG630" s="125"/>
      <c r="CH630" s="125"/>
      <c r="CI630" s="125"/>
      <c r="CJ630" s="125"/>
      <c r="CK630" s="125"/>
      <c r="CL630" s="24">
        <f>WORKDAY(BJ630,20)</f>
        <v>44239</v>
      </c>
      <c r="CM630" s="24" t="str">
        <f>IF(BM630&gt;0,WORKDAY(BK630,10),"-")</f>
        <v>-</v>
      </c>
      <c r="CN630" s="54"/>
      <c r="CO630" s="117"/>
      <c r="CP630" s="34"/>
      <c r="CQ630" s="24">
        <f>WORKDAY(CL630,10)</f>
        <v>44253</v>
      </c>
      <c r="CR630" s="24" t="str">
        <f>IF(CO630&gt;0,WORKDAY(CM630,10),"-")</f>
        <v>-</v>
      </c>
      <c r="CS630" s="54"/>
      <c r="CT630" s="5"/>
      <c r="CU630" s="24" t="str">
        <f>IF(CT630&gt;0,WORKDAY(CQ630,10),"-")</f>
        <v>-</v>
      </c>
      <c r="CV630" s="24" t="str">
        <f>IF(CT630&gt;0,WORKDAY(CR630,10),"-")</f>
        <v>-</v>
      </c>
      <c r="CW630" s="54"/>
      <c r="CX630" s="5"/>
      <c r="CY630" s="34"/>
      <c r="CZ630" s="24" t="str">
        <f>IF(CX630&gt;0,WORKDAY(CU630,10),"-")</f>
        <v>-</v>
      </c>
      <c r="DA630" s="24" t="str">
        <f>IF(CX630&gt;0,WORKDAY(CV630,10),"-")</f>
        <v>-</v>
      </c>
      <c r="DB630" s="24"/>
      <c r="DC630" s="5"/>
      <c r="DD630" s="24" t="str">
        <f>IF(DC630&gt;0,WORKDAY(CZ630,10),"-")</f>
        <v>-</v>
      </c>
      <c r="DE630" s="24" t="str">
        <f>IF(DC630&gt;0,WORKDAY(DA630,10),"-")</f>
        <v>-</v>
      </c>
      <c r="DF630" s="5"/>
      <c r="DG630" s="5"/>
      <c r="DH630" s="54"/>
      <c r="DI630" s="24" t="str">
        <f>IF(DG630&gt;0,WORKDAY(DD630,10),"-")</f>
        <v>-</v>
      </c>
      <c r="DJ630" s="24" t="str">
        <f>IF(DG630&gt;0,WORKDAY(DE630,10),"-")</f>
        <v>-</v>
      </c>
      <c r="DK630" s="5"/>
      <c r="DL630" s="5"/>
      <c r="DM630" s="24" t="str">
        <f>IF(DL630&gt;0,WORKDAY(DI630,10),"-")</f>
        <v>-</v>
      </c>
      <c r="DN630" s="24" t="str">
        <f>IF(DL630&gt;0,WORKDAY(DJ630,10),"-")</f>
        <v>-</v>
      </c>
      <c r="DO630" s="5"/>
      <c r="DP630" s="5"/>
      <c r="DQ630" s="54"/>
      <c r="DR630" s="24" t="str">
        <f>IF(DP630&gt;0,WORKDAY(DM630,10),"-")</f>
        <v>-</v>
      </c>
      <c r="DS630" s="24" t="str">
        <f>IF(DP630&gt;0,WORKDAY(DN630,10),"-")</f>
        <v>-</v>
      </c>
      <c r="DT630" s="5"/>
      <c r="DU630" s="5"/>
      <c r="DV630" s="24" t="str">
        <f>IF(DU630&gt;0,WORKDAY(DR630,10),"-")</f>
        <v>-</v>
      </c>
      <c r="DW630" s="24" t="str">
        <f>IF(DU630&gt;0,WORKDAY(DS630,10),"-")</f>
        <v>-</v>
      </c>
      <c r="DX630" s="5"/>
      <c r="DY630" s="5"/>
      <c r="DZ630" s="54"/>
      <c r="EA630" s="24" t="str">
        <f>IF(DY630&gt;0,WORKDAY(DV630,10),"-")</f>
        <v>-</v>
      </c>
      <c r="EB630" s="24" t="str">
        <f>IF(DY630&gt;0,WORKDAY(DW630,10),"-")</f>
        <v>-</v>
      </c>
      <c r="EC630" s="5"/>
      <c r="ED630" s="5"/>
      <c r="EE630" s="24" t="str">
        <f>IF(ED630&gt;0,WORKDAY(EA630,10),"-")</f>
        <v>-</v>
      </c>
      <c r="EF630" s="24" t="str">
        <f>IF(ED630&gt;0,WORKDAY(EB630,10),"-")</f>
        <v>-</v>
      </c>
      <c r="EG630" s="5"/>
      <c r="EH630" s="5"/>
      <c r="EI630" s="54"/>
      <c r="EJ630" s="24" t="str">
        <f>IF(EH630&gt;0,WORKDAY(EE630,10),"-")</f>
        <v>-</v>
      </c>
      <c r="EK630" s="24" t="str">
        <f>IF(EH630&gt;0,WORKDAY(EF630,10),"-")</f>
        <v>-</v>
      </c>
      <c r="EL630" s="5"/>
      <c r="EM630" s="5"/>
      <c r="EN630" s="24" t="str">
        <f>IF(EM630&gt;0,WORKDAY(EJ630,10),"-")</f>
        <v>-</v>
      </c>
      <c r="EO630" s="24" t="str">
        <f>IF(EM630&gt;0,WORKDAY(EK630,10),"-")</f>
        <v>-</v>
      </c>
      <c r="EP630" s="5"/>
      <c r="EQ630" s="5"/>
      <c r="ER630" s="54"/>
      <c r="ES630" s="54"/>
      <c r="ET630" s="54"/>
      <c r="EU630" s="54"/>
      <c r="EV630" s="54"/>
      <c r="EW630" s="24"/>
      <c r="EX630" s="24"/>
      <c r="EY630" s="167"/>
      <c r="EZ630" s="167"/>
      <c r="FA630" s="193"/>
      <c r="FB630" s="24">
        <v>44255</v>
      </c>
      <c r="FC630" s="24">
        <f ca="1">IF(BK630&gt;0,IF(DC630&gt;0,WORKDAY(DB630,20),IF(CT630&gt;0,WORKDAY(CS630,30),IF(CO630&gt;0,WORKDAY(CN630,40),FB630))),"-")</f>
        <v>44255</v>
      </c>
      <c r="FD630" s="5"/>
      <c r="FE630" s="5"/>
      <c r="FF630" s="24" t="str">
        <f>IF(FE630&gt;0,WORKDAY(FB630,10),"-")</f>
        <v>-</v>
      </c>
      <c r="FG630" s="24" t="str">
        <f>IF(FE630&gt;0,WORKDAY(FC630,10),"-")</f>
        <v>-</v>
      </c>
      <c r="FH630" s="167"/>
      <c r="FI630" s="167"/>
      <c r="FJ630" s="175"/>
      <c r="FK630" s="24">
        <f t="shared" si="622"/>
        <v>44281</v>
      </c>
      <c r="FL630" s="24">
        <f>FK630</f>
        <v>44281</v>
      </c>
      <c r="FM630" s="5"/>
      <c r="FN630" s="5"/>
      <c r="FO630" s="24" t="str">
        <f>IF(FN630&gt;0,WORKDAY(FK630,10),"-")</f>
        <v>-</v>
      </c>
      <c r="FP630" s="24" t="str">
        <f>IF(FN630&gt;0,WORKDAY(FL630,10),"-")</f>
        <v>-</v>
      </c>
      <c r="FQ630" s="5"/>
      <c r="FR630" s="5"/>
      <c r="FS630" s="54"/>
      <c r="FT630" s="24">
        <f t="shared" si="623"/>
        <v>44309</v>
      </c>
      <c r="FU630" s="24">
        <f>FT630</f>
        <v>44309</v>
      </c>
      <c r="FV630" s="5"/>
      <c r="FW630" s="5"/>
      <c r="FX630" s="24" t="str">
        <f>IF(FW630&gt;0,WORKDAY(FT630,10),"-")</f>
        <v>-</v>
      </c>
      <c r="FY630" s="24" t="str">
        <f>IF(FW630&gt;0,WORKDAY(FU630,10),"-")</f>
        <v>-</v>
      </c>
      <c r="FZ630" s="5"/>
      <c r="GA630" s="5"/>
      <c r="GB630" s="54"/>
      <c r="GC630" s="54"/>
      <c r="GD630" s="54"/>
      <c r="GE630" s="54"/>
      <c r="GF630" s="54"/>
      <c r="GG630" s="54"/>
      <c r="GH630" s="54"/>
      <c r="GI630" s="54"/>
      <c r="GJ630" s="54"/>
      <c r="GK630" s="54"/>
      <c r="GL630" s="54"/>
      <c r="GM630" s="54"/>
      <c r="GN630" s="54"/>
      <c r="GO630" s="54"/>
      <c r="GP630" s="54"/>
      <c r="GQ630" s="54"/>
      <c r="GR630" s="54"/>
      <c r="GS630" s="54"/>
      <c r="GT630" s="54"/>
      <c r="GU630" s="54"/>
      <c r="GV630" s="54"/>
      <c r="GW630" s="54"/>
      <c r="GX630" s="54"/>
      <c r="GY630" s="54"/>
      <c r="GZ630" s="193"/>
      <c r="HA630" s="54"/>
      <c r="HB630" s="54"/>
      <c r="HC630" s="54"/>
      <c r="HD630" s="34">
        <f t="shared" ca="1" si="603"/>
        <v>1</v>
      </c>
      <c r="HE630" s="25">
        <f t="shared" si="588"/>
        <v>0</v>
      </c>
      <c r="HF630" s="25">
        <f t="shared" ca="1" si="589"/>
        <v>1.5197568389057751E-3</v>
      </c>
      <c r="HG630" s="25">
        <f t="shared" si="590"/>
        <v>0</v>
      </c>
      <c r="HH630" s="25">
        <f t="shared" ca="1" si="591"/>
        <v>2.012072434607646E-3</v>
      </c>
      <c r="HI630" s="25"/>
      <c r="HJ630" s="25"/>
      <c r="HK630" s="5"/>
      <c r="HL630" s="24" t="str">
        <f t="shared" ca="1" si="624"/>
        <v>-</v>
      </c>
      <c r="HM630" s="6"/>
      <c r="HO630" s="204" t="str">
        <f t="shared" si="604"/>
        <v>не выгружено A1</v>
      </c>
      <c r="HP630" s="204" t="str">
        <f t="shared" si="605"/>
        <v>не выгружено 00</v>
      </c>
      <c r="HQ630" s="182" t="str">
        <f t="shared" si="606"/>
        <v>не выгружено A1</v>
      </c>
      <c r="HR630" s="182" t="str">
        <f t="shared" si="607"/>
        <v>не выгружено A1</v>
      </c>
      <c r="HS630" s="182" t="b">
        <f t="shared" si="608"/>
        <v>0</v>
      </c>
      <c r="HT630" s="182" t="str">
        <f t="shared" si="609"/>
        <v>не выгружено A1</v>
      </c>
      <c r="HU630" s="182" t="str">
        <f t="shared" si="610"/>
        <v>не выгружено A1</v>
      </c>
      <c r="HV630" s="191" t="str">
        <f t="shared" si="611"/>
        <v>не выгружено A1</v>
      </c>
      <c r="HW630" s="184" t="str">
        <f t="shared" si="612"/>
        <v>не выгружено A1</v>
      </c>
      <c r="HX630" s="191" t="str">
        <f t="shared" si="613"/>
        <v>не выгружено A1</v>
      </c>
      <c r="HY630" s="183"/>
      <c r="HZ630" s="182" t="str">
        <f t="shared" si="614"/>
        <v>не выгружено</v>
      </c>
      <c r="IA630" s="182" t="str">
        <f t="shared" si="615"/>
        <v>A1</v>
      </c>
      <c r="IB630" s="182" t="str">
        <f t="shared" si="616"/>
        <v>не выгружено</v>
      </c>
      <c r="IC630" s="182" t="str">
        <f t="shared" si="617"/>
        <v>A1</v>
      </c>
      <c r="ID630" s="182" t="str">
        <f t="shared" si="618"/>
        <v>A1</v>
      </c>
      <c r="IE630" s="185" t="str">
        <f t="shared" si="619"/>
        <v>выгрузить A1</v>
      </c>
      <c r="IF630" s="135" t="s">
        <v>705</v>
      </c>
      <c r="IG630" s="181">
        <v>1</v>
      </c>
    </row>
    <row r="631" spans="1:289" s="57" customFormat="1" ht="42.75" hidden="1" customHeight="1">
      <c r="A631" s="6"/>
      <c r="B631" s="19" t="s">
        <v>156</v>
      </c>
      <c r="C631" s="19" t="s">
        <v>157</v>
      </c>
      <c r="D631" s="5"/>
      <c r="E631" s="5"/>
      <c r="F631" s="5"/>
      <c r="G631" s="5"/>
      <c r="H631" s="5" t="s">
        <v>727</v>
      </c>
      <c r="I631" s="5" t="s">
        <v>736</v>
      </c>
      <c r="J631" s="5"/>
      <c r="K631" s="5"/>
      <c r="L631" s="5"/>
      <c r="M631" s="5"/>
      <c r="N631" s="5"/>
      <c r="O631" s="5"/>
      <c r="P631" s="5" t="s">
        <v>375</v>
      </c>
      <c r="Q631" s="5" t="s">
        <v>376</v>
      </c>
      <c r="R631" s="5" t="s">
        <v>206</v>
      </c>
      <c r="S631" s="5" t="s">
        <v>360</v>
      </c>
      <c r="T631" s="5" t="s">
        <v>361</v>
      </c>
      <c r="U631" s="5" t="s">
        <v>158</v>
      </c>
      <c r="V631" s="5"/>
      <c r="W631" s="19" t="str">
        <f>CONCATENATE(X631,"-",Y631,"-",Z631,AA631,,AB631,"-",AC631)</f>
        <v>0-54-JDWC-1704</v>
      </c>
      <c r="X631" s="19">
        <v>0</v>
      </c>
      <c r="Y631" s="19">
        <v>54</v>
      </c>
      <c r="Z631" s="19" t="s">
        <v>302</v>
      </c>
      <c r="AA631" s="19" t="s">
        <v>313</v>
      </c>
      <c r="AB631" s="19"/>
      <c r="AC631" s="19" t="s">
        <v>764</v>
      </c>
      <c r="AD631" s="5"/>
      <c r="AE631" s="19">
        <v>4</v>
      </c>
      <c r="AF631" s="19" t="s">
        <v>194</v>
      </c>
      <c r="AG631" s="19" t="s">
        <v>165</v>
      </c>
      <c r="AH631" s="19" t="s">
        <v>156</v>
      </c>
      <c r="AI631" s="19" t="s">
        <v>635</v>
      </c>
      <c r="AJ631" s="5"/>
      <c r="AK631" s="5"/>
      <c r="AL631" s="5" t="s">
        <v>120</v>
      </c>
      <c r="AM631" s="5"/>
      <c r="AN631" s="5" t="s">
        <v>169</v>
      </c>
      <c r="AO631" s="5" t="str">
        <f>CONCATENATE("0055-",B631,"-",C631,"-","4",".",AE631,".",AF631,".",AG631,".",AH631,"-",AL631,".",AN631,"-",AI631)</f>
        <v>0055-CPC-GA1-4.4.0.00.CPC-ATH1.V0-7001</v>
      </c>
      <c r="AP631" s="5" t="str">
        <f>CONCATENATE("0055-",B631,"-",C631,"-","4",".",AE631,".",AF631,".",AG631,".",AH631,"-",AL631,"-",AN631,"-",AI631,"_",BD631,"_",U631)</f>
        <v>0055-CPC-GA1-4.4.0.00.CPC-ATH1-V0-7001_-_ER</v>
      </c>
      <c r="AQ631" s="13" t="s">
        <v>540</v>
      </c>
      <c r="AR631" s="13" t="s">
        <v>539</v>
      </c>
      <c r="AS631" s="13"/>
      <c r="AT631" s="13"/>
      <c r="AU631" s="13" t="s">
        <v>320</v>
      </c>
      <c r="AV631" s="13" t="s">
        <v>335</v>
      </c>
      <c r="AW631" s="13" t="str">
        <f>CONCATENATE(AQ631," ",AS631,CHAR(10),W631,CHAR(10),AU631)</f>
        <v>DCS AWS cabinet 
0-54-JDWC-1704
General view drawings</v>
      </c>
      <c r="AX631" s="13" t="str">
        <f>CONCATENATE(AR631," ",AT631,CHAR(10),W631,CHAR(10),AV631)</f>
        <v>Шкаф рабочих станций РСУ 
0-54-JDWC-1704
Чертеж общего вида</v>
      </c>
      <c r="AY631" s="5"/>
      <c r="AZ631" s="5" t="s">
        <v>490</v>
      </c>
      <c r="BA631" s="5" t="s">
        <v>489</v>
      </c>
      <c r="BB631" s="5" t="str">
        <f>IF(FW631&gt;0,"02",IF(FN631&gt;0,"01",IF(FE631&gt;0,"00",IF(EM631&gt;0,"G1",IF(ED631&gt;0,"F1",IF(DU631&gt;0,"E1",IF(DL631&gt;0,"D1",IF(DC631&gt;0,"C1",IF(CT631&gt;0,"B1",IF(BM631&gt;0,"A1","-"))))))))))</f>
        <v>-</v>
      </c>
      <c r="BC631" s="167" t="str">
        <f t="shared" si="620"/>
        <v>-</v>
      </c>
      <c r="BD631" s="5" t="str">
        <f t="shared" si="621"/>
        <v>-</v>
      </c>
      <c r="BE631" s="5"/>
      <c r="BF631" s="5"/>
      <c r="BG631" s="12"/>
      <c r="BH631" s="5"/>
      <c r="BI631" s="5"/>
      <c r="BJ631" s="54">
        <f>FB631-(28+15)</f>
        <v>44212</v>
      </c>
      <c r="BK631" s="54">
        <f ca="1">IF(BM631&gt;0,BL631,IF(BJ631&lt;TODAY(),WORKDAY(TODAY(),10),BJ631))</f>
        <v>44294</v>
      </c>
      <c r="BL631" s="54"/>
      <c r="BM631" s="5"/>
      <c r="BN631" s="167"/>
      <c r="BO631" s="167"/>
      <c r="BP631" s="167"/>
      <c r="BQ631" s="167"/>
      <c r="BR631" s="157"/>
      <c r="BS631" s="157"/>
      <c r="BT631" s="157"/>
      <c r="BU631" s="157"/>
      <c r="BV631" s="157"/>
      <c r="BW631" s="147"/>
      <c r="BX631" s="147"/>
      <c r="BY631" s="147"/>
      <c r="BZ631" s="147"/>
      <c r="CA631" s="147"/>
      <c r="CB631" s="125"/>
      <c r="CC631" s="125"/>
      <c r="CD631" s="125"/>
      <c r="CE631" s="125"/>
      <c r="CF631" s="125"/>
      <c r="CG631" s="125"/>
      <c r="CH631" s="125"/>
      <c r="CI631" s="125"/>
      <c r="CJ631" s="125"/>
      <c r="CK631" s="125"/>
      <c r="CL631" s="24">
        <f>WORKDAY(BJ631,20)</f>
        <v>44239</v>
      </c>
      <c r="CM631" s="24" t="str">
        <f>IF(BM631&gt;0,WORKDAY(BK631,10),"-")</f>
        <v>-</v>
      </c>
      <c r="CN631" s="54"/>
      <c r="CO631" s="117"/>
      <c r="CP631" s="34"/>
      <c r="CQ631" s="24">
        <f>WORKDAY(CL631,10)</f>
        <v>44253</v>
      </c>
      <c r="CR631" s="24" t="str">
        <f>IF(CO631&gt;0,WORKDAY(CM631,10),"-")</f>
        <v>-</v>
      </c>
      <c r="CS631" s="54"/>
      <c r="CT631" s="5"/>
      <c r="CU631" s="24" t="str">
        <f>IF(CT631&gt;0,WORKDAY(CQ631,10),"-")</f>
        <v>-</v>
      </c>
      <c r="CV631" s="24" t="str">
        <f>IF(CT631&gt;0,WORKDAY(CR631,10),"-")</f>
        <v>-</v>
      </c>
      <c r="CW631" s="54"/>
      <c r="CX631" s="5"/>
      <c r="CY631" s="34"/>
      <c r="CZ631" s="24" t="str">
        <f>IF(CX631&gt;0,WORKDAY(CU631,10),"-")</f>
        <v>-</v>
      </c>
      <c r="DA631" s="24" t="str">
        <f>IF(CX631&gt;0,WORKDAY(CV631,10),"-")</f>
        <v>-</v>
      </c>
      <c r="DB631" s="24"/>
      <c r="DC631" s="5"/>
      <c r="DD631" s="24" t="str">
        <f>IF(DC631&gt;0,WORKDAY(CZ631,10),"-")</f>
        <v>-</v>
      </c>
      <c r="DE631" s="24" t="str">
        <f>IF(DC631&gt;0,WORKDAY(DA631,10),"-")</f>
        <v>-</v>
      </c>
      <c r="DF631" s="5"/>
      <c r="DG631" s="5"/>
      <c r="DH631" s="54"/>
      <c r="DI631" s="24" t="str">
        <f>IF(DG631&gt;0,WORKDAY(DD631,10),"-")</f>
        <v>-</v>
      </c>
      <c r="DJ631" s="24" t="str">
        <f>IF(DG631&gt;0,WORKDAY(DE631,10),"-")</f>
        <v>-</v>
      </c>
      <c r="DK631" s="5"/>
      <c r="DL631" s="5"/>
      <c r="DM631" s="24" t="str">
        <f>IF(DL631&gt;0,WORKDAY(DI631,10),"-")</f>
        <v>-</v>
      </c>
      <c r="DN631" s="24" t="str">
        <f>IF(DL631&gt;0,WORKDAY(DJ631,10),"-")</f>
        <v>-</v>
      </c>
      <c r="DO631" s="5"/>
      <c r="DP631" s="5"/>
      <c r="DQ631" s="54"/>
      <c r="DR631" s="24" t="str">
        <f>IF(DP631&gt;0,WORKDAY(DM631,10),"-")</f>
        <v>-</v>
      </c>
      <c r="DS631" s="24" t="str">
        <f>IF(DP631&gt;0,WORKDAY(DN631,10),"-")</f>
        <v>-</v>
      </c>
      <c r="DT631" s="5"/>
      <c r="DU631" s="5"/>
      <c r="DV631" s="24" t="str">
        <f>IF(DU631&gt;0,WORKDAY(DR631,10),"-")</f>
        <v>-</v>
      </c>
      <c r="DW631" s="24" t="str">
        <f>IF(DU631&gt;0,WORKDAY(DS631,10),"-")</f>
        <v>-</v>
      </c>
      <c r="DX631" s="5"/>
      <c r="DY631" s="5"/>
      <c r="DZ631" s="54"/>
      <c r="EA631" s="24" t="str">
        <f>IF(DY631&gt;0,WORKDAY(DV631,10),"-")</f>
        <v>-</v>
      </c>
      <c r="EB631" s="24" t="str">
        <f>IF(DY631&gt;0,WORKDAY(DW631,10),"-")</f>
        <v>-</v>
      </c>
      <c r="EC631" s="5"/>
      <c r="ED631" s="5"/>
      <c r="EE631" s="24" t="str">
        <f>IF(ED631&gt;0,WORKDAY(EA631,10),"-")</f>
        <v>-</v>
      </c>
      <c r="EF631" s="24" t="str">
        <f>IF(ED631&gt;0,WORKDAY(EB631,10),"-")</f>
        <v>-</v>
      </c>
      <c r="EG631" s="5"/>
      <c r="EH631" s="5"/>
      <c r="EI631" s="54"/>
      <c r="EJ631" s="24" t="str">
        <f>IF(EH631&gt;0,WORKDAY(EE631,10),"-")</f>
        <v>-</v>
      </c>
      <c r="EK631" s="24" t="str">
        <f>IF(EH631&gt;0,WORKDAY(EF631,10),"-")</f>
        <v>-</v>
      </c>
      <c r="EL631" s="5"/>
      <c r="EM631" s="5"/>
      <c r="EN631" s="24" t="str">
        <f>IF(EM631&gt;0,WORKDAY(EJ631,10),"-")</f>
        <v>-</v>
      </c>
      <c r="EO631" s="24" t="str">
        <f>IF(EM631&gt;0,WORKDAY(EK631,10),"-")</f>
        <v>-</v>
      </c>
      <c r="EP631" s="5"/>
      <c r="EQ631" s="5"/>
      <c r="ER631" s="54"/>
      <c r="ES631" s="54"/>
      <c r="ET631" s="54"/>
      <c r="EU631" s="54"/>
      <c r="EV631" s="54"/>
      <c r="EW631" s="24"/>
      <c r="EX631" s="24"/>
      <c r="EY631" s="167"/>
      <c r="EZ631" s="167"/>
      <c r="FA631" s="193"/>
      <c r="FB631" s="24">
        <v>44255</v>
      </c>
      <c r="FC631" s="24">
        <f ca="1">IF(BK631&gt;0,IF(DC631&gt;0,WORKDAY(DB631,20),IF(CT631&gt;0,WORKDAY(CS631,30),IF(CO631&gt;0,WORKDAY(CN631,40),FB631))),"-")</f>
        <v>44255</v>
      </c>
      <c r="FD631" s="5"/>
      <c r="FE631" s="5"/>
      <c r="FF631" s="24" t="str">
        <f>IF(FE631&gt;0,WORKDAY(FB631,10),"-")</f>
        <v>-</v>
      </c>
      <c r="FG631" s="24" t="str">
        <f>IF(FE631&gt;0,WORKDAY(FC631,10),"-")</f>
        <v>-</v>
      </c>
      <c r="FH631" s="167"/>
      <c r="FI631" s="167"/>
      <c r="FJ631" s="175"/>
      <c r="FK631" s="24">
        <f t="shared" si="622"/>
        <v>44281</v>
      </c>
      <c r="FL631" s="24">
        <f>FK631</f>
        <v>44281</v>
      </c>
      <c r="FM631" s="5"/>
      <c r="FN631" s="5"/>
      <c r="FO631" s="24" t="str">
        <f>IF(FN631&gt;0,WORKDAY(FK631,10),"-")</f>
        <v>-</v>
      </c>
      <c r="FP631" s="24" t="str">
        <f>IF(FN631&gt;0,WORKDAY(FL631,10),"-")</f>
        <v>-</v>
      </c>
      <c r="FQ631" s="5"/>
      <c r="FR631" s="5"/>
      <c r="FS631" s="54"/>
      <c r="FT631" s="24">
        <f t="shared" si="623"/>
        <v>44309</v>
      </c>
      <c r="FU631" s="24">
        <f>FT631</f>
        <v>44309</v>
      </c>
      <c r="FV631" s="5"/>
      <c r="FW631" s="5"/>
      <c r="FX631" s="24" t="str">
        <f>IF(FW631&gt;0,WORKDAY(FT631,10),"-")</f>
        <v>-</v>
      </c>
      <c r="FY631" s="24" t="str">
        <f>IF(FW631&gt;0,WORKDAY(FU631,10),"-")</f>
        <v>-</v>
      </c>
      <c r="FZ631" s="5"/>
      <c r="GA631" s="5"/>
      <c r="GB631" s="54"/>
      <c r="GC631" s="54"/>
      <c r="GD631" s="54"/>
      <c r="GE631" s="54"/>
      <c r="GF631" s="54"/>
      <c r="GG631" s="54"/>
      <c r="GH631" s="54"/>
      <c r="GI631" s="54"/>
      <c r="GJ631" s="54"/>
      <c r="GK631" s="54"/>
      <c r="GL631" s="54"/>
      <c r="GM631" s="54"/>
      <c r="GN631" s="54"/>
      <c r="GO631" s="54"/>
      <c r="GP631" s="54"/>
      <c r="GQ631" s="54"/>
      <c r="GR631" s="54"/>
      <c r="GS631" s="54"/>
      <c r="GT631" s="54"/>
      <c r="GU631" s="54"/>
      <c r="GV631" s="54"/>
      <c r="GW631" s="54"/>
      <c r="GX631" s="54"/>
      <c r="GY631" s="54"/>
      <c r="GZ631" s="193"/>
      <c r="HA631" s="54"/>
      <c r="HB631" s="54"/>
      <c r="HC631" s="54"/>
      <c r="HD631" s="34">
        <f t="shared" ca="1" si="603"/>
        <v>1</v>
      </c>
      <c r="HE631" s="25">
        <f t="shared" si="588"/>
        <v>0</v>
      </c>
      <c r="HF631" s="25">
        <f t="shared" ca="1" si="589"/>
        <v>1.5197568389057751E-3</v>
      </c>
      <c r="HG631" s="25">
        <f t="shared" si="590"/>
        <v>0</v>
      </c>
      <c r="HH631" s="25">
        <f t="shared" ca="1" si="591"/>
        <v>2.012072434607646E-3</v>
      </c>
      <c r="HI631" s="25"/>
      <c r="HJ631" s="25"/>
      <c r="HK631" s="5"/>
      <c r="HL631" s="24" t="str">
        <f t="shared" ca="1" si="624"/>
        <v>-</v>
      </c>
      <c r="HM631" s="6"/>
      <c r="HO631" s="204" t="str">
        <f t="shared" si="604"/>
        <v>не выгружено A1</v>
      </c>
      <c r="HP631" s="204" t="str">
        <f t="shared" si="605"/>
        <v>не выгружено 00</v>
      </c>
      <c r="HQ631" s="182" t="str">
        <f t="shared" si="606"/>
        <v>не выгружено A1</v>
      </c>
      <c r="HR631" s="182" t="str">
        <f t="shared" si="607"/>
        <v>не выгружено A1</v>
      </c>
      <c r="HS631" s="182" t="b">
        <f t="shared" si="608"/>
        <v>0</v>
      </c>
      <c r="HT631" s="182" t="str">
        <f t="shared" si="609"/>
        <v>не выгружено A1</v>
      </c>
      <c r="HU631" s="182" t="str">
        <f t="shared" si="610"/>
        <v>не выгружено A1</v>
      </c>
      <c r="HV631" s="191" t="str">
        <f t="shared" si="611"/>
        <v>не выгружено A1</v>
      </c>
      <c r="HW631" s="184" t="str">
        <f t="shared" si="612"/>
        <v>не выгружено A1</v>
      </c>
      <c r="HX631" s="191" t="str">
        <f t="shared" si="613"/>
        <v>не выгружено A1</v>
      </c>
      <c r="HY631" s="183"/>
      <c r="HZ631" s="182" t="str">
        <f t="shared" si="614"/>
        <v>не выгружено</v>
      </c>
      <c r="IA631" s="182" t="str">
        <f t="shared" si="615"/>
        <v>A1</v>
      </c>
      <c r="IB631" s="182" t="str">
        <f t="shared" si="616"/>
        <v>не выгружено</v>
      </c>
      <c r="IC631" s="182" t="str">
        <f t="shared" si="617"/>
        <v>A1</v>
      </c>
      <c r="ID631" s="182" t="str">
        <f t="shared" si="618"/>
        <v>A1</v>
      </c>
      <c r="IE631" s="185" t="str">
        <f t="shared" si="619"/>
        <v>выгрузить A1</v>
      </c>
      <c r="IF631" s="135" t="s">
        <v>705</v>
      </c>
      <c r="IG631" s="181">
        <v>1</v>
      </c>
    </row>
    <row r="632" spans="1:289" s="57" customFormat="1" ht="42.75" hidden="1" customHeight="1">
      <c r="A632" s="6"/>
      <c r="B632" s="19" t="s">
        <v>156</v>
      </c>
      <c r="C632" s="19" t="s">
        <v>157</v>
      </c>
      <c r="D632" s="5"/>
      <c r="E632" s="5"/>
      <c r="F632" s="5"/>
      <c r="G632" s="5"/>
      <c r="H632" s="5" t="s">
        <v>727</v>
      </c>
      <c r="I632" s="5" t="s">
        <v>736</v>
      </c>
      <c r="J632" s="5"/>
      <c r="K632" s="5"/>
      <c r="L632" s="5"/>
      <c r="M632" s="5"/>
      <c r="N632" s="5"/>
      <c r="O632" s="5"/>
      <c r="P632" s="5" t="s">
        <v>375</v>
      </c>
      <c r="Q632" s="5" t="s">
        <v>376</v>
      </c>
      <c r="R632" s="5" t="s">
        <v>206</v>
      </c>
      <c r="S632" s="5" t="s">
        <v>360</v>
      </c>
      <c r="T632" s="5" t="s">
        <v>361</v>
      </c>
      <c r="U632" s="5" t="s">
        <v>158</v>
      </c>
      <c r="V632" s="5"/>
      <c r="W632" s="19" t="str">
        <f>CONCATENATE(X632,"-",Y632,"-",Z632,AA632,,AB632,"-",AC632)</f>
        <v>0-54-JDWC-1704</v>
      </c>
      <c r="X632" s="19">
        <v>0</v>
      </c>
      <c r="Y632" s="19">
        <v>54</v>
      </c>
      <c r="Z632" s="19" t="s">
        <v>302</v>
      </c>
      <c r="AA632" s="19" t="s">
        <v>313</v>
      </c>
      <c r="AB632" s="19"/>
      <c r="AC632" s="19" t="s">
        <v>764</v>
      </c>
      <c r="AD632" s="5"/>
      <c r="AE632" s="19">
        <v>4</v>
      </c>
      <c r="AF632" s="19" t="s">
        <v>194</v>
      </c>
      <c r="AG632" s="19" t="s">
        <v>165</v>
      </c>
      <c r="AH632" s="19" t="s">
        <v>156</v>
      </c>
      <c r="AI632" s="19" t="s">
        <v>635</v>
      </c>
      <c r="AJ632" s="5"/>
      <c r="AK632" s="5"/>
      <c r="AL632" s="5" t="s">
        <v>120</v>
      </c>
      <c r="AM632" s="5"/>
      <c r="AN632" s="5" t="s">
        <v>170</v>
      </c>
      <c r="AO632" s="5" t="str">
        <f>CONCATENATE("0055-",B632,"-",C632,"-","4",".",AE632,".",AF632,".",AG632,".",AH632,"-",AL632,".",AN632,"-",AI632)</f>
        <v>0055-CPC-GA1-4.4.0.00.CPC-ATH1.SB-7001</v>
      </c>
      <c r="AP632" s="5" t="str">
        <f>CONCATENATE("0055-",B632,"-",C632,"-","4",".",AE632,".",AF632,".",AG632,".",AH632,"-",AL632,"-",AN632,"-",AI632,"_",BD632,"_",U632)</f>
        <v>0055-CPC-GA1-4.4.0.00.CPC-ATH1-SB-7001_-_ER</v>
      </c>
      <c r="AQ632" s="13" t="s">
        <v>540</v>
      </c>
      <c r="AR632" s="13" t="s">
        <v>539</v>
      </c>
      <c r="AS632" s="13"/>
      <c r="AT632" s="13"/>
      <c r="AU632" s="13" t="s">
        <v>321</v>
      </c>
      <c r="AV632" s="13" t="s">
        <v>336</v>
      </c>
      <c r="AW632" s="13" t="str">
        <f>CONCATENATE(AQ632," ",AS632,CHAR(10),W632,CHAR(10),AU632)</f>
        <v>DCS AWS cabinet 
0-54-JDWC-1704
Electrical circuits</v>
      </c>
      <c r="AX632" s="13" t="str">
        <f>CONCATENATE(AR632," ",AT632,CHAR(10),W632,CHAR(10),AV632)</f>
        <v>Шкаф рабочих станций РСУ 
0-54-JDWC-1704
Схема электрическая принципиальная</v>
      </c>
      <c r="AY632" s="5"/>
      <c r="AZ632" s="5" t="s">
        <v>490</v>
      </c>
      <c r="BA632" s="5" t="s">
        <v>489</v>
      </c>
      <c r="BB632" s="5" t="str">
        <f>IF(FW632&gt;0,"02",IF(FN632&gt;0,"01",IF(FE632&gt;0,"00",IF(EM632&gt;0,"G1",IF(ED632&gt;0,"F1",IF(DU632&gt;0,"E1",IF(DL632&gt;0,"D1",IF(DC632&gt;0,"C1",IF(CT632&gt;0,"B1",IF(BM632&gt;0,"A1","-"))))))))))</f>
        <v>-</v>
      </c>
      <c r="BC632" s="167" t="str">
        <f t="shared" si="620"/>
        <v>-</v>
      </c>
      <c r="BD632" s="5" t="str">
        <f t="shared" si="621"/>
        <v>-</v>
      </c>
      <c r="BE632" s="5"/>
      <c r="BF632" s="5"/>
      <c r="BG632" s="12"/>
      <c r="BH632" s="5"/>
      <c r="BI632" s="5"/>
      <c r="BJ632" s="54">
        <f>FB632-(28+15)</f>
        <v>44212</v>
      </c>
      <c r="BK632" s="54">
        <f ca="1">IF(BM632&gt;0,BL632,IF(BJ632&lt;TODAY(),WORKDAY(TODAY(),10),BJ632))</f>
        <v>44294</v>
      </c>
      <c r="BL632" s="54"/>
      <c r="BM632" s="5"/>
      <c r="BN632" s="167"/>
      <c r="BO632" s="167"/>
      <c r="BP632" s="167"/>
      <c r="BQ632" s="167"/>
      <c r="BR632" s="157"/>
      <c r="BS632" s="157"/>
      <c r="BT632" s="157"/>
      <c r="BU632" s="157"/>
      <c r="BV632" s="157"/>
      <c r="BW632" s="147"/>
      <c r="BX632" s="147"/>
      <c r="BY632" s="147"/>
      <c r="BZ632" s="147"/>
      <c r="CA632" s="147"/>
      <c r="CB632" s="125"/>
      <c r="CC632" s="125"/>
      <c r="CD632" s="125"/>
      <c r="CE632" s="125"/>
      <c r="CF632" s="125"/>
      <c r="CG632" s="125"/>
      <c r="CH632" s="125"/>
      <c r="CI632" s="125"/>
      <c r="CJ632" s="125"/>
      <c r="CK632" s="125"/>
      <c r="CL632" s="24">
        <f>WORKDAY(BJ632,20)</f>
        <v>44239</v>
      </c>
      <c r="CM632" s="24" t="str">
        <f>IF(BM632&gt;0,WORKDAY(BK632,10),"-")</f>
        <v>-</v>
      </c>
      <c r="CN632" s="54"/>
      <c r="CO632" s="117"/>
      <c r="CP632" s="34"/>
      <c r="CQ632" s="24">
        <f>WORKDAY(CL632,10)</f>
        <v>44253</v>
      </c>
      <c r="CR632" s="24" t="str">
        <f>IF(CO632&gt;0,WORKDAY(CM632,10),"-")</f>
        <v>-</v>
      </c>
      <c r="CS632" s="54"/>
      <c r="CT632" s="5"/>
      <c r="CU632" s="24" t="str">
        <f>IF(CT632&gt;0,WORKDAY(CQ632,10),"-")</f>
        <v>-</v>
      </c>
      <c r="CV632" s="24" t="str">
        <f>IF(CT632&gt;0,WORKDAY(CR632,10),"-")</f>
        <v>-</v>
      </c>
      <c r="CW632" s="54"/>
      <c r="CX632" s="5"/>
      <c r="CY632" s="34"/>
      <c r="CZ632" s="24" t="str">
        <f>IF(CX632&gt;0,WORKDAY(CU632,10),"-")</f>
        <v>-</v>
      </c>
      <c r="DA632" s="24" t="str">
        <f>IF(CX632&gt;0,WORKDAY(CV632,10),"-")</f>
        <v>-</v>
      </c>
      <c r="DB632" s="24"/>
      <c r="DC632" s="5"/>
      <c r="DD632" s="24" t="str">
        <f>IF(DC632&gt;0,WORKDAY(CZ632,10),"-")</f>
        <v>-</v>
      </c>
      <c r="DE632" s="24" t="str">
        <f>IF(DC632&gt;0,WORKDAY(DA632,10),"-")</f>
        <v>-</v>
      </c>
      <c r="DF632" s="5"/>
      <c r="DG632" s="5"/>
      <c r="DH632" s="54"/>
      <c r="DI632" s="24" t="str">
        <f>IF(DG632&gt;0,WORKDAY(DD632,10),"-")</f>
        <v>-</v>
      </c>
      <c r="DJ632" s="24" t="str">
        <f>IF(DG632&gt;0,WORKDAY(DE632,10),"-")</f>
        <v>-</v>
      </c>
      <c r="DK632" s="5"/>
      <c r="DL632" s="5"/>
      <c r="DM632" s="24" t="str">
        <f>IF(DL632&gt;0,WORKDAY(DI632,10),"-")</f>
        <v>-</v>
      </c>
      <c r="DN632" s="24" t="str">
        <f>IF(DL632&gt;0,WORKDAY(DJ632,10),"-")</f>
        <v>-</v>
      </c>
      <c r="DO632" s="5"/>
      <c r="DP632" s="5"/>
      <c r="DQ632" s="54"/>
      <c r="DR632" s="24" t="str">
        <f>IF(DP632&gt;0,WORKDAY(DM632,10),"-")</f>
        <v>-</v>
      </c>
      <c r="DS632" s="24" t="str">
        <f>IF(DP632&gt;0,WORKDAY(DN632,10),"-")</f>
        <v>-</v>
      </c>
      <c r="DT632" s="5"/>
      <c r="DU632" s="5"/>
      <c r="DV632" s="24" t="str">
        <f>IF(DU632&gt;0,WORKDAY(DR632,10),"-")</f>
        <v>-</v>
      </c>
      <c r="DW632" s="24" t="str">
        <f>IF(DU632&gt;0,WORKDAY(DS632,10),"-")</f>
        <v>-</v>
      </c>
      <c r="DX632" s="5"/>
      <c r="DY632" s="5"/>
      <c r="DZ632" s="54"/>
      <c r="EA632" s="24" t="str">
        <f>IF(DY632&gt;0,WORKDAY(DV632,10),"-")</f>
        <v>-</v>
      </c>
      <c r="EB632" s="24" t="str">
        <f>IF(DY632&gt;0,WORKDAY(DW632,10),"-")</f>
        <v>-</v>
      </c>
      <c r="EC632" s="5"/>
      <c r="ED632" s="5"/>
      <c r="EE632" s="24" t="str">
        <f>IF(ED632&gt;0,WORKDAY(EA632,10),"-")</f>
        <v>-</v>
      </c>
      <c r="EF632" s="24" t="str">
        <f>IF(ED632&gt;0,WORKDAY(EB632,10),"-")</f>
        <v>-</v>
      </c>
      <c r="EG632" s="5"/>
      <c r="EH632" s="5"/>
      <c r="EI632" s="54"/>
      <c r="EJ632" s="24" t="str">
        <f>IF(EH632&gt;0,WORKDAY(EE632,10),"-")</f>
        <v>-</v>
      </c>
      <c r="EK632" s="24" t="str">
        <f>IF(EH632&gt;0,WORKDAY(EF632,10),"-")</f>
        <v>-</v>
      </c>
      <c r="EL632" s="5"/>
      <c r="EM632" s="5"/>
      <c r="EN632" s="24" t="str">
        <f>IF(EM632&gt;0,WORKDAY(EJ632,10),"-")</f>
        <v>-</v>
      </c>
      <c r="EO632" s="24" t="str">
        <f>IF(EM632&gt;0,WORKDAY(EK632,10),"-")</f>
        <v>-</v>
      </c>
      <c r="EP632" s="5"/>
      <c r="EQ632" s="5"/>
      <c r="ER632" s="54"/>
      <c r="ES632" s="54"/>
      <c r="ET632" s="54"/>
      <c r="EU632" s="54"/>
      <c r="EV632" s="54"/>
      <c r="EW632" s="24"/>
      <c r="EX632" s="24"/>
      <c r="EY632" s="167"/>
      <c r="EZ632" s="167"/>
      <c r="FA632" s="193"/>
      <c r="FB632" s="24">
        <v>44255</v>
      </c>
      <c r="FC632" s="24">
        <f ca="1">IF(BK632&gt;0,IF(DC632&gt;0,WORKDAY(DB632,20),IF(CT632&gt;0,WORKDAY(CS632,30),IF(CO632&gt;0,WORKDAY(CN632,40),FB632))),"-")</f>
        <v>44255</v>
      </c>
      <c r="FD632" s="5"/>
      <c r="FE632" s="5"/>
      <c r="FF632" s="24" t="str">
        <f>IF(FE632&gt;0,WORKDAY(FB632,10),"-")</f>
        <v>-</v>
      </c>
      <c r="FG632" s="24" t="str">
        <f>IF(FE632&gt;0,WORKDAY(FC632,10),"-")</f>
        <v>-</v>
      </c>
      <c r="FH632" s="5"/>
      <c r="FI632" s="5"/>
      <c r="FJ632" s="34"/>
      <c r="FK632" s="24">
        <f t="shared" si="622"/>
        <v>44281</v>
      </c>
      <c r="FL632" s="24">
        <f>FK632</f>
        <v>44281</v>
      </c>
      <c r="FM632" s="5"/>
      <c r="FN632" s="5"/>
      <c r="FO632" s="24" t="str">
        <f>IF(FN632&gt;0,WORKDAY(FK632,10),"-")</f>
        <v>-</v>
      </c>
      <c r="FP632" s="24" t="str">
        <f>IF(FN632&gt;0,WORKDAY(FL632,10),"-")</f>
        <v>-</v>
      </c>
      <c r="FQ632" s="5"/>
      <c r="FR632" s="5"/>
      <c r="FS632" s="54"/>
      <c r="FT632" s="24">
        <f t="shared" si="623"/>
        <v>44309</v>
      </c>
      <c r="FU632" s="24">
        <f>FT632</f>
        <v>44309</v>
      </c>
      <c r="FV632" s="5"/>
      <c r="FW632" s="5"/>
      <c r="FX632" s="24" t="str">
        <f>IF(FW632&gt;0,WORKDAY(FT632,10),"-")</f>
        <v>-</v>
      </c>
      <c r="FY632" s="24" t="str">
        <f>IF(FW632&gt;0,WORKDAY(FU632,10),"-")</f>
        <v>-</v>
      </c>
      <c r="FZ632" s="5"/>
      <c r="GA632" s="5"/>
      <c r="GB632" s="54"/>
      <c r="GC632" s="54"/>
      <c r="GD632" s="54"/>
      <c r="GE632" s="54"/>
      <c r="GF632" s="54"/>
      <c r="GG632" s="54"/>
      <c r="GH632" s="54"/>
      <c r="GI632" s="54"/>
      <c r="GJ632" s="54"/>
      <c r="GK632" s="54"/>
      <c r="GL632" s="54"/>
      <c r="GM632" s="54"/>
      <c r="GN632" s="54"/>
      <c r="GO632" s="54"/>
      <c r="GP632" s="54"/>
      <c r="GQ632" s="54"/>
      <c r="GR632" s="54"/>
      <c r="GS632" s="54"/>
      <c r="GT632" s="54"/>
      <c r="GU632" s="54"/>
      <c r="GV632" s="54"/>
      <c r="GW632" s="54"/>
      <c r="GX632" s="54"/>
      <c r="GY632" s="54"/>
      <c r="GZ632" s="193"/>
      <c r="HA632" s="54"/>
      <c r="HB632" s="54"/>
      <c r="HC632" s="54"/>
      <c r="HD632" s="34">
        <f t="shared" ca="1" si="603"/>
        <v>1</v>
      </c>
      <c r="HE632" s="25">
        <f t="shared" si="588"/>
        <v>0</v>
      </c>
      <c r="HF632" s="25">
        <f t="shared" ca="1" si="589"/>
        <v>1.5197568389057751E-3</v>
      </c>
      <c r="HG632" s="25">
        <f t="shared" si="590"/>
        <v>0</v>
      </c>
      <c r="HH632" s="25">
        <f t="shared" ca="1" si="591"/>
        <v>2.012072434607646E-3</v>
      </c>
      <c r="HI632" s="25"/>
      <c r="HJ632" s="25"/>
      <c r="HK632" s="5"/>
      <c r="HL632" s="24" t="str">
        <f t="shared" ca="1" si="624"/>
        <v>-</v>
      </c>
      <c r="HM632" s="6"/>
      <c r="HO632" s="204" t="str">
        <f t="shared" si="604"/>
        <v>не выгружено A1</v>
      </c>
      <c r="HP632" s="204" t="str">
        <f t="shared" si="605"/>
        <v>не выгружено 00</v>
      </c>
      <c r="HQ632" s="182" t="str">
        <f t="shared" si="606"/>
        <v>не выгружено A1</v>
      </c>
      <c r="HR632" s="182" t="str">
        <f t="shared" si="607"/>
        <v>не выгружено A1</v>
      </c>
      <c r="HS632" s="182" t="b">
        <f t="shared" si="608"/>
        <v>0</v>
      </c>
      <c r="HT632" s="182" t="str">
        <f t="shared" si="609"/>
        <v>не выгружено A1</v>
      </c>
      <c r="HU632" s="182" t="str">
        <f t="shared" si="610"/>
        <v>не выгружено A1</v>
      </c>
      <c r="HV632" s="191" t="str">
        <f t="shared" si="611"/>
        <v>не выгружено A1</v>
      </c>
      <c r="HW632" s="184" t="str">
        <f t="shared" si="612"/>
        <v>не выгружено A1</v>
      </c>
      <c r="HX632" s="191" t="str">
        <f t="shared" si="613"/>
        <v>не выгружено A1</v>
      </c>
      <c r="HY632" s="183"/>
      <c r="HZ632" s="182" t="str">
        <f t="shared" si="614"/>
        <v>не выгружено</v>
      </c>
      <c r="IA632" s="182" t="str">
        <f t="shared" si="615"/>
        <v>A1</v>
      </c>
      <c r="IB632" s="182" t="str">
        <f t="shared" si="616"/>
        <v>не выгружено</v>
      </c>
      <c r="IC632" s="182" t="str">
        <f t="shared" si="617"/>
        <v>A1</v>
      </c>
      <c r="ID632" s="182" t="str">
        <f t="shared" si="618"/>
        <v>A1</v>
      </c>
      <c r="IE632" s="185" t="str">
        <f t="shared" si="619"/>
        <v>выгрузить A1</v>
      </c>
      <c r="IF632" s="135" t="s">
        <v>705</v>
      </c>
      <c r="IG632" s="181">
        <v>1</v>
      </c>
    </row>
    <row r="633" spans="1:289" s="57" customFormat="1" ht="42.75" hidden="1" customHeight="1">
      <c r="A633" s="6"/>
      <c r="B633" s="19" t="s">
        <v>156</v>
      </c>
      <c r="C633" s="19" t="s">
        <v>157</v>
      </c>
      <c r="D633" s="5"/>
      <c r="E633" s="5"/>
      <c r="F633" s="5"/>
      <c r="G633" s="5"/>
      <c r="H633" s="5" t="s">
        <v>727</v>
      </c>
      <c r="I633" s="5" t="s">
        <v>736</v>
      </c>
      <c r="J633" s="5"/>
      <c r="K633" s="5"/>
      <c r="L633" s="5"/>
      <c r="M633" s="5"/>
      <c r="N633" s="5"/>
      <c r="O633" s="5"/>
      <c r="P633" s="5" t="s">
        <v>375</v>
      </c>
      <c r="Q633" s="5" t="s">
        <v>376</v>
      </c>
      <c r="R633" s="5" t="s">
        <v>206</v>
      </c>
      <c r="S633" s="5" t="s">
        <v>360</v>
      </c>
      <c r="T633" s="5" t="s">
        <v>361</v>
      </c>
      <c r="U633" s="5" t="s">
        <v>158</v>
      </c>
      <c r="V633" s="5"/>
      <c r="W633" s="19" t="str">
        <f>CONCATENATE(X633,"-",Y633,"-",Z633,AA633,,AB633,"-",AC633)</f>
        <v>0-54-JDWC-1704</v>
      </c>
      <c r="X633" s="19">
        <v>0</v>
      </c>
      <c r="Y633" s="19">
        <v>54</v>
      </c>
      <c r="Z633" s="19" t="s">
        <v>302</v>
      </c>
      <c r="AA633" s="19" t="s">
        <v>313</v>
      </c>
      <c r="AB633" s="19"/>
      <c r="AC633" s="19" t="s">
        <v>764</v>
      </c>
      <c r="AD633" s="5"/>
      <c r="AE633" s="19">
        <v>4</v>
      </c>
      <c r="AF633" s="19" t="s">
        <v>194</v>
      </c>
      <c r="AG633" s="19" t="s">
        <v>165</v>
      </c>
      <c r="AH633" s="19" t="s">
        <v>156</v>
      </c>
      <c r="AI633" s="19" t="s">
        <v>635</v>
      </c>
      <c r="AJ633" s="5"/>
      <c r="AK633" s="5"/>
      <c r="AL633" s="5" t="s">
        <v>120</v>
      </c>
      <c r="AM633" s="5"/>
      <c r="AN633" s="5" t="s">
        <v>546</v>
      </c>
      <c r="AO633" s="5" t="str">
        <f>CONCATENATE("0055-",B633,"-",C633,"-","4",".",AE633,".",AF633,".",AG633,".",AH633,"-",AL633,".",AN633,"-",AI633)</f>
        <v>0055-CPC-GA1-4.4.0.00.CPC-ATH1.JH-7001</v>
      </c>
      <c r="AP633" s="5" t="str">
        <f>CONCATENATE("0055-",B633,"-",C633,"-","4",".",AE633,".",AF633,".",AG633,".",AH633,"-",AL633,"-",AN633,"-",AI633,"_",BD633,"_",U633)</f>
        <v>0055-CPC-GA1-4.4.0.00.CPC-ATH1-JH-7001_-_ER</v>
      </c>
      <c r="AQ633" s="13" t="s">
        <v>540</v>
      </c>
      <c r="AR633" s="13" t="s">
        <v>539</v>
      </c>
      <c r="AS633" s="13"/>
      <c r="AT633" s="13"/>
      <c r="AU633" s="13" t="s">
        <v>286</v>
      </c>
      <c r="AV633" s="13" t="s">
        <v>287</v>
      </c>
      <c r="AW633" s="13" t="str">
        <f>CONCATENATE(AQ633," ",AS633,CHAR(10),W633,CHAR(10),AU633)</f>
        <v>DCS AWS cabinet 
0-54-JDWC-1704
Passport</v>
      </c>
      <c r="AX633" s="13" t="str">
        <f>CONCATENATE(AR633," ",AT633,CHAR(10),W633,CHAR(10),AV633)</f>
        <v>Шкаф рабочих станций РСУ 
0-54-JDWC-1704
Паспорт</v>
      </c>
      <c r="AY633" s="5"/>
      <c r="AZ633" s="5" t="s">
        <v>490</v>
      </c>
      <c r="BA633" s="5" t="s">
        <v>489</v>
      </c>
      <c r="BB633" s="5" t="str">
        <f>IF(FW633&gt;0,"02",IF(FN633&gt;0,"01",IF(FE633&gt;0,"00",IF(EM633&gt;0,"G1",IF(ED633&gt;0,"F1",IF(DU633&gt;0,"E1",IF(DL633&gt;0,"D1",IF(DC633&gt;0,"C1",IF(CT633&gt;0,"B1",IF(BM633&gt;0,"A1","-"))))))))))</f>
        <v>-</v>
      </c>
      <c r="BC633" s="167" t="str">
        <f t="shared" si="620"/>
        <v>-</v>
      </c>
      <c r="BD633" s="5" t="str">
        <f t="shared" si="621"/>
        <v>-</v>
      </c>
      <c r="BE633" s="5"/>
      <c r="BF633" s="5"/>
      <c r="BG633" s="12"/>
      <c r="BH633" s="5"/>
      <c r="BI633" s="5"/>
      <c r="BJ633" s="54">
        <f>FB633-(28+15)</f>
        <v>44227</v>
      </c>
      <c r="BK633" s="54">
        <f ca="1">IF(BM633&gt;0,BL633,IF(BJ633&lt;TODAY(),WORKDAY(TODAY(),10),BJ633))</f>
        <v>44294</v>
      </c>
      <c r="BL633" s="54"/>
      <c r="BM633" s="5"/>
      <c r="BN633" s="167"/>
      <c r="BO633" s="167"/>
      <c r="BP633" s="167"/>
      <c r="BQ633" s="167"/>
      <c r="BR633" s="157"/>
      <c r="BS633" s="157"/>
      <c r="BT633" s="157"/>
      <c r="BU633" s="157"/>
      <c r="BV633" s="157"/>
      <c r="BW633" s="147"/>
      <c r="BX633" s="147"/>
      <c r="BY633" s="147"/>
      <c r="BZ633" s="147"/>
      <c r="CA633" s="147"/>
      <c r="CB633" s="125"/>
      <c r="CC633" s="125"/>
      <c r="CD633" s="125"/>
      <c r="CE633" s="125"/>
      <c r="CF633" s="125"/>
      <c r="CG633" s="125"/>
      <c r="CH633" s="125"/>
      <c r="CI633" s="125"/>
      <c r="CJ633" s="125"/>
      <c r="CK633" s="125"/>
      <c r="CL633" s="24">
        <f>WORKDAY(BJ633,20)</f>
        <v>44253</v>
      </c>
      <c r="CM633" s="24" t="str">
        <f>IF(BM633&gt;0,WORKDAY(BK633,10),"-")</f>
        <v>-</v>
      </c>
      <c r="CN633" s="54"/>
      <c r="CO633" s="117"/>
      <c r="CP633" s="34">
        <v>3</v>
      </c>
      <c r="CQ633" s="24">
        <f>WORKDAY(CL633,10)</f>
        <v>44267</v>
      </c>
      <c r="CR633" s="24" t="str">
        <f>IF(CO633&gt;0,WORKDAY(CM633,10),"-")</f>
        <v>-</v>
      </c>
      <c r="CS633" s="54"/>
      <c r="CT633" s="5"/>
      <c r="CU633" s="24" t="str">
        <f>IF(CT633&gt;0,WORKDAY(CQ633,10),"-")</f>
        <v>-</v>
      </c>
      <c r="CV633" s="24" t="str">
        <f>IF(CT633&gt;0,WORKDAY(CR633,10),"-")</f>
        <v>-</v>
      </c>
      <c r="CW633" s="54"/>
      <c r="CX633" s="5"/>
      <c r="CY633" s="34"/>
      <c r="CZ633" s="24" t="str">
        <f>IF(CX633&gt;0,WORKDAY(CU633,10),"-")</f>
        <v>-</v>
      </c>
      <c r="DA633" s="24" t="str">
        <f>IF(CX633&gt;0,WORKDAY(CV633,10),"-")</f>
        <v>-</v>
      </c>
      <c r="DB633" s="24"/>
      <c r="DC633" s="5"/>
      <c r="DD633" s="24" t="str">
        <f>IF(DC633&gt;0,WORKDAY(CZ633,10),"-")</f>
        <v>-</v>
      </c>
      <c r="DE633" s="24" t="str">
        <f>IF(DC633&gt;0,WORKDAY(DA633,10),"-")</f>
        <v>-</v>
      </c>
      <c r="DF633" s="5"/>
      <c r="DG633" s="5"/>
      <c r="DH633" s="54"/>
      <c r="DI633" s="24" t="str">
        <f>IF(DG633&gt;0,WORKDAY(DD633,10),"-")</f>
        <v>-</v>
      </c>
      <c r="DJ633" s="24" t="str">
        <f>IF(DG633&gt;0,WORKDAY(DE633,10),"-")</f>
        <v>-</v>
      </c>
      <c r="DK633" s="5"/>
      <c r="DL633" s="5"/>
      <c r="DM633" s="24" t="str">
        <f>IF(DL633&gt;0,WORKDAY(DI633,10),"-")</f>
        <v>-</v>
      </c>
      <c r="DN633" s="24" t="str">
        <f>IF(DL633&gt;0,WORKDAY(DJ633,10),"-")</f>
        <v>-</v>
      </c>
      <c r="DO633" s="5"/>
      <c r="DP633" s="5"/>
      <c r="DQ633" s="54"/>
      <c r="DR633" s="24" t="str">
        <f>IF(DP633&gt;0,WORKDAY(DM633,10),"-")</f>
        <v>-</v>
      </c>
      <c r="DS633" s="24" t="str">
        <f>IF(DP633&gt;0,WORKDAY(DN633,10),"-")</f>
        <v>-</v>
      </c>
      <c r="DT633" s="5"/>
      <c r="DU633" s="5"/>
      <c r="DV633" s="24" t="str">
        <f>IF(DU633&gt;0,WORKDAY(DR633,10),"-")</f>
        <v>-</v>
      </c>
      <c r="DW633" s="24" t="str">
        <f>IF(DU633&gt;0,WORKDAY(DS633,10),"-")</f>
        <v>-</v>
      </c>
      <c r="DX633" s="5"/>
      <c r="DY633" s="5"/>
      <c r="DZ633" s="54"/>
      <c r="EA633" s="24" t="str">
        <f>IF(DY633&gt;0,WORKDAY(DV633,10),"-")</f>
        <v>-</v>
      </c>
      <c r="EB633" s="24" t="str">
        <f>IF(DY633&gt;0,WORKDAY(DW633,10),"-")</f>
        <v>-</v>
      </c>
      <c r="EC633" s="5"/>
      <c r="ED633" s="5"/>
      <c r="EE633" s="24" t="str">
        <f>IF(ED633&gt;0,WORKDAY(EA633,10),"-")</f>
        <v>-</v>
      </c>
      <c r="EF633" s="24" t="str">
        <f>IF(ED633&gt;0,WORKDAY(EB633,10),"-")</f>
        <v>-</v>
      </c>
      <c r="EG633" s="5"/>
      <c r="EH633" s="5"/>
      <c r="EI633" s="54"/>
      <c r="EJ633" s="24" t="str">
        <f>IF(EH633&gt;0,WORKDAY(EE633,10),"-")</f>
        <v>-</v>
      </c>
      <c r="EK633" s="24" t="str">
        <f>IF(EH633&gt;0,WORKDAY(EF633,10),"-")</f>
        <v>-</v>
      </c>
      <c r="EL633" s="5"/>
      <c r="EM633" s="5"/>
      <c r="EN633" s="24" t="str">
        <f>IF(EM633&gt;0,WORKDAY(EJ633,10),"-")</f>
        <v>-</v>
      </c>
      <c r="EO633" s="24" t="str">
        <f>IF(EM633&gt;0,WORKDAY(EK633,10),"-")</f>
        <v>-</v>
      </c>
      <c r="EP633" s="5"/>
      <c r="EQ633" s="5"/>
      <c r="ER633" s="54"/>
      <c r="ES633" s="54"/>
      <c r="ET633" s="54"/>
      <c r="EU633" s="54"/>
      <c r="EV633" s="54"/>
      <c r="EW633" s="24"/>
      <c r="EX633" s="24"/>
      <c r="EY633" s="167"/>
      <c r="EZ633" s="167"/>
      <c r="FA633" s="193"/>
      <c r="FB633" s="24">
        <v>44270</v>
      </c>
      <c r="FC633" s="24">
        <f ca="1">IF(BK633&gt;0,IF(DC633&gt;0,WORKDAY(DB633,20),IF(CT633&gt;0,WORKDAY(CS633,30),IF(CO633&gt;0,WORKDAY(CN633,40),FB633))),"-")</f>
        <v>44270</v>
      </c>
      <c r="FD633" s="167"/>
      <c r="FE633" s="167"/>
      <c r="FF633" s="24" t="str">
        <f>IF(FE633&gt;0,WORKDAY(FB633,10),"-")</f>
        <v>-</v>
      </c>
      <c r="FG633" s="24" t="str">
        <f>IF(FE633&gt;0,WORKDAY(FC633,10),"-")</f>
        <v>-</v>
      </c>
      <c r="FH633" s="167"/>
      <c r="FI633" s="5"/>
      <c r="FJ633" s="34">
        <v>1</v>
      </c>
      <c r="FK633" s="24"/>
      <c r="FL633" s="24">
        <f>FK633</f>
        <v>0</v>
      </c>
      <c r="FM633" s="5"/>
      <c r="FN633" s="5"/>
      <c r="FO633" s="24" t="str">
        <f>IF(FN633&gt;0,WORKDAY(FK633,10),"-")</f>
        <v>-</v>
      </c>
      <c r="FP633" s="24" t="str">
        <f>IF(FN633&gt;0,WORKDAY(FL633,10),"-")</f>
        <v>-</v>
      </c>
      <c r="FQ633" s="5"/>
      <c r="FR633" s="5"/>
      <c r="FS633" s="54"/>
      <c r="FT633" s="24"/>
      <c r="FU633" s="24">
        <f>FT633</f>
        <v>0</v>
      </c>
      <c r="FV633" s="5"/>
      <c r="FW633" s="5"/>
      <c r="FX633" s="24" t="str">
        <f>IF(FW633&gt;0,WORKDAY(FT633,10),"-")</f>
        <v>-</v>
      </c>
      <c r="FY633" s="24" t="str">
        <f>IF(FW633&gt;0,WORKDAY(FU633,10),"-")</f>
        <v>-</v>
      </c>
      <c r="FZ633" s="5"/>
      <c r="GA633" s="5"/>
      <c r="GB633" s="54"/>
      <c r="GC633" s="54"/>
      <c r="GD633" s="54"/>
      <c r="GE633" s="54"/>
      <c r="GF633" s="54"/>
      <c r="GG633" s="54"/>
      <c r="GH633" s="54"/>
      <c r="GI633" s="54"/>
      <c r="GJ633" s="54"/>
      <c r="GK633" s="54"/>
      <c r="GL633" s="54"/>
      <c r="GM633" s="54"/>
      <c r="GN633" s="54"/>
      <c r="GO633" s="54"/>
      <c r="GP633" s="54"/>
      <c r="GQ633" s="54"/>
      <c r="GR633" s="54"/>
      <c r="GS633" s="54"/>
      <c r="GT633" s="54"/>
      <c r="GU633" s="54"/>
      <c r="GV633" s="54"/>
      <c r="GW633" s="54"/>
      <c r="GX633" s="54"/>
      <c r="GY633" s="54"/>
      <c r="GZ633" s="193"/>
      <c r="HA633" s="54"/>
      <c r="HB633" s="54"/>
      <c r="HC633" s="54"/>
      <c r="HD633" s="34">
        <f t="shared" ca="1" si="603"/>
        <v>1</v>
      </c>
      <c r="HE633" s="25">
        <f t="shared" si="588"/>
        <v>0</v>
      </c>
      <c r="HF633" s="25">
        <f t="shared" ca="1" si="589"/>
        <v>1.5197568389057751E-3</v>
      </c>
      <c r="HG633" s="25">
        <f t="shared" si="590"/>
        <v>0</v>
      </c>
      <c r="HH633" s="25">
        <f t="shared" ca="1" si="591"/>
        <v>2.012072434607646E-3</v>
      </c>
      <c r="HI633" s="25"/>
      <c r="HJ633" s="25"/>
      <c r="HK633" s="5"/>
      <c r="HL633" s="24" t="str">
        <f t="shared" ca="1" si="624"/>
        <v>-</v>
      </c>
      <c r="HM633" s="6"/>
      <c r="HO633" s="204" t="str">
        <f t="shared" si="604"/>
        <v>не выгружено A1</v>
      </c>
      <c r="HP633" s="204" t="str">
        <f t="shared" si="605"/>
        <v>не выгружено 00</v>
      </c>
      <c r="HQ633" s="182" t="str">
        <f t="shared" si="606"/>
        <v>не выгружено A1</v>
      </c>
      <c r="HR633" s="182" t="str">
        <f t="shared" si="607"/>
        <v>не выгружено A1</v>
      </c>
      <c r="HS633" s="182" t="b">
        <f t="shared" si="608"/>
        <v>0</v>
      </c>
      <c r="HT633" s="182" t="str">
        <f t="shared" si="609"/>
        <v>не выгружено A1</v>
      </c>
      <c r="HU633" s="182" t="str">
        <f t="shared" si="610"/>
        <v>не выгружено A1</v>
      </c>
      <c r="HV633" s="191" t="str">
        <f t="shared" si="611"/>
        <v>не выгружено A1</v>
      </c>
      <c r="HW633" s="184" t="str">
        <f t="shared" si="612"/>
        <v>не выгружено A1</v>
      </c>
      <c r="HX633" s="191" t="str">
        <f t="shared" si="613"/>
        <v>не выгружено A1</v>
      </c>
      <c r="HY633" s="183"/>
      <c r="HZ633" s="182" t="str">
        <f t="shared" si="614"/>
        <v>не выгружено</v>
      </c>
      <c r="IA633" s="182" t="str">
        <f t="shared" si="615"/>
        <v>A1</v>
      </c>
      <c r="IB633" s="182" t="str">
        <f t="shared" si="616"/>
        <v>не выгружено</v>
      </c>
      <c r="IC633" s="182" t="str">
        <f t="shared" si="617"/>
        <v>A1</v>
      </c>
      <c r="ID633" s="182" t="str">
        <f t="shared" si="618"/>
        <v>A1</v>
      </c>
      <c r="IE633" s="185" t="str">
        <f t="shared" si="619"/>
        <v>выгрузить A1</v>
      </c>
      <c r="IF633" s="135" t="s">
        <v>705</v>
      </c>
      <c r="IG633" s="181">
        <v>1</v>
      </c>
    </row>
    <row r="634" spans="1:289" s="87" customFormat="1" ht="15" hidden="1" customHeight="1">
      <c r="A634" s="17"/>
      <c r="B634" s="20"/>
      <c r="C634" s="20"/>
      <c r="D634" s="18"/>
      <c r="E634" s="18"/>
      <c r="F634" s="18"/>
      <c r="G634" s="18"/>
      <c r="H634" s="18"/>
      <c r="I634" s="18"/>
      <c r="J634" s="18"/>
      <c r="K634" s="18"/>
      <c r="L634" s="18"/>
      <c r="M634" s="18"/>
      <c r="N634" s="18"/>
      <c r="O634" s="18"/>
      <c r="P634" s="18"/>
      <c r="Q634" s="18"/>
      <c r="R634" s="18"/>
      <c r="S634" s="18"/>
      <c r="T634" s="18"/>
      <c r="U634" s="18"/>
      <c r="V634" s="18"/>
      <c r="W634" s="20"/>
      <c r="X634" s="20"/>
      <c r="Y634" s="20"/>
      <c r="Z634" s="20"/>
      <c r="AA634" s="20"/>
      <c r="AB634" s="20"/>
      <c r="AC634" s="20"/>
      <c r="AD634" s="18"/>
      <c r="AE634" s="20"/>
      <c r="AF634" s="20"/>
      <c r="AG634" s="20"/>
      <c r="AH634" s="20"/>
      <c r="AI634" s="20"/>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71"/>
      <c r="BO634" s="171"/>
      <c r="BP634" s="171"/>
      <c r="BQ634" s="171"/>
      <c r="BR634" s="161"/>
      <c r="BS634" s="161"/>
      <c r="BT634" s="161"/>
      <c r="BU634" s="161"/>
      <c r="BV634" s="161"/>
      <c r="BW634" s="151"/>
      <c r="BX634" s="151"/>
      <c r="BY634" s="151"/>
      <c r="BZ634" s="151"/>
      <c r="CA634" s="151"/>
      <c r="CB634" s="129"/>
      <c r="CC634" s="129"/>
      <c r="CD634" s="129"/>
      <c r="CE634" s="129"/>
      <c r="CF634" s="129"/>
      <c r="CG634" s="129"/>
      <c r="CH634" s="129"/>
      <c r="CI634" s="129"/>
      <c r="CJ634" s="129"/>
      <c r="CK634" s="129"/>
      <c r="CL634" s="18"/>
      <c r="CM634" s="18"/>
      <c r="CN634" s="18"/>
      <c r="CO634" s="118"/>
      <c r="CP634" s="48"/>
      <c r="CQ634" s="18"/>
      <c r="CR634" s="18"/>
      <c r="CS634" s="18"/>
      <c r="CT634" s="18"/>
      <c r="CU634" s="18"/>
      <c r="CV634" s="18"/>
      <c r="CW634" s="18"/>
      <c r="CX634" s="18"/>
      <c r="CY634" s="34"/>
      <c r="CZ634" s="18"/>
      <c r="DA634" s="18"/>
      <c r="DB634" s="18"/>
      <c r="DC634" s="18"/>
      <c r="DD634" s="18"/>
      <c r="DE634" s="18"/>
      <c r="DF634" s="18"/>
      <c r="DG634" s="18"/>
      <c r="DH634" s="45"/>
      <c r="DI634" s="18"/>
      <c r="DJ634" s="18"/>
      <c r="DK634" s="18"/>
      <c r="DL634" s="18"/>
      <c r="DM634" s="18"/>
      <c r="DN634" s="18"/>
      <c r="DO634" s="18"/>
      <c r="DP634" s="18"/>
      <c r="DQ634" s="45"/>
      <c r="DR634" s="18"/>
      <c r="DS634" s="18"/>
      <c r="DT634" s="18"/>
      <c r="DU634" s="18"/>
      <c r="DV634" s="18"/>
      <c r="DW634" s="18"/>
      <c r="DX634" s="18"/>
      <c r="DY634" s="18"/>
      <c r="DZ634" s="45"/>
      <c r="EA634" s="18"/>
      <c r="EB634" s="18"/>
      <c r="EC634" s="18"/>
      <c r="ED634" s="18"/>
      <c r="EE634" s="18"/>
      <c r="EF634" s="18"/>
      <c r="EG634" s="18"/>
      <c r="EH634" s="18"/>
      <c r="EI634" s="45"/>
      <c r="EJ634" s="18"/>
      <c r="EK634" s="18"/>
      <c r="EL634" s="18"/>
      <c r="EM634" s="18"/>
      <c r="EN634" s="18"/>
      <c r="EO634" s="18"/>
      <c r="EP634" s="18"/>
      <c r="EQ634" s="18"/>
      <c r="ER634" s="45"/>
      <c r="ES634" s="110"/>
      <c r="ET634" s="110"/>
      <c r="EU634" s="110"/>
      <c r="EV634" s="110"/>
      <c r="EW634" s="192"/>
      <c r="EX634" s="192"/>
      <c r="EY634" s="192"/>
      <c r="EZ634" s="192"/>
      <c r="FA634" s="199"/>
      <c r="FB634" s="18"/>
      <c r="FC634" s="18"/>
      <c r="FD634" s="18"/>
      <c r="FE634" s="18"/>
      <c r="FF634" s="18"/>
      <c r="FG634" s="18"/>
      <c r="FH634" s="18"/>
      <c r="FI634" s="18"/>
      <c r="FJ634" s="34"/>
      <c r="FK634" s="18"/>
      <c r="FL634" s="18"/>
      <c r="FM634" s="18"/>
      <c r="FN634" s="18"/>
      <c r="FO634" s="18"/>
      <c r="FP634" s="18"/>
      <c r="FQ634" s="18"/>
      <c r="FR634" s="18"/>
      <c r="FS634" s="45"/>
      <c r="FT634" s="18"/>
      <c r="FU634" s="18"/>
      <c r="FV634" s="18"/>
      <c r="FW634" s="18"/>
      <c r="FX634" s="18"/>
      <c r="FY634" s="18"/>
      <c r="FZ634" s="18"/>
      <c r="GA634" s="18"/>
      <c r="GB634" s="45"/>
      <c r="GC634" s="110"/>
      <c r="GD634" s="110"/>
      <c r="GE634" s="110"/>
      <c r="GF634" s="110"/>
      <c r="GG634" s="110"/>
      <c r="GH634" s="110"/>
      <c r="GI634" s="110"/>
      <c r="GJ634" s="110"/>
      <c r="GK634" s="110"/>
      <c r="GL634" s="110"/>
      <c r="GM634" s="110"/>
      <c r="GN634" s="110"/>
      <c r="GO634" s="110"/>
      <c r="GP634" s="110"/>
      <c r="GQ634" s="110"/>
      <c r="GR634" s="110"/>
      <c r="GS634" s="110"/>
      <c r="GT634" s="110"/>
      <c r="GU634" s="110"/>
      <c r="GV634" s="110"/>
      <c r="GW634" s="110"/>
      <c r="GX634" s="110"/>
      <c r="GY634" s="45"/>
      <c r="GZ634" s="199"/>
      <c r="HA634" s="110"/>
      <c r="HB634" s="110"/>
      <c r="HC634" s="110"/>
      <c r="HD634" s="34">
        <f t="shared" si="603"/>
        <v>0</v>
      </c>
      <c r="HE634" s="25">
        <f t="shared" si="588"/>
        <v>0</v>
      </c>
      <c r="HF634" s="25">
        <f t="shared" si="589"/>
        <v>0</v>
      </c>
      <c r="HG634" s="25">
        <f t="shared" si="590"/>
        <v>0</v>
      </c>
      <c r="HH634" s="25">
        <f t="shared" si="591"/>
        <v>0</v>
      </c>
      <c r="HI634" s="25"/>
      <c r="HJ634" s="18"/>
      <c r="HK634" s="18"/>
      <c r="HL634" s="24" t="str">
        <f t="shared" si="624"/>
        <v>-</v>
      </c>
      <c r="HM634" s="107"/>
      <c r="HN634" s="85"/>
      <c r="HO634" s="204" t="str">
        <f t="shared" si="604"/>
        <v>---/---</v>
      </c>
      <c r="HP634" s="204" t="str">
        <f t="shared" si="605"/>
        <v>---/---</v>
      </c>
      <c r="HQ634" s="182" t="str">
        <f t="shared" si="606"/>
        <v>---/---</v>
      </c>
      <c r="HR634" s="182" t="str">
        <f t="shared" si="607"/>
        <v>---/---</v>
      </c>
      <c r="HS634" s="182" t="b">
        <f t="shared" si="608"/>
        <v>0</v>
      </c>
      <c r="HT634" s="182" t="str">
        <f t="shared" si="609"/>
        <v>---/---</v>
      </c>
      <c r="HU634" s="182" t="str">
        <f t="shared" si="610"/>
        <v>---/---</v>
      </c>
      <c r="HV634" s="191" t="str">
        <f t="shared" si="611"/>
        <v>---/---</v>
      </c>
      <c r="HW634" s="184" t="str">
        <f t="shared" si="612"/>
        <v>---/---</v>
      </c>
      <c r="HX634" s="191" t="str">
        <f t="shared" si="613"/>
        <v>---/---</v>
      </c>
      <c r="HY634" s="183"/>
      <c r="HZ634" s="182" t="str">
        <f t="shared" si="614"/>
        <v>---/---</v>
      </c>
      <c r="IA634" s="182" t="str">
        <f t="shared" si="615"/>
        <v>---/---</v>
      </c>
      <c r="IB634" s="182" t="str">
        <f t="shared" si="616"/>
        <v>---/---</v>
      </c>
      <c r="IC634" s="182" t="str">
        <f t="shared" si="617"/>
        <v>---/---</v>
      </c>
      <c r="ID634" s="182" t="str">
        <f t="shared" si="618"/>
        <v>---/---</v>
      </c>
      <c r="IE634" s="185" t="str">
        <f t="shared" si="619"/>
        <v>---/---</v>
      </c>
      <c r="IF634" s="135" t="s">
        <v>717</v>
      </c>
      <c r="IG634" s="181">
        <v>1</v>
      </c>
      <c r="IH634" s="85"/>
      <c r="II634" s="85"/>
      <c r="IJ634" s="85"/>
      <c r="IK634" s="85"/>
      <c r="IL634" s="85"/>
      <c r="IM634" s="85"/>
      <c r="IN634" s="85"/>
      <c r="IO634" s="85"/>
      <c r="IP634" s="85"/>
      <c r="IQ634" s="85"/>
      <c r="IR634" s="85"/>
      <c r="IS634" s="85"/>
      <c r="IT634" s="85"/>
      <c r="IU634" s="85"/>
      <c r="IV634" s="85"/>
      <c r="IW634" s="85"/>
      <c r="IX634" s="85"/>
      <c r="IY634" s="85"/>
      <c r="IZ634" s="85"/>
      <c r="JA634" s="85"/>
      <c r="JB634" s="85"/>
      <c r="JC634" s="85"/>
      <c r="JD634" s="85"/>
      <c r="JE634" s="85"/>
      <c r="JF634" s="85"/>
      <c r="JG634" s="85"/>
      <c r="JH634" s="85"/>
      <c r="JI634" s="85"/>
      <c r="JJ634" s="85"/>
      <c r="JK634" s="85"/>
      <c r="JL634" s="85"/>
      <c r="JM634" s="85"/>
      <c r="JN634" s="85"/>
      <c r="JO634" s="85"/>
      <c r="JP634" s="85"/>
      <c r="JQ634" s="85"/>
      <c r="JR634" s="85"/>
      <c r="JS634" s="85"/>
      <c r="JT634" s="85"/>
      <c r="JU634" s="85"/>
      <c r="JV634" s="85"/>
      <c r="JW634" s="85"/>
      <c r="JX634" s="85"/>
      <c r="JY634" s="85"/>
      <c r="JZ634" s="85"/>
      <c r="KA634" s="85"/>
      <c r="KB634" s="85"/>
      <c r="KC634" s="85"/>
    </row>
    <row r="635" spans="1:289" s="57" customFormat="1" ht="42.75" hidden="1" customHeight="1">
      <c r="A635" s="6"/>
      <c r="B635" s="19" t="s">
        <v>156</v>
      </c>
      <c r="C635" s="19" t="s">
        <v>157</v>
      </c>
      <c r="D635" s="5"/>
      <c r="E635" s="5"/>
      <c r="F635" s="5"/>
      <c r="G635" s="5"/>
      <c r="H635" s="5" t="s">
        <v>727</v>
      </c>
      <c r="I635" s="5" t="s">
        <v>736</v>
      </c>
      <c r="J635" s="5"/>
      <c r="K635" s="5"/>
      <c r="L635" s="5"/>
      <c r="M635" s="5"/>
      <c r="N635" s="5"/>
      <c r="O635" s="5"/>
      <c r="P635" s="5" t="s">
        <v>375</v>
      </c>
      <c r="Q635" s="5" t="s">
        <v>376</v>
      </c>
      <c r="R635" s="5" t="s">
        <v>206</v>
      </c>
      <c r="S635" s="5" t="s">
        <v>360</v>
      </c>
      <c r="T635" s="5" t="s">
        <v>361</v>
      </c>
      <c r="U635" s="5" t="s">
        <v>158</v>
      </c>
      <c r="V635" s="5"/>
      <c r="W635" s="19" t="str">
        <f t="shared" ref="W635:W641" si="625">CONCATENATE(X635,"-",Y635,"-",Z635,AA635,,AB635,"-",AC635)</f>
        <v>0-54-JDCD-3701</v>
      </c>
      <c r="X635" s="19" t="s">
        <v>194</v>
      </c>
      <c r="Y635" s="19" t="s">
        <v>545</v>
      </c>
      <c r="Z635" s="19" t="s">
        <v>302</v>
      </c>
      <c r="AA635" s="19" t="s">
        <v>308</v>
      </c>
      <c r="AB635" s="19"/>
      <c r="AC635" s="19" t="s">
        <v>765</v>
      </c>
      <c r="AD635" s="5"/>
      <c r="AE635" s="19">
        <v>4</v>
      </c>
      <c r="AF635" s="19" t="s">
        <v>181</v>
      </c>
      <c r="AG635" s="19" t="s">
        <v>183</v>
      </c>
      <c r="AH635" s="19">
        <v>320</v>
      </c>
      <c r="AI635" s="19" t="s">
        <v>223</v>
      </c>
      <c r="AJ635" s="5"/>
      <c r="AK635" s="5"/>
      <c r="AL635" s="5" t="s">
        <v>120</v>
      </c>
      <c r="AM635" s="5"/>
      <c r="AN635" s="5" t="s">
        <v>546</v>
      </c>
      <c r="AO635" s="5" t="str">
        <f>CONCATENATE("0055-",B635,"-",C635,"-","4",".",AE635,".",AF635,".",AG635,".",AH635,"-",AL635,".",AN635,"-",AI635)</f>
        <v>0055-CPC-GA1-4.4.4.70.320-ATH1.JH-0007</v>
      </c>
      <c r="AP635" s="5" t="str">
        <f>CONCATENATE("0055-",B635,"-",C635,"-","4",".",AE635,".",AF635,".",AG635,".",AH635,"-",AL635,"-",AN635,"-",AI635,"_",BD635,"_",U635)</f>
        <v>0055-CPC-GA1-4.4.4.70.320-ATH1-JH-0007_-_ER</v>
      </c>
      <c r="AQ635" s="13" t="s">
        <v>327</v>
      </c>
      <c r="AR635" s="13" t="s">
        <v>332</v>
      </c>
      <c r="AS635" s="13"/>
      <c r="AT635" s="13"/>
      <c r="AU635" s="13" t="s">
        <v>286</v>
      </c>
      <c r="AV635" s="13" t="s">
        <v>287</v>
      </c>
      <c r="AW635" s="231" t="str">
        <f>CONCATENATE(AQ635," ",AS635,CHAR(10),W635,CHAR(10),AU635)</f>
        <v>Operator console 
0-54-JDCD-3701
Passport</v>
      </c>
      <c r="AX635" s="231" t="str">
        <f>CONCATENATE(AR635," ",AT635,CHAR(10),W635,CHAR(10),AV635)</f>
        <v>Пульт оператора 
0-54-JDCD-3701
Паспорт</v>
      </c>
      <c r="AY635" s="5"/>
      <c r="AZ635" s="5" t="s">
        <v>490</v>
      </c>
      <c r="BA635" s="5" t="s">
        <v>489</v>
      </c>
      <c r="BB635" s="5" t="str">
        <f>IF(FW635&gt;0,"02",IF(FN635&gt;0,"01",IF(FE635&gt;0,"00",IF(EM635&gt;0,"G1",IF(ED635&gt;0,"F1",IF(DU635&gt;0,"E1",IF(DL635&gt;0,"D1",IF(DC635&gt;0,"C1",IF(CT635&gt;0,"B1",IF(BM635&gt;0,"A1","-"))))))))))</f>
        <v>-</v>
      </c>
      <c r="BC635" s="167" t="str">
        <f t="shared" ref="BC635" si="626">IF(OR(BB635="A1",BB635="B1",BB635="C1",BB635="D1",BB635="E1",BB635="F1",BB635="G1",BB635="H1"),"IFR",IF(OR(BB635="00",BB635="01",BB635="02",BB635="03",BB635="04",BB635="05"),"IFU","-"))</f>
        <v>-</v>
      </c>
      <c r="BD635" s="5" t="str">
        <f t="shared" ref="BD635" si="627">BB635</f>
        <v>-</v>
      </c>
      <c r="BE635" s="5"/>
      <c r="BF635" s="5"/>
      <c r="BG635" s="12"/>
      <c r="BH635" s="5"/>
      <c r="BI635" s="5"/>
      <c r="BJ635" s="54">
        <f>FB635-(28+15)</f>
        <v>44227</v>
      </c>
      <c r="BK635" s="54">
        <f ca="1">IF(BM635&gt;0,BL635,IF(BJ635&lt;TODAY(),WORKDAY(TODAY(),10),BJ635))</f>
        <v>44294</v>
      </c>
      <c r="BL635" s="54"/>
      <c r="BM635" s="5"/>
      <c r="BN635" s="167"/>
      <c r="BO635" s="167"/>
      <c r="BP635" s="167"/>
      <c r="BQ635" s="167"/>
      <c r="BR635" s="157"/>
      <c r="BS635" s="157"/>
      <c r="BT635" s="157"/>
      <c r="BU635" s="157"/>
      <c r="BV635" s="157"/>
      <c r="BW635" s="147"/>
      <c r="BX635" s="147"/>
      <c r="BY635" s="147"/>
      <c r="BZ635" s="147"/>
      <c r="CA635" s="147"/>
      <c r="CB635" s="125"/>
      <c r="CC635" s="125"/>
      <c r="CD635" s="125"/>
      <c r="CE635" s="125"/>
      <c r="CF635" s="125"/>
      <c r="CG635" s="125"/>
      <c r="CH635" s="125"/>
      <c r="CI635" s="125"/>
      <c r="CJ635" s="125"/>
      <c r="CK635" s="125"/>
      <c r="CL635" s="24">
        <f>WORKDAY(BJ635,20)</f>
        <v>44253</v>
      </c>
      <c r="CM635" s="24" t="str">
        <f>IF(BM635&gt;0,WORKDAY(BK635,10),"-")</f>
        <v>-</v>
      </c>
      <c r="CN635" s="54"/>
      <c r="CO635" s="117"/>
      <c r="CP635" s="34">
        <v>3</v>
      </c>
      <c r="CQ635" s="24">
        <f>WORKDAY(CL635,10)</f>
        <v>44267</v>
      </c>
      <c r="CR635" s="24" t="str">
        <f>IF(CO635&gt;0,WORKDAY(CM635,10),"-")</f>
        <v>-</v>
      </c>
      <c r="CS635" s="54"/>
      <c r="CT635" s="5"/>
      <c r="CU635" s="24" t="str">
        <f>IF(CT635&gt;0,WORKDAY(CQ635,10),"-")</f>
        <v>-</v>
      </c>
      <c r="CV635" s="24" t="str">
        <f>IF(CT635&gt;0,WORKDAY(CR635,10),"-")</f>
        <v>-</v>
      </c>
      <c r="CW635" s="54"/>
      <c r="CX635" s="5"/>
      <c r="CY635" s="34"/>
      <c r="CZ635" s="24" t="str">
        <f>IF(CX635&gt;0,WORKDAY(CU635,10),"-")</f>
        <v>-</v>
      </c>
      <c r="DA635" s="24" t="str">
        <f>IF(CX635&gt;0,WORKDAY(CV635,10),"-")</f>
        <v>-</v>
      </c>
      <c r="DB635" s="24"/>
      <c r="DC635" s="5"/>
      <c r="DD635" s="24" t="str">
        <f>IF(DC635&gt;0,WORKDAY(CZ635,10),"-")</f>
        <v>-</v>
      </c>
      <c r="DE635" s="24" t="str">
        <f>IF(DC635&gt;0,WORKDAY(DA635,10),"-")</f>
        <v>-</v>
      </c>
      <c r="DF635" s="5"/>
      <c r="DG635" s="5"/>
      <c r="DH635" s="54"/>
      <c r="DI635" s="24" t="str">
        <f>IF(DG635&gt;0,WORKDAY(DD635,10),"-")</f>
        <v>-</v>
      </c>
      <c r="DJ635" s="24" t="str">
        <f>IF(DG635&gt;0,WORKDAY(DE635,10),"-")</f>
        <v>-</v>
      </c>
      <c r="DK635" s="5"/>
      <c r="DL635" s="5"/>
      <c r="DM635" s="24" t="str">
        <f>IF(DL635&gt;0,WORKDAY(DI635,10),"-")</f>
        <v>-</v>
      </c>
      <c r="DN635" s="24" t="str">
        <f>IF(DL635&gt;0,WORKDAY(DJ635,10),"-")</f>
        <v>-</v>
      </c>
      <c r="DO635" s="5"/>
      <c r="DP635" s="5"/>
      <c r="DQ635" s="54"/>
      <c r="DR635" s="24" t="str">
        <f>IF(DP635&gt;0,WORKDAY(DM635,10),"-")</f>
        <v>-</v>
      </c>
      <c r="DS635" s="24" t="str">
        <f>IF(DP635&gt;0,WORKDAY(DN635,10),"-")</f>
        <v>-</v>
      </c>
      <c r="DT635" s="5"/>
      <c r="DU635" s="5"/>
      <c r="DV635" s="24" t="str">
        <f>IF(DU635&gt;0,WORKDAY(DR635,10),"-")</f>
        <v>-</v>
      </c>
      <c r="DW635" s="24" t="str">
        <f>IF(DU635&gt;0,WORKDAY(DS635,10),"-")</f>
        <v>-</v>
      </c>
      <c r="DX635" s="5"/>
      <c r="DY635" s="5"/>
      <c r="DZ635" s="54"/>
      <c r="EA635" s="24" t="str">
        <f>IF(DY635&gt;0,WORKDAY(DV635,10),"-")</f>
        <v>-</v>
      </c>
      <c r="EB635" s="24" t="str">
        <f>IF(DY635&gt;0,WORKDAY(DW635,10),"-")</f>
        <v>-</v>
      </c>
      <c r="EC635" s="5"/>
      <c r="ED635" s="5"/>
      <c r="EE635" s="24" t="str">
        <f>IF(ED635&gt;0,WORKDAY(EA635,10),"-")</f>
        <v>-</v>
      </c>
      <c r="EF635" s="24" t="str">
        <f>IF(ED635&gt;0,WORKDAY(EB635,10),"-")</f>
        <v>-</v>
      </c>
      <c r="EG635" s="5"/>
      <c r="EH635" s="5"/>
      <c r="EI635" s="54"/>
      <c r="EJ635" s="24" t="str">
        <f>IF(EH635&gt;0,WORKDAY(EE635,10),"-")</f>
        <v>-</v>
      </c>
      <c r="EK635" s="24" t="str">
        <f>IF(EH635&gt;0,WORKDAY(EF635,10),"-")</f>
        <v>-</v>
      </c>
      <c r="EL635" s="5"/>
      <c r="EM635" s="5"/>
      <c r="EN635" s="24" t="str">
        <f>IF(EM635&gt;0,WORKDAY(EJ635,10),"-")</f>
        <v>-</v>
      </c>
      <c r="EO635" s="24" t="str">
        <f>IF(EM635&gt;0,WORKDAY(EK635,10),"-")</f>
        <v>-</v>
      </c>
      <c r="EP635" s="5"/>
      <c r="EQ635" s="5"/>
      <c r="ER635" s="54"/>
      <c r="ES635" s="54"/>
      <c r="ET635" s="54"/>
      <c r="EU635" s="54"/>
      <c r="EV635" s="54"/>
      <c r="EW635" s="24"/>
      <c r="EX635" s="24"/>
      <c r="EY635" s="167"/>
      <c r="EZ635" s="167"/>
      <c r="FA635" s="193"/>
      <c r="FB635" s="24">
        <v>44270</v>
      </c>
      <c r="FC635" s="24">
        <f ca="1">IF(BK635&gt;0,IF(DC635&gt;0,WORKDAY(DB635,20),IF(CT635&gt;0,WORKDAY(CS635,30),IF(CO635&gt;0,WORKDAY(CN635,40),FB635))),"-")</f>
        <v>44270</v>
      </c>
      <c r="FD635" s="5"/>
      <c r="FE635" s="5"/>
      <c r="FF635" s="24" t="str">
        <f>IF(FE635&gt;0,WORKDAY(FB635,10),"-")</f>
        <v>-</v>
      </c>
      <c r="FG635" s="24" t="str">
        <f>IF(FE635&gt;0,WORKDAY(FC635,10),"-")</f>
        <v>-</v>
      </c>
      <c r="FH635" s="5"/>
      <c r="FI635" s="5"/>
      <c r="FJ635" s="34"/>
      <c r="FK635" s="24"/>
      <c r="FL635" s="24">
        <f>FK635</f>
        <v>0</v>
      </c>
      <c r="FM635" s="5"/>
      <c r="FN635" s="5"/>
      <c r="FO635" s="24" t="str">
        <f>IF(FN635&gt;0,WORKDAY(FK635,10),"-")</f>
        <v>-</v>
      </c>
      <c r="FP635" s="24" t="str">
        <f>IF(FN635&gt;0,WORKDAY(FL635,10),"-")</f>
        <v>-</v>
      </c>
      <c r="FQ635" s="5"/>
      <c r="FR635" s="5"/>
      <c r="FS635" s="54"/>
      <c r="FT635" s="24"/>
      <c r="FU635" s="24">
        <f>FT635</f>
        <v>0</v>
      </c>
      <c r="FV635" s="5"/>
      <c r="FW635" s="5"/>
      <c r="FX635" s="24" t="str">
        <f>IF(FW635&gt;0,WORKDAY(FT635,10),"-")</f>
        <v>-</v>
      </c>
      <c r="FY635" s="24" t="str">
        <f>IF(FW635&gt;0,WORKDAY(FU635,10),"-")</f>
        <v>-</v>
      </c>
      <c r="FZ635" s="5"/>
      <c r="GA635" s="5"/>
      <c r="GB635" s="54"/>
      <c r="GC635" s="54"/>
      <c r="GD635" s="54"/>
      <c r="GE635" s="54"/>
      <c r="GF635" s="54"/>
      <c r="GG635" s="54"/>
      <c r="GH635" s="54"/>
      <c r="GI635" s="54"/>
      <c r="GJ635" s="54"/>
      <c r="GK635" s="54"/>
      <c r="GL635" s="54"/>
      <c r="GM635" s="54"/>
      <c r="GN635" s="54"/>
      <c r="GO635" s="54"/>
      <c r="GP635" s="54"/>
      <c r="GQ635" s="54"/>
      <c r="GR635" s="54"/>
      <c r="GS635" s="54"/>
      <c r="GT635" s="54"/>
      <c r="GU635" s="54"/>
      <c r="GV635" s="54"/>
      <c r="GW635" s="54"/>
      <c r="GX635" s="54"/>
      <c r="GY635" s="54"/>
      <c r="GZ635" s="193"/>
      <c r="HA635" s="54"/>
      <c r="HB635" s="54"/>
      <c r="HC635" s="54"/>
      <c r="HD635" s="34">
        <f t="shared" ca="1" si="603"/>
        <v>1</v>
      </c>
      <c r="HE635" s="25">
        <f t="shared" si="588"/>
        <v>0</v>
      </c>
      <c r="HF635" s="25">
        <f t="shared" ca="1" si="589"/>
        <v>1.5197568389057751E-3</v>
      </c>
      <c r="HG635" s="25">
        <f t="shared" si="590"/>
        <v>0</v>
      </c>
      <c r="HH635" s="25">
        <f t="shared" ca="1" si="591"/>
        <v>2.012072434607646E-3</v>
      </c>
      <c r="HI635" s="25"/>
      <c r="HJ635" s="25"/>
      <c r="HK635" s="5"/>
      <c r="HL635" s="24" t="str">
        <f t="shared" ca="1" si="624"/>
        <v>-</v>
      </c>
      <c r="HM635" s="107"/>
      <c r="HN635" s="85"/>
      <c r="HO635" s="204" t="str">
        <f t="shared" si="604"/>
        <v>не выгружено A1</v>
      </c>
      <c r="HP635" s="204" t="str">
        <f t="shared" si="605"/>
        <v>не выгружено 00</v>
      </c>
      <c r="HQ635" s="182" t="str">
        <f t="shared" si="606"/>
        <v>не выгружено A1</v>
      </c>
      <c r="HR635" s="182" t="str">
        <f t="shared" si="607"/>
        <v>не выгружено A1</v>
      </c>
      <c r="HS635" s="182" t="b">
        <f t="shared" si="608"/>
        <v>0</v>
      </c>
      <c r="HT635" s="182" t="str">
        <f t="shared" si="609"/>
        <v>не выгружено A1</v>
      </c>
      <c r="HU635" s="182" t="str">
        <f t="shared" si="610"/>
        <v>не выгружено A1</v>
      </c>
      <c r="HV635" s="191" t="str">
        <f t="shared" si="611"/>
        <v>не выгружено A1</v>
      </c>
      <c r="HW635" s="184" t="str">
        <f t="shared" si="612"/>
        <v>не выгружено A1</v>
      </c>
      <c r="HX635" s="191" t="str">
        <f t="shared" si="613"/>
        <v>не выгружено A1</v>
      </c>
      <c r="HY635" s="183"/>
      <c r="HZ635" s="182" t="str">
        <f t="shared" si="614"/>
        <v>не выгружено</v>
      </c>
      <c r="IA635" s="182" t="str">
        <f t="shared" si="615"/>
        <v>A1</v>
      </c>
      <c r="IB635" s="182" t="str">
        <f t="shared" si="616"/>
        <v>не выгружено</v>
      </c>
      <c r="IC635" s="182" t="str">
        <f t="shared" si="617"/>
        <v>A1</v>
      </c>
      <c r="ID635" s="182" t="str">
        <f t="shared" si="618"/>
        <v>A1</v>
      </c>
      <c r="IE635" s="185" t="str">
        <f t="shared" si="619"/>
        <v>выгрузить A1</v>
      </c>
      <c r="IF635" s="135" t="s">
        <v>705</v>
      </c>
      <c r="IG635" s="181">
        <v>1</v>
      </c>
      <c r="IH635" s="85"/>
      <c r="II635" s="85"/>
      <c r="IJ635" s="85"/>
      <c r="IK635" s="85"/>
      <c r="IL635" s="85"/>
      <c r="IM635" s="85"/>
      <c r="IN635" s="85"/>
      <c r="IO635" s="85"/>
      <c r="IP635" s="85"/>
      <c r="IQ635" s="85"/>
      <c r="IR635" s="85"/>
      <c r="IS635" s="85"/>
      <c r="IT635" s="85"/>
      <c r="IU635" s="85"/>
      <c r="IV635" s="85"/>
      <c r="IW635" s="85"/>
      <c r="IX635" s="85"/>
      <c r="IY635" s="85"/>
      <c r="IZ635" s="85"/>
      <c r="JA635" s="85"/>
      <c r="JB635" s="85"/>
      <c r="JC635" s="85"/>
      <c r="JD635" s="85"/>
      <c r="JE635" s="85"/>
      <c r="JF635" s="85"/>
      <c r="JG635" s="85"/>
      <c r="JH635" s="85"/>
      <c r="JI635" s="85"/>
      <c r="JJ635" s="85"/>
      <c r="JK635" s="85"/>
      <c r="JL635" s="85"/>
      <c r="JM635" s="85"/>
      <c r="JN635" s="85"/>
      <c r="JO635" s="85"/>
      <c r="JP635" s="85"/>
      <c r="JQ635" s="85"/>
      <c r="JR635" s="85"/>
      <c r="JS635" s="85"/>
      <c r="JT635" s="85"/>
      <c r="JU635" s="85"/>
      <c r="JV635" s="85"/>
      <c r="JW635" s="85"/>
      <c r="JX635" s="85"/>
      <c r="JY635" s="85"/>
      <c r="JZ635" s="85"/>
      <c r="KA635" s="85"/>
      <c r="KB635" s="85"/>
      <c r="KC635" s="85"/>
    </row>
    <row r="636" spans="1:289" s="87" customFormat="1" ht="15" hidden="1" customHeight="1">
      <c r="A636" s="17"/>
      <c r="B636" s="20"/>
      <c r="C636" s="20"/>
      <c r="D636" s="18"/>
      <c r="E636" s="18"/>
      <c r="F636" s="18"/>
      <c r="G636" s="18"/>
      <c r="H636" s="18"/>
      <c r="I636" s="18"/>
      <c r="J636" s="18"/>
      <c r="K636" s="18"/>
      <c r="L636" s="18"/>
      <c r="M636" s="18"/>
      <c r="N636" s="18"/>
      <c r="O636" s="18"/>
      <c r="P636" s="18"/>
      <c r="Q636" s="18"/>
      <c r="R636" s="18"/>
      <c r="S636" s="18"/>
      <c r="T636" s="18"/>
      <c r="U636" s="18"/>
      <c r="V636" s="18"/>
      <c r="W636" s="20"/>
      <c r="X636" s="20"/>
      <c r="Y636" s="20"/>
      <c r="Z636" s="20"/>
      <c r="AA636" s="20"/>
      <c r="AB636" s="20"/>
      <c r="AC636" s="20"/>
      <c r="AD636" s="18"/>
      <c r="AE636" s="20"/>
      <c r="AF636" s="20"/>
      <c r="AG636" s="20"/>
      <c r="AH636" s="20"/>
      <c r="AI636" s="20"/>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71"/>
      <c r="BO636" s="171"/>
      <c r="BP636" s="171"/>
      <c r="BQ636" s="171"/>
      <c r="BR636" s="161"/>
      <c r="BS636" s="161"/>
      <c r="BT636" s="161"/>
      <c r="BU636" s="161"/>
      <c r="BV636" s="161"/>
      <c r="BW636" s="151"/>
      <c r="BX636" s="151"/>
      <c r="BY636" s="151"/>
      <c r="BZ636" s="151"/>
      <c r="CA636" s="151"/>
      <c r="CB636" s="129"/>
      <c r="CC636" s="129"/>
      <c r="CD636" s="129"/>
      <c r="CE636" s="129"/>
      <c r="CF636" s="129"/>
      <c r="CG636" s="129"/>
      <c r="CH636" s="129"/>
      <c r="CI636" s="129"/>
      <c r="CJ636" s="129"/>
      <c r="CK636" s="129"/>
      <c r="CL636" s="18"/>
      <c r="CM636" s="18"/>
      <c r="CN636" s="18"/>
      <c r="CO636" s="118"/>
      <c r="CP636" s="48"/>
      <c r="CQ636" s="18"/>
      <c r="CR636" s="18"/>
      <c r="CS636" s="18"/>
      <c r="CT636" s="18"/>
      <c r="CU636" s="18"/>
      <c r="CV636" s="18"/>
      <c r="CW636" s="18"/>
      <c r="CX636" s="18"/>
      <c r="CY636" s="34"/>
      <c r="CZ636" s="18"/>
      <c r="DA636" s="18"/>
      <c r="DB636" s="18"/>
      <c r="DC636" s="18"/>
      <c r="DD636" s="18"/>
      <c r="DE636" s="18"/>
      <c r="DF636" s="18"/>
      <c r="DG636" s="18"/>
      <c r="DH636" s="45"/>
      <c r="DI636" s="18"/>
      <c r="DJ636" s="18"/>
      <c r="DK636" s="18"/>
      <c r="DL636" s="18"/>
      <c r="DM636" s="18"/>
      <c r="DN636" s="18"/>
      <c r="DO636" s="18"/>
      <c r="DP636" s="18"/>
      <c r="DQ636" s="45"/>
      <c r="DR636" s="18"/>
      <c r="DS636" s="18"/>
      <c r="DT636" s="18"/>
      <c r="DU636" s="18"/>
      <c r="DV636" s="18"/>
      <c r="DW636" s="18"/>
      <c r="DX636" s="18"/>
      <c r="DY636" s="18"/>
      <c r="DZ636" s="45"/>
      <c r="EA636" s="18"/>
      <c r="EB636" s="18"/>
      <c r="EC636" s="18"/>
      <c r="ED636" s="18"/>
      <c r="EE636" s="18"/>
      <c r="EF636" s="18"/>
      <c r="EG636" s="18"/>
      <c r="EH636" s="18"/>
      <c r="EI636" s="45"/>
      <c r="EJ636" s="18"/>
      <c r="EK636" s="18"/>
      <c r="EL636" s="18"/>
      <c r="EM636" s="18"/>
      <c r="EN636" s="18"/>
      <c r="EO636" s="18"/>
      <c r="EP636" s="18"/>
      <c r="EQ636" s="18"/>
      <c r="ER636" s="45"/>
      <c r="ES636" s="110"/>
      <c r="ET636" s="110"/>
      <c r="EU636" s="110"/>
      <c r="EV636" s="110"/>
      <c r="EW636" s="192"/>
      <c r="EX636" s="192"/>
      <c r="EY636" s="192"/>
      <c r="EZ636" s="192"/>
      <c r="FA636" s="199"/>
      <c r="FB636" s="18"/>
      <c r="FC636" s="18"/>
      <c r="FD636" s="18"/>
      <c r="FE636" s="18"/>
      <c r="FF636" s="18"/>
      <c r="FG636" s="18"/>
      <c r="FH636" s="18"/>
      <c r="FI636" s="18"/>
      <c r="FJ636" s="34"/>
      <c r="FK636" s="18"/>
      <c r="FL636" s="18"/>
      <c r="FM636" s="18"/>
      <c r="FN636" s="18"/>
      <c r="FO636" s="18"/>
      <c r="FP636" s="18"/>
      <c r="FQ636" s="18"/>
      <c r="FR636" s="18"/>
      <c r="FS636" s="45"/>
      <c r="FT636" s="18"/>
      <c r="FU636" s="18"/>
      <c r="FV636" s="18"/>
      <c r="FW636" s="18"/>
      <c r="FX636" s="18"/>
      <c r="FY636" s="18"/>
      <c r="FZ636" s="18"/>
      <c r="GA636" s="18"/>
      <c r="GB636" s="45"/>
      <c r="GC636" s="110"/>
      <c r="GD636" s="110"/>
      <c r="GE636" s="110"/>
      <c r="GF636" s="110"/>
      <c r="GG636" s="110"/>
      <c r="GH636" s="110"/>
      <c r="GI636" s="110"/>
      <c r="GJ636" s="110"/>
      <c r="GK636" s="110"/>
      <c r="GL636" s="110"/>
      <c r="GM636" s="110"/>
      <c r="GN636" s="110"/>
      <c r="GO636" s="110"/>
      <c r="GP636" s="110"/>
      <c r="GQ636" s="110"/>
      <c r="GR636" s="110"/>
      <c r="GS636" s="110"/>
      <c r="GT636" s="110"/>
      <c r="GU636" s="110"/>
      <c r="GV636" s="110"/>
      <c r="GW636" s="110"/>
      <c r="GX636" s="110"/>
      <c r="GY636" s="45"/>
      <c r="GZ636" s="199"/>
      <c r="HA636" s="110"/>
      <c r="HB636" s="110"/>
      <c r="HC636" s="110"/>
      <c r="HD636" s="34">
        <f t="shared" si="603"/>
        <v>0</v>
      </c>
      <c r="HE636" s="25">
        <f t="shared" si="588"/>
        <v>0</v>
      </c>
      <c r="HF636" s="25">
        <f t="shared" si="589"/>
        <v>0</v>
      </c>
      <c r="HG636" s="25">
        <f t="shared" si="590"/>
        <v>0</v>
      </c>
      <c r="HH636" s="25">
        <f t="shared" si="591"/>
        <v>0</v>
      </c>
      <c r="HI636" s="25"/>
      <c r="HJ636" s="18"/>
      <c r="HK636" s="18"/>
      <c r="HL636" s="24" t="str">
        <f t="shared" si="624"/>
        <v>-</v>
      </c>
      <c r="HM636" s="107"/>
      <c r="HN636" s="85"/>
      <c r="HO636" s="204" t="str">
        <f t="shared" si="604"/>
        <v>---/---</v>
      </c>
      <c r="HP636" s="204" t="str">
        <f t="shared" si="605"/>
        <v>---/---</v>
      </c>
      <c r="HQ636" s="182" t="str">
        <f t="shared" si="606"/>
        <v>---/---</v>
      </c>
      <c r="HR636" s="182" t="str">
        <f t="shared" si="607"/>
        <v>---/---</v>
      </c>
      <c r="HS636" s="182" t="b">
        <f t="shared" si="608"/>
        <v>0</v>
      </c>
      <c r="HT636" s="182" t="str">
        <f t="shared" si="609"/>
        <v>---/---</v>
      </c>
      <c r="HU636" s="182" t="str">
        <f t="shared" si="610"/>
        <v>---/---</v>
      </c>
      <c r="HV636" s="191" t="str">
        <f t="shared" si="611"/>
        <v>---/---</v>
      </c>
      <c r="HW636" s="184" t="str">
        <f t="shared" si="612"/>
        <v>---/---</v>
      </c>
      <c r="HX636" s="191" t="str">
        <f t="shared" si="613"/>
        <v>---/---</v>
      </c>
      <c r="HY636" s="183"/>
      <c r="HZ636" s="182" t="str">
        <f t="shared" si="614"/>
        <v>---/---</v>
      </c>
      <c r="IA636" s="182" t="str">
        <f t="shared" si="615"/>
        <v>---/---</v>
      </c>
      <c r="IB636" s="182" t="str">
        <f t="shared" si="616"/>
        <v>---/---</v>
      </c>
      <c r="IC636" s="182" t="str">
        <f t="shared" si="617"/>
        <v>---/---</v>
      </c>
      <c r="ID636" s="182" t="str">
        <f t="shared" si="618"/>
        <v>---/---</v>
      </c>
      <c r="IE636" s="185" t="str">
        <f t="shared" si="619"/>
        <v>---/---</v>
      </c>
      <c r="IF636" s="135" t="s">
        <v>717</v>
      </c>
      <c r="IG636" s="181">
        <v>1</v>
      </c>
      <c r="IH636" s="85"/>
      <c r="II636" s="85"/>
      <c r="IJ636" s="85"/>
      <c r="IK636" s="85"/>
      <c r="IL636" s="85"/>
      <c r="IM636" s="85"/>
      <c r="IN636" s="85"/>
      <c r="IO636" s="85"/>
      <c r="IP636" s="85"/>
      <c r="IQ636" s="85"/>
      <c r="IR636" s="85"/>
      <c r="IS636" s="85"/>
      <c r="IT636" s="85"/>
      <c r="IU636" s="85"/>
      <c r="IV636" s="85"/>
      <c r="IW636" s="85"/>
      <c r="IX636" s="85"/>
      <c r="IY636" s="85"/>
      <c r="IZ636" s="85"/>
      <c r="JA636" s="85"/>
      <c r="JB636" s="85"/>
      <c r="JC636" s="85"/>
      <c r="JD636" s="85"/>
      <c r="JE636" s="85"/>
      <c r="JF636" s="85"/>
      <c r="JG636" s="85"/>
      <c r="JH636" s="85"/>
      <c r="JI636" s="85"/>
      <c r="JJ636" s="85"/>
      <c r="JK636" s="85"/>
      <c r="JL636" s="85"/>
      <c r="JM636" s="85"/>
      <c r="JN636" s="85"/>
      <c r="JO636" s="85"/>
      <c r="JP636" s="85"/>
      <c r="JQ636" s="85"/>
      <c r="JR636" s="85"/>
      <c r="JS636" s="85"/>
      <c r="JT636" s="85"/>
      <c r="JU636" s="85"/>
      <c r="JV636" s="85"/>
      <c r="JW636" s="85"/>
      <c r="JX636" s="85"/>
      <c r="JY636" s="85"/>
      <c r="JZ636" s="85"/>
      <c r="KA636" s="85"/>
      <c r="KB636" s="85"/>
      <c r="KC636" s="85"/>
    </row>
    <row r="637" spans="1:289" s="57" customFormat="1" ht="42.75" hidden="1" customHeight="1">
      <c r="A637" s="6"/>
      <c r="B637" s="19" t="s">
        <v>156</v>
      </c>
      <c r="C637" s="19" t="s">
        <v>157</v>
      </c>
      <c r="D637" s="5"/>
      <c r="E637" s="5"/>
      <c r="F637" s="5"/>
      <c r="G637" s="5"/>
      <c r="H637" s="5" t="s">
        <v>727</v>
      </c>
      <c r="I637" s="5" t="s">
        <v>736</v>
      </c>
      <c r="J637" s="5"/>
      <c r="K637" s="5"/>
      <c r="L637" s="5"/>
      <c r="M637" s="5"/>
      <c r="N637" s="5"/>
      <c r="O637" s="5"/>
      <c r="P637" s="5" t="s">
        <v>375</v>
      </c>
      <c r="Q637" s="5" t="s">
        <v>376</v>
      </c>
      <c r="R637" s="5" t="s">
        <v>206</v>
      </c>
      <c r="S637" s="5" t="s">
        <v>360</v>
      </c>
      <c r="T637" s="5" t="s">
        <v>361</v>
      </c>
      <c r="U637" s="5" t="s">
        <v>158</v>
      </c>
      <c r="V637" s="5"/>
      <c r="W637" s="19" t="str">
        <f t="shared" si="625"/>
        <v>0-54-JDCD-3702</v>
      </c>
      <c r="X637" s="19" t="s">
        <v>194</v>
      </c>
      <c r="Y637" s="19" t="s">
        <v>545</v>
      </c>
      <c r="Z637" s="19" t="s">
        <v>302</v>
      </c>
      <c r="AA637" s="19" t="s">
        <v>308</v>
      </c>
      <c r="AB637" s="19"/>
      <c r="AC637" s="19" t="s">
        <v>766</v>
      </c>
      <c r="AD637" s="5"/>
      <c r="AE637" s="19">
        <v>4</v>
      </c>
      <c r="AF637" s="19" t="s">
        <v>181</v>
      </c>
      <c r="AG637" s="19" t="s">
        <v>183</v>
      </c>
      <c r="AH637" s="19">
        <v>320</v>
      </c>
      <c r="AI637" s="19" t="s">
        <v>228</v>
      </c>
      <c r="AJ637" s="5"/>
      <c r="AK637" s="5"/>
      <c r="AL637" s="5" t="s">
        <v>120</v>
      </c>
      <c r="AM637" s="5"/>
      <c r="AN637" s="5" t="s">
        <v>546</v>
      </c>
      <c r="AO637" s="5" t="str">
        <f>CONCATENATE("0055-",B637,"-",C637,"-","4",".",AE637,".",AF637,".",AG637,".",AH637,"-",AL637,".",AN637,"-",AI637)</f>
        <v>0055-CPC-GA1-4.4.4.70.320-ATH1.JH-0008</v>
      </c>
      <c r="AP637" s="5" t="str">
        <f>CONCATENATE("0055-",B637,"-",C637,"-","4",".",AE637,".",AF637,".",AG637,".",AH637,"-",AL637,"-",AN637,"-",AI637,"_",BD637,"_",U637)</f>
        <v>0055-CPC-GA1-4.4.4.70.320-ATH1-JH-0008_-_ER</v>
      </c>
      <c r="AQ637" s="13" t="s">
        <v>327</v>
      </c>
      <c r="AR637" s="13" t="s">
        <v>332</v>
      </c>
      <c r="AS637" s="13"/>
      <c r="AT637" s="13"/>
      <c r="AU637" s="13" t="s">
        <v>286</v>
      </c>
      <c r="AV637" s="13" t="s">
        <v>287</v>
      </c>
      <c r="AW637" s="231" t="str">
        <f>CONCATENATE(AQ637," ",AS637,CHAR(10),W637,CHAR(10),AU637)</f>
        <v>Operator console 
0-54-JDCD-3702
Passport</v>
      </c>
      <c r="AX637" s="231" t="str">
        <f>CONCATENATE(AR637," ",AT637,CHAR(10),W637,CHAR(10),AV637)</f>
        <v>Пульт оператора 
0-54-JDCD-3702
Паспорт</v>
      </c>
      <c r="AY637" s="5"/>
      <c r="AZ637" s="5" t="s">
        <v>490</v>
      </c>
      <c r="BA637" s="5" t="s">
        <v>489</v>
      </c>
      <c r="BB637" s="5" t="str">
        <f>IF(FW637&gt;0,"02",IF(FN637&gt;0,"01",IF(FE637&gt;0,"00",IF(EM637&gt;0,"G1",IF(ED637&gt;0,"F1",IF(DU637&gt;0,"E1",IF(DL637&gt;0,"D1",IF(DC637&gt;0,"C1",IF(CT637&gt;0,"B1",IF(BM637&gt;0,"A1","-"))))))))))</f>
        <v>-</v>
      </c>
      <c r="BC637" s="167" t="str">
        <f t="shared" ref="BC637" si="628">IF(OR(BB637="A1",BB637="B1",BB637="C1",BB637="D1",BB637="E1",BB637="F1",BB637="G1",BB637="H1"),"IFR",IF(OR(BB637="00",BB637="01",BB637="02",BB637="03",BB637="04",BB637="05"),"IFU","-"))</f>
        <v>-</v>
      </c>
      <c r="BD637" s="5" t="str">
        <f t="shared" ref="BD637" si="629">BB637</f>
        <v>-</v>
      </c>
      <c r="BE637" s="5"/>
      <c r="BF637" s="5"/>
      <c r="BG637" s="12"/>
      <c r="BH637" s="5"/>
      <c r="BI637" s="5"/>
      <c r="BJ637" s="54">
        <f>FB637-(28+15)</f>
        <v>44227</v>
      </c>
      <c r="BK637" s="54">
        <f ca="1">IF(BM637&gt;0,BL637,IF(BJ637&lt;TODAY(),WORKDAY(TODAY(),10),BJ637))</f>
        <v>44294</v>
      </c>
      <c r="BL637" s="54"/>
      <c r="BM637" s="5"/>
      <c r="BN637" s="167"/>
      <c r="BO637" s="167"/>
      <c r="BP637" s="167"/>
      <c r="BQ637" s="167"/>
      <c r="BR637" s="157"/>
      <c r="BS637" s="157"/>
      <c r="BT637" s="157"/>
      <c r="BU637" s="157"/>
      <c r="BV637" s="157"/>
      <c r="BW637" s="147"/>
      <c r="BX637" s="147"/>
      <c r="BY637" s="147"/>
      <c r="BZ637" s="147"/>
      <c r="CA637" s="147"/>
      <c r="CB637" s="125"/>
      <c r="CC637" s="125"/>
      <c r="CD637" s="125"/>
      <c r="CE637" s="125"/>
      <c r="CF637" s="125"/>
      <c r="CG637" s="125"/>
      <c r="CH637" s="125"/>
      <c r="CI637" s="125"/>
      <c r="CJ637" s="125"/>
      <c r="CK637" s="125"/>
      <c r="CL637" s="24">
        <f>WORKDAY(BJ637,20)</f>
        <v>44253</v>
      </c>
      <c r="CM637" s="24" t="str">
        <f>IF(BM637&gt;0,WORKDAY(BK637,10),"-")</f>
        <v>-</v>
      </c>
      <c r="CN637" s="54"/>
      <c r="CO637" s="117"/>
      <c r="CP637" s="34">
        <v>3</v>
      </c>
      <c r="CQ637" s="24">
        <f>WORKDAY(CL637,10)</f>
        <v>44267</v>
      </c>
      <c r="CR637" s="24" t="str">
        <f>IF(CO637&gt;0,WORKDAY(CM637,10),"-")</f>
        <v>-</v>
      </c>
      <c r="CS637" s="54"/>
      <c r="CT637" s="5"/>
      <c r="CU637" s="24" t="str">
        <f>IF(CT637&gt;0,WORKDAY(CQ637,10),"-")</f>
        <v>-</v>
      </c>
      <c r="CV637" s="24" t="str">
        <f>IF(CT637&gt;0,WORKDAY(CR637,10),"-")</f>
        <v>-</v>
      </c>
      <c r="CW637" s="54"/>
      <c r="CX637" s="5"/>
      <c r="CY637" s="34"/>
      <c r="CZ637" s="24" t="str">
        <f>IF(CX637&gt;0,WORKDAY(CU637,10),"-")</f>
        <v>-</v>
      </c>
      <c r="DA637" s="24" t="str">
        <f>IF(CX637&gt;0,WORKDAY(CV637,10),"-")</f>
        <v>-</v>
      </c>
      <c r="DB637" s="24"/>
      <c r="DC637" s="5"/>
      <c r="DD637" s="24" t="str">
        <f>IF(DC637&gt;0,WORKDAY(CZ637,10),"-")</f>
        <v>-</v>
      </c>
      <c r="DE637" s="24" t="str">
        <f>IF(DC637&gt;0,WORKDAY(DA637,10),"-")</f>
        <v>-</v>
      </c>
      <c r="DF637" s="5"/>
      <c r="DG637" s="5"/>
      <c r="DH637" s="54"/>
      <c r="DI637" s="24" t="str">
        <f>IF(DG637&gt;0,WORKDAY(DD637,10),"-")</f>
        <v>-</v>
      </c>
      <c r="DJ637" s="24" t="str">
        <f>IF(DG637&gt;0,WORKDAY(DE637,10),"-")</f>
        <v>-</v>
      </c>
      <c r="DK637" s="5"/>
      <c r="DL637" s="5"/>
      <c r="DM637" s="24" t="str">
        <f>IF(DL637&gt;0,WORKDAY(DI637,10),"-")</f>
        <v>-</v>
      </c>
      <c r="DN637" s="24" t="str">
        <f>IF(DL637&gt;0,WORKDAY(DJ637,10),"-")</f>
        <v>-</v>
      </c>
      <c r="DO637" s="5"/>
      <c r="DP637" s="5"/>
      <c r="DQ637" s="54"/>
      <c r="DR637" s="24" t="str">
        <f>IF(DP637&gt;0,WORKDAY(DM637,10),"-")</f>
        <v>-</v>
      </c>
      <c r="DS637" s="24" t="str">
        <f>IF(DP637&gt;0,WORKDAY(DN637,10),"-")</f>
        <v>-</v>
      </c>
      <c r="DT637" s="5"/>
      <c r="DU637" s="5"/>
      <c r="DV637" s="24" t="str">
        <f>IF(DU637&gt;0,WORKDAY(DR637,10),"-")</f>
        <v>-</v>
      </c>
      <c r="DW637" s="24" t="str">
        <f>IF(DU637&gt;0,WORKDAY(DS637,10),"-")</f>
        <v>-</v>
      </c>
      <c r="DX637" s="5"/>
      <c r="DY637" s="5"/>
      <c r="DZ637" s="54"/>
      <c r="EA637" s="24" t="str">
        <f>IF(DY637&gt;0,WORKDAY(DV637,10),"-")</f>
        <v>-</v>
      </c>
      <c r="EB637" s="24" t="str">
        <f>IF(DY637&gt;0,WORKDAY(DW637,10),"-")</f>
        <v>-</v>
      </c>
      <c r="EC637" s="5"/>
      <c r="ED637" s="5"/>
      <c r="EE637" s="24" t="str">
        <f>IF(ED637&gt;0,WORKDAY(EA637,10),"-")</f>
        <v>-</v>
      </c>
      <c r="EF637" s="24" t="str">
        <f>IF(ED637&gt;0,WORKDAY(EB637,10),"-")</f>
        <v>-</v>
      </c>
      <c r="EG637" s="5"/>
      <c r="EH637" s="5"/>
      <c r="EI637" s="54"/>
      <c r="EJ637" s="24" t="str">
        <f>IF(EH637&gt;0,WORKDAY(EE637,10),"-")</f>
        <v>-</v>
      </c>
      <c r="EK637" s="24" t="str">
        <f>IF(EH637&gt;0,WORKDAY(EF637,10),"-")</f>
        <v>-</v>
      </c>
      <c r="EL637" s="5"/>
      <c r="EM637" s="5"/>
      <c r="EN637" s="24" t="str">
        <f>IF(EM637&gt;0,WORKDAY(EJ637,10),"-")</f>
        <v>-</v>
      </c>
      <c r="EO637" s="24" t="str">
        <f>IF(EM637&gt;0,WORKDAY(EK637,10),"-")</f>
        <v>-</v>
      </c>
      <c r="EP637" s="5"/>
      <c r="EQ637" s="5"/>
      <c r="ER637" s="54"/>
      <c r="ES637" s="54"/>
      <c r="ET637" s="54"/>
      <c r="EU637" s="54"/>
      <c r="EV637" s="54"/>
      <c r="EW637" s="24"/>
      <c r="EX637" s="24"/>
      <c r="EY637" s="167"/>
      <c r="EZ637" s="167"/>
      <c r="FA637" s="193"/>
      <c r="FB637" s="24">
        <v>44270</v>
      </c>
      <c r="FC637" s="24">
        <f ca="1">IF(BK637&gt;0,IF(DC637&gt;0,WORKDAY(DB637,20),IF(CT637&gt;0,WORKDAY(CS637,30),IF(CO637&gt;0,WORKDAY(CN637,40),FB637))),"-")</f>
        <v>44270</v>
      </c>
      <c r="FD637" s="5"/>
      <c r="FE637" s="5"/>
      <c r="FF637" s="24" t="str">
        <f>IF(FE637&gt;0,WORKDAY(FB637,10),"-")</f>
        <v>-</v>
      </c>
      <c r="FG637" s="24" t="str">
        <f>IF(FE637&gt;0,WORKDAY(FC637,10),"-")</f>
        <v>-</v>
      </c>
      <c r="FH637" s="5"/>
      <c r="FI637" s="5"/>
      <c r="FJ637" s="34"/>
      <c r="FK637" s="24"/>
      <c r="FL637" s="24">
        <f>FK637</f>
        <v>0</v>
      </c>
      <c r="FM637" s="5"/>
      <c r="FN637" s="5"/>
      <c r="FO637" s="24" t="str">
        <f>IF(FN637&gt;0,WORKDAY(FK637,10),"-")</f>
        <v>-</v>
      </c>
      <c r="FP637" s="24" t="str">
        <f>IF(FN637&gt;0,WORKDAY(FL637,10),"-")</f>
        <v>-</v>
      </c>
      <c r="FQ637" s="5"/>
      <c r="FR637" s="5"/>
      <c r="FS637" s="54"/>
      <c r="FT637" s="24"/>
      <c r="FU637" s="24">
        <f>FT637</f>
        <v>0</v>
      </c>
      <c r="FV637" s="5"/>
      <c r="FW637" s="5"/>
      <c r="FX637" s="24" t="str">
        <f>IF(FW637&gt;0,WORKDAY(FT637,10),"-")</f>
        <v>-</v>
      </c>
      <c r="FY637" s="24" t="str">
        <f>IF(FW637&gt;0,WORKDAY(FU637,10),"-")</f>
        <v>-</v>
      </c>
      <c r="FZ637" s="5"/>
      <c r="GA637" s="5"/>
      <c r="GB637" s="54"/>
      <c r="GC637" s="54"/>
      <c r="GD637" s="54"/>
      <c r="GE637" s="54"/>
      <c r="GF637" s="54"/>
      <c r="GG637" s="54"/>
      <c r="GH637" s="54"/>
      <c r="GI637" s="54"/>
      <c r="GJ637" s="54"/>
      <c r="GK637" s="54"/>
      <c r="GL637" s="54"/>
      <c r="GM637" s="54"/>
      <c r="GN637" s="54"/>
      <c r="GO637" s="54"/>
      <c r="GP637" s="54"/>
      <c r="GQ637" s="54"/>
      <c r="GR637" s="54"/>
      <c r="GS637" s="54"/>
      <c r="GT637" s="54"/>
      <c r="GU637" s="54"/>
      <c r="GV637" s="54"/>
      <c r="GW637" s="54"/>
      <c r="GX637" s="54"/>
      <c r="GY637" s="54"/>
      <c r="GZ637" s="193"/>
      <c r="HA637" s="54"/>
      <c r="HB637" s="54"/>
      <c r="HC637" s="54"/>
      <c r="HD637" s="34">
        <f t="shared" ca="1" si="603"/>
        <v>1</v>
      </c>
      <c r="HE637" s="25">
        <f t="shared" si="588"/>
        <v>0</v>
      </c>
      <c r="HF637" s="25">
        <f t="shared" ca="1" si="589"/>
        <v>1.5197568389057751E-3</v>
      </c>
      <c r="HG637" s="25">
        <f t="shared" si="590"/>
        <v>0</v>
      </c>
      <c r="HH637" s="25">
        <f t="shared" ca="1" si="591"/>
        <v>2.012072434607646E-3</v>
      </c>
      <c r="HI637" s="25"/>
      <c r="HJ637" s="25"/>
      <c r="HK637" s="5"/>
      <c r="HL637" s="24" t="str">
        <f t="shared" ca="1" si="624"/>
        <v>-</v>
      </c>
      <c r="HM637" s="107"/>
      <c r="HN637" s="85"/>
      <c r="HO637" s="204" t="str">
        <f t="shared" si="604"/>
        <v>не выгружено A1</v>
      </c>
      <c r="HP637" s="204" t="str">
        <f t="shared" si="605"/>
        <v>не выгружено 00</v>
      </c>
      <c r="HQ637" s="182" t="str">
        <f t="shared" si="606"/>
        <v>не выгружено A1</v>
      </c>
      <c r="HR637" s="182" t="str">
        <f t="shared" si="607"/>
        <v>не выгружено A1</v>
      </c>
      <c r="HS637" s="182" t="b">
        <f t="shared" si="608"/>
        <v>0</v>
      </c>
      <c r="HT637" s="182" t="str">
        <f t="shared" si="609"/>
        <v>не выгружено A1</v>
      </c>
      <c r="HU637" s="182" t="str">
        <f t="shared" si="610"/>
        <v>не выгружено A1</v>
      </c>
      <c r="HV637" s="191" t="str">
        <f t="shared" si="611"/>
        <v>не выгружено A1</v>
      </c>
      <c r="HW637" s="184" t="str">
        <f t="shared" si="612"/>
        <v>не выгружено A1</v>
      </c>
      <c r="HX637" s="191" t="str">
        <f t="shared" si="613"/>
        <v>не выгружено A1</v>
      </c>
      <c r="HY637" s="183"/>
      <c r="HZ637" s="182" t="str">
        <f t="shared" si="614"/>
        <v>не выгружено</v>
      </c>
      <c r="IA637" s="182" t="str">
        <f t="shared" si="615"/>
        <v>A1</v>
      </c>
      <c r="IB637" s="182" t="str">
        <f t="shared" si="616"/>
        <v>не выгружено</v>
      </c>
      <c r="IC637" s="182" t="str">
        <f t="shared" si="617"/>
        <v>A1</v>
      </c>
      <c r="ID637" s="182" t="str">
        <f t="shared" si="618"/>
        <v>A1</v>
      </c>
      <c r="IE637" s="185" t="str">
        <f t="shared" si="619"/>
        <v>выгрузить A1</v>
      </c>
      <c r="IF637" s="135" t="s">
        <v>705</v>
      </c>
      <c r="IG637" s="181">
        <v>1</v>
      </c>
      <c r="IH637" s="85"/>
      <c r="II637" s="85"/>
      <c r="IJ637" s="85"/>
      <c r="IK637" s="85"/>
      <c r="IL637" s="85"/>
      <c r="IM637" s="85"/>
      <c r="IN637" s="85"/>
      <c r="IO637" s="85"/>
      <c r="IP637" s="85"/>
      <c r="IQ637" s="85"/>
      <c r="IR637" s="85"/>
      <c r="IS637" s="85"/>
      <c r="IT637" s="85"/>
      <c r="IU637" s="85"/>
      <c r="IV637" s="85"/>
      <c r="IW637" s="85"/>
      <c r="IX637" s="85"/>
      <c r="IY637" s="85"/>
      <c r="IZ637" s="85"/>
      <c r="JA637" s="85"/>
      <c r="JB637" s="85"/>
      <c r="JC637" s="85"/>
      <c r="JD637" s="85"/>
      <c r="JE637" s="85"/>
      <c r="JF637" s="85"/>
      <c r="JG637" s="85"/>
      <c r="JH637" s="85"/>
      <c r="JI637" s="85"/>
      <c r="JJ637" s="85"/>
      <c r="JK637" s="85"/>
      <c r="JL637" s="85"/>
      <c r="JM637" s="85"/>
      <c r="JN637" s="85"/>
      <c r="JO637" s="85"/>
      <c r="JP637" s="85"/>
      <c r="JQ637" s="85"/>
      <c r="JR637" s="85"/>
      <c r="JS637" s="85"/>
      <c r="JT637" s="85"/>
      <c r="JU637" s="85"/>
      <c r="JV637" s="85"/>
      <c r="JW637" s="85"/>
      <c r="JX637" s="85"/>
      <c r="JY637" s="85"/>
      <c r="JZ637" s="85"/>
      <c r="KA637" s="85"/>
      <c r="KB637" s="85"/>
      <c r="KC637" s="85"/>
    </row>
    <row r="638" spans="1:289" s="87" customFormat="1" ht="15" hidden="1" customHeight="1">
      <c r="A638" s="17"/>
      <c r="B638" s="20"/>
      <c r="C638" s="20"/>
      <c r="D638" s="18"/>
      <c r="E638" s="18"/>
      <c r="F638" s="18"/>
      <c r="G638" s="18"/>
      <c r="H638" s="18"/>
      <c r="I638" s="18"/>
      <c r="J638" s="18"/>
      <c r="K638" s="18"/>
      <c r="L638" s="18"/>
      <c r="M638" s="18"/>
      <c r="N638" s="18"/>
      <c r="O638" s="18"/>
      <c r="P638" s="18"/>
      <c r="Q638" s="18"/>
      <c r="R638" s="18"/>
      <c r="S638" s="18"/>
      <c r="T638" s="18"/>
      <c r="U638" s="18"/>
      <c r="V638" s="18"/>
      <c r="W638" s="20"/>
      <c r="X638" s="20"/>
      <c r="Y638" s="20"/>
      <c r="Z638" s="20"/>
      <c r="AA638" s="20"/>
      <c r="AB638" s="20"/>
      <c r="AC638" s="20"/>
      <c r="AD638" s="18"/>
      <c r="AE638" s="20"/>
      <c r="AF638" s="20"/>
      <c r="AG638" s="20"/>
      <c r="AH638" s="20"/>
      <c r="AI638" s="20"/>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71"/>
      <c r="BO638" s="171"/>
      <c r="BP638" s="171"/>
      <c r="BQ638" s="171"/>
      <c r="BR638" s="161"/>
      <c r="BS638" s="161"/>
      <c r="BT638" s="161"/>
      <c r="BU638" s="161"/>
      <c r="BV638" s="161"/>
      <c r="BW638" s="151"/>
      <c r="BX638" s="151"/>
      <c r="BY638" s="151"/>
      <c r="BZ638" s="151"/>
      <c r="CA638" s="151"/>
      <c r="CB638" s="129"/>
      <c r="CC638" s="129"/>
      <c r="CD638" s="129"/>
      <c r="CE638" s="129"/>
      <c r="CF638" s="129"/>
      <c r="CG638" s="129"/>
      <c r="CH638" s="129"/>
      <c r="CI638" s="129"/>
      <c r="CJ638" s="129"/>
      <c r="CK638" s="129"/>
      <c r="CL638" s="18"/>
      <c r="CM638" s="18"/>
      <c r="CN638" s="18"/>
      <c r="CO638" s="118"/>
      <c r="CP638" s="48"/>
      <c r="CQ638" s="18"/>
      <c r="CR638" s="18"/>
      <c r="CS638" s="18"/>
      <c r="CT638" s="18"/>
      <c r="CU638" s="18"/>
      <c r="CV638" s="18"/>
      <c r="CW638" s="18"/>
      <c r="CX638" s="18"/>
      <c r="CY638" s="34"/>
      <c r="CZ638" s="18"/>
      <c r="DA638" s="18"/>
      <c r="DB638" s="18"/>
      <c r="DC638" s="18"/>
      <c r="DD638" s="18"/>
      <c r="DE638" s="18"/>
      <c r="DF638" s="18"/>
      <c r="DG638" s="18"/>
      <c r="DH638" s="45"/>
      <c r="DI638" s="18"/>
      <c r="DJ638" s="18"/>
      <c r="DK638" s="18"/>
      <c r="DL638" s="18"/>
      <c r="DM638" s="18"/>
      <c r="DN638" s="18"/>
      <c r="DO638" s="18"/>
      <c r="DP638" s="18"/>
      <c r="DQ638" s="45"/>
      <c r="DR638" s="18"/>
      <c r="DS638" s="18"/>
      <c r="DT638" s="18"/>
      <c r="DU638" s="18"/>
      <c r="DV638" s="18"/>
      <c r="DW638" s="18"/>
      <c r="DX638" s="18"/>
      <c r="DY638" s="18"/>
      <c r="DZ638" s="45"/>
      <c r="EA638" s="18"/>
      <c r="EB638" s="18"/>
      <c r="EC638" s="18"/>
      <c r="ED638" s="18"/>
      <c r="EE638" s="18"/>
      <c r="EF638" s="18"/>
      <c r="EG638" s="18"/>
      <c r="EH638" s="18"/>
      <c r="EI638" s="45"/>
      <c r="EJ638" s="18"/>
      <c r="EK638" s="18"/>
      <c r="EL638" s="18"/>
      <c r="EM638" s="18"/>
      <c r="EN638" s="18"/>
      <c r="EO638" s="18"/>
      <c r="EP638" s="18"/>
      <c r="EQ638" s="18"/>
      <c r="ER638" s="45"/>
      <c r="ES638" s="110"/>
      <c r="ET638" s="110"/>
      <c r="EU638" s="110"/>
      <c r="EV638" s="110"/>
      <c r="EW638" s="192"/>
      <c r="EX638" s="192"/>
      <c r="EY638" s="192"/>
      <c r="EZ638" s="192"/>
      <c r="FA638" s="199"/>
      <c r="FB638" s="18"/>
      <c r="FC638" s="18"/>
      <c r="FD638" s="18"/>
      <c r="FE638" s="18"/>
      <c r="FF638" s="18"/>
      <c r="FG638" s="18"/>
      <c r="FH638" s="18"/>
      <c r="FI638" s="18"/>
      <c r="FJ638" s="34"/>
      <c r="FK638" s="18"/>
      <c r="FL638" s="18"/>
      <c r="FM638" s="18"/>
      <c r="FN638" s="18"/>
      <c r="FO638" s="18"/>
      <c r="FP638" s="18"/>
      <c r="FQ638" s="18"/>
      <c r="FR638" s="18"/>
      <c r="FS638" s="45"/>
      <c r="FT638" s="18"/>
      <c r="FU638" s="18"/>
      <c r="FV638" s="18"/>
      <c r="FW638" s="18"/>
      <c r="FX638" s="18"/>
      <c r="FY638" s="18"/>
      <c r="FZ638" s="18"/>
      <c r="GA638" s="18"/>
      <c r="GB638" s="45"/>
      <c r="GC638" s="110"/>
      <c r="GD638" s="110"/>
      <c r="GE638" s="110"/>
      <c r="GF638" s="110"/>
      <c r="GG638" s="110"/>
      <c r="GH638" s="110"/>
      <c r="GI638" s="110"/>
      <c r="GJ638" s="110"/>
      <c r="GK638" s="110"/>
      <c r="GL638" s="110"/>
      <c r="GM638" s="110"/>
      <c r="GN638" s="110"/>
      <c r="GO638" s="110"/>
      <c r="GP638" s="110"/>
      <c r="GQ638" s="110"/>
      <c r="GR638" s="110"/>
      <c r="GS638" s="110"/>
      <c r="GT638" s="110"/>
      <c r="GU638" s="110"/>
      <c r="GV638" s="110"/>
      <c r="GW638" s="110"/>
      <c r="GX638" s="110"/>
      <c r="GY638" s="45"/>
      <c r="GZ638" s="199"/>
      <c r="HA638" s="110"/>
      <c r="HB638" s="110"/>
      <c r="HC638" s="110"/>
      <c r="HD638" s="34">
        <f t="shared" si="603"/>
        <v>0</v>
      </c>
      <c r="HE638" s="25">
        <f t="shared" si="588"/>
        <v>0</v>
      </c>
      <c r="HF638" s="25">
        <f t="shared" si="589"/>
        <v>0</v>
      </c>
      <c r="HG638" s="25">
        <f t="shared" si="590"/>
        <v>0</v>
      </c>
      <c r="HH638" s="25">
        <f t="shared" si="591"/>
        <v>0</v>
      </c>
      <c r="HI638" s="25"/>
      <c r="HJ638" s="18"/>
      <c r="HK638" s="18"/>
      <c r="HL638" s="24" t="str">
        <f t="shared" si="624"/>
        <v>-</v>
      </c>
      <c r="HM638" s="107"/>
      <c r="HN638" s="85"/>
      <c r="HO638" s="204" t="str">
        <f t="shared" si="604"/>
        <v>---/---</v>
      </c>
      <c r="HP638" s="204" t="str">
        <f t="shared" si="605"/>
        <v>---/---</v>
      </c>
      <c r="HQ638" s="182" t="str">
        <f t="shared" si="606"/>
        <v>---/---</v>
      </c>
      <c r="HR638" s="182" t="str">
        <f t="shared" si="607"/>
        <v>---/---</v>
      </c>
      <c r="HS638" s="182" t="b">
        <f t="shared" si="608"/>
        <v>0</v>
      </c>
      <c r="HT638" s="182" t="str">
        <f t="shared" si="609"/>
        <v>---/---</v>
      </c>
      <c r="HU638" s="182" t="str">
        <f t="shared" si="610"/>
        <v>---/---</v>
      </c>
      <c r="HV638" s="191" t="str">
        <f t="shared" si="611"/>
        <v>---/---</v>
      </c>
      <c r="HW638" s="184" t="str">
        <f t="shared" si="612"/>
        <v>---/---</v>
      </c>
      <c r="HX638" s="191" t="str">
        <f t="shared" si="613"/>
        <v>---/---</v>
      </c>
      <c r="HY638" s="183"/>
      <c r="HZ638" s="182" t="str">
        <f t="shared" si="614"/>
        <v>---/---</v>
      </c>
      <c r="IA638" s="182" t="str">
        <f t="shared" si="615"/>
        <v>---/---</v>
      </c>
      <c r="IB638" s="182" t="str">
        <f t="shared" si="616"/>
        <v>---/---</v>
      </c>
      <c r="IC638" s="182" t="str">
        <f t="shared" si="617"/>
        <v>---/---</v>
      </c>
      <c r="ID638" s="182" t="str">
        <f t="shared" si="618"/>
        <v>---/---</v>
      </c>
      <c r="IE638" s="185" t="str">
        <f t="shared" si="619"/>
        <v>---/---</v>
      </c>
      <c r="IF638" s="135" t="s">
        <v>717</v>
      </c>
      <c r="IG638" s="181">
        <v>1</v>
      </c>
      <c r="IH638" s="85"/>
      <c r="II638" s="85"/>
      <c r="IJ638" s="85"/>
      <c r="IK638" s="85"/>
      <c r="IL638" s="85"/>
      <c r="IM638" s="85"/>
      <c r="IN638" s="85"/>
      <c r="IO638" s="85"/>
      <c r="IP638" s="85"/>
      <c r="IQ638" s="85"/>
      <c r="IR638" s="85"/>
      <c r="IS638" s="85"/>
      <c r="IT638" s="85"/>
      <c r="IU638" s="85"/>
      <c r="IV638" s="85"/>
      <c r="IW638" s="85"/>
      <c r="IX638" s="85"/>
      <c r="IY638" s="85"/>
      <c r="IZ638" s="85"/>
      <c r="JA638" s="85"/>
      <c r="JB638" s="85"/>
      <c r="JC638" s="85"/>
      <c r="JD638" s="85"/>
      <c r="JE638" s="85"/>
      <c r="JF638" s="85"/>
      <c r="JG638" s="85"/>
      <c r="JH638" s="85"/>
      <c r="JI638" s="85"/>
      <c r="JJ638" s="85"/>
      <c r="JK638" s="85"/>
      <c r="JL638" s="85"/>
      <c r="JM638" s="85"/>
      <c r="JN638" s="85"/>
      <c r="JO638" s="85"/>
      <c r="JP638" s="85"/>
      <c r="JQ638" s="85"/>
      <c r="JR638" s="85"/>
      <c r="JS638" s="85"/>
      <c r="JT638" s="85"/>
      <c r="JU638" s="85"/>
      <c r="JV638" s="85"/>
      <c r="JW638" s="85"/>
      <c r="JX638" s="85"/>
      <c r="JY638" s="85"/>
      <c r="JZ638" s="85"/>
      <c r="KA638" s="85"/>
      <c r="KB638" s="85"/>
      <c r="KC638" s="85"/>
    </row>
    <row r="639" spans="1:289" s="57" customFormat="1" ht="42.75" hidden="1" customHeight="1">
      <c r="A639" s="6"/>
      <c r="B639" s="19" t="s">
        <v>156</v>
      </c>
      <c r="C639" s="19" t="s">
        <v>157</v>
      </c>
      <c r="D639" s="5"/>
      <c r="E639" s="5"/>
      <c r="F639" s="5"/>
      <c r="G639" s="5"/>
      <c r="H639" s="5" t="s">
        <v>727</v>
      </c>
      <c r="I639" s="5" t="s">
        <v>736</v>
      </c>
      <c r="J639" s="5"/>
      <c r="K639" s="5"/>
      <c r="L639" s="5"/>
      <c r="M639" s="5"/>
      <c r="N639" s="5"/>
      <c r="O639" s="5"/>
      <c r="P639" s="5" t="s">
        <v>375</v>
      </c>
      <c r="Q639" s="5" t="s">
        <v>376</v>
      </c>
      <c r="R639" s="5" t="s">
        <v>206</v>
      </c>
      <c r="S639" s="5" t="s">
        <v>360</v>
      </c>
      <c r="T639" s="5" t="s">
        <v>361</v>
      </c>
      <c r="U639" s="5" t="s">
        <v>158</v>
      </c>
      <c r="V639" s="5"/>
      <c r="W639" s="19" t="str">
        <f t="shared" si="625"/>
        <v>0-54-JDCD-3703</v>
      </c>
      <c r="X639" s="19" t="s">
        <v>194</v>
      </c>
      <c r="Y639" s="19" t="s">
        <v>545</v>
      </c>
      <c r="Z639" s="19" t="s">
        <v>302</v>
      </c>
      <c r="AA639" s="19" t="s">
        <v>308</v>
      </c>
      <c r="AB639" s="19"/>
      <c r="AC639" s="19" t="s">
        <v>767</v>
      </c>
      <c r="AD639" s="5"/>
      <c r="AE639" s="19">
        <v>4</v>
      </c>
      <c r="AF639" s="19" t="s">
        <v>181</v>
      </c>
      <c r="AG639" s="19" t="s">
        <v>183</v>
      </c>
      <c r="AH639" s="19">
        <v>320</v>
      </c>
      <c r="AI639" s="19" t="s">
        <v>242</v>
      </c>
      <c r="AJ639" s="5"/>
      <c r="AK639" s="5"/>
      <c r="AL639" s="5" t="s">
        <v>120</v>
      </c>
      <c r="AM639" s="5"/>
      <c r="AN639" s="5" t="s">
        <v>546</v>
      </c>
      <c r="AO639" s="5" t="str">
        <f>CONCATENATE("0055-",B639,"-",C639,"-","4",".",AE639,".",AF639,".",AG639,".",AH639,"-",AL639,".",AN639,"-",AI639)</f>
        <v>0055-CPC-GA1-4.4.4.70.320-ATH1.JH-0009</v>
      </c>
      <c r="AP639" s="5" t="str">
        <f>CONCATENATE("0055-",B639,"-",C639,"-","4",".",AE639,".",AF639,".",AG639,".",AH639,"-",AL639,"-",AN639,"-",AI639,"_",BD639,"_",U639)</f>
        <v>0055-CPC-GA1-4.4.4.70.320-ATH1-JH-0009_-_ER</v>
      </c>
      <c r="AQ639" s="13" t="s">
        <v>327</v>
      </c>
      <c r="AR639" s="13" t="s">
        <v>332</v>
      </c>
      <c r="AS639" s="13"/>
      <c r="AT639" s="13"/>
      <c r="AU639" s="13" t="s">
        <v>286</v>
      </c>
      <c r="AV639" s="13" t="s">
        <v>287</v>
      </c>
      <c r="AW639" s="231" t="str">
        <f>CONCATENATE(AQ639," ",AS639,CHAR(10),W639,CHAR(10),AU639)</f>
        <v>Operator console 
0-54-JDCD-3703
Passport</v>
      </c>
      <c r="AX639" s="231" t="str">
        <f>CONCATENATE(AR639," ",AT639,CHAR(10),W639,CHAR(10),AV639)</f>
        <v>Пульт оператора 
0-54-JDCD-3703
Паспорт</v>
      </c>
      <c r="AY639" s="5"/>
      <c r="AZ639" s="5" t="s">
        <v>490</v>
      </c>
      <c r="BA639" s="5" t="s">
        <v>489</v>
      </c>
      <c r="BB639" s="5" t="str">
        <f>IF(FW639&gt;0,"02",IF(FN639&gt;0,"01",IF(FE639&gt;0,"00",IF(EM639&gt;0,"G1",IF(ED639&gt;0,"F1",IF(DU639&gt;0,"E1",IF(DL639&gt;0,"D1",IF(DC639&gt;0,"C1",IF(CT639&gt;0,"B1",IF(BM639&gt;0,"A1","-"))))))))))</f>
        <v>-</v>
      </c>
      <c r="BC639" s="167" t="str">
        <f t="shared" ref="BC639" si="630">IF(OR(BB639="A1",BB639="B1",BB639="C1",BB639="D1",BB639="E1",BB639="F1",BB639="G1",BB639="H1"),"IFR",IF(OR(BB639="00",BB639="01",BB639="02",BB639="03",BB639="04",BB639="05"),"IFU","-"))</f>
        <v>-</v>
      </c>
      <c r="BD639" s="5" t="str">
        <f t="shared" ref="BD639" si="631">BB639</f>
        <v>-</v>
      </c>
      <c r="BE639" s="5"/>
      <c r="BF639" s="5"/>
      <c r="BG639" s="12"/>
      <c r="BH639" s="5"/>
      <c r="BI639" s="5"/>
      <c r="BJ639" s="54">
        <f>FB639-(28+15)</f>
        <v>44227</v>
      </c>
      <c r="BK639" s="54">
        <f ca="1">IF(BM639&gt;0,BL639,IF(BJ639&lt;TODAY(),WORKDAY(TODAY(),10),BJ639))</f>
        <v>44294</v>
      </c>
      <c r="BL639" s="54"/>
      <c r="BM639" s="5"/>
      <c r="BN639" s="167"/>
      <c r="BO639" s="167"/>
      <c r="BP639" s="167"/>
      <c r="BQ639" s="167"/>
      <c r="BR639" s="157"/>
      <c r="BS639" s="157"/>
      <c r="BT639" s="157"/>
      <c r="BU639" s="157"/>
      <c r="BV639" s="157"/>
      <c r="BW639" s="147"/>
      <c r="BX639" s="147"/>
      <c r="BY639" s="147"/>
      <c r="BZ639" s="147"/>
      <c r="CA639" s="147"/>
      <c r="CB639" s="125"/>
      <c r="CC639" s="125"/>
      <c r="CD639" s="125"/>
      <c r="CE639" s="125"/>
      <c r="CF639" s="125"/>
      <c r="CG639" s="125"/>
      <c r="CH639" s="125"/>
      <c r="CI639" s="125"/>
      <c r="CJ639" s="125"/>
      <c r="CK639" s="125"/>
      <c r="CL639" s="24">
        <f>WORKDAY(BJ639,20)</f>
        <v>44253</v>
      </c>
      <c r="CM639" s="24" t="str">
        <f>IF(BM639&gt;0,WORKDAY(BK639,10),"-")</f>
        <v>-</v>
      </c>
      <c r="CN639" s="54"/>
      <c r="CO639" s="117"/>
      <c r="CP639" s="34">
        <v>3</v>
      </c>
      <c r="CQ639" s="24">
        <f>WORKDAY(CL639,10)</f>
        <v>44267</v>
      </c>
      <c r="CR639" s="24" t="str">
        <f>IF(CO639&gt;0,WORKDAY(CM639,10),"-")</f>
        <v>-</v>
      </c>
      <c r="CS639" s="54"/>
      <c r="CT639" s="5"/>
      <c r="CU639" s="24" t="str">
        <f>IF(CT639&gt;0,WORKDAY(CQ639,10),"-")</f>
        <v>-</v>
      </c>
      <c r="CV639" s="24" t="str">
        <f>IF(CT639&gt;0,WORKDAY(CR639,10),"-")</f>
        <v>-</v>
      </c>
      <c r="CW639" s="54"/>
      <c r="CX639" s="5"/>
      <c r="CY639" s="34"/>
      <c r="CZ639" s="24" t="str">
        <f>IF(CX639&gt;0,WORKDAY(CU639,10),"-")</f>
        <v>-</v>
      </c>
      <c r="DA639" s="24" t="str">
        <f>IF(CX639&gt;0,WORKDAY(CV639,10),"-")</f>
        <v>-</v>
      </c>
      <c r="DB639" s="24"/>
      <c r="DC639" s="5"/>
      <c r="DD639" s="24" t="str">
        <f>IF(DC639&gt;0,WORKDAY(CZ639,10),"-")</f>
        <v>-</v>
      </c>
      <c r="DE639" s="24" t="str">
        <f>IF(DC639&gt;0,WORKDAY(DA639,10),"-")</f>
        <v>-</v>
      </c>
      <c r="DF639" s="5"/>
      <c r="DG639" s="5"/>
      <c r="DH639" s="54"/>
      <c r="DI639" s="24" t="str">
        <f>IF(DG639&gt;0,WORKDAY(DD639,10),"-")</f>
        <v>-</v>
      </c>
      <c r="DJ639" s="24" t="str">
        <f>IF(DG639&gt;0,WORKDAY(DE639,10),"-")</f>
        <v>-</v>
      </c>
      <c r="DK639" s="5"/>
      <c r="DL639" s="5"/>
      <c r="DM639" s="24" t="str">
        <f>IF(DL639&gt;0,WORKDAY(DI639,10),"-")</f>
        <v>-</v>
      </c>
      <c r="DN639" s="24" t="str">
        <f>IF(DL639&gt;0,WORKDAY(DJ639,10),"-")</f>
        <v>-</v>
      </c>
      <c r="DO639" s="5"/>
      <c r="DP639" s="5"/>
      <c r="DQ639" s="54"/>
      <c r="DR639" s="24" t="str">
        <f>IF(DP639&gt;0,WORKDAY(DM639,10),"-")</f>
        <v>-</v>
      </c>
      <c r="DS639" s="24" t="str">
        <f>IF(DP639&gt;0,WORKDAY(DN639,10),"-")</f>
        <v>-</v>
      </c>
      <c r="DT639" s="5"/>
      <c r="DU639" s="5"/>
      <c r="DV639" s="24" t="str">
        <f>IF(DU639&gt;0,WORKDAY(DR639,10),"-")</f>
        <v>-</v>
      </c>
      <c r="DW639" s="24" t="str">
        <f>IF(DU639&gt;0,WORKDAY(DS639,10),"-")</f>
        <v>-</v>
      </c>
      <c r="DX639" s="5"/>
      <c r="DY639" s="5"/>
      <c r="DZ639" s="54"/>
      <c r="EA639" s="24" t="str">
        <f>IF(DY639&gt;0,WORKDAY(DV639,10),"-")</f>
        <v>-</v>
      </c>
      <c r="EB639" s="24" t="str">
        <f>IF(DY639&gt;0,WORKDAY(DW639,10),"-")</f>
        <v>-</v>
      </c>
      <c r="EC639" s="5"/>
      <c r="ED639" s="5"/>
      <c r="EE639" s="24" t="str">
        <f>IF(ED639&gt;0,WORKDAY(EA639,10),"-")</f>
        <v>-</v>
      </c>
      <c r="EF639" s="24" t="str">
        <f>IF(ED639&gt;0,WORKDAY(EB639,10),"-")</f>
        <v>-</v>
      </c>
      <c r="EG639" s="5"/>
      <c r="EH639" s="5"/>
      <c r="EI639" s="54"/>
      <c r="EJ639" s="24" t="str">
        <f>IF(EH639&gt;0,WORKDAY(EE639,10),"-")</f>
        <v>-</v>
      </c>
      <c r="EK639" s="24" t="str">
        <f>IF(EH639&gt;0,WORKDAY(EF639,10),"-")</f>
        <v>-</v>
      </c>
      <c r="EL639" s="5"/>
      <c r="EM639" s="5"/>
      <c r="EN639" s="24" t="str">
        <f>IF(EM639&gt;0,WORKDAY(EJ639,10),"-")</f>
        <v>-</v>
      </c>
      <c r="EO639" s="24" t="str">
        <f>IF(EM639&gt;0,WORKDAY(EK639,10),"-")</f>
        <v>-</v>
      </c>
      <c r="EP639" s="5"/>
      <c r="EQ639" s="5"/>
      <c r="ER639" s="54"/>
      <c r="ES639" s="54"/>
      <c r="ET639" s="54"/>
      <c r="EU639" s="54"/>
      <c r="EV639" s="54"/>
      <c r="EW639" s="24"/>
      <c r="EX639" s="24"/>
      <c r="EY639" s="167"/>
      <c r="EZ639" s="167"/>
      <c r="FA639" s="193"/>
      <c r="FB639" s="24">
        <v>44270</v>
      </c>
      <c r="FC639" s="24">
        <f ca="1">IF(BK639&gt;0,IF(DC639&gt;0,WORKDAY(DB639,20),IF(CT639&gt;0,WORKDAY(CS639,30),IF(CO639&gt;0,WORKDAY(CN639,40),FB639))),"-")</f>
        <v>44270</v>
      </c>
      <c r="FD639" s="5"/>
      <c r="FE639" s="5"/>
      <c r="FF639" s="24" t="str">
        <f>IF(FE639&gt;0,WORKDAY(FB639,10),"-")</f>
        <v>-</v>
      </c>
      <c r="FG639" s="24" t="str">
        <f>IF(FE639&gt;0,WORKDAY(FC639,10),"-")</f>
        <v>-</v>
      </c>
      <c r="FH639" s="5"/>
      <c r="FI639" s="5"/>
      <c r="FJ639" s="34"/>
      <c r="FK639" s="24"/>
      <c r="FL639" s="24">
        <f>FK639</f>
        <v>0</v>
      </c>
      <c r="FM639" s="5"/>
      <c r="FN639" s="5"/>
      <c r="FO639" s="24" t="str">
        <f>IF(FN639&gt;0,WORKDAY(FK639,10),"-")</f>
        <v>-</v>
      </c>
      <c r="FP639" s="24" t="str">
        <f>IF(FN639&gt;0,WORKDAY(FL639,10),"-")</f>
        <v>-</v>
      </c>
      <c r="FQ639" s="5"/>
      <c r="FR639" s="5"/>
      <c r="FS639" s="54"/>
      <c r="FT639" s="24"/>
      <c r="FU639" s="24">
        <f>FT639</f>
        <v>0</v>
      </c>
      <c r="FV639" s="5"/>
      <c r="FW639" s="5"/>
      <c r="FX639" s="24" t="str">
        <f>IF(FW639&gt;0,WORKDAY(FT639,10),"-")</f>
        <v>-</v>
      </c>
      <c r="FY639" s="24" t="str">
        <f>IF(FW639&gt;0,WORKDAY(FU639,10),"-")</f>
        <v>-</v>
      </c>
      <c r="FZ639" s="5"/>
      <c r="GA639" s="5"/>
      <c r="GB639" s="54"/>
      <c r="GC639" s="54"/>
      <c r="GD639" s="54"/>
      <c r="GE639" s="54"/>
      <c r="GF639" s="54"/>
      <c r="GG639" s="54"/>
      <c r="GH639" s="54"/>
      <c r="GI639" s="54"/>
      <c r="GJ639" s="54"/>
      <c r="GK639" s="54"/>
      <c r="GL639" s="54"/>
      <c r="GM639" s="54"/>
      <c r="GN639" s="54"/>
      <c r="GO639" s="54"/>
      <c r="GP639" s="54"/>
      <c r="GQ639" s="54"/>
      <c r="GR639" s="54"/>
      <c r="GS639" s="54"/>
      <c r="GT639" s="54"/>
      <c r="GU639" s="54"/>
      <c r="GV639" s="54"/>
      <c r="GW639" s="54"/>
      <c r="GX639" s="54"/>
      <c r="GY639" s="54"/>
      <c r="GZ639" s="193"/>
      <c r="HA639" s="54"/>
      <c r="HB639" s="54"/>
      <c r="HC639" s="54"/>
      <c r="HD639" s="34">
        <f t="shared" ca="1" si="603"/>
        <v>1</v>
      </c>
      <c r="HE639" s="25">
        <f t="shared" si="588"/>
        <v>0</v>
      </c>
      <c r="HF639" s="25">
        <f t="shared" ca="1" si="589"/>
        <v>1.5197568389057751E-3</v>
      </c>
      <c r="HG639" s="25">
        <f t="shared" si="590"/>
        <v>0</v>
      </c>
      <c r="HH639" s="25">
        <f t="shared" ca="1" si="591"/>
        <v>2.012072434607646E-3</v>
      </c>
      <c r="HI639" s="25"/>
      <c r="HJ639" s="25"/>
      <c r="HK639" s="5"/>
      <c r="HL639" s="24" t="str">
        <f t="shared" ca="1" si="624"/>
        <v>-</v>
      </c>
      <c r="HM639" s="107"/>
      <c r="HN639" s="85"/>
      <c r="HO639" s="204" t="str">
        <f t="shared" si="604"/>
        <v>не выгружено A1</v>
      </c>
      <c r="HP639" s="204" t="str">
        <f t="shared" si="605"/>
        <v>не выгружено 00</v>
      </c>
      <c r="HQ639" s="182" t="str">
        <f t="shared" si="606"/>
        <v>не выгружено A1</v>
      </c>
      <c r="HR639" s="182" t="str">
        <f t="shared" si="607"/>
        <v>не выгружено A1</v>
      </c>
      <c r="HS639" s="182" t="b">
        <f t="shared" si="608"/>
        <v>0</v>
      </c>
      <c r="HT639" s="182" t="str">
        <f t="shared" si="609"/>
        <v>не выгружено A1</v>
      </c>
      <c r="HU639" s="182" t="str">
        <f t="shared" si="610"/>
        <v>не выгружено A1</v>
      </c>
      <c r="HV639" s="191" t="str">
        <f t="shared" si="611"/>
        <v>не выгружено A1</v>
      </c>
      <c r="HW639" s="184" t="str">
        <f t="shared" si="612"/>
        <v>не выгружено A1</v>
      </c>
      <c r="HX639" s="191" t="str">
        <f t="shared" si="613"/>
        <v>не выгружено A1</v>
      </c>
      <c r="HY639" s="183"/>
      <c r="HZ639" s="182" t="str">
        <f t="shared" si="614"/>
        <v>не выгружено</v>
      </c>
      <c r="IA639" s="182" t="str">
        <f t="shared" si="615"/>
        <v>A1</v>
      </c>
      <c r="IB639" s="182" t="str">
        <f t="shared" si="616"/>
        <v>не выгружено</v>
      </c>
      <c r="IC639" s="182" t="str">
        <f t="shared" si="617"/>
        <v>A1</v>
      </c>
      <c r="ID639" s="182" t="str">
        <f t="shared" si="618"/>
        <v>A1</v>
      </c>
      <c r="IE639" s="185" t="str">
        <f t="shared" si="619"/>
        <v>выгрузить A1</v>
      </c>
      <c r="IF639" s="135" t="s">
        <v>705</v>
      </c>
      <c r="IG639" s="181">
        <v>1</v>
      </c>
      <c r="IH639" s="85"/>
      <c r="II639" s="85"/>
      <c r="IJ639" s="85"/>
      <c r="IK639" s="85"/>
      <c r="IL639" s="85"/>
      <c r="IM639" s="85"/>
      <c r="IN639" s="85"/>
      <c r="IO639" s="85"/>
      <c r="IP639" s="85"/>
      <c r="IQ639" s="85"/>
      <c r="IR639" s="85"/>
      <c r="IS639" s="85"/>
      <c r="IT639" s="85"/>
      <c r="IU639" s="85"/>
      <c r="IV639" s="85"/>
      <c r="IW639" s="85"/>
      <c r="IX639" s="85"/>
      <c r="IY639" s="85"/>
      <c r="IZ639" s="85"/>
      <c r="JA639" s="85"/>
      <c r="JB639" s="85"/>
      <c r="JC639" s="85"/>
      <c r="JD639" s="85"/>
      <c r="JE639" s="85"/>
      <c r="JF639" s="85"/>
      <c r="JG639" s="85"/>
      <c r="JH639" s="85"/>
      <c r="JI639" s="85"/>
      <c r="JJ639" s="85"/>
      <c r="JK639" s="85"/>
      <c r="JL639" s="85"/>
      <c r="JM639" s="85"/>
      <c r="JN639" s="85"/>
      <c r="JO639" s="85"/>
      <c r="JP639" s="85"/>
      <c r="JQ639" s="85"/>
      <c r="JR639" s="85"/>
      <c r="JS639" s="85"/>
      <c r="JT639" s="85"/>
      <c r="JU639" s="85"/>
      <c r="JV639" s="85"/>
      <c r="JW639" s="85"/>
      <c r="JX639" s="85"/>
      <c r="JY639" s="85"/>
      <c r="JZ639" s="85"/>
      <c r="KA639" s="85"/>
      <c r="KB639" s="85"/>
      <c r="KC639" s="85"/>
    </row>
    <row r="640" spans="1:289" s="87" customFormat="1" ht="15" hidden="1" customHeight="1">
      <c r="A640" s="17"/>
      <c r="B640" s="20"/>
      <c r="C640" s="20"/>
      <c r="D640" s="18"/>
      <c r="E640" s="18"/>
      <c r="F640" s="18"/>
      <c r="G640" s="18"/>
      <c r="H640" s="18"/>
      <c r="I640" s="18"/>
      <c r="J640" s="18"/>
      <c r="K640" s="18"/>
      <c r="L640" s="18"/>
      <c r="M640" s="18"/>
      <c r="N640" s="18"/>
      <c r="O640" s="18"/>
      <c r="P640" s="18"/>
      <c r="Q640" s="18"/>
      <c r="R640" s="18"/>
      <c r="S640" s="18"/>
      <c r="T640" s="18"/>
      <c r="U640" s="18"/>
      <c r="V640" s="18"/>
      <c r="W640" s="20"/>
      <c r="X640" s="20"/>
      <c r="Y640" s="20"/>
      <c r="Z640" s="20"/>
      <c r="AA640" s="20"/>
      <c r="AB640" s="20"/>
      <c r="AC640" s="20"/>
      <c r="AD640" s="18"/>
      <c r="AE640" s="20"/>
      <c r="AF640" s="20"/>
      <c r="AG640" s="20"/>
      <c r="AH640" s="20"/>
      <c r="AI640" s="20"/>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71"/>
      <c r="BO640" s="171"/>
      <c r="BP640" s="171"/>
      <c r="BQ640" s="171"/>
      <c r="BR640" s="161"/>
      <c r="BS640" s="161"/>
      <c r="BT640" s="161"/>
      <c r="BU640" s="161"/>
      <c r="BV640" s="161"/>
      <c r="BW640" s="151"/>
      <c r="BX640" s="151"/>
      <c r="BY640" s="151"/>
      <c r="BZ640" s="151"/>
      <c r="CA640" s="151"/>
      <c r="CB640" s="129"/>
      <c r="CC640" s="129"/>
      <c r="CD640" s="129"/>
      <c r="CE640" s="129"/>
      <c r="CF640" s="129"/>
      <c r="CG640" s="129"/>
      <c r="CH640" s="129"/>
      <c r="CI640" s="129"/>
      <c r="CJ640" s="129"/>
      <c r="CK640" s="129"/>
      <c r="CL640" s="18"/>
      <c r="CM640" s="18"/>
      <c r="CN640" s="18"/>
      <c r="CO640" s="118"/>
      <c r="CP640" s="48"/>
      <c r="CQ640" s="18"/>
      <c r="CR640" s="18"/>
      <c r="CS640" s="18"/>
      <c r="CT640" s="18"/>
      <c r="CU640" s="18"/>
      <c r="CV640" s="18"/>
      <c r="CW640" s="18"/>
      <c r="CX640" s="18"/>
      <c r="CY640" s="34"/>
      <c r="CZ640" s="18"/>
      <c r="DA640" s="18"/>
      <c r="DB640" s="18"/>
      <c r="DC640" s="18"/>
      <c r="DD640" s="18"/>
      <c r="DE640" s="18"/>
      <c r="DF640" s="18"/>
      <c r="DG640" s="18"/>
      <c r="DH640" s="45"/>
      <c r="DI640" s="18"/>
      <c r="DJ640" s="18"/>
      <c r="DK640" s="18"/>
      <c r="DL640" s="18"/>
      <c r="DM640" s="18"/>
      <c r="DN640" s="18"/>
      <c r="DO640" s="18"/>
      <c r="DP640" s="18"/>
      <c r="DQ640" s="45"/>
      <c r="DR640" s="18"/>
      <c r="DS640" s="18"/>
      <c r="DT640" s="18"/>
      <c r="DU640" s="18"/>
      <c r="DV640" s="18"/>
      <c r="DW640" s="18"/>
      <c r="DX640" s="18"/>
      <c r="DY640" s="18"/>
      <c r="DZ640" s="45"/>
      <c r="EA640" s="18"/>
      <c r="EB640" s="18"/>
      <c r="EC640" s="18"/>
      <c r="ED640" s="18"/>
      <c r="EE640" s="18"/>
      <c r="EF640" s="18"/>
      <c r="EG640" s="18"/>
      <c r="EH640" s="18"/>
      <c r="EI640" s="45"/>
      <c r="EJ640" s="18"/>
      <c r="EK640" s="18"/>
      <c r="EL640" s="18"/>
      <c r="EM640" s="18"/>
      <c r="EN640" s="18"/>
      <c r="EO640" s="18"/>
      <c r="EP640" s="18"/>
      <c r="EQ640" s="18"/>
      <c r="ER640" s="45"/>
      <c r="ES640" s="110"/>
      <c r="ET640" s="110"/>
      <c r="EU640" s="110"/>
      <c r="EV640" s="110"/>
      <c r="EW640" s="192"/>
      <c r="EX640" s="192"/>
      <c r="EY640" s="192"/>
      <c r="EZ640" s="192"/>
      <c r="FA640" s="199"/>
      <c r="FB640" s="18"/>
      <c r="FC640" s="18"/>
      <c r="FD640" s="18"/>
      <c r="FE640" s="18"/>
      <c r="FF640" s="18"/>
      <c r="FG640" s="18"/>
      <c r="FH640" s="18"/>
      <c r="FI640" s="18"/>
      <c r="FJ640" s="34"/>
      <c r="FK640" s="18"/>
      <c r="FL640" s="18"/>
      <c r="FM640" s="18"/>
      <c r="FN640" s="18"/>
      <c r="FO640" s="18"/>
      <c r="FP640" s="18"/>
      <c r="FQ640" s="18"/>
      <c r="FR640" s="18"/>
      <c r="FS640" s="45"/>
      <c r="FT640" s="18"/>
      <c r="FU640" s="18"/>
      <c r="FV640" s="18"/>
      <c r="FW640" s="18"/>
      <c r="FX640" s="18"/>
      <c r="FY640" s="18"/>
      <c r="FZ640" s="18"/>
      <c r="GA640" s="18"/>
      <c r="GB640" s="45"/>
      <c r="GC640" s="110"/>
      <c r="GD640" s="110"/>
      <c r="GE640" s="110"/>
      <c r="GF640" s="110"/>
      <c r="GG640" s="110"/>
      <c r="GH640" s="110"/>
      <c r="GI640" s="110"/>
      <c r="GJ640" s="110"/>
      <c r="GK640" s="110"/>
      <c r="GL640" s="110"/>
      <c r="GM640" s="110"/>
      <c r="GN640" s="110"/>
      <c r="GO640" s="110"/>
      <c r="GP640" s="110"/>
      <c r="GQ640" s="110"/>
      <c r="GR640" s="110"/>
      <c r="GS640" s="110"/>
      <c r="GT640" s="110"/>
      <c r="GU640" s="110"/>
      <c r="GV640" s="110"/>
      <c r="GW640" s="110"/>
      <c r="GX640" s="110"/>
      <c r="GY640" s="45"/>
      <c r="GZ640" s="199"/>
      <c r="HA640" s="110"/>
      <c r="HB640" s="110"/>
      <c r="HC640" s="110"/>
      <c r="HD640" s="34">
        <f t="shared" si="603"/>
        <v>0</v>
      </c>
      <c r="HE640" s="25">
        <f t="shared" si="588"/>
        <v>0</v>
      </c>
      <c r="HF640" s="25">
        <f t="shared" si="589"/>
        <v>0</v>
      </c>
      <c r="HG640" s="25">
        <f t="shared" si="590"/>
        <v>0</v>
      </c>
      <c r="HH640" s="25">
        <f t="shared" si="591"/>
        <v>0</v>
      </c>
      <c r="HI640" s="25"/>
      <c r="HJ640" s="18"/>
      <c r="HK640" s="18"/>
      <c r="HL640" s="24" t="str">
        <f t="shared" si="624"/>
        <v>-</v>
      </c>
      <c r="HM640" s="107"/>
      <c r="HN640" s="85"/>
      <c r="HO640" s="204" t="str">
        <f t="shared" si="604"/>
        <v>---/---</v>
      </c>
      <c r="HP640" s="204" t="str">
        <f t="shared" si="605"/>
        <v>---/---</v>
      </c>
      <c r="HQ640" s="182" t="str">
        <f t="shared" si="606"/>
        <v>---/---</v>
      </c>
      <c r="HR640" s="182" t="str">
        <f t="shared" si="607"/>
        <v>---/---</v>
      </c>
      <c r="HS640" s="182" t="b">
        <f t="shared" si="608"/>
        <v>0</v>
      </c>
      <c r="HT640" s="182" t="str">
        <f t="shared" si="609"/>
        <v>---/---</v>
      </c>
      <c r="HU640" s="182" t="str">
        <f t="shared" si="610"/>
        <v>---/---</v>
      </c>
      <c r="HV640" s="191" t="str">
        <f t="shared" si="611"/>
        <v>---/---</v>
      </c>
      <c r="HW640" s="184" t="str">
        <f t="shared" si="612"/>
        <v>---/---</v>
      </c>
      <c r="HX640" s="191" t="str">
        <f t="shared" si="613"/>
        <v>---/---</v>
      </c>
      <c r="HY640" s="183"/>
      <c r="HZ640" s="182" t="str">
        <f t="shared" si="614"/>
        <v>---/---</v>
      </c>
      <c r="IA640" s="182" t="str">
        <f t="shared" si="615"/>
        <v>---/---</v>
      </c>
      <c r="IB640" s="182" t="str">
        <f t="shared" si="616"/>
        <v>---/---</v>
      </c>
      <c r="IC640" s="182" t="str">
        <f t="shared" si="617"/>
        <v>---/---</v>
      </c>
      <c r="ID640" s="182" t="str">
        <f t="shared" si="618"/>
        <v>---/---</v>
      </c>
      <c r="IE640" s="185" t="str">
        <f t="shared" si="619"/>
        <v>---/---</v>
      </c>
      <c r="IF640" s="135" t="s">
        <v>717</v>
      </c>
      <c r="IG640" s="181">
        <v>1</v>
      </c>
      <c r="IH640" s="85"/>
      <c r="II640" s="85"/>
      <c r="IJ640" s="85"/>
      <c r="IK640" s="85"/>
      <c r="IL640" s="85"/>
      <c r="IM640" s="85"/>
      <c r="IN640" s="85"/>
      <c r="IO640" s="85"/>
      <c r="IP640" s="85"/>
      <c r="IQ640" s="85"/>
      <c r="IR640" s="85"/>
      <c r="IS640" s="85"/>
      <c r="IT640" s="85"/>
      <c r="IU640" s="85"/>
      <c r="IV640" s="85"/>
      <c r="IW640" s="85"/>
      <c r="IX640" s="85"/>
      <c r="IY640" s="85"/>
      <c r="IZ640" s="85"/>
      <c r="JA640" s="85"/>
      <c r="JB640" s="85"/>
      <c r="JC640" s="85"/>
      <c r="JD640" s="85"/>
      <c r="JE640" s="85"/>
      <c r="JF640" s="85"/>
      <c r="JG640" s="85"/>
      <c r="JH640" s="85"/>
      <c r="JI640" s="85"/>
      <c r="JJ640" s="85"/>
      <c r="JK640" s="85"/>
      <c r="JL640" s="85"/>
      <c r="JM640" s="85"/>
      <c r="JN640" s="85"/>
      <c r="JO640" s="85"/>
      <c r="JP640" s="85"/>
      <c r="JQ640" s="85"/>
      <c r="JR640" s="85"/>
      <c r="JS640" s="85"/>
      <c r="JT640" s="85"/>
      <c r="JU640" s="85"/>
      <c r="JV640" s="85"/>
      <c r="JW640" s="85"/>
      <c r="JX640" s="85"/>
      <c r="JY640" s="85"/>
      <c r="JZ640" s="85"/>
      <c r="KA640" s="85"/>
      <c r="KB640" s="85"/>
      <c r="KC640" s="85"/>
    </row>
    <row r="641" spans="1:289" s="57" customFormat="1" ht="42.75" hidden="1" customHeight="1">
      <c r="A641" s="6"/>
      <c r="B641" s="19" t="s">
        <v>156</v>
      </c>
      <c r="C641" s="19" t="s">
        <v>157</v>
      </c>
      <c r="D641" s="5"/>
      <c r="E641" s="5"/>
      <c r="F641" s="5"/>
      <c r="G641" s="5"/>
      <c r="H641" s="5" t="s">
        <v>727</v>
      </c>
      <c r="I641" s="5" t="s">
        <v>736</v>
      </c>
      <c r="J641" s="5"/>
      <c r="K641" s="5"/>
      <c r="L641" s="5"/>
      <c r="M641" s="5"/>
      <c r="N641" s="5"/>
      <c r="O641" s="5"/>
      <c r="P641" s="5" t="s">
        <v>375</v>
      </c>
      <c r="Q641" s="5" t="s">
        <v>376</v>
      </c>
      <c r="R641" s="5" t="s">
        <v>206</v>
      </c>
      <c r="S641" s="5" t="s">
        <v>360</v>
      </c>
      <c r="T641" s="5" t="s">
        <v>361</v>
      </c>
      <c r="U641" s="5" t="s">
        <v>158</v>
      </c>
      <c r="V641" s="5"/>
      <c r="W641" s="19" t="str">
        <f t="shared" si="625"/>
        <v>0-54-JDCD-3704</v>
      </c>
      <c r="X641" s="19" t="s">
        <v>194</v>
      </c>
      <c r="Y641" s="19" t="s">
        <v>545</v>
      </c>
      <c r="Z641" s="19" t="s">
        <v>302</v>
      </c>
      <c r="AA641" s="19" t="s">
        <v>308</v>
      </c>
      <c r="AB641" s="19"/>
      <c r="AC641" s="19" t="s">
        <v>768</v>
      </c>
      <c r="AD641" s="5"/>
      <c r="AE641" s="19">
        <v>4</v>
      </c>
      <c r="AF641" s="19" t="s">
        <v>181</v>
      </c>
      <c r="AG641" s="19" t="s">
        <v>183</v>
      </c>
      <c r="AH641" s="19">
        <v>320</v>
      </c>
      <c r="AI641" s="19" t="s">
        <v>503</v>
      </c>
      <c r="AJ641" s="5"/>
      <c r="AK641" s="5"/>
      <c r="AL641" s="5" t="s">
        <v>120</v>
      </c>
      <c r="AM641" s="5"/>
      <c r="AN641" s="5" t="s">
        <v>546</v>
      </c>
      <c r="AO641" s="5" t="str">
        <f>CONCATENATE("0055-",B641,"-",C641,"-","4",".",AE641,".",AF641,".",AG641,".",AH641,"-",AL641,".",AN641,"-",AI641)</f>
        <v>0055-CPC-GA1-4.4.4.70.320-ATH1.JH-0010</v>
      </c>
      <c r="AP641" s="5" t="str">
        <f>CONCATENATE("0055-",B641,"-",C641,"-","4",".",AE641,".",AF641,".",AG641,".",AH641,"-",AL641,"-",AN641,"-",AI641,"_",BD641,"_",U641)</f>
        <v>0055-CPC-GA1-4.4.4.70.320-ATH1-JH-0010_-_ER</v>
      </c>
      <c r="AQ641" s="13" t="s">
        <v>327</v>
      </c>
      <c r="AR641" s="13" t="s">
        <v>332</v>
      </c>
      <c r="AS641" s="13"/>
      <c r="AT641" s="13"/>
      <c r="AU641" s="13" t="s">
        <v>286</v>
      </c>
      <c r="AV641" s="13" t="s">
        <v>287</v>
      </c>
      <c r="AW641" s="231" t="str">
        <f>CONCATENATE(AQ641," ",AS641,CHAR(10),W641,CHAR(10),AU641)</f>
        <v>Operator console 
0-54-JDCD-3704
Passport</v>
      </c>
      <c r="AX641" s="231" t="str">
        <f>CONCATENATE(AR641," ",AT641,CHAR(10),W641,CHAR(10),AV641)</f>
        <v>Пульт оператора 
0-54-JDCD-3704
Паспорт</v>
      </c>
      <c r="AY641" s="5"/>
      <c r="AZ641" s="5" t="s">
        <v>490</v>
      </c>
      <c r="BA641" s="5" t="s">
        <v>489</v>
      </c>
      <c r="BB641" s="5" t="str">
        <f>IF(FW641&gt;0,"02",IF(FN641&gt;0,"01",IF(FE641&gt;0,"00",IF(EM641&gt;0,"G1",IF(ED641&gt;0,"F1",IF(DU641&gt;0,"E1",IF(DL641&gt;0,"D1",IF(DC641&gt;0,"C1",IF(CT641&gt;0,"B1",IF(BM641&gt;0,"A1","-"))))))))))</f>
        <v>-</v>
      </c>
      <c r="BC641" s="167" t="str">
        <f t="shared" ref="BC641" si="632">IF(OR(BB641="A1",BB641="B1",BB641="C1",BB641="D1",BB641="E1",BB641="F1",BB641="G1",BB641="H1"),"IFR",IF(OR(BB641="00",BB641="01",BB641="02",BB641="03",BB641="04",BB641="05"),"IFU","-"))</f>
        <v>-</v>
      </c>
      <c r="BD641" s="5" t="str">
        <f t="shared" ref="BD641" si="633">BB641</f>
        <v>-</v>
      </c>
      <c r="BE641" s="5"/>
      <c r="BF641" s="5"/>
      <c r="BG641" s="12"/>
      <c r="BH641" s="5"/>
      <c r="BI641" s="5"/>
      <c r="BJ641" s="54">
        <f>FB641-(28+15)</f>
        <v>44227</v>
      </c>
      <c r="BK641" s="54">
        <f ca="1">IF(BM641&gt;0,BL641,IF(BJ641&lt;TODAY(),WORKDAY(TODAY(),10),BJ641))</f>
        <v>44294</v>
      </c>
      <c r="BL641" s="54"/>
      <c r="BM641" s="5"/>
      <c r="BN641" s="167"/>
      <c r="BO641" s="167"/>
      <c r="BP641" s="167"/>
      <c r="BQ641" s="167"/>
      <c r="BR641" s="157"/>
      <c r="BS641" s="157"/>
      <c r="BT641" s="157"/>
      <c r="BU641" s="157"/>
      <c r="BV641" s="157"/>
      <c r="BW641" s="147"/>
      <c r="BX641" s="147"/>
      <c r="BY641" s="147"/>
      <c r="BZ641" s="147"/>
      <c r="CA641" s="147"/>
      <c r="CB641" s="125"/>
      <c r="CC641" s="125"/>
      <c r="CD641" s="125"/>
      <c r="CE641" s="125"/>
      <c r="CF641" s="125"/>
      <c r="CG641" s="125"/>
      <c r="CH641" s="125"/>
      <c r="CI641" s="125"/>
      <c r="CJ641" s="125"/>
      <c r="CK641" s="125"/>
      <c r="CL641" s="24">
        <f>WORKDAY(BJ641,20)</f>
        <v>44253</v>
      </c>
      <c r="CM641" s="24" t="str">
        <f>IF(BM641&gt;0,WORKDAY(BK641,10),"-")</f>
        <v>-</v>
      </c>
      <c r="CN641" s="54"/>
      <c r="CO641" s="117"/>
      <c r="CP641" s="34">
        <v>3</v>
      </c>
      <c r="CQ641" s="24">
        <f>WORKDAY(CL641,10)</f>
        <v>44267</v>
      </c>
      <c r="CR641" s="24" t="str">
        <f>IF(CO641&gt;0,WORKDAY(CM641,10),"-")</f>
        <v>-</v>
      </c>
      <c r="CS641" s="54"/>
      <c r="CT641" s="5"/>
      <c r="CU641" s="24" t="str">
        <f>IF(CT641&gt;0,WORKDAY(CQ641,10),"-")</f>
        <v>-</v>
      </c>
      <c r="CV641" s="24" t="str">
        <f>IF(CT641&gt;0,WORKDAY(CR641,10),"-")</f>
        <v>-</v>
      </c>
      <c r="CW641" s="54"/>
      <c r="CX641" s="5"/>
      <c r="CY641" s="34"/>
      <c r="CZ641" s="24" t="str">
        <f>IF(CX641&gt;0,WORKDAY(CU641,10),"-")</f>
        <v>-</v>
      </c>
      <c r="DA641" s="24" t="str">
        <f>IF(CX641&gt;0,WORKDAY(CV641,10),"-")</f>
        <v>-</v>
      </c>
      <c r="DB641" s="24"/>
      <c r="DC641" s="5"/>
      <c r="DD641" s="24" t="str">
        <f>IF(DC641&gt;0,WORKDAY(CZ641,10),"-")</f>
        <v>-</v>
      </c>
      <c r="DE641" s="24" t="str">
        <f>IF(DC641&gt;0,WORKDAY(DA641,10),"-")</f>
        <v>-</v>
      </c>
      <c r="DF641" s="5"/>
      <c r="DG641" s="5"/>
      <c r="DH641" s="54"/>
      <c r="DI641" s="24" t="str">
        <f>IF(DG641&gt;0,WORKDAY(DD641,10),"-")</f>
        <v>-</v>
      </c>
      <c r="DJ641" s="24" t="str">
        <f>IF(DG641&gt;0,WORKDAY(DE641,10),"-")</f>
        <v>-</v>
      </c>
      <c r="DK641" s="5"/>
      <c r="DL641" s="5"/>
      <c r="DM641" s="24" t="str">
        <f>IF(DL641&gt;0,WORKDAY(DI641,10),"-")</f>
        <v>-</v>
      </c>
      <c r="DN641" s="24" t="str">
        <f>IF(DL641&gt;0,WORKDAY(DJ641,10),"-")</f>
        <v>-</v>
      </c>
      <c r="DO641" s="5"/>
      <c r="DP641" s="5"/>
      <c r="DQ641" s="54"/>
      <c r="DR641" s="24" t="str">
        <f>IF(DP641&gt;0,WORKDAY(DM641,10),"-")</f>
        <v>-</v>
      </c>
      <c r="DS641" s="24" t="str">
        <f>IF(DP641&gt;0,WORKDAY(DN641,10),"-")</f>
        <v>-</v>
      </c>
      <c r="DT641" s="5"/>
      <c r="DU641" s="5"/>
      <c r="DV641" s="24" t="str">
        <f>IF(DU641&gt;0,WORKDAY(DR641,10),"-")</f>
        <v>-</v>
      </c>
      <c r="DW641" s="24" t="str">
        <f>IF(DU641&gt;0,WORKDAY(DS641,10),"-")</f>
        <v>-</v>
      </c>
      <c r="DX641" s="5"/>
      <c r="DY641" s="5"/>
      <c r="DZ641" s="54"/>
      <c r="EA641" s="24" t="str">
        <f>IF(DY641&gt;0,WORKDAY(DV641,10),"-")</f>
        <v>-</v>
      </c>
      <c r="EB641" s="24" t="str">
        <f>IF(DY641&gt;0,WORKDAY(DW641,10),"-")</f>
        <v>-</v>
      </c>
      <c r="EC641" s="5"/>
      <c r="ED641" s="5"/>
      <c r="EE641" s="24" t="str">
        <f>IF(ED641&gt;0,WORKDAY(EA641,10),"-")</f>
        <v>-</v>
      </c>
      <c r="EF641" s="24" t="str">
        <f>IF(ED641&gt;0,WORKDAY(EB641,10),"-")</f>
        <v>-</v>
      </c>
      <c r="EG641" s="5"/>
      <c r="EH641" s="5"/>
      <c r="EI641" s="54"/>
      <c r="EJ641" s="24" t="str">
        <f>IF(EH641&gt;0,WORKDAY(EE641,10),"-")</f>
        <v>-</v>
      </c>
      <c r="EK641" s="24" t="str">
        <f>IF(EH641&gt;0,WORKDAY(EF641,10),"-")</f>
        <v>-</v>
      </c>
      <c r="EL641" s="5"/>
      <c r="EM641" s="5"/>
      <c r="EN641" s="24" t="str">
        <f>IF(EM641&gt;0,WORKDAY(EJ641,10),"-")</f>
        <v>-</v>
      </c>
      <c r="EO641" s="24" t="str">
        <f>IF(EM641&gt;0,WORKDAY(EK641,10),"-")</f>
        <v>-</v>
      </c>
      <c r="EP641" s="5"/>
      <c r="EQ641" s="5"/>
      <c r="ER641" s="54"/>
      <c r="ES641" s="54"/>
      <c r="ET641" s="54"/>
      <c r="EU641" s="54"/>
      <c r="EV641" s="54"/>
      <c r="EW641" s="24"/>
      <c r="EX641" s="24"/>
      <c r="EY641" s="167"/>
      <c r="EZ641" s="167"/>
      <c r="FA641" s="193"/>
      <c r="FB641" s="24">
        <v>44270</v>
      </c>
      <c r="FC641" s="24">
        <f ca="1">IF(BK641&gt;0,IF(DC641&gt;0,WORKDAY(DB641,20),IF(CT641&gt;0,WORKDAY(CS641,30),IF(CO641&gt;0,WORKDAY(CN641,40),FB641))),"-")</f>
        <v>44270</v>
      </c>
      <c r="FD641" s="5"/>
      <c r="FE641" s="5"/>
      <c r="FF641" s="24" t="str">
        <f>IF(FE641&gt;0,WORKDAY(FB641,10),"-")</f>
        <v>-</v>
      </c>
      <c r="FG641" s="24" t="str">
        <f>IF(FE641&gt;0,WORKDAY(FC641,10),"-")</f>
        <v>-</v>
      </c>
      <c r="FH641" s="5"/>
      <c r="FI641" s="5"/>
      <c r="FJ641" s="34"/>
      <c r="FK641" s="24"/>
      <c r="FL641" s="24">
        <f>FK641</f>
        <v>0</v>
      </c>
      <c r="FM641" s="5"/>
      <c r="FN641" s="5"/>
      <c r="FO641" s="24" t="str">
        <f>IF(FN641&gt;0,WORKDAY(FK641,10),"-")</f>
        <v>-</v>
      </c>
      <c r="FP641" s="24" t="str">
        <f>IF(FN641&gt;0,WORKDAY(FL641,10),"-")</f>
        <v>-</v>
      </c>
      <c r="FQ641" s="5"/>
      <c r="FR641" s="5"/>
      <c r="FS641" s="54"/>
      <c r="FT641" s="24"/>
      <c r="FU641" s="24">
        <f>FT641</f>
        <v>0</v>
      </c>
      <c r="FV641" s="5"/>
      <c r="FW641" s="5"/>
      <c r="FX641" s="24" t="str">
        <f>IF(FW641&gt;0,WORKDAY(FT641,10),"-")</f>
        <v>-</v>
      </c>
      <c r="FY641" s="24" t="str">
        <f>IF(FW641&gt;0,WORKDAY(FU641,10),"-")</f>
        <v>-</v>
      </c>
      <c r="FZ641" s="5"/>
      <c r="GA641" s="5"/>
      <c r="GB641" s="54"/>
      <c r="GC641" s="54"/>
      <c r="GD641" s="54"/>
      <c r="GE641" s="54"/>
      <c r="GF641" s="54"/>
      <c r="GG641" s="54"/>
      <c r="GH641" s="54"/>
      <c r="GI641" s="54"/>
      <c r="GJ641" s="54"/>
      <c r="GK641" s="54"/>
      <c r="GL641" s="54"/>
      <c r="GM641" s="54"/>
      <c r="GN641" s="54"/>
      <c r="GO641" s="54"/>
      <c r="GP641" s="54"/>
      <c r="GQ641" s="54"/>
      <c r="GR641" s="54"/>
      <c r="GS641" s="54"/>
      <c r="GT641" s="54"/>
      <c r="GU641" s="54"/>
      <c r="GV641" s="54"/>
      <c r="GW641" s="54"/>
      <c r="GX641" s="54"/>
      <c r="GY641" s="54"/>
      <c r="GZ641" s="193"/>
      <c r="HA641" s="54"/>
      <c r="HB641" s="54"/>
      <c r="HC641" s="54"/>
      <c r="HD641" s="34">
        <f t="shared" ca="1" si="603"/>
        <v>1</v>
      </c>
      <c r="HE641" s="25">
        <f t="shared" si="588"/>
        <v>0</v>
      </c>
      <c r="HF641" s="25">
        <f t="shared" ca="1" si="589"/>
        <v>1.5197568389057751E-3</v>
      </c>
      <c r="HG641" s="25">
        <f t="shared" si="590"/>
        <v>0</v>
      </c>
      <c r="HH641" s="25">
        <f t="shared" ca="1" si="591"/>
        <v>2.012072434607646E-3</v>
      </c>
      <c r="HI641" s="25"/>
      <c r="HJ641" s="25"/>
      <c r="HK641" s="5"/>
      <c r="HL641" s="24" t="str">
        <f t="shared" ca="1" si="624"/>
        <v>-</v>
      </c>
      <c r="HM641" s="107"/>
      <c r="HN641" s="85"/>
      <c r="HO641" s="204" t="str">
        <f t="shared" si="604"/>
        <v>не выгружено A1</v>
      </c>
      <c r="HP641" s="204" t="str">
        <f t="shared" si="605"/>
        <v>не выгружено 00</v>
      </c>
      <c r="HQ641" s="182" t="str">
        <f t="shared" si="606"/>
        <v>не выгружено A1</v>
      </c>
      <c r="HR641" s="182" t="str">
        <f t="shared" si="607"/>
        <v>не выгружено A1</v>
      </c>
      <c r="HS641" s="182" t="b">
        <f t="shared" si="608"/>
        <v>0</v>
      </c>
      <c r="HT641" s="182" t="str">
        <f t="shared" si="609"/>
        <v>не выгружено A1</v>
      </c>
      <c r="HU641" s="182" t="str">
        <f t="shared" si="610"/>
        <v>не выгружено A1</v>
      </c>
      <c r="HV641" s="191" t="str">
        <f t="shared" si="611"/>
        <v>не выгружено A1</v>
      </c>
      <c r="HW641" s="184" t="str">
        <f t="shared" si="612"/>
        <v>не выгружено A1</v>
      </c>
      <c r="HX641" s="191" t="str">
        <f t="shared" si="613"/>
        <v>не выгружено A1</v>
      </c>
      <c r="HY641" s="183"/>
      <c r="HZ641" s="182" t="str">
        <f t="shared" si="614"/>
        <v>не выгружено</v>
      </c>
      <c r="IA641" s="182" t="str">
        <f t="shared" si="615"/>
        <v>A1</v>
      </c>
      <c r="IB641" s="182" t="str">
        <f t="shared" si="616"/>
        <v>не выгружено</v>
      </c>
      <c r="IC641" s="182" t="str">
        <f t="shared" si="617"/>
        <v>A1</v>
      </c>
      <c r="ID641" s="182" t="str">
        <f t="shared" si="618"/>
        <v>A1</v>
      </c>
      <c r="IE641" s="185" t="str">
        <f t="shared" si="619"/>
        <v>выгрузить A1</v>
      </c>
      <c r="IF641" s="135" t="s">
        <v>705</v>
      </c>
      <c r="IG641" s="181">
        <v>1</v>
      </c>
      <c r="IH641" s="85"/>
      <c r="II641" s="85"/>
      <c r="IJ641" s="85"/>
      <c r="IK641" s="85"/>
      <c r="IL641" s="85"/>
      <c r="IM641" s="85"/>
      <c r="IN641" s="85"/>
      <c r="IO641" s="85"/>
      <c r="IP641" s="85"/>
      <c r="IQ641" s="85"/>
      <c r="IR641" s="85"/>
      <c r="IS641" s="85"/>
      <c r="IT641" s="85"/>
      <c r="IU641" s="85"/>
      <c r="IV641" s="85"/>
      <c r="IW641" s="85"/>
      <c r="IX641" s="85"/>
      <c r="IY641" s="85"/>
      <c r="IZ641" s="85"/>
      <c r="JA641" s="85"/>
      <c r="JB641" s="85"/>
      <c r="JC641" s="85"/>
      <c r="JD641" s="85"/>
      <c r="JE641" s="85"/>
      <c r="JF641" s="85"/>
      <c r="JG641" s="85"/>
      <c r="JH641" s="85"/>
      <c r="JI641" s="85"/>
      <c r="JJ641" s="85"/>
      <c r="JK641" s="85"/>
      <c r="JL641" s="85"/>
      <c r="JM641" s="85"/>
      <c r="JN641" s="85"/>
      <c r="JO641" s="85"/>
      <c r="JP641" s="85"/>
      <c r="JQ641" s="85"/>
      <c r="JR641" s="85"/>
      <c r="JS641" s="85"/>
      <c r="JT641" s="85"/>
      <c r="JU641" s="85"/>
      <c r="JV641" s="85"/>
      <c r="JW641" s="85"/>
      <c r="JX641" s="85"/>
      <c r="JY641" s="85"/>
      <c r="JZ641" s="85"/>
      <c r="KA641" s="85"/>
      <c r="KB641" s="85"/>
      <c r="KC641" s="85"/>
    </row>
    <row r="642" spans="1:289" s="87" customFormat="1" ht="15" hidden="1" customHeight="1">
      <c r="A642" s="17"/>
      <c r="B642" s="20"/>
      <c r="C642" s="20"/>
      <c r="D642" s="18"/>
      <c r="E642" s="18"/>
      <c r="F642" s="18"/>
      <c r="G642" s="18"/>
      <c r="H642" s="18"/>
      <c r="I642" s="18"/>
      <c r="J642" s="18"/>
      <c r="K642" s="18"/>
      <c r="L642" s="18"/>
      <c r="M642" s="18"/>
      <c r="N642" s="18"/>
      <c r="O642" s="18"/>
      <c r="P642" s="18"/>
      <c r="Q642" s="18"/>
      <c r="R642" s="18"/>
      <c r="S642" s="18"/>
      <c r="T642" s="18"/>
      <c r="U642" s="18"/>
      <c r="V642" s="18"/>
      <c r="W642" s="20"/>
      <c r="X642" s="20"/>
      <c r="Y642" s="20"/>
      <c r="Z642" s="20"/>
      <c r="AA642" s="20"/>
      <c r="AB642" s="20"/>
      <c r="AC642" s="20"/>
      <c r="AD642" s="18"/>
      <c r="AE642" s="20"/>
      <c r="AF642" s="20"/>
      <c r="AG642" s="20"/>
      <c r="AH642" s="20"/>
      <c r="AI642" s="20"/>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71"/>
      <c r="BO642" s="171"/>
      <c r="BP642" s="171"/>
      <c r="BQ642" s="171"/>
      <c r="BR642" s="161"/>
      <c r="BS642" s="161"/>
      <c r="BT642" s="161"/>
      <c r="BU642" s="161"/>
      <c r="BV642" s="161"/>
      <c r="BW642" s="151"/>
      <c r="BX642" s="151"/>
      <c r="BY642" s="151"/>
      <c r="BZ642" s="151"/>
      <c r="CA642" s="151"/>
      <c r="CB642" s="129"/>
      <c r="CC642" s="129"/>
      <c r="CD642" s="129"/>
      <c r="CE642" s="129"/>
      <c r="CF642" s="129"/>
      <c r="CG642" s="129"/>
      <c r="CH642" s="129"/>
      <c r="CI642" s="129"/>
      <c r="CJ642" s="129"/>
      <c r="CK642" s="129"/>
      <c r="CL642" s="18"/>
      <c r="CM642" s="18"/>
      <c r="CN642" s="18"/>
      <c r="CO642" s="118"/>
      <c r="CP642" s="48"/>
      <c r="CQ642" s="18"/>
      <c r="CR642" s="18"/>
      <c r="CS642" s="18"/>
      <c r="CT642" s="18"/>
      <c r="CU642" s="18"/>
      <c r="CV642" s="18"/>
      <c r="CW642" s="18"/>
      <c r="CX642" s="18"/>
      <c r="CY642" s="34"/>
      <c r="CZ642" s="18"/>
      <c r="DA642" s="18"/>
      <c r="DB642" s="18"/>
      <c r="DC642" s="18"/>
      <c r="DD642" s="18"/>
      <c r="DE642" s="18"/>
      <c r="DF642" s="18"/>
      <c r="DG642" s="18"/>
      <c r="DH642" s="45"/>
      <c r="DI642" s="18"/>
      <c r="DJ642" s="18"/>
      <c r="DK642" s="18"/>
      <c r="DL642" s="18"/>
      <c r="DM642" s="18"/>
      <c r="DN642" s="18"/>
      <c r="DO642" s="18"/>
      <c r="DP642" s="18"/>
      <c r="DQ642" s="45"/>
      <c r="DR642" s="18"/>
      <c r="DS642" s="18"/>
      <c r="DT642" s="18"/>
      <c r="DU642" s="18"/>
      <c r="DV642" s="18"/>
      <c r="DW642" s="18"/>
      <c r="DX642" s="18"/>
      <c r="DY642" s="18"/>
      <c r="DZ642" s="45"/>
      <c r="EA642" s="18"/>
      <c r="EB642" s="18"/>
      <c r="EC642" s="18"/>
      <c r="ED642" s="18"/>
      <c r="EE642" s="18"/>
      <c r="EF642" s="18"/>
      <c r="EG642" s="18"/>
      <c r="EH642" s="18"/>
      <c r="EI642" s="45"/>
      <c r="EJ642" s="18"/>
      <c r="EK642" s="18"/>
      <c r="EL642" s="18"/>
      <c r="EM642" s="18"/>
      <c r="EN642" s="18"/>
      <c r="EO642" s="18"/>
      <c r="EP642" s="18"/>
      <c r="EQ642" s="18"/>
      <c r="ER642" s="45"/>
      <c r="ES642" s="110"/>
      <c r="ET642" s="110"/>
      <c r="EU642" s="110"/>
      <c r="EV642" s="110"/>
      <c r="EW642" s="192"/>
      <c r="EX642" s="192"/>
      <c r="EY642" s="192"/>
      <c r="EZ642" s="192"/>
      <c r="FA642" s="199"/>
      <c r="FB642" s="18"/>
      <c r="FC642" s="18"/>
      <c r="FD642" s="18"/>
      <c r="FE642" s="18"/>
      <c r="FF642" s="18"/>
      <c r="FG642" s="18"/>
      <c r="FH642" s="18"/>
      <c r="FI642" s="18"/>
      <c r="FJ642" s="34"/>
      <c r="FK642" s="18"/>
      <c r="FL642" s="18"/>
      <c r="FM642" s="18"/>
      <c r="FN642" s="18"/>
      <c r="FO642" s="18"/>
      <c r="FP642" s="18"/>
      <c r="FQ642" s="18"/>
      <c r="FR642" s="18"/>
      <c r="FS642" s="45"/>
      <c r="FT642" s="18"/>
      <c r="FU642" s="18"/>
      <c r="FV642" s="18"/>
      <c r="FW642" s="18"/>
      <c r="FX642" s="18"/>
      <c r="FY642" s="18"/>
      <c r="FZ642" s="18"/>
      <c r="GA642" s="18"/>
      <c r="GB642" s="45"/>
      <c r="GC642" s="110"/>
      <c r="GD642" s="110"/>
      <c r="GE642" s="110"/>
      <c r="GF642" s="110"/>
      <c r="GG642" s="110"/>
      <c r="GH642" s="110"/>
      <c r="GI642" s="110"/>
      <c r="GJ642" s="110"/>
      <c r="GK642" s="110"/>
      <c r="GL642" s="110"/>
      <c r="GM642" s="110"/>
      <c r="GN642" s="110"/>
      <c r="GO642" s="110"/>
      <c r="GP642" s="110"/>
      <c r="GQ642" s="110"/>
      <c r="GR642" s="110"/>
      <c r="GS642" s="110"/>
      <c r="GT642" s="110"/>
      <c r="GU642" s="110"/>
      <c r="GV642" s="110"/>
      <c r="GW642" s="110"/>
      <c r="GX642" s="110"/>
      <c r="GY642" s="45"/>
      <c r="GZ642" s="199"/>
      <c r="HA642" s="110"/>
      <c r="HB642" s="110"/>
      <c r="HC642" s="110"/>
      <c r="HD642" s="34">
        <f t="shared" si="603"/>
        <v>0</v>
      </c>
      <c r="HE642" s="25">
        <f t="shared" si="588"/>
        <v>0</v>
      </c>
      <c r="HF642" s="25">
        <f t="shared" si="589"/>
        <v>0</v>
      </c>
      <c r="HG642" s="25">
        <f t="shared" si="590"/>
        <v>0</v>
      </c>
      <c r="HH642" s="25">
        <f t="shared" si="591"/>
        <v>0</v>
      </c>
      <c r="HI642" s="25"/>
      <c r="HJ642" s="18"/>
      <c r="HK642" s="18"/>
      <c r="HL642" s="24" t="str">
        <f t="shared" si="624"/>
        <v>-</v>
      </c>
      <c r="HM642" s="107"/>
      <c r="HN642" s="85"/>
      <c r="HO642" s="204" t="str">
        <f t="shared" si="604"/>
        <v>---/---</v>
      </c>
      <c r="HP642" s="204" t="str">
        <f t="shared" si="605"/>
        <v>---/---</v>
      </c>
      <c r="HQ642" s="182" t="str">
        <f t="shared" si="606"/>
        <v>---/---</v>
      </c>
      <c r="HR642" s="182" t="str">
        <f t="shared" si="607"/>
        <v>---/---</v>
      </c>
      <c r="HS642" s="182" t="b">
        <f t="shared" si="608"/>
        <v>0</v>
      </c>
      <c r="HT642" s="182" t="str">
        <f t="shared" si="609"/>
        <v>---/---</v>
      </c>
      <c r="HU642" s="182" t="str">
        <f t="shared" si="610"/>
        <v>---/---</v>
      </c>
      <c r="HV642" s="191" t="str">
        <f t="shared" si="611"/>
        <v>---/---</v>
      </c>
      <c r="HW642" s="184" t="str">
        <f t="shared" si="612"/>
        <v>---/---</v>
      </c>
      <c r="HX642" s="191" t="str">
        <f t="shared" si="613"/>
        <v>---/---</v>
      </c>
      <c r="HY642" s="183"/>
      <c r="HZ642" s="182" t="str">
        <f t="shared" si="614"/>
        <v>---/---</v>
      </c>
      <c r="IA642" s="182" t="str">
        <f t="shared" si="615"/>
        <v>---/---</v>
      </c>
      <c r="IB642" s="182" t="str">
        <f t="shared" si="616"/>
        <v>---/---</v>
      </c>
      <c r="IC642" s="182" t="str">
        <f t="shared" si="617"/>
        <v>---/---</v>
      </c>
      <c r="ID642" s="182" t="str">
        <f t="shared" si="618"/>
        <v>---/---</v>
      </c>
      <c r="IE642" s="185" t="str">
        <f t="shared" si="619"/>
        <v>---/---</v>
      </c>
      <c r="IF642" s="135" t="s">
        <v>717</v>
      </c>
      <c r="IG642" s="181">
        <v>1</v>
      </c>
      <c r="IH642" s="85"/>
      <c r="II642" s="85"/>
      <c r="IJ642" s="85"/>
      <c r="IK642" s="85"/>
      <c r="IL642" s="85"/>
      <c r="IM642" s="85"/>
      <c r="IN642" s="85"/>
      <c r="IO642" s="85"/>
      <c r="IP642" s="85"/>
      <c r="IQ642" s="85"/>
      <c r="IR642" s="85"/>
      <c r="IS642" s="85"/>
      <c r="IT642" s="85"/>
      <c r="IU642" s="85"/>
      <c r="IV642" s="85"/>
      <c r="IW642" s="85"/>
      <c r="IX642" s="85"/>
      <c r="IY642" s="85"/>
      <c r="IZ642" s="85"/>
      <c r="JA642" s="85"/>
      <c r="JB642" s="85"/>
      <c r="JC642" s="85"/>
      <c r="JD642" s="85"/>
      <c r="JE642" s="85"/>
      <c r="JF642" s="85"/>
      <c r="JG642" s="85"/>
      <c r="JH642" s="85"/>
      <c r="JI642" s="85"/>
      <c r="JJ642" s="85"/>
      <c r="JK642" s="85"/>
      <c r="JL642" s="85"/>
      <c r="JM642" s="85"/>
      <c r="JN642" s="85"/>
      <c r="JO642" s="85"/>
      <c r="JP642" s="85"/>
      <c r="JQ642" s="85"/>
      <c r="JR642" s="85"/>
      <c r="JS642" s="85"/>
      <c r="JT642" s="85"/>
      <c r="JU642" s="85"/>
      <c r="JV642" s="85"/>
      <c r="JW642" s="85"/>
      <c r="JX642" s="85"/>
      <c r="JY642" s="85"/>
      <c r="JZ642" s="85"/>
      <c r="KA642" s="85"/>
      <c r="KB642" s="85"/>
      <c r="KC642" s="85"/>
    </row>
    <row r="643" spans="1:289" s="57" customFormat="1" ht="42.75" hidden="1" customHeight="1">
      <c r="A643" s="6"/>
      <c r="B643" s="19" t="s">
        <v>156</v>
      </c>
      <c r="C643" s="19" t="s">
        <v>157</v>
      </c>
      <c r="D643" s="5"/>
      <c r="E643" s="5"/>
      <c r="F643" s="5"/>
      <c r="G643" s="5"/>
      <c r="H643" s="5" t="s">
        <v>727</v>
      </c>
      <c r="I643" s="5" t="s">
        <v>736</v>
      </c>
      <c r="J643" s="5"/>
      <c r="K643" s="5"/>
      <c r="L643" s="5"/>
      <c r="M643" s="5"/>
      <c r="N643" s="5"/>
      <c r="O643" s="5"/>
      <c r="P643" s="5" t="s">
        <v>375</v>
      </c>
      <c r="Q643" s="5" t="s">
        <v>376</v>
      </c>
      <c r="R643" s="5" t="s">
        <v>209</v>
      </c>
      <c r="S643" s="5" t="s">
        <v>543</v>
      </c>
      <c r="T643" s="5" t="s">
        <v>370</v>
      </c>
      <c r="U643" s="5" t="s">
        <v>158</v>
      </c>
      <c r="V643" s="5"/>
      <c r="W643" s="19" t="str">
        <f>CONCATENATE(X643,"-",Y643,"-",Z643,AA643,,AB643,"-",AC643)</f>
        <v>0-54-JSCP-3701</v>
      </c>
      <c r="X643" s="19">
        <v>0</v>
      </c>
      <c r="Y643" s="19">
        <v>54</v>
      </c>
      <c r="Z643" s="19" t="s">
        <v>309</v>
      </c>
      <c r="AA643" s="19" t="s">
        <v>314</v>
      </c>
      <c r="AB643" s="19"/>
      <c r="AC643" s="19" t="s">
        <v>765</v>
      </c>
      <c r="AD643" s="5"/>
      <c r="AE643" s="19">
        <v>4</v>
      </c>
      <c r="AF643" s="19" t="s">
        <v>181</v>
      </c>
      <c r="AG643" s="19" t="s">
        <v>183</v>
      </c>
      <c r="AH643" s="19">
        <v>320</v>
      </c>
      <c r="AI643" s="19" t="s">
        <v>222</v>
      </c>
      <c r="AJ643" s="5"/>
      <c r="AK643" s="5"/>
      <c r="AL643" s="5" t="s">
        <v>121</v>
      </c>
      <c r="AM643" s="5"/>
      <c r="AN643" s="5" t="s">
        <v>167</v>
      </c>
      <c r="AO643" s="5" t="str">
        <f>CONCATENATE("0055-",B643,"-",C643,"-","4",".",AE643,".",AF643,".",AG643,".",AH643,"-",AL643,".",AN643,"-",AI643)</f>
        <v>0055-CPC-GA1-4.4.4.70.320-ATH2.RD-0006</v>
      </c>
      <c r="AP643" s="5" t="str">
        <f>CONCATENATE("0055-",B643,"-",C643,"-","4",".",AE643,".",AF643,".",AG643,".",AH643,"-",AL643,"-",AN643,"-",AI643,"_",BD643,"_",U643)</f>
        <v>0055-CPC-GA1-4.4.4.70.320-ATH2-RD-0006_-_ER</v>
      </c>
      <c r="AQ643" s="13" t="s">
        <v>328</v>
      </c>
      <c r="AR643" s="13" t="s">
        <v>679</v>
      </c>
      <c r="AS643" s="13"/>
      <c r="AT643" s="13"/>
      <c r="AU643" s="13" t="s">
        <v>318</v>
      </c>
      <c r="AV643" s="13" t="s">
        <v>333</v>
      </c>
      <c r="AW643" s="13" t="str">
        <f>CONCATENATE(AQ643," ",AS643,CHAR(10),W643,CHAR(10),AU643)</f>
        <v>ESD matrix panel 
0-54-JSCP-3701
List of drawings</v>
      </c>
      <c r="AX643" s="13" t="str">
        <f>CONCATENATE(AR643," ",AT643,CHAR(10),W643,CHAR(10),AV643)</f>
        <v>Пульт экстренного останова ПАЗ 
0-54-JSCP-3701
Ведомость документов</v>
      </c>
      <c r="AY643" s="5"/>
      <c r="AZ643" s="5" t="s">
        <v>490</v>
      </c>
      <c r="BA643" s="5" t="s">
        <v>489</v>
      </c>
      <c r="BB643" s="5" t="str">
        <f>IF(FW643&gt;0,"02",IF(FN643&gt;0,"01",IF(FE643&gt;0,"00",IF(EM643&gt;0,"G1",IF(ED643&gt;0,"F1",IF(DU643&gt;0,"E1",IF(DL643&gt;0,"D1",IF(DC643&gt;0,"C1",IF(CT643&gt;0,"B1",IF(BM643&gt;0,"A1","-"))))))))))</f>
        <v>-</v>
      </c>
      <c r="BC643" s="167" t="str">
        <f t="shared" ref="BC643:BC647" si="634">IF(OR(BB643="A1",BB643="B1",BB643="C1",BB643="D1",BB643="E1",BB643="F1",BB643="G1",BB643="H1"),"IFR",IF(OR(BB643="00",BB643="01",BB643="02",BB643="03",BB643="04",BB643="05"),"IFU","-"))</f>
        <v>-</v>
      </c>
      <c r="BD643" s="5" t="str">
        <f t="shared" ref="BD643:BD647" si="635">BB643</f>
        <v>-</v>
      </c>
      <c r="BE643" s="5"/>
      <c r="BF643" s="5"/>
      <c r="BG643" s="12"/>
      <c r="BH643" s="5"/>
      <c r="BI643" s="5"/>
      <c r="BJ643" s="54">
        <f>FB643-(28+15)</f>
        <v>44212</v>
      </c>
      <c r="BK643" s="54">
        <f ca="1">IF(BM643&gt;0,BL643,IF(BJ643&lt;TODAY(),WORKDAY(TODAY(),10),BJ643))</f>
        <v>44294</v>
      </c>
      <c r="BL643" s="54"/>
      <c r="BM643" s="5"/>
      <c r="BN643" s="167"/>
      <c r="BO643" s="167"/>
      <c r="BP643" s="167"/>
      <c r="BQ643" s="167"/>
      <c r="BR643" s="157"/>
      <c r="BS643" s="157"/>
      <c r="BT643" s="157"/>
      <c r="BU643" s="157"/>
      <c r="BV643" s="157"/>
      <c r="BW643" s="147"/>
      <c r="BX643" s="147"/>
      <c r="BY643" s="147"/>
      <c r="BZ643" s="147"/>
      <c r="CA643" s="147"/>
      <c r="CB643" s="125"/>
      <c r="CC643" s="125"/>
      <c r="CD643" s="125"/>
      <c r="CE643" s="125"/>
      <c r="CF643" s="125"/>
      <c r="CG643" s="125"/>
      <c r="CH643" s="125"/>
      <c r="CI643" s="125"/>
      <c r="CJ643" s="125"/>
      <c r="CK643" s="125"/>
      <c r="CL643" s="24">
        <f>WORKDAY(BJ643,20)</f>
        <v>44239</v>
      </c>
      <c r="CM643" s="24" t="str">
        <f>IF(BM643&gt;0,WORKDAY(BK643,10),"-")</f>
        <v>-</v>
      </c>
      <c r="CN643" s="54"/>
      <c r="CO643" s="117"/>
      <c r="CP643" s="34"/>
      <c r="CQ643" s="24">
        <f>WORKDAY(CL643,10)</f>
        <v>44253</v>
      </c>
      <c r="CR643" s="24" t="str">
        <f>IF(CO643&gt;0,WORKDAY(CM643,10),"-")</f>
        <v>-</v>
      </c>
      <c r="CS643" s="54"/>
      <c r="CT643" s="5"/>
      <c r="CU643" s="24" t="str">
        <f>IF(CT643&gt;0,WORKDAY(CQ643,10),"-")</f>
        <v>-</v>
      </c>
      <c r="CV643" s="24" t="str">
        <f>IF(CT643&gt;0,WORKDAY(CR643,10),"-")</f>
        <v>-</v>
      </c>
      <c r="CW643" s="54"/>
      <c r="CX643" s="5"/>
      <c r="CY643" s="34"/>
      <c r="CZ643" s="24" t="str">
        <f>IF(CX643&gt;0,WORKDAY(CU643,10),"-")</f>
        <v>-</v>
      </c>
      <c r="DA643" s="24" t="str">
        <f>IF(CX643&gt;0,WORKDAY(CV643,10),"-")</f>
        <v>-</v>
      </c>
      <c r="DB643" s="24"/>
      <c r="DC643" s="5"/>
      <c r="DD643" s="24" t="str">
        <f>IF(DC643&gt;0,WORKDAY(CZ643,10),"-")</f>
        <v>-</v>
      </c>
      <c r="DE643" s="24" t="str">
        <f>IF(DC643&gt;0,WORKDAY(DA643,10),"-")</f>
        <v>-</v>
      </c>
      <c r="DF643" s="5"/>
      <c r="DG643" s="5"/>
      <c r="DH643" s="54"/>
      <c r="DI643" s="24" t="str">
        <f>IF(DG643&gt;0,WORKDAY(DD643,10),"-")</f>
        <v>-</v>
      </c>
      <c r="DJ643" s="24" t="str">
        <f>IF(DG643&gt;0,WORKDAY(DE643,10),"-")</f>
        <v>-</v>
      </c>
      <c r="DK643" s="5"/>
      <c r="DL643" s="5"/>
      <c r="DM643" s="24" t="str">
        <f>IF(DL643&gt;0,WORKDAY(DI643,10),"-")</f>
        <v>-</v>
      </c>
      <c r="DN643" s="24" t="str">
        <f>IF(DL643&gt;0,WORKDAY(DJ643,10),"-")</f>
        <v>-</v>
      </c>
      <c r="DO643" s="5"/>
      <c r="DP643" s="5"/>
      <c r="DQ643" s="54"/>
      <c r="DR643" s="24" t="str">
        <f>IF(DP643&gt;0,WORKDAY(DM643,10),"-")</f>
        <v>-</v>
      </c>
      <c r="DS643" s="24" t="str">
        <f>IF(DP643&gt;0,WORKDAY(DN643,10),"-")</f>
        <v>-</v>
      </c>
      <c r="DT643" s="5"/>
      <c r="DU643" s="5"/>
      <c r="DV643" s="24" t="str">
        <f>IF(DU643&gt;0,WORKDAY(DR643,10),"-")</f>
        <v>-</v>
      </c>
      <c r="DW643" s="24" t="str">
        <f>IF(DU643&gt;0,WORKDAY(DS643,10),"-")</f>
        <v>-</v>
      </c>
      <c r="DX643" s="5"/>
      <c r="DY643" s="5"/>
      <c r="DZ643" s="54"/>
      <c r="EA643" s="24" t="str">
        <f>IF(DY643&gt;0,WORKDAY(DV643,10),"-")</f>
        <v>-</v>
      </c>
      <c r="EB643" s="24" t="str">
        <f>IF(DY643&gt;0,WORKDAY(DW643,10),"-")</f>
        <v>-</v>
      </c>
      <c r="EC643" s="5"/>
      <c r="ED643" s="5"/>
      <c r="EE643" s="24" t="str">
        <f>IF(ED643&gt;0,WORKDAY(EA643,10),"-")</f>
        <v>-</v>
      </c>
      <c r="EF643" s="24" t="str">
        <f>IF(ED643&gt;0,WORKDAY(EB643,10),"-")</f>
        <v>-</v>
      </c>
      <c r="EG643" s="5"/>
      <c r="EH643" s="5"/>
      <c r="EI643" s="54"/>
      <c r="EJ643" s="24" t="str">
        <f>IF(EH643&gt;0,WORKDAY(EE643,10),"-")</f>
        <v>-</v>
      </c>
      <c r="EK643" s="24" t="str">
        <f>IF(EH643&gt;0,WORKDAY(EF643,10),"-")</f>
        <v>-</v>
      </c>
      <c r="EL643" s="5"/>
      <c r="EM643" s="5"/>
      <c r="EN643" s="24" t="str">
        <f>IF(EM643&gt;0,WORKDAY(EJ643,10),"-")</f>
        <v>-</v>
      </c>
      <c r="EO643" s="24" t="str">
        <f>IF(EM643&gt;0,WORKDAY(EK643,10),"-")</f>
        <v>-</v>
      </c>
      <c r="EP643" s="5"/>
      <c r="EQ643" s="5"/>
      <c r="ER643" s="54"/>
      <c r="ES643" s="54"/>
      <c r="ET643" s="54"/>
      <c r="EU643" s="54"/>
      <c r="EV643" s="54"/>
      <c r="EW643" s="24"/>
      <c r="EX643" s="24"/>
      <c r="EY643" s="167"/>
      <c r="EZ643" s="167"/>
      <c r="FA643" s="193"/>
      <c r="FB643" s="24">
        <v>44255</v>
      </c>
      <c r="FC643" s="24">
        <f t="shared" ref="FC643:FC648" ca="1" si="636">IF(BK643&gt;0,IF(DC643&gt;0,WORKDAY(DB643,20),IF(CT643&gt;0,WORKDAY(CS643,30),IF(CO643&gt;0,WORKDAY(CN643,40),FB643))),"-")</f>
        <v>44255</v>
      </c>
      <c r="FD643" s="5"/>
      <c r="FE643" s="5"/>
      <c r="FF643" s="24" t="str">
        <f>IF(FE643&gt;0,WORKDAY(FB643,10),"-")</f>
        <v>-</v>
      </c>
      <c r="FG643" s="24" t="str">
        <f>IF(FE643&gt;0,WORKDAY(FC643,10),"-")</f>
        <v>-</v>
      </c>
      <c r="FH643" s="5"/>
      <c r="FI643" s="5"/>
      <c r="FJ643" s="34"/>
      <c r="FK643" s="24">
        <f t="shared" ref="FK643:FK646" si="637">WORKDAY(FB643,20)</f>
        <v>44281</v>
      </c>
      <c r="FL643" s="24">
        <f>FK643</f>
        <v>44281</v>
      </c>
      <c r="FM643" s="5"/>
      <c r="FN643" s="5"/>
      <c r="FO643" s="24" t="str">
        <f>IF(FN643&gt;0,WORKDAY(FK643,10),"-")</f>
        <v>-</v>
      </c>
      <c r="FP643" s="24" t="str">
        <f>IF(FN643&gt;0,WORKDAY(FL643,10),"-")</f>
        <v>-</v>
      </c>
      <c r="FQ643" s="5"/>
      <c r="FR643" s="5"/>
      <c r="FS643" s="54"/>
      <c r="FT643" s="24">
        <f t="shared" ref="FT643:FT646" si="638">WORKDAY(FK643,20)</f>
        <v>44309</v>
      </c>
      <c r="FU643" s="24">
        <f>FT643</f>
        <v>44309</v>
      </c>
      <c r="FV643" s="5"/>
      <c r="FW643" s="5"/>
      <c r="FX643" s="24" t="str">
        <f>IF(FW643&gt;0,WORKDAY(FT643,10),"-")</f>
        <v>-</v>
      </c>
      <c r="FY643" s="24" t="str">
        <f>IF(FW643&gt;0,WORKDAY(FU643,10),"-")</f>
        <v>-</v>
      </c>
      <c r="FZ643" s="5"/>
      <c r="GA643" s="5"/>
      <c r="GB643" s="54"/>
      <c r="GC643" s="54"/>
      <c r="GD643" s="54"/>
      <c r="GE643" s="54"/>
      <c r="GF643" s="54"/>
      <c r="GG643" s="54"/>
      <c r="GH643" s="54"/>
      <c r="GI643" s="54"/>
      <c r="GJ643" s="54"/>
      <c r="GK643" s="54"/>
      <c r="GL643" s="54"/>
      <c r="GM643" s="54"/>
      <c r="GN643" s="54"/>
      <c r="GO643" s="54"/>
      <c r="GP643" s="54"/>
      <c r="GQ643" s="54"/>
      <c r="GR643" s="54"/>
      <c r="GS643" s="54"/>
      <c r="GT643" s="54"/>
      <c r="GU643" s="54"/>
      <c r="GV643" s="54"/>
      <c r="GW643" s="54"/>
      <c r="GX643" s="54"/>
      <c r="GY643" s="54"/>
      <c r="GZ643" s="193"/>
      <c r="HA643" s="54"/>
      <c r="HB643" s="54"/>
      <c r="HC643" s="54"/>
      <c r="HD643" s="34">
        <f t="shared" ca="1" si="603"/>
        <v>1</v>
      </c>
      <c r="HE643" s="25">
        <f t="shared" si="588"/>
        <v>0</v>
      </c>
      <c r="HF643" s="25">
        <f t="shared" ca="1" si="589"/>
        <v>1.5197568389057751E-3</v>
      </c>
      <c r="HG643" s="25">
        <f t="shared" si="590"/>
        <v>0</v>
      </c>
      <c r="HH643" s="25">
        <f t="shared" ca="1" si="591"/>
        <v>2.012072434607646E-3</v>
      </c>
      <c r="HI643" s="25"/>
      <c r="HJ643" s="25"/>
      <c r="HK643" s="5"/>
      <c r="HL643" s="24" t="str">
        <f t="shared" ca="1" si="624"/>
        <v>-</v>
      </c>
      <c r="HM643" s="6"/>
      <c r="HO643" s="204" t="str">
        <f t="shared" si="604"/>
        <v>не выгружено A1</v>
      </c>
      <c r="HP643" s="204" t="str">
        <f t="shared" si="605"/>
        <v>не выгружено 00</v>
      </c>
      <c r="HQ643" s="182" t="str">
        <f t="shared" si="606"/>
        <v>не выгружено A1</v>
      </c>
      <c r="HR643" s="182" t="str">
        <f t="shared" si="607"/>
        <v>не выгружено A1</v>
      </c>
      <c r="HS643" s="182" t="b">
        <f t="shared" si="608"/>
        <v>0</v>
      </c>
      <c r="HT643" s="182" t="str">
        <f t="shared" si="609"/>
        <v>не выгружено A1</v>
      </c>
      <c r="HU643" s="182" t="str">
        <f t="shared" si="610"/>
        <v>не выгружено A1</v>
      </c>
      <c r="HV643" s="191" t="str">
        <f t="shared" si="611"/>
        <v>не выгружено A1</v>
      </c>
      <c r="HW643" s="184" t="str">
        <f t="shared" si="612"/>
        <v>не выгружено A1</v>
      </c>
      <c r="HX643" s="191" t="str">
        <f t="shared" si="613"/>
        <v>не выгружено A1</v>
      </c>
      <c r="HY643" s="183"/>
      <c r="HZ643" s="182" t="str">
        <f t="shared" si="614"/>
        <v>не выгружено</v>
      </c>
      <c r="IA643" s="182" t="str">
        <f t="shared" si="615"/>
        <v>A1</v>
      </c>
      <c r="IB643" s="182" t="str">
        <f t="shared" si="616"/>
        <v>не выгружено</v>
      </c>
      <c r="IC643" s="182" t="str">
        <f t="shared" si="617"/>
        <v>A1</v>
      </c>
      <c r="ID643" s="182" t="str">
        <f t="shared" si="618"/>
        <v>A1</v>
      </c>
      <c r="IE643" s="185" t="str">
        <f t="shared" si="619"/>
        <v>выгрузить A1</v>
      </c>
      <c r="IF643" s="135" t="s">
        <v>705</v>
      </c>
      <c r="IG643" s="181">
        <v>1</v>
      </c>
    </row>
    <row r="644" spans="1:289" s="57" customFormat="1" ht="42.75" hidden="1" customHeight="1">
      <c r="A644" s="6"/>
      <c r="B644" s="19" t="s">
        <v>156</v>
      </c>
      <c r="C644" s="19" t="s">
        <v>157</v>
      </c>
      <c r="D644" s="5"/>
      <c r="E644" s="5"/>
      <c r="F644" s="5"/>
      <c r="G644" s="5"/>
      <c r="H644" s="5" t="s">
        <v>727</v>
      </c>
      <c r="I644" s="5" t="s">
        <v>736</v>
      </c>
      <c r="J644" s="5"/>
      <c r="K644" s="5"/>
      <c r="L644" s="5"/>
      <c r="M644" s="5"/>
      <c r="N644" s="5"/>
      <c r="O644" s="5"/>
      <c r="P644" s="5" t="s">
        <v>375</v>
      </c>
      <c r="Q644" s="5" t="s">
        <v>376</v>
      </c>
      <c r="R644" s="5" t="s">
        <v>209</v>
      </c>
      <c r="S644" s="5" t="s">
        <v>543</v>
      </c>
      <c r="T644" s="5" t="s">
        <v>370</v>
      </c>
      <c r="U644" s="5" t="s">
        <v>158</v>
      </c>
      <c r="V644" s="5"/>
      <c r="W644" s="19" t="str">
        <f>CONCATENATE(X644,"-",Y644,"-",Z644,AA644,,AB644,"-",AC644)</f>
        <v>0-54-JSCP-3701</v>
      </c>
      <c r="X644" s="19">
        <v>0</v>
      </c>
      <c r="Y644" s="19">
        <v>54</v>
      </c>
      <c r="Z644" s="19" t="s">
        <v>309</v>
      </c>
      <c r="AA644" s="19" t="s">
        <v>314</v>
      </c>
      <c r="AB644" s="19"/>
      <c r="AC644" s="19" t="s">
        <v>765</v>
      </c>
      <c r="AD644" s="5"/>
      <c r="AE644" s="19">
        <v>4</v>
      </c>
      <c r="AF644" s="19" t="s">
        <v>181</v>
      </c>
      <c r="AG644" s="19" t="s">
        <v>183</v>
      </c>
      <c r="AH644" s="19">
        <v>320</v>
      </c>
      <c r="AI644" s="19" t="s">
        <v>222</v>
      </c>
      <c r="AJ644" s="5"/>
      <c r="AK644" s="5"/>
      <c r="AL644" s="5" t="s">
        <v>121</v>
      </c>
      <c r="AM644" s="5"/>
      <c r="AN644" s="5" t="s">
        <v>168</v>
      </c>
      <c r="AO644" s="5" t="str">
        <f>CONCATENATE("0055-",B644,"-",C644,"-","4",".",AE644,".",AF644,".",AG644,".",AH644,"-",AL644,".",AN644,"-",AI644)</f>
        <v>0055-CPC-GA1-4.4.4.70.320-ATH2.SP-0006</v>
      </c>
      <c r="AP644" s="5" t="str">
        <f>CONCATENATE("0055-",B644,"-",C644,"-","4",".",AE644,".",AF644,".",AG644,".",AH644,"-",AL644,"-",AN644,"-",AI644,"_",BD644,"_",U644)</f>
        <v>0055-CPC-GA1-4.4.4.70.320-ATH2-SP-0006_-_ER</v>
      </c>
      <c r="AQ644" s="13" t="s">
        <v>328</v>
      </c>
      <c r="AR644" s="13" t="s">
        <v>679</v>
      </c>
      <c r="AS644" s="13"/>
      <c r="AT644" s="13"/>
      <c r="AU644" s="13" t="s">
        <v>319</v>
      </c>
      <c r="AV644" s="13" t="s">
        <v>334</v>
      </c>
      <c r="AW644" s="13" t="str">
        <f>CONCATENATE(AQ644," ",AS644,CHAR(10),W644,CHAR(10),AU644)</f>
        <v>ESD matrix panel 
0-54-JSCP-3701
List of elements</v>
      </c>
      <c r="AX644" s="13" t="str">
        <f>CONCATENATE(AR644," ",AT644,CHAR(10),W644,CHAR(10),AV644)</f>
        <v>Пульт экстренного останова ПАЗ 
0-54-JSCP-3701
Перечень элементов</v>
      </c>
      <c r="AY644" s="5"/>
      <c r="AZ644" s="5" t="s">
        <v>490</v>
      </c>
      <c r="BA644" s="5" t="s">
        <v>489</v>
      </c>
      <c r="BB644" s="5" t="str">
        <f>IF(FW644&gt;0,"02",IF(FN644&gt;0,"01",IF(FE644&gt;0,"00",IF(EM644&gt;0,"G1",IF(ED644&gt;0,"F1",IF(DU644&gt;0,"E1",IF(DL644&gt;0,"D1",IF(DC644&gt;0,"C1",IF(CT644&gt;0,"B1",IF(BM644&gt;0,"A1","-"))))))))))</f>
        <v>-</v>
      </c>
      <c r="BC644" s="167" t="str">
        <f t="shared" si="634"/>
        <v>-</v>
      </c>
      <c r="BD644" s="5" t="str">
        <f t="shared" si="635"/>
        <v>-</v>
      </c>
      <c r="BE644" s="5"/>
      <c r="BF644" s="5"/>
      <c r="BG644" s="12"/>
      <c r="BH644" s="5"/>
      <c r="BI644" s="5"/>
      <c r="BJ644" s="54">
        <f>FB644-(28+15)</f>
        <v>44212</v>
      </c>
      <c r="BK644" s="54">
        <f ca="1">IF(BM644&gt;0,BL644,IF(BJ644&lt;TODAY(),WORKDAY(TODAY(),10),BJ644))</f>
        <v>44294</v>
      </c>
      <c r="BL644" s="54"/>
      <c r="BM644" s="5"/>
      <c r="BN644" s="167"/>
      <c r="BO644" s="167"/>
      <c r="BP644" s="167"/>
      <c r="BQ644" s="167"/>
      <c r="BR644" s="157"/>
      <c r="BS644" s="157"/>
      <c r="BT644" s="157"/>
      <c r="BU644" s="157"/>
      <c r="BV644" s="157"/>
      <c r="BW644" s="147"/>
      <c r="BX644" s="147"/>
      <c r="BY644" s="147"/>
      <c r="BZ644" s="147"/>
      <c r="CA644" s="147"/>
      <c r="CB644" s="125"/>
      <c r="CC644" s="125"/>
      <c r="CD644" s="125"/>
      <c r="CE644" s="125"/>
      <c r="CF644" s="125"/>
      <c r="CG644" s="125"/>
      <c r="CH644" s="125"/>
      <c r="CI644" s="125"/>
      <c r="CJ644" s="125"/>
      <c r="CK644" s="125"/>
      <c r="CL644" s="24">
        <f>WORKDAY(BJ644,20)</f>
        <v>44239</v>
      </c>
      <c r="CM644" s="24" t="str">
        <f>IF(BM644&gt;0,WORKDAY(BK644,10),"-")</f>
        <v>-</v>
      </c>
      <c r="CN644" s="54"/>
      <c r="CO644" s="117"/>
      <c r="CP644" s="175"/>
      <c r="CQ644" s="24">
        <f>WORKDAY(CL644,10)</f>
        <v>44253</v>
      </c>
      <c r="CR644" s="24" t="str">
        <f>IF(CO644&gt;0,WORKDAY(CM644,10),"-")</f>
        <v>-</v>
      </c>
      <c r="CS644" s="54"/>
      <c r="CT644" s="5"/>
      <c r="CU644" s="24" t="str">
        <f>IF(CT644&gt;0,WORKDAY(CQ644,10),"-")</f>
        <v>-</v>
      </c>
      <c r="CV644" s="24" t="str">
        <f>IF(CT644&gt;0,WORKDAY(CR644,10),"-")</f>
        <v>-</v>
      </c>
      <c r="CW644" s="54"/>
      <c r="CX644" s="5"/>
      <c r="CY644" s="34"/>
      <c r="CZ644" s="24" t="str">
        <f>IF(CX644&gt;0,WORKDAY(CU644,10),"-")</f>
        <v>-</v>
      </c>
      <c r="DA644" s="24" t="str">
        <f>IF(CX644&gt;0,WORKDAY(CV644,10),"-")</f>
        <v>-</v>
      </c>
      <c r="DB644" s="24"/>
      <c r="DC644" s="5"/>
      <c r="DD644" s="24" t="str">
        <f>IF(DC644&gt;0,WORKDAY(CZ644,10),"-")</f>
        <v>-</v>
      </c>
      <c r="DE644" s="24" t="str">
        <f>IF(DC644&gt;0,WORKDAY(DA644,10),"-")</f>
        <v>-</v>
      </c>
      <c r="DF644" s="5"/>
      <c r="DG644" s="5"/>
      <c r="DH644" s="54"/>
      <c r="DI644" s="24" t="str">
        <f>IF(DG644&gt;0,WORKDAY(DD644,10),"-")</f>
        <v>-</v>
      </c>
      <c r="DJ644" s="24" t="str">
        <f>IF(DG644&gt;0,WORKDAY(DE644,10),"-")</f>
        <v>-</v>
      </c>
      <c r="DK644" s="5"/>
      <c r="DL644" s="5"/>
      <c r="DM644" s="24" t="str">
        <f>IF(DL644&gt;0,WORKDAY(DI644,10),"-")</f>
        <v>-</v>
      </c>
      <c r="DN644" s="24" t="str">
        <f>IF(DL644&gt;0,WORKDAY(DJ644,10),"-")</f>
        <v>-</v>
      </c>
      <c r="DO644" s="5"/>
      <c r="DP644" s="5"/>
      <c r="DQ644" s="54"/>
      <c r="DR644" s="24" t="str">
        <f>IF(DP644&gt;0,WORKDAY(DM644,10),"-")</f>
        <v>-</v>
      </c>
      <c r="DS644" s="24" t="str">
        <f>IF(DP644&gt;0,WORKDAY(DN644,10),"-")</f>
        <v>-</v>
      </c>
      <c r="DT644" s="5"/>
      <c r="DU644" s="5"/>
      <c r="DV644" s="24" t="str">
        <f>IF(DU644&gt;0,WORKDAY(DR644,10),"-")</f>
        <v>-</v>
      </c>
      <c r="DW644" s="24" t="str">
        <f>IF(DU644&gt;0,WORKDAY(DS644,10),"-")</f>
        <v>-</v>
      </c>
      <c r="DX644" s="5"/>
      <c r="DY644" s="5"/>
      <c r="DZ644" s="54"/>
      <c r="EA644" s="24" t="str">
        <f>IF(DY644&gt;0,WORKDAY(DV644,10),"-")</f>
        <v>-</v>
      </c>
      <c r="EB644" s="24" t="str">
        <f>IF(DY644&gt;0,WORKDAY(DW644,10),"-")</f>
        <v>-</v>
      </c>
      <c r="EC644" s="5"/>
      <c r="ED644" s="5"/>
      <c r="EE644" s="24" t="str">
        <f>IF(ED644&gt;0,WORKDAY(EA644,10),"-")</f>
        <v>-</v>
      </c>
      <c r="EF644" s="24" t="str">
        <f>IF(ED644&gt;0,WORKDAY(EB644,10),"-")</f>
        <v>-</v>
      </c>
      <c r="EG644" s="5"/>
      <c r="EH644" s="5"/>
      <c r="EI644" s="54"/>
      <c r="EJ644" s="24" t="str">
        <f>IF(EH644&gt;0,WORKDAY(EE644,10),"-")</f>
        <v>-</v>
      </c>
      <c r="EK644" s="24" t="str">
        <f>IF(EH644&gt;0,WORKDAY(EF644,10),"-")</f>
        <v>-</v>
      </c>
      <c r="EL644" s="5"/>
      <c r="EM644" s="5"/>
      <c r="EN644" s="24" t="str">
        <f>IF(EM644&gt;0,WORKDAY(EJ644,10),"-")</f>
        <v>-</v>
      </c>
      <c r="EO644" s="24" t="str">
        <f>IF(EM644&gt;0,WORKDAY(EK644,10),"-")</f>
        <v>-</v>
      </c>
      <c r="EP644" s="5"/>
      <c r="EQ644" s="5"/>
      <c r="ER644" s="54"/>
      <c r="ES644" s="54"/>
      <c r="ET644" s="54"/>
      <c r="EU644" s="54"/>
      <c r="EV644" s="54"/>
      <c r="EW644" s="24"/>
      <c r="EX644" s="24"/>
      <c r="EY644" s="167"/>
      <c r="EZ644" s="167"/>
      <c r="FA644" s="193"/>
      <c r="FB644" s="24">
        <v>44255</v>
      </c>
      <c r="FC644" s="24">
        <f t="shared" ca="1" si="636"/>
        <v>44255</v>
      </c>
      <c r="FD644" s="5"/>
      <c r="FE644" s="5"/>
      <c r="FF644" s="24" t="str">
        <f>IF(FE644&gt;0,WORKDAY(FB644,10),"-")</f>
        <v>-</v>
      </c>
      <c r="FG644" s="24" t="str">
        <f>IF(FE644&gt;0,WORKDAY(FC644,10),"-")</f>
        <v>-</v>
      </c>
      <c r="FH644" s="5"/>
      <c r="FI644" s="5"/>
      <c r="FJ644" s="34"/>
      <c r="FK644" s="24">
        <f t="shared" si="637"/>
        <v>44281</v>
      </c>
      <c r="FL644" s="24">
        <f>FK644</f>
        <v>44281</v>
      </c>
      <c r="FM644" s="5"/>
      <c r="FN644" s="5"/>
      <c r="FO644" s="24" t="str">
        <f>IF(FN644&gt;0,WORKDAY(FK644,10),"-")</f>
        <v>-</v>
      </c>
      <c r="FP644" s="24" t="str">
        <f>IF(FN644&gt;0,WORKDAY(FL644,10),"-")</f>
        <v>-</v>
      </c>
      <c r="FQ644" s="5"/>
      <c r="FR644" s="5"/>
      <c r="FS644" s="54"/>
      <c r="FT644" s="24">
        <f t="shared" si="638"/>
        <v>44309</v>
      </c>
      <c r="FU644" s="24">
        <f>FT644</f>
        <v>44309</v>
      </c>
      <c r="FV644" s="5"/>
      <c r="FW644" s="5"/>
      <c r="FX644" s="24" t="str">
        <f>IF(FW644&gt;0,WORKDAY(FT644,10),"-")</f>
        <v>-</v>
      </c>
      <c r="FY644" s="24" t="str">
        <f>IF(FW644&gt;0,WORKDAY(FU644,10),"-")</f>
        <v>-</v>
      </c>
      <c r="FZ644" s="5"/>
      <c r="GA644" s="5"/>
      <c r="GB644" s="54"/>
      <c r="GC644" s="54"/>
      <c r="GD644" s="54"/>
      <c r="GE644" s="54"/>
      <c r="GF644" s="54"/>
      <c r="GG644" s="54"/>
      <c r="GH644" s="54"/>
      <c r="GI644" s="54"/>
      <c r="GJ644" s="54"/>
      <c r="GK644" s="54"/>
      <c r="GL644" s="54"/>
      <c r="GM644" s="54"/>
      <c r="GN644" s="54"/>
      <c r="GO644" s="54"/>
      <c r="GP644" s="54"/>
      <c r="GQ644" s="54"/>
      <c r="GR644" s="54"/>
      <c r="GS644" s="54"/>
      <c r="GT644" s="54"/>
      <c r="GU644" s="54"/>
      <c r="GV644" s="54"/>
      <c r="GW644" s="54"/>
      <c r="GX644" s="54"/>
      <c r="GY644" s="54"/>
      <c r="GZ644" s="193"/>
      <c r="HA644" s="54"/>
      <c r="HB644" s="54"/>
      <c r="HC644" s="54"/>
      <c r="HD644" s="34">
        <f t="shared" ca="1" si="603"/>
        <v>1</v>
      </c>
      <c r="HE644" s="25">
        <f t="shared" si="588"/>
        <v>0</v>
      </c>
      <c r="HF644" s="25">
        <f t="shared" ca="1" si="589"/>
        <v>1.5197568389057751E-3</v>
      </c>
      <c r="HG644" s="25">
        <f t="shared" si="590"/>
        <v>0</v>
      </c>
      <c r="HH644" s="25">
        <f t="shared" ca="1" si="591"/>
        <v>2.012072434607646E-3</v>
      </c>
      <c r="HI644" s="25"/>
      <c r="HJ644" s="25"/>
      <c r="HK644" s="5"/>
      <c r="HL644" s="24" t="str">
        <f t="shared" ca="1" si="624"/>
        <v>-</v>
      </c>
      <c r="HM644" s="6"/>
      <c r="HO644" s="204" t="str">
        <f t="shared" si="604"/>
        <v>не выгружено A1</v>
      </c>
      <c r="HP644" s="204" t="str">
        <f t="shared" si="605"/>
        <v>не выгружено 00</v>
      </c>
      <c r="HQ644" s="182" t="str">
        <f t="shared" si="606"/>
        <v>не выгружено A1</v>
      </c>
      <c r="HR644" s="182" t="str">
        <f t="shared" si="607"/>
        <v>не выгружено A1</v>
      </c>
      <c r="HS644" s="182" t="b">
        <f t="shared" si="608"/>
        <v>0</v>
      </c>
      <c r="HT644" s="182" t="str">
        <f t="shared" si="609"/>
        <v>не выгружено A1</v>
      </c>
      <c r="HU644" s="182" t="str">
        <f t="shared" si="610"/>
        <v>не выгружено A1</v>
      </c>
      <c r="HV644" s="191" t="str">
        <f t="shared" si="611"/>
        <v>не выгружено A1</v>
      </c>
      <c r="HW644" s="184" t="str">
        <f t="shared" si="612"/>
        <v>не выгружено A1</v>
      </c>
      <c r="HX644" s="191" t="str">
        <f t="shared" si="613"/>
        <v>не выгружено A1</v>
      </c>
      <c r="HY644" s="183"/>
      <c r="HZ644" s="182" t="str">
        <f t="shared" si="614"/>
        <v>не выгружено</v>
      </c>
      <c r="IA644" s="182" t="str">
        <f t="shared" si="615"/>
        <v>A1</v>
      </c>
      <c r="IB644" s="182" t="str">
        <f t="shared" si="616"/>
        <v>не выгружено</v>
      </c>
      <c r="IC644" s="182" t="str">
        <f t="shared" si="617"/>
        <v>A1</v>
      </c>
      <c r="ID644" s="182" t="str">
        <f t="shared" si="618"/>
        <v>A1</v>
      </c>
      <c r="IE644" s="185" t="str">
        <f t="shared" si="619"/>
        <v>выгрузить A1</v>
      </c>
      <c r="IF644" s="135" t="s">
        <v>705</v>
      </c>
      <c r="IG644" s="181">
        <v>1</v>
      </c>
    </row>
    <row r="645" spans="1:289" s="57" customFormat="1" ht="42.75" hidden="1" customHeight="1">
      <c r="A645" s="6"/>
      <c r="B645" s="19" t="s">
        <v>156</v>
      </c>
      <c r="C645" s="19" t="s">
        <v>157</v>
      </c>
      <c r="D645" s="5"/>
      <c r="E645" s="5"/>
      <c r="F645" s="5"/>
      <c r="G645" s="5"/>
      <c r="H645" s="5" t="s">
        <v>727</v>
      </c>
      <c r="I645" s="5" t="s">
        <v>736</v>
      </c>
      <c r="J645" s="5"/>
      <c r="K645" s="5"/>
      <c r="L645" s="5"/>
      <c r="M645" s="5"/>
      <c r="N645" s="5"/>
      <c r="O645" s="5"/>
      <c r="P645" s="5" t="s">
        <v>375</v>
      </c>
      <c r="Q645" s="5" t="s">
        <v>376</v>
      </c>
      <c r="R645" s="5" t="s">
        <v>209</v>
      </c>
      <c r="S645" s="5" t="s">
        <v>543</v>
      </c>
      <c r="T645" s="5" t="s">
        <v>370</v>
      </c>
      <c r="U645" s="5" t="s">
        <v>158</v>
      </c>
      <c r="V645" s="5"/>
      <c r="W645" s="19" t="str">
        <f>CONCATENATE(X645,"-",Y645,"-",Z645,AA645,,AB645,"-",AC645)</f>
        <v>0-54-JSCP-3701</v>
      </c>
      <c r="X645" s="19">
        <v>0</v>
      </c>
      <c r="Y645" s="19">
        <v>54</v>
      </c>
      <c r="Z645" s="19" t="s">
        <v>309</v>
      </c>
      <c r="AA645" s="19" t="s">
        <v>314</v>
      </c>
      <c r="AB645" s="19"/>
      <c r="AC645" s="19" t="s">
        <v>765</v>
      </c>
      <c r="AD645" s="5"/>
      <c r="AE645" s="19">
        <v>4</v>
      </c>
      <c r="AF645" s="19" t="s">
        <v>181</v>
      </c>
      <c r="AG645" s="19" t="s">
        <v>183</v>
      </c>
      <c r="AH645" s="19">
        <v>320</v>
      </c>
      <c r="AI645" s="19" t="s">
        <v>222</v>
      </c>
      <c r="AJ645" s="5"/>
      <c r="AK645" s="5"/>
      <c r="AL645" s="5" t="s">
        <v>121</v>
      </c>
      <c r="AM645" s="5"/>
      <c r="AN645" s="5" t="s">
        <v>169</v>
      </c>
      <c r="AO645" s="5" t="str">
        <f>CONCATENATE("0055-",B645,"-",C645,"-","4",".",AE645,".",AF645,".",AG645,".",AH645,"-",AL645,".",AN645,"-",AI645)</f>
        <v>0055-CPC-GA1-4.4.4.70.320-ATH2.V0-0006</v>
      </c>
      <c r="AP645" s="5" t="str">
        <f>CONCATENATE("0055-",B645,"-",C645,"-","4",".",AE645,".",AF645,".",AG645,".",AH645,"-",AL645,"-",AN645,"-",AI645,"_",BD645,"_",U645)</f>
        <v>0055-CPC-GA1-4.4.4.70.320-ATH2-V0-0006_-_ER</v>
      </c>
      <c r="AQ645" s="13" t="s">
        <v>328</v>
      </c>
      <c r="AR645" s="13" t="s">
        <v>679</v>
      </c>
      <c r="AS645" s="13"/>
      <c r="AT645" s="13"/>
      <c r="AU645" s="13" t="s">
        <v>320</v>
      </c>
      <c r="AV645" s="13" t="s">
        <v>335</v>
      </c>
      <c r="AW645" s="13" t="str">
        <f>CONCATENATE(AQ645," ",AS645,CHAR(10),W645,CHAR(10),AU645)</f>
        <v>ESD matrix panel 
0-54-JSCP-3701
General view drawings</v>
      </c>
      <c r="AX645" s="13" t="str">
        <f>CONCATENATE(AR645," ",AT645,CHAR(10),W645,CHAR(10),AV645)</f>
        <v>Пульт экстренного останова ПАЗ 
0-54-JSCP-3701
Чертеж общего вида</v>
      </c>
      <c r="AY645" s="5"/>
      <c r="AZ645" s="5" t="s">
        <v>490</v>
      </c>
      <c r="BA645" s="5" t="s">
        <v>489</v>
      </c>
      <c r="BB645" s="5" t="str">
        <f>IF(FW645&gt;0,"02",IF(FN645&gt;0,"01",IF(FE645&gt;0,"00",IF(EM645&gt;0,"G1",IF(ED645&gt;0,"F1",IF(DU645&gt;0,"E1",IF(DL645&gt;0,"D1",IF(DC645&gt;0,"C1",IF(CT645&gt;0,"B1",IF(BM645&gt;0,"A1","-"))))))))))</f>
        <v>-</v>
      </c>
      <c r="BC645" s="167" t="str">
        <f t="shared" si="634"/>
        <v>-</v>
      </c>
      <c r="BD645" s="5" t="str">
        <f t="shared" si="635"/>
        <v>-</v>
      </c>
      <c r="BE645" s="5"/>
      <c r="BF645" s="5"/>
      <c r="BG645" s="12"/>
      <c r="BH645" s="5"/>
      <c r="BI645" s="5"/>
      <c r="BJ645" s="54">
        <f>FB645-(28+15)</f>
        <v>44212</v>
      </c>
      <c r="BK645" s="54">
        <f ca="1">IF(BM645&gt;0,BL645,IF(BJ645&lt;TODAY(),WORKDAY(TODAY(),10),BJ645))</f>
        <v>44294</v>
      </c>
      <c r="BL645" s="54"/>
      <c r="BM645" s="5"/>
      <c r="BN645" s="167"/>
      <c r="BO645" s="167"/>
      <c r="BP645" s="167"/>
      <c r="BQ645" s="167"/>
      <c r="BR645" s="157"/>
      <c r="BS645" s="157"/>
      <c r="BT645" s="157"/>
      <c r="BU645" s="157"/>
      <c r="BV645" s="157"/>
      <c r="BW645" s="147"/>
      <c r="BX645" s="147"/>
      <c r="BY645" s="147"/>
      <c r="BZ645" s="147"/>
      <c r="CA645" s="147"/>
      <c r="CB645" s="125"/>
      <c r="CC645" s="125"/>
      <c r="CD645" s="125"/>
      <c r="CE645" s="125"/>
      <c r="CF645" s="125"/>
      <c r="CG645" s="125"/>
      <c r="CH645" s="125"/>
      <c r="CI645" s="125"/>
      <c r="CJ645" s="125"/>
      <c r="CK645" s="125"/>
      <c r="CL645" s="24">
        <f>WORKDAY(BJ645,20)</f>
        <v>44239</v>
      </c>
      <c r="CM645" s="24" t="str">
        <f>IF(BM645&gt;0,WORKDAY(BK645,10),"-")</f>
        <v>-</v>
      </c>
      <c r="CN645" s="54"/>
      <c r="CO645" s="117"/>
      <c r="CP645" s="175"/>
      <c r="CQ645" s="24">
        <f>WORKDAY(CL645,10)</f>
        <v>44253</v>
      </c>
      <c r="CR645" s="24" t="str">
        <f>IF(CO645&gt;0,WORKDAY(CM645,10),"-")</f>
        <v>-</v>
      </c>
      <c r="CS645" s="54"/>
      <c r="CT645" s="5"/>
      <c r="CU645" s="24" t="str">
        <f>IF(CT645&gt;0,WORKDAY(CQ645,10),"-")</f>
        <v>-</v>
      </c>
      <c r="CV645" s="24" t="str">
        <f>IF(CT645&gt;0,WORKDAY(CR645,10),"-")</f>
        <v>-</v>
      </c>
      <c r="CW645" s="54"/>
      <c r="CX645" s="5"/>
      <c r="CY645" s="34"/>
      <c r="CZ645" s="24" t="str">
        <f>IF(CX645&gt;0,WORKDAY(CU645,10),"-")</f>
        <v>-</v>
      </c>
      <c r="DA645" s="24" t="str">
        <f>IF(CX645&gt;0,WORKDAY(CV645,10),"-")</f>
        <v>-</v>
      </c>
      <c r="DB645" s="24"/>
      <c r="DC645" s="5"/>
      <c r="DD645" s="24" t="str">
        <f>IF(DC645&gt;0,WORKDAY(CZ645,10),"-")</f>
        <v>-</v>
      </c>
      <c r="DE645" s="24" t="str">
        <f>IF(DC645&gt;0,WORKDAY(DA645,10),"-")</f>
        <v>-</v>
      </c>
      <c r="DF645" s="5"/>
      <c r="DG645" s="5"/>
      <c r="DH645" s="54"/>
      <c r="DI645" s="24" t="str">
        <f>IF(DG645&gt;0,WORKDAY(DD645,10),"-")</f>
        <v>-</v>
      </c>
      <c r="DJ645" s="24" t="str">
        <f>IF(DG645&gt;0,WORKDAY(DE645,10),"-")</f>
        <v>-</v>
      </c>
      <c r="DK645" s="5"/>
      <c r="DL645" s="5"/>
      <c r="DM645" s="24" t="str">
        <f>IF(DL645&gt;0,WORKDAY(DI645,10),"-")</f>
        <v>-</v>
      </c>
      <c r="DN645" s="24" t="str">
        <f>IF(DL645&gt;0,WORKDAY(DJ645,10),"-")</f>
        <v>-</v>
      </c>
      <c r="DO645" s="5"/>
      <c r="DP645" s="5"/>
      <c r="DQ645" s="54"/>
      <c r="DR645" s="24" t="str">
        <f>IF(DP645&gt;0,WORKDAY(DM645,10),"-")</f>
        <v>-</v>
      </c>
      <c r="DS645" s="24" t="str">
        <f>IF(DP645&gt;0,WORKDAY(DN645,10),"-")</f>
        <v>-</v>
      </c>
      <c r="DT645" s="5"/>
      <c r="DU645" s="5"/>
      <c r="DV645" s="24" t="str">
        <f>IF(DU645&gt;0,WORKDAY(DR645,10),"-")</f>
        <v>-</v>
      </c>
      <c r="DW645" s="24" t="str">
        <f>IF(DU645&gt;0,WORKDAY(DS645,10),"-")</f>
        <v>-</v>
      </c>
      <c r="DX645" s="5"/>
      <c r="DY645" s="5"/>
      <c r="DZ645" s="54"/>
      <c r="EA645" s="24" t="str">
        <f>IF(DY645&gt;0,WORKDAY(DV645,10),"-")</f>
        <v>-</v>
      </c>
      <c r="EB645" s="24" t="str">
        <f>IF(DY645&gt;0,WORKDAY(DW645,10),"-")</f>
        <v>-</v>
      </c>
      <c r="EC645" s="5"/>
      <c r="ED645" s="5"/>
      <c r="EE645" s="24" t="str">
        <f>IF(ED645&gt;0,WORKDAY(EA645,10),"-")</f>
        <v>-</v>
      </c>
      <c r="EF645" s="24" t="str">
        <f>IF(ED645&gt;0,WORKDAY(EB645,10),"-")</f>
        <v>-</v>
      </c>
      <c r="EG645" s="5"/>
      <c r="EH645" s="5"/>
      <c r="EI645" s="54"/>
      <c r="EJ645" s="24" t="str">
        <f>IF(EH645&gt;0,WORKDAY(EE645,10),"-")</f>
        <v>-</v>
      </c>
      <c r="EK645" s="24" t="str">
        <f>IF(EH645&gt;0,WORKDAY(EF645,10),"-")</f>
        <v>-</v>
      </c>
      <c r="EL645" s="5"/>
      <c r="EM645" s="5"/>
      <c r="EN645" s="24" t="str">
        <f>IF(EM645&gt;0,WORKDAY(EJ645,10),"-")</f>
        <v>-</v>
      </c>
      <c r="EO645" s="24" t="str">
        <f>IF(EM645&gt;0,WORKDAY(EK645,10),"-")</f>
        <v>-</v>
      </c>
      <c r="EP645" s="5"/>
      <c r="EQ645" s="5"/>
      <c r="ER645" s="54"/>
      <c r="ES645" s="54"/>
      <c r="ET645" s="54"/>
      <c r="EU645" s="54"/>
      <c r="EV645" s="54"/>
      <c r="EW645" s="24"/>
      <c r="EX645" s="24"/>
      <c r="EY645" s="167"/>
      <c r="EZ645" s="167"/>
      <c r="FA645" s="193"/>
      <c r="FB645" s="24">
        <v>44255</v>
      </c>
      <c r="FC645" s="24">
        <f t="shared" ca="1" si="636"/>
        <v>44255</v>
      </c>
      <c r="FD645" s="5"/>
      <c r="FE645" s="5"/>
      <c r="FF645" s="24" t="str">
        <f>IF(FE645&gt;0,WORKDAY(FB645,10),"-")</f>
        <v>-</v>
      </c>
      <c r="FG645" s="24" t="str">
        <f>IF(FE645&gt;0,WORKDAY(FC645,10),"-")</f>
        <v>-</v>
      </c>
      <c r="FH645" s="5"/>
      <c r="FI645" s="5"/>
      <c r="FJ645" s="34"/>
      <c r="FK645" s="24">
        <f t="shared" si="637"/>
        <v>44281</v>
      </c>
      <c r="FL645" s="24">
        <f>FK645</f>
        <v>44281</v>
      </c>
      <c r="FM645" s="5"/>
      <c r="FN645" s="5"/>
      <c r="FO645" s="24" t="str">
        <f>IF(FN645&gt;0,WORKDAY(FK645,10),"-")</f>
        <v>-</v>
      </c>
      <c r="FP645" s="24" t="str">
        <f>IF(FN645&gt;0,WORKDAY(FL645,10),"-")</f>
        <v>-</v>
      </c>
      <c r="FQ645" s="5"/>
      <c r="FR645" s="5"/>
      <c r="FS645" s="54"/>
      <c r="FT645" s="24">
        <f t="shared" si="638"/>
        <v>44309</v>
      </c>
      <c r="FU645" s="24">
        <f>FT645</f>
        <v>44309</v>
      </c>
      <c r="FV645" s="5"/>
      <c r="FW645" s="5"/>
      <c r="FX645" s="24" t="str">
        <f>IF(FW645&gt;0,WORKDAY(FT645,10),"-")</f>
        <v>-</v>
      </c>
      <c r="FY645" s="24" t="str">
        <f>IF(FW645&gt;0,WORKDAY(FU645,10),"-")</f>
        <v>-</v>
      </c>
      <c r="FZ645" s="5"/>
      <c r="GA645" s="5"/>
      <c r="GB645" s="54"/>
      <c r="GC645" s="54"/>
      <c r="GD645" s="54"/>
      <c r="GE645" s="54"/>
      <c r="GF645" s="54"/>
      <c r="GG645" s="54"/>
      <c r="GH645" s="54"/>
      <c r="GI645" s="54"/>
      <c r="GJ645" s="54"/>
      <c r="GK645" s="54"/>
      <c r="GL645" s="54"/>
      <c r="GM645" s="54"/>
      <c r="GN645" s="54"/>
      <c r="GO645" s="54"/>
      <c r="GP645" s="54"/>
      <c r="GQ645" s="54"/>
      <c r="GR645" s="54"/>
      <c r="GS645" s="54"/>
      <c r="GT645" s="54"/>
      <c r="GU645" s="54"/>
      <c r="GV645" s="54"/>
      <c r="GW645" s="54"/>
      <c r="GX645" s="54"/>
      <c r="GY645" s="54"/>
      <c r="GZ645" s="193"/>
      <c r="HA645" s="54"/>
      <c r="HB645" s="54"/>
      <c r="HC645" s="54"/>
      <c r="HD645" s="34">
        <f t="shared" ca="1" si="603"/>
        <v>1</v>
      </c>
      <c r="HE645" s="25">
        <f t="shared" ref="HE645:HE667" si="639">IF(FQ645&gt;43101,(HD645/$HD$877)*$FQ$13,IF(FM645&gt;43101,(HD645/$HD$877)*$FM$13,IF(FH645&gt;43101,(HD645/$HD$877)*$FH$13,IF(FD645&gt;43101,(HD645/$HD$877)*$FD$13,IF(EP645&gt;43101,(HD645/$HD$877)*$EP$13,IF(EL645&gt;43101,(HD645/$HD$877)*$EL$13,IF(FM645&gt;43101,(EG645/$HD$877)*$EG$13,IF(EC645&gt;43101,(HD645/$HD$877)*$EC$13,IF(DX645&gt;43101,(HD645/$HD$877)*$DX$13,IF(DT645&gt;43101,(HD645/$HD$877)*$DT$13,IF(DO645&gt;43101,(HD645/$HD$877)*$DO$13,IF(DK645&gt;43101,(HD645/$HD$877)*$DK$13,IF(DF645&gt;43101,(HD645/$HD$877)*$DF$13,IF(DB645&gt;43101,(HD645/$HD$877)*$DB$13,IF(CW645&gt;43101,(HD645/$HD$877)*$CW$13,IF(CS645&gt;43101,(HD645/$HD$877)*$CS$13,IF(CN645&gt;43101,(HD645/$HD$877)*$CN$13,IF(BL645&gt;43101,(HD645/$HD$877)*$BL$13,0))))))))))))))))))</f>
        <v>0</v>
      </c>
      <c r="HF645" s="25">
        <f t="shared" ref="HF645:HF667" ca="1" si="640">IF(BK645&gt;43101,HD645/$HD$877,0)</f>
        <v>1.5197568389057751E-3</v>
      </c>
      <c r="HG645" s="25">
        <f t="shared" ref="HG645:HG667" si="641">IF(FQ645&gt;43101,(HD645/$HD$878)*$FQ$13,IF(FM645&gt;43101,(HD645/$HD$878)*$FM$13,IF(FH645&gt;43101,(HD645/$HD$878)*$FH$13,IF(FD645&gt;43101,(HD645/$HD$878)*$FD$13,IF(EP645&gt;43101,(HD645/$HD$878)*$EP$13,IF(EL645&gt;43101,(HD645/$HD$878)*$EL$13,IF(EG645&gt;43101,(HD645/$HD$878)*$EG$13,IF(EC645&gt;43101,(HD645/$HD$878)*$EC$13,IF(DX645&gt;43101,(HD645/$HD$878)*$DX$13,IF(DT645&gt;43101,(HD645/$HD$878)*$DT$13,IF(DO645&gt;43101,(HD645/$HD$878)*$DO$13,IF(DK645&gt;43101,(HD645/$HD$878)*$DK$13,IF(DF645&gt;43101,(HD645/$HD$878)*$DF$13,IF(DB645&gt;43101,(HD645/$HD$878)*$DB$13,IF(CW645&gt;43101,(HD645/$HD$878)*$CW$13,IF(CS645&gt;43101,(HD645/$HD$878)*$CS$13,IF(CN645&gt;43101,(HD645/$HD$878)*$CN$13,IF(BL645&gt;43101,(HD645/$HD$878)*$BL$13,0))))))))))))))))))</f>
        <v>0</v>
      </c>
      <c r="HH645" s="25">
        <f t="shared" ref="HH645:HH667" ca="1" si="642">IF(BK645&gt;43101,HD645/$HD$878,0)</f>
        <v>2.012072434607646E-3</v>
      </c>
      <c r="HI645" s="25"/>
      <c r="HJ645" s="25"/>
      <c r="HK645" s="213"/>
      <c r="HL645" s="24" t="str">
        <f t="shared" ref="HL645:HL667" ca="1" si="643">IF(BK645&gt;0,IF(DC645&gt;0,DB645,IF(CT645&gt;0,CS645,IF(BM645&gt;0,BL645,"-"))),"-")</f>
        <v>-</v>
      </c>
      <c r="HM645" s="6"/>
      <c r="HO645" s="204" t="str">
        <f t="shared" si="604"/>
        <v>не выгружено A1</v>
      </c>
      <c r="HP645" s="204" t="str">
        <f t="shared" si="605"/>
        <v>не выгружено 00</v>
      </c>
      <c r="HQ645" s="182" t="str">
        <f t="shared" si="606"/>
        <v>не выгружено A1</v>
      </c>
      <c r="HR645" s="182" t="str">
        <f t="shared" si="607"/>
        <v>не выгружено A1</v>
      </c>
      <c r="HS645" s="182" t="b">
        <f t="shared" si="608"/>
        <v>0</v>
      </c>
      <c r="HT645" s="182" t="str">
        <f t="shared" si="609"/>
        <v>не выгружено A1</v>
      </c>
      <c r="HU645" s="182" t="str">
        <f t="shared" si="610"/>
        <v>не выгружено A1</v>
      </c>
      <c r="HV645" s="191" t="str">
        <f t="shared" si="611"/>
        <v>не выгружено A1</v>
      </c>
      <c r="HW645" s="184" t="str">
        <f t="shared" si="612"/>
        <v>не выгружено A1</v>
      </c>
      <c r="HX645" s="191" t="str">
        <f t="shared" si="613"/>
        <v>не выгружено A1</v>
      </c>
      <c r="HY645" s="183"/>
      <c r="HZ645" s="182" t="str">
        <f t="shared" si="614"/>
        <v>не выгружено</v>
      </c>
      <c r="IA645" s="182" t="str">
        <f t="shared" si="615"/>
        <v>A1</v>
      </c>
      <c r="IB645" s="182" t="str">
        <f t="shared" si="616"/>
        <v>не выгружено</v>
      </c>
      <c r="IC645" s="182" t="str">
        <f t="shared" si="617"/>
        <v>A1</v>
      </c>
      <c r="ID645" s="182" t="str">
        <f t="shared" si="618"/>
        <v>A1</v>
      </c>
      <c r="IE645" s="185" t="str">
        <f t="shared" si="619"/>
        <v>выгрузить A1</v>
      </c>
      <c r="IF645" s="135" t="s">
        <v>705</v>
      </c>
      <c r="IG645" s="181">
        <v>1</v>
      </c>
    </row>
    <row r="646" spans="1:289" s="57" customFormat="1" ht="42.75" hidden="1" customHeight="1">
      <c r="A646" s="6"/>
      <c r="B646" s="19" t="s">
        <v>156</v>
      </c>
      <c r="C646" s="19" t="s">
        <v>157</v>
      </c>
      <c r="D646" s="5"/>
      <c r="E646" s="5"/>
      <c r="F646" s="5"/>
      <c r="G646" s="5"/>
      <c r="H646" s="5" t="s">
        <v>727</v>
      </c>
      <c r="I646" s="5" t="s">
        <v>736</v>
      </c>
      <c r="J646" s="5"/>
      <c r="K646" s="5"/>
      <c r="L646" s="5"/>
      <c r="M646" s="5"/>
      <c r="N646" s="5"/>
      <c r="O646" s="5"/>
      <c r="P646" s="5" t="s">
        <v>375</v>
      </c>
      <c r="Q646" s="5" t="s">
        <v>376</v>
      </c>
      <c r="R646" s="5" t="s">
        <v>209</v>
      </c>
      <c r="S646" s="5" t="s">
        <v>543</v>
      </c>
      <c r="T646" s="5" t="s">
        <v>370</v>
      </c>
      <c r="U646" s="5" t="s">
        <v>158</v>
      </c>
      <c r="V646" s="5"/>
      <c r="W646" s="19" t="str">
        <f>CONCATENATE(X646,"-",Y646,"-",Z646,AA646,,AB646,"-",AC646)</f>
        <v>0-54-JSCP-3701</v>
      </c>
      <c r="X646" s="19">
        <v>0</v>
      </c>
      <c r="Y646" s="19">
        <v>54</v>
      </c>
      <c r="Z646" s="19" t="s">
        <v>309</v>
      </c>
      <c r="AA646" s="19" t="s">
        <v>314</v>
      </c>
      <c r="AB646" s="19"/>
      <c r="AC646" s="19" t="s">
        <v>765</v>
      </c>
      <c r="AD646" s="5"/>
      <c r="AE646" s="19">
        <v>4</v>
      </c>
      <c r="AF646" s="19" t="s">
        <v>181</v>
      </c>
      <c r="AG646" s="19" t="s">
        <v>183</v>
      </c>
      <c r="AH646" s="19">
        <v>320</v>
      </c>
      <c r="AI646" s="19" t="s">
        <v>222</v>
      </c>
      <c r="AJ646" s="5"/>
      <c r="AK646" s="5"/>
      <c r="AL646" s="5" t="s">
        <v>121</v>
      </c>
      <c r="AM646" s="5"/>
      <c r="AN646" s="5" t="s">
        <v>170</v>
      </c>
      <c r="AO646" s="5" t="str">
        <f>CONCATENATE("0055-",B646,"-",C646,"-","4",".",AE646,".",AF646,".",AG646,".",AH646,"-",AL646,".",AN646,"-",AI646)</f>
        <v>0055-CPC-GA1-4.4.4.70.320-ATH2.SB-0006</v>
      </c>
      <c r="AP646" s="5" t="str">
        <f>CONCATENATE("0055-",B646,"-",C646,"-","4",".",AE646,".",AF646,".",AG646,".",AH646,"-",AL646,"-",AN646,"-",AI646,"_",BD646,"_",U646)</f>
        <v>0055-CPC-GA1-4.4.4.70.320-ATH2-SB-0006_-_ER</v>
      </c>
      <c r="AQ646" s="13" t="s">
        <v>328</v>
      </c>
      <c r="AR646" s="13" t="s">
        <v>679</v>
      </c>
      <c r="AS646" s="13"/>
      <c r="AT646" s="13"/>
      <c r="AU646" s="13" t="s">
        <v>321</v>
      </c>
      <c r="AV646" s="13" t="s">
        <v>336</v>
      </c>
      <c r="AW646" s="13" t="str">
        <f>CONCATENATE(AQ646," ",AS646,CHAR(10),W646,CHAR(10),AU646)</f>
        <v>ESD matrix panel 
0-54-JSCP-3701
Electrical circuits</v>
      </c>
      <c r="AX646" s="13" t="str">
        <f>CONCATENATE(AR646," ",AT646,CHAR(10),W646,CHAR(10),AV646)</f>
        <v>Пульт экстренного останова ПАЗ 
0-54-JSCP-3701
Схема электрическая принципиальная</v>
      </c>
      <c r="AY646" s="5"/>
      <c r="AZ646" s="5" t="s">
        <v>490</v>
      </c>
      <c r="BA646" s="5" t="s">
        <v>489</v>
      </c>
      <c r="BB646" s="5" t="str">
        <f>IF(FW646&gt;0,"02",IF(FN646&gt;0,"01",IF(FE646&gt;0,"00",IF(EM646&gt;0,"G1",IF(ED646&gt;0,"F1",IF(DU646&gt;0,"E1",IF(DL646&gt;0,"D1",IF(DC646&gt;0,"C1",IF(CT646&gt;0,"B1",IF(BM646&gt;0,"A1","-"))))))))))</f>
        <v>-</v>
      </c>
      <c r="BC646" s="167" t="str">
        <f t="shared" si="634"/>
        <v>-</v>
      </c>
      <c r="BD646" s="5" t="str">
        <f t="shared" si="635"/>
        <v>-</v>
      </c>
      <c r="BE646" s="5"/>
      <c r="BF646" s="5"/>
      <c r="BG646" s="12"/>
      <c r="BH646" s="5"/>
      <c r="BI646" s="5"/>
      <c r="BJ646" s="54">
        <f>FB646-(28+15)</f>
        <v>44212</v>
      </c>
      <c r="BK646" s="54">
        <f ca="1">IF(BM646&gt;0,BL646,IF(BJ646&lt;TODAY(),WORKDAY(TODAY(),10),BJ646))</f>
        <v>44294</v>
      </c>
      <c r="BL646" s="54"/>
      <c r="BM646" s="5"/>
      <c r="BN646" s="167"/>
      <c r="BO646" s="167"/>
      <c r="BP646" s="167"/>
      <c r="BQ646" s="167"/>
      <c r="BR646" s="157"/>
      <c r="BS646" s="157"/>
      <c r="BT646" s="157"/>
      <c r="BU646" s="157"/>
      <c r="BV646" s="157"/>
      <c r="BW646" s="147"/>
      <c r="BX646" s="147"/>
      <c r="BY646" s="147"/>
      <c r="BZ646" s="147"/>
      <c r="CA646" s="147"/>
      <c r="CB646" s="125"/>
      <c r="CC646" s="125"/>
      <c r="CD646" s="125"/>
      <c r="CE646" s="125"/>
      <c r="CF646" s="125"/>
      <c r="CG646" s="125"/>
      <c r="CH646" s="125"/>
      <c r="CI646" s="125"/>
      <c r="CJ646" s="125"/>
      <c r="CK646" s="125"/>
      <c r="CL646" s="24">
        <f>WORKDAY(BJ646,20)</f>
        <v>44239</v>
      </c>
      <c r="CM646" s="24" t="str">
        <f>IF(BM646&gt;0,WORKDAY(BK646,10),"-")</f>
        <v>-</v>
      </c>
      <c r="CN646" s="54"/>
      <c r="CO646" s="117"/>
      <c r="CP646" s="175"/>
      <c r="CQ646" s="24">
        <f>WORKDAY(CL646,10)</f>
        <v>44253</v>
      </c>
      <c r="CR646" s="24" t="str">
        <f>IF(CO646&gt;0,WORKDAY(CM646,10),"-")</f>
        <v>-</v>
      </c>
      <c r="CS646" s="54"/>
      <c r="CT646" s="5"/>
      <c r="CU646" s="24" t="str">
        <f>IF(CT646&gt;0,WORKDAY(CQ646,10),"-")</f>
        <v>-</v>
      </c>
      <c r="CV646" s="24" t="str">
        <f>IF(CT646&gt;0,WORKDAY(CR646,10),"-")</f>
        <v>-</v>
      </c>
      <c r="CW646" s="54"/>
      <c r="CX646" s="5"/>
      <c r="CY646" s="34"/>
      <c r="CZ646" s="24" t="str">
        <f>IF(CX646&gt;0,WORKDAY(CU646,10),"-")</f>
        <v>-</v>
      </c>
      <c r="DA646" s="24" t="str">
        <f>IF(CX646&gt;0,WORKDAY(CV646,10),"-")</f>
        <v>-</v>
      </c>
      <c r="DB646" s="24"/>
      <c r="DC646" s="5"/>
      <c r="DD646" s="24" t="str">
        <f>IF(DC646&gt;0,WORKDAY(CZ646,10),"-")</f>
        <v>-</v>
      </c>
      <c r="DE646" s="24" t="str">
        <f>IF(DC646&gt;0,WORKDAY(DA646,10),"-")</f>
        <v>-</v>
      </c>
      <c r="DF646" s="5"/>
      <c r="DG646" s="5"/>
      <c r="DH646" s="54"/>
      <c r="DI646" s="24" t="str">
        <f>IF(DG646&gt;0,WORKDAY(DD646,10),"-")</f>
        <v>-</v>
      </c>
      <c r="DJ646" s="24" t="str">
        <f>IF(DG646&gt;0,WORKDAY(DE646,10),"-")</f>
        <v>-</v>
      </c>
      <c r="DK646" s="5"/>
      <c r="DL646" s="5"/>
      <c r="DM646" s="24" t="str">
        <f>IF(DL646&gt;0,WORKDAY(DI646,10),"-")</f>
        <v>-</v>
      </c>
      <c r="DN646" s="24" t="str">
        <f>IF(DL646&gt;0,WORKDAY(DJ646,10),"-")</f>
        <v>-</v>
      </c>
      <c r="DO646" s="5"/>
      <c r="DP646" s="5"/>
      <c r="DQ646" s="54"/>
      <c r="DR646" s="24" t="str">
        <f>IF(DP646&gt;0,WORKDAY(DM646,10),"-")</f>
        <v>-</v>
      </c>
      <c r="DS646" s="24" t="str">
        <f>IF(DP646&gt;0,WORKDAY(DN646,10),"-")</f>
        <v>-</v>
      </c>
      <c r="DT646" s="5"/>
      <c r="DU646" s="5"/>
      <c r="DV646" s="24" t="str">
        <f>IF(DU646&gt;0,WORKDAY(DR646,10),"-")</f>
        <v>-</v>
      </c>
      <c r="DW646" s="24" t="str">
        <f>IF(DU646&gt;0,WORKDAY(DS646,10),"-")</f>
        <v>-</v>
      </c>
      <c r="DX646" s="5"/>
      <c r="DY646" s="5"/>
      <c r="DZ646" s="54"/>
      <c r="EA646" s="24" t="str">
        <f>IF(DY646&gt;0,WORKDAY(DV646,10),"-")</f>
        <v>-</v>
      </c>
      <c r="EB646" s="24" t="str">
        <f>IF(DY646&gt;0,WORKDAY(DW646,10),"-")</f>
        <v>-</v>
      </c>
      <c r="EC646" s="5"/>
      <c r="ED646" s="5"/>
      <c r="EE646" s="24" t="str">
        <f>IF(ED646&gt;0,WORKDAY(EA646,10),"-")</f>
        <v>-</v>
      </c>
      <c r="EF646" s="24" t="str">
        <f>IF(ED646&gt;0,WORKDAY(EB646,10),"-")</f>
        <v>-</v>
      </c>
      <c r="EG646" s="5"/>
      <c r="EH646" s="5"/>
      <c r="EI646" s="54"/>
      <c r="EJ646" s="24" t="str">
        <f>IF(EH646&gt;0,WORKDAY(EE646,10),"-")</f>
        <v>-</v>
      </c>
      <c r="EK646" s="24" t="str">
        <f>IF(EH646&gt;0,WORKDAY(EF646,10),"-")</f>
        <v>-</v>
      </c>
      <c r="EL646" s="5"/>
      <c r="EM646" s="5"/>
      <c r="EN646" s="24" t="str">
        <f>IF(EM646&gt;0,WORKDAY(EJ646,10),"-")</f>
        <v>-</v>
      </c>
      <c r="EO646" s="24" t="str">
        <f>IF(EM646&gt;0,WORKDAY(EK646,10),"-")</f>
        <v>-</v>
      </c>
      <c r="EP646" s="5"/>
      <c r="EQ646" s="5"/>
      <c r="ER646" s="54"/>
      <c r="ES646" s="54"/>
      <c r="ET646" s="54"/>
      <c r="EU646" s="54"/>
      <c r="EV646" s="54"/>
      <c r="EW646" s="24"/>
      <c r="EX646" s="24"/>
      <c r="EY646" s="167"/>
      <c r="EZ646" s="167"/>
      <c r="FA646" s="193"/>
      <c r="FB646" s="24">
        <v>44255</v>
      </c>
      <c r="FC646" s="24">
        <f t="shared" ca="1" si="636"/>
        <v>44255</v>
      </c>
      <c r="FD646" s="5"/>
      <c r="FE646" s="5"/>
      <c r="FF646" s="24" t="str">
        <f>IF(FE646&gt;0,WORKDAY(FB646,10),"-")</f>
        <v>-</v>
      </c>
      <c r="FG646" s="24" t="str">
        <f>IF(FE646&gt;0,WORKDAY(FC646,10),"-")</f>
        <v>-</v>
      </c>
      <c r="FH646" s="5"/>
      <c r="FI646" s="5"/>
      <c r="FJ646" s="34"/>
      <c r="FK646" s="24">
        <f t="shared" si="637"/>
        <v>44281</v>
      </c>
      <c r="FL646" s="24">
        <f>FK646</f>
        <v>44281</v>
      </c>
      <c r="FM646" s="5"/>
      <c r="FN646" s="5"/>
      <c r="FO646" s="24" t="str">
        <f>IF(FN646&gt;0,WORKDAY(FK646,10),"-")</f>
        <v>-</v>
      </c>
      <c r="FP646" s="24" t="str">
        <f>IF(FN646&gt;0,WORKDAY(FL646,10),"-")</f>
        <v>-</v>
      </c>
      <c r="FQ646" s="5"/>
      <c r="FR646" s="5"/>
      <c r="FS646" s="54"/>
      <c r="FT646" s="24">
        <f t="shared" si="638"/>
        <v>44309</v>
      </c>
      <c r="FU646" s="24">
        <f>FT646</f>
        <v>44309</v>
      </c>
      <c r="FV646" s="5"/>
      <c r="FW646" s="5"/>
      <c r="FX646" s="24" t="str">
        <f>IF(FW646&gt;0,WORKDAY(FT646,10),"-")</f>
        <v>-</v>
      </c>
      <c r="FY646" s="24" t="str">
        <f>IF(FW646&gt;0,WORKDAY(FU646,10),"-")</f>
        <v>-</v>
      </c>
      <c r="FZ646" s="5"/>
      <c r="GA646" s="5"/>
      <c r="GB646" s="54"/>
      <c r="GC646" s="54"/>
      <c r="GD646" s="54"/>
      <c r="GE646" s="54"/>
      <c r="GF646" s="54"/>
      <c r="GG646" s="54"/>
      <c r="GH646" s="54"/>
      <c r="GI646" s="54"/>
      <c r="GJ646" s="54"/>
      <c r="GK646" s="54"/>
      <c r="GL646" s="54"/>
      <c r="GM646" s="54"/>
      <c r="GN646" s="54"/>
      <c r="GO646" s="54"/>
      <c r="GP646" s="54"/>
      <c r="GQ646" s="54"/>
      <c r="GR646" s="54"/>
      <c r="GS646" s="54"/>
      <c r="GT646" s="54"/>
      <c r="GU646" s="54"/>
      <c r="GV646" s="54"/>
      <c r="GW646" s="54"/>
      <c r="GX646" s="54"/>
      <c r="GY646" s="54"/>
      <c r="GZ646" s="193"/>
      <c r="HA646" s="54"/>
      <c r="HB646" s="54"/>
      <c r="HC646" s="54"/>
      <c r="HD646" s="34">
        <f t="shared" ca="1" si="603"/>
        <v>1</v>
      </c>
      <c r="HE646" s="25">
        <f t="shared" si="639"/>
        <v>0</v>
      </c>
      <c r="HF646" s="25">
        <f t="shared" ca="1" si="640"/>
        <v>1.5197568389057751E-3</v>
      </c>
      <c r="HG646" s="25">
        <f t="shared" si="641"/>
        <v>0</v>
      </c>
      <c r="HH646" s="25">
        <f t="shared" ca="1" si="642"/>
        <v>2.012072434607646E-3</v>
      </c>
      <c r="HI646" s="25"/>
      <c r="HJ646" s="25"/>
      <c r="HK646" s="5"/>
      <c r="HL646" s="24" t="str">
        <f t="shared" ca="1" si="643"/>
        <v>-</v>
      </c>
      <c r="HM646" s="6"/>
      <c r="HO646" s="204" t="str">
        <f t="shared" si="604"/>
        <v>не выгружено A1</v>
      </c>
      <c r="HP646" s="204" t="str">
        <f t="shared" si="605"/>
        <v>не выгружено 00</v>
      </c>
      <c r="HQ646" s="182" t="str">
        <f t="shared" si="606"/>
        <v>не выгружено A1</v>
      </c>
      <c r="HR646" s="182" t="str">
        <f t="shared" si="607"/>
        <v>не выгружено A1</v>
      </c>
      <c r="HS646" s="182" t="b">
        <f t="shared" si="608"/>
        <v>0</v>
      </c>
      <c r="HT646" s="182" t="str">
        <f t="shared" si="609"/>
        <v>не выгружено A1</v>
      </c>
      <c r="HU646" s="182" t="str">
        <f t="shared" si="610"/>
        <v>не выгружено A1</v>
      </c>
      <c r="HV646" s="191" t="str">
        <f t="shared" si="611"/>
        <v>не выгружено A1</v>
      </c>
      <c r="HW646" s="184" t="str">
        <f t="shared" si="612"/>
        <v>не выгружено A1</v>
      </c>
      <c r="HX646" s="191" t="str">
        <f t="shared" si="613"/>
        <v>не выгружено A1</v>
      </c>
      <c r="HY646" s="183"/>
      <c r="HZ646" s="182" t="str">
        <f t="shared" si="614"/>
        <v>не выгружено</v>
      </c>
      <c r="IA646" s="182" t="str">
        <f t="shared" si="615"/>
        <v>A1</v>
      </c>
      <c r="IB646" s="182" t="str">
        <f t="shared" si="616"/>
        <v>не выгружено</v>
      </c>
      <c r="IC646" s="182" t="str">
        <f t="shared" si="617"/>
        <v>A1</v>
      </c>
      <c r="ID646" s="182" t="str">
        <f t="shared" si="618"/>
        <v>A1</v>
      </c>
      <c r="IE646" s="185" t="str">
        <f t="shared" si="619"/>
        <v>выгрузить A1</v>
      </c>
      <c r="IF646" s="135" t="s">
        <v>705</v>
      </c>
      <c r="IG646" s="181">
        <v>1</v>
      </c>
    </row>
    <row r="647" spans="1:289" s="57" customFormat="1" ht="42.75" hidden="1" customHeight="1">
      <c r="A647" s="6"/>
      <c r="B647" s="19" t="s">
        <v>156</v>
      </c>
      <c r="C647" s="19" t="s">
        <v>157</v>
      </c>
      <c r="D647" s="5"/>
      <c r="E647" s="5"/>
      <c r="F647" s="5"/>
      <c r="G647" s="5"/>
      <c r="H647" s="5" t="s">
        <v>727</v>
      </c>
      <c r="I647" s="5" t="s">
        <v>736</v>
      </c>
      <c r="J647" s="5"/>
      <c r="K647" s="5"/>
      <c r="L647" s="5"/>
      <c r="M647" s="5"/>
      <c r="N647" s="5"/>
      <c r="O647" s="5"/>
      <c r="P647" s="5" t="s">
        <v>375</v>
      </c>
      <c r="Q647" s="5" t="s">
        <v>376</v>
      </c>
      <c r="R647" s="5" t="s">
        <v>209</v>
      </c>
      <c r="S647" s="5" t="s">
        <v>543</v>
      </c>
      <c r="T647" s="5" t="s">
        <v>370</v>
      </c>
      <c r="U647" s="5" t="s">
        <v>158</v>
      </c>
      <c r="V647" s="5"/>
      <c r="W647" s="19" t="str">
        <f>CONCATENATE(X647,"-",Y647,"-",Z647,AA647,,AB647,"-",AC647)</f>
        <v>0-54-JSCP-3701</v>
      </c>
      <c r="X647" s="19">
        <v>0</v>
      </c>
      <c r="Y647" s="19">
        <v>54</v>
      </c>
      <c r="Z647" s="19" t="s">
        <v>309</v>
      </c>
      <c r="AA647" s="19" t="s">
        <v>314</v>
      </c>
      <c r="AB647" s="19"/>
      <c r="AC647" s="19" t="s">
        <v>765</v>
      </c>
      <c r="AD647" s="5"/>
      <c r="AE647" s="19">
        <v>4</v>
      </c>
      <c r="AF647" s="19" t="s">
        <v>181</v>
      </c>
      <c r="AG647" s="19" t="s">
        <v>183</v>
      </c>
      <c r="AH647" s="19">
        <v>320</v>
      </c>
      <c r="AI647" s="19" t="s">
        <v>222</v>
      </c>
      <c r="AJ647" s="5"/>
      <c r="AK647" s="5"/>
      <c r="AL647" s="5" t="s">
        <v>121</v>
      </c>
      <c r="AM647" s="5"/>
      <c r="AN647" s="5" t="s">
        <v>546</v>
      </c>
      <c r="AO647" s="5" t="str">
        <f>CONCATENATE("0055-",B647,"-",C647,"-","4",".",AE647,".",AF647,".",AG647,".",AH647,"-",AL647,".",AN647,"-",AI647)</f>
        <v>0055-CPC-GA1-4.4.4.70.320-ATH2.JH-0006</v>
      </c>
      <c r="AP647" s="5" t="str">
        <f>CONCATENATE("0055-",B647,"-",C647,"-","4",".",AE647,".",AF647,".",AG647,".",AH647,"-",AL647,"-",AN647,"-",AI647,"_",BD647,"_",U647)</f>
        <v>0055-CPC-GA1-4.4.4.70.320-ATH2-JH-0006_-_ER</v>
      </c>
      <c r="AQ647" s="13" t="s">
        <v>328</v>
      </c>
      <c r="AR647" s="13" t="s">
        <v>679</v>
      </c>
      <c r="AS647" s="13"/>
      <c r="AT647" s="13"/>
      <c r="AU647" s="13" t="s">
        <v>286</v>
      </c>
      <c r="AV647" s="13" t="s">
        <v>287</v>
      </c>
      <c r="AW647" s="227" t="str">
        <f>CONCATENATE(AQ647," ",AS647,CHAR(10),W647,CHAR(10),AU647)</f>
        <v>ESD matrix panel 
0-54-JSCP-3701
Passport</v>
      </c>
      <c r="AX647" s="227" t="str">
        <f>CONCATENATE(AR647," ",AT647,CHAR(10),W647,CHAR(10),AV647)</f>
        <v>Пульт экстренного останова ПАЗ 
0-54-JSCP-3701
Паспорт</v>
      </c>
      <c r="AY647" s="5"/>
      <c r="AZ647" s="5" t="s">
        <v>490</v>
      </c>
      <c r="BA647" s="5" t="s">
        <v>489</v>
      </c>
      <c r="BB647" s="5" t="str">
        <f>IF(FW647&gt;0,"02",IF(FN647&gt;0,"01",IF(FE647&gt;0,"00",IF(EM647&gt;0,"G1",IF(ED647&gt;0,"F1",IF(DU647&gt;0,"E1",IF(DL647&gt;0,"D1",IF(DC647&gt;0,"C1",IF(CT647&gt;0,"B1",IF(BM647&gt;0,"A1","-"))))))))))</f>
        <v>-</v>
      </c>
      <c r="BC647" s="167" t="str">
        <f t="shared" si="634"/>
        <v>-</v>
      </c>
      <c r="BD647" s="5" t="str">
        <f t="shared" si="635"/>
        <v>-</v>
      </c>
      <c r="BE647" s="5"/>
      <c r="BF647" s="5"/>
      <c r="BG647" s="12"/>
      <c r="BH647" s="5"/>
      <c r="BI647" s="5"/>
      <c r="BJ647" s="54">
        <f>FB647-(28+15)</f>
        <v>44227</v>
      </c>
      <c r="BK647" s="54">
        <f ca="1">IF(BM647&gt;0,BL647,IF(BJ647&lt;TODAY(),WORKDAY(TODAY(),10),BJ647))</f>
        <v>44294</v>
      </c>
      <c r="BL647" s="54"/>
      <c r="BM647" s="5"/>
      <c r="BN647" s="167"/>
      <c r="BO647" s="167"/>
      <c r="BP647" s="167"/>
      <c r="BQ647" s="167"/>
      <c r="BR647" s="157"/>
      <c r="BS647" s="157"/>
      <c r="BT647" s="157"/>
      <c r="BU647" s="157"/>
      <c r="BV647" s="157"/>
      <c r="BW647" s="147"/>
      <c r="BX647" s="147"/>
      <c r="BY647" s="147"/>
      <c r="BZ647" s="147"/>
      <c r="CA647" s="147"/>
      <c r="CB647" s="125"/>
      <c r="CC647" s="125"/>
      <c r="CD647" s="125"/>
      <c r="CE647" s="125"/>
      <c r="CF647" s="125"/>
      <c r="CG647" s="125"/>
      <c r="CH647" s="125"/>
      <c r="CI647" s="125"/>
      <c r="CJ647" s="125"/>
      <c r="CK647" s="125"/>
      <c r="CL647" s="24">
        <f>WORKDAY(BJ647,20)</f>
        <v>44253</v>
      </c>
      <c r="CM647" s="24" t="str">
        <f>IF(BM647&gt;0,WORKDAY(BK647,10),"-")</f>
        <v>-</v>
      </c>
      <c r="CN647" s="54"/>
      <c r="CO647" s="117"/>
      <c r="CP647" s="34">
        <v>3</v>
      </c>
      <c r="CQ647" s="24">
        <f>WORKDAY(CL647,10)</f>
        <v>44267</v>
      </c>
      <c r="CR647" s="24" t="str">
        <f>IF(CO647&gt;0,WORKDAY(CM647,10),"-")</f>
        <v>-</v>
      </c>
      <c r="CS647" s="54"/>
      <c r="CT647" s="5"/>
      <c r="CU647" s="24" t="str">
        <f>IF(CT647&gt;0,WORKDAY(CQ647,10),"-")</f>
        <v>-</v>
      </c>
      <c r="CV647" s="24" t="str">
        <f>IF(CT647&gt;0,WORKDAY(CR647,10),"-")</f>
        <v>-</v>
      </c>
      <c r="CW647" s="54"/>
      <c r="CX647" s="5"/>
      <c r="CY647" s="34"/>
      <c r="CZ647" s="24" t="str">
        <f>IF(CX647&gt;0,WORKDAY(CU647,10),"-")</f>
        <v>-</v>
      </c>
      <c r="DA647" s="24" t="str">
        <f>IF(CX647&gt;0,WORKDAY(CV647,10),"-")</f>
        <v>-</v>
      </c>
      <c r="DB647" s="24"/>
      <c r="DC647" s="5"/>
      <c r="DD647" s="24" t="str">
        <f>IF(DC647&gt;0,WORKDAY(CZ647,10),"-")</f>
        <v>-</v>
      </c>
      <c r="DE647" s="24" t="str">
        <f>IF(DC647&gt;0,WORKDAY(DA647,10),"-")</f>
        <v>-</v>
      </c>
      <c r="DF647" s="5"/>
      <c r="DG647" s="5"/>
      <c r="DH647" s="54"/>
      <c r="DI647" s="24" t="str">
        <f>IF(DG647&gt;0,WORKDAY(DD647,10),"-")</f>
        <v>-</v>
      </c>
      <c r="DJ647" s="24" t="str">
        <f>IF(DG647&gt;0,WORKDAY(DE647,10),"-")</f>
        <v>-</v>
      </c>
      <c r="DK647" s="5"/>
      <c r="DL647" s="5"/>
      <c r="DM647" s="24" t="str">
        <f>IF(DL647&gt;0,WORKDAY(DI647,10),"-")</f>
        <v>-</v>
      </c>
      <c r="DN647" s="24" t="str">
        <f>IF(DL647&gt;0,WORKDAY(DJ647,10),"-")</f>
        <v>-</v>
      </c>
      <c r="DO647" s="5"/>
      <c r="DP647" s="5"/>
      <c r="DQ647" s="54"/>
      <c r="DR647" s="24" t="str">
        <f>IF(DP647&gt;0,WORKDAY(DM647,10),"-")</f>
        <v>-</v>
      </c>
      <c r="DS647" s="24" t="str">
        <f>IF(DP647&gt;0,WORKDAY(DN647,10),"-")</f>
        <v>-</v>
      </c>
      <c r="DT647" s="5"/>
      <c r="DU647" s="5"/>
      <c r="DV647" s="24" t="str">
        <f>IF(DU647&gt;0,WORKDAY(DR647,10),"-")</f>
        <v>-</v>
      </c>
      <c r="DW647" s="24" t="str">
        <f>IF(DU647&gt;0,WORKDAY(DS647,10),"-")</f>
        <v>-</v>
      </c>
      <c r="DX647" s="5"/>
      <c r="DY647" s="5"/>
      <c r="DZ647" s="54"/>
      <c r="EA647" s="24" t="str">
        <f>IF(DY647&gt;0,WORKDAY(DV647,10),"-")</f>
        <v>-</v>
      </c>
      <c r="EB647" s="24" t="str">
        <f>IF(DY647&gt;0,WORKDAY(DW647,10),"-")</f>
        <v>-</v>
      </c>
      <c r="EC647" s="5"/>
      <c r="ED647" s="5"/>
      <c r="EE647" s="24" t="str">
        <f>IF(ED647&gt;0,WORKDAY(EA647,10),"-")</f>
        <v>-</v>
      </c>
      <c r="EF647" s="24" t="str">
        <f>IF(ED647&gt;0,WORKDAY(EB647,10),"-")</f>
        <v>-</v>
      </c>
      <c r="EG647" s="5"/>
      <c r="EH647" s="5"/>
      <c r="EI647" s="54"/>
      <c r="EJ647" s="24" t="str">
        <f>IF(EH647&gt;0,WORKDAY(EE647,10),"-")</f>
        <v>-</v>
      </c>
      <c r="EK647" s="24" t="str">
        <f>IF(EH647&gt;0,WORKDAY(EF647,10),"-")</f>
        <v>-</v>
      </c>
      <c r="EL647" s="5"/>
      <c r="EM647" s="5"/>
      <c r="EN647" s="24" t="str">
        <f>IF(EM647&gt;0,WORKDAY(EJ647,10),"-")</f>
        <v>-</v>
      </c>
      <c r="EO647" s="24" t="str">
        <f>IF(EM647&gt;0,WORKDAY(EK647,10),"-")</f>
        <v>-</v>
      </c>
      <c r="EP647" s="5"/>
      <c r="EQ647" s="5"/>
      <c r="ER647" s="54"/>
      <c r="ES647" s="54"/>
      <c r="ET647" s="54"/>
      <c r="EU647" s="54"/>
      <c r="EV647" s="54"/>
      <c r="EW647" s="24"/>
      <c r="EX647" s="24"/>
      <c r="EY647" s="167"/>
      <c r="EZ647" s="167"/>
      <c r="FA647" s="193"/>
      <c r="FB647" s="24">
        <v>44270</v>
      </c>
      <c r="FC647" s="24">
        <f t="shared" ca="1" si="636"/>
        <v>44270</v>
      </c>
      <c r="FD647" s="5"/>
      <c r="FE647" s="5"/>
      <c r="FF647" s="24" t="str">
        <f>IF(FE647&gt;0,WORKDAY(FB647,10),"-")</f>
        <v>-</v>
      </c>
      <c r="FG647" s="24" t="str">
        <f>IF(FE647&gt;0,WORKDAY(FC647,10),"-")</f>
        <v>-</v>
      </c>
      <c r="FH647" s="5"/>
      <c r="FI647" s="5"/>
      <c r="FJ647" s="34"/>
      <c r="FK647" s="24"/>
      <c r="FL647" s="24">
        <f>FK647</f>
        <v>0</v>
      </c>
      <c r="FM647" s="5"/>
      <c r="FN647" s="5"/>
      <c r="FO647" s="24" t="str">
        <f>IF(FN647&gt;0,WORKDAY(FK647,10),"-")</f>
        <v>-</v>
      </c>
      <c r="FP647" s="24" t="str">
        <f>IF(FN647&gt;0,WORKDAY(FL647,10),"-")</f>
        <v>-</v>
      </c>
      <c r="FQ647" s="5"/>
      <c r="FR647" s="5"/>
      <c r="FS647" s="54"/>
      <c r="FT647" s="24"/>
      <c r="FU647" s="24">
        <f>FT647</f>
        <v>0</v>
      </c>
      <c r="FV647" s="5"/>
      <c r="FW647" s="5"/>
      <c r="FX647" s="24" t="str">
        <f>IF(FW647&gt;0,WORKDAY(FT647,10),"-")</f>
        <v>-</v>
      </c>
      <c r="FY647" s="24" t="str">
        <f>IF(FW647&gt;0,WORKDAY(FU647,10),"-")</f>
        <v>-</v>
      </c>
      <c r="FZ647" s="5"/>
      <c r="GA647" s="5"/>
      <c r="GB647" s="54"/>
      <c r="GC647" s="54"/>
      <c r="GD647" s="54"/>
      <c r="GE647" s="54"/>
      <c r="GF647" s="54"/>
      <c r="GG647" s="54"/>
      <c r="GH647" s="54"/>
      <c r="GI647" s="54"/>
      <c r="GJ647" s="54"/>
      <c r="GK647" s="54"/>
      <c r="GL647" s="54"/>
      <c r="GM647" s="54"/>
      <c r="GN647" s="54"/>
      <c r="GO647" s="54"/>
      <c r="GP647" s="54"/>
      <c r="GQ647" s="54"/>
      <c r="GR647" s="54"/>
      <c r="GS647" s="54"/>
      <c r="GT647" s="54"/>
      <c r="GU647" s="54"/>
      <c r="GV647" s="54"/>
      <c r="GW647" s="54"/>
      <c r="GX647" s="54"/>
      <c r="GY647" s="54"/>
      <c r="GZ647" s="193"/>
      <c r="HA647" s="54"/>
      <c r="HB647" s="54"/>
      <c r="HC647" s="54"/>
      <c r="HD647" s="34">
        <f t="shared" ca="1" si="603"/>
        <v>1</v>
      </c>
      <c r="HE647" s="25">
        <f t="shared" si="639"/>
        <v>0</v>
      </c>
      <c r="HF647" s="25">
        <f t="shared" ca="1" si="640"/>
        <v>1.5197568389057751E-3</v>
      </c>
      <c r="HG647" s="25">
        <f t="shared" si="641"/>
        <v>0</v>
      </c>
      <c r="HH647" s="25">
        <f t="shared" ca="1" si="642"/>
        <v>2.012072434607646E-3</v>
      </c>
      <c r="HI647" s="25"/>
      <c r="HJ647" s="25"/>
      <c r="HK647" s="5"/>
      <c r="HL647" s="24" t="str">
        <f t="shared" ca="1" si="643"/>
        <v>-</v>
      </c>
      <c r="HM647" s="6"/>
      <c r="HO647" s="204" t="str">
        <f t="shared" si="604"/>
        <v>не выгружено A1</v>
      </c>
      <c r="HP647" s="204" t="str">
        <f t="shared" si="605"/>
        <v>не выгружено 00</v>
      </c>
      <c r="HQ647" s="182" t="str">
        <f t="shared" si="606"/>
        <v>не выгружено A1</v>
      </c>
      <c r="HR647" s="182" t="str">
        <f t="shared" si="607"/>
        <v>не выгружено A1</v>
      </c>
      <c r="HS647" s="182" t="b">
        <f t="shared" si="608"/>
        <v>0</v>
      </c>
      <c r="HT647" s="182" t="str">
        <f t="shared" si="609"/>
        <v>не выгружено A1</v>
      </c>
      <c r="HU647" s="182" t="str">
        <f t="shared" si="610"/>
        <v>не выгружено A1</v>
      </c>
      <c r="HV647" s="191" t="str">
        <f t="shared" si="611"/>
        <v>не выгружено A1</v>
      </c>
      <c r="HW647" s="184" t="str">
        <f t="shared" si="612"/>
        <v>не выгружено A1</v>
      </c>
      <c r="HX647" s="191" t="str">
        <f t="shared" si="613"/>
        <v>не выгружено A1</v>
      </c>
      <c r="HY647" s="183"/>
      <c r="HZ647" s="182" t="str">
        <f t="shared" si="614"/>
        <v>не выгружено</v>
      </c>
      <c r="IA647" s="182" t="str">
        <f t="shared" si="615"/>
        <v>A1</v>
      </c>
      <c r="IB647" s="182" t="str">
        <f t="shared" si="616"/>
        <v>не выгружено</v>
      </c>
      <c r="IC647" s="182" t="str">
        <f t="shared" si="617"/>
        <v>A1</v>
      </c>
      <c r="ID647" s="182" t="str">
        <f t="shared" si="618"/>
        <v>A1</v>
      </c>
      <c r="IE647" s="185" t="str">
        <f t="shared" si="619"/>
        <v>выгрузить A1</v>
      </c>
      <c r="IF647" s="135" t="s">
        <v>705</v>
      </c>
      <c r="IG647" s="181">
        <v>1</v>
      </c>
    </row>
    <row r="648" spans="1:289" s="57" customFormat="1" ht="45" hidden="1" customHeight="1">
      <c r="A648" s="17"/>
      <c r="B648" s="20"/>
      <c r="C648" s="20"/>
      <c r="D648" s="18"/>
      <c r="E648" s="18"/>
      <c r="F648" s="18"/>
      <c r="G648" s="18"/>
      <c r="H648" s="18"/>
      <c r="I648" s="18"/>
      <c r="J648" s="18"/>
      <c r="K648" s="18"/>
      <c r="L648" s="18"/>
      <c r="M648" s="18"/>
      <c r="N648" s="18"/>
      <c r="O648" s="18"/>
      <c r="P648" s="18"/>
      <c r="Q648" s="18"/>
      <c r="R648" s="18"/>
      <c r="S648" s="18"/>
      <c r="T648" s="18"/>
      <c r="U648" s="18"/>
      <c r="V648" s="18"/>
      <c r="W648" s="20"/>
      <c r="X648" s="20"/>
      <c r="Y648" s="20"/>
      <c r="Z648" s="20"/>
      <c r="AA648" s="20"/>
      <c r="AB648" s="20"/>
      <c r="AC648" s="20"/>
      <c r="AD648" s="18"/>
      <c r="AE648" s="20"/>
      <c r="AF648" s="20"/>
      <c r="AG648" s="20"/>
      <c r="AH648" s="20"/>
      <c r="AI648" s="20"/>
      <c r="AJ648" s="18"/>
      <c r="AK648" s="18"/>
      <c r="AL648" s="18"/>
      <c r="AM648" s="18"/>
      <c r="AN648" s="18"/>
      <c r="AO648" s="18"/>
      <c r="AP648" s="18"/>
      <c r="AQ648" s="39" t="s">
        <v>734</v>
      </c>
      <c r="AR648" s="39" t="s">
        <v>743</v>
      </c>
      <c r="AS648" s="39"/>
      <c r="AT648" s="39"/>
      <c r="AU648" s="39"/>
      <c r="AV648" s="39"/>
      <c r="AW648" s="39" t="s">
        <v>735</v>
      </c>
      <c r="AX648" s="39" t="s">
        <v>744</v>
      </c>
      <c r="AY648" s="18"/>
      <c r="AZ648" s="18"/>
      <c r="BA648" s="18"/>
      <c r="BB648" s="18"/>
      <c r="BC648" s="18"/>
      <c r="BD648" s="18"/>
      <c r="BE648" s="18"/>
      <c r="BF648" s="18"/>
      <c r="BG648" s="18"/>
      <c r="BH648" s="18"/>
      <c r="BI648" s="18"/>
      <c r="BJ648" s="18"/>
      <c r="BK648" s="18"/>
      <c r="BL648" s="18"/>
      <c r="BM648" s="18"/>
      <c r="BN648" s="171"/>
      <c r="BO648" s="171"/>
      <c r="BP648" s="171"/>
      <c r="BQ648" s="171"/>
      <c r="BR648" s="161"/>
      <c r="BS648" s="161"/>
      <c r="BT648" s="161"/>
      <c r="BU648" s="161"/>
      <c r="BV648" s="161"/>
      <c r="BW648" s="151"/>
      <c r="BX648" s="151"/>
      <c r="BY648" s="151"/>
      <c r="BZ648" s="151"/>
      <c r="CA648" s="151"/>
      <c r="CB648" s="129"/>
      <c r="CC648" s="129"/>
      <c r="CD648" s="129"/>
      <c r="CE648" s="129"/>
      <c r="CF648" s="129"/>
      <c r="CG648" s="129"/>
      <c r="CH648" s="129"/>
      <c r="CI648" s="129"/>
      <c r="CJ648" s="129"/>
      <c r="CK648" s="129"/>
      <c r="CL648" s="18"/>
      <c r="CM648" s="18"/>
      <c r="CN648" s="18"/>
      <c r="CO648" s="118"/>
      <c r="CP648" s="48"/>
      <c r="CQ648" s="18"/>
      <c r="CR648" s="18"/>
      <c r="CS648" s="18"/>
      <c r="CT648" s="18"/>
      <c r="CU648" s="18"/>
      <c r="CV648" s="18"/>
      <c r="CW648" s="18"/>
      <c r="CX648" s="18"/>
      <c r="CY648" s="34"/>
      <c r="CZ648" s="18"/>
      <c r="DA648" s="18"/>
      <c r="DB648" s="18"/>
      <c r="DC648" s="18"/>
      <c r="DD648" s="18"/>
      <c r="DE648" s="18"/>
      <c r="DF648" s="18"/>
      <c r="DG648" s="18"/>
      <c r="DH648" s="45"/>
      <c r="DI648" s="18"/>
      <c r="DJ648" s="18"/>
      <c r="DK648" s="18"/>
      <c r="DL648" s="18"/>
      <c r="DM648" s="18"/>
      <c r="DN648" s="18"/>
      <c r="DO648" s="18"/>
      <c r="DP648" s="18"/>
      <c r="DQ648" s="45"/>
      <c r="DR648" s="18"/>
      <c r="DS648" s="18"/>
      <c r="DT648" s="18"/>
      <c r="DU648" s="18"/>
      <c r="DV648" s="18"/>
      <c r="DW648" s="18"/>
      <c r="DX648" s="18"/>
      <c r="DY648" s="18"/>
      <c r="DZ648" s="45"/>
      <c r="EA648" s="18"/>
      <c r="EB648" s="18"/>
      <c r="EC648" s="18"/>
      <c r="ED648" s="18"/>
      <c r="EE648" s="18"/>
      <c r="EF648" s="18"/>
      <c r="EG648" s="18"/>
      <c r="EH648" s="18"/>
      <c r="EI648" s="45"/>
      <c r="EJ648" s="18"/>
      <c r="EK648" s="18"/>
      <c r="EL648" s="18"/>
      <c r="EM648" s="18"/>
      <c r="EN648" s="18"/>
      <c r="EO648" s="18"/>
      <c r="EP648" s="18"/>
      <c r="EQ648" s="18"/>
      <c r="ER648" s="45"/>
      <c r="ES648" s="110"/>
      <c r="ET648" s="110"/>
      <c r="EU648" s="110"/>
      <c r="EV648" s="110"/>
      <c r="EW648" s="192"/>
      <c r="EX648" s="192"/>
      <c r="EY648" s="192"/>
      <c r="EZ648" s="192"/>
      <c r="FA648" s="199"/>
      <c r="FB648" s="40" t="s">
        <v>351</v>
      </c>
      <c r="FC648" s="40" t="str">
        <f t="shared" si="636"/>
        <v>-</v>
      </c>
      <c r="FD648" s="18"/>
      <c r="FE648" s="18"/>
      <c r="FF648" s="18"/>
      <c r="FG648" s="18"/>
      <c r="FH648" s="18"/>
      <c r="FI648" s="18"/>
      <c r="FJ648" s="34"/>
      <c r="FK648" s="18"/>
      <c r="FL648" s="18"/>
      <c r="FM648" s="18"/>
      <c r="FN648" s="18"/>
      <c r="FO648" s="18"/>
      <c r="FP648" s="18"/>
      <c r="FQ648" s="18"/>
      <c r="FR648" s="18"/>
      <c r="FS648" s="45"/>
      <c r="FT648" s="18"/>
      <c r="FU648" s="18"/>
      <c r="FV648" s="18"/>
      <c r="FW648" s="18"/>
      <c r="FX648" s="18"/>
      <c r="FY648" s="18"/>
      <c r="FZ648" s="18"/>
      <c r="GA648" s="18"/>
      <c r="GB648" s="45"/>
      <c r="GC648" s="110"/>
      <c r="GD648" s="110"/>
      <c r="GE648" s="110"/>
      <c r="GF648" s="110"/>
      <c r="GG648" s="110"/>
      <c r="GH648" s="110"/>
      <c r="GI648" s="110"/>
      <c r="GJ648" s="110"/>
      <c r="GK648" s="110"/>
      <c r="GL648" s="110"/>
      <c r="GM648" s="110"/>
      <c r="GN648" s="110"/>
      <c r="GO648" s="110"/>
      <c r="GP648" s="110"/>
      <c r="GQ648" s="110"/>
      <c r="GR648" s="110"/>
      <c r="GS648" s="110"/>
      <c r="GT648" s="110"/>
      <c r="GU648" s="110"/>
      <c r="GV648" s="110"/>
      <c r="GW648" s="110"/>
      <c r="GX648" s="110"/>
      <c r="GY648" s="45"/>
      <c r="GZ648" s="199"/>
      <c r="HA648" s="110"/>
      <c r="HB648" s="110"/>
      <c r="HC648" s="110"/>
      <c r="HD648" s="34">
        <f t="shared" si="603"/>
        <v>0</v>
      </c>
      <c r="HE648" s="25">
        <f t="shared" si="639"/>
        <v>0</v>
      </c>
      <c r="HF648" s="41">
        <f t="shared" si="640"/>
        <v>0</v>
      </c>
      <c r="HG648" s="25">
        <f t="shared" si="641"/>
        <v>0</v>
      </c>
      <c r="HH648" s="25">
        <f t="shared" si="642"/>
        <v>0</v>
      </c>
      <c r="HI648" s="41"/>
      <c r="HJ648" s="18"/>
      <c r="HK648" s="18"/>
      <c r="HL648" s="40" t="str">
        <f t="shared" si="643"/>
        <v>-</v>
      </c>
      <c r="HM648" s="107"/>
      <c r="HN648" s="85"/>
      <c r="HO648" s="204" t="str">
        <f t="shared" si="604"/>
        <v>---/---</v>
      </c>
      <c r="HP648" s="204" t="str">
        <f t="shared" si="605"/>
        <v>---/---</v>
      </c>
      <c r="HQ648" s="182" t="str">
        <f t="shared" si="606"/>
        <v>---/---</v>
      </c>
      <c r="HR648" s="182" t="str">
        <f t="shared" si="607"/>
        <v>---/---</v>
      </c>
      <c r="HS648" s="182" t="b">
        <f t="shared" si="608"/>
        <v>0</v>
      </c>
      <c r="HT648" s="182" t="str">
        <f t="shared" si="609"/>
        <v>---/---</v>
      </c>
      <c r="HU648" s="182" t="str">
        <f t="shared" si="610"/>
        <v>---/---</v>
      </c>
      <c r="HV648" s="191" t="str">
        <f t="shared" si="611"/>
        <v>---/---</v>
      </c>
      <c r="HW648" s="184" t="str">
        <f t="shared" si="612"/>
        <v>---/---</v>
      </c>
      <c r="HX648" s="191" t="str">
        <f t="shared" si="613"/>
        <v>---/---</v>
      </c>
      <c r="HY648" s="183"/>
      <c r="HZ648" s="182" t="str">
        <f t="shared" si="614"/>
        <v>---/---</v>
      </c>
      <c r="IA648" s="182" t="str">
        <f t="shared" si="615"/>
        <v>---/---</v>
      </c>
      <c r="IB648" s="182" t="str">
        <f t="shared" si="616"/>
        <v>---/---</v>
      </c>
      <c r="IC648" s="182" t="str">
        <f t="shared" si="617"/>
        <v>---/---</v>
      </c>
      <c r="ID648" s="182" t="str">
        <f t="shared" si="618"/>
        <v>---/---</v>
      </c>
      <c r="IE648" s="185" t="str">
        <f t="shared" si="619"/>
        <v>---/---</v>
      </c>
      <c r="IF648" s="135" t="s">
        <v>717</v>
      </c>
      <c r="IG648" s="181">
        <v>1</v>
      </c>
      <c r="IH648" s="85"/>
      <c r="II648" s="85"/>
      <c r="IJ648" s="85"/>
      <c r="IK648" s="85"/>
      <c r="IL648" s="85"/>
      <c r="IM648" s="85"/>
      <c r="IN648" s="85"/>
      <c r="IO648" s="85"/>
      <c r="IP648" s="85"/>
      <c r="IQ648" s="85"/>
      <c r="IR648" s="85"/>
      <c r="IS648" s="85"/>
      <c r="IT648" s="85"/>
      <c r="IU648" s="85"/>
      <c r="IV648" s="85"/>
      <c r="IW648" s="85"/>
      <c r="IX648" s="85"/>
      <c r="IY648" s="85"/>
      <c r="IZ648" s="85"/>
      <c r="JA648" s="85"/>
      <c r="JB648" s="85"/>
      <c r="JC648" s="85"/>
      <c r="JD648" s="85"/>
      <c r="JE648" s="85"/>
      <c r="JF648" s="85"/>
      <c r="JG648" s="85"/>
      <c r="JH648" s="85"/>
      <c r="JI648" s="85"/>
      <c r="JJ648" s="85"/>
      <c r="JK648" s="85"/>
      <c r="JL648" s="85"/>
      <c r="JM648" s="85"/>
      <c r="JN648" s="85"/>
      <c r="JO648" s="85"/>
      <c r="JP648" s="85"/>
      <c r="JQ648" s="85"/>
      <c r="JR648" s="85"/>
      <c r="JS648" s="85"/>
      <c r="JT648" s="85"/>
      <c r="JU648" s="85"/>
      <c r="JV648" s="85"/>
      <c r="JW648" s="85"/>
      <c r="JX648" s="85"/>
      <c r="JY648" s="85"/>
      <c r="JZ648" s="85"/>
      <c r="KA648" s="85"/>
      <c r="KB648" s="85"/>
      <c r="KC648" s="85"/>
    </row>
    <row r="649" spans="1:289" s="87" customFormat="1" ht="15" hidden="1" customHeight="1">
      <c r="A649" s="17"/>
      <c r="B649" s="20"/>
      <c r="C649" s="20"/>
      <c r="D649" s="192"/>
      <c r="E649" s="192"/>
      <c r="F649" s="192"/>
      <c r="G649" s="192"/>
      <c r="H649" s="192"/>
      <c r="I649" s="192"/>
      <c r="J649" s="192"/>
      <c r="K649" s="192"/>
      <c r="L649" s="192"/>
      <c r="M649" s="192"/>
      <c r="N649" s="192"/>
      <c r="O649" s="192"/>
      <c r="P649" s="192"/>
      <c r="Q649" s="192"/>
      <c r="R649" s="192"/>
      <c r="S649" s="192"/>
      <c r="T649" s="192"/>
      <c r="U649" s="192"/>
      <c r="V649" s="192"/>
      <c r="W649" s="20"/>
      <c r="X649" s="20"/>
      <c r="Y649" s="20"/>
      <c r="Z649" s="20"/>
      <c r="AA649" s="20"/>
      <c r="AB649" s="20"/>
      <c r="AC649" s="20"/>
      <c r="AD649" s="192"/>
      <c r="AE649" s="20"/>
      <c r="AF649" s="20"/>
      <c r="AG649" s="20"/>
      <c r="AH649" s="20"/>
      <c r="AI649" s="20"/>
      <c r="AJ649" s="192"/>
      <c r="AK649" s="192"/>
      <c r="AL649" s="192"/>
      <c r="AM649" s="192"/>
      <c r="AN649" s="192"/>
      <c r="AO649" s="192"/>
      <c r="AP649" s="192"/>
      <c r="AQ649" s="192"/>
      <c r="AR649" s="192"/>
      <c r="AS649" s="192"/>
      <c r="AT649" s="192"/>
      <c r="AU649" s="192"/>
      <c r="AV649" s="192"/>
      <c r="AW649" s="192"/>
      <c r="AX649" s="192"/>
      <c r="AY649" s="192"/>
      <c r="AZ649" s="192"/>
      <c r="BA649" s="192"/>
      <c r="BB649" s="192"/>
      <c r="BC649" s="192"/>
      <c r="BD649" s="192"/>
      <c r="BE649" s="192"/>
      <c r="BF649" s="192"/>
      <c r="BG649" s="192"/>
      <c r="BH649" s="192"/>
      <c r="BI649" s="192"/>
      <c r="BJ649" s="192"/>
      <c r="BK649" s="192"/>
      <c r="BL649" s="192"/>
      <c r="BM649" s="192"/>
      <c r="BN649" s="192"/>
      <c r="BO649" s="192"/>
      <c r="BP649" s="192"/>
      <c r="BQ649" s="192"/>
      <c r="BR649" s="192"/>
      <c r="BS649" s="192"/>
      <c r="BT649" s="192"/>
      <c r="BU649" s="192"/>
      <c r="BV649" s="192"/>
      <c r="BW649" s="192"/>
      <c r="BX649" s="192"/>
      <c r="BY649" s="192"/>
      <c r="BZ649" s="192"/>
      <c r="CA649" s="192"/>
      <c r="CB649" s="192"/>
      <c r="CC649" s="192"/>
      <c r="CD649" s="192"/>
      <c r="CE649" s="192"/>
      <c r="CF649" s="192"/>
      <c r="CG649" s="192"/>
      <c r="CH649" s="192"/>
      <c r="CI649" s="192"/>
      <c r="CJ649" s="192"/>
      <c r="CK649" s="192"/>
      <c r="CL649" s="192"/>
      <c r="CM649" s="192"/>
      <c r="CN649" s="192"/>
      <c r="CO649" s="118"/>
      <c r="CP649" s="48"/>
      <c r="CQ649" s="192"/>
      <c r="CR649" s="192"/>
      <c r="CS649" s="192"/>
      <c r="CT649" s="192"/>
      <c r="CU649" s="192"/>
      <c r="CV649" s="192"/>
      <c r="CW649" s="192"/>
      <c r="CX649" s="192"/>
      <c r="CY649" s="196"/>
      <c r="CZ649" s="192"/>
      <c r="DA649" s="192"/>
      <c r="DB649" s="192"/>
      <c r="DC649" s="192"/>
      <c r="DD649" s="192"/>
      <c r="DE649" s="192"/>
      <c r="DF649" s="192"/>
      <c r="DG649" s="192"/>
      <c r="DH649" s="199"/>
      <c r="DI649" s="192"/>
      <c r="DJ649" s="192"/>
      <c r="DK649" s="192"/>
      <c r="DL649" s="192"/>
      <c r="DM649" s="192"/>
      <c r="DN649" s="192"/>
      <c r="DO649" s="192"/>
      <c r="DP649" s="192"/>
      <c r="DQ649" s="199"/>
      <c r="DR649" s="192"/>
      <c r="DS649" s="192"/>
      <c r="DT649" s="192"/>
      <c r="DU649" s="192"/>
      <c r="DV649" s="192"/>
      <c r="DW649" s="192"/>
      <c r="DX649" s="192"/>
      <c r="DY649" s="192"/>
      <c r="DZ649" s="199"/>
      <c r="EA649" s="192"/>
      <c r="EB649" s="192"/>
      <c r="EC649" s="192"/>
      <c r="ED649" s="192"/>
      <c r="EE649" s="192"/>
      <c r="EF649" s="192"/>
      <c r="EG649" s="192"/>
      <c r="EH649" s="192"/>
      <c r="EI649" s="199"/>
      <c r="EJ649" s="192"/>
      <c r="EK649" s="192"/>
      <c r="EL649" s="192"/>
      <c r="EM649" s="192"/>
      <c r="EN649" s="192"/>
      <c r="EO649" s="192"/>
      <c r="EP649" s="192"/>
      <c r="EQ649" s="192"/>
      <c r="ER649" s="199"/>
      <c r="ES649" s="199"/>
      <c r="ET649" s="199"/>
      <c r="EU649" s="199"/>
      <c r="EV649" s="199"/>
      <c r="EW649" s="192"/>
      <c r="EX649" s="192"/>
      <c r="EY649" s="192"/>
      <c r="EZ649" s="192"/>
      <c r="FA649" s="199"/>
      <c r="FB649" s="192"/>
      <c r="FC649" s="192"/>
      <c r="FD649" s="192"/>
      <c r="FE649" s="192"/>
      <c r="FF649" s="192"/>
      <c r="FG649" s="192"/>
      <c r="FH649" s="192"/>
      <c r="FI649" s="192"/>
      <c r="FJ649" s="196"/>
      <c r="FK649" s="192"/>
      <c r="FL649" s="192"/>
      <c r="FM649" s="192"/>
      <c r="FN649" s="192"/>
      <c r="FO649" s="192"/>
      <c r="FP649" s="192"/>
      <c r="FQ649" s="192"/>
      <c r="FR649" s="192"/>
      <c r="FS649" s="199"/>
      <c r="FT649" s="192"/>
      <c r="FU649" s="192"/>
      <c r="FV649" s="192"/>
      <c r="FW649" s="192"/>
      <c r="FX649" s="192"/>
      <c r="FY649" s="192"/>
      <c r="FZ649" s="192"/>
      <c r="GA649" s="192"/>
      <c r="GB649" s="199"/>
      <c r="GC649" s="199"/>
      <c r="GD649" s="199"/>
      <c r="GE649" s="199"/>
      <c r="GF649" s="199"/>
      <c r="GG649" s="199"/>
      <c r="GH649" s="199"/>
      <c r="GI649" s="199"/>
      <c r="GJ649" s="199"/>
      <c r="GK649" s="199"/>
      <c r="GL649" s="199"/>
      <c r="GM649" s="199"/>
      <c r="GN649" s="199"/>
      <c r="GO649" s="199"/>
      <c r="GP649" s="199"/>
      <c r="GQ649" s="199"/>
      <c r="GR649" s="199"/>
      <c r="GS649" s="199"/>
      <c r="GT649" s="199"/>
      <c r="GU649" s="199"/>
      <c r="GV649" s="199"/>
      <c r="GW649" s="199"/>
      <c r="GX649" s="199"/>
      <c r="GY649" s="199"/>
      <c r="GZ649" s="199"/>
      <c r="HA649" s="199"/>
      <c r="HB649" s="199"/>
      <c r="HC649" s="199"/>
      <c r="HD649" s="196">
        <f t="shared" ref="HD649:HD654" si="644">IF(AZ649="аннулирован / VOID",0,IF(BK649&gt;0,1,0))</f>
        <v>0</v>
      </c>
      <c r="HE649" s="25">
        <f t="shared" si="639"/>
        <v>0</v>
      </c>
      <c r="HF649" s="25">
        <f t="shared" ref="HF649:HF654" si="645">IF(BK649&gt;43101,HD649/$HD$877,0)</f>
        <v>0</v>
      </c>
      <c r="HG649" s="25">
        <f t="shared" si="641"/>
        <v>0</v>
      </c>
      <c r="HH649" s="25">
        <f t="shared" ref="HH649:HH654" si="646">IF(BK649&gt;43101,HD649/$HD$878,0)</f>
        <v>0</v>
      </c>
      <c r="HI649" s="25"/>
      <c r="HJ649" s="192"/>
      <c r="HK649" s="192"/>
      <c r="HL649" s="24" t="str">
        <f t="shared" ref="HL649:HL654" si="647">IF(BK649&gt;0,IF(DC649&gt;0,DB649,IF(CT649&gt;0,CS649,IF(BM649&gt;0,BL649,"-"))),"-")</f>
        <v>-</v>
      </c>
      <c r="HM649" s="107"/>
      <c r="HN649" s="85"/>
      <c r="HO649" s="204" t="str">
        <f t="shared" ref="HO649:HO654" si="648">IF(AO649="","---/---",(IF(AZ649="аннулирован / VOID","аннулирован / VOID",(IF(EV649&gt;0,(IF(EZ649&gt;0,FA649,"ожидание H1")),(IF(EM649&gt;0,(IF(EQ649&gt;0,ER649,"ожидание G1")),(IF(ED649&gt;0,(IF(EH649&gt;0,EI649,"ожидание F1")),(IF(DU649&gt;0,(IF(DY649&gt;0,DZ649,"ожидание E1")),(IF(DL649&gt;0,(IF(DP649&gt;0,DQ649,"ожидание D1")),(IF(DC649&gt;0,(IF(DG649&gt;0,DH649,"ожидание C1")),(IF(CT649&gt;0,(IF(CX649&gt;0,CY649,"ожидание B1")),(IF(BM649&gt;0,(IF(CO649&gt;0,CP649,"ожидание A1")),"не выгружено A1")))))))))))))))))))</f>
        <v>---/---</v>
      </c>
      <c r="HP649" s="204" t="str">
        <f t="shared" ref="HP649:HP654" si="649">IF(AO649="","---/---",(IF(AZ649="аннулирован / VOID","аннулирован / VOID",(IF(GX649&gt;0,(IF(HB649&gt;0,HC649,"ожидание 05")),(IF(GO649&gt;0,(IF(GS649&gt;0,GT649,"ожидание 04")),(IF(GF649&gt;0,(IF(GJ649&gt;0,GK649,"ожидание 03")),(IF(FW649&gt;0,(IF(GA649&gt;0,GB649,"ожидание 02")),(IF(FN649&gt;0,(IF(FR649&gt;0,FS649,"ожидание 01")),(IF(FE649&gt;0,(IF(FI649&gt;0,FJ649,"ожидание 00")),"не выгружено 00")))))))))))))))</f>
        <v>---/---</v>
      </c>
      <c r="HQ649" s="182" t="str">
        <f t="shared" ref="HQ649:HQ654" si="650">IF(AO649="","---/---",(IF(AZ649="аннулирован / VOID","аннулирован / VOID",(IF(GX649&gt;0,("выгружено 05"),(IF(GO649&gt;0,("выгружено 04"),(IF(GF649&gt;0,("выгружено 03"),(IF(FW649&gt;0,("выгружено 02"),(IF(FN649&gt;0,("выгружено 01"),(IF(FE649&gt;0,("выгружено 00"),((IF(EV649&gt;0,("выгружено H1"),(IF(EM649&gt;0,("выгружено G1"),(IF(ED649&gt;0,("выгружено F1"),(IF(DU649&gt;0,("выгружено E1"),(IF(DL649&gt;0,("выгружено D1"),(IF(DC649&gt;0,("выгружено C1"),(IF(CT649&gt;0,("выгружено B1"),(IF(BM649&gt;0,("выгружено A1"),"не выгружено A1"))))))))))))))))))))))))))))))))</f>
        <v>---/---</v>
      </c>
      <c r="HR649" s="182" t="str">
        <f t="shared" ref="HR649:HR654" si="651">IF(AO649="","---/---",(IF(AZ649="аннулирован / VOID","аннулирован / VOID",(IF(GX649&gt;0,(IF(HB649&gt;0,HC649,"ожидание 05")),(IF(GO649&gt;0,(IF(GS649&gt;0,GT649,"ожидание 04")),(IF(GF649&gt;0,(IF(GJ649&gt;0,GK649,"ожидание 03")),(IF(FW649&gt;0,(IF(GA649&gt;0,GB649,"ожидание 02")),(IF(FN649&gt;0,(IF(FR649&gt;0,FS649,"ожидание 01")),(IF(FE649&gt;0,(IF(FI649&gt;0,FJ649,"ожидание 00")),((IF(EV649&gt;0,(IF(EZ649&gt;0,FA649,"ожидание H1")),(IF(EM649&gt;0,(IF(EQ649&gt;0,ER649,"ожидание G1")),(IF(ED649&gt;0,(IF(EH649&gt;0,EI649,"ожидание F1")),(IF(DU649&gt;0,(IF(DY649&gt;0,DZ649,"ожидание E1")),(IF(DL649&gt;0,(IF(DP649&gt;0,DQ649,"ожидание D1")),(IF(DC649&gt;0,(IF(DG649&gt;0,DH649,"ожидание C1")),(IF(CT649&gt;0,(IF(CX649&gt;0,CY649,"ожидание B1")),(IF(BM649&gt;0,(IF(CO649&gt;0,CP649,"ожидание A1")),"не выгружено A1"))))))))))))))))))))))))))))))))</f>
        <v>---/---</v>
      </c>
      <c r="HS649" s="182" t="b">
        <f t="shared" ref="HS649:HS654" si="652">IF((AND((OR((HQ649="выгружено 05"),(HQ649="выгружено 04"),(HQ649="выгружено 03"),(HQ649="выгружено 02"),(HQ649="выгружено 01"),(HQ649="выгружено 00"))),(OR(HR649=1,HR649=5)))),"Согласовано",IF((AND((OR((HQ649="выгружено 04"),(HQ649="выгружено 03"),(HQ649="выгружено 02"),(HQ649="выгружено 01"),(HQ649="выгружено 00"),(HQ649="выгружено H1"),(HQ649="выгружено G1"),(HQ649="выгружено F1"),(HQ649="выгружено E1"),(HQ649="выгружено D1"),(HQ649="выгружено C1"),(HQ649="выгружено B1"),(HQ649="выгружено A1"))),(OR(HR649=2,HR649=3)))),"Устранить замечания"))</f>
        <v>0</v>
      </c>
      <c r="HT649" s="182" t="str">
        <f t="shared" ref="HT649:HT654" si="653">IF(AO649="","---/---",(IF(AZ649="аннулирован / VOID","аннулирован / VOID",(IF((AND((OR((HQ649="выгружено 05"),(HQ649="выгружено 04"),(HQ649="выгружено 03"),(HQ649="выгружено 02"),(HQ649="выгружено 01"),(HQ649="выгружено 00"))),(OR(HR649=1,HR649=5)))),"Согласовано",IF((AND((OR((HQ649="выгружено 05"),(HQ649="выгружено 04"),(HQ649="выгружено 03"),(HQ649="выгружено 02"),(HQ649="выгружено 01"),(HQ649="выгружено 00"),(HQ649="выгружено H1"),(HQ649="выгружено G1"),(HQ649="выгружено F1"),(HQ649="выгружено E1"),(HQ649="выгружено D1"),(HQ649="выгружено C1"),(HQ649="выгружено B1"),(HQ649="выгружено A1"))),(OR(HR649=2,HR649=3)))),"Устранить замечания",IF((OR((HR649="ожидание 05"),(HR649="ожидание 04"),(HR649="ожидание 03"),(HR649="ожидание 02"),(HR649="ожидание 01"),(HR649="ожидание 00"),(HR649="ожидание H1"),(HR649="ожидание G1"),(HR649="ожидание F1"),(HR649="ожидание E1"),(HR649="ожидание D1"),(HR649="ожидание C1"),(HR649="ожидание B1"),(HR649="ожидание A1"))),"ожидание замечаний",IF((AND((OR((HQ649="выгружено 05"),(HQ649="выгружено 04"),(HQ649="выгружено 03"),(HQ649="выгружено 02"),(HQ649="выгружено 01"),(HQ649="выгружено 00"),(HQ649="выгружено H1"),(HQ649="выгружено G1"),(HQ649="выгружено F1"),(HQ649="выгружено E1"),(HQ649="выгружено D1"),(HQ649="выгружено C1"),(HQ649="выгружено B1"),(HQ649="выгружено A1"))),(OR(HR649=1,HR649=5)))),"Выпустить в 00",(IF(HQ649="не выгружено A1","не выгружено A1"))))))))))</f>
        <v>---/---</v>
      </c>
      <c r="HU649" s="182" t="str">
        <f t="shared" ref="HU649:HU654" si="654">IF(AO649="","---/---",(IF(AZ649="аннулирован / VOID","аннулирован / VOID",(IF(GX649&gt;0,GX649,(IF(GO649&gt;0,GO649,(IF(GF649&gt;0,GF649,(IF(FW649&gt;0,FW649,(IF(FN649&gt;0,FN649,(IF(FE649&gt;0,FE649,((IF(EV649&gt;0,EV649,(IF(EM649&gt;0,EM649,(IF(ED649&gt;0,ED649,(IF(DU649&gt;0,DU649,(IF(DL649&gt;0,DL649,(IF(DC649&gt;0,DC649,(IF(CT649&gt;0,CT649,(IF(BM649&gt;0,BM649,"не выгружено A1"))))))))))))))))))))))))))))))))</f>
        <v>---/---</v>
      </c>
      <c r="HV649" s="191" t="str">
        <f t="shared" ref="HV649:HV654" si="655">IF(AO649="","---/---",(IF(AZ649="аннулирован / VOID","аннулирован / VOID",(IF(GX649&gt;0,GW649,(IF(GO649&gt;0,GN649,(IF(GF649&gt;0,GE649,(IF(FW649&gt;0,FV649,(IF(FN649&gt;0,FM649,(IF(FE649&gt;0,FD649,((IF(EV649&gt;0,EU649,(IF(EM649&gt;0,EL649,(IF(ED649&gt;0,EC649,(IF(DU649&gt;0,DT649,(IF(DL649&gt;0,DK649,(IF(DC649&gt;0,DB649,(IF(CT649&gt;0,CS649,(IF(BM649&gt;0,BL649,"не выгружено A1"))))))))))))))))))))))))))))))))</f>
        <v>---/---</v>
      </c>
      <c r="HW649" s="184" t="str">
        <f t="shared" ref="HW649:HW654" si="656">IF(AO649="","---/---",(IF(AZ649="аннулирован / VOID","аннулирован / VOID",(IF(GX649&gt;0,(IF(HB649&gt;0,HB649,"ожидание 05")),(IF(GO649&gt;0,(IF(GS649&gt;0,GS649,"ожидание 04")),(IF(GF649&gt;0,(IF(GJ649&gt;0,GJ649,"ожидание 03")),(IF(FW649&gt;0,(IF(GA649&gt;0,GA649,"ожидание 02")),(IF(FN649&gt;0,(IF(FR649&gt;0,FR649,"ожидание 01")),(IF(FE649&gt;0,(IF(FI649&gt;0,FI649,"ожидание 00")),((IF(EV649&gt;0,(IF(EZ649&gt;0,EZ649,"ожидание H1")),(IF(EM649&gt;0,(IF(EQ649&gt;0,EQ649,"ожидание G1")),(IF(ED649&gt;0,(IF(EH649&gt;0,EH649,"ожидание F1")),(IF(DU649&gt;0,(IF(DY649&gt;0,DY649,"ожидание E1")),(IF(DL649&gt;0,(IF(DP649&gt;0,DP649,"ожидание D1")),(IF(DC649&gt;0,(IF(DG649&gt;0,DG649,"ожидание C1")),(IF(CT649&gt;0,(IF(CX649&gt;0,CX649,"ожидание B1")),(IF(BM649&gt;0,(IF(CO649&gt;0,CO649,"ожидание A1")),"не выгружено A1"))))))))))))))))))))))))))))))))</f>
        <v>---/---</v>
      </c>
      <c r="HX649" s="191" t="str">
        <f t="shared" ref="HX649:HX654" si="657">IF(AO649="","---/---",(IF(AZ649="аннулирован / VOID","аннулирован / VOID",(IF(GX649&gt;0,(IF(HB649&gt;0,HA649,"ожидание 05")),(IF(GO649&gt;0,(IF(GS649&gt;0,GR649,"ожидание 04")),(IF(GF649&gt;0,(IF(GJ649&gt;0,GI649,"ожидание 03")),(IF(FW649&gt;0,(IF(GA649&gt;0,FZ649,"ожидание 02")),(IF(FN649&gt;0,(IF(FR649&gt;0,FQ649,"ожидание 01")),(IF(FE649&gt;0,(IF(FI649&gt;0,FH649,"ожидание 00")),((IF(EV649&gt;0,(IF(EZ649&gt;0,EY649,"ожидание H1")),(IF(EM649&gt;0,(IF(EQ649&gt;0,EP649,"ожидание G1")),(IF(ED649&gt;0,(IF(EH649&gt;0,EG649,"ожидание F1")),(IF(DU649&gt;0,(IF(DY649&gt;0,DX649,"ожидание E1")),(IF(DL649&gt;0,(IF(DP649&gt;0,DO649,"ожидание D1")),(IF(DC649&gt;0,(IF(DG649&gt;0,DF649,"ожидание C1")),(IF(CT649&gt;0,(IF(CX649&gt;0,CW649,"ожидание B1")),(IF(BM649&gt;0,(IF(CO649&gt;0,CN649,"ожидание A1")),"не выгружено A1"))))))))))))))))))))))))))))))))</f>
        <v>---/---</v>
      </c>
      <c r="HY649" s="183"/>
      <c r="HZ649" s="182" t="str">
        <f t="shared" ref="HZ649:HZ654" si="658">IF(AO649="","---/---",(IF(AZ649="аннулирован / VOID","аннулирован / VOID",(IF(GX649&gt;0,("выгружено"),(IF(GO649&gt;0,("выгружено"),(IF(GF649&gt;0,("выгружено"),(IF(FW649&gt;0,("выгружено"),(IF(FN649&gt;0,("выгружено"),(IF(FE649&gt;0,("выгружено"),((IF(EV649&gt;0,("выгружено"),(IF(EM649&gt;0,("выгружено"),(IF(ED649&gt;0,("выгружено"),(IF(DU649&gt;0,("выгружено"),(IF(DL649&gt;0,("выгружено"),(IF(DC649&gt;0,("выгружено"),(IF(CT649&gt;0,("выгружено"),(IF(BM649&gt;0,("выгружено"),"не выгружено"))))))))))))))))))))))))))))))))</f>
        <v>---/---</v>
      </c>
      <c r="IA649" s="182" t="str">
        <f t="shared" ref="IA649:IA654" si="659">IF(AO649="","---/---",(IF(AZ649="аннулирован / VOID","аннулирован / VOID",(IF(GX649&gt;0,("05"),(IF(GO649&gt;0,("04"),(IF(GF649&gt;0,("03"),(IF(FW649&gt;0,("02"),(IF(FN649&gt;0,("01"),(IF(FE649&gt;0,("00"),((IF(EV649&gt;0,("H1"),(IF(EM649&gt;0,("G1"),(IF(ED649&gt;0,("F1"),(IF(DU649&gt;0,("E1"),(IF(DL649&gt;0,("D1"),(IF(DC649&gt;0,("C1"),(IF(CT649&gt;0,("B1"),(IF(BM649&gt;0,("A1"),"A1"))))))))))))))))))))))))))))))))</f>
        <v>---/---</v>
      </c>
      <c r="IB649" s="182" t="str">
        <f t="shared" ref="IB649:IB654" si="660">IF(AO649="","---/---",(IF(AZ649="аннулирован / VOID","аннулирован / VOID",(IF(GX649&gt;0,(IF(HB649&gt;0,HC649,"ожидание замечаний к ревизии")),(IF(GO649&gt;0,(IF(GS649&gt;0,GT649,"ожидание замечаний к ревизии")),(IF(GF649&gt;0,(IF(GJ649&gt;0,GK649,"ожидание замечаний к ревизии")),(IF(FW649&gt;0,(IF(GA649&gt;0,GB649,"ожидание замечаний к ревизии")),(IF(FN649&gt;0,(IF(FR649&gt;0,FS649,"ожидание замечаний к ревизии")),(IF(FE649&gt;0,(IF(FI649&gt;0,FJ649,"ожидание замечаний к ревизии")),((IF(EV649&gt;0,(IF(EZ649&gt;0,FA649,"ожидание замечаний к ревизии")),(IF(EM649&gt;0,(IF(EQ649&gt;0,ER649,"ожидание замечаний к ревизии")),(IF(ED649&gt;0,(IF(EH649&gt;0,EI649,"ожидание замечаний к ревизии")),(IF(DU649&gt;0,(IF(DY649&gt;0,DZ649,"ожидание замечаний к ревизии")),(IF(DL649&gt;0,(IF(DP649&gt;0,DQ649,"ожидание замечаний к ревизии")),(IF(DC649&gt;0,(IF(DG649&gt;0,DH649,"ожидание замечаний к ревизии")),(IF(CT649&gt;0,(IF(CX649&gt;0,CY649,"ожидание замечаний к ревизии")),(IF(BM649&gt;0,(IF(CO649&gt;0,CP649,"ожидание замечаний к ревизии")),"не выгружено"))))))))))))))))))))))))))))))))</f>
        <v>---/---</v>
      </c>
      <c r="IC649" s="182" t="str">
        <f t="shared" ref="IC649:IC654" si="661">IF(AO649="","---/---",(IF(AZ649="аннулирован / VOID","аннулирован / VOID",(IF(GX649&gt;0,(IF(HB649&gt;0,HC649,"05")),(IF(GO649&gt;0,(IF(GS649&gt;0,GT649,"04")),(IF(GF649&gt;0,(IF(GJ649&gt;0,GK649,"03")),(IF(FW649&gt;0,(IF(GA649&gt;0,GB649,"02")),(IF(FN649&gt;0,(IF(FR649&gt;0,FS649,"01")),(IF(FE649&gt;0,(IF(FI649&gt;0,FJ649,"00")),((IF(EV649&gt;0,(IF(EZ649&gt;0,FA649,"H1")),(IF(EM649&gt;0,(IF(EQ649&gt;0,ER649,"G1")),(IF(ED649&gt;0,(IF(EH649&gt;0,EI649,"F1")),(IF(DU649&gt;0,(IF(DY649&gt;0,DZ649,"E1")),(IF(DL649&gt;0,(IF(DP649&gt;0,DQ649,"D1")),(IF(DC649&gt;0,(IF(DG649&gt;0,DH649,"C1")),(IF(CT649&gt;0,(IF(CX649&gt;0,CY649,"B1")),(IF(BM649&gt;0,(IF(CO649&gt;0,CP649,"A1")),"A1"))))))))))))))))))))))))))))))))</f>
        <v>---/---</v>
      </c>
      <c r="ID649" s="182" t="str">
        <f t="shared" ref="ID649:ID654" si="662">IF(AO649="","---/---",(IF(AZ649="аннулирован / VOID","аннулирован / VOID",(IF(GX649&gt;0,(IF(HB649&gt;0,HC649,"05")),(IF(GO649&gt;0,(IF(GS649&gt;0,GT649,"04")),(IF(GF649&gt;0,(IF(GJ649&gt;0,GK649,"03")),(IF(FW649&gt;0,(IF(GA649&gt;0,GB649,"02")),(IF(FN649&gt;0,(IF(FR649&gt;0,FS649,"01")),(IF(FE649&gt;0,(IF(FI649&gt;0,FJ649,"00")),((IF(EV649&gt;0,(IF(EZ649&gt;0,FA649,"H1")),(IF(EM649&gt;0,(IF(EQ649&gt;0,ER649,"G1")),(IF(ED649&gt;0,(IF(EH649&gt;0,EI649,"F1")),(IF(DU649&gt;0,(IF(DY649&gt;0,DZ649,"E1")),(IF(DL649&gt;0,(IF(DP649&gt;0,DQ649,"D1")),(IF(DC649&gt;0,(IF(DG649&gt;0,DH649,"C1")),(IF(CT649&gt;0,(IF(CX649&gt;0,CY649,"B1")),(IF(BM649&gt;0,(IF(CO649&gt;0,CP649,"A1")),"A1"))))))))))))))))))))))))))))))))</f>
        <v>---/---</v>
      </c>
      <c r="IE649" s="185" t="str">
        <f t="shared" ref="IE649:IE654" si="663">IF(AO649="","---/---",(IF(AZ649="аннулирован / VOID","аннулирован / VOID",(IF(BM649&gt;0,"1","выгрузить A1")))))</f>
        <v>---/---</v>
      </c>
      <c r="IF649" s="182" t="s">
        <v>717</v>
      </c>
      <c r="IG649" s="204">
        <v>1</v>
      </c>
      <c r="IH649" s="85"/>
      <c r="II649" s="85"/>
      <c r="IJ649" s="85"/>
      <c r="IK649" s="85"/>
      <c r="IL649" s="85"/>
      <c r="IM649" s="85"/>
      <c r="IN649" s="85"/>
      <c r="IO649" s="85"/>
      <c r="IP649" s="85"/>
      <c r="IQ649" s="85"/>
      <c r="IR649" s="85"/>
      <c r="IS649" s="85"/>
      <c r="IT649" s="85"/>
      <c r="IU649" s="85"/>
      <c r="IV649" s="85"/>
      <c r="IW649" s="85"/>
      <c r="IX649" s="85"/>
      <c r="IY649" s="85"/>
      <c r="IZ649" s="85"/>
      <c r="JA649" s="85"/>
      <c r="JB649" s="85"/>
      <c r="JC649" s="85"/>
      <c r="JD649" s="85"/>
      <c r="JE649" s="85"/>
      <c r="JF649" s="85"/>
      <c r="JG649" s="85"/>
      <c r="JH649" s="85"/>
      <c r="JI649" s="85"/>
      <c r="JJ649" s="85"/>
      <c r="JK649" s="85"/>
      <c r="JL649" s="85"/>
      <c r="JM649" s="85"/>
      <c r="JN649" s="85"/>
      <c r="JO649" s="85"/>
      <c r="JP649" s="85"/>
      <c r="JQ649" s="85"/>
      <c r="JR649" s="85"/>
      <c r="JS649" s="85"/>
      <c r="JT649" s="85"/>
      <c r="JU649" s="85"/>
      <c r="JV649" s="85"/>
      <c r="JW649" s="85"/>
      <c r="JX649" s="85"/>
      <c r="JY649" s="85"/>
      <c r="JZ649" s="85"/>
      <c r="KA649" s="85"/>
      <c r="KB649" s="85"/>
      <c r="KC649" s="85"/>
    </row>
    <row r="650" spans="1:289" s="57" customFormat="1" ht="42.75" hidden="1" customHeight="1">
      <c r="A650" s="6"/>
      <c r="B650" s="220" t="s">
        <v>156</v>
      </c>
      <c r="C650" s="220" t="s">
        <v>157</v>
      </c>
      <c r="D650" s="221"/>
      <c r="E650" s="221"/>
      <c r="F650" s="221"/>
      <c r="G650" s="221"/>
      <c r="H650" s="221" t="s">
        <v>769</v>
      </c>
      <c r="I650" s="221" t="s">
        <v>770</v>
      </c>
      <c r="J650" s="221"/>
      <c r="K650" s="221"/>
      <c r="L650" s="221"/>
      <c r="M650" s="221"/>
      <c r="N650" s="221"/>
      <c r="O650" s="221"/>
      <c r="P650" s="221" t="s">
        <v>375</v>
      </c>
      <c r="Q650" s="221" t="s">
        <v>376</v>
      </c>
      <c r="R650" s="221" t="s">
        <v>206</v>
      </c>
      <c r="S650" s="221" t="s">
        <v>360</v>
      </c>
      <c r="T650" s="221" t="s">
        <v>361</v>
      </c>
      <c r="U650" s="221" t="s">
        <v>158</v>
      </c>
      <c r="V650" s="221"/>
      <c r="W650" s="220" t="str">
        <f>CONCATENATE(X650,"-",Y650,"-",Z650,AA650,,AB650,"-",AC650)</f>
        <v>0-54-JDWC-1105</v>
      </c>
      <c r="X650" s="220">
        <v>0</v>
      </c>
      <c r="Y650" s="220">
        <v>54</v>
      </c>
      <c r="Z650" s="220" t="s">
        <v>302</v>
      </c>
      <c r="AA650" s="220" t="s">
        <v>313</v>
      </c>
      <c r="AB650" s="220"/>
      <c r="AC650" s="220" t="s">
        <v>771</v>
      </c>
      <c r="AD650" s="221"/>
      <c r="AE650" s="220" t="s">
        <v>181</v>
      </c>
      <c r="AF650" s="220" t="s">
        <v>194</v>
      </c>
      <c r="AG650" s="220" t="s">
        <v>165</v>
      </c>
      <c r="AH650" s="220" t="s">
        <v>156</v>
      </c>
      <c r="AI650" s="220" t="s">
        <v>771</v>
      </c>
      <c r="AJ650" s="221"/>
      <c r="AK650" s="221"/>
      <c r="AL650" s="221" t="s">
        <v>120</v>
      </c>
      <c r="AM650" s="221"/>
      <c r="AN650" s="221" t="s">
        <v>167</v>
      </c>
      <c r="AO650" s="221" t="str">
        <f>CONCATENATE("0055-",B650,"-",C650,"-","4",".",AE650,".",AF650,".",AG650,".",AH650,"-",AL650,".",AN650,"-",AI650)</f>
        <v>0055-CPC-GA1-4.4.0.00.CPC-ATH1.RD-1105</v>
      </c>
      <c r="AP650" s="221" t="str">
        <f>CONCATENATE("0055-",B650,"-",C650,"-","4",".",AE650,".",AF650,".",AG650,".",AH650,"-",AL650,"-",AN650,"-",AI650,"_",BD650,"_",U650)</f>
        <v>0055-CPC-GA1-4.4.0.00.CPC-ATH1-RD-1105_-_ER</v>
      </c>
      <c r="AQ650" s="222" t="s">
        <v>540</v>
      </c>
      <c r="AR650" s="222" t="s">
        <v>539</v>
      </c>
      <c r="AS650" s="222"/>
      <c r="AT650" s="222"/>
      <c r="AU650" s="222" t="s">
        <v>318</v>
      </c>
      <c r="AV650" s="222" t="s">
        <v>333</v>
      </c>
      <c r="AW650" s="222" t="str">
        <f>CONCATENATE(AQ650," ",AS650,CHAR(10),W650,CHAR(10),AU650)</f>
        <v>DCS AWS cabinet 
0-54-JDWC-1105
List of drawings</v>
      </c>
      <c r="AX650" s="222" t="str">
        <f>CONCATENATE(AR650," ",AT650,CHAR(10),W650,CHAR(10),AV650)</f>
        <v>Шкаф рабочих станций РСУ 
0-54-JDWC-1105
Ведомость документов</v>
      </c>
      <c r="AY650" s="167"/>
      <c r="AZ650" s="167" t="s">
        <v>490</v>
      </c>
      <c r="BA650" s="167" t="s">
        <v>489</v>
      </c>
      <c r="BB650" s="167" t="str">
        <f>IF(FW650&gt;0,"02",IF(FN650&gt;0,"01",IF(FE650&gt;0,"00",IF(EM650&gt;0,"G1",IF(ED650&gt;0,"F1",IF(DU650&gt;0,"E1",IF(DL650&gt;0,"D1",IF(DC650&gt;0,"C1",IF(CT650&gt;0,"B1",IF(BM650&gt;0,"A1","-"))))))))))</f>
        <v>-</v>
      </c>
      <c r="BC650" s="167" t="str">
        <f t="shared" ref="BC650:BC654" si="664">IF(OR(BB650="A1",BB650="B1",BB650="C1",BB650="D1",BB650="E1",BB650="F1",BB650="G1",BB650="H1"),"IFR",IF(OR(BB650="00",BB650="01",BB650="02",BB650="03",BB650="04",BB650="05"),"IFU","-"))</f>
        <v>-</v>
      </c>
      <c r="BD650" s="167" t="str">
        <f t="shared" ref="BD650:BD654" si="665">BB650</f>
        <v>-</v>
      </c>
      <c r="BE650" s="167"/>
      <c r="BF650" s="167"/>
      <c r="BG650" s="12"/>
      <c r="BH650" s="167"/>
      <c r="BI650" s="167"/>
      <c r="BJ650" s="193">
        <f>FB650-(28+15)</f>
        <v>44212</v>
      </c>
      <c r="BK650" s="193">
        <f ca="1">IF(BM650&gt;0,BL650,IF(BJ650&lt;TODAY(),WORKDAY(TODAY(),10),BJ650))</f>
        <v>44294</v>
      </c>
      <c r="BL650" s="193"/>
      <c r="BM650" s="167"/>
      <c r="BN650" s="167"/>
      <c r="BO650" s="167"/>
      <c r="BP650" s="167"/>
      <c r="BQ650" s="167"/>
      <c r="BR650" s="167"/>
      <c r="BS650" s="167"/>
      <c r="BT650" s="167"/>
      <c r="BU650" s="167"/>
      <c r="BV650" s="167"/>
      <c r="BW650" s="167"/>
      <c r="BX650" s="167"/>
      <c r="BY650" s="167"/>
      <c r="BZ650" s="167"/>
      <c r="CA650" s="167"/>
      <c r="CB650" s="167"/>
      <c r="CC650" s="167"/>
      <c r="CD650" s="167"/>
      <c r="CE650" s="167"/>
      <c r="CF650" s="167"/>
      <c r="CG650" s="167"/>
      <c r="CH650" s="167"/>
      <c r="CI650" s="167"/>
      <c r="CJ650" s="167"/>
      <c r="CK650" s="167"/>
      <c r="CL650" s="24">
        <f>WORKDAY(BJ650,20)</f>
        <v>44239</v>
      </c>
      <c r="CM650" s="24" t="str">
        <f>IF(BM650&gt;0,WORKDAY(BK650,10),"-")</f>
        <v>-</v>
      </c>
      <c r="CN650" s="193"/>
      <c r="CO650" s="117"/>
      <c r="CP650" s="196"/>
      <c r="CQ650" s="24">
        <f>WORKDAY(CL650,10)</f>
        <v>44253</v>
      </c>
      <c r="CR650" s="24" t="str">
        <f>IF(CO650&gt;0,WORKDAY(CM650,10),"-")</f>
        <v>-</v>
      </c>
      <c r="CS650" s="193"/>
      <c r="CT650" s="167"/>
      <c r="CU650" s="24" t="str">
        <f>IF(CT650&gt;0,WORKDAY(CQ650,10),"-")</f>
        <v>-</v>
      </c>
      <c r="CV650" s="24" t="str">
        <f>IF(CT650&gt;0,WORKDAY(CR650,10),"-")</f>
        <v>-</v>
      </c>
      <c r="CW650" s="193"/>
      <c r="CX650" s="167"/>
      <c r="CY650" s="196"/>
      <c r="CZ650" s="24" t="str">
        <f>IF(CX650&gt;0,WORKDAY(CU650,10),"-")</f>
        <v>-</v>
      </c>
      <c r="DA650" s="24" t="str">
        <f>IF(CX650&gt;0,WORKDAY(CV650,10),"-")</f>
        <v>-</v>
      </c>
      <c r="DB650" s="24"/>
      <c r="DC650" s="167"/>
      <c r="DD650" s="24" t="str">
        <f>IF(DC650&gt;0,WORKDAY(CZ650,10),"-")</f>
        <v>-</v>
      </c>
      <c r="DE650" s="24" t="str">
        <f>IF(DC650&gt;0,WORKDAY(DA650,10),"-")</f>
        <v>-</v>
      </c>
      <c r="DF650" s="167"/>
      <c r="DG650" s="167"/>
      <c r="DH650" s="193"/>
      <c r="DI650" s="24" t="str">
        <f>IF(DG650&gt;0,WORKDAY(DD650,10),"-")</f>
        <v>-</v>
      </c>
      <c r="DJ650" s="24" t="str">
        <f>IF(DG650&gt;0,WORKDAY(DE650,10),"-")</f>
        <v>-</v>
      </c>
      <c r="DK650" s="167"/>
      <c r="DL650" s="167"/>
      <c r="DM650" s="24" t="str">
        <f>IF(DL650&gt;0,WORKDAY(DI650,10),"-")</f>
        <v>-</v>
      </c>
      <c r="DN650" s="24" t="str">
        <f>IF(DL650&gt;0,WORKDAY(DJ650,10),"-")</f>
        <v>-</v>
      </c>
      <c r="DO650" s="167"/>
      <c r="DP650" s="167"/>
      <c r="DQ650" s="193"/>
      <c r="DR650" s="24" t="str">
        <f>IF(DP650&gt;0,WORKDAY(DM650,10),"-")</f>
        <v>-</v>
      </c>
      <c r="DS650" s="24" t="str">
        <f>IF(DP650&gt;0,WORKDAY(DN650,10),"-")</f>
        <v>-</v>
      </c>
      <c r="DT650" s="167"/>
      <c r="DU650" s="167"/>
      <c r="DV650" s="24" t="str">
        <f>IF(DU650&gt;0,WORKDAY(DR650,10),"-")</f>
        <v>-</v>
      </c>
      <c r="DW650" s="24" t="str">
        <f>IF(DU650&gt;0,WORKDAY(DS650,10),"-")</f>
        <v>-</v>
      </c>
      <c r="DX650" s="167"/>
      <c r="DY650" s="167"/>
      <c r="DZ650" s="193"/>
      <c r="EA650" s="24" t="str">
        <f>IF(DY650&gt;0,WORKDAY(DV650,10),"-")</f>
        <v>-</v>
      </c>
      <c r="EB650" s="24" t="str">
        <f>IF(DY650&gt;0,WORKDAY(DW650,10),"-")</f>
        <v>-</v>
      </c>
      <c r="EC650" s="167"/>
      <c r="ED650" s="167"/>
      <c r="EE650" s="24" t="str">
        <f>IF(ED650&gt;0,WORKDAY(EA650,10),"-")</f>
        <v>-</v>
      </c>
      <c r="EF650" s="24" t="str">
        <f>IF(ED650&gt;0,WORKDAY(EB650,10),"-")</f>
        <v>-</v>
      </c>
      <c r="EG650" s="167"/>
      <c r="EH650" s="167"/>
      <c r="EI650" s="193"/>
      <c r="EJ650" s="24" t="str">
        <f>IF(EH650&gt;0,WORKDAY(EE650,10),"-")</f>
        <v>-</v>
      </c>
      <c r="EK650" s="24" t="str">
        <f>IF(EH650&gt;0,WORKDAY(EF650,10),"-")</f>
        <v>-</v>
      </c>
      <c r="EL650" s="167"/>
      <c r="EM650" s="167"/>
      <c r="EN650" s="24" t="str">
        <f>IF(EM650&gt;0,WORKDAY(EJ650,10),"-")</f>
        <v>-</v>
      </c>
      <c r="EO650" s="24" t="str">
        <f>IF(EM650&gt;0,WORKDAY(EK650,10),"-")</f>
        <v>-</v>
      </c>
      <c r="EP650" s="167"/>
      <c r="EQ650" s="167"/>
      <c r="ER650" s="193"/>
      <c r="ES650" s="193"/>
      <c r="ET650" s="193"/>
      <c r="EU650" s="193"/>
      <c r="EV650" s="193"/>
      <c r="EW650" s="24"/>
      <c r="EX650" s="24"/>
      <c r="EY650" s="167"/>
      <c r="EZ650" s="167"/>
      <c r="FA650" s="193"/>
      <c r="FB650" s="24">
        <v>44255</v>
      </c>
      <c r="FC650" s="24">
        <f ca="1">IF(BK650&gt;0,IF(DC650&gt;0,WORKDAY(DB650,20),IF(CT650&gt;0,WORKDAY(CS650,30),IF(CO650&gt;0,WORKDAY(CN650,40),FB650))),"-")</f>
        <v>44255</v>
      </c>
      <c r="FD650" s="167"/>
      <c r="FE650" s="167"/>
      <c r="FF650" s="24" t="str">
        <f>IF(FE650&gt;0,WORKDAY(FB650,10),"-")</f>
        <v>-</v>
      </c>
      <c r="FG650" s="24" t="str">
        <f>IF(FE650&gt;0,WORKDAY(FC650,10),"-")</f>
        <v>-</v>
      </c>
      <c r="FH650" s="167"/>
      <c r="FI650" s="167"/>
      <c r="FJ650" s="196"/>
      <c r="FK650" s="24">
        <f t="shared" ref="FK650:FK653" si="666">WORKDAY(FB650,20)</f>
        <v>44281</v>
      </c>
      <c r="FL650" s="24">
        <f>FK650</f>
        <v>44281</v>
      </c>
      <c r="FM650" s="167"/>
      <c r="FN650" s="167"/>
      <c r="FO650" s="24" t="str">
        <f>IF(FN650&gt;0,WORKDAY(FK650,10),"-")</f>
        <v>-</v>
      </c>
      <c r="FP650" s="24" t="str">
        <f>IF(FN650&gt;0,WORKDAY(FL650,10),"-")</f>
        <v>-</v>
      </c>
      <c r="FQ650" s="167"/>
      <c r="FR650" s="167"/>
      <c r="FS650" s="193"/>
      <c r="FT650" s="24">
        <f t="shared" ref="FT650:FT653" si="667">WORKDAY(FK650,20)</f>
        <v>44309</v>
      </c>
      <c r="FU650" s="24">
        <f>FT650</f>
        <v>44309</v>
      </c>
      <c r="FV650" s="167"/>
      <c r="FW650" s="167"/>
      <c r="FX650" s="24" t="str">
        <f>IF(FW650&gt;0,WORKDAY(FT650,10),"-")</f>
        <v>-</v>
      </c>
      <c r="FY650" s="24" t="str">
        <f>IF(FW650&gt;0,WORKDAY(FU650,10),"-")</f>
        <v>-</v>
      </c>
      <c r="FZ650" s="167"/>
      <c r="GA650" s="167"/>
      <c r="GB650" s="193"/>
      <c r="GC650" s="193"/>
      <c r="GD650" s="193"/>
      <c r="GE650" s="193"/>
      <c r="GF650" s="193"/>
      <c r="GG650" s="193"/>
      <c r="GH650" s="193"/>
      <c r="GI650" s="193"/>
      <c r="GJ650" s="193"/>
      <c r="GK650" s="193"/>
      <c r="GL650" s="193"/>
      <c r="GM650" s="193"/>
      <c r="GN650" s="193"/>
      <c r="GO650" s="193"/>
      <c r="GP650" s="193"/>
      <c r="GQ650" s="193"/>
      <c r="GR650" s="193"/>
      <c r="GS650" s="193"/>
      <c r="GT650" s="193"/>
      <c r="GU650" s="193"/>
      <c r="GV650" s="193"/>
      <c r="GW650" s="193"/>
      <c r="GX650" s="193"/>
      <c r="GY650" s="193"/>
      <c r="GZ650" s="193"/>
      <c r="HA650" s="193"/>
      <c r="HB650" s="193"/>
      <c r="HC650" s="193"/>
      <c r="HD650" s="196">
        <f t="shared" ca="1" si="644"/>
        <v>1</v>
      </c>
      <c r="HE650" s="25">
        <f t="shared" si="639"/>
        <v>0</v>
      </c>
      <c r="HF650" s="25">
        <f t="shared" ca="1" si="645"/>
        <v>1.5197568389057751E-3</v>
      </c>
      <c r="HG650" s="25">
        <f t="shared" si="641"/>
        <v>0</v>
      </c>
      <c r="HH650" s="25">
        <f t="shared" ca="1" si="646"/>
        <v>2.012072434607646E-3</v>
      </c>
      <c r="HI650" s="25"/>
      <c r="HJ650" s="25"/>
      <c r="HK650" s="167"/>
      <c r="HL650" s="24" t="str">
        <f t="shared" ca="1" si="647"/>
        <v>-</v>
      </c>
      <c r="HM650" s="6"/>
      <c r="HO650" s="204" t="str">
        <f t="shared" si="648"/>
        <v>не выгружено A1</v>
      </c>
      <c r="HP650" s="204" t="str">
        <f t="shared" si="649"/>
        <v>не выгружено 00</v>
      </c>
      <c r="HQ650" s="182" t="str">
        <f t="shared" si="650"/>
        <v>не выгружено A1</v>
      </c>
      <c r="HR650" s="182" t="str">
        <f t="shared" si="651"/>
        <v>не выгружено A1</v>
      </c>
      <c r="HS650" s="182" t="b">
        <f t="shared" si="652"/>
        <v>0</v>
      </c>
      <c r="HT650" s="182" t="str">
        <f t="shared" si="653"/>
        <v>не выгружено A1</v>
      </c>
      <c r="HU650" s="182" t="str">
        <f t="shared" si="654"/>
        <v>не выгружено A1</v>
      </c>
      <c r="HV650" s="191" t="str">
        <f t="shared" si="655"/>
        <v>не выгружено A1</v>
      </c>
      <c r="HW650" s="184" t="str">
        <f t="shared" si="656"/>
        <v>не выгружено A1</v>
      </c>
      <c r="HX650" s="191" t="str">
        <f t="shared" si="657"/>
        <v>не выгружено A1</v>
      </c>
      <c r="HY650" s="183"/>
      <c r="HZ650" s="182" t="str">
        <f t="shared" si="658"/>
        <v>не выгружено</v>
      </c>
      <c r="IA650" s="182" t="str">
        <f t="shared" si="659"/>
        <v>A1</v>
      </c>
      <c r="IB650" s="182" t="str">
        <f t="shared" si="660"/>
        <v>не выгружено</v>
      </c>
      <c r="IC650" s="182" t="str">
        <f t="shared" si="661"/>
        <v>A1</v>
      </c>
      <c r="ID650" s="182" t="str">
        <f t="shared" si="662"/>
        <v>A1</v>
      </c>
      <c r="IE650" s="185" t="str">
        <f t="shared" si="663"/>
        <v>выгрузить A1</v>
      </c>
      <c r="IF650" s="182" t="s">
        <v>705</v>
      </c>
      <c r="IG650" s="204">
        <v>1</v>
      </c>
    </row>
    <row r="651" spans="1:289" s="57" customFormat="1" ht="42.75" hidden="1" customHeight="1">
      <c r="A651" s="6"/>
      <c r="B651" s="220" t="s">
        <v>156</v>
      </c>
      <c r="C651" s="220" t="s">
        <v>157</v>
      </c>
      <c r="D651" s="221"/>
      <c r="E651" s="221"/>
      <c r="F651" s="221"/>
      <c r="G651" s="221"/>
      <c r="H651" s="221" t="s">
        <v>769</v>
      </c>
      <c r="I651" s="221" t="s">
        <v>770</v>
      </c>
      <c r="J651" s="221"/>
      <c r="K651" s="221"/>
      <c r="L651" s="221"/>
      <c r="M651" s="221"/>
      <c r="N651" s="221"/>
      <c r="O651" s="221"/>
      <c r="P651" s="221" t="s">
        <v>375</v>
      </c>
      <c r="Q651" s="221" t="s">
        <v>376</v>
      </c>
      <c r="R651" s="221" t="s">
        <v>206</v>
      </c>
      <c r="S651" s="221" t="s">
        <v>360</v>
      </c>
      <c r="T651" s="221" t="s">
        <v>361</v>
      </c>
      <c r="U651" s="221" t="s">
        <v>158</v>
      </c>
      <c r="V651" s="221"/>
      <c r="W651" s="220" t="str">
        <f>CONCATENATE(X651,"-",Y651,"-",Z651,AA651,,AB651,"-",AC651)</f>
        <v>0-54-JDWC-1105</v>
      </c>
      <c r="X651" s="220">
        <v>0</v>
      </c>
      <c r="Y651" s="220">
        <v>54</v>
      </c>
      <c r="Z651" s="220" t="s">
        <v>302</v>
      </c>
      <c r="AA651" s="220" t="s">
        <v>313</v>
      </c>
      <c r="AB651" s="220"/>
      <c r="AC651" s="220" t="s">
        <v>771</v>
      </c>
      <c r="AD651" s="221"/>
      <c r="AE651" s="220" t="s">
        <v>181</v>
      </c>
      <c r="AF651" s="220" t="s">
        <v>194</v>
      </c>
      <c r="AG651" s="220" t="s">
        <v>165</v>
      </c>
      <c r="AH651" s="220" t="s">
        <v>156</v>
      </c>
      <c r="AI651" s="220" t="s">
        <v>771</v>
      </c>
      <c r="AJ651" s="221"/>
      <c r="AK651" s="221"/>
      <c r="AL651" s="221" t="s">
        <v>120</v>
      </c>
      <c r="AM651" s="221"/>
      <c r="AN651" s="221" t="s">
        <v>168</v>
      </c>
      <c r="AO651" s="221" t="str">
        <f>CONCATENATE("0055-",B651,"-",C651,"-","4",".",AE651,".",AF651,".",AG651,".",AH651,"-",AL651,".",AN651,"-",AI651)</f>
        <v>0055-CPC-GA1-4.4.0.00.CPC-ATH1.SP-1105</v>
      </c>
      <c r="AP651" s="221" t="str">
        <f>CONCATENATE("0055-",B651,"-",C651,"-","4",".",AE651,".",AF651,".",AG651,".",AH651,"-",AL651,"-",AN651,"-",AI651,"_",BD651,"_",U651)</f>
        <v>0055-CPC-GA1-4.4.0.00.CPC-ATH1-SP-1105_-_ER</v>
      </c>
      <c r="AQ651" s="222" t="s">
        <v>540</v>
      </c>
      <c r="AR651" s="222" t="s">
        <v>539</v>
      </c>
      <c r="AS651" s="222"/>
      <c r="AT651" s="222"/>
      <c r="AU651" s="222" t="s">
        <v>319</v>
      </c>
      <c r="AV651" s="222" t="s">
        <v>334</v>
      </c>
      <c r="AW651" s="222" t="str">
        <f>CONCATENATE(AQ651," ",AS651,CHAR(10),W651,CHAR(10),AU651)</f>
        <v>DCS AWS cabinet 
0-54-JDWC-1105
List of elements</v>
      </c>
      <c r="AX651" s="222" t="str">
        <f>CONCATENATE(AR651," ",AT651,CHAR(10),W651,CHAR(10),AV651)</f>
        <v>Шкаф рабочих станций РСУ 
0-54-JDWC-1105
Перечень элементов</v>
      </c>
      <c r="AY651" s="167"/>
      <c r="AZ651" s="167" t="s">
        <v>490</v>
      </c>
      <c r="BA651" s="167" t="s">
        <v>489</v>
      </c>
      <c r="BB651" s="167" t="str">
        <f>IF(FW651&gt;0,"02",IF(FN651&gt;0,"01",IF(FE651&gt;0,"00",IF(EM651&gt;0,"G1",IF(ED651&gt;0,"F1",IF(DU651&gt;0,"E1",IF(DL651&gt;0,"D1",IF(DC651&gt;0,"C1",IF(CT651&gt;0,"B1",IF(BM651&gt;0,"A1","-"))))))))))</f>
        <v>-</v>
      </c>
      <c r="BC651" s="167" t="str">
        <f t="shared" si="664"/>
        <v>-</v>
      </c>
      <c r="BD651" s="167" t="str">
        <f t="shared" si="665"/>
        <v>-</v>
      </c>
      <c r="BE651" s="167"/>
      <c r="BF651" s="167"/>
      <c r="BG651" s="12"/>
      <c r="BH651" s="167"/>
      <c r="BI651" s="167"/>
      <c r="BJ651" s="193">
        <f>FB651-(28+15)</f>
        <v>44212</v>
      </c>
      <c r="BK651" s="193">
        <f ca="1">IF(BM651&gt;0,BL651,IF(BJ651&lt;TODAY(),WORKDAY(TODAY(),10),BJ651))</f>
        <v>44294</v>
      </c>
      <c r="BL651" s="193"/>
      <c r="BM651" s="167"/>
      <c r="BN651" s="167"/>
      <c r="BO651" s="167"/>
      <c r="BP651" s="167"/>
      <c r="BQ651" s="167"/>
      <c r="BR651" s="167"/>
      <c r="BS651" s="167"/>
      <c r="BT651" s="167"/>
      <c r="BU651" s="167"/>
      <c r="BV651" s="167"/>
      <c r="BW651" s="167"/>
      <c r="BX651" s="167"/>
      <c r="BY651" s="167"/>
      <c r="BZ651" s="167"/>
      <c r="CA651" s="167"/>
      <c r="CB651" s="167"/>
      <c r="CC651" s="167"/>
      <c r="CD651" s="167"/>
      <c r="CE651" s="167"/>
      <c r="CF651" s="167"/>
      <c r="CG651" s="167"/>
      <c r="CH651" s="167"/>
      <c r="CI651" s="167"/>
      <c r="CJ651" s="167"/>
      <c r="CK651" s="167"/>
      <c r="CL651" s="24">
        <f>WORKDAY(BJ651,20)</f>
        <v>44239</v>
      </c>
      <c r="CM651" s="24" t="str">
        <f>IF(BM651&gt;0,WORKDAY(BK651,10),"-")</f>
        <v>-</v>
      </c>
      <c r="CN651" s="193"/>
      <c r="CO651" s="117"/>
      <c r="CP651" s="196"/>
      <c r="CQ651" s="24">
        <f>WORKDAY(CL651,10)</f>
        <v>44253</v>
      </c>
      <c r="CR651" s="24" t="str">
        <f>IF(CO651&gt;0,WORKDAY(CM651,10),"-")</f>
        <v>-</v>
      </c>
      <c r="CS651" s="193"/>
      <c r="CT651" s="167"/>
      <c r="CU651" s="24" t="str">
        <f>IF(CT651&gt;0,WORKDAY(CQ651,10),"-")</f>
        <v>-</v>
      </c>
      <c r="CV651" s="24" t="str">
        <f>IF(CT651&gt;0,WORKDAY(CR651,10),"-")</f>
        <v>-</v>
      </c>
      <c r="CW651" s="193"/>
      <c r="CX651" s="167"/>
      <c r="CY651" s="196"/>
      <c r="CZ651" s="24" t="str">
        <f>IF(CX651&gt;0,WORKDAY(CU651,10),"-")</f>
        <v>-</v>
      </c>
      <c r="DA651" s="24" t="str">
        <f>IF(CX651&gt;0,WORKDAY(CV651,10),"-")</f>
        <v>-</v>
      </c>
      <c r="DB651" s="24"/>
      <c r="DC651" s="167"/>
      <c r="DD651" s="24" t="str">
        <f>IF(DC651&gt;0,WORKDAY(CZ651,10),"-")</f>
        <v>-</v>
      </c>
      <c r="DE651" s="24" t="str">
        <f>IF(DC651&gt;0,WORKDAY(DA651,10),"-")</f>
        <v>-</v>
      </c>
      <c r="DF651" s="167"/>
      <c r="DG651" s="167"/>
      <c r="DH651" s="193"/>
      <c r="DI651" s="24" t="str">
        <f>IF(DG651&gt;0,WORKDAY(DD651,10),"-")</f>
        <v>-</v>
      </c>
      <c r="DJ651" s="24" t="str">
        <f>IF(DG651&gt;0,WORKDAY(DE651,10),"-")</f>
        <v>-</v>
      </c>
      <c r="DK651" s="167"/>
      <c r="DL651" s="167"/>
      <c r="DM651" s="24" t="str">
        <f>IF(DL651&gt;0,WORKDAY(DI651,10),"-")</f>
        <v>-</v>
      </c>
      <c r="DN651" s="24" t="str">
        <f>IF(DL651&gt;0,WORKDAY(DJ651,10),"-")</f>
        <v>-</v>
      </c>
      <c r="DO651" s="167"/>
      <c r="DP651" s="167"/>
      <c r="DQ651" s="193"/>
      <c r="DR651" s="24" t="str">
        <f>IF(DP651&gt;0,WORKDAY(DM651,10),"-")</f>
        <v>-</v>
      </c>
      <c r="DS651" s="24" t="str">
        <f>IF(DP651&gt;0,WORKDAY(DN651,10),"-")</f>
        <v>-</v>
      </c>
      <c r="DT651" s="167"/>
      <c r="DU651" s="167"/>
      <c r="DV651" s="24" t="str">
        <f>IF(DU651&gt;0,WORKDAY(DR651,10),"-")</f>
        <v>-</v>
      </c>
      <c r="DW651" s="24" t="str">
        <f>IF(DU651&gt;0,WORKDAY(DS651,10),"-")</f>
        <v>-</v>
      </c>
      <c r="DX651" s="167"/>
      <c r="DY651" s="167"/>
      <c r="DZ651" s="193"/>
      <c r="EA651" s="24" t="str">
        <f>IF(DY651&gt;0,WORKDAY(DV651,10),"-")</f>
        <v>-</v>
      </c>
      <c r="EB651" s="24" t="str">
        <f>IF(DY651&gt;0,WORKDAY(DW651,10),"-")</f>
        <v>-</v>
      </c>
      <c r="EC651" s="167"/>
      <c r="ED651" s="167"/>
      <c r="EE651" s="24" t="str">
        <f>IF(ED651&gt;0,WORKDAY(EA651,10),"-")</f>
        <v>-</v>
      </c>
      <c r="EF651" s="24" t="str">
        <f>IF(ED651&gt;0,WORKDAY(EB651,10),"-")</f>
        <v>-</v>
      </c>
      <c r="EG651" s="167"/>
      <c r="EH651" s="167"/>
      <c r="EI651" s="193"/>
      <c r="EJ651" s="24" t="str">
        <f>IF(EH651&gt;0,WORKDAY(EE651,10),"-")</f>
        <v>-</v>
      </c>
      <c r="EK651" s="24" t="str">
        <f>IF(EH651&gt;0,WORKDAY(EF651,10),"-")</f>
        <v>-</v>
      </c>
      <c r="EL651" s="167"/>
      <c r="EM651" s="167"/>
      <c r="EN651" s="24" t="str">
        <f>IF(EM651&gt;0,WORKDAY(EJ651,10),"-")</f>
        <v>-</v>
      </c>
      <c r="EO651" s="24" t="str">
        <f>IF(EM651&gt;0,WORKDAY(EK651,10),"-")</f>
        <v>-</v>
      </c>
      <c r="EP651" s="167"/>
      <c r="EQ651" s="167"/>
      <c r="ER651" s="193"/>
      <c r="ES651" s="193"/>
      <c r="ET651" s="193"/>
      <c r="EU651" s="193"/>
      <c r="EV651" s="193"/>
      <c r="EW651" s="24"/>
      <c r="EX651" s="24"/>
      <c r="EY651" s="167"/>
      <c r="EZ651" s="167"/>
      <c r="FA651" s="193"/>
      <c r="FB651" s="24">
        <v>44255</v>
      </c>
      <c r="FC651" s="24">
        <f ca="1">IF(BK651&gt;0,IF(DC651&gt;0,WORKDAY(DB651,20),IF(CT651&gt;0,WORKDAY(CS651,30),IF(CO651&gt;0,WORKDAY(CN651,40),FB651))),"-")</f>
        <v>44255</v>
      </c>
      <c r="FD651" s="167"/>
      <c r="FE651" s="167"/>
      <c r="FF651" s="24" t="str">
        <f>IF(FE651&gt;0,WORKDAY(FB651,10),"-")</f>
        <v>-</v>
      </c>
      <c r="FG651" s="24" t="str">
        <f>IF(FE651&gt;0,WORKDAY(FC651,10),"-")</f>
        <v>-</v>
      </c>
      <c r="FH651" s="167"/>
      <c r="FI651" s="167"/>
      <c r="FJ651" s="196"/>
      <c r="FK651" s="24">
        <f t="shared" si="666"/>
        <v>44281</v>
      </c>
      <c r="FL651" s="24">
        <f>FK651</f>
        <v>44281</v>
      </c>
      <c r="FM651" s="167"/>
      <c r="FN651" s="167"/>
      <c r="FO651" s="24" t="str">
        <f>IF(FN651&gt;0,WORKDAY(FK651,10),"-")</f>
        <v>-</v>
      </c>
      <c r="FP651" s="24" t="str">
        <f>IF(FN651&gt;0,WORKDAY(FL651,10),"-")</f>
        <v>-</v>
      </c>
      <c r="FQ651" s="167"/>
      <c r="FR651" s="167"/>
      <c r="FS651" s="193"/>
      <c r="FT651" s="24">
        <f t="shared" si="667"/>
        <v>44309</v>
      </c>
      <c r="FU651" s="24">
        <f>FT651</f>
        <v>44309</v>
      </c>
      <c r="FV651" s="167"/>
      <c r="FW651" s="167"/>
      <c r="FX651" s="24" t="str">
        <f>IF(FW651&gt;0,WORKDAY(FT651,10),"-")</f>
        <v>-</v>
      </c>
      <c r="FY651" s="24" t="str">
        <f>IF(FW651&gt;0,WORKDAY(FU651,10),"-")</f>
        <v>-</v>
      </c>
      <c r="FZ651" s="167"/>
      <c r="GA651" s="167"/>
      <c r="GB651" s="193"/>
      <c r="GC651" s="193"/>
      <c r="GD651" s="193"/>
      <c r="GE651" s="193"/>
      <c r="GF651" s="193"/>
      <c r="GG651" s="193"/>
      <c r="GH651" s="193"/>
      <c r="GI651" s="193"/>
      <c r="GJ651" s="193"/>
      <c r="GK651" s="193"/>
      <c r="GL651" s="193"/>
      <c r="GM651" s="193"/>
      <c r="GN651" s="193"/>
      <c r="GO651" s="193"/>
      <c r="GP651" s="193"/>
      <c r="GQ651" s="193"/>
      <c r="GR651" s="193"/>
      <c r="GS651" s="193"/>
      <c r="GT651" s="193"/>
      <c r="GU651" s="193"/>
      <c r="GV651" s="193"/>
      <c r="GW651" s="193"/>
      <c r="GX651" s="193"/>
      <c r="GY651" s="193"/>
      <c r="GZ651" s="193"/>
      <c r="HA651" s="193"/>
      <c r="HB651" s="193"/>
      <c r="HC651" s="193"/>
      <c r="HD651" s="196">
        <f t="shared" ca="1" si="644"/>
        <v>1</v>
      </c>
      <c r="HE651" s="25">
        <f t="shared" si="639"/>
        <v>0</v>
      </c>
      <c r="HF651" s="25">
        <f t="shared" ca="1" si="645"/>
        <v>1.5197568389057751E-3</v>
      </c>
      <c r="HG651" s="25">
        <f t="shared" si="641"/>
        <v>0</v>
      </c>
      <c r="HH651" s="25">
        <f t="shared" ca="1" si="646"/>
        <v>2.012072434607646E-3</v>
      </c>
      <c r="HI651" s="25"/>
      <c r="HJ651" s="25"/>
      <c r="HK651" s="167"/>
      <c r="HL651" s="24" t="str">
        <f t="shared" ca="1" si="647"/>
        <v>-</v>
      </c>
      <c r="HM651" s="6"/>
      <c r="HO651" s="204" t="str">
        <f t="shared" si="648"/>
        <v>не выгружено A1</v>
      </c>
      <c r="HP651" s="204" t="str">
        <f t="shared" si="649"/>
        <v>не выгружено 00</v>
      </c>
      <c r="HQ651" s="182" t="str">
        <f t="shared" si="650"/>
        <v>не выгружено A1</v>
      </c>
      <c r="HR651" s="182" t="str">
        <f t="shared" si="651"/>
        <v>не выгружено A1</v>
      </c>
      <c r="HS651" s="182" t="b">
        <f t="shared" si="652"/>
        <v>0</v>
      </c>
      <c r="HT651" s="182" t="str">
        <f t="shared" si="653"/>
        <v>не выгружено A1</v>
      </c>
      <c r="HU651" s="182" t="str">
        <f t="shared" si="654"/>
        <v>не выгружено A1</v>
      </c>
      <c r="HV651" s="191" t="str">
        <f t="shared" si="655"/>
        <v>не выгружено A1</v>
      </c>
      <c r="HW651" s="184" t="str">
        <f t="shared" si="656"/>
        <v>не выгружено A1</v>
      </c>
      <c r="HX651" s="191" t="str">
        <f t="shared" si="657"/>
        <v>не выгружено A1</v>
      </c>
      <c r="HY651" s="183"/>
      <c r="HZ651" s="182" t="str">
        <f t="shared" si="658"/>
        <v>не выгружено</v>
      </c>
      <c r="IA651" s="182" t="str">
        <f t="shared" si="659"/>
        <v>A1</v>
      </c>
      <c r="IB651" s="182" t="str">
        <f t="shared" si="660"/>
        <v>не выгружено</v>
      </c>
      <c r="IC651" s="182" t="str">
        <f t="shared" si="661"/>
        <v>A1</v>
      </c>
      <c r="ID651" s="182" t="str">
        <f t="shared" si="662"/>
        <v>A1</v>
      </c>
      <c r="IE651" s="185" t="str">
        <f t="shared" si="663"/>
        <v>выгрузить A1</v>
      </c>
      <c r="IF651" s="182" t="s">
        <v>705</v>
      </c>
      <c r="IG651" s="204">
        <v>1</v>
      </c>
    </row>
    <row r="652" spans="1:289" s="57" customFormat="1" ht="42.75" hidden="1" customHeight="1">
      <c r="A652" s="6"/>
      <c r="B652" s="220" t="s">
        <v>156</v>
      </c>
      <c r="C652" s="220" t="s">
        <v>157</v>
      </c>
      <c r="D652" s="221"/>
      <c r="E652" s="221"/>
      <c r="F652" s="221"/>
      <c r="G652" s="221"/>
      <c r="H652" s="221" t="s">
        <v>769</v>
      </c>
      <c r="I652" s="221" t="s">
        <v>770</v>
      </c>
      <c r="J652" s="221"/>
      <c r="K652" s="221"/>
      <c r="L652" s="221"/>
      <c r="M652" s="221"/>
      <c r="N652" s="221"/>
      <c r="O652" s="221"/>
      <c r="P652" s="221" t="s">
        <v>375</v>
      </c>
      <c r="Q652" s="221" t="s">
        <v>376</v>
      </c>
      <c r="R652" s="221" t="s">
        <v>206</v>
      </c>
      <c r="S652" s="221" t="s">
        <v>360</v>
      </c>
      <c r="T652" s="221" t="s">
        <v>361</v>
      </c>
      <c r="U652" s="221" t="s">
        <v>158</v>
      </c>
      <c r="V652" s="221"/>
      <c r="W652" s="220" t="str">
        <f>CONCATENATE(X652,"-",Y652,"-",Z652,AA652,,AB652,"-",AC652)</f>
        <v>0-54-JDWC-1105</v>
      </c>
      <c r="X652" s="220">
        <v>0</v>
      </c>
      <c r="Y652" s="220">
        <v>54</v>
      </c>
      <c r="Z652" s="220" t="s">
        <v>302</v>
      </c>
      <c r="AA652" s="220" t="s">
        <v>313</v>
      </c>
      <c r="AB652" s="220"/>
      <c r="AC652" s="220" t="s">
        <v>771</v>
      </c>
      <c r="AD652" s="221"/>
      <c r="AE652" s="220" t="s">
        <v>181</v>
      </c>
      <c r="AF652" s="220" t="s">
        <v>194</v>
      </c>
      <c r="AG652" s="220" t="s">
        <v>165</v>
      </c>
      <c r="AH652" s="220" t="s">
        <v>156</v>
      </c>
      <c r="AI652" s="220" t="s">
        <v>771</v>
      </c>
      <c r="AJ652" s="221"/>
      <c r="AK652" s="221"/>
      <c r="AL652" s="221" t="s">
        <v>120</v>
      </c>
      <c r="AM652" s="221"/>
      <c r="AN652" s="221" t="s">
        <v>169</v>
      </c>
      <c r="AO652" s="221" t="str">
        <f>CONCATENATE("0055-",B652,"-",C652,"-","4",".",AE652,".",AF652,".",AG652,".",AH652,"-",AL652,".",AN652,"-",AI652)</f>
        <v>0055-CPC-GA1-4.4.0.00.CPC-ATH1.V0-1105</v>
      </c>
      <c r="AP652" s="221" t="str">
        <f>CONCATENATE("0055-",B652,"-",C652,"-","4",".",AE652,".",AF652,".",AG652,".",AH652,"-",AL652,"-",AN652,"-",AI652,"_",BD652,"_",U652)</f>
        <v>0055-CPC-GA1-4.4.0.00.CPC-ATH1-V0-1105_-_ER</v>
      </c>
      <c r="AQ652" s="222" t="s">
        <v>540</v>
      </c>
      <c r="AR652" s="222" t="s">
        <v>539</v>
      </c>
      <c r="AS652" s="222"/>
      <c r="AT652" s="222"/>
      <c r="AU652" s="222" t="s">
        <v>320</v>
      </c>
      <c r="AV652" s="222" t="s">
        <v>335</v>
      </c>
      <c r="AW652" s="222" t="str">
        <f>CONCATENATE(AQ652," ",AS652,CHAR(10),W652,CHAR(10),AU652)</f>
        <v>DCS AWS cabinet 
0-54-JDWC-1105
General view drawings</v>
      </c>
      <c r="AX652" s="222" t="str">
        <f>CONCATENATE(AR652," ",AT652,CHAR(10),W652,CHAR(10),AV652)</f>
        <v>Шкаф рабочих станций РСУ 
0-54-JDWC-1105
Чертеж общего вида</v>
      </c>
      <c r="AY652" s="167"/>
      <c r="AZ652" s="167" t="s">
        <v>490</v>
      </c>
      <c r="BA652" s="167" t="s">
        <v>489</v>
      </c>
      <c r="BB652" s="167" t="str">
        <f>IF(FW652&gt;0,"02",IF(FN652&gt;0,"01",IF(FE652&gt;0,"00",IF(EM652&gt;0,"G1",IF(ED652&gt;0,"F1",IF(DU652&gt;0,"E1",IF(DL652&gt;0,"D1",IF(DC652&gt;0,"C1",IF(CT652&gt;0,"B1",IF(BM652&gt;0,"A1","-"))))))))))</f>
        <v>-</v>
      </c>
      <c r="BC652" s="167" t="str">
        <f t="shared" si="664"/>
        <v>-</v>
      </c>
      <c r="BD652" s="167" t="str">
        <f t="shared" si="665"/>
        <v>-</v>
      </c>
      <c r="BE652" s="167"/>
      <c r="BF652" s="167"/>
      <c r="BG652" s="12"/>
      <c r="BH652" s="167"/>
      <c r="BI652" s="167"/>
      <c r="BJ652" s="193">
        <f>FB652-(28+15)</f>
        <v>44212</v>
      </c>
      <c r="BK652" s="193">
        <f ca="1">IF(BM652&gt;0,BL652,IF(BJ652&lt;TODAY(),WORKDAY(TODAY(),10),BJ652))</f>
        <v>44294</v>
      </c>
      <c r="BL652" s="193"/>
      <c r="BM652" s="167"/>
      <c r="BN652" s="167"/>
      <c r="BO652" s="167"/>
      <c r="BP652" s="167"/>
      <c r="BQ652" s="167"/>
      <c r="BR652" s="167"/>
      <c r="BS652" s="167"/>
      <c r="BT652" s="167"/>
      <c r="BU652" s="167"/>
      <c r="BV652" s="167"/>
      <c r="BW652" s="167"/>
      <c r="BX652" s="167"/>
      <c r="BY652" s="167"/>
      <c r="BZ652" s="167"/>
      <c r="CA652" s="167"/>
      <c r="CB652" s="167"/>
      <c r="CC652" s="167"/>
      <c r="CD652" s="167"/>
      <c r="CE652" s="167"/>
      <c r="CF652" s="167"/>
      <c r="CG652" s="167"/>
      <c r="CH652" s="167"/>
      <c r="CI652" s="167"/>
      <c r="CJ652" s="167"/>
      <c r="CK652" s="167"/>
      <c r="CL652" s="24">
        <f>WORKDAY(BJ652,20)</f>
        <v>44239</v>
      </c>
      <c r="CM652" s="24" t="str">
        <f>IF(BM652&gt;0,WORKDAY(BK652,10),"-")</f>
        <v>-</v>
      </c>
      <c r="CN652" s="193"/>
      <c r="CO652" s="117"/>
      <c r="CP652" s="196"/>
      <c r="CQ652" s="24">
        <f>WORKDAY(CL652,10)</f>
        <v>44253</v>
      </c>
      <c r="CR652" s="24" t="str">
        <f>IF(CO652&gt;0,WORKDAY(CM652,10),"-")</f>
        <v>-</v>
      </c>
      <c r="CS652" s="193"/>
      <c r="CT652" s="167"/>
      <c r="CU652" s="24" t="str">
        <f>IF(CT652&gt;0,WORKDAY(CQ652,10),"-")</f>
        <v>-</v>
      </c>
      <c r="CV652" s="24" t="str">
        <f>IF(CT652&gt;0,WORKDAY(CR652,10),"-")</f>
        <v>-</v>
      </c>
      <c r="CW652" s="193"/>
      <c r="CX652" s="167"/>
      <c r="CY652" s="196"/>
      <c r="CZ652" s="24" t="str">
        <f>IF(CX652&gt;0,WORKDAY(CU652,10),"-")</f>
        <v>-</v>
      </c>
      <c r="DA652" s="24" t="str">
        <f>IF(CX652&gt;0,WORKDAY(CV652,10),"-")</f>
        <v>-</v>
      </c>
      <c r="DB652" s="24"/>
      <c r="DC652" s="167"/>
      <c r="DD652" s="24" t="str">
        <f>IF(DC652&gt;0,WORKDAY(CZ652,10),"-")</f>
        <v>-</v>
      </c>
      <c r="DE652" s="24" t="str">
        <f>IF(DC652&gt;0,WORKDAY(DA652,10),"-")</f>
        <v>-</v>
      </c>
      <c r="DF652" s="167"/>
      <c r="DG652" s="167"/>
      <c r="DH652" s="193"/>
      <c r="DI652" s="24" t="str">
        <f>IF(DG652&gt;0,WORKDAY(DD652,10),"-")</f>
        <v>-</v>
      </c>
      <c r="DJ652" s="24" t="str">
        <f>IF(DG652&gt;0,WORKDAY(DE652,10),"-")</f>
        <v>-</v>
      </c>
      <c r="DK652" s="167"/>
      <c r="DL652" s="167"/>
      <c r="DM652" s="24" t="str">
        <f>IF(DL652&gt;0,WORKDAY(DI652,10),"-")</f>
        <v>-</v>
      </c>
      <c r="DN652" s="24" t="str">
        <f>IF(DL652&gt;0,WORKDAY(DJ652,10),"-")</f>
        <v>-</v>
      </c>
      <c r="DO652" s="167"/>
      <c r="DP652" s="167"/>
      <c r="DQ652" s="193"/>
      <c r="DR652" s="24" t="str">
        <f>IF(DP652&gt;0,WORKDAY(DM652,10),"-")</f>
        <v>-</v>
      </c>
      <c r="DS652" s="24" t="str">
        <f>IF(DP652&gt;0,WORKDAY(DN652,10),"-")</f>
        <v>-</v>
      </c>
      <c r="DT652" s="167"/>
      <c r="DU652" s="167"/>
      <c r="DV652" s="24" t="str">
        <f>IF(DU652&gt;0,WORKDAY(DR652,10),"-")</f>
        <v>-</v>
      </c>
      <c r="DW652" s="24" t="str">
        <f>IF(DU652&gt;0,WORKDAY(DS652,10),"-")</f>
        <v>-</v>
      </c>
      <c r="DX652" s="167"/>
      <c r="DY652" s="167"/>
      <c r="DZ652" s="193"/>
      <c r="EA652" s="24" t="str">
        <f>IF(DY652&gt;0,WORKDAY(DV652,10),"-")</f>
        <v>-</v>
      </c>
      <c r="EB652" s="24" t="str">
        <f>IF(DY652&gt;0,WORKDAY(DW652,10),"-")</f>
        <v>-</v>
      </c>
      <c r="EC652" s="167"/>
      <c r="ED652" s="167"/>
      <c r="EE652" s="24" t="str">
        <f>IF(ED652&gt;0,WORKDAY(EA652,10),"-")</f>
        <v>-</v>
      </c>
      <c r="EF652" s="24" t="str">
        <f>IF(ED652&gt;0,WORKDAY(EB652,10),"-")</f>
        <v>-</v>
      </c>
      <c r="EG652" s="167"/>
      <c r="EH652" s="167"/>
      <c r="EI652" s="193"/>
      <c r="EJ652" s="24" t="str">
        <f>IF(EH652&gt;0,WORKDAY(EE652,10),"-")</f>
        <v>-</v>
      </c>
      <c r="EK652" s="24" t="str">
        <f>IF(EH652&gt;0,WORKDAY(EF652,10),"-")</f>
        <v>-</v>
      </c>
      <c r="EL652" s="167"/>
      <c r="EM652" s="167"/>
      <c r="EN652" s="24" t="str">
        <f>IF(EM652&gt;0,WORKDAY(EJ652,10),"-")</f>
        <v>-</v>
      </c>
      <c r="EO652" s="24" t="str">
        <f>IF(EM652&gt;0,WORKDAY(EK652,10),"-")</f>
        <v>-</v>
      </c>
      <c r="EP652" s="167"/>
      <c r="EQ652" s="167"/>
      <c r="ER652" s="193"/>
      <c r="ES652" s="193"/>
      <c r="ET652" s="193"/>
      <c r="EU652" s="193"/>
      <c r="EV652" s="193"/>
      <c r="EW652" s="24"/>
      <c r="EX652" s="24"/>
      <c r="EY652" s="167"/>
      <c r="EZ652" s="167"/>
      <c r="FA652" s="193"/>
      <c r="FB652" s="24">
        <v>44255</v>
      </c>
      <c r="FC652" s="24">
        <f ca="1">IF(BK652&gt;0,IF(DC652&gt;0,WORKDAY(DB652,20),IF(CT652&gt;0,WORKDAY(CS652,30),IF(CO652&gt;0,WORKDAY(CN652,40),FB652))),"-")</f>
        <v>44255</v>
      </c>
      <c r="FD652" s="167"/>
      <c r="FE652" s="167"/>
      <c r="FF652" s="24" t="str">
        <f>IF(FE652&gt;0,WORKDAY(FB652,10),"-")</f>
        <v>-</v>
      </c>
      <c r="FG652" s="24" t="str">
        <f>IF(FE652&gt;0,WORKDAY(FC652,10),"-")</f>
        <v>-</v>
      </c>
      <c r="FH652" s="167"/>
      <c r="FI652" s="167"/>
      <c r="FJ652" s="196"/>
      <c r="FK652" s="24">
        <f t="shared" si="666"/>
        <v>44281</v>
      </c>
      <c r="FL652" s="24">
        <f>FK652</f>
        <v>44281</v>
      </c>
      <c r="FM652" s="167"/>
      <c r="FN652" s="167"/>
      <c r="FO652" s="24" t="str">
        <f>IF(FN652&gt;0,WORKDAY(FK652,10),"-")</f>
        <v>-</v>
      </c>
      <c r="FP652" s="24" t="str">
        <f>IF(FN652&gt;0,WORKDAY(FL652,10),"-")</f>
        <v>-</v>
      </c>
      <c r="FQ652" s="167"/>
      <c r="FR652" s="167"/>
      <c r="FS652" s="193"/>
      <c r="FT652" s="24">
        <f t="shared" si="667"/>
        <v>44309</v>
      </c>
      <c r="FU652" s="24">
        <f>FT652</f>
        <v>44309</v>
      </c>
      <c r="FV652" s="167"/>
      <c r="FW652" s="167"/>
      <c r="FX652" s="24" t="str">
        <f>IF(FW652&gt;0,WORKDAY(FT652,10),"-")</f>
        <v>-</v>
      </c>
      <c r="FY652" s="24" t="str">
        <f>IF(FW652&gt;0,WORKDAY(FU652,10),"-")</f>
        <v>-</v>
      </c>
      <c r="FZ652" s="167"/>
      <c r="GA652" s="167"/>
      <c r="GB652" s="193"/>
      <c r="GC652" s="193"/>
      <c r="GD652" s="193"/>
      <c r="GE652" s="193"/>
      <c r="GF652" s="193"/>
      <c r="GG652" s="193"/>
      <c r="GH652" s="193"/>
      <c r="GI652" s="193"/>
      <c r="GJ652" s="193"/>
      <c r="GK652" s="193"/>
      <c r="GL652" s="193"/>
      <c r="GM652" s="193"/>
      <c r="GN652" s="193"/>
      <c r="GO652" s="193"/>
      <c r="GP652" s="193"/>
      <c r="GQ652" s="193"/>
      <c r="GR652" s="193"/>
      <c r="GS652" s="193"/>
      <c r="GT652" s="193"/>
      <c r="GU652" s="193"/>
      <c r="GV652" s="193"/>
      <c r="GW652" s="193"/>
      <c r="GX652" s="193"/>
      <c r="GY652" s="193"/>
      <c r="GZ652" s="193"/>
      <c r="HA652" s="193"/>
      <c r="HB652" s="193"/>
      <c r="HC652" s="193"/>
      <c r="HD652" s="196">
        <f t="shared" ca="1" si="644"/>
        <v>1</v>
      </c>
      <c r="HE652" s="25">
        <f t="shared" si="639"/>
        <v>0</v>
      </c>
      <c r="HF652" s="25">
        <f t="shared" ca="1" si="645"/>
        <v>1.5197568389057751E-3</v>
      </c>
      <c r="HG652" s="25">
        <f t="shared" si="641"/>
        <v>0</v>
      </c>
      <c r="HH652" s="25">
        <f t="shared" ca="1" si="646"/>
        <v>2.012072434607646E-3</v>
      </c>
      <c r="HI652" s="25"/>
      <c r="HJ652" s="25"/>
      <c r="HK652" s="213"/>
      <c r="HL652" s="24" t="str">
        <f t="shared" ca="1" si="647"/>
        <v>-</v>
      </c>
      <c r="HM652" s="6"/>
      <c r="HO652" s="204" t="str">
        <f t="shared" si="648"/>
        <v>не выгружено A1</v>
      </c>
      <c r="HP652" s="204" t="str">
        <f t="shared" si="649"/>
        <v>не выгружено 00</v>
      </c>
      <c r="HQ652" s="182" t="str">
        <f t="shared" si="650"/>
        <v>не выгружено A1</v>
      </c>
      <c r="HR652" s="182" t="str">
        <f t="shared" si="651"/>
        <v>не выгружено A1</v>
      </c>
      <c r="HS652" s="182" t="b">
        <f t="shared" si="652"/>
        <v>0</v>
      </c>
      <c r="HT652" s="182" t="str">
        <f t="shared" si="653"/>
        <v>не выгружено A1</v>
      </c>
      <c r="HU652" s="182" t="str">
        <f t="shared" si="654"/>
        <v>не выгружено A1</v>
      </c>
      <c r="HV652" s="191" t="str">
        <f t="shared" si="655"/>
        <v>не выгружено A1</v>
      </c>
      <c r="HW652" s="184" t="str">
        <f t="shared" si="656"/>
        <v>не выгружено A1</v>
      </c>
      <c r="HX652" s="191" t="str">
        <f t="shared" si="657"/>
        <v>не выгружено A1</v>
      </c>
      <c r="HY652" s="183"/>
      <c r="HZ652" s="182" t="str">
        <f t="shared" si="658"/>
        <v>не выгружено</v>
      </c>
      <c r="IA652" s="182" t="str">
        <f t="shared" si="659"/>
        <v>A1</v>
      </c>
      <c r="IB652" s="182" t="str">
        <f t="shared" si="660"/>
        <v>не выгружено</v>
      </c>
      <c r="IC652" s="182" t="str">
        <f t="shared" si="661"/>
        <v>A1</v>
      </c>
      <c r="ID652" s="182" t="str">
        <f t="shared" si="662"/>
        <v>A1</v>
      </c>
      <c r="IE652" s="185" t="str">
        <f t="shared" si="663"/>
        <v>выгрузить A1</v>
      </c>
      <c r="IF652" s="182" t="s">
        <v>705</v>
      </c>
      <c r="IG652" s="204">
        <v>1</v>
      </c>
    </row>
    <row r="653" spans="1:289" s="57" customFormat="1" ht="42.75" hidden="1" customHeight="1">
      <c r="A653" s="6"/>
      <c r="B653" s="220" t="s">
        <v>156</v>
      </c>
      <c r="C653" s="220" t="s">
        <v>157</v>
      </c>
      <c r="D653" s="221"/>
      <c r="E653" s="221"/>
      <c r="F653" s="221"/>
      <c r="G653" s="221"/>
      <c r="H653" s="221" t="s">
        <v>769</v>
      </c>
      <c r="I653" s="221" t="s">
        <v>770</v>
      </c>
      <c r="J653" s="221"/>
      <c r="K653" s="221"/>
      <c r="L653" s="221"/>
      <c r="M653" s="221"/>
      <c r="N653" s="221"/>
      <c r="O653" s="221"/>
      <c r="P653" s="221" t="s">
        <v>375</v>
      </c>
      <c r="Q653" s="221" t="s">
        <v>376</v>
      </c>
      <c r="R653" s="221" t="s">
        <v>206</v>
      </c>
      <c r="S653" s="221" t="s">
        <v>360</v>
      </c>
      <c r="T653" s="221" t="s">
        <v>361</v>
      </c>
      <c r="U653" s="221" t="s">
        <v>158</v>
      </c>
      <c r="V653" s="221"/>
      <c r="W653" s="220" t="str">
        <f>CONCATENATE(X653,"-",Y653,"-",Z653,AA653,,AB653,"-",AC653)</f>
        <v>0-54-JDWC-1105</v>
      </c>
      <c r="X653" s="220">
        <v>0</v>
      </c>
      <c r="Y653" s="220">
        <v>54</v>
      </c>
      <c r="Z653" s="220" t="s">
        <v>302</v>
      </c>
      <c r="AA653" s="220" t="s">
        <v>313</v>
      </c>
      <c r="AB653" s="220"/>
      <c r="AC653" s="220" t="s">
        <v>771</v>
      </c>
      <c r="AD653" s="221"/>
      <c r="AE653" s="220" t="s">
        <v>181</v>
      </c>
      <c r="AF653" s="220" t="s">
        <v>194</v>
      </c>
      <c r="AG653" s="220" t="s">
        <v>165</v>
      </c>
      <c r="AH653" s="220" t="s">
        <v>156</v>
      </c>
      <c r="AI653" s="220" t="s">
        <v>771</v>
      </c>
      <c r="AJ653" s="221"/>
      <c r="AK653" s="221"/>
      <c r="AL653" s="221" t="s">
        <v>120</v>
      </c>
      <c r="AM653" s="221"/>
      <c r="AN653" s="221" t="s">
        <v>170</v>
      </c>
      <c r="AO653" s="221" t="str">
        <f>CONCATENATE("0055-",B653,"-",C653,"-","4",".",AE653,".",AF653,".",AG653,".",AH653,"-",AL653,".",AN653,"-",AI653)</f>
        <v>0055-CPC-GA1-4.4.0.00.CPC-ATH1.SB-1105</v>
      </c>
      <c r="AP653" s="221" t="str">
        <f>CONCATENATE("0055-",B653,"-",C653,"-","4",".",AE653,".",AF653,".",AG653,".",AH653,"-",AL653,"-",AN653,"-",AI653,"_",BD653,"_",U653)</f>
        <v>0055-CPC-GA1-4.4.0.00.CPC-ATH1-SB-1105_-_ER</v>
      </c>
      <c r="AQ653" s="222" t="s">
        <v>540</v>
      </c>
      <c r="AR653" s="222" t="s">
        <v>539</v>
      </c>
      <c r="AS653" s="222"/>
      <c r="AT653" s="222"/>
      <c r="AU653" s="222" t="s">
        <v>321</v>
      </c>
      <c r="AV653" s="222" t="s">
        <v>336</v>
      </c>
      <c r="AW653" s="222" t="str">
        <f>CONCATENATE(AQ653," ",AS653,CHAR(10),W653,CHAR(10),AU653)</f>
        <v>DCS AWS cabinet 
0-54-JDWC-1105
Electrical circuits</v>
      </c>
      <c r="AX653" s="222" t="str">
        <f>CONCATENATE(AR653," ",AT653,CHAR(10),W653,CHAR(10),AV653)</f>
        <v>Шкаф рабочих станций РСУ 
0-54-JDWC-1105
Схема электрическая принципиальная</v>
      </c>
      <c r="AY653" s="167"/>
      <c r="AZ653" s="167" t="s">
        <v>490</v>
      </c>
      <c r="BA653" s="167" t="s">
        <v>489</v>
      </c>
      <c r="BB653" s="167" t="str">
        <f>IF(FW653&gt;0,"02",IF(FN653&gt;0,"01",IF(FE653&gt;0,"00",IF(EM653&gt;0,"G1",IF(ED653&gt;0,"F1",IF(DU653&gt;0,"E1",IF(DL653&gt;0,"D1",IF(DC653&gt;0,"C1",IF(CT653&gt;0,"B1",IF(BM653&gt;0,"A1","-"))))))))))</f>
        <v>-</v>
      </c>
      <c r="BC653" s="167" t="str">
        <f t="shared" si="664"/>
        <v>-</v>
      </c>
      <c r="BD653" s="167" t="str">
        <f t="shared" si="665"/>
        <v>-</v>
      </c>
      <c r="BE653" s="167"/>
      <c r="BF653" s="167"/>
      <c r="BG653" s="12"/>
      <c r="BH653" s="167"/>
      <c r="BI653" s="167"/>
      <c r="BJ653" s="193">
        <f>FB653-(28+15)</f>
        <v>44212</v>
      </c>
      <c r="BK653" s="193">
        <f ca="1">IF(BM653&gt;0,BL653,IF(BJ653&lt;TODAY(),WORKDAY(TODAY(),10),BJ653))</f>
        <v>44294</v>
      </c>
      <c r="BL653" s="193"/>
      <c r="BM653" s="167"/>
      <c r="BN653" s="167"/>
      <c r="BO653" s="167"/>
      <c r="BP653" s="167"/>
      <c r="BQ653" s="167"/>
      <c r="BR653" s="167"/>
      <c r="BS653" s="167"/>
      <c r="BT653" s="167"/>
      <c r="BU653" s="167"/>
      <c r="BV653" s="167"/>
      <c r="BW653" s="167"/>
      <c r="BX653" s="167"/>
      <c r="BY653" s="167"/>
      <c r="BZ653" s="167"/>
      <c r="CA653" s="167"/>
      <c r="CB653" s="167"/>
      <c r="CC653" s="167"/>
      <c r="CD653" s="167"/>
      <c r="CE653" s="167"/>
      <c r="CF653" s="167"/>
      <c r="CG653" s="167"/>
      <c r="CH653" s="167"/>
      <c r="CI653" s="167"/>
      <c r="CJ653" s="167"/>
      <c r="CK653" s="167"/>
      <c r="CL653" s="24">
        <f>WORKDAY(BJ653,20)</f>
        <v>44239</v>
      </c>
      <c r="CM653" s="24" t="str">
        <f>IF(BM653&gt;0,WORKDAY(BK653,10),"-")</f>
        <v>-</v>
      </c>
      <c r="CN653" s="193"/>
      <c r="CO653" s="117"/>
      <c r="CP653" s="196"/>
      <c r="CQ653" s="24">
        <f>WORKDAY(CL653,10)</f>
        <v>44253</v>
      </c>
      <c r="CR653" s="24" t="str">
        <f>IF(CO653&gt;0,WORKDAY(CM653,10),"-")</f>
        <v>-</v>
      </c>
      <c r="CS653" s="193"/>
      <c r="CT653" s="167"/>
      <c r="CU653" s="24" t="str">
        <f>IF(CT653&gt;0,WORKDAY(CQ653,10),"-")</f>
        <v>-</v>
      </c>
      <c r="CV653" s="24" t="str">
        <f>IF(CT653&gt;0,WORKDAY(CR653,10),"-")</f>
        <v>-</v>
      </c>
      <c r="CW653" s="193"/>
      <c r="CX653" s="167"/>
      <c r="CY653" s="196"/>
      <c r="CZ653" s="24" t="str">
        <f>IF(CX653&gt;0,WORKDAY(CU653,10),"-")</f>
        <v>-</v>
      </c>
      <c r="DA653" s="24" t="str">
        <f>IF(CX653&gt;0,WORKDAY(CV653,10),"-")</f>
        <v>-</v>
      </c>
      <c r="DB653" s="24"/>
      <c r="DC653" s="167"/>
      <c r="DD653" s="24" t="str">
        <f>IF(DC653&gt;0,WORKDAY(CZ653,10),"-")</f>
        <v>-</v>
      </c>
      <c r="DE653" s="24" t="str">
        <f>IF(DC653&gt;0,WORKDAY(DA653,10),"-")</f>
        <v>-</v>
      </c>
      <c r="DF653" s="167"/>
      <c r="DG653" s="167"/>
      <c r="DH653" s="193"/>
      <c r="DI653" s="24" t="str">
        <f>IF(DG653&gt;0,WORKDAY(DD653,10),"-")</f>
        <v>-</v>
      </c>
      <c r="DJ653" s="24" t="str">
        <f>IF(DG653&gt;0,WORKDAY(DE653,10),"-")</f>
        <v>-</v>
      </c>
      <c r="DK653" s="167"/>
      <c r="DL653" s="167"/>
      <c r="DM653" s="24" t="str">
        <f>IF(DL653&gt;0,WORKDAY(DI653,10),"-")</f>
        <v>-</v>
      </c>
      <c r="DN653" s="24" t="str">
        <f>IF(DL653&gt;0,WORKDAY(DJ653,10),"-")</f>
        <v>-</v>
      </c>
      <c r="DO653" s="167"/>
      <c r="DP653" s="167"/>
      <c r="DQ653" s="193"/>
      <c r="DR653" s="24" t="str">
        <f>IF(DP653&gt;0,WORKDAY(DM653,10),"-")</f>
        <v>-</v>
      </c>
      <c r="DS653" s="24" t="str">
        <f>IF(DP653&gt;0,WORKDAY(DN653,10),"-")</f>
        <v>-</v>
      </c>
      <c r="DT653" s="167"/>
      <c r="DU653" s="167"/>
      <c r="DV653" s="24" t="str">
        <f>IF(DU653&gt;0,WORKDAY(DR653,10),"-")</f>
        <v>-</v>
      </c>
      <c r="DW653" s="24" t="str">
        <f>IF(DU653&gt;0,WORKDAY(DS653,10),"-")</f>
        <v>-</v>
      </c>
      <c r="DX653" s="167"/>
      <c r="DY653" s="167"/>
      <c r="DZ653" s="193"/>
      <c r="EA653" s="24" t="str">
        <f>IF(DY653&gt;0,WORKDAY(DV653,10),"-")</f>
        <v>-</v>
      </c>
      <c r="EB653" s="24" t="str">
        <f>IF(DY653&gt;0,WORKDAY(DW653,10),"-")</f>
        <v>-</v>
      </c>
      <c r="EC653" s="167"/>
      <c r="ED653" s="167"/>
      <c r="EE653" s="24" t="str">
        <f>IF(ED653&gt;0,WORKDAY(EA653,10),"-")</f>
        <v>-</v>
      </c>
      <c r="EF653" s="24" t="str">
        <f>IF(ED653&gt;0,WORKDAY(EB653,10),"-")</f>
        <v>-</v>
      </c>
      <c r="EG653" s="167"/>
      <c r="EH653" s="167"/>
      <c r="EI653" s="193"/>
      <c r="EJ653" s="24" t="str">
        <f>IF(EH653&gt;0,WORKDAY(EE653,10),"-")</f>
        <v>-</v>
      </c>
      <c r="EK653" s="24" t="str">
        <f>IF(EH653&gt;0,WORKDAY(EF653,10),"-")</f>
        <v>-</v>
      </c>
      <c r="EL653" s="167"/>
      <c r="EM653" s="167"/>
      <c r="EN653" s="24" t="str">
        <f>IF(EM653&gt;0,WORKDAY(EJ653,10),"-")</f>
        <v>-</v>
      </c>
      <c r="EO653" s="24" t="str">
        <f>IF(EM653&gt;0,WORKDAY(EK653,10),"-")</f>
        <v>-</v>
      </c>
      <c r="EP653" s="167"/>
      <c r="EQ653" s="167"/>
      <c r="ER653" s="193"/>
      <c r="ES653" s="193"/>
      <c r="ET653" s="193"/>
      <c r="EU653" s="193"/>
      <c r="EV653" s="193"/>
      <c r="EW653" s="24"/>
      <c r="EX653" s="24"/>
      <c r="EY653" s="167"/>
      <c r="EZ653" s="167"/>
      <c r="FA653" s="193"/>
      <c r="FB653" s="24">
        <v>44255</v>
      </c>
      <c r="FC653" s="24">
        <f ca="1">IF(BK653&gt;0,IF(DC653&gt;0,WORKDAY(DB653,20),IF(CT653&gt;0,WORKDAY(CS653,30),IF(CO653&gt;0,WORKDAY(CN653,40),FB653))),"-")</f>
        <v>44255</v>
      </c>
      <c r="FD653" s="167"/>
      <c r="FE653" s="167"/>
      <c r="FF653" s="24" t="str">
        <f>IF(FE653&gt;0,WORKDAY(FB653,10),"-")</f>
        <v>-</v>
      </c>
      <c r="FG653" s="24" t="str">
        <f>IF(FE653&gt;0,WORKDAY(FC653,10),"-")</f>
        <v>-</v>
      </c>
      <c r="FH653" s="167"/>
      <c r="FI653" s="167"/>
      <c r="FJ653" s="196"/>
      <c r="FK653" s="24">
        <f t="shared" si="666"/>
        <v>44281</v>
      </c>
      <c r="FL653" s="24">
        <f>FK653</f>
        <v>44281</v>
      </c>
      <c r="FM653" s="167"/>
      <c r="FN653" s="167"/>
      <c r="FO653" s="24" t="str">
        <f>IF(FN653&gt;0,WORKDAY(FK653,10),"-")</f>
        <v>-</v>
      </c>
      <c r="FP653" s="24" t="str">
        <f>IF(FN653&gt;0,WORKDAY(FL653,10),"-")</f>
        <v>-</v>
      </c>
      <c r="FQ653" s="167"/>
      <c r="FR653" s="167"/>
      <c r="FS653" s="193"/>
      <c r="FT653" s="24">
        <f t="shared" si="667"/>
        <v>44309</v>
      </c>
      <c r="FU653" s="24">
        <f>FT653</f>
        <v>44309</v>
      </c>
      <c r="FV653" s="167"/>
      <c r="FW653" s="167"/>
      <c r="FX653" s="24" t="str">
        <f>IF(FW653&gt;0,WORKDAY(FT653,10),"-")</f>
        <v>-</v>
      </c>
      <c r="FY653" s="24" t="str">
        <f>IF(FW653&gt;0,WORKDAY(FU653,10),"-")</f>
        <v>-</v>
      </c>
      <c r="FZ653" s="167"/>
      <c r="GA653" s="167"/>
      <c r="GB653" s="193"/>
      <c r="GC653" s="193"/>
      <c r="GD653" s="193"/>
      <c r="GE653" s="193"/>
      <c r="GF653" s="193"/>
      <c r="GG653" s="193"/>
      <c r="GH653" s="193"/>
      <c r="GI653" s="193"/>
      <c r="GJ653" s="193"/>
      <c r="GK653" s="193"/>
      <c r="GL653" s="193"/>
      <c r="GM653" s="193"/>
      <c r="GN653" s="193"/>
      <c r="GO653" s="193"/>
      <c r="GP653" s="193"/>
      <c r="GQ653" s="193"/>
      <c r="GR653" s="193"/>
      <c r="GS653" s="193"/>
      <c r="GT653" s="193"/>
      <c r="GU653" s="193"/>
      <c r="GV653" s="193"/>
      <c r="GW653" s="193"/>
      <c r="GX653" s="193"/>
      <c r="GY653" s="193"/>
      <c r="GZ653" s="193"/>
      <c r="HA653" s="193"/>
      <c r="HB653" s="193"/>
      <c r="HC653" s="193"/>
      <c r="HD653" s="196">
        <f t="shared" ca="1" si="644"/>
        <v>1</v>
      </c>
      <c r="HE653" s="25">
        <f t="shared" si="639"/>
        <v>0</v>
      </c>
      <c r="HF653" s="25">
        <f t="shared" ca="1" si="645"/>
        <v>1.5197568389057751E-3</v>
      </c>
      <c r="HG653" s="25">
        <f t="shared" si="641"/>
        <v>0</v>
      </c>
      <c r="HH653" s="25">
        <f t="shared" ca="1" si="646"/>
        <v>2.012072434607646E-3</v>
      </c>
      <c r="HI653" s="25"/>
      <c r="HJ653" s="25"/>
      <c r="HK653" s="167"/>
      <c r="HL653" s="24" t="str">
        <f t="shared" ca="1" si="647"/>
        <v>-</v>
      </c>
      <c r="HM653" s="6"/>
      <c r="HO653" s="204" t="str">
        <f t="shared" si="648"/>
        <v>не выгружено A1</v>
      </c>
      <c r="HP653" s="204" t="str">
        <f t="shared" si="649"/>
        <v>не выгружено 00</v>
      </c>
      <c r="HQ653" s="182" t="str">
        <f t="shared" si="650"/>
        <v>не выгружено A1</v>
      </c>
      <c r="HR653" s="182" t="str">
        <f t="shared" si="651"/>
        <v>не выгружено A1</v>
      </c>
      <c r="HS653" s="182" t="b">
        <f t="shared" si="652"/>
        <v>0</v>
      </c>
      <c r="HT653" s="182" t="str">
        <f t="shared" si="653"/>
        <v>не выгружено A1</v>
      </c>
      <c r="HU653" s="182" t="str">
        <f t="shared" si="654"/>
        <v>не выгружено A1</v>
      </c>
      <c r="HV653" s="191" t="str">
        <f t="shared" si="655"/>
        <v>не выгружено A1</v>
      </c>
      <c r="HW653" s="184" t="str">
        <f t="shared" si="656"/>
        <v>не выгружено A1</v>
      </c>
      <c r="HX653" s="191" t="str">
        <f t="shared" si="657"/>
        <v>не выгружено A1</v>
      </c>
      <c r="HY653" s="183"/>
      <c r="HZ653" s="182" t="str">
        <f t="shared" si="658"/>
        <v>не выгружено</v>
      </c>
      <c r="IA653" s="182" t="str">
        <f t="shared" si="659"/>
        <v>A1</v>
      </c>
      <c r="IB653" s="182" t="str">
        <f t="shared" si="660"/>
        <v>не выгружено</v>
      </c>
      <c r="IC653" s="182" t="str">
        <f t="shared" si="661"/>
        <v>A1</v>
      </c>
      <c r="ID653" s="182" t="str">
        <f t="shared" si="662"/>
        <v>A1</v>
      </c>
      <c r="IE653" s="185" t="str">
        <f t="shared" si="663"/>
        <v>выгрузить A1</v>
      </c>
      <c r="IF653" s="182" t="s">
        <v>705</v>
      </c>
      <c r="IG653" s="204">
        <v>1</v>
      </c>
    </row>
    <row r="654" spans="1:289" s="57" customFormat="1" ht="42.75" hidden="1" customHeight="1">
      <c r="A654" s="6"/>
      <c r="B654" s="220" t="s">
        <v>156</v>
      </c>
      <c r="C654" s="220" t="s">
        <v>157</v>
      </c>
      <c r="D654" s="221"/>
      <c r="E654" s="221"/>
      <c r="F654" s="221"/>
      <c r="G654" s="221"/>
      <c r="H654" s="221" t="s">
        <v>769</v>
      </c>
      <c r="I654" s="221" t="s">
        <v>770</v>
      </c>
      <c r="J654" s="221"/>
      <c r="K654" s="221"/>
      <c r="L654" s="221"/>
      <c r="M654" s="221"/>
      <c r="N654" s="221"/>
      <c r="O654" s="221"/>
      <c r="P654" s="221" t="s">
        <v>375</v>
      </c>
      <c r="Q654" s="221" t="s">
        <v>376</v>
      </c>
      <c r="R654" s="221" t="s">
        <v>206</v>
      </c>
      <c r="S654" s="221" t="s">
        <v>360</v>
      </c>
      <c r="T654" s="221" t="s">
        <v>361</v>
      </c>
      <c r="U654" s="221" t="s">
        <v>158</v>
      </c>
      <c r="V654" s="221"/>
      <c r="W654" s="220" t="str">
        <f>CONCATENATE(X654,"-",Y654,"-",Z654,AA654,,AB654,"-",AC654)</f>
        <v>0-54-JDWC-1105</v>
      </c>
      <c r="X654" s="220">
        <v>0</v>
      </c>
      <c r="Y654" s="220">
        <v>54</v>
      </c>
      <c r="Z654" s="220" t="s">
        <v>302</v>
      </c>
      <c r="AA654" s="220" t="s">
        <v>313</v>
      </c>
      <c r="AB654" s="220"/>
      <c r="AC654" s="220" t="s">
        <v>771</v>
      </c>
      <c r="AD654" s="221"/>
      <c r="AE654" s="220" t="s">
        <v>181</v>
      </c>
      <c r="AF654" s="220" t="s">
        <v>194</v>
      </c>
      <c r="AG654" s="220" t="s">
        <v>165</v>
      </c>
      <c r="AH654" s="220" t="s">
        <v>156</v>
      </c>
      <c r="AI654" s="220" t="s">
        <v>771</v>
      </c>
      <c r="AJ654" s="221"/>
      <c r="AK654" s="221"/>
      <c r="AL654" s="221" t="s">
        <v>120</v>
      </c>
      <c r="AM654" s="221"/>
      <c r="AN654" s="221" t="s">
        <v>546</v>
      </c>
      <c r="AO654" s="221" t="str">
        <f>CONCATENATE("0055-",B654,"-",C654,"-","4",".",AE654,".",AF654,".",AG654,".",AH654,"-",AL654,".",AN654,"-",AI654)</f>
        <v>0055-CPC-GA1-4.4.0.00.CPC-ATH1.JH-1105</v>
      </c>
      <c r="AP654" s="221" t="str">
        <f>CONCATENATE("0055-",B654,"-",C654,"-","4",".",AE654,".",AF654,".",AG654,".",AH654,"-",AL654,"-",AN654,"-",AI654,"_",BD654,"_",U654)</f>
        <v>0055-CPC-GA1-4.4.0.00.CPC-ATH1-JH-1105_-_ER</v>
      </c>
      <c r="AQ654" s="222" t="s">
        <v>540</v>
      </c>
      <c r="AR654" s="222" t="s">
        <v>539</v>
      </c>
      <c r="AS654" s="222"/>
      <c r="AT654" s="222"/>
      <c r="AU654" s="222" t="s">
        <v>286</v>
      </c>
      <c r="AV654" s="222" t="s">
        <v>287</v>
      </c>
      <c r="AW654" s="222" t="str">
        <f>CONCATENATE(AQ654," ",AS654,CHAR(10),W654,CHAR(10),AU654)</f>
        <v>DCS AWS cabinet 
0-54-JDWC-1105
Passport</v>
      </c>
      <c r="AX654" s="222" t="str">
        <f>CONCATENATE(AR654," ",AT654,CHAR(10),W654,CHAR(10),AV654)</f>
        <v>Шкаф рабочих станций РСУ 
0-54-JDWC-1105
Паспорт</v>
      </c>
      <c r="AY654" s="167"/>
      <c r="AZ654" s="167" t="s">
        <v>490</v>
      </c>
      <c r="BA654" s="167" t="s">
        <v>489</v>
      </c>
      <c r="BB654" s="167" t="str">
        <f>IF(FW654&gt;0,"02",IF(FN654&gt;0,"01",IF(FE654&gt;0,"00",IF(EM654&gt;0,"G1",IF(ED654&gt;0,"F1",IF(DU654&gt;0,"E1",IF(DL654&gt;0,"D1",IF(DC654&gt;0,"C1",IF(CT654&gt;0,"B1",IF(BM654&gt;0,"A1","-"))))))))))</f>
        <v>-</v>
      </c>
      <c r="BC654" s="167" t="str">
        <f t="shared" si="664"/>
        <v>-</v>
      </c>
      <c r="BD654" s="167" t="str">
        <f t="shared" si="665"/>
        <v>-</v>
      </c>
      <c r="BE654" s="167"/>
      <c r="BF654" s="167"/>
      <c r="BG654" s="12"/>
      <c r="BH654" s="167"/>
      <c r="BI654" s="167"/>
      <c r="BJ654" s="193">
        <f>FB654-(28+15)</f>
        <v>44227</v>
      </c>
      <c r="BK654" s="193">
        <f ca="1">IF(BM654&gt;0,BL654,IF(BJ654&lt;TODAY(),WORKDAY(TODAY(),10),BJ654))</f>
        <v>44294</v>
      </c>
      <c r="BL654" s="193"/>
      <c r="BM654" s="167"/>
      <c r="BN654" s="167"/>
      <c r="BO654" s="167"/>
      <c r="BP654" s="167"/>
      <c r="BQ654" s="167"/>
      <c r="BR654" s="167"/>
      <c r="BS654" s="167"/>
      <c r="BT654" s="167"/>
      <c r="BU654" s="167"/>
      <c r="BV654" s="167"/>
      <c r="BW654" s="167"/>
      <c r="BX654" s="167"/>
      <c r="BY654" s="167"/>
      <c r="BZ654" s="167"/>
      <c r="CA654" s="167"/>
      <c r="CB654" s="167"/>
      <c r="CC654" s="167"/>
      <c r="CD654" s="167"/>
      <c r="CE654" s="167"/>
      <c r="CF654" s="167"/>
      <c r="CG654" s="167"/>
      <c r="CH654" s="167"/>
      <c r="CI654" s="167"/>
      <c r="CJ654" s="167"/>
      <c r="CK654" s="167"/>
      <c r="CL654" s="24">
        <f>WORKDAY(BJ654,20)</f>
        <v>44253</v>
      </c>
      <c r="CM654" s="24" t="str">
        <f>IF(BM654&gt;0,WORKDAY(BK654,10),"-")</f>
        <v>-</v>
      </c>
      <c r="CN654" s="193"/>
      <c r="CO654" s="117"/>
      <c r="CP654" s="196">
        <v>3</v>
      </c>
      <c r="CQ654" s="24">
        <f>WORKDAY(CL654,10)</f>
        <v>44267</v>
      </c>
      <c r="CR654" s="24" t="str">
        <f>IF(CO654&gt;0,WORKDAY(CM654,10),"-")</f>
        <v>-</v>
      </c>
      <c r="CS654" s="193"/>
      <c r="CT654" s="167"/>
      <c r="CU654" s="24" t="str">
        <f>IF(CT654&gt;0,WORKDAY(CQ654,10),"-")</f>
        <v>-</v>
      </c>
      <c r="CV654" s="24" t="str">
        <f>IF(CT654&gt;0,WORKDAY(CR654,10),"-")</f>
        <v>-</v>
      </c>
      <c r="CW654" s="193"/>
      <c r="CX654" s="167"/>
      <c r="CY654" s="196"/>
      <c r="CZ654" s="24" t="str">
        <f>IF(CX654&gt;0,WORKDAY(CU654,10),"-")</f>
        <v>-</v>
      </c>
      <c r="DA654" s="24" t="str">
        <f>IF(CX654&gt;0,WORKDAY(CV654,10),"-")</f>
        <v>-</v>
      </c>
      <c r="DB654" s="24"/>
      <c r="DC654" s="167"/>
      <c r="DD654" s="24" t="str">
        <f>IF(DC654&gt;0,WORKDAY(CZ654,10),"-")</f>
        <v>-</v>
      </c>
      <c r="DE654" s="24" t="str">
        <f>IF(DC654&gt;0,WORKDAY(DA654,10),"-")</f>
        <v>-</v>
      </c>
      <c r="DF654" s="167"/>
      <c r="DG654" s="167"/>
      <c r="DH654" s="193"/>
      <c r="DI654" s="24" t="str">
        <f>IF(DG654&gt;0,WORKDAY(DD654,10),"-")</f>
        <v>-</v>
      </c>
      <c r="DJ654" s="24" t="str">
        <f>IF(DG654&gt;0,WORKDAY(DE654,10),"-")</f>
        <v>-</v>
      </c>
      <c r="DK654" s="167"/>
      <c r="DL654" s="167"/>
      <c r="DM654" s="24" t="str">
        <f>IF(DL654&gt;0,WORKDAY(DI654,10),"-")</f>
        <v>-</v>
      </c>
      <c r="DN654" s="24" t="str">
        <f>IF(DL654&gt;0,WORKDAY(DJ654,10),"-")</f>
        <v>-</v>
      </c>
      <c r="DO654" s="167"/>
      <c r="DP654" s="167"/>
      <c r="DQ654" s="193"/>
      <c r="DR654" s="24" t="str">
        <f>IF(DP654&gt;0,WORKDAY(DM654,10),"-")</f>
        <v>-</v>
      </c>
      <c r="DS654" s="24" t="str">
        <f>IF(DP654&gt;0,WORKDAY(DN654,10),"-")</f>
        <v>-</v>
      </c>
      <c r="DT654" s="167"/>
      <c r="DU654" s="167"/>
      <c r="DV654" s="24" t="str">
        <f>IF(DU654&gt;0,WORKDAY(DR654,10),"-")</f>
        <v>-</v>
      </c>
      <c r="DW654" s="24" t="str">
        <f>IF(DU654&gt;0,WORKDAY(DS654,10),"-")</f>
        <v>-</v>
      </c>
      <c r="DX654" s="167"/>
      <c r="DY654" s="167"/>
      <c r="DZ654" s="193"/>
      <c r="EA654" s="24" t="str">
        <f>IF(DY654&gt;0,WORKDAY(DV654,10),"-")</f>
        <v>-</v>
      </c>
      <c r="EB654" s="24" t="str">
        <f>IF(DY654&gt;0,WORKDAY(DW654,10),"-")</f>
        <v>-</v>
      </c>
      <c r="EC654" s="167"/>
      <c r="ED654" s="167"/>
      <c r="EE654" s="24" t="str">
        <f>IF(ED654&gt;0,WORKDAY(EA654,10),"-")</f>
        <v>-</v>
      </c>
      <c r="EF654" s="24" t="str">
        <f>IF(ED654&gt;0,WORKDAY(EB654,10),"-")</f>
        <v>-</v>
      </c>
      <c r="EG654" s="167"/>
      <c r="EH654" s="167"/>
      <c r="EI654" s="193"/>
      <c r="EJ654" s="24" t="str">
        <f>IF(EH654&gt;0,WORKDAY(EE654,10),"-")</f>
        <v>-</v>
      </c>
      <c r="EK654" s="24" t="str">
        <f>IF(EH654&gt;0,WORKDAY(EF654,10),"-")</f>
        <v>-</v>
      </c>
      <c r="EL654" s="167"/>
      <c r="EM654" s="167"/>
      <c r="EN654" s="24" t="str">
        <f>IF(EM654&gt;0,WORKDAY(EJ654,10),"-")</f>
        <v>-</v>
      </c>
      <c r="EO654" s="24" t="str">
        <f>IF(EM654&gt;0,WORKDAY(EK654,10),"-")</f>
        <v>-</v>
      </c>
      <c r="EP654" s="167"/>
      <c r="EQ654" s="167"/>
      <c r="ER654" s="193"/>
      <c r="ES654" s="193"/>
      <c r="ET654" s="193"/>
      <c r="EU654" s="193"/>
      <c r="EV654" s="193"/>
      <c r="EW654" s="24"/>
      <c r="EX654" s="24"/>
      <c r="EY654" s="167"/>
      <c r="EZ654" s="167"/>
      <c r="FA654" s="193"/>
      <c r="FB654" s="24">
        <v>44270</v>
      </c>
      <c r="FC654" s="24">
        <f ca="1">IF(BK654&gt;0,IF(DC654&gt;0,WORKDAY(DB654,20),IF(CT654&gt;0,WORKDAY(CS654,30),IF(CO654&gt;0,WORKDAY(CN654,40),FB654))),"-")</f>
        <v>44270</v>
      </c>
      <c r="FD654" s="167"/>
      <c r="FE654" s="167"/>
      <c r="FF654" s="24" t="str">
        <f>IF(FE654&gt;0,WORKDAY(FB654,10),"-")</f>
        <v>-</v>
      </c>
      <c r="FG654" s="24" t="str">
        <f>IF(FE654&gt;0,WORKDAY(FC654,10),"-")</f>
        <v>-</v>
      </c>
      <c r="FH654" s="167"/>
      <c r="FI654" s="167"/>
      <c r="FJ654" s="196"/>
      <c r="FK654" s="24"/>
      <c r="FL654" s="24">
        <f>FK654</f>
        <v>0</v>
      </c>
      <c r="FM654" s="167"/>
      <c r="FN654" s="167"/>
      <c r="FO654" s="24" t="str">
        <f>IF(FN654&gt;0,WORKDAY(FK654,10),"-")</f>
        <v>-</v>
      </c>
      <c r="FP654" s="24" t="str">
        <f>IF(FN654&gt;0,WORKDAY(FL654,10),"-")</f>
        <v>-</v>
      </c>
      <c r="FQ654" s="167"/>
      <c r="FR654" s="167"/>
      <c r="FS654" s="193"/>
      <c r="FT654" s="24"/>
      <c r="FU654" s="24">
        <f>FT654</f>
        <v>0</v>
      </c>
      <c r="FV654" s="167"/>
      <c r="FW654" s="167"/>
      <c r="FX654" s="24" t="str">
        <f>IF(FW654&gt;0,WORKDAY(FT654,10),"-")</f>
        <v>-</v>
      </c>
      <c r="FY654" s="24" t="str">
        <f>IF(FW654&gt;0,WORKDAY(FU654,10),"-")</f>
        <v>-</v>
      </c>
      <c r="FZ654" s="167"/>
      <c r="GA654" s="167"/>
      <c r="GB654" s="193"/>
      <c r="GC654" s="193"/>
      <c r="GD654" s="193"/>
      <c r="GE654" s="193"/>
      <c r="GF654" s="193"/>
      <c r="GG654" s="193"/>
      <c r="GH654" s="193"/>
      <c r="GI654" s="193"/>
      <c r="GJ654" s="193"/>
      <c r="GK654" s="193"/>
      <c r="GL654" s="193"/>
      <c r="GM654" s="193"/>
      <c r="GN654" s="193"/>
      <c r="GO654" s="193"/>
      <c r="GP654" s="193"/>
      <c r="GQ654" s="193"/>
      <c r="GR654" s="193"/>
      <c r="GS654" s="193"/>
      <c r="GT654" s="193"/>
      <c r="GU654" s="193"/>
      <c r="GV654" s="193"/>
      <c r="GW654" s="193"/>
      <c r="GX654" s="193"/>
      <c r="GY654" s="193"/>
      <c r="GZ654" s="193"/>
      <c r="HA654" s="193"/>
      <c r="HB654" s="193"/>
      <c r="HC654" s="193"/>
      <c r="HD654" s="196">
        <f t="shared" ca="1" si="644"/>
        <v>1</v>
      </c>
      <c r="HE654" s="25">
        <f t="shared" si="639"/>
        <v>0</v>
      </c>
      <c r="HF654" s="25">
        <f t="shared" ca="1" si="645"/>
        <v>1.5197568389057751E-3</v>
      </c>
      <c r="HG654" s="25">
        <f t="shared" si="641"/>
        <v>0</v>
      </c>
      <c r="HH654" s="25">
        <f t="shared" ca="1" si="646"/>
        <v>2.012072434607646E-3</v>
      </c>
      <c r="HI654" s="25"/>
      <c r="HJ654" s="25"/>
      <c r="HK654" s="167"/>
      <c r="HL654" s="24" t="str">
        <f t="shared" ca="1" si="647"/>
        <v>-</v>
      </c>
      <c r="HM654" s="6"/>
      <c r="HO654" s="204" t="str">
        <f t="shared" si="648"/>
        <v>не выгружено A1</v>
      </c>
      <c r="HP654" s="204" t="str">
        <f t="shared" si="649"/>
        <v>не выгружено 00</v>
      </c>
      <c r="HQ654" s="182" t="str">
        <f t="shared" si="650"/>
        <v>не выгружено A1</v>
      </c>
      <c r="HR654" s="182" t="str">
        <f t="shared" si="651"/>
        <v>не выгружено A1</v>
      </c>
      <c r="HS654" s="182" t="b">
        <f t="shared" si="652"/>
        <v>0</v>
      </c>
      <c r="HT654" s="182" t="str">
        <f t="shared" si="653"/>
        <v>не выгружено A1</v>
      </c>
      <c r="HU654" s="182" t="str">
        <f t="shared" si="654"/>
        <v>не выгружено A1</v>
      </c>
      <c r="HV654" s="191" t="str">
        <f t="shared" si="655"/>
        <v>не выгружено A1</v>
      </c>
      <c r="HW654" s="184" t="str">
        <f t="shared" si="656"/>
        <v>не выгружено A1</v>
      </c>
      <c r="HX654" s="191" t="str">
        <f t="shared" si="657"/>
        <v>не выгружено A1</v>
      </c>
      <c r="HY654" s="183"/>
      <c r="HZ654" s="182" t="str">
        <f t="shared" si="658"/>
        <v>не выгружено</v>
      </c>
      <c r="IA654" s="182" t="str">
        <f t="shared" si="659"/>
        <v>A1</v>
      </c>
      <c r="IB654" s="182" t="str">
        <f t="shared" si="660"/>
        <v>не выгружено</v>
      </c>
      <c r="IC654" s="182" t="str">
        <f t="shared" si="661"/>
        <v>A1</v>
      </c>
      <c r="ID654" s="182" t="str">
        <f t="shared" si="662"/>
        <v>A1</v>
      </c>
      <c r="IE654" s="185" t="str">
        <f t="shared" si="663"/>
        <v>выгрузить A1</v>
      </c>
      <c r="IF654" s="182" t="s">
        <v>705</v>
      </c>
      <c r="IG654" s="204">
        <v>1</v>
      </c>
    </row>
    <row r="655" spans="1:289" s="87" customFormat="1" ht="15" hidden="1" customHeight="1">
      <c r="A655" s="17"/>
      <c r="B655" s="20"/>
      <c r="C655" s="20"/>
      <c r="D655" s="18"/>
      <c r="E655" s="18"/>
      <c r="F655" s="18"/>
      <c r="G655" s="18"/>
      <c r="H655" s="18"/>
      <c r="I655" s="18"/>
      <c r="J655" s="18"/>
      <c r="K655" s="18"/>
      <c r="L655" s="18"/>
      <c r="M655" s="18"/>
      <c r="N655" s="18"/>
      <c r="O655" s="18"/>
      <c r="P655" s="18"/>
      <c r="Q655" s="18"/>
      <c r="R655" s="18"/>
      <c r="S655" s="18"/>
      <c r="T655" s="18"/>
      <c r="U655" s="18"/>
      <c r="V655" s="18"/>
      <c r="W655" s="20"/>
      <c r="X655" s="20"/>
      <c r="Y655" s="20"/>
      <c r="Z655" s="20"/>
      <c r="AA655" s="20"/>
      <c r="AB655" s="20"/>
      <c r="AC655" s="20"/>
      <c r="AD655" s="18"/>
      <c r="AE655" s="20"/>
      <c r="AF655" s="20"/>
      <c r="AG655" s="20"/>
      <c r="AH655" s="20"/>
      <c r="AI655" s="20"/>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71"/>
      <c r="BO655" s="171"/>
      <c r="BP655" s="171"/>
      <c r="BQ655" s="171"/>
      <c r="BR655" s="161"/>
      <c r="BS655" s="161"/>
      <c r="BT655" s="161"/>
      <c r="BU655" s="161"/>
      <c r="BV655" s="161"/>
      <c r="BW655" s="151"/>
      <c r="BX655" s="151"/>
      <c r="BY655" s="151"/>
      <c r="BZ655" s="151"/>
      <c r="CA655" s="151"/>
      <c r="CB655" s="129"/>
      <c r="CC655" s="129"/>
      <c r="CD655" s="129"/>
      <c r="CE655" s="129"/>
      <c r="CF655" s="129"/>
      <c r="CG655" s="129"/>
      <c r="CH655" s="129"/>
      <c r="CI655" s="129"/>
      <c r="CJ655" s="129"/>
      <c r="CK655" s="129"/>
      <c r="CL655" s="18"/>
      <c r="CM655" s="18"/>
      <c r="CN655" s="18"/>
      <c r="CO655" s="118"/>
      <c r="CP655" s="48"/>
      <c r="CQ655" s="18"/>
      <c r="CR655" s="18"/>
      <c r="CS655" s="18"/>
      <c r="CT655" s="18"/>
      <c r="CU655" s="18"/>
      <c r="CV655" s="18"/>
      <c r="CW655" s="18"/>
      <c r="CX655" s="18"/>
      <c r="CY655" s="34"/>
      <c r="CZ655" s="18"/>
      <c r="DA655" s="18"/>
      <c r="DB655" s="18"/>
      <c r="DC655" s="18"/>
      <c r="DD655" s="18"/>
      <c r="DE655" s="18"/>
      <c r="DF655" s="18"/>
      <c r="DG655" s="18"/>
      <c r="DH655" s="45"/>
      <c r="DI655" s="18"/>
      <c r="DJ655" s="18"/>
      <c r="DK655" s="18"/>
      <c r="DL655" s="18"/>
      <c r="DM655" s="18"/>
      <c r="DN655" s="18"/>
      <c r="DO655" s="18"/>
      <c r="DP655" s="18"/>
      <c r="DQ655" s="45"/>
      <c r="DR655" s="18"/>
      <c r="DS655" s="18"/>
      <c r="DT655" s="18"/>
      <c r="DU655" s="18"/>
      <c r="DV655" s="18"/>
      <c r="DW655" s="18"/>
      <c r="DX655" s="18"/>
      <c r="DY655" s="18"/>
      <c r="DZ655" s="45"/>
      <c r="EA655" s="18"/>
      <c r="EB655" s="18"/>
      <c r="EC655" s="18"/>
      <c r="ED655" s="18"/>
      <c r="EE655" s="18"/>
      <c r="EF655" s="18"/>
      <c r="EG655" s="18"/>
      <c r="EH655" s="18"/>
      <c r="EI655" s="45"/>
      <c r="EJ655" s="18"/>
      <c r="EK655" s="18"/>
      <c r="EL655" s="18"/>
      <c r="EM655" s="18"/>
      <c r="EN655" s="18"/>
      <c r="EO655" s="18"/>
      <c r="EP655" s="18"/>
      <c r="EQ655" s="18"/>
      <c r="ER655" s="45"/>
      <c r="ES655" s="110"/>
      <c r="ET655" s="110"/>
      <c r="EU655" s="110"/>
      <c r="EV655" s="110"/>
      <c r="EW655" s="192"/>
      <c r="EX655" s="192"/>
      <c r="EY655" s="192"/>
      <c r="EZ655" s="192"/>
      <c r="FA655" s="199"/>
      <c r="FB655" s="18"/>
      <c r="FC655" s="18"/>
      <c r="FD655" s="18"/>
      <c r="FE655" s="18"/>
      <c r="FF655" s="18"/>
      <c r="FG655" s="18"/>
      <c r="FH655" s="18"/>
      <c r="FI655" s="18"/>
      <c r="FJ655" s="34"/>
      <c r="FK655" s="18"/>
      <c r="FL655" s="18"/>
      <c r="FM655" s="18"/>
      <c r="FN655" s="18"/>
      <c r="FO655" s="18"/>
      <c r="FP655" s="18"/>
      <c r="FQ655" s="18"/>
      <c r="FR655" s="18"/>
      <c r="FS655" s="45"/>
      <c r="FT655" s="18"/>
      <c r="FU655" s="18"/>
      <c r="FV655" s="18"/>
      <c r="FW655" s="18"/>
      <c r="FX655" s="18"/>
      <c r="FY655" s="18"/>
      <c r="FZ655" s="18"/>
      <c r="GA655" s="18"/>
      <c r="GB655" s="45"/>
      <c r="GC655" s="110"/>
      <c r="GD655" s="110"/>
      <c r="GE655" s="110"/>
      <c r="GF655" s="110"/>
      <c r="GG655" s="110"/>
      <c r="GH655" s="110"/>
      <c r="GI655" s="110"/>
      <c r="GJ655" s="110"/>
      <c r="GK655" s="110"/>
      <c r="GL655" s="110"/>
      <c r="GM655" s="110"/>
      <c r="GN655" s="110"/>
      <c r="GO655" s="110"/>
      <c r="GP655" s="110"/>
      <c r="GQ655" s="110"/>
      <c r="GR655" s="110"/>
      <c r="GS655" s="110"/>
      <c r="GT655" s="110"/>
      <c r="GU655" s="110"/>
      <c r="GV655" s="110"/>
      <c r="GW655" s="110"/>
      <c r="GX655" s="110"/>
      <c r="GY655" s="45"/>
      <c r="GZ655" s="199"/>
      <c r="HA655" s="110"/>
      <c r="HB655" s="110"/>
      <c r="HC655" s="110"/>
      <c r="HD655" s="34">
        <f t="shared" si="603"/>
        <v>0</v>
      </c>
      <c r="HE655" s="25">
        <f t="shared" si="639"/>
        <v>0</v>
      </c>
      <c r="HF655" s="25">
        <f t="shared" si="640"/>
        <v>0</v>
      </c>
      <c r="HG655" s="25">
        <f t="shared" si="641"/>
        <v>0</v>
      </c>
      <c r="HH655" s="25">
        <f t="shared" si="642"/>
        <v>0</v>
      </c>
      <c r="HI655" s="25"/>
      <c r="HJ655" s="18"/>
      <c r="HK655" s="18"/>
      <c r="HL655" s="24" t="str">
        <f t="shared" si="643"/>
        <v>-</v>
      </c>
      <c r="HM655" s="107"/>
      <c r="HN655" s="85"/>
      <c r="HO655" s="204" t="str">
        <f t="shared" si="604"/>
        <v>---/---</v>
      </c>
      <c r="HP655" s="204" t="str">
        <f t="shared" si="605"/>
        <v>---/---</v>
      </c>
      <c r="HQ655" s="182" t="str">
        <f t="shared" si="606"/>
        <v>---/---</v>
      </c>
      <c r="HR655" s="182" t="str">
        <f t="shared" si="607"/>
        <v>---/---</v>
      </c>
      <c r="HS655" s="182" t="b">
        <f t="shared" si="608"/>
        <v>0</v>
      </c>
      <c r="HT655" s="182" t="str">
        <f t="shared" si="609"/>
        <v>---/---</v>
      </c>
      <c r="HU655" s="182" t="str">
        <f t="shared" si="610"/>
        <v>---/---</v>
      </c>
      <c r="HV655" s="191" t="str">
        <f t="shared" si="611"/>
        <v>---/---</v>
      </c>
      <c r="HW655" s="184" t="str">
        <f t="shared" si="612"/>
        <v>---/---</v>
      </c>
      <c r="HX655" s="191" t="str">
        <f t="shared" si="613"/>
        <v>---/---</v>
      </c>
      <c r="HY655" s="183"/>
      <c r="HZ655" s="182" t="str">
        <f t="shared" si="614"/>
        <v>---/---</v>
      </c>
      <c r="IA655" s="182" t="str">
        <f t="shared" si="615"/>
        <v>---/---</v>
      </c>
      <c r="IB655" s="182" t="str">
        <f t="shared" si="616"/>
        <v>---/---</v>
      </c>
      <c r="IC655" s="182" t="str">
        <f t="shared" si="617"/>
        <v>---/---</v>
      </c>
      <c r="ID655" s="182" t="str">
        <f t="shared" si="618"/>
        <v>---/---</v>
      </c>
      <c r="IE655" s="185" t="str">
        <f t="shared" si="619"/>
        <v>---/---</v>
      </c>
      <c r="IF655" s="135" t="s">
        <v>717</v>
      </c>
      <c r="IG655" s="181">
        <v>1</v>
      </c>
      <c r="IH655" s="85"/>
      <c r="II655" s="85"/>
      <c r="IJ655" s="85"/>
      <c r="IK655" s="85"/>
      <c r="IL655" s="85"/>
      <c r="IM655" s="85"/>
      <c r="IN655" s="85"/>
      <c r="IO655" s="85"/>
      <c r="IP655" s="85"/>
      <c r="IQ655" s="85"/>
      <c r="IR655" s="85"/>
      <c r="IS655" s="85"/>
      <c r="IT655" s="85"/>
      <c r="IU655" s="85"/>
      <c r="IV655" s="85"/>
      <c r="IW655" s="85"/>
      <c r="IX655" s="85"/>
      <c r="IY655" s="85"/>
      <c r="IZ655" s="85"/>
      <c r="JA655" s="85"/>
      <c r="JB655" s="85"/>
      <c r="JC655" s="85"/>
      <c r="JD655" s="85"/>
      <c r="JE655" s="85"/>
      <c r="JF655" s="85"/>
      <c r="JG655" s="85"/>
      <c r="JH655" s="85"/>
      <c r="JI655" s="85"/>
      <c r="JJ655" s="85"/>
      <c r="JK655" s="85"/>
      <c r="JL655" s="85"/>
      <c r="JM655" s="85"/>
      <c r="JN655" s="85"/>
      <c r="JO655" s="85"/>
      <c r="JP655" s="85"/>
      <c r="JQ655" s="85"/>
      <c r="JR655" s="85"/>
      <c r="JS655" s="85"/>
      <c r="JT655" s="85"/>
      <c r="JU655" s="85"/>
      <c r="JV655" s="85"/>
      <c r="JW655" s="85"/>
      <c r="JX655" s="85"/>
      <c r="JY655" s="85"/>
      <c r="JZ655" s="85"/>
      <c r="KA655" s="85"/>
      <c r="KB655" s="85"/>
      <c r="KC655" s="85"/>
    </row>
    <row r="656" spans="1:289" s="57" customFormat="1" ht="42.75" hidden="1" customHeight="1">
      <c r="A656" s="6"/>
      <c r="B656" s="19" t="s">
        <v>156</v>
      </c>
      <c r="C656" s="19" t="s">
        <v>157</v>
      </c>
      <c r="D656" s="5"/>
      <c r="E656" s="5"/>
      <c r="F656" s="5"/>
      <c r="G656" s="5"/>
      <c r="H656" s="5" t="s">
        <v>727</v>
      </c>
      <c r="I656" s="5" t="s">
        <v>736</v>
      </c>
      <c r="J656" s="5"/>
      <c r="K656" s="5"/>
      <c r="L656" s="5"/>
      <c r="M656" s="5"/>
      <c r="N656" s="5"/>
      <c r="O656" s="5"/>
      <c r="P656" s="5" t="s">
        <v>375</v>
      </c>
      <c r="Q656" s="5" t="s">
        <v>376</v>
      </c>
      <c r="R656" s="5" t="s">
        <v>209</v>
      </c>
      <c r="S656" s="5" t="s">
        <v>543</v>
      </c>
      <c r="T656" s="5" t="s">
        <v>370</v>
      </c>
      <c r="U656" s="5" t="s">
        <v>158</v>
      </c>
      <c r="V656" s="5"/>
      <c r="W656" s="19" t="str">
        <f>CONCATENATE(X656,"-",Y656,"-",Z656,AA656,,AB656,"-",AC656)</f>
        <v>0-54-JSCP-5101</v>
      </c>
      <c r="X656" s="19">
        <v>0</v>
      </c>
      <c r="Y656" s="19">
        <v>54</v>
      </c>
      <c r="Z656" s="19" t="s">
        <v>309</v>
      </c>
      <c r="AA656" s="19" t="s">
        <v>314</v>
      </c>
      <c r="AB656" s="19"/>
      <c r="AC656" s="19" t="s">
        <v>772</v>
      </c>
      <c r="AD656" s="5"/>
      <c r="AE656" s="19">
        <v>4</v>
      </c>
      <c r="AF656" s="19" t="s">
        <v>180</v>
      </c>
      <c r="AG656" s="19" t="s">
        <v>184</v>
      </c>
      <c r="AH656" s="19">
        <v>522</v>
      </c>
      <c r="AI656" s="19" t="s">
        <v>223</v>
      </c>
      <c r="AJ656" s="5"/>
      <c r="AK656" s="5"/>
      <c r="AL656" s="5" t="s">
        <v>121</v>
      </c>
      <c r="AM656" s="5"/>
      <c r="AN656" s="5" t="s">
        <v>167</v>
      </c>
      <c r="AO656" s="5" t="str">
        <f>CONCATENATE("0055-",B656,"-",C656,"-","4",".",AE656,".",AF656,".",AG656,".",AH656,"-",AL656,".",AN656,"-",AI656)</f>
        <v>0055-CPC-GA1-4.4.3.11.522-ATH2.RD-0007</v>
      </c>
      <c r="AP656" s="5" t="str">
        <f>CONCATENATE("0055-",B656,"-",C656,"-","4",".",AE656,".",AF656,".",AG656,".",AH656,"-",AL656,"-",AN656,"-",AI656,"_",BD656,"_",U656)</f>
        <v>0055-CPC-GA1-4.4.3.11.522-ATH2-RD-0007_-_ER</v>
      </c>
      <c r="AQ656" s="13" t="s">
        <v>328</v>
      </c>
      <c r="AR656" s="13" t="s">
        <v>679</v>
      </c>
      <c r="AS656" s="13"/>
      <c r="AT656" s="13"/>
      <c r="AU656" s="13" t="s">
        <v>318</v>
      </c>
      <c r="AV656" s="13" t="s">
        <v>333</v>
      </c>
      <c r="AW656" s="13" t="str">
        <f>CONCATENATE(AQ656," ",AS656,CHAR(10),W656,CHAR(10),AU656)</f>
        <v>ESD matrix panel 
0-54-JSCP-5101
List of drawings</v>
      </c>
      <c r="AX656" s="13" t="str">
        <f>CONCATENATE(AR656," ",AT656,CHAR(10),W656,CHAR(10),AV656)</f>
        <v>Пульт экстренного останова ПАЗ 
0-54-JSCP-5101
Ведомость документов</v>
      </c>
      <c r="AY656" s="5"/>
      <c r="AZ656" s="5" t="s">
        <v>490</v>
      </c>
      <c r="BA656" s="5" t="s">
        <v>489</v>
      </c>
      <c r="BB656" s="5" t="str">
        <f>IF(FW656&gt;0,"02",IF(FN656&gt;0,"01",IF(FE656&gt;0,"00",IF(EM656&gt;0,"G1",IF(ED656&gt;0,"F1",IF(DU656&gt;0,"E1",IF(DL656&gt;0,"D1",IF(DC656&gt;0,"C1",IF(CT656&gt;0,"B1",IF(BM656&gt;0,"A1","-"))))))))))</f>
        <v>-</v>
      </c>
      <c r="BC656" s="167" t="str">
        <f t="shared" ref="BC656:BC660" si="668">IF(OR(BB656="A1",BB656="B1",BB656="C1",BB656="D1",BB656="E1",BB656="F1",BB656="G1",BB656="H1"),"IFR",IF(OR(BB656="00",BB656="01",BB656="02",BB656="03",BB656="04",BB656="05"),"IFU","-"))</f>
        <v>-</v>
      </c>
      <c r="BD656" s="5" t="str">
        <f t="shared" ref="BD656:BD660" si="669">BB656</f>
        <v>-</v>
      </c>
      <c r="BE656" s="5"/>
      <c r="BF656" s="5"/>
      <c r="BG656" s="12"/>
      <c r="BH656" s="5"/>
      <c r="BI656" s="5"/>
      <c r="BJ656" s="54">
        <f>FB656-(28+15)</f>
        <v>44212</v>
      </c>
      <c r="BK656" s="54">
        <f ca="1">IF(BM656&gt;0,BL656,IF(BJ656&lt;TODAY(),WORKDAY(TODAY(),10),BJ656))</f>
        <v>44294</v>
      </c>
      <c r="BL656" s="54"/>
      <c r="BM656" s="5"/>
      <c r="BN656" s="167"/>
      <c r="BO656" s="167"/>
      <c r="BP656" s="167"/>
      <c r="BQ656" s="167"/>
      <c r="BR656" s="157"/>
      <c r="BS656" s="157"/>
      <c r="BT656" s="157"/>
      <c r="BU656" s="157"/>
      <c r="BV656" s="157"/>
      <c r="BW656" s="147"/>
      <c r="BX656" s="147"/>
      <c r="BY656" s="147"/>
      <c r="BZ656" s="147"/>
      <c r="CA656" s="147"/>
      <c r="CB656" s="125"/>
      <c r="CC656" s="125"/>
      <c r="CD656" s="125"/>
      <c r="CE656" s="125"/>
      <c r="CF656" s="125"/>
      <c r="CG656" s="125"/>
      <c r="CH656" s="125"/>
      <c r="CI656" s="125"/>
      <c r="CJ656" s="125"/>
      <c r="CK656" s="125"/>
      <c r="CL656" s="24">
        <f>WORKDAY(BJ656,20)</f>
        <v>44239</v>
      </c>
      <c r="CM656" s="24" t="str">
        <f>IF(BM656&gt;0,WORKDAY(BK656,10),"-")</f>
        <v>-</v>
      </c>
      <c r="CN656" s="54"/>
      <c r="CO656" s="117"/>
      <c r="CP656" s="175"/>
      <c r="CQ656" s="24">
        <f>WORKDAY(CL656,10)</f>
        <v>44253</v>
      </c>
      <c r="CR656" s="24" t="str">
        <f>IF(CO656&gt;0,WORKDAY(CM656,10),"-")</f>
        <v>-</v>
      </c>
      <c r="CS656" s="54"/>
      <c r="CT656" s="5"/>
      <c r="CU656" s="24" t="str">
        <f>IF(CT656&gt;0,WORKDAY(CQ656,10),"-")</f>
        <v>-</v>
      </c>
      <c r="CV656" s="24" t="str">
        <f>IF(CT656&gt;0,WORKDAY(CR656,10),"-")</f>
        <v>-</v>
      </c>
      <c r="CW656" s="54"/>
      <c r="CX656" s="5"/>
      <c r="CY656" s="34"/>
      <c r="CZ656" s="24" t="str">
        <f>IF(CX656&gt;0,WORKDAY(CU656,10),"-")</f>
        <v>-</v>
      </c>
      <c r="DA656" s="24" t="str">
        <f>IF(CX656&gt;0,WORKDAY(CV656,10),"-")</f>
        <v>-</v>
      </c>
      <c r="DB656" s="24"/>
      <c r="DC656" s="5"/>
      <c r="DD656" s="24" t="str">
        <f>IF(DC656&gt;0,WORKDAY(CZ656,10),"-")</f>
        <v>-</v>
      </c>
      <c r="DE656" s="24" t="str">
        <f>IF(DC656&gt;0,WORKDAY(DA656,10),"-")</f>
        <v>-</v>
      </c>
      <c r="DF656" s="5"/>
      <c r="DG656" s="5"/>
      <c r="DH656" s="54"/>
      <c r="DI656" s="24" t="str">
        <f>IF(DG656&gt;0,WORKDAY(DD656,10),"-")</f>
        <v>-</v>
      </c>
      <c r="DJ656" s="24" t="str">
        <f>IF(DG656&gt;0,WORKDAY(DE656,10),"-")</f>
        <v>-</v>
      </c>
      <c r="DK656" s="5"/>
      <c r="DL656" s="5"/>
      <c r="DM656" s="24" t="str">
        <f>IF(DL656&gt;0,WORKDAY(DI656,10),"-")</f>
        <v>-</v>
      </c>
      <c r="DN656" s="24" t="str">
        <f>IF(DL656&gt;0,WORKDAY(DJ656,10),"-")</f>
        <v>-</v>
      </c>
      <c r="DO656" s="5"/>
      <c r="DP656" s="5"/>
      <c r="DQ656" s="54"/>
      <c r="DR656" s="24" t="str">
        <f>IF(DP656&gt;0,WORKDAY(DM656,10),"-")</f>
        <v>-</v>
      </c>
      <c r="DS656" s="24" t="str">
        <f>IF(DP656&gt;0,WORKDAY(DN656,10),"-")</f>
        <v>-</v>
      </c>
      <c r="DT656" s="5"/>
      <c r="DU656" s="5"/>
      <c r="DV656" s="24" t="str">
        <f>IF(DU656&gt;0,WORKDAY(DR656,10),"-")</f>
        <v>-</v>
      </c>
      <c r="DW656" s="24" t="str">
        <f>IF(DU656&gt;0,WORKDAY(DS656,10),"-")</f>
        <v>-</v>
      </c>
      <c r="DX656" s="5"/>
      <c r="DY656" s="5"/>
      <c r="DZ656" s="54"/>
      <c r="EA656" s="24" t="str">
        <f>IF(DY656&gt;0,WORKDAY(DV656,10),"-")</f>
        <v>-</v>
      </c>
      <c r="EB656" s="24" t="str">
        <f>IF(DY656&gt;0,WORKDAY(DW656,10),"-")</f>
        <v>-</v>
      </c>
      <c r="EC656" s="5"/>
      <c r="ED656" s="5"/>
      <c r="EE656" s="24" t="str">
        <f>IF(ED656&gt;0,WORKDAY(EA656,10),"-")</f>
        <v>-</v>
      </c>
      <c r="EF656" s="24" t="str">
        <f>IF(ED656&gt;0,WORKDAY(EB656,10),"-")</f>
        <v>-</v>
      </c>
      <c r="EG656" s="5"/>
      <c r="EH656" s="5"/>
      <c r="EI656" s="54"/>
      <c r="EJ656" s="24" t="str">
        <f>IF(EH656&gt;0,WORKDAY(EE656,10),"-")</f>
        <v>-</v>
      </c>
      <c r="EK656" s="24" t="str">
        <f>IF(EH656&gt;0,WORKDAY(EF656,10),"-")</f>
        <v>-</v>
      </c>
      <c r="EL656" s="5"/>
      <c r="EM656" s="5"/>
      <c r="EN656" s="24" t="str">
        <f>IF(EM656&gt;0,WORKDAY(EJ656,10),"-")</f>
        <v>-</v>
      </c>
      <c r="EO656" s="24" t="str">
        <f>IF(EM656&gt;0,WORKDAY(EK656,10),"-")</f>
        <v>-</v>
      </c>
      <c r="EP656" s="5"/>
      <c r="EQ656" s="5"/>
      <c r="ER656" s="54"/>
      <c r="ES656" s="54"/>
      <c r="ET656" s="54"/>
      <c r="EU656" s="54"/>
      <c r="EV656" s="54"/>
      <c r="EW656" s="24"/>
      <c r="EX656" s="24"/>
      <c r="EY656" s="167"/>
      <c r="EZ656" s="167"/>
      <c r="FA656" s="193"/>
      <c r="FB656" s="24">
        <v>44255</v>
      </c>
      <c r="FC656" s="24">
        <f ca="1">IF(BK656&gt;0,IF(DC656&gt;0,WORKDAY(DB656,20),IF(CT656&gt;0,WORKDAY(CS656,30),IF(CO656&gt;0,WORKDAY(CN656,40),FB656))),"-")</f>
        <v>44255</v>
      </c>
      <c r="FD656" s="5"/>
      <c r="FE656" s="5"/>
      <c r="FF656" s="24" t="str">
        <f>IF(FE656&gt;0,WORKDAY(FB656,10),"-")</f>
        <v>-</v>
      </c>
      <c r="FG656" s="24" t="str">
        <f>IF(FE656&gt;0,WORKDAY(FC656,10),"-")</f>
        <v>-</v>
      </c>
      <c r="FH656" s="5"/>
      <c r="FI656" s="5"/>
      <c r="FJ656" s="34"/>
      <c r="FK656" s="24">
        <f t="shared" ref="FK656:FK658" si="670">WORKDAY(FB656,20)</f>
        <v>44281</v>
      </c>
      <c r="FL656" s="24">
        <f>FK656</f>
        <v>44281</v>
      </c>
      <c r="FM656" s="5"/>
      <c r="FN656" s="5"/>
      <c r="FO656" s="24" t="str">
        <f>IF(FN656&gt;0,WORKDAY(FK656,10),"-")</f>
        <v>-</v>
      </c>
      <c r="FP656" s="24" t="str">
        <f>IF(FN656&gt;0,WORKDAY(FL656,10),"-")</f>
        <v>-</v>
      </c>
      <c r="FQ656" s="5"/>
      <c r="FR656" s="5"/>
      <c r="FS656" s="54"/>
      <c r="FT656" s="24">
        <f t="shared" ref="FT656:FT658" si="671">WORKDAY(FK656,20)</f>
        <v>44309</v>
      </c>
      <c r="FU656" s="24">
        <f>FT656</f>
        <v>44309</v>
      </c>
      <c r="FV656" s="5"/>
      <c r="FW656" s="5"/>
      <c r="FX656" s="24" t="str">
        <f>IF(FW656&gt;0,WORKDAY(FT656,10),"-")</f>
        <v>-</v>
      </c>
      <c r="FY656" s="24" t="str">
        <f>IF(FW656&gt;0,WORKDAY(FU656,10),"-")</f>
        <v>-</v>
      </c>
      <c r="FZ656" s="5"/>
      <c r="GA656" s="5"/>
      <c r="GB656" s="54"/>
      <c r="GC656" s="54"/>
      <c r="GD656" s="54"/>
      <c r="GE656" s="54"/>
      <c r="GF656" s="54"/>
      <c r="GG656" s="54"/>
      <c r="GH656" s="54"/>
      <c r="GI656" s="54"/>
      <c r="GJ656" s="54"/>
      <c r="GK656" s="54"/>
      <c r="GL656" s="54"/>
      <c r="GM656" s="54"/>
      <c r="GN656" s="54"/>
      <c r="GO656" s="54"/>
      <c r="GP656" s="54"/>
      <c r="GQ656" s="54"/>
      <c r="GR656" s="54"/>
      <c r="GS656" s="54"/>
      <c r="GT656" s="54"/>
      <c r="GU656" s="54"/>
      <c r="GV656" s="54"/>
      <c r="GW656" s="54"/>
      <c r="GX656" s="54"/>
      <c r="GY656" s="54"/>
      <c r="GZ656" s="193"/>
      <c r="HA656" s="54"/>
      <c r="HB656" s="54"/>
      <c r="HC656" s="54"/>
      <c r="HD656" s="34">
        <f t="shared" ca="1" si="603"/>
        <v>1</v>
      </c>
      <c r="HE656" s="25">
        <f t="shared" si="639"/>
        <v>0</v>
      </c>
      <c r="HF656" s="25">
        <f t="shared" ca="1" si="640"/>
        <v>1.5197568389057751E-3</v>
      </c>
      <c r="HG656" s="25">
        <f t="shared" si="641"/>
        <v>0</v>
      </c>
      <c r="HH656" s="25">
        <f t="shared" ca="1" si="642"/>
        <v>2.012072434607646E-3</v>
      </c>
      <c r="HI656" s="25"/>
      <c r="HJ656" s="25"/>
      <c r="HK656" s="5"/>
      <c r="HL656" s="24" t="str">
        <f t="shared" ca="1" si="643"/>
        <v>-</v>
      </c>
      <c r="HM656" s="6"/>
      <c r="HO656" s="204" t="str">
        <f t="shared" si="604"/>
        <v>не выгружено A1</v>
      </c>
      <c r="HP656" s="204" t="str">
        <f t="shared" si="605"/>
        <v>не выгружено 00</v>
      </c>
      <c r="HQ656" s="182" t="str">
        <f t="shared" si="606"/>
        <v>не выгружено A1</v>
      </c>
      <c r="HR656" s="182" t="str">
        <f t="shared" si="607"/>
        <v>не выгружено A1</v>
      </c>
      <c r="HS656" s="182" t="b">
        <f t="shared" si="608"/>
        <v>0</v>
      </c>
      <c r="HT656" s="182" t="str">
        <f t="shared" si="609"/>
        <v>не выгружено A1</v>
      </c>
      <c r="HU656" s="182" t="str">
        <f t="shared" si="610"/>
        <v>не выгружено A1</v>
      </c>
      <c r="HV656" s="191" t="str">
        <f t="shared" si="611"/>
        <v>не выгружено A1</v>
      </c>
      <c r="HW656" s="184" t="str">
        <f t="shared" si="612"/>
        <v>не выгружено A1</v>
      </c>
      <c r="HX656" s="191" t="str">
        <f t="shared" si="613"/>
        <v>не выгружено A1</v>
      </c>
      <c r="HY656" s="183"/>
      <c r="HZ656" s="182" t="str">
        <f t="shared" si="614"/>
        <v>не выгружено</v>
      </c>
      <c r="IA656" s="182" t="str">
        <f t="shared" si="615"/>
        <v>A1</v>
      </c>
      <c r="IB656" s="182" t="str">
        <f t="shared" si="616"/>
        <v>не выгружено</v>
      </c>
      <c r="IC656" s="182" t="str">
        <f t="shared" si="617"/>
        <v>A1</v>
      </c>
      <c r="ID656" s="182" t="str">
        <f t="shared" si="618"/>
        <v>A1</v>
      </c>
      <c r="IE656" s="185" t="str">
        <f t="shared" si="619"/>
        <v>выгрузить A1</v>
      </c>
      <c r="IF656" s="135" t="s">
        <v>705</v>
      </c>
      <c r="IG656" s="181">
        <v>1</v>
      </c>
    </row>
    <row r="657" spans="1:332" s="57" customFormat="1" ht="42.75" hidden="1" customHeight="1">
      <c r="A657" s="6"/>
      <c r="B657" s="19" t="s">
        <v>156</v>
      </c>
      <c r="C657" s="19" t="s">
        <v>157</v>
      </c>
      <c r="D657" s="5"/>
      <c r="E657" s="5"/>
      <c r="F657" s="5"/>
      <c r="G657" s="5"/>
      <c r="H657" s="5" t="s">
        <v>727</v>
      </c>
      <c r="I657" s="5" t="s">
        <v>736</v>
      </c>
      <c r="J657" s="5"/>
      <c r="K657" s="5"/>
      <c r="L657" s="5"/>
      <c r="M657" s="5"/>
      <c r="N657" s="5"/>
      <c r="O657" s="5"/>
      <c r="P657" s="5" t="s">
        <v>375</v>
      </c>
      <c r="Q657" s="5" t="s">
        <v>376</v>
      </c>
      <c r="R657" s="5" t="s">
        <v>209</v>
      </c>
      <c r="S657" s="5" t="s">
        <v>543</v>
      </c>
      <c r="T657" s="5" t="s">
        <v>370</v>
      </c>
      <c r="U657" s="5" t="s">
        <v>158</v>
      </c>
      <c r="V657" s="5"/>
      <c r="W657" s="19" t="str">
        <f>CONCATENATE(X657,"-",Y657,"-",Z657,AA657,,AB657,"-",AC657)</f>
        <v>0-54-JSCP-5101</v>
      </c>
      <c r="X657" s="19">
        <v>0</v>
      </c>
      <c r="Y657" s="19">
        <v>54</v>
      </c>
      <c r="Z657" s="19" t="s">
        <v>309</v>
      </c>
      <c r="AA657" s="19" t="s">
        <v>314</v>
      </c>
      <c r="AB657" s="19"/>
      <c r="AC657" s="19" t="s">
        <v>772</v>
      </c>
      <c r="AD657" s="5"/>
      <c r="AE657" s="19">
        <v>4</v>
      </c>
      <c r="AF657" s="19" t="s">
        <v>180</v>
      </c>
      <c r="AG657" s="19" t="s">
        <v>184</v>
      </c>
      <c r="AH657" s="19">
        <v>522</v>
      </c>
      <c r="AI657" s="19" t="s">
        <v>223</v>
      </c>
      <c r="AJ657" s="5"/>
      <c r="AK657" s="5"/>
      <c r="AL657" s="5" t="s">
        <v>121</v>
      </c>
      <c r="AM657" s="5"/>
      <c r="AN657" s="5" t="s">
        <v>168</v>
      </c>
      <c r="AO657" s="5" t="str">
        <f>CONCATENATE("0055-",B657,"-",C657,"-","4",".",AE657,".",AF657,".",AG657,".",AH657,"-",AL657,".",AN657,"-",AI657)</f>
        <v>0055-CPC-GA1-4.4.3.11.522-ATH2.SP-0007</v>
      </c>
      <c r="AP657" s="5" t="str">
        <f>CONCATENATE("0055-",B657,"-",C657,"-","4",".",AE657,".",AF657,".",AG657,".",AH657,"-",AL657,"-",AN657,"-",AI657,"_",BD657,"_",U657)</f>
        <v>0055-CPC-GA1-4.4.3.11.522-ATH2-SP-0007_-_ER</v>
      </c>
      <c r="AQ657" s="13" t="s">
        <v>328</v>
      </c>
      <c r="AR657" s="13" t="s">
        <v>679</v>
      </c>
      <c r="AS657" s="13"/>
      <c r="AT657" s="13"/>
      <c r="AU657" s="13" t="s">
        <v>319</v>
      </c>
      <c r="AV657" s="13" t="s">
        <v>334</v>
      </c>
      <c r="AW657" s="13" t="str">
        <f>CONCATENATE(AQ657," ",AS657,CHAR(10),W657,CHAR(10),AU657)</f>
        <v>ESD matrix panel 
0-54-JSCP-5101
List of elements</v>
      </c>
      <c r="AX657" s="13" t="str">
        <f>CONCATENATE(AR657," ",AT657,CHAR(10),W657,CHAR(10),AV657)</f>
        <v>Пульт экстренного останова ПАЗ 
0-54-JSCP-5101
Перечень элементов</v>
      </c>
      <c r="AY657" s="5"/>
      <c r="AZ657" s="5" t="s">
        <v>490</v>
      </c>
      <c r="BA657" s="5" t="s">
        <v>489</v>
      </c>
      <c r="BB657" s="5" t="str">
        <f>IF(FW657&gt;0,"02",IF(FN657&gt;0,"01",IF(FE657&gt;0,"00",IF(EM657&gt;0,"G1",IF(ED657&gt;0,"F1",IF(DU657&gt;0,"E1",IF(DL657&gt;0,"D1",IF(DC657&gt;0,"C1",IF(CT657&gt;0,"B1",IF(BM657&gt;0,"A1","-"))))))))))</f>
        <v>-</v>
      </c>
      <c r="BC657" s="167" t="str">
        <f t="shared" si="668"/>
        <v>-</v>
      </c>
      <c r="BD657" s="5" t="str">
        <f t="shared" si="669"/>
        <v>-</v>
      </c>
      <c r="BE657" s="5"/>
      <c r="BF657" s="5"/>
      <c r="BG657" s="12"/>
      <c r="BH657" s="5"/>
      <c r="BI657" s="5"/>
      <c r="BJ657" s="54">
        <f>FB657-(28+15)</f>
        <v>44212</v>
      </c>
      <c r="BK657" s="54">
        <f ca="1">IF(BM657&gt;0,BL657,IF(BJ657&lt;TODAY(),WORKDAY(TODAY(),10),BJ657))</f>
        <v>44294</v>
      </c>
      <c r="BL657" s="54"/>
      <c r="BM657" s="5"/>
      <c r="BN657" s="167"/>
      <c r="BO657" s="167"/>
      <c r="BP657" s="167"/>
      <c r="BQ657" s="167"/>
      <c r="BR657" s="157"/>
      <c r="BS657" s="157"/>
      <c r="BT657" s="157"/>
      <c r="BU657" s="157"/>
      <c r="BV657" s="157"/>
      <c r="BW657" s="147"/>
      <c r="BX657" s="147"/>
      <c r="BY657" s="147"/>
      <c r="BZ657" s="147"/>
      <c r="CA657" s="147"/>
      <c r="CB657" s="125"/>
      <c r="CC657" s="125"/>
      <c r="CD657" s="125"/>
      <c r="CE657" s="125"/>
      <c r="CF657" s="125"/>
      <c r="CG657" s="125"/>
      <c r="CH657" s="125"/>
      <c r="CI657" s="125"/>
      <c r="CJ657" s="125"/>
      <c r="CK657" s="125"/>
      <c r="CL657" s="24">
        <f>WORKDAY(BJ657,20)</f>
        <v>44239</v>
      </c>
      <c r="CM657" s="24" t="str">
        <f>IF(BM657&gt;0,WORKDAY(BK657,10),"-")</f>
        <v>-</v>
      </c>
      <c r="CN657" s="54"/>
      <c r="CO657" s="117"/>
      <c r="CP657" s="175"/>
      <c r="CQ657" s="24">
        <f>WORKDAY(CL657,10)</f>
        <v>44253</v>
      </c>
      <c r="CR657" s="24" t="str">
        <f>IF(CO657&gt;0,WORKDAY(CM657,10),"-")</f>
        <v>-</v>
      </c>
      <c r="CS657" s="54"/>
      <c r="CT657" s="5"/>
      <c r="CU657" s="24" t="str">
        <f>IF(CT657&gt;0,WORKDAY(CQ657,10),"-")</f>
        <v>-</v>
      </c>
      <c r="CV657" s="24" t="str">
        <f>IF(CT657&gt;0,WORKDAY(CR657,10),"-")</f>
        <v>-</v>
      </c>
      <c r="CW657" s="54"/>
      <c r="CX657" s="5"/>
      <c r="CY657" s="34"/>
      <c r="CZ657" s="24" t="str">
        <f>IF(CX657&gt;0,WORKDAY(CU657,10),"-")</f>
        <v>-</v>
      </c>
      <c r="DA657" s="24" t="str">
        <f>IF(CX657&gt;0,WORKDAY(CV657,10),"-")</f>
        <v>-</v>
      </c>
      <c r="DB657" s="24"/>
      <c r="DC657" s="5"/>
      <c r="DD657" s="24" t="str">
        <f>IF(DC657&gt;0,WORKDAY(CZ657,10),"-")</f>
        <v>-</v>
      </c>
      <c r="DE657" s="24" t="str">
        <f>IF(DC657&gt;0,WORKDAY(DA657,10),"-")</f>
        <v>-</v>
      </c>
      <c r="DF657" s="5"/>
      <c r="DG657" s="5"/>
      <c r="DH657" s="54"/>
      <c r="DI657" s="24" t="str">
        <f>IF(DG657&gt;0,WORKDAY(DD657,10),"-")</f>
        <v>-</v>
      </c>
      <c r="DJ657" s="24" t="str">
        <f>IF(DG657&gt;0,WORKDAY(DE657,10),"-")</f>
        <v>-</v>
      </c>
      <c r="DK657" s="5"/>
      <c r="DL657" s="5"/>
      <c r="DM657" s="24" t="str">
        <f>IF(DL657&gt;0,WORKDAY(DI657,10),"-")</f>
        <v>-</v>
      </c>
      <c r="DN657" s="24" t="str">
        <f>IF(DL657&gt;0,WORKDAY(DJ657,10),"-")</f>
        <v>-</v>
      </c>
      <c r="DO657" s="5"/>
      <c r="DP657" s="5"/>
      <c r="DQ657" s="54"/>
      <c r="DR657" s="24" t="str">
        <f>IF(DP657&gt;0,WORKDAY(DM657,10),"-")</f>
        <v>-</v>
      </c>
      <c r="DS657" s="24" t="str">
        <f>IF(DP657&gt;0,WORKDAY(DN657,10),"-")</f>
        <v>-</v>
      </c>
      <c r="DT657" s="5"/>
      <c r="DU657" s="5"/>
      <c r="DV657" s="24" t="str">
        <f>IF(DU657&gt;0,WORKDAY(DR657,10),"-")</f>
        <v>-</v>
      </c>
      <c r="DW657" s="24" t="str">
        <f>IF(DU657&gt;0,WORKDAY(DS657,10),"-")</f>
        <v>-</v>
      </c>
      <c r="DX657" s="5"/>
      <c r="DY657" s="5"/>
      <c r="DZ657" s="54"/>
      <c r="EA657" s="24" t="str">
        <f>IF(DY657&gt;0,WORKDAY(DV657,10),"-")</f>
        <v>-</v>
      </c>
      <c r="EB657" s="24" t="str">
        <f>IF(DY657&gt;0,WORKDAY(DW657,10),"-")</f>
        <v>-</v>
      </c>
      <c r="EC657" s="5"/>
      <c r="ED657" s="5"/>
      <c r="EE657" s="24" t="str">
        <f>IF(ED657&gt;0,WORKDAY(EA657,10),"-")</f>
        <v>-</v>
      </c>
      <c r="EF657" s="24" t="str">
        <f>IF(ED657&gt;0,WORKDAY(EB657,10),"-")</f>
        <v>-</v>
      </c>
      <c r="EG657" s="5"/>
      <c r="EH657" s="5"/>
      <c r="EI657" s="54"/>
      <c r="EJ657" s="24" t="str">
        <f>IF(EH657&gt;0,WORKDAY(EE657,10),"-")</f>
        <v>-</v>
      </c>
      <c r="EK657" s="24" t="str">
        <f>IF(EH657&gt;0,WORKDAY(EF657,10),"-")</f>
        <v>-</v>
      </c>
      <c r="EL657" s="5"/>
      <c r="EM657" s="5"/>
      <c r="EN657" s="24" t="str">
        <f>IF(EM657&gt;0,WORKDAY(EJ657,10),"-")</f>
        <v>-</v>
      </c>
      <c r="EO657" s="24" t="str">
        <f>IF(EM657&gt;0,WORKDAY(EK657,10),"-")</f>
        <v>-</v>
      </c>
      <c r="EP657" s="5"/>
      <c r="EQ657" s="5"/>
      <c r="ER657" s="54"/>
      <c r="ES657" s="54"/>
      <c r="ET657" s="54"/>
      <c r="EU657" s="54"/>
      <c r="EV657" s="54"/>
      <c r="EW657" s="24"/>
      <c r="EX657" s="24"/>
      <c r="EY657" s="167"/>
      <c r="EZ657" s="167"/>
      <c r="FA657" s="193"/>
      <c r="FB657" s="24">
        <v>44255</v>
      </c>
      <c r="FC657" s="24">
        <f ca="1">IF(BK657&gt;0,IF(DC657&gt;0,WORKDAY(DB657,20),IF(CT657&gt;0,WORKDAY(CS657,30),IF(CO657&gt;0,WORKDAY(CN657,40),FB657))),"-")</f>
        <v>44255</v>
      </c>
      <c r="FD657" s="5"/>
      <c r="FE657" s="5"/>
      <c r="FF657" s="24" t="str">
        <f>IF(FE657&gt;0,WORKDAY(FB657,10),"-")</f>
        <v>-</v>
      </c>
      <c r="FG657" s="24" t="str">
        <f>IF(FE657&gt;0,WORKDAY(FC657,10),"-")</f>
        <v>-</v>
      </c>
      <c r="FH657" s="5"/>
      <c r="FI657" s="5"/>
      <c r="FJ657" s="34"/>
      <c r="FK657" s="24">
        <f t="shared" si="670"/>
        <v>44281</v>
      </c>
      <c r="FL657" s="24">
        <f>FK657</f>
        <v>44281</v>
      </c>
      <c r="FM657" s="5"/>
      <c r="FN657" s="5"/>
      <c r="FO657" s="24" t="str">
        <f>IF(FN657&gt;0,WORKDAY(FK657,10),"-")</f>
        <v>-</v>
      </c>
      <c r="FP657" s="24" t="str">
        <f>IF(FN657&gt;0,WORKDAY(FL657,10),"-")</f>
        <v>-</v>
      </c>
      <c r="FQ657" s="5"/>
      <c r="FR657" s="5"/>
      <c r="FS657" s="54"/>
      <c r="FT657" s="24">
        <f t="shared" si="671"/>
        <v>44309</v>
      </c>
      <c r="FU657" s="24">
        <f>FT657</f>
        <v>44309</v>
      </c>
      <c r="FV657" s="5"/>
      <c r="FW657" s="5"/>
      <c r="FX657" s="24" t="str">
        <f>IF(FW657&gt;0,WORKDAY(FT657,10),"-")</f>
        <v>-</v>
      </c>
      <c r="FY657" s="24" t="str">
        <f>IF(FW657&gt;0,WORKDAY(FU657,10),"-")</f>
        <v>-</v>
      </c>
      <c r="FZ657" s="5"/>
      <c r="GA657" s="5"/>
      <c r="GB657" s="54"/>
      <c r="GC657" s="54"/>
      <c r="GD657" s="54"/>
      <c r="GE657" s="54"/>
      <c r="GF657" s="54"/>
      <c r="GG657" s="54"/>
      <c r="GH657" s="54"/>
      <c r="GI657" s="54"/>
      <c r="GJ657" s="54"/>
      <c r="GK657" s="54"/>
      <c r="GL657" s="54"/>
      <c r="GM657" s="54"/>
      <c r="GN657" s="54"/>
      <c r="GO657" s="54"/>
      <c r="GP657" s="54"/>
      <c r="GQ657" s="54"/>
      <c r="GR657" s="54"/>
      <c r="GS657" s="54"/>
      <c r="GT657" s="54"/>
      <c r="GU657" s="54"/>
      <c r="GV657" s="54"/>
      <c r="GW657" s="54"/>
      <c r="GX657" s="54"/>
      <c r="GY657" s="54"/>
      <c r="GZ657" s="193"/>
      <c r="HA657" s="54"/>
      <c r="HB657" s="54"/>
      <c r="HC657" s="54"/>
      <c r="HD657" s="34">
        <f t="shared" ca="1" si="603"/>
        <v>1</v>
      </c>
      <c r="HE657" s="25">
        <f t="shared" si="639"/>
        <v>0</v>
      </c>
      <c r="HF657" s="25">
        <f t="shared" ca="1" si="640"/>
        <v>1.5197568389057751E-3</v>
      </c>
      <c r="HG657" s="25">
        <f t="shared" si="641"/>
        <v>0</v>
      </c>
      <c r="HH657" s="25">
        <f t="shared" ca="1" si="642"/>
        <v>2.012072434607646E-3</v>
      </c>
      <c r="HI657" s="25"/>
      <c r="HJ657" s="25"/>
      <c r="HK657" s="5"/>
      <c r="HL657" s="24" t="str">
        <f t="shared" ca="1" si="643"/>
        <v>-</v>
      </c>
      <c r="HM657" s="6"/>
      <c r="HO657" s="204" t="str">
        <f t="shared" si="604"/>
        <v>не выгружено A1</v>
      </c>
      <c r="HP657" s="204" t="str">
        <f t="shared" si="605"/>
        <v>не выгружено 00</v>
      </c>
      <c r="HQ657" s="182" t="str">
        <f t="shared" si="606"/>
        <v>не выгружено A1</v>
      </c>
      <c r="HR657" s="182" t="str">
        <f t="shared" si="607"/>
        <v>не выгружено A1</v>
      </c>
      <c r="HS657" s="182" t="b">
        <f t="shared" si="608"/>
        <v>0</v>
      </c>
      <c r="HT657" s="182" t="str">
        <f t="shared" si="609"/>
        <v>не выгружено A1</v>
      </c>
      <c r="HU657" s="182" t="str">
        <f t="shared" si="610"/>
        <v>не выгружено A1</v>
      </c>
      <c r="HV657" s="191" t="str">
        <f t="shared" si="611"/>
        <v>не выгружено A1</v>
      </c>
      <c r="HW657" s="184" t="str">
        <f t="shared" si="612"/>
        <v>не выгружено A1</v>
      </c>
      <c r="HX657" s="191" t="str">
        <f t="shared" si="613"/>
        <v>не выгружено A1</v>
      </c>
      <c r="HY657" s="183"/>
      <c r="HZ657" s="182" t="str">
        <f t="shared" si="614"/>
        <v>не выгружено</v>
      </c>
      <c r="IA657" s="182" t="str">
        <f t="shared" si="615"/>
        <v>A1</v>
      </c>
      <c r="IB657" s="182" t="str">
        <f t="shared" si="616"/>
        <v>не выгружено</v>
      </c>
      <c r="IC657" s="182" t="str">
        <f t="shared" si="617"/>
        <v>A1</v>
      </c>
      <c r="ID657" s="182" t="str">
        <f t="shared" si="618"/>
        <v>A1</v>
      </c>
      <c r="IE657" s="185" t="str">
        <f t="shared" si="619"/>
        <v>выгрузить A1</v>
      </c>
      <c r="IF657" s="135" t="s">
        <v>705</v>
      </c>
      <c r="IG657" s="181">
        <v>1</v>
      </c>
    </row>
    <row r="658" spans="1:332" s="57" customFormat="1" ht="42.75" hidden="1" customHeight="1">
      <c r="A658" s="6"/>
      <c r="B658" s="19" t="s">
        <v>156</v>
      </c>
      <c r="C658" s="19" t="s">
        <v>157</v>
      </c>
      <c r="D658" s="5"/>
      <c r="E658" s="5"/>
      <c r="F658" s="5"/>
      <c r="G658" s="5"/>
      <c r="H658" s="5" t="s">
        <v>727</v>
      </c>
      <c r="I658" s="5" t="s">
        <v>736</v>
      </c>
      <c r="J658" s="5"/>
      <c r="K658" s="5"/>
      <c r="L658" s="5"/>
      <c r="M658" s="5"/>
      <c r="N658" s="5"/>
      <c r="O658" s="5"/>
      <c r="P658" s="5" t="s">
        <v>375</v>
      </c>
      <c r="Q658" s="5" t="s">
        <v>376</v>
      </c>
      <c r="R658" s="5" t="s">
        <v>209</v>
      </c>
      <c r="S658" s="5" t="s">
        <v>543</v>
      </c>
      <c r="T658" s="5" t="s">
        <v>370</v>
      </c>
      <c r="U658" s="5" t="s">
        <v>158</v>
      </c>
      <c r="V658" s="5"/>
      <c r="W658" s="19" t="str">
        <f>CONCATENATE(X658,"-",Y658,"-",Z658,AA658,,AB658,"-",AC658)</f>
        <v>0-54-JSCP-5101</v>
      </c>
      <c r="X658" s="19">
        <v>0</v>
      </c>
      <c r="Y658" s="19">
        <v>54</v>
      </c>
      <c r="Z658" s="19" t="s">
        <v>309</v>
      </c>
      <c r="AA658" s="19" t="s">
        <v>314</v>
      </c>
      <c r="AB658" s="19"/>
      <c r="AC658" s="19" t="s">
        <v>772</v>
      </c>
      <c r="AD658" s="5"/>
      <c r="AE658" s="19">
        <v>4</v>
      </c>
      <c r="AF658" s="19" t="s">
        <v>180</v>
      </c>
      <c r="AG658" s="19" t="s">
        <v>184</v>
      </c>
      <c r="AH658" s="19">
        <v>522</v>
      </c>
      <c r="AI658" s="19" t="s">
        <v>223</v>
      </c>
      <c r="AJ658" s="5"/>
      <c r="AK658" s="5"/>
      <c r="AL658" s="5" t="s">
        <v>121</v>
      </c>
      <c r="AM658" s="5"/>
      <c r="AN658" s="5" t="s">
        <v>169</v>
      </c>
      <c r="AO658" s="5" t="str">
        <f>CONCATENATE("0055-",B658,"-",C658,"-","4",".",AE658,".",AF658,".",AG658,".",AH658,"-",AL658,".",AN658,"-",AI658)</f>
        <v>0055-CPC-GA1-4.4.3.11.522-ATH2.V0-0007</v>
      </c>
      <c r="AP658" s="5" t="str">
        <f>CONCATENATE("0055-",B658,"-",C658,"-","4",".",AE658,".",AF658,".",AG658,".",AH658,"-",AL658,"-",AN658,"-",AI658,"_",BD658,"_",U658)</f>
        <v>0055-CPC-GA1-4.4.3.11.522-ATH2-V0-0007_-_ER</v>
      </c>
      <c r="AQ658" s="13" t="s">
        <v>328</v>
      </c>
      <c r="AR658" s="13" t="s">
        <v>679</v>
      </c>
      <c r="AS658" s="13"/>
      <c r="AT658" s="13"/>
      <c r="AU658" s="13" t="s">
        <v>320</v>
      </c>
      <c r="AV658" s="13" t="s">
        <v>335</v>
      </c>
      <c r="AW658" s="13" t="str">
        <f>CONCATENATE(AQ658," ",AS658,CHAR(10),W658,CHAR(10),AU658)</f>
        <v>ESD matrix panel 
0-54-JSCP-5101
General view drawings</v>
      </c>
      <c r="AX658" s="13" t="str">
        <f>CONCATENATE(AR658," ",AT658,CHAR(10),W658,CHAR(10),AV658)</f>
        <v>Пульт экстренного останова ПАЗ 
0-54-JSCP-5101
Чертеж общего вида</v>
      </c>
      <c r="AY658" s="5"/>
      <c r="AZ658" s="5" t="s">
        <v>490</v>
      </c>
      <c r="BA658" s="5" t="s">
        <v>489</v>
      </c>
      <c r="BB658" s="5" t="str">
        <f>IF(FW658&gt;0,"02",IF(FN658&gt;0,"01",IF(FE658&gt;0,"00",IF(EM658&gt;0,"G1",IF(ED658&gt;0,"F1",IF(DU658&gt;0,"E1",IF(DL658&gt;0,"D1",IF(DC658&gt;0,"C1",IF(CT658&gt;0,"B1",IF(BM658&gt;0,"A1","-"))))))))))</f>
        <v>-</v>
      </c>
      <c r="BC658" s="167" t="str">
        <f t="shared" si="668"/>
        <v>-</v>
      </c>
      <c r="BD658" s="5" t="str">
        <f t="shared" si="669"/>
        <v>-</v>
      </c>
      <c r="BE658" s="5"/>
      <c r="BF658" s="5"/>
      <c r="BG658" s="12"/>
      <c r="BH658" s="5"/>
      <c r="BI658" s="5"/>
      <c r="BJ658" s="54">
        <f>FB658-(28+15)</f>
        <v>44212</v>
      </c>
      <c r="BK658" s="54">
        <f ca="1">IF(BM658&gt;0,BL658,IF(BJ658&lt;TODAY(),WORKDAY(TODAY(),10),BJ658))</f>
        <v>44294</v>
      </c>
      <c r="BL658" s="54"/>
      <c r="BM658" s="5"/>
      <c r="BN658" s="167"/>
      <c r="BO658" s="167"/>
      <c r="BP658" s="167"/>
      <c r="BQ658" s="167"/>
      <c r="BR658" s="157"/>
      <c r="BS658" s="157"/>
      <c r="BT658" s="157"/>
      <c r="BU658" s="157"/>
      <c r="BV658" s="157"/>
      <c r="BW658" s="147"/>
      <c r="BX658" s="147"/>
      <c r="BY658" s="147"/>
      <c r="BZ658" s="147"/>
      <c r="CA658" s="147"/>
      <c r="CB658" s="125"/>
      <c r="CC658" s="125"/>
      <c r="CD658" s="125"/>
      <c r="CE658" s="125"/>
      <c r="CF658" s="125"/>
      <c r="CG658" s="125"/>
      <c r="CH658" s="125"/>
      <c r="CI658" s="125"/>
      <c r="CJ658" s="125"/>
      <c r="CK658" s="125"/>
      <c r="CL658" s="24">
        <f>WORKDAY(BJ658,20)</f>
        <v>44239</v>
      </c>
      <c r="CM658" s="24" t="str">
        <f>IF(BM658&gt;0,WORKDAY(BK658,10),"-")</f>
        <v>-</v>
      </c>
      <c r="CN658" s="54"/>
      <c r="CO658" s="117"/>
      <c r="CP658" s="175"/>
      <c r="CQ658" s="24">
        <f>WORKDAY(CL658,10)</f>
        <v>44253</v>
      </c>
      <c r="CR658" s="24" t="str">
        <f>IF(CO658&gt;0,WORKDAY(CM658,10),"-")</f>
        <v>-</v>
      </c>
      <c r="CS658" s="54"/>
      <c r="CT658" s="5"/>
      <c r="CU658" s="24" t="str">
        <f>IF(CT658&gt;0,WORKDAY(CQ658,10),"-")</f>
        <v>-</v>
      </c>
      <c r="CV658" s="24" t="str">
        <f>IF(CT658&gt;0,WORKDAY(CR658,10),"-")</f>
        <v>-</v>
      </c>
      <c r="CW658" s="54"/>
      <c r="CX658" s="5"/>
      <c r="CY658" s="34"/>
      <c r="CZ658" s="24" t="str">
        <f>IF(CX658&gt;0,WORKDAY(CU658,10),"-")</f>
        <v>-</v>
      </c>
      <c r="DA658" s="24" t="str">
        <f>IF(CX658&gt;0,WORKDAY(CV658,10),"-")</f>
        <v>-</v>
      </c>
      <c r="DB658" s="24"/>
      <c r="DC658" s="5"/>
      <c r="DD658" s="24" t="str">
        <f>IF(DC658&gt;0,WORKDAY(CZ658,10),"-")</f>
        <v>-</v>
      </c>
      <c r="DE658" s="24" t="str">
        <f>IF(DC658&gt;0,WORKDAY(DA658,10),"-")</f>
        <v>-</v>
      </c>
      <c r="DF658" s="5"/>
      <c r="DG658" s="5"/>
      <c r="DH658" s="54"/>
      <c r="DI658" s="24" t="str">
        <f>IF(DG658&gt;0,WORKDAY(DD658,10),"-")</f>
        <v>-</v>
      </c>
      <c r="DJ658" s="24" t="str">
        <f>IF(DG658&gt;0,WORKDAY(DE658,10),"-")</f>
        <v>-</v>
      </c>
      <c r="DK658" s="5"/>
      <c r="DL658" s="5"/>
      <c r="DM658" s="24" t="str">
        <f>IF(DL658&gt;0,WORKDAY(DI658,10),"-")</f>
        <v>-</v>
      </c>
      <c r="DN658" s="24" t="str">
        <f>IF(DL658&gt;0,WORKDAY(DJ658,10),"-")</f>
        <v>-</v>
      </c>
      <c r="DO658" s="5"/>
      <c r="DP658" s="5"/>
      <c r="DQ658" s="54"/>
      <c r="DR658" s="24" t="str">
        <f>IF(DP658&gt;0,WORKDAY(DM658,10),"-")</f>
        <v>-</v>
      </c>
      <c r="DS658" s="24" t="str">
        <f>IF(DP658&gt;0,WORKDAY(DN658,10),"-")</f>
        <v>-</v>
      </c>
      <c r="DT658" s="5"/>
      <c r="DU658" s="5"/>
      <c r="DV658" s="24" t="str">
        <f>IF(DU658&gt;0,WORKDAY(DR658,10),"-")</f>
        <v>-</v>
      </c>
      <c r="DW658" s="24" t="str">
        <f>IF(DU658&gt;0,WORKDAY(DS658,10),"-")</f>
        <v>-</v>
      </c>
      <c r="DX658" s="5"/>
      <c r="DY658" s="5"/>
      <c r="DZ658" s="54"/>
      <c r="EA658" s="24" t="str">
        <f>IF(DY658&gt;0,WORKDAY(DV658,10),"-")</f>
        <v>-</v>
      </c>
      <c r="EB658" s="24" t="str">
        <f>IF(DY658&gt;0,WORKDAY(DW658,10),"-")</f>
        <v>-</v>
      </c>
      <c r="EC658" s="5"/>
      <c r="ED658" s="5"/>
      <c r="EE658" s="24" t="str">
        <f>IF(ED658&gt;0,WORKDAY(EA658,10),"-")</f>
        <v>-</v>
      </c>
      <c r="EF658" s="24" t="str">
        <f>IF(ED658&gt;0,WORKDAY(EB658,10),"-")</f>
        <v>-</v>
      </c>
      <c r="EG658" s="5"/>
      <c r="EH658" s="5"/>
      <c r="EI658" s="54"/>
      <c r="EJ658" s="24" t="str">
        <f>IF(EH658&gt;0,WORKDAY(EE658,10),"-")</f>
        <v>-</v>
      </c>
      <c r="EK658" s="24" t="str">
        <f>IF(EH658&gt;0,WORKDAY(EF658,10),"-")</f>
        <v>-</v>
      </c>
      <c r="EL658" s="5"/>
      <c r="EM658" s="5"/>
      <c r="EN658" s="24" t="str">
        <f>IF(EM658&gt;0,WORKDAY(EJ658,10),"-")</f>
        <v>-</v>
      </c>
      <c r="EO658" s="24" t="str">
        <f>IF(EM658&gt;0,WORKDAY(EK658,10),"-")</f>
        <v>-</v>
      </c>
      <c r="EP658" s="5"/>
      <c r="EQ658" s="5"/>
      <c r="ER658" s="54"/>
      <c r="ES658" s="54"/>
      <c r="ET658" s="54"/>
      <c r="EU658" s="54"/>
      <c r="EV658" s="54"/>
      <c r="EW658" s="24"/>
      <c r="EX658" s="24"/>
      <c r="EY658" s="167"/>
      <c r="EZ658" s="167"/>
      <c r="FA658" s="193"/>
      <c r="FB658" s="24">
        <v>44255</v>
      </c>
      <c r="FC658" s="24">
        <f ca="1">IF(BK658&gt;0,IF(DC658&gt;0,WORKDAY(DB658,20),IF(CT658&gt;0,WORKDAY(CS658,30),IF(CO658&gt;0,WORKDAY(CN658,40),FB658))),"-")</f>
        <v>44255</v>
      </c>
      <c r="FD658" s="5"/>
      <c r="FE658" s="5"/>
      <c r="FF658" s="24" t="str">
        <f>IF(FE658&gt;0,WORKDAY(FB658,10),"-")</f>
        <v>-</v>
      </c>
      <c r="FG658" s="24" t="str">
        <f>IF(FE658&gt;0,WORKDAY(FC658,10),"-")</f>
        <v>-</v>
      </c>
      <c r="FH658" s="5"/>
      <c r="FI658" s="5"/>
      <c r="FJ658" s="34"/>
      <c r="FK658" s="24">
        <f t="shared" si="670"/>
        <v>44281</v>
      </c>
      <c r="FL658" s="24">
        <f>FK658</f>
        <v>44281</v>
      </c>
      <c r="FM658" s="5"/>
      <c r="FN658" s="5"/>
      <c r="FO658" s="24" t="str">
        <f>IF(FN658&gt;0,WORKDAY(FK658,10),"-")</f>
        <v>-</v>
      </c>
      <c r="FP658" s="24" t="str">
        <f>IF(FN658&gt;0,WORKDAY(FL658,10),"-")</f>
        <v>-</v>
      </c>
      <c r="FQ658" s="5"/>
      <c r="FR658" s="5"/>
      <c r="FS658" s="54"/>
      <c r="FT658" s="24">
        <f t="shared" si="671"/>
        <v>44309</v>
      </c>
      <c r="FU658" s="24">
        <f>FT658</f>
        <v>44309</v>
      </c>
      <c r="FV658" s="5"/>
      <c r="FW658" s="5"/>
      <c r="FX658" s="24" t="str">
        <f>IF(FW658&gt;0,WORKDAY(FT658,10),"-")</f>
        <v>-</v>
      </c>
      <c r="FY658" s="24" t="str">
        <f>IF(FW658&gt;0,WORKDAY(FU658,10),"-")</f>
        <v>-</v>
      </c>
      <c r="FZ658" s="5"/>
      <c r="GA658" s="5"/>
      <c r="GB658" s="54"/>
      <c r="GC658" s="54"/>
      <c r="GD658" s="54"/>
      <c r="GE658" s="54"/>
      <c r="GF658" s="54"/>
      <c r="GG658" s="54"/>
      <c r="GH658" s="54"/>
      <c r="GI658" s="54"/>
      <c r="GJ658" s="54"/>
      <c r="GK658" s="54"/>
      <c r="GL658" s="54"/>
      <c r="GM658" s="54"/>
      <c r="GN658" s="54"/>
      <c r="GO658" s="54"/>
      <c r="GP658" s="54"/>
      <c r="GQ658" s="54"/>
      <c r="GR658" s="54"/>
      <c r="GS658" s="54"/>
      <c r="GT658" s="54"/>
      <c r="GU658" s="54"/>
      <c r="GV658" s="54"/>
      <c r="GW658" s="54"/>
      <c r="GX658" s="54"/>
      <c r="GY658" s="54"/>
      <c r="GZ658" s="193"/>
      <c r="HA658" s="54"/>
      <c r="HB658" s="54"/>
      <c r="HC658" s="54"/>
      <c r="HD658" s="34">
        <f t="shared" ca="1" si="603"/>
        <v>1</v>
      </c>
      <c r="HE658" s="25">
        <f t="shared" si="639"/>
        <v>0</v>
      </c>
      <c r="HF658" s="25">
        <f t="shared" ca="1" si="640"/>
        <v>1.5197568389057751E-3</v>
      </c>
      <c r="HG658" s="25">
        <f t="shared" si="641"/>
        <v>0</v>
      </c>
      <c r="HH658" s="25">
        <f t="shared" ca="1" si="642"/>
        <v>2.012072434607646E-3</v>
      </c>
      <c r="HI658" s="25"/>
      <c r="HJ658" s="25"/>
      <c r="HK658" s="213" t="s">
        <v>724</v>
      </c>
      <c r="HL658" s="24" t="str">
        <f t="shared" ca="1" si="643"/>
        <v>-</v>
      </c>
      <c r="HM658" s="6"/>
      <c r="HO658" s="204" t="str">
        <f t="shared" si="604"/>
        <v>не выгружено A1</v>
      </c>
      <c r="HP658" s="204" t="str">
        <f t="shared" si="605"/>
        <v>не выгружено 00</v>
      </c>
      <c r="HQ658" s="182" t="str">
        <f t="shared" si="606"/>
        <v>не выгружено A1</v>
      </c>
      <c r="HR658" s="182" t="str">
        <f t="shared" si="607"/>
        <v>не выгружено A1</v>
      </c>
      <c r="HS658" s="182" t="b">
        <f t="shared" si="608"/>
        <v>0</v>
      </c>
      <c r="HT658" s="182" t="str">
        <f t="shared" si="609"/>
        <v>не выгружено A1</v>
      </c>
      <c r="HU658" s="182" t="str">
        <f t="shared" si="610"/>
        <v>не выгружено A1</v>
      </c>
      <c r="HV658" s="191" t="str">
        <f t="shared" si="611"/>
        <v>не выгружено A1</v>
      </c>
      <c r="HW658" s="184" t="str">
        <f t="shared" si="612"/>
        <v>не выгружено A1</v>
      </c>
      <c r="HX658" s="191" t="str">
        <f t="shared" si="613"/>
        <v>не выгружено A1</v>
      </c>
      <c r="HY658" s="183"/>
      <c r="HZ658" s="182" t="str">
        <f t="shared" si="614"/>
        <v>не выгружено</v>
      </c>
      <c r="IA658" s="182" t="str">
        <f t="shared" si="615"/>
        <v>A1</v>
      </c>
      <c r="IB658" s="182" t="str">
        <f t="shared" si="616"/>
        <v>не выгружено</v>
      </c>
      <c r="IC658" s="182" t="str">
        <f t="shared" si="617"/>
        <v>A1</v>
      </c>
      <c r="ID658" s="182" t="str">
        <f t="shared" si="618"/>
        <v>A1</v>
      </c>
      <c r="IE658" s="185" t="str">
        <f t="shared" si="619"/>
        <v>выгрузить A1</v>
      </c>
      <c r="IF658" s="135" t="s">
        <v>705</v>
      </c>
      <c r="IG658" s="181">
        <v>1</v>
      </c>
    </row>
    <row r="659" spans="1:332" s="57" customFormat="1" ht="42.75" hidden="1" customHeight="1">
      <c r="A659" s="6"/>
      <c r="B659" s="19" t="s">
        <v>156</v>
      </c>
      <c r="C659" s="19" t="s">
        <v>157</v>
      </c>
      <c r="D659" s="5"/>
      <c r="E659" s="5"/>
      <c r="F659" s="5"/>
      <c r="G659" s="5"/>
      <c r="H659" s="5" t="s">
        <v>727</v>
      </c>
      <c r="I659" s="5" t="s">
        <v>736</v>
      </c>
      <c r="J659" s="5"/>
      <c r="K659" s="5"/>
      <c r="L659" s="5"/>
      <c r="M659" s="5"/>
      <c r="N659" s="5"/>
      <c r="O659" s="5"/>
      <c r="P659" s="5" t="s">
        <v>375</v>
      </c>
      <c r="Q659" s="5" t="s">
        <v>376</v>
      </c>
      <c r="R659" s="5" t="s">
        <v>209</v>
      </c>
      <c r="S659" s="5" t="s">
        <v>543</v>
      </c>
      <c r="T659" s="5" t="s">
        <v>370</v>
      </c>
      <c r="U659" s="5" t="s">
        <v>158</v>
      </c>
      <c r="V659" s="5"/>
      <c r="W659" s="19" t="str">
        <f>CONCATENATE(X659,"-",Y659,"-",Z659,AA659,,AB659,"-",AC659)</f>
        <v>0-54-JSCP-5101</v>
      </c>
      <c r="X659" s="19">
        <v>0</v>
      </c>
      <c r="Y659" s="19">
        <v>54</v>
      </c>
      <c r="Z659" s="19" t="s">
        <v>309</v>
      </c>
      <c r="AA659" s="19" t="s">
        <v>314</v>
      </c>
      <c r="AB659" s="19"/>
      <c r="AC659" s="19" t="s">
        <v>772</v>
      </c>
      <c r="AD659" s="5"/>
      <c r="AE659" s="19">
        <v>4</v>
      </c>
      <c r="AF659" s="19" t="s">
        <v>180</v>
      </c>
      <c r="AG659" s="19" t="s">
        <v>184</v>
      </c>
      <c r="AH659" s="19">
        <v>522</v>
      </c>
      <c r="AI659" s="19" t="s">
        <v>223</v>
      </c>
      <c r="AJ659" s="5"/>
      <c r="AK659" s="5"/>
      <c r="AL659" s="5" t="s">
        <v>121</v>
      </c>
      <c r="AM659" s="5"/>
      <c r="AN659" s="5" t="s">
        <v>170</v>
      </c>
      <c r="AO659" s="5" t="str">
        <f>CONCATENATE("0055-",B659,"-",C659,"-","4",".",AE659,".",AF659,".",AG659,".",AH659,"-",AL659,".",AN659,"-",AI659)</f>
        <v>0055-CPC-GA1-4.4.3.11.522-ATH2.SB-0007</v>
      </c>
      <c r="AP659" s="5" t="str">
        <f>CONCATENATE("0055-",B659,"-",C659,"-","4",".",AE659,".",AF659,".",AG659,".",AH659,"-",AL659,"-",AN659,"-",AI659,"_",BD659,"_",U659)</f>
        <v>0055-CPC-GA1-4.4.3.11.522-ATH2-SB-0007_-_ER</v>
      </c>
      <c r="AQ659" s="13" t="s">
        <v>328</v>
      </c>
      <c r="AR659" s="13" t="s">
        <v>679</v>
      </c>
      <c r="AS659" s="13"/>
      <c r="AT659" s="13"/>
      <c r="AU659" s="13" t="s">
        <v>321</v>
      </c>
      <c r="AV659" s="13" t="s">
        <v>336</v>
      </c>
      <c r="AW659" s="13" t="str">
        <f>CONCATENATE(AQ659," ",AS659,CHAR(10),W659,CHAR(10),AU659)</f>
        <v>ESD matrix panel 
0-54-JSCP-5101
Electrical circuits</v>
      </c>
      <c r="AX659" s="13" t="str">
        <f>CONCATENATE(AR659," ",AT659,CHAR(10),W659,CHAR(10),AV659)</f>
        <v>Пульт экстренного останова ПАЗ 
0-54-JSCP-5101
Схема электрическая принципиальная</v>
      </c>
      <c r="AY659" s="5"/>
      <c r="AZ659" s="5" t="s">
        <v>490</v>
      </c>
      <c r="BA659" s="5" t="s">
        <v>489</v>
      </c>
      <c r="BB659" s="5" t="str">
        <f>IF(FW659&gt;0,"02",IF(FN659&gt;0,"01",IF(FE659&gt;0,"00",IF(EM659&gt;0,"G1",IF(ED659&gt;0,"F1",IF(DU659&gt;0,"E1",IF(DL659&gt;0,"D1",IF(DC659&gt;0,"C1",IF(CT659&gt;0,"B1",IF(BM659&gt;0,"A1","-"))))))))))</f>
        <v>-</v>
      </c>
      <c r="BC659" s="167" t="str">
        <f t="shared" si="668"/>
        <v>-</v>
      </c>
      <c r="BD659" s="5" t="str">
        <f t="shared" si="669"/>
        <v>-</v>
      </c>
      <c r="BE659" s="5"/>
      <c r="BF659" s="5"/>
      <c r="BG659" s="12"/>
      <c r="BH659" s="5"/>
      <c r="BI659" s="5"/>
      <c r="BJ659" s="54">
        <f>FB659-(28+15)</f>
        <v>44212</v>
      </c>
      <c r="BK659" s="54">
        <f ca="1">IF(BM659&gt;0,BL659,IF(BJ659&lt;TODAY(),WORKDAY(TODAY(),10),BJ659))</f>
        <v>44294</v>
      </c>
      <c r="BL659" s="54"/>
      <c r="BM659" s="5"/>
      <c r="BN659" s="167"/>
      <c r="BO659" s="167"/>
      <c r="BP659" s="167"/>
      <c r="BQ659" s="167"/>
      <c r="BR659" s="157"/>
      <c r="BS659" s="157"/>
      <c r="BT659" s="157"/>
      <c r="BU659" s="157"/>
      <c r="BV659" s="157"/>
      <c r="BW659" s="147"/>
      <c r="BX659" s="147"/>
      <c r="BY659" s="147"/>
      <c r="BZ659" s="147"/>
      <c r="CA659" s="147"/>
      <c r="CB659" s="125"/>
      <c r="CC659" s="125"/>
      <c r="CD659" s="125"/>
      <c r="CE659" s="125"/>
      <c r="CF659" s="125"/>
      <c r="CG659" s="125"/>
      <c r="CH659" s="125"/>
      <c r="CI659" s="125"/>
      <c r="CJ659" s="125"/>
      <c r="CK659" s="125"/>
      <c r="CL659" s="24">
        <f>WORKDAY(BJ659,20)</f>
        <v>44239</v>
      </c>
      <c r="CM659" s="24" t="str">
        <f>IF(BM659&gt;0,WORKDAY(BK659,10),"-")</f>
        <v>-</v>
      </c>
      <c r="CN659" s="54"/>
      <c r="CO659" s="117"/>
      <c r="CP659" s="175"/>
      <c r="CQ659" s="24">
        <f>WORKDAY(CL659,10)</f>
        <v>44253</v>
      </c>
      <c r="CR659" s="24" t="str">
        <f>IF(CO659&gt;0,WORKDAY(CM659,10),"-")</f>
        <v>-</v>
      </c>
      <c r="CS659" s="54"/>
      <c r="CT659" s="5"/>
      <c r="CU659" s="24" t="str">
        <f>IF(CT659&gt;0,WORKDAY(CQ659,10),"-")</f>
        <v>-</v>
      </c>
      <c r="CV659" s="24" t="str">
        <f>IF(CT659&gt;0,WORKDAY(CR659,10),"-")</f>
        <v>-</v>
      </c>
      <c r="CW659" s="54"/>
      <c r="CX659" s="5"/>
      <c r="CY659" s="34"/>
      <c r="CZ659" s="24" t="str">
        <f>IF(CX659&gt;0,WORKDAY(CU659,10),"-")</f>
        <v>-</v>
      </c>
      <c r="DA659" s="24" t="str">
        <f>IF(CX659&gt;0,WORKDAY(CV659,10),"-")</f>
        <v>-</v>
      </c>
      <c r="DB659" s="24"/>
      <c r="DC659" s="5"/>
      <c r="DD659" s="24" t="str">
        <f>IF(DC659&gt;0,WORKDAY(CZ659,10),"-")</f>
        <v>-</v>
      </c>
      <c r="DE659" s="24" t="str">
        <f>IF(DC659&gt;0,WORKDAY(DA659,10),"-")</f>
        <v>-</v>
      </c>
      <c r="DF659" s="5"/>
      <c r="DG659" s="5"/>
      <c r="DH659" s="54"/>
      <c r="DI659" s="24" t="str">
        <f>IF(DG659&gt;0,WORKDAY(DD659,10),"-")</f>
        <v>-</v>
      </c>
      <c r="DJ659" s="24" t="str">
        <f>IF(DG659&gt;0,WORKDAY(DE659,10),"-")</f>
        <v>-</v>
      </c>
      <c r="DK659" s="5"/>
      <c r="DL659" s="5"/>
      <c r="DM659" s="24" t="str">
        <f>IF(DL659&gt;0,WORKDAY(DI659,10),"-")</f>
        <v>-</v>
      </c>
      <c r="DN659" s="24" t="str">
        <f>IF(DL659&gt;0,WORKDAY(DJ659,10),"-")</f>
        <v>-</v>
      </c>
      <c r="DO659" s="5"/>
      <c r="DP659" s="5"/>
      <c r="DQ659" s="54"/>
      <c r="DR659" s="24" t="str">
        <f>IF(DP659&gt;0,WORKDAY(DM659,10),"-")</f>
        <v>-</v>
      </c>
      <c r="DS659" s="24" t="str">
        <f>IF(DP659&gt;0,WORKDAY(DN659,10),"-")</f>
        <v>-</v>
      </c>
      <c r="DT659" s="5"/>
      <c r="DU659" s="5"/>
      <c r="DV659" s="24" t="str">
        <f>IF(DU659&gt;0,WORKDAY(DR659,10),"-")</f>
        <v>-</v>
      </c>
      <c r="DW659" s="24" t="str">
        <f>IF(DU659&gt;0,WORKDAY(DS659,10),"-")</f>
        <v>-</v>
      </c>
      <c r="DX659" s="5"/>
      <c r="DY659" s="5"/>
      <c r="DZ659" s="54"/>
      <c r="EA659" s="24" t="str">
        <f>IF(DY659&gt;0,WORKDAY(DV659,10),"-")</f>
        <v>-</v>
      </c>
      <c r="EB659" s="24" t="str">
        <f>IF(DY659&gt;0,WORKDAY(DW659,10),"-")</f>
        <v>-</v>
      </c>
      <c r="EC659" s="5"/>
      <c r="ED659" s="5"/>
      <c r="EE659" s="24" t="str">
        <f>IF(ED659&gt;0,WORKDAY(EA659,10),"-")</f>
        <v>-</v>
      </c>
      <c r="EF659" s="24" t="str">
        <f>IF(ED659&gt;0,WORKDAY(EB659,10),"-")</f>
        <v>-</v>
      </c>
      <c r="EG659" s="5"/>
      <c r="EH659" s="5"/>
      <c r="EI659" s="54"/>
      <c r="EJ659" s="24" t="str">
        <f>IF(EH659&gt;0,WORKDAY(EE659,10),"-")</f>
        <v>-</v>
      </c>
      <c r="EK659" s="24" t="str">
        <f>IF(EH659&gt;0,WORKDAY(EF659,10),"-")</f>
        <v>-</v>
      </c>
      <c r="EL659" s="5"/>
      <c r="EM659" s="5"/>
      <c r="EN659" s="24" t="str">
        <f>IF(EM659&gt;0,WORKDAY(EJ659,10),"-")</f>
        <v>-</v>
      </c>
      <c r="EO659" s="24" t="str">
        <f>IF(EM659&gt;0,WORKDAY(EK659,10),"-")</f>
        <v>-</v>
      </c>
      <c r="EP659" s="5"/>
      <c r="EQ659" s="5"/>
      <c r="ER659" s="54"/>
      <c r="ES659" s="54"/>
      <c r="ET659" s="54"/>
      <c r="EU659" s="54"/>
      <c r="EV659" s="54"/>
      <c r="EW659" s="24"/>
      <c r="EX659" s="24"/>
      <c r="EY659" s="167"/>
      <c r="EZ659" s="167"/>
      <c r="FA659" s="193"/>
      <c r="FB659" s="24">
        <v>44255</v>
      </c>
      <c r="FC659" s="24">
        <f ca="1">IF(BK659&gt;0,IF(DC659&gt;0,WORKDAY(DB659,20),IF(CT659&gt;0,WORKDAY(CS659,30),IF(CO659&gt;0,WORKDAY(CN659,40),FB659))),"-")</f>
        <v>44255</v>
      </c>
      <c r="FD659" s="5"/>
      <c r="FE659" s="5"/>
      <c r="FF659" s="24" t="str">
        <f>IF(FE659&gt;0,WORKDAY(FB659,10),"-")</f>
        <v>-</v>
      </c>
      <c r="FG659" s="24" t="str">
        <f>IF(FE659&gt;0,WORKDAY(FC659,10),"-")</f>
        <v>-</v>
      </c>
      <c r="FH659" s="5"/>
      <c r="FI659" s="5"/>
      <c r="FJ659" s="34"/>
      <c r="FK659" s="24">
        <f>WORKDAY(FB659,20)</f>
        <v>44281</v>
      </c>
      <c r="FL659" s="24">
        <f>FK659</f>
        <v>44281</v>
      </c>
      <c r="FM659" s="5"/>
      <c r="FN659" s="5"/>
      <c r="FO659" s="24" t="str">
        <f>IF(FN659&gt;0,WORKDAY(FK659,10),"-")</f>
        <v>-</v>
      </c>
      <c r="FP659" s="24" t="str">
        <f>IF(FN659&gt;0,WORKDAY(FL659,10),"-")</f>
        <v>-</v>
      </c>
      <c r="FQ659" s="5"/>
      <c r="FR659" s="5"/>
      <c r="FS659" s="54"/>
      <c r="FT659" s="24">
        <f>WORKDAY(FK659,20)</f>
        <v>44309</v>
      </c>
      <c r="FU659" s="24">
        <f>FT659</f>
        <v>44309</v>
      </c>
      <c r="FV659" s="5"/>
      <c r="FW659" s="5"/>
      <c r="FX659" s="24" t="str">
        <f>IF(FW659&gt;0,WORKDAY(FT659,10),"-")</f>
        <v>-</v>
      </c>
      <c r="FY659" s="24" t="str">
        <f>IF(FW659&gt;0,WORKDAY(FU659,10),"-")</f>
        <v>-</v>
      </c>
      <c r="FZ659" s="5"/>
      <c r="GA659" s="5"/>
      <c r="GB659" s="54"/>
      <c r="GC659" s="54"/>
      <c r="GD659" s="54"/>
      <c r="GE659" s="54"/>
      <c r="GF659" s="54"/>
      <c r="GG659" s="54"/>
      <c r="GH659" s="54"/>
      <c r="GI659" s="54"/>
      <c r="GJ659" s="54"/>
      <c r="GK659" s="54"/>
      <c r="GL659" s="54"/>
      <c r="GM659" s="54"/>
      <c r="GN659" s="54"/>
      <c r="GO659" s="54"/>
      <c r="GP659" s="54"/>
      <c r="GQ659" s="54"/>
      <c r="GR659" s="54"/>
      <c r="GS659" s="54"/>
      <c r="GT659" s="54"/>
      <c r="GU659" s="54"/>
      <c r="GV659" s="54"/>
      <c r="GW659" s="54"/>
      <c r="GX659" s="54"/>
      <c r="GY659" s="54"/>
      <c r="GZ659" s="193"/>
      <c r="HA659" s="54"/>
      <c r="HB659" s="54"/>
      <c r="HC659" s="54"/>
      <c r="HD659" s="34">
        <f t="shared" ca="1" si="603"/>
        <v>1</v>
      </c>
      <c r="HE659" s="25">
        <f t="shared" si="639"/>
        <v>0</v>
      </c>
      <c r="HF659" s="25">
        <f t="shared" ca="1" si="640"/>
        <v>1.5197568389057751E-3</v>
      </c>
      <c r="HG659" s="25">
        <f t="shared" si="641"/>
        <v>0</v>
      </c>
      <c r="HH659" s="25">
        <f t="shared" ca="1" si="642"/>
        <v>2.012072434607646E-3</v>
      </c>
      <c r="HI659" s="25"/>
      <c r="HJ659" s="25"/>
      <c r="HK659" s="5"/>
      <c r="HL659" s="24" t="str">
        <f t="shared" ca="1" si="643"/>
        <v>-</v>
      </c>
      <c r="HM659" s="6"/>
      <c r="HO659" s="204" t="str">
        <f t="shared" si="604"/>
        <v>не выгружено A1</v>
      </c>
      <c r="HP659" s="204" t="str">
        <f t="shared" si="605"/>
        <v>не выгружено 00</v>
      </c>
      <c r="HQ659" s="182" t="str">
        <f t="shared" si="606"/>
        <v>не выгружено A1</v>
      </c>
      <c r="HR659" s="182" t="str">
        <f t="shared" si="607"/>
        <v>не выгружено A1</v>
      </c>
      <c r="HS659" s="182" t="b">
        <f t="shared" si="608"/>
        <v>0</v>
      </c>
      <c r="HT659" s="182" t="str">
        <f t="shared" si="609"/>
        <v>не выгружено A1</v>
      </c>
      <c r="HU659" s="182" t="str">
        <f t="shared" si="610"/>
        <v>не выгружено A1</v>
      </c>
      <c r="HV659" s="191" t="str">
        <f t="shared" si="611"/>
        <v>не выгружено A1</v>
      </c>
      <c r="HW659" s="184" t="str">
        <f t="shared" si="612"/>
        <v>не выгружено A1</v>
      </c>
      <c r="HX659" s="191" t="str">
        <f t="shared" si="613"/>
        <v>не выгружено A1</v>
      </c>
      <c r="HY659" s="183"/>
      <c r="HZ659" s="182" t="str">
        <f t="shared" si="614"/>
        <v>не выгружено</v>
      </c>
      <c r="IA659" s="182" t="str">
        <f t="shared" si="615"/>
        <v>A1</v>
      </c>
      <c r="IB659" s="182" t="str">
        <f t="shared" si="616"/>
        <v>не выгружено</v>
      </c>
      <c r="IC659" s="182" t="str">
        <f t="shared" si="617"/>
        <v>A1</v>
      </c>
      <c r="ID659" s="182" t="str">
        <f t="shared" si="618"/>
        <v>A1</v>
      </c>
      <c r="IE659" s="185" t="str">
        <f t="shared" si="619"/>
        <v>выгрузить A1</v>
      </c>
      <c r="IF659" s="135" t="s">
        <v>705</v>
      </c>
      <c r="IG659" s="181">
        <v>1</v>
      </c>
    </row>
    <row r="660" spans="1:332" s="57" customFormat="1" ht="42.75" hidden="1" customHeight="1">
      <c r="A660" s="6"/>
      <c r="B660" s="19" t="s">
        <v>156</v>
      </c>
      <c r="C660" s="19" t="s">
        <v>157</v>
      </c>
      <c r="D660" s="5"/>
      <c r="E660" s="5"/>
      <c r="F660" s="5"/>
      <c r="G660" s="5"/>
      <c r="H660" s="5" t="s">
        <v>727</v>
      </c>
      <c r="I660" s="5" t="s">
        <v>736</v>
      </c>
      <c r="J660" s="5"/>
      <c r="K660" s="5"/>
      <c r="L660" s="5"/>
      <c r="M660" s="5"/>
      <c r="N660" s="5"/>
      <c r="O660" s="5"/>
      <c r="P660" s="5" t="s">
        <v>375</v>
      </c>
      <c r="Q660" s="5" t="s">
        <v>376</v>
      </c>
      <c r="R660" s="5" t="s">
        <v>209</v>
      </c>
      <c r="S660" s="5" t="s">
        <v>543</v>
      </c>
      <c r="T660" s="5" t="s">
        <v>370</v>
      </c>
      <c r="U660" s="5" t="s">
        <v>158</v>
      </c>
      <c r="V660" s="5"/>
      <c r="W660" s="19" t="str">
        <f>CONCATENATE(X660,"-",Y660,"-",Z660,AA660,,AB660,"-",AC660)</f>
        <v>0-54-JSCP-5101</v>
      </c>
      <c r="X660" s="19">
        <v>0</v>
      </c>
      <c r="Y660" s="19">
        <v>54</v>
      </c>
      <c r="Z660" s="19" t="s">
        <v>309</v>
      </c>
      <c r="AA660" s="19" t="s">
        <v>314</v>
      </c>
      <c r="AB660" s="19"/>
      <c r="AC660" s="19" t="s">
        <v>772</v>
      </c>
      <c r="AD660" s="5"/>
      <c r="AE660" s="19">
        <v>4</v>
      </c>
      <c r="AF660" s="19" t="s">
        <v>180</v>
      </c>
      <c r="AG660" s="19" t="s">
        <v>184</v>
      </c>
      <c r="AH660" s="19">
        <v>522</v>
      </c>
      <c r="AI660" s="19" t="s">
        <v>223</v>
      </c>
      <c r="AJ660" s="5"/>
      <c r="AK660" s="5"/>
      <c r="AL660" s="5" t="s">
        <v>121</v>
      </c>
      <c r="AM660" s="5"/>
      <c r="AN660" s="5" t="s">
        <v>546</v>
      </c>
      <c r="AO660" s="5" t="str">
        <f>CONCATENATE("0055-",B660,"-",C660,"-","4",".",AE660,".",AF660,".",AG660,".",AH660,"-",AL660,".",AN660,"-",AI660)</f>
        <v>0055-CPC-GA1-4.4.3.11.522-ATH2.JH-0007</v>
      </c>
      <c r="AP660" s="5" t="str">
        <f>CONCATENATE("0055-",B660,"-",C660,"-","4",".",AE660,".",AF660,".",AG660,".",AH660,"-",AL660,"-",AN660,"-",AI660,"_",BD660,"_",U660)</f>
        <v>0055-CPC-GA1-4.4.3.11.522-ATH2-JH-0007_-_ER</v>
      </c>
      <c r="AQ660" s="13" t="s">
        <v>328</v>
      </c>
      <c r="AR660" s="13" t="s">
        <v>679</v>
      </c>
      <c r="AS660" s="13"/>
      <c r="AT660" s="13"/>
      <c r="AU660" s="13" t="s">
        <v>286</v>
      </c>
      <c r="AV660" s="13" t="s">
        <v>287</v>
      </c>
      <c r="AW660" s="227" t="str">
        <f>CONCATENATE(AQ660," ",AS660,CHAR(10),W660,CHAR(10),AU660)</f>
        <v>ESD matrix panel 
0-54-JSCP-5101
Passport</v>
      </c>
      <c r="AX660" s="227" t="str">
        <f>CONCATENATE(AR660," ",AT660,CHAR(10),W660,CHAR(10),AV660)</f>
        <v>Пульт экстренного останова ПАЗ 
0-54-JSCP-5101
Паспорт</v>
      </c>
      <c r="AY660" s="5"/>
      <c r="AZ660" s="5" t="s">
        <v>490</v>
      </c>
      <c r="BA660" s="5" t="s">
        <v>489</v>
      </c>
      <c r="BB660" s="5" t="str">
        <f>IF(FW660&gt;0,"02",IF(FN660&gt;0,"01",IF(FE660&gt;0,"00",IF(EM660&gt;0,"G1",IF(ED660&gt;0,"F1",IF(DU660&gt;0,"E1",IF(DL660&gt;0,"D1",IF(DC660&gt;0,"C1",IF(CT660&gt;0,"B1",IF(BM660&gt;0,"A1","-"))))))))))</f>
        <v>-</v>
      </c>
      <c r="BC660" s="167" t="str">
        <f t="shared" si="668"/>
        <v>-</v>
      </c>
      <c r="BD660" s="5" t="str">
        <f t="shared" si="669"/>
        <v>-</v>
      </c>
      <c r="BE660" s="5"/>
      <c r="BF660" s="5"/>
      <c r="BG660" s="12"/>
      <c r="BH660" s="5"/>
      <c r="BI660" s="5"/>
      <c r="BJ660" s="54">
        <f>FB660-(28+15)</f>
        <v>44227</v>
      </c>
      <c r="BK660" s="54">
        <f ca="1">IF(BM660&gt;0,BL660,IF(BJ660&lt;TODAY(),WORKDAY(TODAY(),10),BJ660))</f>
        <v>44294</v>
      </c>
      <c r="BL660" s="54"/>
      <c r="BM660" s="5"/>
      <c r="BN660" s="167"/>
      <c r="BO660" s="167"/>
      <c r="BP660" s="167"/>
      <c r="BQ660" s="167"/>
      <c r="BR660" s="157"/>
      <c r="BS660" s="157"/>
      <c r="BT660" s="157"/>
      <c r="BU660" s="157"/>
      <c r="BV660" s="157"/>
      <c r="BW660" s="147"/>
      <c r="BX660" s="147"/>
      <c r="BY660" s="147"/>
      <c r="BZ660" s="147"/>
      <c r="CA660" s="147"/>
      <c r="CB660" s="125"/>
      <c r="CC660" s="125"/>
      <c r="CD660" s="125"/>
      <c r="CE660" s="125"/>
      <c r="CF660" s="125"/>
      <c r="CG660" s="125"/>
      <c r="CH660" s="125"/>
      <c r="CI660" s="125"/>
      <c r="CJ660" s="125"/>
      <c r="CK660" s="125"/>
      <c r="CL660" s="24">
        <f>WORKDAY(BJ660,20)</f>
        <v>44253</v>
      </c>
      <c r="CM660" s="24" t="str">
        <f>IF(BM660&gt;0,WORKDAY(BK660,10),"-")</f>
        <v>-</v>
      </c>
      <c r="CN660" s="54"/>
      <c r="CO660" s="117"/>
      <c r="CP660" s="34">
        <v>3</v>
      </c>
      <c r="CQ660" s="24">
        <f>WORKDAY(CL660,10)</f>
        <v>44267</v>
      </c>
      <c r="CR660" s="24" t="str">
        <f>IF(CO660&gt;0,WORKDAY(CM660,10),"-")</f>
        <v>-</v>
      </c>
      <c r="CS660" s="54"/>
      <c r="CT660" s="5"/>
      <c r="CU660" s="24" t="str">
        <f>IF(CT660&gt;0,WORKDAY(CQ660,10),"-")</f>
        <v>-</v>
      </c>
      <c r="CV660" s="24" t="str">
        <f>IF(CT660&gt;0,WORKDAY(CR660,10),"-")</f>
        <v>-</v>
      </c>
      <c r="CW660" s="54"/>
      <c r="CX660" s="5"/>
      <c r="CY660" s="34"/>
      <c r="CZ660" s="24" t="str">
        <f>IF(CX660&gt;0,WORKDAY(CU660,10),"-")</f>
        <v>-</v>
      </c>
      <c r="DA660" s="24" t="str">
        <f>IF(CX660&gt;0,WORKDAY(CV660,10),"-")</f>
        <v>-</v>
      </c>
      <c r="DB660" s="24"/>
      <c r="DC660" s="5"/>
      <c r="DD660" s="24" t="str">
        <f>IF(DC660&gt;0,WORKDAY(CZ660,10),"-")</f>
        <v>-</v>
      </c>
      <c r="DE660" s="24" t="str">
        <f>IF(DC660&gt;0,WORKDAY(DA660,10),"-")</f>
        <v>-</v>
      </c>
      <c r="DF660" s="5"/>
      <c r="DG660" s="5"/>
      <c r="DH660" s="54"/>
      <c r="DI660" s="24" t="str">
        <f>IF(DG660&gt;0,WORKDAY(DD660,10),"-")</f>
        <v>-</v>
      </c>
      <c r="DJ660" s="24" t="str">
        <f>IF(DG660&gt;0,WORKDAY(DE660,10),"-")</f>
        <v>-</v>
      </c>
      <c r="DK660" s="5"/>
      <c r="DL660" s="5"/>
      <c r="DM660" s="24" t="str">
        <f>IF(DL660&gt;0,WORKDAY(DI660,10),"-")</f>
        <v>-</v>
      </c>
      <c r="DN660" s="24" t="str">
        <f>IF(DL660&gt;0,WORKDAY(DJ660,10),"-")</f>
        <v>-</v>
      </c>
      <c r="DO660" s="5"/>
      <c r="DP660" s="5"/>
      <c r="DQ660" s="54"/>
      <c r="DR660" s="24" t="str">
        <f>IF(DP660&gt;0,WORKDAY(DM660,10),"-")</f>
        <v>-</v>
      </c>
      <c r="DS660" s="24" t="str">
        <f>IF(DP660&gt;0,WORKDAY(DN660,10),"-")</f>
        <v>-</v>
      </c>
      <c r="DT660" s="5"/>
      <c r="DU660" s="5"/>
      <c r="DV660" s="24" t="str">
        <f>IF(DU660&gt;0,WORKDAY(DR660,10),"-")</f>
        <v>-</v>
      </c>
      <c r="DW660" s="24" t="str">
        <f>IF(DU660&gt;0,WORKDAY(DS660,10),"-")</f>
        <v>-</v>
      </c>
      <c r="DX660" s="5"/>
      <c r="DY660" s="5"/>
      <c r="DZ660" s="54"/>
      <c r="EA660" s="24" t="str">
        <f>IF(DY660&gt;0,WORKDAY(DV660,10),"-")</f>
        <v>-</v>
      </c>
      <c r="EB660" s="24" t="str">
        <f>IF(DY660&gt;0,WORKDAY(DW660,10),"-")</f>
        <v>-</v>
      </c>
      <c r="EC660" s="5"/>
      <c r="ED660" s="5"/>
      <c r="EE660" s="24" t="str">
        <f>IF(ED660&gt;0,WORKDAY(EA660,10),"-")</f>
        <v>-</v>
      </c>
      <c r="EF660" s="24" t="str">
        <f>IF(ED660&gt;0,WORKDAY(EB660,10),"-")</f>
        <v>-</v>
      </c>
      <c r="EG660" s="5"/>
      <c r="EH660" s="5"/>
      <c r="EI660" s="54"/>
      <c r="EJ660" s="24" t="str">
        <f>IF(EH660&gt;0,WORKDAY(EE660,10),"-")</f>
        <v>-</v>
      </c>
      <c r="EK660" s="24" t="str">
        <f>IF(EH660&gt;0,WORKDAY(EF660,10),"-")</f>
        <v>-</v>
      </c>
      <c r="EL660" s="5"/>
      <c r="EM660" s="5"/>
      <c r="EN660" s="24" t="str">
        <f>IF(EM660&gt;0,WORKDAY(EJ660,10),"-")</f>
        <v>-</v>
      </c>
      <c r="EO660" s="24" t="str">
        <f>IF(EM660&gt;0,WORKDAY(EK660,10),"-")</f>
        <v>-</v>
      </c>
      <c r="EP660" s="5"/>
      <c r="EQ660" s="5"/>
      <c r="ER660" s="54"/>
      <c r="ES660" s="54"/>
      <c r="ET660" s="54"/>
      <c r="EU660" s="54"/>
      <c r="EV660" s="54"/>
      <c r="EW660" s="24"/>
      <c r="EX660" s="24"/>
      <c r="EY660" s="167"/>
      <c r="EZ660" s="167"/>
      <c r="FA660" s="193"/>
      <c r="FB660" s="24">
        <v>44270</v>
      </c>
      <c r="FC660" s="24">
        <f ca="1">IF(BK660&gt;0,IF(DC660&gt;0,WORKDAY(DB660,20),IF(CT660&gt;0,WORKDAY(CS660,30),IF(CO660&gt;0,WORKDAY(CN660,40),FB660))),"-")</f>
        <v>44270</v>
      </c>
      <c r="FD660" s="5"/>
      <c r="FE660" s="5"/>
      <c r="FF660" s="24" t="str">
        <f>IF(FE660&gt;0,WORKDAY(FB660,10),"-")</f>
        <v>-</v>
      </c>
      <c r="FG660" s="24" t="str">
        <f>IF(FE660&gt;0,WORKDAY(FC660,10),"-")</f>
        <v>-</v>
      </c>
      <c r="FH660" s="5"/>
      <c r="FI660" s="5"/>
      <c r="FJ660" s="34"/>
      <c r="FK660" s="24"/>
      <c r="FL660" s="24">
        <f>FK660</f>
        <v>0</v>
      </c>
      <c r="FM660" s="5"/>
      <c r="FN660" s="5"/>
      <c r="FO660" s="24" t="str">
        <f>IF(FN660&gt;0,WORKDAY(FK660,10),"-")</f>
        <v>-</v>
      </c>
      <c r="FP660" s="24" t="str">
        <f>IF(FN660&gt;0,WORKDAY(FL660,10),"-")</f>
        <v>-</v>
      </c>
      <c r="FQ660" s="5"/>
      <c r="FR660" s="5"/>
      <c r="FS660" s="54"/>
      <c r="FT660" s="24"/>
      <c r="FU660" s="24">
        <f>FT660</f>
        <v>0</v>
      </c>
      <c r="FV660" s="5"/>
      <c r="FW660" s="5"/>
      <c r="FX660" s="24" t="str">
        <f>IF(FW660&gt;0,WORKDAY(FT660,10),"-")</f>
        <v>-</v>
      </c>
      <c r="FY660" s="24" t="str">
        <f>IF(FW660&gt;0,WORKDAY(FU660,10),"-")</f>
        <v>-</v>
      </c>
      <c r="FZ660" s="5"/>
      <c r="GA660" s="5"/>
      <c r="GB660" s="54"/>
      <c r="GC660" s="54"/>
      <c r="GD660" s="54"/>
      <c r="GE660" s="54"/>
      <c r="GF660" s="54"/>
      <c r="GG660" s="54"/>
      <c r="GH660" s="54"/>
      <c r="GI660" s="54"/>
      <c r="GJ660" s="54"/>
      <c r="GK660" s="54"/>
      <c r="GL660" s="54"/>
      <c r="GM660" s="54"/>
      <c r="GN660" s="54"/>
      <c r="GO660" s="54"/>
      <c r="GP660" s="54"/>
      <c r="GQ660" s="54"/>
      <c r="GR660" s="54"/>
      <c r="GS660" s="54"/>
      <c r="GT660" s="54"/>
      <c r="GU660" s="54"/>
      <c r="GV660" s="54"/>
      <c r="GW660" s="54"/>
      <c r="GX660" s="54"/>
      <c r="GY660" s="54"/>
      <c r="GZ660" s="193"/>
      <c r="HA660" s="54"/>
      <c r="HB660" s="54"/>
      <c r="HC660" s="54"/>
      <c r="HD660" s="34">
        <f t="shared" ca="1" si="603"/>
        <v>1</v>
      </c>
      <c r="HE660" s="25">
        <f t="shared" si="639"/>
        <v>0</v>
      </c>
      <c r="HF660" s="25">
        <f t="shared" ca="1" si="640"/>
        <v>1.5197568389057751E-3</v>
      </c>
      <c r="HG660" s="25">
        <f t="shared" si="641"/>
        <v>0</v>
      </c>
      <c r="HH660" s="25">
        <f t="shared" ca="1" si="642"/>
        <v>2.012072434607646E-3</v>
      </c>
      <c r="HI660" s="25"/>
      <c r="HJ660" s="25"/>
      <c r="HK660" s="5"/>
      <c r="HL660" s="24" t="str">
        <f t="shared" ca="1" si="643"/>
        <v>-</v>
      </c>
      <c r="HM660" s="6"/>
      <c r="HO660" s="204" t="str">
        <f t="shared" si="604"/>
        <v>не выгружено A1</v>
      </c>
      <c r="HP660" s="204" t="str">
        <f t="shared" si="605"/>
        <v>не выгружено 00</v>
      </c>
      <c r="HQ660" s="182" t="str">
        <f t="shared" si="606"/>
        <v>не выгружено A1</v>
      </c>
      <c r="HR660" s="182" t="str">
        <f t="shared" si="607"/>
        <v>не выгружено A1</v>
      </c>
      <c r="HS660" s="182" t="b">
        <f t="shared" si="608"/>
        <v>0</v>
      </c>
      <c r="HT660" s="182" t="str">
        <f t="shared" si="609"/>
        <v>не выгружено A1</v>
      </c>
      <c r="HU660" s="182" t="str">
        <f t="shared" si="610"/>
        <v>не выгружено A1</v>
      </c>
      <c r="HV660" s="191" t="str">
        <f t="shared" si="611"/>
        <v>не выгружено A1</v>
      </c>
      <c r="HW660" s="184" t="str">
        <f t="shared" si="612"/>
        <v>не выгружено A1</v>
      </c>
      <c r="HX660" s="191" t="str">
        <f t="shared" si="613"/>
        <v>не выгружено A1</v>
      </c>
      <c r="HY660" s="183"/>
      <c r="HZ660" s="182" t="str">
        <f t="shared" si="614"/>
        <v>не выгружено</v>
      </c>
      <c r="IA660" s="182" t="str">
        <f t="shared" si="615"/>
        <v>A1</v>
      </c>
      <c r="IB660" s="182" t="str">
        <f t="shared" si="616"/>
        <v>не выгружено</v>
      </c>
      <c r="IC660" s="182" t="str">
        <f t="shared" si="617"/>
        <v>A1</v>
      </c>
      <c r="ID660" s="182" t="str">
        <f t="shared" si="618"/>
        <v>A1</v>
      </c>
      <c r="IE660" s="185" t="str">
        <f t="shared" si="619"/>
        <v>выгрузить A1</v>
      </c>
      <c r="IF660" s="135" t="s">
        <v>705</v>
      </c>
      <c r="IG660" s="181">
        <v>1</v>
      </c>
    </row>
    <row r="661" spans="1:332" s="87" customFormat="1" ht="15" hidden="1" customHeight="1">
      <c r="A661" s="17"/>
      <c r="B661" s="20"/>
      <c r="C661" s="20"/>
      <c r="D661" s="18"/>
      <c r="E661" s="18"/>
      <c r="F661" s="18"/>
      <c r="G661" s="18"/>
      <c r="H661" s="18"/>
      <c r="I661" s="18"/>
      <c r="J661" s="18"/>
      <c r="K661" s="18"/>
      <c r="L661" s="18"/>
      <c r="M661" s="18"/>
      <c r="N661" s="18"/>
      <c r="O661" s="18"/>
      <c r="P661" s="18"/>
      <c r="Q661" s="18"/>
      <c r="R661" s="18"/>
      <c r="S661" s="18"/>
      <c r="T661" s="18"/>
      <c r="U661" s="18"/>
      <c r="V661" s="18"/>
      <c r="W661" s="20"/>
      <c r="X661" s="20"/>
      <c r="Y661" s="20"/>
      <c r="Z661" s="20"/>
      <c r="AA661" s="20"/>
      <c r="AB661" s="20"/>
      <c r="AC661" s="20"/>
      <c r="AD661" s="18"/>
      <c r="AE661" s="20"/>
      <c r="AF661" s="20"/>
      <c r="AG661" s="20"/>
      <c r="AH661" s="20"/>
      <c r="AI661" s="20"/>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71"/>
      <c r="BO661" s="171"/>
      <c r="BP661" s="171"/>
      <c r="BQ661" s="171"/>
      <c r="BR661" s="161"/>
      <c r="BS661" s="161"/>
      <c r="BT661" s="161"/>
      <c r="BU661" s="161"/>
      <c r="BV661" s="161"/>
      <c r="BW661" s="151"/>
      <c r="BX661" s="151"/>
      <c r="BY661" s="151"/>
      <c r="BZ661" s="151"/>
      <c r="CA661" s="151"/>
      <c r="CB661" s="129"/>
      <c r="CC661" s="129"/>
      <c r="CD661" s="129"/>
      <c r="CE661" s="129"/>
      <c r="CF661" s="129"/>
      <c r="CG661" s="129"/>
      <c r="CH661" s="129"/>
      <c r="CI661" s="129"/>
      <c r="CJ661" s="129"/>
      <c r="CK661" s="129"/>
      <c r="CL661" s="18"/>
      <c r="CM661" s="18"/>
      <c r="CN661" s="18"/>
      <c r="CO661" s="118"/>
      <c r="CP661" s="48"/>
      <c r="CQ661" s="18"/>
      <c r="CR661" s="18"/>
      <c r="CS661" s="18"/>
      <c r="CT661" s="18"/>
      <c r="CU661" s="18"/>
      <c r="CV661" s="18"/>
      <c r="CW661" s="18"/>
      <c r="CX661" s="18"/>
      <c r="CY661" s="34"/>
      <c r="CZ661" s="18"/>
      <c r="DA661" s="18"/>
      <c r="DB661" s="18"/>
      <c r="DC661" s="18"/>
      <c r="DD661" s="18"/>
      <c r="DE661" s="18"/>
      <c r="DF661" s="18"/>
      <c r="DG661" s="18"/>
      <c r="DH661" s="45"/>
      <c r="DI661" s="18"/>
      <c r="DJ661" s="18"/>
      <c r="DK661" s="18"/>
      <c r="DL661" s="18"/>
      <c r="DM661" s="18"/>
      <c r="DN661" s="18"/>
      <c r="DO661" s="18"/>
      <c r="DP661" s="18"/>
      <c r="DQ661" s="45"/>
      <c r="DR661" s="18"/>
      <c r="DS661" s="18"/>
      <c r="DT661" s="18"/>
      <c r="DU661" s="18"/>
      <c r="DV661" s="18"/>
      <c r="DW661" s="18"/>
      <c r="DX661" s="18"/>
      <c r="DY661" s="18"/>
      <c r="DZ661" s="45"/>
      <c r="EA661" s="18"/>
      <c r="EB661" s="18"/>
      <c r="EC661" s="18"/>
      <c r="ED661" s="18"/>
      <c r="EE661" s="18"/>
      <c r="EF661" s="18"/>
      <c r="EG661" s="18"/>
      <c r="EH661" s="18"/>
      <c r="EI661" s="45"/>
      <c r="EJ661" s="18"/>
      <c r="EK661" s="18"/>
      <c r="EL661" s="18"/>
      <c r="EM661" s="18"/>
      <c r="EN661" s="18"/>
      <c r="EO661" s="18"/>
      <c r="EP661" s="18"/>
      <c r="EQ661" s="18"/>
      <c r="ER661" s="45"/>
      <c r="ES661" s="110"/>
      <c r="ET661" s="110"/>
      <c r="EU661" s="110"/>
      <c r="EV661" s="110"/>
      <c r="EW661" s="192"/>
      <c r="EX661" s="192"/>
      <c r="EY661" s="192"/>
      <c r="EZ661" s="192"/>
      <c r="FA661" s="199"/>
      <c r="FB661" s="18"/>
      <c r="FC661" s="18"/>
      <c r="FD661" s="18"/>
      <c r="FE661" s="18"/>
      <c r="FF661" s="18"/>
      <c r="FG661" s="18"/>
      <c r="FH661" s="18"/>
      <c r="FI661" s="18"/>
      <c r="FJ661" s="34"/>
      <c r="FK661" s="18"/>
      <c r="FL661" s="18"/>
      <c r="FM661" s="18"/>
      <c r="FN661" s="18"/>
      <c r="FO661" s="18"/>
      <c r="FP661" s="18"/>
      <c r="FQ661" s="18"/>
      <c r="FR661" s="18"/>
      <c r="FS661" s="45"/>
      <c r="FT661" s="18"/>
      <c r="FU661" s="18"/>
      <c r="FV661" s="18"/>
      <c r="FW661" s="18"/>
      <c r="FX661" s="18"/>
      <c r="FY661" s="18"/>
      <c r="FZ661" s="18"/>
      <c r="GA661" s="18"/>
      <c r="GB661" s="45"/>
      <c r="GC661" s="110"/>
      <c r="GD661" s="110"/>
      <c r="GE661" s="110"/>
      <c r="GF661" s="110"/>
      <c r="GG661" s="110"/>
      <c r="GH661" s="110"/>
      <c r="GI661" s="110"/>
      <c r="GJ661" s="110"/>
      <c r="GK661" s="110"/>
      <c r="GL661" s="110"/>
      <c r="GM661" s="110"/>
      <c r="GN661" s="110"/>
      <c r="GO661" s="110"/>
      <c r="GP661" s="110"/>
      <c r="GQ661" s="110"/>
      <c r="GR661" s="110"/>
      <c r="GS661" s="110"/>
      <c r="GT661" s="110"/>
      <c r="GU661" s="110"/>
      <c r="GV661" s="110"/>
      <c r="GW661" s="110"/>
      <c r="GX661" s="110"/>
      <c r="GY661" s="45"/>
      <c r="GZ661" s="199"/>
      <c r="HA661" s="110"/>
      <c r="HB661" s="110"/>
      <c r="HC661" s="110"/>
      <c r="HD661" s="34">
        <f t="shared" si="603"/>
        <v>0</v>
      </c>
      <c r="HE661" s="25">
        <f t="shared" si="639"/>
        <v>0</v>
      </c>
      <c r="HF661" s="25">
        <f t="shared" si="640"/>
        <v>0</v>
      </c>
      <c r="HG661" s="25">
        <f t="shared" si="641"/>
        <v>0</v>
      </c>
      <c r="HH661" s="25">
        <f t="shared" si="642"/>
        <v>0</v>
      </c>
      <c r="HI661" s="25"/>
      <c r="HJ661" s="18"/>
      <c r="HK661" s="18"/>
      <c r="HL661" s="24" t="str">
        <f t="shared" si="643"/>
        <v>-</v>
      </c>
      <c r="HM661" s="107"/>
      <c r="HN661" s="85"/>
      <c r="HO661" s="204" t="str">
        <f t="shared" si="604"/>
        <v>---/---</v>
      </c>
      <c r="HP661" s="204" t="str">
        <f t="shared" si="605"/>
        <v>---/---</v>
      </c>
      <c r="HQ661" s="182" t="str">
        <f t="shared" si="606"/>
        <v>---/---</v>
      </c>
      <c r="HR661" s="182" t="str">
        <f t="shared" si="607"/>
        <v>---/---</v>
      </c>
      <c r="HS661" s="182" t="b">
        <f t="shared" si="608"/>
        <v>0</v>
      </c>
      <c r="HT661" s="182" t="str">
        <f t="shared" si="609"/>
        <v>---/---</v>
      </c>
      <c r="HU661" s="182" t="str">
        <f t="shared" si="610"/>
        <v>---/---</v>
      </c>
      <c r="HV661" s="191" t="str">
        <f t="shared" si="611"/>
        <v>---/---</v>
      </c>
      <c r="HW661" s="184" t="str">
        <f t="shared" si="612"/>
        <v>---/---</v>
      </c>
      <c r="HX661" s="191" t="str">
        <f t="shared" si="613"/>
        <v>---/---</v>
      </c>
      <c r="HY661" s="183"/>
      <c r="HZ661" s="182" t="str">
        <f t="shared" si="614"/>
        <v>---/---</v>
      </c>
      <c r="IA661" s="182" t="str">
        <f t="shared" si="615"/>
        <v>---/---</v>
      </c>
      <c r="IB661" s="182" t="str">
        <f t="shared" si="616"/>
        <v>---/---</v>
      </c>
      <c r="IC661" s="182" t="str">
        <f t="shared" si="617"/>
        <v>---/---</v>
      </c>
      <c r="ID661" s="182" t="str">
        <f t="shared" si="618"/>
        <v>---/---</v>
      </c>
      <c r="IE661" s="185" t="str">
        <f t="shared" si="619"/>
        <v>---/---</v>
      </c>
      <c r="IF661" s="135" t="s">
        <v>717</v>
      </c>
      <c r="IG661" s="181">
        <v>1</v>
      </c>
      <c r="IH661" s="85"/>
      <c r="II661" s="85"/>
      <c r="IJ661" s="85"/>
      <c r="IK661" s="85"/>
      <c r="IL661" s="85"/>
      <c r="IM661" s="85"/>
      <c r="IN661" s="85"/>
      <c r="IO661" s="85"/>
      <c r="IP661" s="85"/>
      <c r="IQ661" s="85"/>
      <c r="IR661" s="85"/>
      <c r="IS661" s="85"/>
      <c r="IT661" s="85"/>
      <c r="IU661" s="85"/>
      <c r="IV661" s="85"/>
      <c r="IW661" s="85"/>
      <c r="IX661" s="85"/>
      <c r="IY661" s="85"/>
      <c r="IZ661" s="85"/>
      <c r="JA661" s="85"/>
      <c r="JB661" s="85"/>
      <c r="JC661" s="85"/>
      <c r="JD661" s="85"/>
      <c r="JE661" s="85"/>
      <c r="JF661" s="85"/>
      <c r="JG661" s="85"/>
      <c r="JH661" s="85"/>
      <c r="JI661" s="85"/>
      <c r="JJ661" s="85"/>
      <c r="JK661" s="85"/>
      <c r="JL661" s="85"/>
      <c r="JM661" s="85"/>
      <c r="JN661" s="85"/>
      <c r="JO661" s="85"/>
      <c r="JP661" s="85"/>
      <c r="JQ661" s="85"/>
      <c r="JR661" s="85"/>
      <c r="JS661" s="85"/>
      <c r="JT661" s="85"/>
      <c r="JU661" s="85"/>
      <c r="JV661" s="85"/>
      <c r="JW661" s="85"/>
      <c r="JX661" s="85"/>
      <c r="JY661" s="85"/>
      <c r="JZ661" s="85"/>
      <c r="KA661" s="85"/>
      <c r="KB661" s="85"/>
      <c r="KC661" s="85"/>
    </row>
    <row r="662" spans="1:332" s="57" customFormat="1" ht="42.75" hidden="1" customHeight="1">
      <c r="A662" s="6"/>
      <c r="B662" s="19" t="s">
        <v>156</v>
      </c>
      <c r="C662" s="19" t="s">
        <v>157</v>
      </c>
      <c r="D662" s="5"/>
      <c r="E662" s="5"/>
      <c r="F662" s="5"/>
      <c r="G662" s="5"/>
      <c r="H662" s="5" t="s">
        <v>727</v>
      </c>
      <c r="I662" s="5" t="s">
        <v>736</v>
      </c>
      <c r="J662" s="5"/>
      <c r="K662" s="5"/>
      <c r="L662" s="5"/>
      <c r="M662" s="5"/>
      <c r="N662" s="5"/>
      <c r="O662" s="5"/>
      <c r="P662" s="5" t="s">
        <v>375</v>
      </c>
      <c r="Q662" s="5" t="s">
        <v>376</v>
      </c>
      <c r="R662" s="5" t="s">
        <v>206</v>
      </c>
      <c r="S662" s="5" t="s">
        <v>360</v>
      </c>
      <c r="T662" s="5" t="s">
        <v>361</v>
      </c>
      <c r="U662" s="5" t="s">
        <v>158</v>
      </c>
      <c r="V662" s="5"/>
      <c r="W662" s="19" t="str">
        <f t="shared" ref="W662" si="672">CONCATENATE(X662,"-",Y662,"-",Z662,AA662,,AB662,"-",AC662)</f>
        <v>0-54-JDCD-5101</v>
      </c>
      <c r="X662" s="19" t="s">
        <v>194</v>
      </c>
      <c r="Y662" s="19" t="s">
        <v>545</v>
      </c>
      <c r="Z662" s="19" t="s">
        <v>302</v>
      </c>
      <c r="AA662" s="19" t="s">
        <v>308</v>
      </c>
      <c r="AB662" s="19"/>
      <c r="AC662" s="19" t="s">
        <v>772</v>
      </c>
      <c r="AD662" s="5"/>
      <c r="AE662" s="19">
        <v>4</v>
      </c>
      <c r="AF662" s="19" t="s">
        <v>180</v>
      </c>
      <c r="AG662" s="19" t="s">
        <v>184</v>
      </c>
      <c r="AH662" s="19">
        <v>522</v>
      </c>
      <c r="AI662" s="19" t="s">
        <v>223</v>
      </c>
      <c r="AJ662" s="5"/>
      <c r="AK662" s="5"/>
      <c r="AL662" s="5" t="s">
        <v>120</v>
      </c>
      <c r="AM662" s="5"/>
      <c r="AN662" s="5" t="s">
        <v>546</v>
      </c>
      <c r="AO662" s="5" t="str">
        <f>CONCATENATE("0055-",B662,"-",C662,"-","4",".",AE662,".",AF662,".",AG662,".",AH662,"-",AL662,".",AN662,"-",AI662)</f>
        <v>0055-CPC-GA1-4.4.3.11.522-ATH1.JH-0007</v>
      </c>
      <c r="AP662" s="5" t="str">
        <f>CONCATENATE("0055-",B662,"-",C662,"-","4",".",AE662,".",AF662,".",AG662,".",AH662,"-",AL662,"-",AN662,"-",AI662,"_",BD662,"_",U662)</f>
        <v>0055-CPC-GA1-4.4.3.11.522-ATH1-JH-0007_-_ER</v>
      </c>
      <c r="AQ662" s="13" t="s">
        <v>327</v>
      </c>
      <c r="AR662" s="13" t="s">
        <v>332</v>
      </c>
      <c r="AS662" s="13"/>
      <c r="AT662" s="13"/>
      <c r="AU662" s="13" t="s">
        <v>286</v>
      </c>
      <c r="AV662" s="13" t="s">
        <v>287</v>
      </c>
      <c r="AW662" s="232" t="str">
        <f>CONCATENATE(AQ662," ",AS662,CHAR(10),W662,CHAR(10),AU662)</f>
        <v>Operator console 
0-54-JDCD-5101
Passport</v>
      </c>
      <c r="AX662" s="232" t="str">
        <f>CONCATENATE(AR662," ",AT662,CHAR(10),W662,CHAR(10),AV662)</f>
        <v>Пульт оператора 
0-54-JDCD-5101
Паспорт</v>
      </c>
      <c r="AY662" s="5"/>
      <c r="AZ662" s="5" t="s">
        <v>490</v>
      </c>
      <c r="BA662" s="5" t="s">
        <v>489</v>
      </c>
      <c r="BB662" s="5" t="str">
        <f>IF(FW662&gt;0,"02",IF(FN662&gt;0,"01",IF(FE662&gt;0,"00",IF(EM662&gt;0,"G1",IF(ED662&gt;0,"F1",IF(DU662&gt;0,"E1",IF(DL662&gt;0,"D1",IF(DC662&gt;0,"C1",IF(CT662&gt;0,"B1",IF(BM662&gt;0,"A1","-"))))))))))</f>
        <v>-</v>
      </c>
      <c r="BC662" s="167" t="str">
        <f t="shared" ref="BC662" si="673">IF(OR(BB662="A1",BB662="B1",BB662="C1",BB662="D1",BB662="E1",BB662="F1",BB662="G1",BB662="H1"),"IFR",IF(OR(BB662="00",BB662="01",BB662="02",BB662="03",BB662="04",BB662="05"),"IFU","-"))</f>
        <v>-</v>
      </c>
      <c r="BD662" s="5" t="str">
        <f t="shared" ref="BD662:BD666" si="674">BB662</f>
        <v>-</v>
      </c>
      <c r="BE662" s="5"/>
      <c r="BF662" s="5"/>
      <c r="BG662" s="12"/>
      <c r="BH662" s="5"/>
      <c r="BI662" s="5"/>
      <c r="BJ662" s="54">
        <f>FB662-(28+15)</f>
        <v>44227</v>
      </c>
      <c r="BK662" s="54">
        <f ca="1">IF(BM662&gt;0,BL662,IF(BJ662&lt;TODAY(),WORKDAY(TODAY(),10),BJ662))</f>
        <v>44294</v>
      </c>
      <c r="BL662" s="54"/>
      <c r="BM662" s="5"/>
      <c r="BN662" s="167"/>
      <c r="BO662" s="167"/>
      <c r="BP662" s="167"/>
      <c r="BQ662" s="167"/>
      <c r="BR662" s="157"/>
      <c r="BS662" s="157"/>
      <c r="BT662" s="157"/>
      <c r="BU662" s="157"/>
      <c r="BV662" s="157"/>
      <c r="BW662" s="147"/>
      <c r="BX662" s="147"/>
      <c r="BY662" s="147"/>
      <c r="BZ662" s="147"/>
      <c r="CA662" s="147"/>
      <c r="CB662" s="125"/>
      <c r="CC662" s="125"/>
      <c r="CD662" s="125"/>
      <c r="CE662" s="125"/>
      <c r="CF662" s="125"/>
      <c r="CG662" s="125"/>
      <c r="CH662" s="125"/>
      <c r="CI662" s="125"/>
      <c r="CJ662" s="125"/>
      <c r="CK662" s="125"/>
      <c r="CL662" s="24">
        <f>WORKDAY(BJ662,20)</f>
        <v>44253</v>
      </c>
      <c r="CM662" s="24" t="str">
        <f>IF(BM662&gt;0,WORKDAY(BK662,10),"-")</f>
        <v>-</v>
      </c>
      <c r="CN662" s="54"/>
      <c r="CO662" s="117"/>
      <c r="CP662" s="34">
        <v>3</v>
      </c>
      <c r="CQ662" s="24">
        <f>WORKDAY(CL662,10)</f>
        <v>44267</v>
      </c>
      <c r="CR662" s="24" t="str">
        <f>IF(CO662&gt;0,WORKDAY(CM662,10),"-")</f>
        <v>-</v>
      </c>
      <c r="CS662" s="54"/>
      <c r="CT662" s="5"/>
      <c r="CU662" s="24" t="str">
        <f>IF(CT662&gt;0,WORKDAY(CQ662,10),"-")</f>
        <v>-</v>
      </c>
      <c r="CV662" s="24" t="str">
        <f>IF(CT662&gt;0,WORKDAY(CR662,10),"-")</f>
        <v>-</v>
      </c>
      <c r="CW662" s="54"/>
      <c r="CX662" s="5"/>
      <c r="CY662" s="34"/>
      <c r="CZ662" s="24" t="str">
        <f>IF(CX662&gt;0,WORKDAY(CU662,10),"-")</f>
        <v>-</v>
      </c>
      <c r="DA662" s="24" t="str">
        <f>IF(CX662&gt;0,WORKDAY(CV662,10),"-")</f>
        <v>-</v>
      </c>
      <c r="DB662" s="24"/>
      <c r="DC662" s="5"/>
      <c r="DD662" s="24" t="str">
        <f>IF(DC662&gt;0,WORKDAY(CZ662,10),"-")</f>
        <v>-</v>
      </c>
      <c r="DE662" s="24" t="str">
        <f>IF(DC662&gt;0,WORKDAY(DA662,10),"-")</f>
        <v>-</v>
      </c>
      <c r="DF662" s="5"/>
      <c r="DG662" s="5"/>
      <c r="DH662" s="54"/>
      <c r="DI662" s="24" t="str">
        <f>IF(DG662&gt;0,WORKDAY(DD662,10),"-")</f>
        <v>-</v>
      </c>
      <c r="DJ662" s="24" t="str">
        <f>IF(DG662&gt;0,WORKDAY(DE662,10),"-")</f>
        <v>-</v>
      </c>
      <c r="DK662" s="5"/>
      <c r="DL662" s="5"/>
      <c r="DM662" s="24" t="str">
        <f>IF(DL662&gt;0,WORKDAY(DI662,10),"-")</f>
        <v>-</v>
      </c>
      <c r="DN662" s="24" t="str">
        <f>IF(DL662&gt;0,WORKDAY(DJ662,10),"-")</f>
        <v>-</v>
      </c>
      <c r="DO662" s="5"/>
      <c r="DP662" s="5"/>
      <c r="DQ662" s="54"/>
      <c r="DR662" s="24" t="str">
        <f>IF(DP662&gt;0,WORKDAY(DM662,10),"-")</f>
        <v>-</v>
      </c>
      <c r="DS662" s="24" t="str">
        <f>IF(DP662&gt;0,WORKDAY(DN662,10),"-")</f>
        <v>-</v>
      </c>
      <c r="DT662" s="5"/>
      <c r="DU662" s="5"/>
      <c r="DV662" s="24" t="str">
        <f>IF(DU662&gt;0,WORKDAY(DR662,10),"-")</f>
        <v>-</v>
      </c>
      <c r="DW662" s="24" t="str">
        <f>IF(DU662&gt;0,WORKDAY(DS662,10),"-")</f>
        <v>-</v>
      </c>
      <c r="DX662" s="5"/>
      <c r="DY662" s="5"/>
      <c r="DZ662" s="54"/>
      <c r="EA662" s="24" t="str">
        <f>IF(DY662&gt;0,WORKDAY(DV662,10),"-")</f>
        <v>-</v>
      </c>
      <c r="EB662" s="24" t="str">
        <f>IF(DY662&gt;0,WORKDAY(DW662,10),"-")</f>
        <v>-</v>
      </c>
      <c r="EC662" s="5"/>
      <c r="ED662" s="5"/>
      <c r="EE662" s="24" t="str">
        <f>IF(ED662&gt;0,WORKDAY(EA662,10),"-")</f>
        <v>-</v>
      </c>
      <c r="EF662" s="24" t="str">
        <f>IF(ED662&gt;0,WORKDAY(EB662,10),"-")</f>
        <v>-</v>
      </c>
      <c r="EG662" s="5"/>
      <c r="EH662" s="5"/>
      <c r="EI662" s="54"/>
      <c r="EJ662" s="24" t="str">
        <f>IF(EH662&gt;0,WORKDAY(EE662,10),"-")</f>
        <v>-</v>
      </c>
      <c r="EK662" s="24" t="str">
        <f>IF(EH662&gt;0,WORKDAY(EF662,10),"-")</f>
        <v>-</v>
      </c>
      <c r="EL662" s="5"/>
      <c r="EM662" s="5"/>
      <c r="EN662" s="24" t="str">
        <f>IF(EM662&gt;0,WORKDAY(EJ662,10),"-")</f>
        <v>-</v>
      </c>
      <c r="EO662" s="24" t="str">
        <f>IF(EM662&gt;0,WORKDAY(EK662,10),"-")</f>
        <v>-</v>
      </c>
      <c r="EP662" s="5"/>
      <c r="EQ662" s="5"/>
      <c r="ER662" s="54"/>
      <c r="ES662" s="54"/>
      <c r="ET662" s="54"/>
      <c r="EU662" s="54"/>
      <c r="EV662" s="54"/>
      <c r="EW662" s="24"/>
      <c r="EX662" s="24"/>
      <c r="EY662" s="167"/>
      <c r="EZ662" s="167"/>
      <c r="FA662" s="193"/>
      <c r="FB662" s="24">
        <v>44270</v>
      </c>
      <c r="FC662" s="24">
        <f ca="1">IF(BK662&gt;0,IF(DC662&gt;0,WORKDAY(DB662,20),IF(CT662&gt;0,WORKDAY(CS662,30),IF(CO662&gt;0,WORKDAY(CN662,40),FB662))),"-")</f>
        <v>44270</v>
      </c>
      <c r="FD662" s="5"/>
      <c r="FE662" s="5"/>
      <c r="FF662" s="24" t="str">
        <f>IF(FE662&gt;0,WORKDAY(FB662,10),"-")</f>
        <v>-</v>
      </c>
      <c r="FG662" s="24" t="str">
        <f>IF(FE662&gt;0,WORKDAY(FC662,10),"-")</f>
        <v>-</v>
      </c>
      <c r="FH662" s="5"/>
      <c r="FI662" s="5"/>
      <c r="FJ662" s="34"/>
      <c r="FK662" s="24"/>
      <c r="FL662" s="24">
        <f>FK662</f>
        <v>0</v>
      </c>
      <c r="FM662" s="5"/>
      <c r="FN662" s="5"/>
      <c r="FO662" s="24" t="str">
        <f>IF(FN662&gt;0,WORKDAY(FK662,10),"-")</f>
        <v>-</v>
      </c>
      <c r="FP662" s="24" t="str">
        <f>IF(FN662&gt;0,WORKDAY(FL662,10),"-")</f>
        <v>-</v>
      </c>
      <c r="FQ662" s="5"/>
      <c r="FR662" s="5"/>
      <c r="FS662" s="54"/>
      <c r="FT662" s="24"/>
      <c r="FU662" s="24">
        <f>FT662</f>
        <v>0</v>
      </c>
      <c r="FV662" s="5"/>
      <c r="FW662" s="5"/>
      <c r="FX662" s="24" t="str">
        <f>IF(FW662&gt;0,WORKDAY(FT662,10),"-")</f>
        <v>-</v>
      </c>
      <c r="FY662" s="24" t="str">
        <f>IF(FW662&gt;0,WORKDAY(FU662,10),"-")</f>
        <v>-</v>
      </c>
      <c r="FZ662" s="5"/>
      <c r="GA662" s="5"/>
      <c r="GB662" s="54"/>
      <c r="GC662" s="54"/>
      <c r="GD662" s="54"/>
      <c r="GE662" s="54"/>
      <c r="GF662" s="54"/>
      <c r="GG662" s="54"/>
      <c r="GH662" s="54"/>
      <c r="GI662" s="54"/>
      <c r="GJ662" s="54"/>
      <c r="GK662" s="54"/>
      <c r="GL662" s="54"/>
      <c r="GM662" s="54"/>
      <c r="GN662" s="54"/>
      <c r="GO662" s="54"/>
      <c r="GP662" s="54"/>
      <c r="GQ662" s="54"/>
      <c r="GR662" s="54"/>
      <c r="GS662" s="54"/>
      <c r="GT662" s="54"/>
      <c r="GU662" s="54"/>
      <c r="GV662" s="54"/>
      <c r="GW662" s="54"/>
      <c r="GX662" s="54"/>
      <c r="GY662" s="54"/>
      <c r="GZ662" s="193"/>
      <c r="HA662" s="54"/>
      <c r="HB662" s="54"/>
      <c r="HC662" s="54"/>
      <c r="HD662" s="34">
        <f t="shared" ca="1" si="603"/>
        <v>1</v>
      </c>
      <c r="HE662" s="25">
        <f t="shared" si="639"/>
        <v>0</v>
      </c>
      <c r="HF662" s="25">
        <f t="shared" ca="1" si="640"/>
        <v>1.5197568389057751E-3</v>
      </c>
      <c r="HG662" s="25">
        <f t="shared" si="641"/>
        <v>0</v>
      </c>
      <c r="HH662" s="25">
        <f t="shared" ca="1" si="642"/>
        <v>2.012072434607646E-3</v>
      </c>
      <c r="HI662" s="25"/>
      <c r="HJ662" s="25"/>
      <c r="HK662" s="5"/>
      <c r="HL662" s="24" t="str">
        <f t="shared" ca="1" si="643"/>
        <v>-</v>
      </c>
      <c r="HM662" s="107"/>
      <c r="HN662" s="85"/>
      <c r="HO662" s="204" t="str">
        <f t="shared" si="604"/>
        <v>не выгружено A1</v>
      </c>
      <c r="HP662" s="204" t="str">
        <f t="shared" si="605"/>
        <v>не выгружено 00</v>
      </c>
      <c r="HQ662" s="182" t="str">
        <f t="shared" si="606"/>
        <v>не выгружено A1</v>
      </c>
      <c r="HR662" s="182" t="str">
        <f t="shared" si="607"/>
        <v>не выгружено A1</v>
      </c>
      <c r="HS662" s="182" t="b">
        <f t="shared" si="608"/>
        <v>0</v>
      </c>
      <c r="HT662" s="182" t="str">
        <f t="shared" si="609"/>
        <v>не выгружено A1</v>
      </c>
      <c r="HU662" s="182" t="str">
        <f t="shared" si="610"/>
        <v>не выгружено A1</v>
      </c>
      <c r="HV662" s="191" t="str">
        <f t="shared" si="611"/>
        <v>не выгружено A1</v>
      </c>
      <c r="HW662" s="184" t="str">
        <f t="shared" si="612"/>
        <v>не выгружено A1</v>
      </c>
      <c r="HX662" s="191" t="str">
        <f t="shared" si="613"/>
        <v>не выгружено A1</v>
      </c>
      <c r="HY662" s="183"/>
      <c r="HZ662" s="182" t="str">
        <f t="shared" si="614"/>
        <v>не выгружено</v>
      </c>
      <c r="IA662" s="182" t="str">
        <f t="shared" si="615"/>
        <v>A1</v>
      </c>
      <c r="IB662" s="182" t="str">
        <f t="shared" si="616"/>
        <v>не выгружено</v>
      </c>
      <c r="IC662" s="182" t="str">
        <f t="shared" si="617"/>
        <v>A1</v>
      </c>
      <c r="ID662" s="182" t="str">
        <f t="shared" si="618"/>
        <v>A1</v>
      </c>
      <c r="IE662" s="185" t="str">
        <f t="shared" si="619"/>
        <v>выгрузить A1</v>
      </c>
      <c r="IF662" s="135" t="s">
        <v>705</v>
      </c>
      <c r="IG662" s="181">
        <v>1</v>
      </c>
      <c r="IH662" s="85"/>
      <c r="II662" s="85"/>
      <c r="IJ662" s="85"/>
      <c r="IK662" s="85"/>
      <c r="IL662" s="85"/>
      <c r="IM662" s="85"/>
      <c r="IN662" s="85"/>
      <c r="IO662" s="85"/>
      <c r="IP662" s="85"/>
      <c r="IQ662" s="85"/>
      <c r="IR662" s="85"/>
      <c r="IS662" s="85"/>
      <c r="IT662" s="85"/>
      <c r="IU662" s="85"/>
      <c r="IV662" s="85"/>
      <c r="IW662" s="85"/>
      <c r="IX662" s="85"/>
      <c r="IY662" s="85"/>
      <c r="IZ662" s="85"/>
      <c r="JA662" s="85"/>
      <c r="JB662" s="85"/>
      <c r="JC662" s="85"/>
      <c r="JD662" s="85"/>
      <c r="JE662" s="85"/>
      <c r="JF662" s="85"/>
      <c r="JG662" s="85"/>
      <c r="JH662" s="85"/>
      <c r="JI662" s="85"/>
      <c r="JJ662" s="85"/>
      <c r="JK662" s="85"/>
      <c r="JL662" s="85"/>
      <c r="JM662" s="85"/>
      <c r="JN662" s="85"/>
      <c r="JO662" s="85"/>
      <c r="JP662" s="85"/>
      <c r="JQ662" s="85"/>
      <c r="JR662" s="85"/>
      <c r="JS662" s="85"/>
      <c r="JT662" s="85"/>
      <c r="JU662" s="85"/>
      <c r="JV662" s="85"/>
      <c r="JW662" s="85"/>
      <c r="JX662" s="85"/>
      <c r="JY662" s="85"/>
      <c r="JZ662" s="85"/>
      <c r="KA662" s="85"/>
      <c r="KB662" s="85"/>
      <c r="KC662" s="85"/>
    </row>
    <row r="663" spans="1:332" s="87" customFormat="1" ht="15" hidden="1" customHeight="1">
      <c r="A663" s="17"/>
      <c r="B663" s="20"/>
      <c r="C663" s="20"/>
      <c r="D663" s="18"/>
      <c r="E663" s="18"/>
      <c r="F663" s="18"/>
      <c r="G663" s="18"/>
      <c r="H663" s="18"/>
      <c r="I663" s="18"/>
      <c r="J663" s="18"/>
      <c r="K663" s="18"/>
      <c r="L663" s="18"/>
      <c r="M663" s="18"/>
      <c r="N663" s="18"/>
      <c r="O663" s="18"/>
      <c r="P663" s="18"/>
      <c r="Q663" s="18"/>
      <c r="R663" s="18"/>
      <c r="S663" s="18"/>
      <c r="T663" s="18"/>
      <c r="U663" s="18"/>
      <c r="V663" s="18"/>
      <c r="W663" s="20"/>
      <c r="X663" s="20"/>
      <c r="Y663" s="20"/>
      <c r="Z663" s="20"/>
      <c r="AA663" s="20"/>
      <c r="AB663" s="20"/>
      <c r="AC663" s="20"/>
      <c r="AD663" s="18"/>
      <c r="AE663" s="20"/>
      <c r="AF663" s="20"/>
      <c r="AG663" s="20"/>
      <c r="AH663" s="20"/>
      <c r="AI663" s="20"/>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71"/>
      <c r="BO663" s="171"/>
      <c r="BP663" s="171"/>
      <c r="BQ663" s="171"/>
      <c r="BR663" s="161"/>
      <c r="BS663" s="161"/>
      <c r="BT663" s="161"/>
      <c r="BU663" s="161"/>
      <c r="BV663" s="161"/>
      <c r="BW663" s="151"/>
      <c r="BX663" s="151"/>
      <c r="BY663" s="151"/>
      <c r="BZ663" s="151"/>
      <c r="CA663" s="151"/>
      <c r="CB663" s="129"/>
      <c r="CC663" s="129"/>
      <c r="CD663" s="129"/>
      <c r="CE663" s="129"/>
      <c r="CF663" s="129"/>
      <c r="CG663" s="129"/>
      <c r="CH663" s="129"/>
      <c r="CI663" s="129"/>
      <c r="CJ663" s="129"/>
      <c r="CK663" s="129"/>
      <c r="CL663" s="18"/>
      <c r="CM663" s="18"/>
      <c r="CN663" s="18"/>
      <c r="CO663" s="118"/>
      <c r="CP663" s="48"/>
      <c r="CQ663" s="18"/>
      <c r="CR663" s="18"/>
      <c r="CS663" s="18"/>
      <c r="CT663" s="18"/>
      <c r="CU663" s="18"/>
      <c r="CV663" s="18"/>
      <c r="CW663" s="18"/>
      <c r="CX663" s="18"/>
      <c r="CY663" s="34"/>
      <c r="CZ663" s="18"/>
      <c r="DA663" s="18"/>
      <c r="DB663" s="18"/>
      <c r="DC663" s="18"/>
      <c r="DD663" s="18"/>
      <c r="DE663" s="18"/>
      <c r="DF663" s="18"/>
      <c r="DG663" s="18"/>
      <c r="DH663" s="45"/>
      <c r="DI663" s="18"/>
      <c r="DJ663" s="18"/>
      <c r="DK663" s="18"/>
      <c r="DL663" s="18"/>
      <c r="DM663" s="18"/>
      <c r="DN663" s="18"/>
      <c r="DO663" s="18"/>
      <c r="DP663" s="18"/>
      <c r="DQ663" s="45"/>
      <c r="DR663" s="18"/>
      <c r="DS663" s="18"/>
      <c r="DT663" s="18"/>
      <c r="DU663" s="18"/>
      <c r="DV663" s="18"/>
      <c r="DW663" s="18"/>
      <c r="DX663" s="18"/>
      <c r="DY663" s="18"/>
      <c r="DZ663" s="45"/>
      <c r="EA663" s="18"/>
      <c r="EB663" s="18"/>
      <c r="EC663" s="18"/>
      <c r="ED663" s="18"/>
      <c r="EE663" s="18"/>
      <c r="EF663" s="18"/>
      <c r="EG663" s="18"/>
      <c r="EH663" s="18"/>
      <c r="EI663" s="45"/>
      <c r="EJ663" s="18"/>
      <c r="EK663" s="18"/>
      <c r="EL663" s="18"/>
      <c r="EM663" s="18"/>
      <c r="EN663" s="18"/>
      <c r="EO663" s="18"/>
      <c r="EP663" s="18"/>
      <c r="EQ663" s="18"/>
      <c r="ER663" s="45"/>
      <c r="ES663" s="110"/>
      <c r="ET663" s="110"/>
      <c r="EU663" s="110"/>
      <c r="EV663" s="110"/>
      <c r="EW663" s="192"/>
      <c r="EX663" s="192"/>
      <c r="EY663" s="192"/>
      <c r="EZ663" s="192"/>
      <c r="FA663" s="199"/>
      <c r="FB663" s="18"/>
      <c r="FC663" s="18"/>
      <c r="FD663" s="18"/>
      <c r="FE663" s="18"/>
      <c r="FF663" s="18"/>
      <c r="FG663" s="18"/>
      <c r="FH663" s="18"/>
      <c r="FI663" s="18"/>
      <c r="FJ663" s="34"/>
      <c r="FK663" s="18"/>
      <c r="FL663" s="18"/>
      <c r="FM663" s="18"/>
      <c r="FN663" s="18"/>
      <c r="FO663" s="18"/>
      <c r="FP663" s="18"/>
      <c r="FQ663" s="18"/>
      <c r="FR663" s="18"/>
      <c r="FS663" s="45"/>
      <c r="FT663" s="18"/>
      <c r="FU663" s="18"/>
      <c r="FV663" s="18"/>
      <c r="FW663" s="18"/>
      <c r="FX663" s="18"/>
      <c r="FY663" s="18"/>
      <c r="FZ663" s="18"/>
      <c r="GA663" s="18"/>
      <c r="GB663" s="45"/>
      <c r="GC663" s="110"/>
      <c r="GD663" s="110"/>
      <c r="GE663" s="110"/>
      <c r="GF663" s="110"/>
      <c r="GG663" s="110"/>
      <c r="GH663" s="110"/>
      <c r="GI663" s="110"/>
      <c r="GJ663" s="110"/>
      <c r="GK663" s="110"/>
      <c r="GL663" s="110"/>
      <c r="GM663" s="110"/>
      <c r="GN663" s="110"/>
      <c r="GO663" s="110"/>
      <c r="GP663" s="110"/>
      <c r="GQ663" s="110"/>
      <c r="GR663" s="110"/>
      <c r="GS663" s="110"/>
      <c r="GT663" s="110"/>
      <c r="GU663" s="110"/>
      <c r="GV663" s="110"/>
      <c r="GW663" s="110"/>
      <c r="GX663" s="110"/>
      <c r="GY663" s="45"/>
      <c r="GZ663" s="199"/>
      <c r="HA663" s="110"/>
      <c r="HB663" s="110"/>
      <c r="HC663" s="110"/>
      <c r="HD663" s="34">
        <f t="shared" si="603"/>
        <v>0</v>
      </c>
      <c r="HE663" s="25">
        <f t="shared" si="639"/>
        <v>0</v>
      </c>
      <c r="HF663" s="25">
        <f t="shared" si="640"/>
        <v>0</v>
      </c>
      <c r="HG663" s="25">
        <f t="shared" si="641"/>
        <v>0</v>
      </c>
      <c r="HH663" s="25">
        <f t="shared" si="642"/>
        <v>0</v>
      </c>
      <c r="HI663" s="25"/>
      <c r="HJ663" s="18"/>
      <c r="HK663" s="18"/>
      <c r="HL663" s="24" t="str">
        <f t="shared" si="643"/>
        <v>-</v>
      </c>
      <c r="HM663" s="107"/>
      <c r="HN663" s="85"/>
      <c r="HO663" s="204" t="str">
        <f t="shared" si="604"/>
        <v>---/---</v>
      </c>
      <c r="HP663" s="204" t="str">
        <f t="shared" si="605"/>
        <v>---/---</v>
      </c>
      <c r="HQ663" s="182" t="str">
        <f t="shared" si="606"/>
        <v>---/---</v>
      </c>
      <c r="HR663" s="182" t="str">
        <f t="shared" si="607"/>
        <v>---/---</v>
      </c>
      <c r="HS663" s="182" t="b">
        <f t="shared" si="608"/>
        <v>0</v>
      </c>
      <c r="HT663" s="182" t="str">
        <f t="shared" si="609"/>
        <v>---/---</v>
      </c>
      <c r="HU663" s="182" t="str">
        <f t="shared" si="610"/>
        <v>---/---</v>
      </c>
      <c r="HV663" s="191" t="str">
        <f t="shared" si="611"/>
        <v>---/---</v>
      </c>
      <c r="HW663" s="184" t="str">
        <f t="shared" si="612"/>
        <v>---/---</v>
      </c>
      <c r="HX663" s="191" t="str">
        <f t="shared" si="613"/>
        <v>---/---</v>
      </c>
      <c r="HY663" s="183"/>
      <c r="HZ663" s="182" t="str">
        <f t="shared" si="614"/>
        <v>---/---</v>
      </c>
      <c r="IA663" s="182" t="str">
        <f t="shared" si="615"/>
        <v>---/---</v>
      </c>
      <c r="IB663" s="182" t="str">
        <f t="shared" si="616"/>
        <v>---/---</v>
      </c>
      <c r="IC663" s="182" t="str">
        <f t="shared" si="617"/>
        <v>---/---</v>
      </c>
      <c r="ID663" s="182" t="str">
        <f t="shared" si="618"/>
        <v>---/---</v>
      </c>
      <c r="IE663" s="185" t="str">
        <f t="shared" si="619"/>
        <v>---/---</v>
      </c>
      <c r="IF663" s="135" t="s">
        <v>717</v>
      </c>
      <c r="IG663" s="181">
        <v>1</v>
      </c>
      <c r="IH663" s="85"/>
      <c r="II663" s="85"/>
      <c r="IJ663" s="85"/>
      <c r="IK663" s="85"/>
      <c r="IL663" s="85"/>
      <c r="IM663" s="85"/>
      <c r="IN663" s="85"/>
      <c r="IO663" s="85"/>
      <c r="IP663" s="85"/>
      <c r="IQ663" s="85"/>
      <c r="IR663" s="85"/>
      <c r="IS663" s="85"/>
      <c r="IT663" s="85"/>
      <c r="IU663" s="85"/>
      <c r="IV663" s="85"/>
      <c r="IW663" s="85"/>
      <c r="IX663" s="85"/>
      <c r="IY663" s="85"/>
      <c r="IZ663" s="85"/>
      <c r="JA663" s="85"/>
      <c r="JB663" s="85"/>
      <c r="JC663" s="85"/>
      <c r="JD663" s="85"/>
      <c r="JE663" s="85"/>
      <c r="JF663" s="85"/>
      <c r="JG663" s="85"/>
      <c r="JH663" s="85"/>
      <c r="JI663" s="85"/>
      <c r="JJ663" s="85"/>
      <c r="JK663" s="85"/>
      <c r="JL663" s="85"/>
      <c r="JM663" s="85"/>
      <c r="JN663" s="85"/>
      <c r="JO663" s="85"/>
      <c r="JP663" s="85"/>
      <c r="JQ663" s="85"/>
      <c r="JR663" s="85"/>
      <c r="JS663" s="85"/>
      <c r="JT663" s="85"/>
      <c r="JU663" s="85"/>
      <c r="JV663" s="85"/>
      <c r="JW663" s="85"/>
      <c r="JX663" s="85"/>
      <c r="JY663" s="85"/>
      <c r="JZ663" s="85"/>
      <c r="KA663" s="85"/>
      <c r="KB663" s="85"/>
      <c r="KC663" s="85"/>
    </row>
    <row r="664" spans="1:332" s="57" customFormat="1" ht="42.75" hidden="1" customHeight="1">
      <c r="A664" s="6"/>
      <c r="B664" s="19" t="s">
        <v>156</v>
      </c>
      <c r="C664" s="19" t="s">
        <v>157</v>
      </c>
      <c r="D664" s="5"/>
      <c r="E664" s="5"/>
      <c r="F664" s="5"/>
      <c r="G664" s="5"/>
      <c r="H664" s="5" t="s">
        <v>727</v>
      </c>
      <c r="I664" s="5" t="s">
        <v>736</v>
      </c>
      <c r="J664" s="5"/>
      <c r="K664" s="5"/>
      <c r="L664" s="5"/>
      <c r="M664" s="5"/>
      <c r="N664" s="5"/>
      <c r="O664" s="5"/>
      <c r="P664" s="5" t="s">
        <v>375</v>
      </c>
      <c r="Q664" s="5" t="s">
        <v>376</v>
      </c>
      <c r="R664" s="5" t="s">
        <v>206</v>
      </c>
      <c r="S664" s="5" t="s">
        <v>360</v>
      </c>
      <c r="T664" s="5" t="s">
        <v>361</v>
      </c>
      <c r="U664" s="5" t="s">
        <v>158</v>
      </c>
      <c r="V664" s="5"/>
      <c r="W664" s="19" t="str">
        <f t="shared" ref="W664" si="675">CONCATENATE(X664,"-",Y664,"-",Z664,AA664,,AB664,"-",AC664)</f>
        <v>0-54-JDCD-5102</v>
      </c>
      <c r="X664" s="19" t="s">
        <v>194</v>
      </c>
      <c r="Y664" s="19" t="s">
        <v>545</v>
      </c>
      <c r="Z664" s="19" t="s">
        <v>302</v>
      </c>
      <c r="AA664" s="19" t="s">
        <v>308</v>
      </c>
      <c r="AB664" s="19"/>
      <c r="AC664" s="19" t="s">
        <v>773</v>
      </c>
      <c r="AD664" s="5"/>
      <c r="AE664" s="19">
        <v>4</v>
      </c>
      <c r="AF664" s="19" t="s">
        <v>180</v>
      </c>
      <c r="AG664" s="19" t="s">
        <v>184</v>
      </c>
      <c r="AH664" s="19">
        <v>522</v>
      </c>
      <c r="AI664" s="19" t="s">
        <v>228</v>
      </c>
      <c r="AJ664" s="5"/>
      <c r="AK664" s="5"/>
      <c r="AL664" s="5" t="s">
        <v>120</v>
      </c>
      <c r="AM664" s="5"/>
      <c r="AN664" s="5" t="s">
        <v>546</v>
      </c>
      <c r="AO664" s="5" t="str">
        <f>CONCATENATE("0055-",B664,"-",C664,"-","4",".",AE664,".",AF664,".",AG664,".",AH664,"-",AL664,".",AN664,"-",AI664)</f>
        <v>0055-CPC-GA1-4.4.3.11.522-ATH1.JH-0008</v>
      </c>
      <c r="AP664" s="5" t="str">
        <f>CONCATENATE("0055-",B664,"-",C664,"-","4",".",AE664,".",AF664,".",AG664,".",AH664,"-",AL664,"-",AN664,"-",AI664,"_",BD664,"_",U664)</f>
        <v>0055-CPC-GA1-4.4.3.11.522-ATH1-JH-0008_-_ER</v>
      </c>
      <c r="AQ664" s="13" t="s">
        <v>327</v>
      </c>
      <c r="AR664" s="13" t="s">
        <v>332</v>
      </c>
      <c r="AS664" s="13"/>
      <c r="AT664" s="13"/>
      <c r="AU664" s="13" t="s">
        <v>286</v>
      </c>
      <c r="AV664" s="13" t="s">
        <v>287</v>
      </c>
      <c r="AW664" s="232" t="str">
        <f>CONCATENATE(AQ664," ",AS664,CHAR(10),W664,CHAR(10),AU664)</f>
        <v>Operator console 
0-54-JDCD-5102
Passport</v>
      </c>
      <c r="AX664" s="232" t="str">
        <f>CONCATENATE(AR664," ",AT664,CHAR(10),W664,CHAR(10),AV664)</f>
        <v>Пульт оператора 
0-54-JDCD-5102
Паспорт</v>
      </c>
      <c r="AY664" s="5"/>
      <c r="AZ664" s="5" t="s">
        <v>490</v>
      </c>
      <c r="BA664" s="5" t="s">
        <v>489</v>
      </c>
      <c r="BB664" s="5" t="str">
        <f>IF(FW664&gt;0,"02",IF(FN664&gt;0,"01",IF(FE664&gt;0,"00",IF(EM664&gt;0,"G1",IF(ED664&gt;0,"F1",IF(DU664&gt;0,"E1",IF(DL664&gt;0,"D1",IF(DC664&gt;0,"C1",IF(CT664&gt;0,"B1",IF(BM664&gt;0,"A1","-"))))))))))</f>
        <v>-</v>
      </c>
      <c r="BC664" s="167" t="str">
        <f t="shared" ref="BC664" si="676">IF(OR(BB664="A1",BB664="B1",BB664="C1",BB664="D1",BB664="E1",BB664="F1",BB664="G1",BB664="H1"),"IFR",IF(OR(BB664="00",BB664="01",BB664="02",BB664="03",BB664="04",BB664="05"),"IFU","-"))</f>
        <v>-</v>
      </c>
      <c r="BD664" s="5" t="str">
        <f t="shared" si="674"/>
        <v>-</v>
      </c>
      <c r="BE664" s="5"/>
      <c r="BF664" s="5"/>
      <c r="BG664" s="12"/>
      <c r="BH664" s="5"/>
      <c r="BI664" s="5"/>
      <c r="BJ664" s="54">
        <f>FB664-(28+15)</f>
        <v>44227</v>
      </c>
      <c r="BK664" s="54">
        <f ca="1">IF(BM664&gt;0,BL664,IF(BJ664&lt;TODAY(),WORKDAY(TODAY(),10),BJ664))</f>
        <v>44294</v>
      </c>
      <c r="BL664" s="54"/>
      <c r="BM664" s="5"/>
      <c r="BN664" s="167"/>
      <c r="BO664" s="167"/>
      <c r="BP664" s="167"/>
      <c r="BQ664" s="167"/>
      <c r="BR664" s="157"/>
      <c r="BS664" s="157"/>
      <c r="BT664" s="157"/>
      <c r="BU664" s="157"/>
      <c r="BV664" s="157"/>
      <c r="BW664" s="147"/>
      <c r="BX664" s="147"/>
      <c r="BY664" s="147"/>
      <c r="BZ664" s="147"/>
      <c r="CA664" s="147"/>
      <c r="CB664" s="125"/>
      <c r="CC664" s="125"/>
      <c r="CD664" s="125"/>
      <c r="CE664" s="125"/>
      <c r="CF664" s="125"/>
      <c r="CG664" s="125"/>
      <c r="CH664" s="125"/>
      <c r="CI664" s="125"/>
      <c r="CJ664" s="125"/>
      <c r="CK664" s="125"/>
      <c r="CL664" s="24">
        <f>WORKDAY(BJ664,20)</f>
        <v>44253</v>
      </c>
      <c r="CM664" s="24" t="str">
        <f>IF(BM664&gt;0,WORKDAY(BK664,10),"-")</f>
        <v>-</v>
      </c>
      <c r="CN664" s="54"/>
      <c r="CO664" s="117"/>
      <c r="CP664" s="34">
        <v>3</v>
      </c>
      <c r="CQ664" s="24">
        <f>WORKDAY(CL664,10)</f>
        <v>44267</v>
      </c>
      <c r="CR664" s="24" t="str">
        <f>IF(CO664&gt;0,WORKDAY(CM664,10),"-")</f>
        <v>-</v>
      </c>
      <c r="CS664" s="54"/>
      <c r="CT664" s="5"/>
      <c r="CU664" s="24" t="str">
        <f>IF(CT664&gt;0,WORKDAY(CQ664,10),"-")</f>
        <v>-</v>
      </c>
      <c r="CV664" s="24" t="str">
        <f>IF(CT664&gt;0,WORKDAY(CR664,10),"-")</f>
        <v>-</v>
      </c>
      <c r="CW664" s="54"/>
      <c r="CX664" s="5"/>
      <c r="CY664" s="34"/>
      <c r="CZ664" s="24" t="str">
        <f>IF(CX664&gt;0,WORKDAY(CU664,10),"-")</f>
        <v>-</v>
      </c>
      <c r="DA664" s="24" t="str">
        <f>IF(CX664&gt;0,WORKDAY(CV664,10),"-")</f>
        <v>-</v>
      </c>
      <c r="DB664" s="24"/>
      <c r="DC664" s="5"/>
      <c r="DD664" s="24" t="str">
        <f>IF(DC664&gt;0,WORKDAY(CZ664,10),"-")</f>
        <v>-</v>
      </c>
      <c r="DE664" s="24" t="str">
        <f>IF(DC664&gt;0,WORKDAY(DA664,10),"-")</f>
        <v>-</v>
      </c>
      <c r="DF664" s="5"/>
      <c r="DG664" s="5"/>
      <c r="DH664" s="54"/>
      <c r="DI664" s="24" t="str">
        <f>IF(DG664&gt;0,WORKDAY(DD664,10),"-")</f>
        <v>-</v>
      </c>
      <c r="DJ664" s="24" t="str">
        <f>IF(DG664&gt;0,WORKDAY(DE664,10),"-")</f>
        <v>-</v>
      </c>
      <c r="DK664" s="5"/>
      <c r="DL664" s="5"/>
      <c r="DM664" s="24" t="str">
        <f>IF(DL664&gt;0,WORKDAY(DI664,10),"-")</f>
        <v>-</v>
      </c>
      <c r="DN664" s="24" t="str">
        <f>IF(DL664&gt;0,WORKDAY(DJ664,10),"-")</f>
        <v>-</v>
      </c>
      <c r="DO664" s="5"/>
      <c r="DP664" s="5"/>
      <c r="DQ664" s="54"/>
      <c r="DR664" s="24" t="str">
        <f>IF(DP664&gt;0,WORKDAY(DM664,10),"-")</f>
        <v>-</v>
      </c>
      <c r="DS664" s="24" t="str">
        <f>IF(DP664&gt;0,WORKDAY(DN664,10),"-")</f>
        <v>-</v>
      </c>
      <c r="DT664" s="5"/>
      <c r="DU664" s="5"/>
      <c r="DV664" s="24" t="str">
        <f>IF(DU664&gt;0,WORKDAY(DR664,10),"-")</f>
        <v>-</v>
      </c>
      <c r="DW664" s="24" t="str">
        <f>IF(DU664&gt;0,WORKDAY(DS664,10),"-")</f>
        <v>-</v>
      </c>
      <c r="DX664" s="5"/>
      <c r="DY664" s="5"/>
      <c r="DZ664" s="54"/>
      <c r="EA664" s="24" t="str">
        <f>IF(DY664&gt;0,WORKDAY(DV664,10),"-")</f>
        <v>-</v>
      </c>
      <c r="EB664" s="24" t="str">
        <f>IF(DY664&gt;0,WORKDAY(DW664,10),"-")</f>
        <v>-</v>
      </c>
      <c r="EC664" s="5"/>
      <c r="ED664" s="5"/>
      <c r="EE664" s="24" t="str">
        <f>IF(ED664&gt;0,WORKDAY(EA664,10),"-")</f>
        <v>-</v>
      </c>
      <c r="EF664" s="24" t="str">
        <f>IF(ED664&gt;0,WORKDAY(EB664,10),"-")</f>
        <v>-</v>
      </c>
      <c r="EG664" s="5"/>
      <c r="EH664" s="5"/>
      <c r="EI664" s="54"/>
      <c r="EJ664" s="24" t="str">
        <f>IF(EH664&gt;0,WORKDAY(EE664,10),"-")</f>
        <v>-</v>
      </c>
      <c r="EK664" s="24" t="str">
        <f>IF(EH664&gt;0,WORKDAY(EF664,10),"-")</f>
        <v>-</v>
      </c>
      <c r="EL664" s="5"/>
      <c r="EM664" s="5"/>
      <c r="EN664" s="24" t="str">
        <f>IF(EM664&gt;0,WORKDAY(EJ664,10),"-")</f>
        <v>-</v>
      </c>
      <c r="EO664" s="24" t="str">
        <f>IF(EM664&gt;0,WORKDAY(EK664,10),"-")</f>
        <v>-</v>
      </c>
      <c r="EP664" s="5"/>
      <c r="EQ664" s="5"/>
      <c r="ER664" s="54"/>
      <c r="ES664" s="54"/>
      <c r="ET664" s="54"/>
      <c r="EU664" s="54"/>
      <c r="EV664" s="54"/>
      <c r="EW664" s="24"/>
      <c r="EX664" s="24"/>
      <c r="EY664" s="167"/>
      <c r="EZ664" s="167"/>
      <c r="FA664" s="193"/>
      <c r="FB664" s="24">
        <v>44270</v>
      </c>
      <c r="FC664" s="24">
        <f ca="1">IF(BK664&gt;0,IF(DC664&gt;0,WORKDAY(DB664,20),IF(CT664&gt;0,WORKDAY(CS664,30),IF(CO664&gt;0,WORKDAY(CN664,40),FB664))),"-")</f>
        <v>44270</v>
      </c>
      <c r="FD664" s="5"/>
      <c r="FE664" s="5"/>
      <c r="FF664" s="24" t="str">
        <f>IF(FE664&gt;0,WORKDAY(FB664,10),"-")</f>
        <v>-</v>
      </c>
      <c r="FG664" s="24" t="str">
        <f>IF(FE664&gt;0,WORKDAY(FC664,10),"-")</f>
        <v>-</v>
      </c>
      <c r="FH664" s="5"/>
      <c r="FI664" s="5"/>
      <c r="FJ664" s="34"/>
      <c r="FK664" s="24"/>
      <c r="FL664" s="24">
        <f>FK664</f>
        <v>0</v>
      </c>
      <c r="FM664" s="5"/>
      <c r="FN664" s="5"/>
      <c r="FO664" s="24" t="str">
        <f>IF(FN664&gt;0,WORKDAY(FK664,10),"-")</f>
        <v>-</v>
      </c>
      <c r="FP664" s="24" t="str">
        <f>IF(FN664&gt;0,WORKDAY(FL664,10),"-")</f>
        <v>-</v>
      </c>
      <c r="FQ664" s="5"/>
      <c r="FR664" s="5"/>
      <c r="FS664" s="54"/>
      <c r="FT664" s="24"/>
      <c r="FU664" s="24">
        <f>FT664</f>
        <v>0</v>
      </c>
      <c r="FV664" s="5"/>
      <c r="FW664" s="5"/>
      <c r="FX664" s="24" t="str">
        <f>IF(FW664&gt;0,WORKDAY(FT664,10),"-")</f>
        <v>-</v>
      </c>
      <c r="FY664" s="24" t="str">
        <f>IF(FW664&gt;0,WORKDAY(FU664,10),"-")</f>
        <v>-</v>
      </c>
      <c r="FZ664" s="5"/>
      <c r="GA664" s="5"/>
      <c r="GB664" s="54"/>
      <c r="GC664" s="54"/>
      <c r="GD664" s="54"/>
      <c r="GE664" s="54"/>
      <c r="GF664" s="54"/>
      <c r="GG664" s="54"/>
      <c r="GH664" s="54"/>
      <c r="GI664" s="54"/>
      <c r="GJ664" s="54"/>
      <c r="GK664" s="54"/>
      <c r="GL664" s="54"/>
      <c r="GM664" s="54"/>
      <c r="GN664" s="54"/>
      <c r="GO664" s="54"/>
      <c r="GP664" s="54"/>
      <c r="GQ664" s="54"/>
      <c r="GR664" s="54"/>
      <c r="GS664" s="54"/>
      <c r="GT664" s="54"/>
      <c r="GU664" s="54"/>
      <c r="GV664" s="54"/>
      <c r="GW664" s="54"/>
      <c r="GX664" s="54"/>
      <c r="GY664" s="54"/>
      <c r="GZ664" s="193"/>
      <c r="HA664" s="54"/>
      <c r="HB664" s="54"/>
      <c r="HC664" s="54"/>
      <c r="HD664" s="34">
        <f t="shared" ca="1" si="603"/>
        <v>1</v>
      </c>
      <c r="HE664" s="25">
        <f t="shared" si="639"/>
        <v>0</v>
      </c>
      <c r="HF664" s="25">
        <f t="shared" ca="1" si="640"/>
        <v>1.5197568389057751E-3</v>
      </c>
      <c r="HG664" s="25">
        <f t="shared" si="641"/>
        <v>0</v>
      </c>
      <c r="HH664" s="25">
        <f t="shared" ca="1" si="642"/>
        <v>2.012072434607646E-3</v>
      </c>
      <c r="HI664" s="25"/>
      <c r="HJ664" s="25"/>
      <c r="HK664" s="5"/>
      <c r="HL664" s="24" t="str">
        <f t="shared" ca="1" si="643"/>
        <v>-</v>
      </c>
      <c r="HM664" s="107"/>
      <c r="HN664" s="85"/>
      <c r="HO664" s="204" t="str">
        <f t="shared" si="604"/>
        <v>не выгружено A1</v>
      </c>
      <c r="HP664" s="204" t="str">
        <f t="shared" si="605"/>
        <v>не выгружено 00</v>
      </c>
      <c r="HQ664" s="182" t="str">
        <f t="shared" si="606"/>
        <v>не выгружено A1</v>
      </c>
      <c r="HR664" s="182" t="str">
        <f t="shared" si="607"/>
        <v>не выгружено A1</v>
      </c>
      <c r="HS664" s="182" t="b">
        <f t="shared" si="608"/>
        <v>0</v>
      </c>
      <c r="HT664" s="182" t="str">
        <f t="shared" si="609"/>
        <v>не выгружено A1</v>
      </c>
      <c r="HU664" s="182" t="str">
        <f t="shared" si="610"/>
        <v>не выгружено A1</v>
      </c>
      <c r="HV664" s="191" t="str">
        <f t="shared" si="611"/>
        <v>не выгружено A1</v>
      </c>
      <c r="HW664" s="184" t="str">
        <f t="shared" si="612"/>
        <v>не выгружено A1</v>
      </c>
      <c r="HX664" s="191" t="str">
        <f t="shared" si="613"/>
        <v>не выгружено A1</v>
      </c>
      <c r="HY664" s="183"/>
      <c r="HZ664" s="182" t="str">
        <f t="shared" si="614"/>
        <v>не выгружено</v>
      </c>
      <c r="IA664" s="182" t="str">
        <f t="shared" si="615"/>
        <v>A1</v>
      </c>
      <c r="IB664" s="182" t="str">
        <f t="shared" si="616"/>
        <v>не выгружено</v>
      </c>
      <c r="IC664" s="182" t="str">
        <f t="shared" si="617"/>
        <v>A1</v>
      </c>
      <c r="ID664" s="182" t="str">
        <f t="shared" si="618"/>
        <v>A1</v>
      </c>
      <c r="IE664" s="185" t="str">
        <f t="shared" si="619"/>
        <v>выгрузить A1</v>
      </c>
      <c r="IF664" s="135" t="s">
        <v>705</v>
      </c>
      <c r="IG664" s="181">
        <v>1</v>
      </c>
      <c r="IH664" s="85"/>
      <c r="II664" s="85"/>
      <c r="IJ664" s="85"/>
      <c r="IK664" s="85"/>
      <c r="IL664" s="85"/>
      <c r="IM664" s="85"/>
      <c r="IN664" s="85"/>
      <c r="IO664" s="85"/>
      <c r="IP664" s="85"/>
      <c r="IQ664" s="85"/>
      <c r="IR664" s="85"/>
      <c r="IS664" s="85"/>
      <c r="IT664" s="85"/>
      <c r="IU664" s="85"/>
      <c r="IV664" s="85"/>
      <c r="IW664" s="85"/>
      <c r="IX664" s="85"/>
      <c r="IY664" s="85"/>
      <c r="IZ664" s="85"/>
      <c r="JA664" s="85"/>
      <c r="JB664" s="85"/>
      <c r="JC664" s="85"/>
      <c r="JD664" s="85"/>
      <c r="JE664" s="85"/>
      <c r="JF664" s="85"/>
      <c r="JG664" s="85"/>
      <c r="JH664" s="85"/>
      <c r="JI664" s="85"/>
      <c r="JJ664" s="85"/>
      <c r="JK664" s="85"/>
      <c r="JL664" s="85"/>
      <c r="JM664" s="85"/>
      <c r="JN664" s="85"/>
      <c r="JO664" s="85"/>
      <c r="JP664" s="85"/>
      <c r="JQ664" s="85"/>
      <c r="JR664" s="85"/>
      <c r="JS664" s="85"/>
      <c r="JT664" s="85"/>
      <c r="JU664" s="85"/>
      <c r="JV664" s="85"/>
      <c r="JW664" s="85"/>
      <c r="JX664" s="85"/>
      <c r="JY664" s="85"/>
      <c r="JZ664" s="85"/>
      <c r="KA664" s="85"/>
      <c r="KB664" s="85"/>
      <c r="KC664" s="85"/>
    </row>
    <row r="665" spans="1:332" s="87" customFormat="1" ht="15" hidden="1" customHeight="1">
      <c r="A665" s="17"/>
      <c r="B665" s="20"/>
      <c r="C665" s="20"/>
      <c r="D665" s="18"/>
      <c r="E665" s="18"/>
      <c r="F665" s="18"/>
      <c r="G665" s="18"/>
      <c r="H665" s="18"/>
      <c r="I665" s="18"/>
      <c r="J665" s="18"/>
      <c r="K665" s="18"/>
      <c r="L665" s="18"/>
      <c r="M665" s="18"/>
      <c r="N665" s="18"/>
      <c r="O665" s="18"/>
      <c r="P665" s="18"/>
      <c r="Q665" s="18"/>
      <c r="R665" s="18"/>
      <c r="S665" s="18"/>
      <c r="T665" s="18"/>
      <c r="U665" s="18"/>
      <c r="V665" s="18"/>
      <c r="W665" s="20"/>
      <c r="X665" s="20"/>
      <c r="Y665" s="20"/>
      <c r="Z665" s="20"/>
      <c r="AA665" s="20"/>
      <c r="AB665" s="20"/>
      <c r="AC665" s="20"/>
      <c r="AD665" s="18"/>
      <c r="AE665" s="20"/>
      <c r="AF665" s="20"/>
      <c r="AG665" s="20"/>
      <c r="AH665" s="20"/>
      <c r="AI665" s="20"/>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71"/>
      <c r="BO665" s="171"/>
      <c r="BP665" s="171"/>
      <c r="BQ665" s="171"/>
      <c r="BR665" s="161"/>
      <c r="BS665" s="161"/>
      <c r="BT665" s="161"/>
      <c r="BU665" s="161"/>
      <c r="BV665" s="161"/>
      <c r="BW665" s="151"/>
      <c r="BX665" s="151"/>
      <c r="BY665" s="151"/>
      <c r="BZ665" s="151"/>
      <c r="CA665" s="151"/>
      <c r="CB665" s="129"/>
      <c r="CC665" s="129"/>
      <c r="CD665" s="129"/>
      <c r="CE665" s="129"/>
      <c r="CF665" s="129"/>
      <c r="CG665" s="129"/>
      <c r="CH665" s="129"/>
      <c r="CI665" s="129"/>
      <c r="CJ665" s="129"/>
      <c r="CK665" s="129"/>
      <c r="CL665" s="18"/>
      <c r="CM665" s="18"/>
      <c r="CN665" s="18"/>
      <c r="CO665" s="118"/>
      <c r="CP665" s="48"/>
      <c r="CQ665" s="18"/>
      <c r="CR665" s="18"/>
      <c r="CS665" s="18"/>
      <c r="CT665" s="18"/>
      <c r="CU665" s="18"/>
      <c r="CV665" s="18"/>
      <c r="CW665" s="18"/>
      <c r="CX665" s="18"/>
      <c r="CY665" s="34"/>
      <c r="CZ665" s="18"/>
      <c r="DA665" s="18"/>
      <c r="DB665" s="18"/>
      <c r="DC665" s="18"/>
      <c r="DD665" s="18"/>
      <c r="DE665" s="18"/>
      <c r="DF665" s="18"/>
      <c r="DG665" s="18"/>
      <c r="DH665" s="45"/>
      <c r="DI665" s="18"/>
      <c r="DJ665" s="18"/>
      <c r="DK665" s="18"/>
      <c r="DL665" s="18"/>
      <c r="DM665" s="18"/>
      <c r="DN665" s="18"/>
      <c r="DO665" s="18"/>
      <c r="DP665" s="18"/>
      <c r="DQ665" s="45"/>
      <c r="DR665" s="18"/>
      <c r="DS665" s="18"/>
      <c r="DT665" s="18"/>
      <c r="DU665" s="18"/>
      <c r="DV665" s="18"/>
      <c r="DW665" s="18"/>
      <c r="DX665" s="18"/>
      <c r="DY665" s="18"/>
      <c r="DZ665" s="45"/>
      <c r="EA665" s="18"/>
      <c r="EB665" s="18"/>
      <c r="EC665" s="18"/>
      <c r="ED665" s="18"/>
      <c r="EE665" s="18"/>
      <c r="EF665" s="18"/>
      <c r="EG665" s="18"/>
      <c r="EH665" s="18"/>
      <c r="EI665" s="45"/>
      <c r="EJ665" s="18"/>
      <c r="EK665" s="18"/>
      <c r="EL665" s="18"/>
      <c r="EM665" s="18"/>
      <c r="EN665" s="18"/>
      <c r="EO665" s="18"/>
      <c r="EP665" s="18"/>
      <c r="EQ665" s="18"/>
      <c r="ER665" s="45"/>
      <c r="ES665" s="110"/>
      <c r="ET665" s="110"/>
      <c r="EU665" s="110"/>
      <c r="EV665" s="110"/>
      <c r="EW665" s="192"/>
      <c r="EX665" s="192"/>
      <c r="EY665" s="192"/>
      <c r="EZ665" s="192"/>
      <c r="FA665" s="199"/>
      <c r="FB665" s="18"/>
      <c r="FC665" s="18"/>
      <c r="FD665" s="18"/>
      <c r="FE665" s="18"/>
      <c r="FF665" s="18"/>
      <c r="FG665" s="18"/>
      <c r="FH665" s="18"/>
      <c r="FI665" s="18"/>
      <c r="FJ665" s="34"/>
      <c r="FK665" s="18"/>
      <c r="FL665" s="18"/>
      <c r="FM665" s="18"/>
      <c r="FN665" s="18"/>
      <c r="FO665" s="18"/>
      <c r="FP665" s="18"/>
      <c r="FQ665" s="18"/>
      <c r="FR665" s="18"/>
      <c r="FS665" s="45"/>
      <c r="FT665" s="18"/>
      <c r="FU665" s="18"/>
      <c r="FV665" s="18"/>
      <c r="FW665" s="18"/>
      <c r="FX665" s="18"/>
      <c r="FY665" s="18"/>
      <c r="FZ665" s="18"/>
      <c r="GA665" s="18"/>
      <c r="GB665" s="45"/>
      <c r="GC665" s="110"/>
      <c r="GD665" s="110"/>
      <c r="GE665" s="110"/>
      <c r="GF665" s="110"/>
      <c r="GG665" s="110"/>
      <c r="GH665" s="110"/>
      <c r="GI665" s="110"/>
      <c r="GJ665" s="110"/>
      <c r="GK665" s="110"/>
      <c r="GL665" s="110"/>
      <c r="GM665" s="110"/>
      <c r="GN665" s="110"/>
      <c r="GO665" s="110"/>
      <c r="GP665" s="110"/>
      <c r="GQ665" s="110"/>
      <c r="GR665" s="110"/>
      <c r="GS665" s="110"/>
      <c r="GT665" s="110"/>
      <c r="GU665" s="110"/>
      <c r="GV665" s="110"/>
      <c r="GW665" s="110"/>
      <c r="GX665" s="110"/>
      <c r="GY665" s="45"/>
      <c r="GZ665" s="199"/>
      <c r="HA665" s="110"/>
      <c r="HB665" s="110"/>
      <c r="HC665" s="110"/>
      <c r="HD665" s="34">
        <f t="shared" si="603"/>
        <v>0</v>
      </c>
      <c r="HE665" s="25">
        <f t="shared" si="639"/>
        <v>0</v>
      </c>
      <c r="HF665" s="25">
        <f t="shared" si="640"/>
        <v>0</v>
      </c>
      <c r="HG665" s="25">
        <f t="shared" si="641"/>
        <v>0</v>
      </c>
      <c r="HH665" s="25">
        <f t="shared" si="642"/>
        <v>0</v>
      </c>
      <c r="HI665" s="25"/>
      <c r="HJ665" s="18"/>
      <c r="HK665" s="18"/>
      <c r="HL665" s="24" t="str">
        <f t="shared" si="643"/>
        <v>-</v>
      </c>
      <c r="HM665" s="107"/>
      <c r="HN665" s="85"/>
      <c r="HO665" s="204" t="str">
        <f t="shared" si="604"/>
        <v>---/---</v>
      </c>
      <c r="HP665" s="204" t="str">
        <f t="shared" si="605"/>
        <v>---/---</v>
      </c>
      <c r="HQ665" s="182" t="str">
        <f t="shared" si="606"/>
        <v>---/---</v>
      </c>
      <c r="HR665" s="182" t="str">
        <f t="shared" si="607"/>
        <v>---/---</v>
      </c>
      <c r="HS665" s="182" t="b">
        <f t="shared" si="608"/>
        <v>0</v>
      </c>
      <c r="HT665" s="182" t="str">
        <f t="shared" si="609"/>
        <v>---/---</v>
      </c>
      <c r="HU665" s="182" t="str">
        <f t="shared" si="610"/>
        <v>---/---</v>
      </c>
      <c r="HV665" s="191" t="str">
        <f t="shared" si="611"/>
        <v>---/---</v>
      </c>
      <c r="HW665" s="184" t="str">
        <f t="shared" si="612"/>
        <v>---/---</v>
      </c>
      <c r="HX665" s="191" t="str">
        <f t="shared" si="613"/>
        <v>---/---</v>
      </c>
      <c r="HY665" s="183"/>
      <c r="HZ665" s="182" t="str">
        <f t="shared" si="614"/>
        <v>---/---</v>
      </c>
      <c r="IA665" s="182" t="str">
        <f t="shared" si="615"/>
        <v>---/---</v>
      </c>
      <c r="IB665" s="182" t="str">
        <f t="shared" si="616"/>
        <v>---/---</v>
      </c>
      <c r="IC665" s="182" t="str">
        <f t="shared" si="617"/>
        <v>---/---</v>
      </c>
      <c r="ID665" s="182" t="str">
        <f t="shared" si="618"/>
        <v>---/---</v>
      </c>
      <c r="IE665" s="185" t="str">
        <f t="shared" si="619"/>
        <v>---/---</v>
      </c>
      <c r="IF665" s="135" t="s">
        <v>717</v>
      </c>
      <c r="IG665" s="181">
        <v>1</v>
      </c>
      <c r="IH665" s="85"/>
      <c r="II665" s="85"/>
      <c r="IJ665" s="85"/>
      <c r="IK665" s="85"/>
      <c r="IL665" s="85"/>
      <c r="IM665" s="85"/>
      <c r="IN665" s="85"/>
      <c r="IO665" s="85"/>
      <c r="IP665" s="85"/>
      <c r="IQ665" s="85"/>
      <c r="IR665" s="85"/>
      <c r="IS665" s="85"/>
      <c r="IT665" s="85"/>
      <c r="IU665" s="85"/>
      <c r="IV665" s="85"/>
      <c r="IW665" s="85"/>
      <c r="IX665" s="85"/>
      <c r="IY665" s="85"/>
      <c r="IZ665" s="85"/>
      <c r="JA665" s="85"/>
      <c r="JB665" s="85"/>
      <c r="JC665" s="85"/>
      <c r="JD665" s="85"/>
      <c r="JE665" s="85"/>
      <c r="JF665" s="85"/>
      <c r="JG665" s="85"/>
      <c r="JH665" s="85"/>
      <c r="JI665" s="85"/>
      <c r="JJ665" s="85"/>
      <c r="JK665" s="85"/>
      <c r="JL665" s="85"/>
      <c r="JM665" s="85"/>
      <c r="JN665" s="85"/>
      <c r="JO665" s="85"/>
      <c r="JP665" s="85"/>
      <c r="JQ665" s="85"/>
      <c r="JR665" s="85"/>
      <c r="JS665" s="85"/>
      <c r="JT665" s="85"/>
      <c r="JU665" s="85"/>
      <c r="JV665" s="85"/>
      <c r="JW665" s="85"/>
      <c r="JX665" s="85"/>
      <c r="JY665" s="85"/>
      <c r="JZ665" s="85"/>
      <c r="KA665" s="85"/>
      <c r="KB665" s="85"/>
      <c r="KC665" s="85"/>
    </row>
    <row r="666" spans="1:332" s="57" customFormat="1" ht="42.75" hidden="1" customHeight="1">
      <c r="A666" s="6"/>
      <c r="B666" s="19" t="s">
        <v>156</v>
      </c>
      <c r="C666" s="19" t="s">
        <v>157</v>
      </c>
      <c r="D666" s="5"/>
      <c r="E666" s="5"/>
      <c r="F666" s="5"/>
      <c r="G666" s="5"/>
      <c r="H666" s="5" t="s">
        <v>727</v>
      </c>
      <c r="I666" s="5" t="s">
        <v>736</v>
      </c>
      <c r="J666" s="5"/>
      <c r="K666" s="5"/>
      <c r="L666" s="5"/>
      <c r="M666" s="5"/>
      <c r="N666" s="5"/>
      <c r="O666" s="5"/>
      <c r="P666" s="5" t="s">
        <v>375</v>
      </c>
      <c r="Q666" s="5" t="s">
        <v>376</v>
      </c>
      <c r="R666" s="5" t="s">
        <v>206</v>
      </c>
      <c r="S666" s="5" t="s">
        <v>360</v>
      </c>
      <c r="T666" s="5" t="s">
        <v>361</v>
      </c>
      <c r="U666" s="5" t="s">
        <v>158</v>
      </c>
      <c r="V666" s="5"/>
      <c r="W666" s="19" t="str">
        <f t="shared" ref="W666" si="677">CONCATENATE(X666,"-",Y666,"-",Z666,AA666,,AB666,"-",AC666)</f>
        <v>0-54-JDCD-5103</v>
      </c>
      <c r="X666" s="19" t="s">
        <v>194</v>
      </c>
      <c r="Y666" s="19" t="s">
        <v>545</v>
      </c>
      <c r="Z666" s="19" t="s">
        <v>302</v>
      </c>
      <c r="AA666" s="19" t="s">
        <v>308</v>
      </c>
      <c r="AB666" s="19"/>
      <c r="AC666" s="19" t="s">
        <v>774</v>
      </c>
      <c r="AD666" s="5"/>
      <c r="AE666" s="19">
        <v>4</v>
      </c>
      <c r="AF666" s="19" t="s">
        <v>180</v>
      </c>
      <c r="AG666" s="19" t="s">
        <v>184</v>
      </c>
      <c r="AH666" s="19">
        <v>522</v>
      </c>
      <c r="AI666" s="19" t="s">
        <v>242</v>
      </c>
      <c r="AJ666" s="5"/>
      <c r="AK666" s="5"/>
      <c r="AL666" s="5" t="s">
        <v>120</v>
      </c>
      <c r="AM666" s="5"/>
      <c r="AN666" s="5" t="s">
        <v>546</v>
      </c>
      <c r="AO666" s="5" t="str">
        <f>CONCATENATE("0055-",B666,"-",C666,"-","4",".",AE666,".",AF666,".",AG666,".",AH666,"-",AL666,".",AN666,"-",AI666)</f>
        <v>0055-CPC-GA1-4.4.3.11.522-ATH1.JH-0009</v>
      </c>
      <c r="AP666" s="5" t="str">
        <f>CONCATENATE("0055-",B666,"-",C666,"-","4",".",AE666,".",AF666,".",AG666,".",AH666,"-",AL666,"-",AN666,"-",AI666,"_",BD666,"_",U666)</f>
        <v>0055-CPC-GA1-4.4.3.11.522-ATH1-JH-0009_-_ER</v>
      </c>
      <c r="AQ666" s="13" t="s">
        <v>327</v>
      </c>
      <c r="AR666" s="13" t="s">
        <v>332</v>
      </c>
      <c r="AS666" s="13"/>
      <c r="AT666" s="13"/>
      <c r="AU666" s="13" t="s">
        <v>286</v>
      </c>
      <c r="AV666" s="13" t="s">
        <v>287</v>
      </c>
      <c r="AW666" s="232" t="str">
        <f>CONCATENATE(AQ666," ",AS666,CHAR(10),W666,CHAR(10),AU666)</f>
        <v>Operator console 
0-54-JDCD-5103
Passport</v>
      </c>
      <c r="AX666" s="232" t="str">
        <f>CONCATENATE(AR666," ",AT666,CHAR(10),W666,CHAR(10),AV666)</f>
        <v>Пульт оператора 
0-54-JDCD-5103
Паспорт</v>
      </c>
      <c r="AY666" s="5"/>
      <c r="AZ666" s="5" t="s">
        <v>490</v>
      </c>
      <c r="BA666" s="5" t="s">
        <v>489</v>
      </c>
      <c r="BB666" s="5" t="str">
        <f>IF(FW666&gt;0,"02",IF(FN666&gt;0,"01",IF(FE666&gt;0,"00",IF(EM666&gt;0,"G1",IF(ED666&gt;0,"F1",IF(DU666&gt;0,"E1",IF(DL666&gt;0,"D1",IF(DC666&gt;0,"C1",IF(CT666&gt;0,"B1",IF(BM666&gt;0,"A1","-"))))))))))</f>
        <v>-</v>
      </c>
      <c r="BC666" s="167" t="str">
        <f t="shared" ref="BC666" si="678">IF(OR(BB666="A1",BB666="B1",BB666="C1",BB666="D1",BB666="E1",BB666="F1",BB666="G1",BB666="H1"),"IFR",IF(OR(BB666="00",BB666="01",BB666="02",BB666="03",BB666="04",BB666="05"),"IFU","-"))</f>
        <v>-</v>
      </c>
      <c r="BD666" s="5" t="str">
        <f t="shared" si="674"/>
        <v>-</v>
      </c>
      <c r="BE666" s="5"/>
      <c r="BF666" s="5"/>
      <c r="BG666" s="12"/>
      <c r="BH666" s="5"/>
      <c r="BI666" s="5"/>
      <c r="BJ666" s="54">
        <f>FB666-(28+15)</f>
        <v>44227</v>
      </c>
      <c r="BK666" s="54">
        <f ca="1">IF(BM666&gt;0,BL666,IF(BJ666&lt;TODAY(),WORKDAY(TODAY(),10),BJ666))</f>
        <v>44294</v>
      </c>
      <c r="BL666" s="54"/>
      <c r="BM666" s="5"/>
      <c r="BN666" s="167"/>
      <c r="BO666" s="167"/>
      <c r="BP666" s="167"/>
      <c r="BQ666" s="167"/>
      <c r="BR666" s="157"/>
      <c r="BS666" s="157"/>
      <c r="BT666" s="157"/>
      <c r="BU666" s="157"/>
      <c r="BV666" s="157"/>
      <c r="BW666" s="147"/>
      <c r="BX666" s="147"/>
      <c r="BY666" s="147"/>
      <c r="BZ666" s="147"/>
      <c r="CA666" s="147"/>
      <c r="CB666" s="125"/>
      <c r="CC666" s="125"/>
      <c r="CD666" s="125"/>
      <c r="CE666" s="125"/>
      <c r="CF666" s="125"/>
      <c r="CG666" s="125"/>
      <c r="CH666" s="125"/>
      <c r="CI666" s="125"/>
      <c r="CJ666" s="125"/>
      <c r="CK666" s="125"/>
      <c r="CL666" s="24">
        <f>WORKDAY(BJ666,20)</f>
        <v>44253</v>
      </c>
      <c r="CM666" s="24" t="str">
        <f>IF(BM666&gt;0,WORKDAY(BK666,10),"-")</f>
        <v>-</v>
      </c>
      <c r="CN666" s="54"/>
      <c r="CO666" s="117"/>
      <c r="CP666" s="34">
        <v>3</v>
      </c>
      <c r="CQ666" s="24">
        <f>WORKDAY(CL666,10)</f>
        <v>44267</v>
      </c>
      <c r="CR666" s="24" t="str">
        <f>IF(CO666&gt;0,WORKDAY(CM666,10),"-")</f>
        <v>-</v>
      </c>
      <c r="CS666" s="54"/>
      <c r="CT666" s="5"/>
      <c r="CU666" s="24" t="str">
        <f>IF(CT666&gt;0,WORKDAY(CQ666,10),"-")</f>
        <v>-</v>
      </c>
      <c r="CV666" s="24" t="str">
        <f>IF(CT666&gt;0,WORKDAY(CR666,10),"-")</f>
        <v>-</v>
      </c>
      <c r="CW666" s="54"/>
      <c r="CX666" s="5"/>
      <c r="CY666" s="34"/>
      <c r="CZ666" s="24" t="str">
        <f>IF(CX666&gt;0,WORKDAY(CU666,10),"-")</f>
        <v>-</v>
      </c>
      <c r="DA666" s="24" t="str">
        <f>IF(CX666&gt;0,WORKDAY(CV666,10),"-")</f>
        <v>-</v>
      </c>
      <c r="DB666" s="24"/>
      <c r="DC666" s="5"/>
      <c r="DD666" s="24" t="str">
        <f>IF(DC666&gt;0,WORKDAY(CZ666,10),"-")</f>
        <v>-</v>
      </c>
      <c r="DE666" s="24" t="str">
        <f>IF(DC666&gt;0,WORKDAY(DA666,10),"-")</f>
        <v>-</v>
      </c>
      <c r="DF666" s="5"/>
      <c r="DG666" s="5"/>
      <c r="DH666" s="54"/>
      <c r="DI666" s="24" t="str">
        <f>IF(DG666&gt;0,WORKDAY(DD666,10),"-")</f>
        <v>-</v>
      </c>
      <c r="DJ666" s="24" t="str">
        <f>IF(DG666&gt;0,WORKDAY(DE666,10),"-")</f>
        <v>-</v>
      </c>
      <c r="DK666" s="5"/>
      <c r="DL666" s="5"/>
      <c r="DM666" s="24" t="str">
        <f>IF(DL666&gt;0,WORKDAY(DI666,10),"-")</f>
        <v>-</v>
      </c>
      <c r="DN666" s="24" t="str">
        <f>IF(DL666&gt;0,WORKDAY(DJ666,10),"-")</f>
        <v>-</v>
      </c>
      <c r="DO666" s="5"/>
      <c r="DP666" s="5"/>
      <c r="DQ666" s="54"/>
      <c r="DR666" s="24" t="str">
        <f>IF(DP666&gt;0,WORKDAY(DM666,10),"-")</f>
        <v>-</v>
      </c>
      <c r="DS666" s="24" t="str">
        <f>IF(DP666&gt;0,WORKDAY(DN666,10),"-")</f>
        <v>-</v>
      </c>
      <c r="DT666" s="5"/>
      <c r="DU666" s="5"/>
      <c r="DV666" s="24" t="str">
        <f>IF(DU666&gt;0,WORKDAY(DR666,10),"-")</f>
        <v>-</v>
      </c>
      <c r="DW666" s="24" t="str">
        <f>IF(DU666&gt;0,WORKDAY(DS666,10),"-")</f>
        <v>-</v>
      </c>
      <c r="DX666" s="5"/>
      <c r="DY666" s="5"/>
      <c r="DZ666" s="54"/>
      <c r="EA666" s="24" t="str">
        <f>IF(DY666&gt;0,WORKDAY(DV666,10),"-")</f>
        <v>-</v>
      </c>
      <c r="EB666" s="24" t="str">
        <f>IF(DY666&gt;0,WORKDAY(DW666,10),"-")</f>
        <v>-</v>
      </c>
      <c r="EC666" s="5"/>
      <c r="ED666" s="5"/>
      <c r="EE666" s="24" t="str">
        <f>IF(ED666&gt;0,WORKDAY(EA666,10),"-")</f>
        <v>-</v>
      </c>
      <c r="EF666" s="24" t="str">
        <f>IF(ED666&gt;0,WORKDAY(EB666,10),"-")</f>
        <v>-</v>
      </c>
      <c r="EG666" s="5"/>
      <c r="EH666" s="5"/>
      <c r="EI666" s="54"/>
      <c r="EJ666" s="24" t="str">
        <f>IF(EH666&gt;0,WORKDAY(EE666,10),"-")</f>
        <v>-</v>
      </c>
      <c r="EK666" s="24" t="str">
        <f>IF(EH666&gt;0,WORKDAY(EF666,10),"-")</f>
        <v>-</v>
      </c>
      <c r="EL666" s="5"/>
      <c r="EM666" s="5"/>
      <c r="EN666" s="24" t="str">
        <f>IF(EM666&gt;0,WORKDAY(EJ666,10),"-")</f>
        <v>-</v>
      </c>
      <c r="EO666" s="24" t="str">
        <f>IF(EM666&gt;0,WORKDAY(EK666,10),"-")</f>
        <v>-</v>
      </c>
      <c r="EP666" s="5"/>
      <c r="EQ666" s="5"/>
      <c r="ER666" s="54"/>
      <c r="ES666" s="54"/>
      <c r="ET666" s="54"/>
      <c r="EU666" s="54"/>
      <c r="EV666" s="54"/>
      <c r="EW666" s="24"/>
      <c r="EX666" s="24"/>
      <c r="EY666" s="167"/>
      <c r="EZ666" s="167"/>
      <c r="FA666" s="193"/>
      <c r="FB666" s="24">
        <v>44270</v>
      </c>
      <c r="FC666" s="24">
        <f ca="1">IF(BK666&gt;0,IF(DC666&gt;0,WORKDAY(DB666,20),IF(CT666&gt;0,WORKDAY(CS666,30),IF(CO666&gt;0,WORKDAY(CN666,40),FB666))),"-")</f>
        <v>44270</v>
      </c>
      <c r="FD666" s="5"/>
      <c r="FE666" s="5"/>
      <c r="FF666" s="24" t="str">
        <f>IF(FE666&gt;0,WORKDAY(FB666,10),"-")</f>
        <v>-</v>
      </c>
      <c r="FG666" s="24" t="str">
        <f>IF(FE666&gt;0,WORKDAY(FC666,10),"-")</f>
        <v>-</v>
      </c>
      <c r="FH666" s="5"/>
      <c r="FI666" s="5"/>
      <c r="FJ666" s="34"/>
      <c r="FK666" s="24"/>
      <c r="FL666" s="24">
        <f>FK666</f>
        <v>0</v>
      </c>
      <c r="FM666" s="5"/>
      <c r="FN666" s="5"/>
      <c r="FO666" s="24" t="str">
        <f>IF(FN666&gt;0,WORKDAY(FK666,10),"-")</f>
        <v>-</v>
      </c>
      <c r="FP666" s="24" t="str">
        <f>IF(FN666&gt;0,WORKDAY(FL666,10),"-")</f>
        <v>-</v>
      </c>
      <c r="FQ666" s="5"/>
      <c r="FR666" s="5"/>
      <c r="FS666" s="54"/>
      <c r="FT666" s="24"/>
      <c r="FU666" s="24">
        <f>FT666</f>
        <v>0</v>
      </c>
      <c r="FV666" s="5"/>
      <c r="FW666" s="5"/>
      <c r="FX666" s="24" t="str">
        <f>IF(FW666&gt;0,WORKDAY(FT666,10),"-")</f>
        <v>-</v>
      </c>
      <c r="FY666" s="24" t="str">
        <f>IF(FW666&gt;0,WORKDAY(FU666,10),"-")</f>
        <v>-</v>
      </c>
      <c r="FZ666" s="5"/>
      <c r="GA666" s="5"/>
      <c r="GB666" s="54"/>
      <c r="GC666" s="54"/>
      <c r="GD666" s="54"/>
      <c r="GE666" s="54"/>
      <c r="GF666" s="54"/>
      <c r="GG666" s="54"/>
      <c r="GH666" s="54"/>
      <c r="GI666" s="54"/>
      <c r="GJ666" s="54"/>
      <c r="GK666" s="54"/>
      <c r="GL666" s="54"/>
      <c r="GM666" s="54"/>
      <c r="GN666" s="54"/>
      <c r="GO666" s="54"/>
      <c r="GP666" s="54"/>
      <c r="GQ666" s="54"/>
      <c r="GR666" s="54"/>
      <c r="GS666" s="54"/>
      <c r="GT666" s="54"/>
      <c r="GU666" s="54"/>
      <c r="GV666" s="54"/>
      <c r="GW666" s="54"/>
      <c r="GX666" s="54"/>
      <c r="GY666" s="54"/>
      <c r="GZ666" s="193"/>
      <c r="HA666" s="54"/>
      <c r="HB666" s="54"/>
      <c r="HC666" s="54"/>
      <c r="HD666" s="34">
        <f t="shared" ca="1" si="603"/>
        <v>1</v>
      </c>
      <c r="HE666" s="25">
        <f t="shared" si="639"/>
        <v>0</v>
      </c>
      <c r="HF666" s="25">
        <f t="shared" ca="1" si="640"/>
        <v>1.5197568389057751E-3</v>
      </c>
      <c r="HG666" s="25">
        <f t="shared" si="641"/>
        <v>0</v>
      </c>
      <c r="HH666" s="25">
        <f t="shared" ca="1" si="642"/>
        <v>2.012072434607646E-3</v>
      </c>
      <c r="HI666" s="25"/>
      <c r="HJ666" s="25"/>
      <c r="HK666" s="5"/>
      <c r="HL666" s="24" t="str">
        <f t="shared" ca="1" si="643"/>
        <v>-</v>
      </c>
      <c r="HM666" s="107"/>
      <c r="HN666" s="85"/>
      <c r="HO666" s="204" t="str">
        <f t="shared" si="604"/>
        <v>не выгружено A1</v>
      </c>
      <c r="HP666" s="204" t="str">
        <f t="shared" si="605"/>
        <v>не выгружено 00</v>
      </c>
      <c r="HQ666" s="182" t="str">
        <f t="shared" si="606"/>
        <v>не выгружено A1</v>
      </c>
      <c r="HR666" s="182" t="str">
        <f t="shared" si="607"/>
        <v>не выгружено A1</v>
      </c>
      <c r="HS666" s="182" t="b">
        <f t="shared" si="608"/>
        <v>0</v>
      </c>
      <c r="HT666" s="182" t="str">
        <f t="shared" si="609"/>
        <v>не выгружено A1</v>
      </c>
      <c r="HU666" s="182" t="str">
        <f t="shared" si="610"/>
        <v>не выгружено A1</v>
      </c>
      <c r="HV666" s="191" t="str">
        <f t="shared" si="611"/>
        <v>не выгружено A1</v>
      </c>
      <c r="HW666" s="184" t="str">
        <f t="shared" si="612"/>
        <v>не выгружено A1</v>
      </c>
      <c r="HX666" s="191" t="str">
        <f t="shared" si="613"/>
        <v>не выгружено A1</v>
      </c>
      <c r="HY666" s="183"/>
      <c r="HZ666" s="182" t="str">
        <f t="shared" si="614"/>
        <v>не выгружено</v>
      </c>
      <c r="IA666" s="182" t="str">
        <f t="shared" si="615"/>
        <v>A1</v>
      </c>
      <c r="IB666" s="182" t="str">
        <f t="shared" si="616"/>
        <v>не выгружено</v>
      </c>
      <c r="IC666" s="182" t="str">
        <f t="shared" si="617"/>
        <v>A1</v>
      </c>
      <c r="ID666" s="182" t="str">
        <f t="shared" si="618"/>
        <v>A1</v>
      </c>
      <c r="IE666" s="185" t="str">
        <f t="shared" si="619"/>
        <v>выгрузить A1</v>
      </c>
      <c r="IF666" s="135" t="s">
        <v>705</v>
      </c>
      <c r="IG666" s="181">
        <v>1</v>
      </c>
      <c r="IH666" s="85"/>
      <c r="II666" s="85"/>
      <c r="IJ666" s="85"/>
      <c r="IK666" s="85"/>
      <c r="IL666" s="85"/>
      <c r="IM666" s="85"/>
      <c r="IN666" s="85"/>
      <c r="IO666" s="85"/>
      <c r="IP666" s="85"/>
      <c r="IQ666" s="85"/>
      <c r="IR666" s="85"/>
      <c r="IS666" s="85"/>
      <c r="IT666" s="85"/>
      <c r="IU666" s="85"/>
      <c r="IV666" s="85"/>
      <c r="IW666" s="85"/>
      <c r="IX666" s="85"/>
      <c r="IY666" s="85"/>
      <c r="IZ666" s="85"/>
      <c r="JA666" s="85"/>
      <c r="JB666" s="85"/>
      <c r="JC666" s="85"/>
      <c r="JD666" s="85"/>
      <c r="JE666" s="85"/>
      <c r="JF666" s="85"/>
      <c r="JG666" s="85"/>
      <c r="JH666" s="85"/>
      <c r="JI666" s="85"/>
      <c r="JJ666" s="85"/>
      <c r="JK666" s="85"/>
      <c r="JL666" s="85"/>
      <c r="JM666" s="85"/>
      <c r="JN666" s="85"/>
      <c r="JO666" s="85"/>
      <c r="JP666" s="85"/>
      <c r="JQ666" s="85"/>
      <c r="JR666" s="85"/>
      <c r="JS666" s="85"/>
      <c r="JT666" s="85"/>
      <c r="JU666" s="85"/>
      <c r="JV666" s="85"/>
      <c r="JW666" s="85"/>
      <c r="JX666" s="85"/>
      <c r="JY666" s="85"/>
      <c r="JZ666" s="85"/>
      <c r="KA666" s="85"/>
      <c r="KB666" s="85"/>
      <c r="KC666" s="85"/>
    </row>
    <row r="667" spans="1:332" s="87" customFormat="1" ht="15" hidden="1" customHeight="1">
      <c r="A667" s="17"/>
      <c r="B667" s="20"/>
      <c r="C667" s="20"/>
      <c r="D667" s="18"/>
      <c r="E667" s="18"/>
      <c r="F667" s="18"/>
      <c r="G667" s="18"/>
      <c r="H667" s="18"/>
      <c r="I667" s="18"/>
      <c r="J667" s="18"/>
      <c r="K667" s="18"/>
      <c r="L667" s="18"/>
      <c r="M667" s="18"/>
      <c r="N667" s="18"/>
      <c r="O667" s="18"/>
      <c r="P667" s="18"/>
      <c r="Q667" s="18"/>
      <c r="R667" s="18"/>
      <c r="S667" s="18"/>
      <c r="T667" s="18"/>
      <c r="U667" s="18"/>
      <c r="V667" s="18"/>
      <c r="W667" s="20"/>
      <c r="X667" s="20"/>
      <c r="Y667" s="20"/>
      <c r="Z667" s="20"/>
      <c r="AA667" s="20"/>
      <c r="AB667" s="20"/>
      <c r="AC667" s="20"/>
      <c r="AD667" s="18"/>
      <c r="AE667" s="20"/>
      <c r="AF667" s="20"/>
      <c r="AG667" s="20"/>
      <c r="AH667" s="20"/>
      <c r="AI667" s="20"/>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71"/>
      <c r="BO667" s="171"/>
      <c r="BP667" s="171"/>
      <c r="BQ667" s="171"/>
      <c r="BR667" s="161"/>
      <c r="BS667" s="161"/>
      <c r="BT667" s="161"/>
      <c r="BU667" s="161"/>
      <c r="BV667" s="161"/>
      <c r="BW667" s="151"/>
      <c r="BX667" s="151"/>
      <c r="BY667" s="151"/>
      <c r="BZ667" s="151"/>
      <c r="CA667" s="151"/>
      <c r="CB667" s="129"/>
      <c r="CC667" s="129"/>
      <c r="CD667" s="129"/>
      <c r="CE667" s="129"/>
      <c r="CF667" s="129"/>
      <c r="CG667" s="129"/>
      <c r="CH667" s="129"/>
      <c r="CI667" s="129"/>
      <c r="CJ667" s="129"/>
      <c r="CK667" s="129"/>
      <c r="CL667" s="18"/>
      <c r="CM667" s="18"/>
      <c r="CN667" s="18"/>
      <c r="CO667" s="118"/>
      <c r="CP667" s="48"/>
      <c r="CQ667" s="18"/>
      <c r="CR667" s="18"/>
      <c r="CS667" s="18"/>
      <c r="CT667" s="18"/>
      <c r="CU667" s="18"/>
      <c r="CV667" s="18"/>
      <c r="CW667" s="18"/>
      <c r="CX667" s="18"/>
      <c r="CY667" s="34"/>
      <c r="CZ667" s="18"/>
      <c r="DA667" s="18"/>
      <c r="DB667" s="18"/>
      <c r="DC667" s="18"/>
      <c r="DD667" s="18"/>
      <c r="DE667" s="18"/>
      <c r="DF667" s="18"/>
      <c r="DG667" s="18"/>
      <c r="DH667" s="45"/>
      <c r="DI667" s="18"/>
      <c r="DJ667" s="18"/>
      <c r="DK667" s="18"/>
      <c r="DL667" s="18"/>
      <c r="DM667" s="18"/>
      <c r="DN667" s="18"/>
      <c r="DO667" s="18"/>
      <c r="DP667" s="18"/>
      <c r="DQ667" s="45"/>
      <c r="DR667" s="18"/>
      <c r="DS667" s="18"/>
      <c r="DT667" s="18"/>
      <c r="DU667" s="18"/>
      <c r="DV667" s="18"/>
      <c r="DW667" s="18"/>
      <c r="DX667" s="18"/>
      <c r="DY667" s="18"/>
      <c r="DZ667" s="45"/>
      <c r="EA667" s="18"/>
      <c r="EB667" s="18"/>
      <c r="EC667" s="18"/>
      <c r="ED667" s="18"/>
      <c r="EE667" s="18"/>
      <c r="EF667" s="18"/>
      <c r="EG667" s="18"/>
      <c r="EH667" s="18"/>
      <c r="EI667" s="45"/>
      <c r="EJ667" s="18"/>
      <c r="EK667" s="18"/>
      <c r="EL667" s="18"/>
      <c r="EM667" s="18"/>
      <c r="EN667" s="18"/>
      <c r="EO667" s="18"/>
      <c r="EP667" s="18"/>
      <c r="EQ667" s="18"/>
      <c r="ER667" s="45"/>
      <c r="ES667" s="110"/>
      <c r="ET667" s="110"/>
      <c r="EU667" s="110"/>
      <c r="EV667" s="110"/>
      <c r="EW667" s="192"/>
      <c r="EX667" s="192"/>
      <c r="EY667" s="192"/>
      <c r="EZ667" s="192"/>
      <c r="FA667" s="199"/>
      <c r="FB667" s="18"/>
      <c r="FC667" s="18"/>
      <c r="FD667" s="18"/>
      <c r="FE667" s="18"/>
      <c r="FF667" s="18"/>
      <c r="FG667" s="18"/>
      <c r="FH667" s="18"/>
      <c r="FI667" s="18"/>
      <c r="FJ667" s="34"/>
      <c r="FK667" s="18"/>
      <c r="FL667" s="18"/>
      <c r="FM667" s="18"/>
      <c r="FN667" s="18"/>
      <c r="FO667" s="18"/>
      <c r="FP667" s="18"/>
      <c r="FQ667" s="18"/>
      <c r="FR667" s="18"/>
      <c r="FS667" s="45"/>
      <c r="FT667" s="18"/>
      <c r="FU667" s="18"/>
      <c r="FV667" s="18"/>
      <c r="FW667" s="18"/>
      <c r="FX667" s="18"/>
      <c r="FY667" s="18"/>
      <c r="FZ667" s="18"/>
      <c r="GA667" s="18"/>
      <c r="GB667" s="45"/>
      <c r="GC667" s="110"/>
      <c r="GD667" s="110"/>
      <c r="GE667" s="110"/>
      <c r="GF667" s="110"/>
      <c r="GG667" s="110"/>
      <c r="GH667" s="110"/>
      <c r="GI667" s="110"/>
      <c r="GJ667" s="110"/>
      <c r="GK667" s="110"/>
      <c r="GL667" s="110"/>
      <c r="GM667" s="110"/>
      <c r="GN667" s="110"/>
      <c r="GO667" s="110"/>
      <c r="GP667" s="110"/>
      <c r="GQ667" s="110"/>
      <c r="GR667" s="110"/>
      <c r="GS667" s="110"/>
      <c r="GT667" s="110"/>
      <c r="GU667" s="110"/>
      <c r="GV667" s="110"/>
      <c r="GW667" s="110"/>
      <c r="GX667" s="110"/>
      <c r="GY667" s="45"/>
      <c r="GZ667" s="199"/>
      <c r="HA667" s="110"/>
      <c r="HB667" s="110"/>
      <c r="HC667" s="110"/>
      <c r="HD667" s="34">
        <f t="shared" si="603"/>
        <v>0</v>
      </c>
      <c r="HE667" s="25">
        <f t="shared" si="639"/>
        <v>0</v>
      </c>
      <c r="HF667" s="25">
        <f t="shared" si="640"/>
        <v>0</v>
      </c>
      <c r="HG667" s="25">
        <f t="shared" si="641"/>
        <v>0</v>
      </c>
      <c r="HH667" s="25">
        <f t="shared" si="642"/>
        <v>0</v>
      </c>
      <c r="HI667" s="25"/>
      <c r="HJ667" s="18"/>
      <c r="HK667" s="18"/>
      <c r="HL667" s="24" t="str">
        <f t="shared" si="643"/>
        <v>-</v>
      </c>
      <c r="HM667" s="107"/>
      <c r="HN667" s="85"/>
      <c r="HO667" s="204" t="str">
        <f t="shared" si="604"/>
        <v>---/---</v>
      </c>
      <c r="HP667" s="204" t="str">
        <f t="shared" si="605"/>
        <v>---/---</v>
      </c>
      <c r="HQ667" s="182" t="str">
        <f t="shared" si="606"/>
        <v>---/---</v>
      </c>
      <c r="HR667" s="182" t="str">
        <f t="shared" si="607"/>
        <v>---/---</v>
      </c>
      <c r="HS667" s="182" t="b">
        <f t="shared" si="608"/>
        <v>0</v>
      </c>
      <c r="HT667" s="182" t="str">
        <f t="shared" si="609"/>
        <v>---/---</v>
      </c>
      <c r="HU667" s="182" t="str">
        <f t="shared" si="610"/>
        <v>---/---</v>
      </c>
      <c r="HV667" s="191" t="str">
        <f t="shared" si="611"/>
        <v>---/---</v>
      </c>
      <c r="HW667" s="184" t="str">
        <f t="shared" si="612"/>
        <v>---/---</v>
      </c>
      <c r="HX667" s="191" t="str">
        <f t="shared" si="613"/>
        <v>---/---</v>
      </c>
      <c r="HY667" s="183"/>
      <c r="HZ667" s="182" t="str">
        <f t="shared" si="614"/>
        <v>---/---</v>
      </c>
      <c r="IA667" s="182" t="str">
        <f t="shared" si="615"/>
        <v>---/---</v>
      </c>
      <c r="IB667" s="182" t="str">
        <f t="shared" si="616"/>
        <v>---/---</v>
      </c>
      <c r="IC667" s="182" t="str">
        <f t="shared" si="617"/>
        <v>---/---</v>
      </c>
      <c r="ID667" s="182" t="str">
        <f t="shared" si="618"/>
        <v>---/---</v>
      </c>
      <c r="IE667" s="185" t="str">
        <f t="shared" si="619"/>
        <v>---/---</v>
      </c>
      <c r="IF667" s="135" t="s">
        <v>717</v>
      </c>
      <c r="IG667" s="181">
        <v>1</v>
      </c>
      <c r="IH667" s="85"/>
      <c r="II667" s="85"/>
      <c r="IJ667" s="85"/>
      <c r="IK667" s="85"/>
      <c r="IL667" s="85"/>
      <c r="IM667" s="85"/>
      <c r="IN667" s="85"/>
      <c r="IO667" s="85"/>
      <c r="IP667" s="85"/>
      <c r="IQ667" s="85"/>
      <c r="IR667" s="85"/>
      <c r="IS667" s="85"/>
      <c r="IT667" s="85"/>
      <c r="IU667" s="85"/>
      <c r="IV667" s="85"/>
      <c r="IW667" s="85"/>
      <c r="IX667" s="85"/>
      <c r="IY667" s="85"/>
      <c r="IZ667" s="85"/>
      <c r="JA667" s="85"/>
      <c r="JB667" s="85"/>
      <c r="JC667" s="85"/>
      <c r="JD667" s="85"/>
      <c r="JE667" s="85"/>
      <c r="JF667" s="85"/>
      <c r="JG667" s="85"/>
      <c r="JH667" s="85"/>
      <c r="JI667" s="85"/>
      <c r="JJ667" s="85"/>
      <c r="JK667" s="85"/>
      <c r="JL667" s="85"/>
      <c r="JM667" s="85"/>
      <c r="JN667" s="85"/>
      <c r="JO667" s="85"/>
      <c r="JP667" s="85"/>
      <c r="JQ667" s="85"/>
      <c r="JR667" s="85"/>
      <c r="JS667" s="85"/>
      <c r="JT667" s="85"/>
      <c r="JU667" s="85"/>
      <c r="JV667" s="85"/>
      <c r="JW667" s="85"/>
      <c r="JX667" s="85"/>
      <c r="JY667" s="85"/>
      <c r="JZ667" s="85"/>
      <c r="KA667" s="85"/>
      <c r="KB667" s="85"/>
      <c r="KC667" s="85"/>
    </row>
    <row r="668" spans="1:332" s="115" customFormat="1" ht="36.6" hidden="1" customHeight="1">
      <c r="A668" s="6"/>
      <c r="B668" s="20"/>
      <c r="C668" s="20"/>
      <c r="D668" s="18"/>
      <c r="E668" s="18"/>
      <c r="F668" s="18"/>
      <c r="G668" s="18"/>
      <c r="H668" s="18"/>
      <c r="I668" s="18"/>
      <c r="J668" s="18"/>
      <c r="K668" s="18"/>
      <c r="L668" s="18"/>
      <c r="M668" s="18"/>
      <c r="N668" s="18"/>
      <c r="O668" s="18"/>
      <c r="P668" s="18"/>
      <c r="Q668" s="18"/>
      <c r="R668" s="18"/>
      <c r="S668" s="18"/>
      <c r="T668" s="18"/>
      <c r="U668" s="18"/>
      <c r="V668" s="18"/>
      <c r="W668" s="20"/>
      <c r="X668" s="20"/>
      <c r="Y668" s="20"/>
      <c r="Z668" s="20"/>
      <c r="AA668" s="20"/>
      <c r="AB668" s="20"/>
      <c r="AC668" s="20"/>
      <c r="AD668" s="18"/>
      <c r="AE668" s="20"/>
      <c r="AF668" s="20"/>
      <c r="AG668" s="20"/>
      <c r="AH668" s="20"/>
      <c r="AI668" s="20"/>
      <c r="AJ668" s="18"/>
      <c r="AK668" s="18"/>
      <c r="AL668" s="18"/>
      <c r="AM668" s="18"/>
      <c r="AN668" s="18"/>
      <c r="AO668" s="18"/>
      <c r="AP668" s="18"/>
      <c r="AQ668" s="39" t="s">
        <v>676</v>
      </c>
      <c r="AR668" s="39" t="s">
        <v>677</v>
      </c>
      <c r="AS668" s="39"/>
      <c r="AT668" s="39"/>
      <c r="AU668" s="39" t="s">
        <v>676</v>
      </c>
      <c r="AV668" s="39" t="s">
        <v>677</v>
      </c>
      <c r="AW668" s="39" t="s">
        <v>678</v>
      </c>
      <c r="AX668" s="39" t="s">
        <v>677</v>
      </c>
      <c r="AY668" s="18"/>
      <c r="AZ668" s="18"/>
      <c r="BA668" s="18"/>
      <c r="BB668" s="18"/>
      <c r="BC668" s="18"/>
      <c r="BD668" s="18"/>
      <c r="BE668" s="18"/>
      <c r="BF668" s="18"/>
      <c r="BG668" s="18"/>
      <c r="BH668" s="18"/>
      <c r="BI668" s="18"/>
      <c r="BJ668" s="18"/>
      <c r="BK668" s="18"/>
      <c r="BL668" s="18"/>
      <c r="BM668" s="18"/>
      <c r="BN668" s="171"/>
      <c r="BO668" s="171"/>
      <c r="BP668" s="171"/>
      <c r="BQ668" s="171"/>
      <c r="BR668" s="161"/>
      <c r="BS668" s="161"/>
      <c r="BT668" s="161"/>
      <c r="BU668" s="161"/>
      <c r="BV668" s="161"/>
      <c r="BW668" s="151"/>
      <c r="BX668" s="151"/>
      <c r="BY668" s="151"/>
      <c r="BZ668" s="151"/>
      <c r="CA668" s="151"/>
      <c r="CB668" s="129"/>
      <c r="CC668" s="129"/>
      <c r="CD668" s="129"/>
      <c r="CE668" s="129"/>
      <c r="CF668" s="129"/>
      <c r="CG668" s="129"/>
      <c r="CH668" s="129"/>
      <c r="CI668" s="129"/>
      <c r="CJ668" s="129"/>
      <c r="CK668" s="129"/>
      <c r="CL668" s="18"/>
      <c r="CM668" s="18"/>
      <c r="CN668" s="18"/>
      <c r="CO668" s="1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48"/>
      <c r="DO668" s="18"/>
      <c r="DP668" s="18"/>
      <c r="DQ668" s="18"/>
      <c r="DR668" s="18"/>
      <c r="DS668" s="18"/>
      <c r="DT668" s="18"/>
      <c r="DU668" s="18"/>
      <c r="DV668" s="18"/>
      <c r="DW668" s="48"/>
      <c r="DX668" s="18"/>
      <c r="DY668" s="18"/>
      <c r="DZ668" s="18"/>
      <c r="EA668" s="18"/>
      <c r="EB668" s="18"/>
      <c r="EC668" s="18"/>
      <c r="ED668" s="18"/>
      <c r="EE668" s="18"/>
      <c r="EF668" s="48"/>
      <c r="EG668" s="18"/>
      <c r="EH668" s="18"/>
      <c r="EI668" s="18"/>
      <c r="EJ668" s="18"/>
      <c r="EK668" s="18"/>
      <c r="EL668" s="18"/>
      <c r="EM668" s="18"/>
      <c r="EN668" s="18"/>
      <c r="EO668" s="110"/>
      <c r="EP668" s="18"/>
      <c r="EQ668" s="18"/>
      <c r="ER668" s="18"/>
      <c r="ES668" s="18"/>
      <c r="ET668" s="18"/>
      <c r="EU668" s="18"/>
      <c r="EV668" s="18"/>
      <c r="EW668" s="192"/>
      <c r="EX668" s="199"/>
      <c r="EY668" s="192"/>
      <c r="EZ668" s="192"/>
      <c r="FA668" s="192"/>
      <c r="FB668" s="18"/>
      <c r="FC668" s="18"/>
      <c r="FD668" s="18"/>
      <c r="FE668" s="18"/>
      <c r="FF668" s="18"/>
      <c r="FG668" s="110"/>
      <c r="FH668" s="18"/>
      <c r="FI668" s="18"/>
      <c r="FJ668" s="18"/>
      <c r="FK668" s="18"/>
      <c r="FL668" s="18"/>
      <c r="FM668" s="18"/>
      <c r="FN668" s="18"/>
      <c r="FO668" s="18"/>
      <c r="FP668" s="110"/>
      <c r="FQ668" s="18"/>
      <c r="FR668" s="18"/>
      <c r="FS668" s="18"/>
      <c r="FT668" s="18"/>
      <c r="FU668" s="18"/>
      <c r="FV668" s="18"/>
      <c r="FW668" s="18"/>
      <c r="FX668" s="18"/>
      <c r="FY668" s="110"/>
      <c r="FZ668" s="18"/>
      <c r="GA668" s="18"/>
      <c r="GB668" s="18"/>
      <c r="GC668" s="18"/>
      <c r="GD668" s="18"/>
      <c r="GE668" s="18"/>
      <c r="GF668" s="18"/>
      <c r="GG668" s="18"/>
      <c r="GH668" s="18"/>
      <c r="GI668" s="18"/>
      <c r="GJ668" s="18"/>
      <c r="GK668" s="18"/>
      <c r="GL668" s="18"/>
      <c r="GM668" s="18"/>
      <c r="GN668" s="18"/>
      <c r="GO668" s="18"/>
      <c r="GP668" s="18"/>
      <c r="GQ668" s="18"/>
      <c r="GR668" s="18"/>
      <c r="GS668" s="18"/>
      <c r="GT668" s="18"/>
      <c r="GU668" s="171"/>
      <c r="GV668" s="171"/>
      <c r="GW668" s="171"/>
      <c r="GX668" s="171"/>
      <c r="GY668" s="18"/>
      <c r="GZ668" s="192"/>
      <c r="HA668" s="171"/>
      <c r="HB668" s="171"/>
      <c r="HC668" s="171"/>
      <c r="HD668" s="18"/>
      <c r="HE668" s="18"/>
      <c r="HF668" s="18"/>
      <c r="HG668" s="18"/>
      <c r="HH668" s="110"/>
      <c r="HI668" s="40" t="s">
        <v>351</v>
      </c>
      <c r="HJ668" s="40" t="str">
        <f>IF(BK668&gt;0,IF(EA668&gt;0,WORKDAY(DZ668,20),IF(DR668&gt;0,WORKDAY(DQ668,30),IF(DM668&gt;0,WORKDAY(DL668,40),HI668))),"-")</f>
        <v>-</v>
      </c>
      <c r="HK668" s="18"/>
      <c r="HL668" s="18"/>
      <c r="HM668" s="18"/>
      <c r="HN668" s="18"/>
      <c r="HO668" s="204" t="str">
        <f t="shared" si="604"/>
        <v>---/---</v>
      </c>
      <c r="HP668" s="204" t="str">
        <f t="shared" si="605"/>
        <v>---/---</v>
      </c>
      <c r="HQ668" s="182" t="str">
        <f t="shared" si="606"/>
        <v>---/---</v>
      </c>
      <c r="HR668" s="182" t="str">
        <f t="shared" si="607"/>
        <v>---/---</v>
      </c>
      <c r="HS668" s="182" t="b">
        <f t="shared" si="608"/>
        <v>0</v>
      </c>
      <c r="HT668" s="182" t="str">
        <f t="shared" si="609"/>
        <v>---/---</v>
      </c>
      <c r="HU668" s="182" t="str">
        <f t="shared" si="610"/>
        <v>---/---</v>
      </c>
      <c r="HV668" s="191" t="str">
        <f t="shared" si="611"/>
        <v>---/---</v>
      </c>
      <c r="HW668" s="184" t="str">
        <f t="shared" si="612"/>
        <v>---/---</v>
      </c>
      <c r="HX668" s="191" t="str">
        <f t="shared" si="613"/>
        <v>---/---</v>
      </c>
      <c r="HY668" s="183"/>
      <c r="HZ668" s="182" t="str">
        <f t="shared" si="614"/>
        <v>---/---</v>
      </c>
      <c r="IA668" s="182" t="str">
        <f t="shared" si="615"/>
        <v>---/---</v>
      </c>
      <c r="IB668" s="182" t="str">
        <f t="shared" si="616"/>
        <v>---/---</v>
      </c>
      <c r="IC668" s="182" t="str">
        <f t="shared" si="617"/>
        <v>---/---</v>
      </c>
      <c r="ID668" s="182" t="str">
        <f t="shared" si="618"/>
        <v>---/---</v>
      </c>
      <c r="IE668" s="185" t="str">
        <f t="shared" si="619"/>
        <v>---/---</v>
      </c>
      <c r="IF668" s="135" t="s">
        <v>717</v>
      </c>
      <c r="IG668" s="181">
        <v>1</v>
      </c>
      <c r="IH668" s="40"/>
      <c r="II668" s="40"/>
      <c r="IJ668" s="18"/>
      <c r="IK668" s="18"/>
      <c r="IL668" s="18"/>
      <c r="IM668" s="18"/>
      <c r="IN668" s="18"/>
      <c r="IO668" s="18"/>
      <c r="IP668" s="110"/>
      <c r="IQ668" s="110"/>
      <c r="IR668" s="34">
        <f t="shared" ref="IR668:IR683" si="679">IF(AZ668="аннулирован / VOID",0,IF(BK668&gt;0,1,0))</f>
        <v>0</v>
      </c>
      <c r="IS668" s="25" t="e">
        <f>IF(HU668&gt;43101,(IR668/$IR$1783)*#REF!,IF(HQ668&gt;43101,(IR668/$IR$1783)*#REF!,IF(#REF!&gt;43101,(IR668/$IR$1783)*#REF!,IF(HK668&gt;43101,(IR668/$IR$1783)*$HK$13,IF(FW668&gt;43101,(IR668/$IR$1783)*$FW$13,IF(FS668&gt;43101,(IR668/$IR$1783)*$FS$13,IF(HQ668&gt;43101,(FN668/$IR$1783)*$FN$13,IF(FJ668&gt;43101,(IR668/$IR$1783)*$FJ$13,IF(FE668&gt;43101,(IR668/$IR$1783)*$FE$13,IF(ER668&gt;43101,(IR668/$IR$1783)*$ER$13,IF(EM668&gt;43101,(IR668/$IR$1783)*$EM$13,IF(EI668&gt;43101,(IR668/$IR$1783)*$EI$13,IF(ED668&gt;43101,(IR668/$IR$1783)*$ED$13,IF(DZ668&gt;43101,(IR668/$IR$1783)*$DZ$13,IF(DU668&gt;43101,(IR668/$IR$1783)*$DU$13,IF(DQ668&gt;43101,(IR668/$IR$1783)*$DQ$13,IF(DL668&gt;43101,(IR668/$IR$1783)*$DL$13,IF(BL668&gt;43101,(IR668/$IR$1783)*$BL$13,0))))))))))))))))))</f>
        <v>#DIV/0!</v>
      </c>
      <c r="IT668" s="41">
        <f t="shared" ref="IT668:IT683" si="680">IF(BK668&gt;43101,IR668/$IR$1783,0)</f>
        <v>0</v>
      </c>
      <c r="IU668" s="25" t="e">
        <f>IF(HU668&gt;43101,(IR668/$IR$1784)*#REF!,IF(HQ668&gt;43101,(IR668/$IR$1784)*#REF!,IF(#REF!&gt;43101,(IR668/$IR$1784)*#REF!,IF(HK668&gt;43101,(IR668/$IR$1784)*$HK$13,IF(FW668&gt;43101,(IR668/$IR$1784)*$FW$13,IF(FS668&gt;43101,(IR668/$IR$1784)*$FS$13,IF(FN668&gt;43101,(IR668/$IR$1784)*$FN$13,IF(FJ668&gt;43101,(IR668/$IR$1784)*$FJ$13,IF(FE668&gt;43101,(IR668/$IR$1784)*$FE$13,IF(ER668&gt;43101,(IR668/$IR$1784)*$ER$13,IF(EM668&gt;43101,(IR668/$IR$1784)*$EM$13,IF(EI668&gt;43101,(IR668/$IR$1784)*$EI$13,IF(ED668&gt;43101,(IR668/$IR$1784)*$ED$13,IF(DZ668&gt;43101,(IR668/$IR$1784)*$DZ$13,IF(DU668&gt;43101,(IR668/$IR$1784)*$DU$13,IF(DQ668&gt;43101,(IR668/$IR$1784)*$DQ$13,IF(DL668&gt;43101,(IR668/$IR$1784)*$DL$13,IF(BL668&gt;43101,(IR668/$IR$1784)*$BL$13,0))))))))))))))))))</f>
        <v>#DIV/0!</v>
      </c>
      <c r="IV668" s="25">
        <f t="shared" ref="IV668:IV683" si="681">IF(BK668&gt;43101,IR668/$IR$1784,0)</f>
        <v>0</v>
      </c>
      <c r="IW668" s="41"/>
      <c r="IX668" s="18"/>
      <c r="IY668" s="111"/>
      <c r="IZ668" s="5" t="str">
        <f t="shared" ref="IZ668:IZ683" si="682">IF(HL668&gt;0,"rev. 00",IF(FX668&gt;0,"GA",IF(FT668&gt;0,"CPECC",IF(FO668&gt;0,"GA",IF(FK668&gt;0,"CPECC",IF(FF668&gt;0,"GA",IF(FB668&gt;0,"CPECC",IF(EN668&gt;0,"GA",IF(EJ668&gt;0,"CPECC",IF(EE668&gt;0,"GA",IF(EA668&gt;0,"CPECC",IF(DV668&gt;0,"GA",IF(DR668&gt;0,"CPECC",IF(DM668&gt;0,"GA",IF(BM668&gt;0,"CPECC","не выпущено")))))))))))))))</f>
        <v>не выпущено</v>
      </c>
      <c r="JA668" s="24" t="str">
        <f t="shared" ref="JA668:JA683" si="683">IF(IB668&gt;0,IA668,IF(HR668&gt;0,HQ668,IF(HL668&gt;0,HK668,IF(EA668&gt;0,DZ668,IF(DR668&gt;0,DQ668,IF(BM668&gt;0,BL668,"-"))))))</f>
        <v>---/---</v>
      </c>
      <c r="JB668" s="112" t="str">
        <f t="shared" ref="JB668:JB683" si="684">IF(HR668&gt;0,"00",IF(HL668&gt;0,"00",IF(EJ668&gt;0,"D1",IF(EA668&gt;0,"C1",IF(DR668&gt;0,"B1",IF(BM668&gt;0,"A1","-"))))))</f>
        <v>00</v>
      </c>
      <c r="JC668" s="113"/>
      <c r="JD668" s="113" t="str">
        <f t="shared" ref="JD668:JD683" si="685">IF(IB668&gt;0,IB668,IF(HR668&gt;0,HR668,IF(HL668&gt;0,HL668,IF(EA668&gt;0,EA668,IF(DR668&gt;0,DR668,IF(BM668&gt;0,BM668,"-"))))))</f>
        <v>---/---</v>
      </c>
      <c r="JE668" s="113" t="str">
        <f t="shared" ref="JE668:JE683" si="686">IF(JB668="00","выгружено","в работе")</f>
        <v>выгружено</v>
      </c>
      <c r="JF668" s="114">
        <v>1</v>
      </c>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row>
    <row r="669" spans="1:332" s="115" customFormat="1" ht="42.75" hidden="1" customHeight="1">
      <c r="A669" s="6"/>
      <c r="B669" s="19" t="s">
        <v>156</v>
      </c>
      <c r="C669" s="19" t="s">
        <v>157</v>
      </c>
      <c r="D669" s="167"/>
      <c r="E669" s="167"/>
      <c r="F669" s="167"/>
      <c r="G669" s="167"/>
      <c r="H669" s="167" t="s">
        <v>727</v>
      </c>
      <c r="I669" s="167" t="s">
        <v>736</v>
      </c>
      <c r="J669" s="167"/>
      <c r="K669" s="167"/>
      <c r="L669" s="167"/>
      <c r="M669" s="167"/>
      <c r="N669" s="167"/>
      <c r="O669" s="167"/>
      <c r="P669" s="167"/>
      <c r="Q669" s="167"/>
      <c r="R669" s="167" t="s">
        <v>206</v>
      </c>
      <c r="S669" s="167" t="s">
        <v>360</v>
      </c>
      <c r="T669" s="167" t="s">
        <v>361</v>
      </c>
      <c r="U669" s="167" t="s">
        <v>158</v>
      </c>
      <c r="V669" s="167"/>
      <c r="W669" s="19"/>
      <c r="X669" s="19"/>
      <c r="Y669" s="19"/>
      <c r="Z669" s="19"/>
      <c r="AA669" s="19"/>
      <c r="AB669" s="19"/>
      <c r="AC669" s="19"/>
      <c r="AD669" s="167"/>
      <c r="AE669" s="19">
        <v>4</v>
      </c>
      <c r="AF669" s="19" t="s">
        <v>194</v>
      </c>
      <c r="AG669" s="19" t="s">
        <v>165</v>
      </c>
      <c r="AH669" s="19" t="s">
        <v>156</v>
      </c>
      <c r="AI669" s="19" t="s">
        <v>188</v>
      </c>
      <c r="AJ669" s="167"/>
      <c r="AK669" s="167"/>
      <c r="AL669" s="167" t="s">
        <v>120</v>
      </c>
      <c r="AM669" s="167"/>
      <c r="AN669" s="167" t="s">
        <v>167</v>
      </c>
      <c r="AO669" s="167" t="str">
        <f>CONCATENATE("0055-",B669,"-",C669,"-","4",".",AE669,".",AF669,".",AG669,".",AH669,"-",AL669,".",AN669,"-",AI669)</f>
        <v>0055-CPC-GA1-4.4.0.00.CPC-ATH1.RD-0001</v>
      </c>
      <c r="AP669" s="167" t="str">
        <f>CONCATENATE("0055-",B669,"-",C669,"-","4",".",AE669,".",AF669,".",AG669,".",AH669,"-",AL669,"-",AN669,"-",AI669,"_",BD669,"_",U669)</f>
        <v>0055-CPC-GA1-4.4.0.00.CPC-ATH1-RD-0001_-_ER</v>
      </c>
      <c r="AQ669" s="13" t="s">
        <v>327</v>
      </c>
      <c r="AR669" s="13" t="s">
        <v>332</v>
      </c>
      <c r="AS669" s="13"/>
      <c r="AT669" s="13"/>
      <c r="AU669" s="13" t="s">
        <v>318</v>
      </c>
      <c r="AV669" s="13" t="s">
        <v>333</v>
      </c>
      <c r="AW669" s="13" t="str">
        <f>CONCATENATE(AQ669," ",AS669,CHAR(10),W669,CHAR(10),AU669)</f>
        <v>Operator console 
List of drawings</v>
      </c>
      <c r="AX669" s="13" t="str">
        <f>CONCATENATE(AR669," ",AT669,CHAR(10),W669,CHAR(10),AV669)</f>
        <v>Пульт оператора 
Ведомость документов</v>
      </c>
      <c r="AY669" s="167"/>
      <c r="AZ669" s="167" t="s">
        <v>490</v>
      </c>
      <c r="BA669" s="167" t="s">
        <v>489</v>
      </c>
      <c r="BB669" s="167" t="str">
        <f>IF(FW669&gt;0,"02",IF(FN669&gt;0,"01",IF(FE669&gt;0,"00",IF(EM669&gt;0,"G1",IF(ED669&gt;0,"F1",IF(DU669&gt;0,"E1",IF(DL669&gt;0,"D1",IF(DC669&gt;0,"C1",IF(CT669&gt;0,"B1",IF(BM669&gt;0,"A1","-"))))))))))</f>
        <v>-</v>
      </c>
      <c r="BC669" s="167" t="str">
        <f t="shared" ref="BC669:BC672" si="687">IF(OR(BB669="A1",BB669="B1",BB669="C1",BB669="D1",BB669="E1",BB669="F1",BB669="G1",BB669="H1"),"IFR",IF(OR(BB669="00",BB669="01",BB669="02",BB669="03",BB669="04",BB669="05"),"IFU","-"))</f>
        <v>-</v>
      </c>
      <c r="BD669" s="167" t="str">
        <f>BB669</f>
        <v>-</v>
      </c>
      <c r="BE669" s="167"/>
      <c r="BF669" s="167"/>
      <c r="BG669" s="12"/>
      <c r="BH669" s="167"/>
      <c r="BI669" s="167"/>
      <c r="BJ669" s="193">
        <f>FB669-(28+15)</f>
        <v>44212</v>
      </c>
      <c r="BK669" s="193">
        <f ca="1">IF(BM669&gt;0,BL669,IF(BJ669&lt;TODAY(),WORKDAY(TODAY(),10),BJ669))</f>
        <v>44294</v>
      </c>
      <c r="BL669" s="193"/>
      <c r="BM669" s="167"/>
      <c r="BN669" s="167"/>
      <c r="BO669" s="167"/>
      <c r="BP669" s="167"/>
      <c r="BQ669" s="167"/>
      <c r="BR669" s="167"/>
      <c r="BS669" s="167"/>
      <c r="BT669" s="167"/>
      <c r="BU669" s="167"/>
      <c r="BV669" s="167"/>
      <c r="BW669" s="167"/>
      <c r="BX669" s="167"/>
      <c r="BY669" s="167"/>
      <c r="BZ669" s="167"/>
      <c r="CA669" s="167"/>
      <c r="CB669" s="167"/>
      <c r="CC669" s="167"/>
      <c r="CD669" s="167"/>
      <c r="CE669" s="167"/>
      <c r="CF669" s="167"/>
      <c r="CG669" s="167"/>
      <c r="CH669" s="167"/>
      <c r="CI669" s="167"/>
      <c r="CJ669" s="167"/>
      <c r="CK669" s="167"/>
      <c r="CL669" s="24">
        <f>WORKDAY(BJ669,20)</f>
        <v>44239</v>
      </c>
      <c r="CM669" s="24" t="str">
        <f>IF(BM669&gt;0,WORKDAY(BK669,10),"-")</f>
        <v>-</v>
      </c>
      <c r="CN669" s="193"/>
      <c r="CO669" s="117"/>
      <c r="CP669" s="196">
        <v>2</v>
      </c>
      <c r="CQ669" s="24">
        <f>WORKDAY(CL669,10)</f>
        <v>44253</v>
      </c>
      <c r="CR669" s="24" t="str">
        <f>IF(CO669&gt;0,WORKDAY(CM669,10),"-")</f>
        <v>-</v>
      </c>
      <c r="CS669" s="193"/>
      <c r="CT669" s="167"/>
      <c r="CU669" s="24" t="str">
        <f>IF(CT669&gt;0,WORKDAY(CQ669,10),"-")</f>
        <v>-</v>
      </c>
      <c r="CV669" s="24" t="str">
        <f>IF(CT669&gt;0,WORKDAY(CR669,10),"-")</f>
        <v>-</v>
      </c>
      <c r="CW669" s="193"/>
      <c r="CX669" s="167"/>
      <c r="CY669" s="196"/>
      <c r="CZ669" s="24" t="str">
        <f>IF(CX669&gt;0,WORKDAY(CU669,10),"-")</f>
        <v>-</v>
      </c>
      <c r="DA669" s="24" t="str">
        <f>IF(CX669&gt;0,WORKDAY(CV669,10),"-")</f>
        <v>-</v>
      </c>
      <c r="DB669" s="24"/>
      <c r="DC669" s="167"/>
      <c r="DD669" s="24" t="str">
        <f>IF(DC669&gt;0,WORKDAY(CZ669,10),"-")</f>
        <v>-</v>
      </c>
      <c r="DE669" s="24" t="str">
        <f>IF(DC669&gt;0,WORKDAY(DA669,10),"-")</f>
        <v>-</v>
      </c>
      <c r="DF669" s="167"/>
      <c r="DG669" s="167"/>
      <c r="DH669" s="193"/>
      <c r="DI669" s="24" t="str">
        <f>IF(DG669&gt;0,WORKDAY(DD669,10),"-")</f>
        <v>-</v>
      </c>
      <c r="DJ669" s="24" t="str">
        <f>IF(DG669&gt;0,WORKDAY(DE669,10),"-")</f>
        <v>-</v>
      </c>
      <c r="DK669" s="167"/>
      <c r="DL669" s="167"/>
      <c r="DM669" s="24" t="str">
        <f>IF(DL669&gt;0,WORKDAY(DI669,10),"-")</f>
        <v>-</v>
      </c>
      <c r="DN669" s="24" t="str">
        <f>IF(DL669&gt;0,WORKDAY(DJ669,10),"-")</f>
        <v>-</v>
      </c>
      <c r="DO669" s="167"/>
      <c r="DP669" s="167"/>
      <c r="DQ669" s="193"/>
      <c r="DR669" s="24" t="str">
        <f>IF(DP669&gt;0,WORKDAY(DM669,10),"-")</f>
        <v>-</v>
      </c>
      <c r="DS669" s="24" t="str">
        <f>IF(DP669&gt;0,WORKDAY(DN669,10),"-")</f>
        <v>-</v>
      </c>
      <c r="DT669" s="167"/>
      <c r="DU669" s="167"/>
      <c r="DV669" s="24" t="str">
        <f>IF(DU669&gt;0,WORKDAY(DR669,10),"-")</f>
        <v>-</v>
      </c>
      <c r="DW669" s="24" t="str">
        <f>IF(DU669&gt;0,WORKDAY(DS669,10),"-")</f>
        <v>-</v>
      </c>
      <c r="DX669" s="167"/>
      <c r="DY669" s="167"/>
      <c r="DZ669" s="193"/>
      <c r="EA669" s="24" t="str">
        <f>IF(DY669&gt;0,WORKDAY(DV669,10),"-")</f>
        <v>-</v>
      </c>
      <c r="EB669" s="24" t="str">
        <f>IF(DY669&gt;0,WORKDAY(DW669,10),"-")</f>
        <v>-</v>
      </c>
      <c r="EC669" s="167"/>
      <c r="ED669" s="167"/>
      <c r="EE669" s="24" t="str">
        <f>IF(ED669&gt;0,WORKDAY(EA669,10),"-")</f>
        <v>-</v>
      </c>
      <c r="EF669" s="24" t="str">
        <f>IF(ED669&gt;0,WORKDAY(EB669,10),"-")</f>
        <v>-</v>
      </c>
      <c r="EG669" s="167"/>
      <c r="EH669" s="167"/>
      <c r="EI669" s="193"/>
      <c r="EJ669" s="24" t="str">
        <f>IF(EH669&gt;0,WORKDAY(EE669,10),"-")</f>
        <v>-</v>
      </c>
      <c r="EK669" s="24" t="str">
        <f>IF(EH669&gt;0,WORKDAY(EF669,10),"-")</f>
        <v>-</v>
      </c>
      <c r="EL669" s="167"/>
      <c r="EM669" s="167"/>
      <c r="EN669" s="24" t="str">
        <f>IF(EM669&gt;0,WORKDAY(EJ669,10),"-")</f>
        <v>-</v>
      </c>
      <c r="EO669" s="24" t="str">
        <f>IF(EM669&gt;0,WORKDAY(EK669,10),"-")</f>
        <v>-</v>
      </c>
      <c r="EP669" s="167"/>
      <c r="EQ669" s="167"/>
      <c r="ER669" s="193"/>
      <c r="ES669" s="193"/>
      <c r="ET669" s="193"/>
      <c r="EU669" s="193"/>
      <c r="EV669" s="193"/>
      <c r="EW669" s="24"/>
      <c r="EX669" s="24"/>
      <c r="EY669" s="167"/>
      <c r="EZ669" s="167"/>
      <c r="FA669" s="193"/>
      <c r="FB669" s="24">
        <v>44255</v>
      </c>
      <c r="FC669" s="24">
        <f ca="1">IF(BK669&gt;0,IF(DC669&gt;0,WORKDAY(DB669,20),IF(CT669&gt;0,WORKDAY(CS669,30),IF(CO669&gt;0,WORKDAY(CN669,40),FB669))),"-")</f>
        <v>44255</v>
      </c>
      <c r="FD669" s="167"/>
      <c r="FE669" s="167"/>
      <c r="FF669" s="24" t="str">
        <f t="shared" ref="FF669:FF672" si="688">IF(FE669&gt;0,WORKDAY(FB669,10),"-")</f>
        <v>-</v>
      </c>
      <c r="FG669" s="24" t="str">
        <f t="shared" ref="FG669:FG672" si="689">IF(FE669&gt;0,WORKDAY(FC669,10),"-")</f>
        <v>-</v>
      </c>
      <c r="FH669" s="167"/>
      <c r="FI669" s="167"/>
      <c r="FJ669" s="196"/>
      <c r="FK669" s="24"/>
      <c r="FL669" s="24">
        <f t="shared" ref="FL669:FL672" si="690">FK669</f>
        <v>0</v>
      </c>
      <c r="FM669" s="167"/>
      <c r="FN669" s="167"/>
      <c r="FO669" s="24" t="str">
        <f t="shared" ref="FO669:FO672" si="691">IF(FN669&gt;0,WORKDAY(FK669,10),"-")</f>
        <v>-</v>
      </c>
      <c r="FP669" s="24" t="str">
        <f t="shared" ref="FP669:FP672" si="692">IF(FN669&gt;0,WORKDAY(FL669,10),"-")</f>
        <v>-</v>
      </c>
      <c r="FQ669" s="167"/>
      <c r="FR669" s="167"/>
      <c r="FS669" s="193"/>
      <c r="FT669" s="24"/>
      <c r="FU669" s="24">
        <f t="shared" ref="FU669:FU672" si="693">FT669</f>
        <v>0</v>
      </c>
      <c r="FV669" s="167"/>
      <c r="FW669" s="167"/>
      <c r="FX669" s="24" t="str">
        <f t="shared" ref="FX669:FX672" si="694">IF(FW669&gt;0,WORKDAY(FT669,10),"-")</f>
        <v>-</v>
      </c>
      <c r="FY669" s="24" t="str">
        <f t="shared" ref="FY669:FY672" si="695">IF(FW669&gt;0,WORKDAY(FU669,10),"-")</f>
        <v>-</v>
      </c>
      <c r="FZ669" s="167"/>
      <c r="GA669" s="167"/>
      <c r="GB669" s="193"/>
      <c r="GC669" s="193"/>
      <c r="GD669" s="193"/>
      <c r="GE669" s="193"/>
      <c r="GF669" s="193"/>
      <c r="GG669" s="193"/>
      <c r="GH669" s="193"/>
      <c r="GI669" s="193"/>
      <c r="GJ669" s="193"/>
      <c r="GK669" s="193"/>
      <c r="GL669" s="193"/>
      <c r="GM669" s="193"/>
      <c r="GN669" s="193"/>
      <c r="GO669" s="193"/>
      <c r="GP669" s="193"/>
      <c r="GQ669" s="193"/>
      <c r="GR669" s="193"/>
      <c r="GS669" s="193"/>
      <c r="GT669" s="193"/>
      <c r="GU669" s="193"/>
      <c r="GV669" s="193"/>
      <c r="GW669" s="193"/>
      <c r="GX669" s="193"/>
      <c r="GY669" s="193"/>
      <c r="GZ669" s="193"/>
      <c r="HA669" s="193"/>
      <c r="HB669" s="193"/>
      <c r="HC669" s="193"/>
      <c r="HD669" s="196">
        <f ca="1">IF(AZ669="аннулирован / VOID",0,IF(BK669&gt;0,1,0))</f>
        <v>1</v>
      </c>
      <c r="HE669" s="25">
        <f>IF(FQ669&gt;43101,(HD669/$HD$877)*$FQ$13,IF(FM669&gt;43101,(HD669/$HD$877)*$FM$13,IF(FH669&gt;43101,(HD669/$HD$877)*$FH$13,IF(FD669&gt;43101,(HD669/$HD$877)*$FD$13,IF(EP669&gt;43101,(HD669/$HD$877)*$EP$13,IF(EL669&gt;43101,(HD669/$HD$877)*$EL$13,IF(FM669&gt;43101,(EG669/$HD$877)*$EG$13,IF(EC669&gt;43101,(HD669/$HD$877)*$EC$13,IF(DX669&gt;43101,(HD669/$HD$877)*$DX$13,IF(DT669&gt;43101,(HD669/$HD$877)*$DT$13,IF(DO669&gt;43101,(HD669/$HD$877)*$DO$13,IF(DK669&gt;43101,(HD669/$HD$877)*$DK$13,IF(DF669&gt;43101,(HD669/$HD$877)*$DF$13,IF(DB669&gt;43101,(HD669/$HD$877)*$DB$13,IF(CW669&gt;43101,(HD669/$HD$877)*$CW$13,IF(CS669&gt;43101,(HD669/$HD$877)*$CS$13,IF(CN669&gt;43101,(HD669/$HD$877)*$CN$13,IF(BL669&gt;43101,(HD669/$HD$877)*$BL$13,0))))))))))))))))))</f>
        <v>0</v>
      </c>
      <c r="HF669" s="25">
        <f ca="1">IF(BK669&gt;43101,HD669/$HD$877,0)</f>
        <v>1.5197568389057751E-3</v>
      </c>
      <c r="HG669" s="25">
        <f>IF(FQ669&gt;43101,(HD669/$HD$878)*$FQ$13,IF(FM669&gt;43101,(HD669/$HD$878)*$FM$13,IF(FH669&gt;43101,(HD669/$HD$878)*$FH$13,IF(FD669&gt;43101,(HD669/$HD$878)*$FD$13,IF(EP669&gt;43101,(HD669/$HD$878)*$EP$13,IF(EL669&gt;43101,(HD669/$HD$878)*$EL$13,IF(EG669&gt;43101,(HD669/$HD$878)*$EG$13,IF(EC669&gt;43101,(HD669/$HD$878)*$EC$13,IF(DX669&gt;43101,(HD669/$HD$878)*$DX$13,IF(DT669&gt;43101,(HD669/$HD$878)*$DT$13,IF(DO669&gt;43101,(HD669/$HD$878)*$DO$13,IF(DK669&gt;43101,(HD669/$HD$878)*$DK$13,IF(DF669&gt;43101,(HD669/$HD$878)*$DF$13,IF(DB669&gt;43101,(HD669/$HD$878)*$DB$13,IF(CW669&gt;43101,(HD669/$HD$878)*$CW$13,IF(CS669&gt;43101,(HD669/$HD$878)*$CS$13,IF(CN669&gt;43101,(HD669/$HD$878)*$CN$13,IF(BL669&gt;43101,(HD669/$HD$878)*$BL$13,0))))))))))))))))))</f>
        <v>0</v>
      </c>
      <c r="HH669" s="25">
        <f ca="1">IF(BK669&gt;43101,HD669/$HD$878,0)</f>
        <v>2.012072434607646E-3</v>
      </c>
      <c r="HI669" s="25"/>
      <c r="HJ669" s="25"/>
      <c r="HK669" s="167"/>
      <c r="HL669" s="24" t="str">
        <f ca="1">IF(BK669&gt;0,IF(DC669&gt;0,DB669,IF(CT669&gt;0,CS669,IF(BM669&gt;0,BL669,"-"))),"-")</f>
        <v>-</v>
      </c>
      <c r="HM669" s="24">
        <f ca="1">IF(HL669&gt;0,WORKDAY(HI669,10),"-")</f>
        <v>13</v>
      </c>
      <c r="HN669" s="24">
        <f ca="1">IF(HL669&gt;0,WORKDAY(HJ669,10),"-")</f>
        <v>13</v>
      </c>
      <c r="HO669" s="134" t="str">
        <f t="shared" ref="HO669:HO731" si="696">IF(AO669="","---/---",(IF(AZ669="аннулирован / VOID","аннулирован / VOID",(IF(EV669&gt;0,(IF(EZ669&gt;0,FA669,"ожидание H1")),(IF(EM669&gt;0,(IF(EQ669&gt;0,ER669,"ожидание G1")),(IF(ED669&gt;0,(IF(EH669&gt;0,EI669,"ожидание F1")),(IF(DU669&gt;0,(IF(DY669&gt;0,DZ669,"ожидание E1")),(IF(DL669&gt;0,(IF(DP669&gt;0,DQ669,"ожидание D1")),(IF(DC669&gt;0,(IF(DG669&gt;0,DH669,"ожидание C1")),(IF(CT669&gt;0,(IF(CX669&gt;0,CY669,"ожидание B1")),(IF(BM669&gt;0,(IF(CO669&gt;0,CP669,"ожидание A1")),"не выгружено A1")))))))))))))))))))</f>
        <v>не выгружено A1</v>
      </c>
      <c r="HP669" s="134" t="str">
        <f t="shared" ref="HP669:HP731" si="697">IF(AO669="","---/---",(IF(AZ669="аннулирован / VOID","аннулирован / VOID",(IF(GX669&gt;0,(IF(HB669&gt;0,HC669,"ожидание 05")),(IF(GO669&gt;0,(IF(GS669&gt;0,GT669,"ожидание 04")),(IF(GF669&gt;0,(IF(GJ669&gt;0,GK669,"ожидание 03")),(IF(FW669&gt;0,(IF(GA669&gt;0,GB669,"ожидание 02")),(IF(FN669&gt;0,(IF(FR669&gt;0,FS669,"ожидание 01")),(IF(FE669&gt;0,(IF(FI669&gt;0,FJ669,"ожидание 00")),"не выгружено 00")))))))))))))))</f>
        <v>не выгружено 00</v>
      </c>
      <c r="HQ669" s="137" t="str">
        <f t="shared" ref="HQ669:HQ731" si="698">IF(AO669="","---/---",(IF(AZ669="аннулирован / VOID","аннулирован / VOID",(IF(GX669&gt;0,("выгружено 05"),(IF(GO669&gt;0,("выгружено 04"),(IF(GF669&gt;0,("выгружено 03"),(IF(FW669&gt;0,("выгружено 02"),(IF(FN669&gt;0,("выгружено 01"),(IF(FE669&gt;0,("выгружено 00"),((IF(EV669&gt;0,("выгружено H1"),(IF(EM669&gt;0,("выгружено G1"),(IF(ED669&gt;0,("выгружено F1"),(IF(DU669&gt;0,("выгружено E1"),(IF(DL669&gt;0,("выгружено D1"),(IF(DC669&gt;0,("выгружено C1"),(IF(CT669&gt;0,("выгружено B1"),(IF(BM669&gt;0,("выгружено A1"),"не выгружено A1"))))))))))))))))))))))))))))))))</f>
        <v>не выгружено A1</v>
      </c>
      <c r="HR669" s="137" t="str">
        <f t="shared" ref="HR669:HR731" si="699">IF(AO669="","---/---",(IF(AZ669="аннулирован / VOID","аннулирован / VOID",(IF(GX669&gt;0,(IF(HB669&gt;0,HC669,"ожидание 05")),(IF(GO669&gt;0,(IF(GS669&gt;0,GT669,"ожидание 04")),(IF(GF669&gt;0,(IF(GJ669&gt;0,GK669,"ожидание 03")),(IF(FW669&gt;0,(IF(GA669&gt;0,GB669,"ожидание 02")),(IF(FN669&gt;0,(IF(FR669&gt;0,FS669,"ожидание 01")),(IF(FE669&gt;0,(IF(FI669&gt;0,FJ669,"ожидание 00")),((IF(EV669&gt;0,(IF(EZ669&gt;0,FA669,"ожидание H1")),(IF(EM669&gt;0,(IF(EQ669&gt;0,ER669,"ожидание G1")),(IF(ED669&gt;0,(IF(EH669&gt;0,EI669,"ожидание F1")),(IF(DU669&gt;0,(IF(DY669&gt;0,DZ669,"ожидание E1")),(IF(DL669&gt;0,(IF(DP669&gt;0,DQ669,"ожидание D1")),(IF(DC669&gt;0,(IF(DG669&gt;0,DH669,"ожидание C1")),(IF(CT669&gt;0,(IF(CX669&gt;0,CY669,"ожидание B1")),(IF(BM669&gt;0,(IF(CO669&gt;0,CP669,"ожидание A1")),"не выгружено A1"))))))))))))))))))))))))))))))))</f>
        <v>не выгружено A1</v>
      </c>
      <c r="HS669" s="137" t="b">
        <f t="shared" ref="HS669:HS731" si="700">IF((AND((OR((HQ669="выгружено 05"),(HQ669="выгружено 04"),(HQ669="выгружено 03"),(HQ669="выгружено 02"),(HQ669="выгружено 01"),(HQ669="выгружено 00"))),(OR(HR669=1,HR669=5)))),"Согласовано",IF((AND((OR((HQ669="выгружено 04"),(HQ669="выгружено 03"),(HQ669="выгружено 02"),(HQ669="выгружено 01"),(HQ669="выгружено 00"),(HQ669="выгружено H1"),(HQ669="выгружено G1"),(HQ669="выгружено F1"),(HQ669="выгружено E1"),(HQ669="выгружено D1"),(HQ669="выгружено C1"),(HQ669="выгружено B1"),(HQ669="выгружено A1"))),(OR(HR669=2,HR669=3)))),"Устранить замечания"))</f>
        <v>0</v>
      </c>
      <c r="HT669" s="137" t="str">
        <f t="shared" ref="HT669:HT731" si="701">IF(AO669="","---/---",(IF(AZ669="аннулирован / VOID","аннулирован / VOID",(IF((AND((OR((HQ669="выгружено 05"),(HQ669="выгружено 04"),(HQ669="выгружено 03"),(HQ669="выгружено 02"),(HQ669="выгружено 01"),(HQ669="выгружено 00"))),(OR(HR669=1,HR669=5)))),"Согласовано",IF((AND((OR((HQ669="выгружено 05"),(HQ669="выгружено 04"),(HQ669="выгружено 03"),(HQ669="выгружено 02"),(HQ669="выгружено 01"),(HQ669="выгружено 00"),(HQ669="выгружено H1"),(HQ669="выгружено G1"),(HQ669="выгружено F1"),(HQ669="выгружено E1"),(HQ669="выгружено D1"),(HQ669="выгружено C1"),(HQ669="выгружено B1"),(HQ669="выгружено A1"))),(OR(HR669=2,HR669=3)))),"Устранить замечания",IF((OR((HR669="ожидание 05"),(HR669="ожидание 04"),(HR669="ожидание 03"),(HR669="ожидание 02"),(HR669="ожидание 01"),(HR669="ожидание 00"),(HR669="ожидание H1"),(HR669="ожидание G1"),(HR669="ожидание F1"),(HR669="ожидание E1"),(HR669="ожидание D1"),(HR669="ожидание C1"),(HR669="ожидание B1"),(HR669="ожидание A1"))),"ожидание замечаний",IF((AND((OR((HQ669="выгружено 05"),(HQ669="выгружено 04"),(HQ669="выгружено 03"),(HQ669="выгружено 02"),(HQ669="выгружено 01"),(HQ669="выгружено 00"),(HQ669="выгружено H1"),(HQ669="выгружено G1"),(HQ669="выгружено F1"),(HQ669="выгружено E1"),(HQ669="выгружено D1"),(HQ669="выгружено C1"),(HQ669="выгружено B1"),(HQ669="выгружено A1"))),(OR(HR669=1,HR669=5)))),"Выпустить в 00",(IF(HQ669="не выгружено A1","не выгружено A1"))))))))))</f>
        <v>не выгружено A1</v>
      </c>
      <c r="HU669" s="137" t="str">
        <f t="shared" ref="HU669:HU731" si="702">IF(AO669="","---/---",(IF(AZ669="аннулирован / VOID","аннулирован / VOID",(IF(GX669&gt;0,GX669,(IF(GO669&gt;0,GO669,(IF(GF669&gt;0,GF669,(IF(FW669&gt;0,FW669,(IF(FN669&gt;0,FN669,(IF(FE669&gt;0,FE669,((IF(EV669&gt;0,EV669,(IF(EM669&gt;0,EM669,(IF(ED669&gt;0,ED669,(IF(DU669&gt;0,DU669,(IF(DL669&gt;0,DL669,(IF(DC669&gt;0,DC669,(IF(CT669&gt;0,CT669,(IF(BM669&gt;0,BM669,"не выгружено A1"))))))))))))))))))))))))))))))))</f>
        <v>не выгружено A1</v>
      </c>
      <c r="HV669" s="186" t="str">
        <f t="shared" ref="HV669:HV731" si="703">IF(AO669="","---/---",(IF(AZ669="аннулирован / VOID","аннулирован / VOID",(IF(GX669&gt;0,GW669,(IF(GO669&gt;0,GN669,(IF(GF669&gt;0,GE669,(IF(FW669&gt;0,FV669,(IF(FN669&gt;0,FM669,(IF(FE669&gt;0,FD669,((IF(EV669&gt;0,EU669,(IF(EM669&gt;0,EL669,(IF(ED669&gt;0,EC669,(IF(DU669&gt;0,DT669,(IF(DL669&gt;0,DK669,(IF(DC669&gt;0,DB669,(IF(CT669&gt;0,CS669,(IF(BM669&gt;0,BL669,"не выгружено A1"))))))))))))))))))))))))))))))))</f>
        <v>не выгружено A1</v>
      </c>
      <c r="HW669" s="223" t="str">
        <f t="shared" ref="HW669:HW731" si="704">IF(AO669="","---/---",(IF(AZ669="аннулирован / VOID","аннулирован / VOID",(IF(GX669&gt;0,(IF(HB669&gt;0,HB669,"ожидание 05")),(IF(GO669&gt;0,(IF(GS669&gt;0,GS669,"ожидание 04")),(IF(GF669&gt;0,(IF(GJ669&gt;0,GJ669,"ожидание 03")),(IF(FW669&gt;0,(IF(GA669&gt;0,GA669,"ожидание 02")),(IF(FN669&gt;0,(IF(FR669&gt;0,FR669,"ожидание 01")),(IF(FE669&gt;0,(IF(FI669&gt;0,FI669,"ожидание 00")),((IF(EV669&gt;0,(IF(EZ669&gt;0,EZ669,"ожидание H1")),(IF(EM669&gt;0,(IF(EQ669&gt;0,EQ669,"ожидание G1")),(IF(ED669&gt;0,(IF(EH669&gt;0,EH669,"ожидание F1")),(IF(DU669&gt;0,(IF(DY669&gt;0,DY669,"ожидание E1")),(IF(DL669&gt;0,(IF(DP669&gt;0,DP669,"ожидание D1")),(IF(DC669&gt;0,(IF(DG669&gt;0,DG669,"ожидание C1")),(IF(CT669&gt;0,(IF(CX669&gt;0,CX669,"ожидание B1")),(IF(BM669&gt;0,(IF(CO669&gt;0,CO669,"ожидание A1")),"не выгружено A1"))))))))))))))))))))))))))))))))</f>
        <v>не выгружено A1</v>
      </c>
      <c r="HX669" s="186" t="str">
        <f t="shared" ref="HX669:HX731" si="705">IF(AO669="","---/---",(IF(AZ669="аннулирован / VOID","аннулирован / VOID",(IF(GX669&gt;0,(IF(HB669&gt;0,HA669,"ожидание 05")),(IF(GO669&gt;0,(IF(GS669&gt;0,GR669,"ожидание 04")),(IF(GF669&gt;0,(IF(GJ669&gt;0,GI669,"ожидание 03")),(IF(FW669&gt;0,(IF(GA669&gt;0,FZ669,"ожидание 02")),(IF(FN669&gt;0,(IF(FR669&gt;0,FQ669,"ожидание 01")),(IF(FE669&gt;0,(IF(FI669&gt;0,FH669,"ожидание 00")),((IF(EV669&gt;0,(IF(EZ669&gt;0,EY669,"ожидание H1")),(IF(EM669&gt;0,(IF(EQ669&gt;0,EP669,"ожидание G1")),(IF(ED669&gt;0,(IF(EH669&gt;0,EG669,"ожидание F1")),(IF(DU669&gt;0,(IF(DY669&gt;0,DX669,"ожидание E1")),(IF(DL669&gt;0,(IF(DP669&gt;0,DO669,"ожидание D1")),(IF(DC669&gt;0,(IF(DG669&gt;0,DF669,"ожидание C1")),(IF(CT669&gt;0,(IF(CX669&gt;0,CW669,"ожидание B1")),(IF(BM669&gt;0,(IF(CO669&gt;0,CN669,"ожидание A1")),"не выгружено A1"))))))))))))))))))))))))))))))))</f>
        <v>не выгружено A1</v>
      </c>
      <c r="HZ669" s="137" t="str">
        <f t="shared" ref="HZ669:HZ731" si="706">IF(AO669="","---/---",(IF(AZ669="аннулирован / VOID","аннулирован / VOID",(IF(GX669&gt;0,("выгружено"),(IF(GO669&gt;0,("выгружено"),(IF(GF669&gt;0,("выгружено"),(IF(FW669&gt;0,("выгружено"),(IF(FN669&gt;0,("выгружено"),(IF(FE669&gt;0,("выгружено"),((IF(EV669&gt;0,("выгружено"),(IF(EM669&gt;0,("выгружено"),(IF(ED669&gt;0,("выгружено"),(IF(DU669&gt;0,("выгружено"),(IF(DL669&gt;0,("выгружено"),(IF(DC669&gt;0,("выгружено"),(IF(CT669&gt;0,("выгружено"),(IF(BM669&gt;0,("выгружено"),"не выгружено"))))))))))))))))))))))))))))))))</f>
        <v>не выгружено</v>
      </c>
      <c r="IA669" s="137" t="str">
        <f t="shared" ref="IA669:IA731" si="707">IF(AO669="","---/---",(IF(AZ669="аннулирован / VOID","аннулирован / VOID",(IF(GX669&gt;0,("05"),(IF(GO669&gt;0,("04"),(IF(GF669&gt;0,("03"),(IF(FW669&gt;0,("02"),(IF(FN669&gt;0,("01"),(IF(FE669&gt;0,("00"),((IF(EV669&gt;0,("H1"),(IF(EM669&gt;0,("G1"),(IF(ED669&gt;0,("F1"),(IF(DU669&gt;0,("E1"),(IF(DL669&gt;0,("D1"),(IF(DC669&gt;0,("C1"),(IF(CT669&gt;0,("B1"),(IF(BM669&gt;0,("A1"),"A1"))))))))))))))))))))))))))))))))</f>
        <v>A1</v>
      </c>
      <c r="IB669" s="137" t="str">
        <f t="shared" ref="IB669:IB731" si="708">IF(AO669="","---/---",(IF(AZ669="аннулирован / VOID","аннулирован / VOID",(IF(GX669&gt;0,(IF(HB669&gt;0,HC669,"ожидание замечаний к ревизии")),(IF(GO669&gt;0,(IF(GS669&gt;0,GT669,"ожидание замечаний к ревизии")),(IF(GF669&gt;0,(IF(GJ669&gt;0,GK669,"ожидание замечаний к ревизии")),(IF(FW669&gt;0,(IF(GA669&gt;0,GB669,"ожидание замечаний к ревизии")),(IF(FN669&gt;0,(IF(FR669&gt;0,FS669,"ожидание замечаний к ревизии")),(IF(FE669&gt;0,(IF(FI669&gt;0,FJ669,"ожидание замечаний к ревизии")),((IF(EV669&gt;0,(IF(EZ669&gt;0,FA669,"ожидание замечаний к ревизии")),(IF(EM669&gt;0,(IF(EQ669&gt;0,ER669,"ожидание замечаний к ревизии")),(IF(ED669&gt;0,(IF(EH669&gt;0,EI669,"ожидание замечаний к ревизии")),(IF(DU669&gt;0,(IF(DY669&gt;0,DZ669,"ожидание замечаний к ревизии")),(IF(DL669&gt;0,(IF(DP669&gt;0,DQ669,"ожидание замечаний к ревизии")),(IF(DC669&gt;0,(IF(DG669&gt;0,DH669,"ожидание замечаний к ревизии")),(IF(CT669&gt;0,(IF(CX669&gt;0,CY669,"ожидание замечаний к ревизии")),(IF(BM669&gt;0,(IF(CO669&gt;0,CP669,"ожидание замечаний к ревизии")),"не выгружено"))))))))))))))))))))))))))))))))</f>
        <v>не выгружено</v>
      </c>
      <c r="IC669" s="137" t="str">
        <f t="shared" ref="IC669:IC731" si="709">IF(AO669="","---/---",(IF(AZ669="аннулирован / VOID","аннулирован / VOID",(IF(GX669&gt;0,(IF(HB669&gt;0,HC669,"05")),(IF(GO669&gt;0,(IF(GS669&gt;0,GT669,"04")),(IF(GF669&gt;0,(IF(GJ669&gt;0,GK669,"03")),(IF(FW669&gt;0,(IF(GA669&gt;0,GB669,"02")),(IF(FN669&gt;0,(IF(FR669&gt;0,FS669,"01")),(IF(FE669&gt;0,(IF(FI669&gt;0,FJ669,"00")),((IF(EV669&gt;0,(IF(EZ669&gt;0,FA669,"H1")),(IF(EM669&gt;0,(IF(EQ669&gt;0,ER669,"G1")),(IF(ED669&gt;0,(IF(EH669&gt;0,EI669,"F1")),(IF(DU669&gt;0,(IF(DY669&gt;0,DZ669,"E1")),(IF(DL669&gt;0,(IF(DP669&gt;0,DQ669,"D1")),(IF(DC669&gt;0,(IF(DG669&gt;0,DH669,"C1")),(IF(CT669&gt;0,(IF(CX669&gt;0,CY669,"B1")),(IF(BM669&gt;0,(IF(CO669&gt;0,CP669,"A1")),"A1"))))))))))))))))))))))))))))))))</f>
        <v>A1</v>
      </c>
      <c r="ID669" s="137" t="str">
        <f t="shared" ref="ID669:ID731" si="710">IF(AO669="","---/---",(IF(AZ669="аннулирован / VOID","аннулирован / VOID",(IF(GX669&gt;0,(IF(HB669&gt;0,HC669,"05")),(IF(GO669&gt;0,(IF(GS669&gt;0,GT669,"04")),(IF(GF669&gt;0,(IF(GJ669&gt;0,GK669,"03")),(IF(FW669&gt;0,(IF(GA669&gt;0,GB669,"02")),(IF(FN669&gt;0,(IF(FR669&gt;0,FS669,"01")),(IF(FE669&gt;0,(IF(FI669&gt;0,FJ669,"00")),((IF(EV669&gt;0,(IF(EZ669&gt;0,FA669,"H1")),(IF(EM669&gt;0,(IF(EQ669&gt;0,ER669,"G1")),(IF(ED669&gt;0,(IF(EH669&gt;0,EI669,"F1")),(IF(DU669&gt;0,(IF(DY669&gt;0,DZ669,"E1")),(IF(DL669&gt;0,(IF(DP669&gt;0,DQ669,"D1")),(IF(DC669&gt;0,(IF(DG669&gt;0,DH669,"C1")),(IF(CT669&gt;0,(IF(CX669&gt;0,CY669,"B1")),(IF(BM669&gt;0,(IF(CO669&gt;0,CP669,"A1")),"A1"))))))))))))))))))))))))))))))))</f>
        <v>A1</v>
      </c>
      <c r="IE669" s="142" t="str">
        <f t="shared" ref="IE669:IE731" si="711">IF(AO669="","---/---",(IF(AZ669="аннулирован / VOID","аннулирован / VOID",(IF(BM669&gt;0,"1","выгрузить A1")))))</f>
        <v>выгрузить A1</v>
      </c>
      <c r="IF669" s="137" t="s">
        <v>705</v>
      </c>
      <c r="IG669" s="134">
        <v>1</v>
      </c>
      <c r="IH669" s="24"/>
      <c r="II669" s="24"/>
      <c r="IJ669" s="167"/>
      <c r="IK669" s="167"/>
      <c r="IL669" s="24" t="str">
        <f>IF(IK669&gt;0,WORKDAY(IH669,10),"-")</f>
        <v>-</v>
      </c>
      <c r="IM669" s="24" t="str">
        <f>IF(IK669&gt;0,WORKDAY(II669,10),"-")</f>
        <v>-</v>
      </c>
      <c r="IN669" s="167"/>
      <c r="IO669" s="167"/>
      <c r="IP669" s="193"/>
      <c r="IQ669" s="193"/>
      <c r="IR669" s="196">
        <f t="shared" ca="1" si="679"/>
        <v>1</v>
      </c>
      <c r="IS669" s="25" t="e">
        <f ca="1">IF(HU669&gt;43101,(IR669/$IR$1783)*#REF!,IF(HQ669&gt;43101,(IR669/$IR$1783)*#REF!,IF(#REF!&gt;43101,(IR669/$IR$1783)*#REF!,IF(HK669&gt;43101,(IR669/$IR$1783)*$HK$13,IF(FW669&gt;43101,(IR669/$IR$1783)*$FW$13,IF(FS669&gt;43101,(IR669/$IR$1783)*$FS$13,IF(HQ669&gt;43101,(FN669/$IR$1783)*$FN$13,IF(FJ669&gt;43101,(IR669/$IR$1783)*$FJ$13,IF(FE669&gt;43101,(IR669/$IR$1783)*$FE$13,IF(ER669&gt;43101,(IR669/$IR$1783)*$ER$13,IF(EM669&gt;43101,(IR669/$IR$1783)*$EM$13,IF(EI669&gt;43101,(IR669/$IR$1783)*$EI$13,IF(ED669&gt;43101,(IR669/$IR$1783)*$ED$13,IF(DZ669&gt;43101,(IR669/$IR$1783)*$DZ$13,IF(DU669&gt;43101,(IR669/$IR$1783)*$DU$13,IF(DQ669&gt;43101,(IR669/$IR$1783)*$DQ$13,IF(DL669&gt;43101,(IR669/$IR$1783)*$DL$13,IF(BL669&gt;43101,(IR669/$IR$1783)*$BL$13,0))))))))))))))))))</f>
        <v>#DIV/0!</v>
      </c>
      <c r="IT669" s="25" t="e">
        <f t="shared" ca="1" si="680"/>
        <v>#DIV/0!</v>
      </c>
      <c r="IU669" s="25" t="e">
        <f ca="1">IF(HU669&gt;43101,(IR669/$IR$1784)*#REF!,IF(HQ669&gt;43101,(IR669/$IR$1784)*#REF!,IF(#REF!&gt;43101,(IR669/$IR$1784)*#REF!,IF(HK669&gt;43101,(IR669/$IR$1784)*$HK$13,IF(FW669&gt;43101,(IR669/$IR$1784)*$FW$13,IF(FS669&gt;43101,(IR669/$IR$1784)*$FS$13,IF(FN669&gt;43101,(IR669/$IR$1784)*$FN$13,IF(FJ669&gt;43101,(IR669/$IR$1784)*$FJ$13,IF(FE669&gt;43101,(IR669/$IR$1784)*$FE$13,IF(ER669&gt;43101,(IR669/$IR$1784)*$ER$13,IF(EM669&gt;43101,(IR669/$IR$1784)*$EM$13,IF(EI669&gt;43101,(IR669/$IR$1784)*$EI$13,IF(ED669&gt;43101,(IR669/$IR$1784)*$ED$13,IF(DZ669&gt;43101,(IR669/$IR$1784)*$DZ$13,IF(DU669&gt;43101,(IR669/$IR$1784)*$DU$13,IF(DQ669&gt;43101,(IR669/$IR$1784)*$DQ$13,IF(DL669&gt;43101,(IR669/$IR$1784)*$DL$13,IF(BL669&gt;43101,(IR669/$IR$1784)*$BL$13,0))))))))))))))))))</f>
        <v>#DIV/0!</v>
      </c>
      <c r="IV669" s="25" t="e">
        <f t="shared" ca="1" si="681"/>
        <v>#DIV/0!</v>
      </c>
      <c r="IW669" s="25"/>
      <c r="IX669" s="25"/>
      <c r="IY669" s="224"/>
      <c r="IZ669" s="167" t="str">
        <f t="shared" ca="1" si="682"/>
        <v>rev. 00</v>
      </c>
      <c r="JA669" s="24" t="str">
        <f t="shared" si="683"/>
        <v>A1</v>
      </c>
      <c r="JB669" s="112" t="str">
        <f t="shared" si="684"/>
        <v>00</v>
      </c>
      <c r="JC669" s="225"/>
      <c r="JD669" s="225" t="str">
        <f t="shared" si="685"/>
        <v>не выгружено</v>
      </c>
      <c r="JE669" s="225" t="str">
        <f t="shared" si="686"/>
        <v>выгружено</v>
      </c>
      <c r="JF669" s="226">
        <v>1</v>
      </c>
    </row>
    <row r="670" spans="1:332" s="115" customFormat="1" ht="42.75" hidden="1" customHeight="1">
      <c r="A670" s="6"/>
      <c r="B670" s="19" t="s">
        <v>156</v>
      </c>
      <c r="C670" s="19" t="s">
        <v>157</v>
      </c>
      <c r="D670" s="167"/>
      <c r="E670" s="167"/>
      <c r="F670" s="167"/>
      <c r="G670" s="167"/>
      <c r="H670" s="167" t="s">
        <v>727</v>
      </c>
      <c r="I670" s="167" t="s">
        <v>736</v>
      </c>
      <c r="J670" s="167"/>
      <c r="K670" s="167"/>
      <c r="L670" s="167"/>
      <c r="M670" s="167"/>
      <c r="N670" s="167"/>
      <c r="O670" s="167"/>
      <c r="P670" s="167"/>
      <c r="Q670" s="167"/>
      <c r="R670" s="167" t="s">
        <v>206</v>
      </c>
      <c r="S670" s="167" t="s">
        <v>360</v>
      </c>
      <c r="T670" s="167" t="s">
        <v>361</v>
      </c>
      <c r="U670" s="167" t="s">
        <v>158</v>
      </c>
      <c r="V670" s="167"/>
      <c r="W670" s="19"/>
      <c r="X670" s="19"/>
      <c r="Y670" s="19"/>
      <c r="Z670" s="19"/>
      <c r="AA670" s="19"/>
      <c r="AB670" s="19"/>
      <c r="AC670" s="19"/>
      <c r="AD670" s="167"/>
      <c r="AE670" s="19">
        <v>4</v>
      </c>
      <c r="AF670" s="19" t="s">
        <v>194</v>
      </c>
      <c r="AG670" s="19" t="s">
        <v>165</v>
      </c>
      <c r="AH670" s="19" t="s">
        <v>156</v>
      </c>
      <c r="AI670" s="19" t="s">
        <v>188</v>
      </c>
      <c r="AJ670" s="167"/>
      <c r="AK670" s="167"/>
      <c r="AL670" s="167" t="s">
        <v>120</v>
      </c>
      <c r="AM670" s="167"/>
      <c r="AN670" s="167" t="s">
        <v>168</v>
      </c>
      <c r="AO670" s="167" t="str">
        <f>CONCATENATE("0055-",B670,"-",C670,"-","4",".",AE670,".",AF670,".",AG670,".",AH670,"-",AL670,".",AN670,"-",AI670)</f>
        <v>0055-CPC-GA1-4.4.0.00.CPC-ATH1.SP-0001</v>
      </c>
      <c r="AP670" s="167" t="str">
        <f>CONCATENATE("0055-",B670,"-",C670,"-","4",".",AE670,".",AF670,".",AG670,".",AH670,"-",AL670,"-",AN670,"-",AI670,"_",BD670,"_",U670)</f>
        <v>0055-CPC-GA1-4.4.0.00.CPC-ATH1-SP-0001_-_ER</v>
      </c>
      <c r="AQ670" s="13" t="s">
        <v>327</v>
      </c>
      <c r="AR670" s="13" t="s">
        <v>332</v>
      </c>
      <c r="AS670" s="13"/>
      <c r="AT670" s="13"/>
      <c r="AU670" s="13" t="s">
        <v>319</v>
      </c>
      <c r="AV670" s="13" t="s">
        <v>334</v>
      </c>
      <c r="AW670" s="13" t="str">
        <f>CONCATENATE(AQ670," ",AS670,CHAR(10),W670,CHAR(10),AU670)</f>
        <v>Operator console 
List of elements</v>
      </c>
      <c r="AX670" s="13" t="str">
        <f>CONCATENATE(AR670," ",AT670,CHAR(10),W670,CHAR(10),AV670)</f>
        <v>Пульт оператора 
Перечень элементов</v>
      </c>
      <c r="AY670" s="167"/>
      <c r="AZ670" s="167" t="s">
        <v>490</v>
      </c>
      <c r="BA670" s="167" t="s">
        <v>489</v>
      </c>
      <c r="BB670" s="167" t="str">
        <f>IF(FW670&gt;0,"02",IF(FN670&gt;0,"01",IF(FE670&gt;0,"00",IF(EM670&gt;0,"G1",IF(ED670&gt;0,"F1",IF(DU670&gt;0,"E1",IF(DL670&gt;0,"D1",IF(DC670&gt;0,"C1",IF(CT670&gt;0,"B1",IF(BM670&gt;0,"A1","-"))))))))))</f>
        <v>-</v>
      </c>
      <c r="BC670" s="167" t="str">
        <f t="shared" si="687"/>
        <v>-</v>
      </c>
      <c r="BD670" s="167" t="str">
        <f>BB670</f>
        <v>-</v>
      </c>
      <c r="BE670" s="167"/>
      <c r="BF670" s="167"/>
      <c r="BG670" s="12"/>
      <c r="BH670" s="167"/>
      <c r="BI670" s="167"/>
      <c r="BJ670" s="193">
        <f>FB670-(28+15)</f>
        <v>44212</v>
      </c>
      <c r="BK670" s="193">
        <f ca="1">IF(BM670&gt;0,BL670,IF(BJ670&lt;TODAY(),WORKDAY(TODAY(),10),BJ670))</f>
        <v>44294</v>
      </c>
      <c r="BL670" s="193"/>
      <c r="BM670" s="167"/>
      <c r="BN670" s="167"/>
      <c r="BO670" s="167"/>
      <c r="BP670" s="167"/>
      <c r="BQ670" s="167"/>
      <c r="BR670" s="167"/>
      <c r="BS670" s="167"/>
      <c r="BT670" s="167"/>
      <c r="BU670" s="167"/>
      <c r="BV670" s="167"/>
      <c r="BW670" s="167"/>
      <c r="BX670" s="167"/>
      <c r="BY670" s="167"/>
      <c r="BZ670" s="167"/>
      <c r="CA670" s="167"/>
      <c r="CB670" s="167"/>
      <c r="CC670" s="167"/>
      <c r="CD670" s="167"/>
      <c r="CE670" s="167"/>
      <c r="CF670" s="167"/>
      <c r="CG670" s="167"/>
      <c r="CH670" s="167"/>
      <c r="CI670" s="167"/>
      <c r="CJ670" s="167"/>
      <c r="CK670" s="167"/>
      <c r="CL670" s="24">
        <f>WORKDAY(BJ670,20)</f>
        <v>44239</v>
      </c>
      <c r="CM670" s="24" t="str">
        <f>IF(BM670&gt;0,WORKDAY(BK670,10),"-")</f>
        <v>-</v>
      </c>
      <c r="CN670" s="193"/>
      <c r="CO670" s="117"/>
      <c r="CP670" s="196">
        <v>2</v>
      </c>
      <c r="CQ670" s="24">
        <f>WORKDAY(CL670,10)</f>
        <v>44253</v>
      </c>
      <c r="CR670" s="24" t="str">
        <f>IF(CO670&gt;0,WORKDAY(CM670,10),"-")</f>
        <v>-</v>
      </c>
      <c r="CS670" s="193"/>
      <c r="CT670" s="167"/>
      <c r="CU670" s="24" t="str">
        <f>IF(CT670&gt;0,WORKDAY(CQ670,10),"-")</f>
        <v>-</v>
      </c>
      <c r="CV670" s="24" t="str">
        <f>IF(CT670&gt;0,WORKDAY(CR670,10),"-")</f>
        <v>-</v>
      </c>
      <c r="CW670" s="193"/>
      <c r="CX670" s="167"/>
      <c r="CY670" s="196"/>
      <c r="CZ670" s="24" t="str">
        <f>IF(CX670&gt;0,WORKDAY(CU670,10),"-")</f>
        <v>-</v>
      </c>
      <c r="DA670" s="24" t="str">
        <f>IF(CX670&gt;0,WORKDAY(CV670,10),"-")</f>
        <v>-</v>
      </c>
      <c r="DB670" s="24"/>
      <c r="DC670" s="167"/>
      <c r="DD670" s="24" t="str">
        <f>IF(DC670&gt;0,WORKDAY(CZ670,10),"-")</f>
        <v>-</v>
      </c>
      <c r="DE670" s="24" t="str">
        <f>IF(DC670&gt;0,WORKDAY(DA670,10),"-")</f>
        <v>-</v>
      </c>
      <c r="DF670" s="167"/>
      <c r="DG670" s="167"/>
      <c r="DH670" s="193"/>
      <c r="DI670" s="24" t="str">
        <f>IF(DG670&gt;0,WORKDAY(DD670,10),"-")</f>
        <v>-</v>
      </c>
      <c r="DJ670" s="24" t="str">
        <f>IF(DG670&gt;0,WORKDAY(DE670,10),"-")</f>
        <v>-</v>
      </c>
      <c r="DK670" s="167"/>
      <c r="DL670" s="167"/>
      <c r="DM670" s="24" t="str">
        <f>IF(DL670&gt;0,WORKDAY(DI670,10),"-")</f>
        <v>-</v>
      </c>
      <c r="DN670" s="24" t="str">
        <f>IF(DL670&gt;0,WORKDAY(DJ670,10),"-")</f>
        <v>-</v>
      </c>
      <c r="DO670" s="167"/>
      <c r="DP670" s="167"/>
      <c r="DQ670" s="193"/>
      <c r="DR670" s="24" t="str">
        <f>IF(DP670&gt;0,WORKDAY(DM670,10),"-")</f>
        <v>-</v>
      </c>
      <c r="DS670" s="24" t="str">
        <f>IF(DP670&gt;0,WORKDAY(DN670,10),"-")</f>
        <v>-</v>
      </c>
      <c r="DT670" s="167"/>
      <c r="DU670" s="167"/>
      <c r="DV670" s="24" t="str">
        <f>IF(DU670&gt;0,WORKDAY(DR670,10),"-")</f>
        <v>-</v>
      </c>
      <c r="DW670" s="24" t="str">
        <f>IF(DU670&gt;0,WORKDAY(DS670,10),"-")</f>
        <v>-</v>
      </c>
      <c r="DX670" s="167"/>
      <c r="DY670" s="167"/>
      <c r="DZ670" s="193"/>
      <c r="EA670" s="24" t="str">
        <f>IF(DY670&gt;0,WORKDAY(DV670,10),"-")</f>
        <v>-</v>
      </c>
      <c r="EB670" s="24" t="str">
        <f>IF(DY670&gt;0,WORKDAY(DW670,10),"-")</f>
        <v>-</v>
      </c>
      <c r="EC670" s="167"/>
      <c r="ED670" s="167"/>
      <c r="EE670" s="24" t="str">
        <f>IF(ED670&gt;0,WORKDAY(EA670,10),"-")</f>
        <v>-</v>
      </c>
      <c r="EF670" s="24" t="str">
        <f>IF(ED670&gt;0,WORKDAY(EB670,10),"-")</f>
        <v>-</v>
      </c>
      <c r="EG670" s="167"/>
      <c r="EH670" s="167"/>
      <c r="EI670" s="193"/>
      <c r="EJ670" s="24" t="str">
        <f>IF(EH670&gt;0,WORKDAY(EE670,10),"-")</f>
        <v>-</v>
      </c>
      <c r="EK670" s="24" t="str">
        <f>IF(EH670&gt;0,WORKDAY(EF670,10),"-")</f>
        <v>-</v>
      </c>
      <c r="EL670" s="167"/>
      <c r="EM670" s="167"/>
      <c r="EN670" s="24" t="str">
        <f>IF(EM670&gt;0,WORKDAY(EJ670,10),"-")</f>
        <v>-</v>
      </c>
      <c r="EO670" s="24" t="str">
        <f>IF(EM670&gt;0,WORKDAY(EK670,10),"-")</f>
        <v>-</v>
      </c>
      <c r="EP670" s="167"/>
      <c r="EQ670" s="167"/>
      <c r="ER670" s="193"/>
      <c r="ES670" s="193"/>
      <c r="ET670" s="193"/>
      <c r="EU670" s="193"/>
      <c r="EV670" s="193"/>
      <c r="EW670" s="24"/>
      <c r="EX670" s="24"/>
      <c r="EY670" s="167"/>
      <c r="EZ670" s="167"/>
      <c r="FA670" s="193"/>
      <c r="FB670" s="24">
        <v>44255</v>
      </c>
      <c r="FC670" s="24">
        <f ca="1">IF(BK670&gt;0,IF(DC670&gt;0,WORKDAY(DB670,20),IF(CT670&gt;0,WORKDAY(CS670,30),IF(CO670&gt;0,WORKDAY(CN670,40),FB670))),"-")</f>
        <v>44255</v>
      </c>
      <c r="FD670" s="167"/>
      <c r="FE670" s="167"/>
      <c r="FF670" s="24" t="str">
        <f t="shared" si="688"/>
        <v>-</v>
      </c>
      <c r="FG670" s="24" t="str">
        <f t="shared" si="689"/>
        <v>-</v>
      </c>
      <c r="FH670" s="167"/>
      <c r="FI670" s="167"/>
      <c r="FJ670" s="196"/>
      <c r="FK670" s="24"/>
      <c r="FL670" s="24">
        <f t="shared" si="690"/>
        <v>0</v>
      </c>
      <c r="FM670" s="167"/>
      <c r="FN670" s="167"/>
      <c r="FO670" s="24" t="str">
        <f t="shared" si="691"/>
        <v>-</v>
      </c>
      <c r="FP670" s="24" t="str">
        <f t="shared" si="692"/>
        <v>-</v>
      </c>
      <c r="FQ670" s="167"/>
      <c r="FR670" s="167"/>
      <c r="FS670" s="193"/>
      <c r="FT670" s="24"/>
      <c r="FU670" s="24">
        <f t="shared" si="693"/>
        <v>0</v>
      </c>
      <c r="FV670" s="167"/>
      <c r="FW670" s="167"/>
      <c r="FX670" s="24" t="str">
        <f t="shared" si="694"/>
        <v>-</v>
      </c>
      <c r="FY670" s="24" t="str">
        <f t="shared" si="695"/>
        <v>-</v>
      </c>
      <c r="FZ670" s="167"/>
      <c r="GA670" s="167"/>
      <c r="GB670" s="193"/>
      <c r="GC670" s="193"/>
      <c r="GD670" s="193"/>
      <c r="GE670" s="193"/>
      <c r="GF670" s="193"/>
      <c r="GG670" s="193"/>
      <c r="GH670" s="193"/>
      <c r="GI670" s="193"/>
      <c r="GJ670" s="193"/>
      <c r="GK670" s="193"/>
      <c r="GL670" s="193"/>
      <c r="GM670" s="193"/>
      <c r="GN670" s="193"/>
      <c r="GO670" s="193"/>
      <c r="GP670" s="193"/>
      <c r="GQ670" s="193"/>
      <c r="GR670" s="193"/>
      <c r="GS670" s="193"/>
      <c r="GT670" s="193"/>
      <c r="GU670" s="193"/>
      <c r="GV670" s="193"/>
      <c r="GW670" s="193"/>
      <c r="GX670" s="193"/>
      <c r="GY670" s="193"/>
      <c r="GZ670" s="193"/>
      <c r="HA670" s="193"/>
      <c r="HB670" s="193"/>
      <c r="HC670" s="193"/>
      <c r="HD670" s="196">
        <f ca="1">IF(AZ670="аннулирован / VOID",0,IF(BK670&gt;0,1,0))</f>
        <v>1</v>
      </c>
      <c r="HE670" s="25">
        <f>IF(FQ670&gt;43101,(HD670/$HD$877)*$FQ$13,IF(FM670&gt;43101,(HD670/$HD$877)*$FM$13,IF(FH670&gt;43101,(HD670/$HD$877)*$FH$13,IF(FD670&gt;43101,(HD670/$HD$877)*$FD$13,IF(EP670&gt;43101,(HD670/$HD$877)*$EP$13,IF(EL670&gt;43101,(HD670/$HD$877)*$EL$13,IF(FM670&gt;43101,(EG670/$HD$877)*$EG$13,IF(EC670&gt;43101,(HD670/$HD$877)*$EC$13,IF(DX670&gt;43101,(HD670/$HD$877)*$DX$13,IF(DT670&gt;43101,(HD670/$HD$877)*$DT$13,IF(DO670&gt;43101,(HD670/$HD$877)*$DO$13,IF(DK670&gt;43101,(HD670/$HD$877)*$DK$13,IF(DF670&gt;43101,(HD670/$HD$877)*$DF$13,IF(DB670&gt;43101,(HD670/$HD$877)*$DB$13,IF(CW670&gt;43101,(HD670/$HD$877)*$CW$13,IF(CS670&gt;43101,(HD670/$HD$877)*$CS$13,IF(CN670&gt;43101,(HD670/$HD$877)*$CN$13,IF(BL670&gt;43101,(HD670/$HD$877)*$BL$13,0))))))))))))))))))</f>
        <v>0</v>
      </c>
      <c r="HF670" s="25">
        <f ca="1">IF(BK670&gt;43101,HD670/$HD$877,0)</f>
        <v>1.5197568389057751E-3</v>
      </c>
      <c r="HG670" s="25">
        <f>IF(FQ670&gt;43101,(HD670/$HD$878)*$FQ$13,IF(FM670&gt;43101,(HD670/$HD$878)*$FM$13,IF(FH670&gt;43101,(HD670/$HD$878)*$FH$13,IF(FD670&gt;43101,(HD670/$HD$878)*$FD$13,IF(EP670&gt;43101,(HD670/$HD$878)*$EP$13,IF(EL670&gt;43101,(HD670/$HD$878)*$EL$13,IF(EG670&gt;43101,(HD670/$HD$878)*$EG$13,IF(EC670&gt;43101,(HD670/$HD$878)*$EC$13,IF(DX670&gt;43101,(HD670/$HD$878)*$DX$13,IF(DT670&gt;43101,(HD670/$HD$878)*$DT$13,IF(DO670&gt;43101,(HD670/$HD$878)*$DO$13,IF(DK670&gt;43101,(HD670/$HD$878)*$DK$13,IF(DF670&gt;43101,(HD670/$HD$878)*$DF$13,IF(DB670&gt;43101,(HD670/$HD$878)*$DB$13,IF(CW670&gt;43101,(HD670/$HD$878)*$CW$13,IF(CS670&gt;43101,(HD670/$HD$878)*$CS$13,IF(CN670&gt;43101,(HD670/$HD$878)*$CN$13,IF(BL670&gt;43101,(HD670/$HD$878)*$BL$13,0))))))))))))))))))</f>
        <v>0</v>
      </c>
      <c r="HH670" s="25">
        <f ca="1">IF(BK670&gt;43101,HD670/$HD$878,0)</f>
        <v>2.012072434607646E-3</v>
      </c>
      <c r="HI670" s="25"/>
      <c r="HJ670" s="25"/>
      <c r="HK670" s="167"/>
      <c r="HL670" s="24" t="str">
        <f ca="1">IF(BK670&gt;0,IF(DC670&gt;0,DB670,IF(CT670&gt;0,CS670,IF(BM670&gt;0,BL670,"-"))),"-")</f>
        <v>-</v>
      </c>
      <c r="HM670" s="24">
        <f ca="1">IF(HL670&gt;0,WORKDAY(HI670,10),"-")</f>
        <v>13</v>
      </c>
      <c r="HN670" s="24">
        <f ca="1">IF(HL670&gt;0,WORKDAY(HJ670,10),"-")</f>
        <v>13</v>
      </c>
      <c r="HO670" s="134" t="str">
        <f t="shared" si="696"/>
        <v>не выгружено A1</v>
      </c>
      <c r="HP670" s="134" t="str">
        <f t="shared" si="697"/>
        <v>не выгружено 00</v>
      </c>
      <c r="HQ670" s="137" t="str">
        <f t="shared" si="698"/>
        <v>не выгружено A1</v>
      </c>
      <c r="HR670" s="137" t="str">
        <f t="shared" si="699"/>
        <v>не выгружено A1</v>
      </c>
      <c r="HS670" s="137" t="b">
        <f t="shared" si="700"/>
        <v>0</v>
      </c>
      <c r="HT670" s="137" t="str">
        <f t="shared" si="701"/>
        <v>не выгружено A1</v>
      </c>
      <c r="HU670" s="137" t="str">
        <f t="shared" si="702"/>
        <v>не выгружено A1</v>
      </c>
      <c r="HV670" s="186" t="str">
        <f t="shared" si="703"/>
        <v>не выгружено A1</v>
      </c>
      <c r="HW670" s="223" t="str">
        <f t="shared" si="704"/>
        <v>не выгружено A1</v>
      </c>
      <c r="HX670" s="186" t="str">
        <f t="shared" si="705"/>
        <v>не выгружено A1</v>
      </c>
      <c r="HZ670" s="137" t="str">
        <f t="shared" si="706"/>
        <v>не выгружено</v>
      </c>
      <c r="IA670" s="137" t="str">
        <f t="shared" si="707"/>
        <v>A1</v>
      </c>
      <c r="IB670" s="137" t="str">
        <f t="shared" si="708"/>
        <v>не выгружено</v>
      </c>
      <c r="IC670" s="137" t="str">
        <f t="shared" si="709"/>
        <v>A1</v>
      </c>
      <c r="ID670" s="137" t="str">
        <f t="shared" si="710"/>
        <v>A1</v>
      </c>
      <c r="IE670" s="142" t="str">
        <f t="shared" si="711"/>
        <v>выгрузить A1</v>
      </c>
      <c r="IF670" s="137" t="s">
        <v>705</v>
      </c>
      <c r="IG670" s="134">
        <v>1</v>
      </c>
      <c r="IH670" s="24"/>
      <c r="II670" s="24"/>
      <c r="IJ670" s="167"/>
      <c r="IK670" s="167"/>
      <c r="IL670" s="24" t="str">
        <f>IF(IK670&gt;0,WORKDAY(IH670,10),"-")</f>
        <v>-</v>
      </c>
      <c r="IM670" s="24" t="str">
        <f>IF(IK670&gt;0,WORKDAY(II670,10),"-")</f>
        <v>-</v>
      </c>
      <c r="IN670" s="167"/>
      <c r="IO670" s="167"/>
      <c r="IP670" s="193"/>
      <c r="IQ670" s="193"/>
      <c r="IR670" s="196">
        <f t="shared" ca="1" si="679"/>
        <v>1</v>
      </c>
      <c r="IS670" s="25" t="e">
        <f ca="1">IF(HU670&gt;43101,(IR670/$IR$1783)*#REF!,IF(HQ670&gt;43101,(IR670/$IR$1783)*#REF!,IF(#REF!&gt;43101,(IR670/$IR$1783)*#REF!,IF(HK670&gt;43101,(IR670/$IR$1783)*$HK$13,IF(FW670&gt;43101,(IR670/$IR$1783)*$FW$13,IF(FS670&gt;43101,(IR670/$IR$1783)*$FS$13,IF(HQ670&gt;43101,(FN670/$IR$1783)*$FN$13,IF(FJ670&gt;43101,(IR670/$IR$1783)*$FJ$13,IF(FE670&gt;43101,(IR670/$IR$1783)*$FE$13,IF(ER670&gt;43101,(IR670/$IR$1783)*$ER$13,IF(EM670&gt;43101,(IR670/$IR$1783)*$EM$13,IF(EI670&gt;43101,(IR670/$IR$1783)*$EI$13,IF(ED670&gt;43101,(IR670/$IR$1783)*$ED$13,IF(DZ670&gt;43101,(IR670/$IR$1783)*$DZ$13,IF(DU670&gt;43101,(IR670/$IR$1783)*$DU$13,IF(DQ670&gt;43101,(IR670/$IR$1783)*$DQ$13,IF(DL670&gt;43101,(IR670/$IR$1783)*$DL$13,IF(BL670&gt;43101,(IR670/$IR$1783)*$BL$13,0))))))))))))))))))</f>
        <v>#DIV/0!</v>
      </c>
      <c r="IT670" s="25" t="e">
        <f t="shared" ca="1" si="680"/>
        <v>#DIV/0!</v>
      </c>
      <c r="IU670" s="25" t="e">
        <f ca="1">IF(HU670&gt;43101,(IR670/$IR$1784)*#REF!,IF(HQ670&gt;43101,(IR670/$IR$1784)*#REF!,IF(#REF!&gt;43101,(IR670/$IR$1784)*#REF!,IF(HK670&gt;43101,(IR670/$IR$1784)*$HK$13,IF(FW670&gt;43101,(IR670/$IR$1784)*$FW$13,IF(FS670&gt;43101,(IR670/$IR$1784)*$FS$13,IF(FN670&gt;43101,(IR670/$IR$1784)*$FN$13,IF(FJ670&gt;43101,(IR670/$IR$1784)*$FJ$13,IF(FE670&gt;43101,(IR670/$IR$1784)*$FE$13,IF(ER670&gt;43101,(IR670/$IR$1784)*$ER$13,IF(EM670&gt;43101,(IR670/$IR$1784)*$EM$13,IF(EI670&gt;43101,(IR670/$IR$1784)*$EI$13,IF(ED670&gt;43101,(IR670/$IR$1784)*$ED$13,IF(DZ670&gt;43101,(IR670/$IR$1784)*$DZ$13,IF(DU670&gt;43101,(IR670/$IR$1784)*$DU$13,IF(DQ670&gt;43101,(IR670/$IR$1784)*$DQ$13,IF(DL670&gt;43101,(IR670/$IR$1784)*$DL$13,IF(BL670&gt;43101,(IR670/$IR$1784)*$BL$13,0))))))))))))))))))</f>
        <v>#DIV/0!</v>
      </c>
      <c r="IV670" s="25" t="e">
        <f t="shared" ca="1" si="681"/>
        <v>#DIV/0!</v>
      </c>
      <c r="IW670" s="25"/>
      <c r="IX670" s="25"/>
      <c r="IY670" s="224"/>
      <c r="IZ670" s="167" t="str">
        <f t="shared" ca="1" si="682"/>
        <v>rev. 00</v>
      </c>
      <c r="JA670" s="24" t="str">
        <f t="shared" si="683"/>
        <v>A1</v>
      </c>
      <c r="JB670" s="112" t="str">
        <f t="shared" si="684"/>
        <v>00</v>
      </c>
      <c r="JC670" s="225"/>
      <c r="JD670" s="225" t="str">
        <f t="shared" si="685"/>
        <v>не выгружено</v>
      </c>
      <c r="JE670" s="225" t="str">
        <f t="shared" si="686"/>
        <v>выгружено</v>
      </c>
      <c r="JF670" s="226">
        <v>1</v>
      </c>
    </row>
    <row r="671" spans="1:332" s="115" customFormat="1" ht="42.75" hidden="1" customHeight="1">
      <c r="A671" s="6"/>
      <c r="B671" s="19" t="s">
        <v>156</v>
      </c>
      <c r="C671" s="19" t="s">
        <v>157</v>
      </c>
      <c r="D671" s="167"/>
      <c r="E671" s="167"/>
      <c r="F671" s="167"/>
      <c r="G671" s="167"/>
      <c r="H671" s="167" t="s">
        <v>727</v>
      </c>
      <c r="I671" s="167" t="s">
        <v>736</v>
      </c>
      <c r="J671" s="167"/>
      <c r="K671" s="167"/>
      <c r="L671" s="167"/>
      <c r="M671" s="167"/>
      <c r="N671" s="167"/>
      <c r="O671" s="167"/>
      <c r="P671" s="167"/>
      <c r="Q671" s="167"/>
      <c r="R671" s="167" t="s">
        <v>206</v>
      </c>
      <c r="S671" s="167" t="s">
        <v>360</v>
      </c>
      <c r="T671" s="167" t="s">
        <v>361</v>
      </c>
      <c r="U671" s="167" t="s">
        <v>158</v>
      </c>
      <c r="V671" s="167"/>
      <c r="W671" s="19"/>
      <c r="X671" s="19"/>
      <c r="Y671" s="19"/>
      <c r="Z671" s="19"/>
      <c r="AA671" s="19"/>
      <c r="AB671" s="19"/>
      <c r="AC671" s="19"/>
      <c r="AD671" s="167"/>
      <c r="AE671" s="19">
        <v>4</v>
      </c>
      <c r="AF671" s="19" t="s">
        <v>194</v>
      </c>
      <c r="AG671" s="19" t="s">
        <v>165</v>
      </c>
      <c r="AH671" s="19" t="s">
        <v>156</v>
      </c>
      <c r="AI671" s="19" t="s">
        <v>188</v>
      </c>
      <c r="AJ671" s="167"/>
      <c r="AK671" s="167"/>
      <c r="AL671" s="167" t="s">
        <v>120</v>
      </c>
      <c r="AM671" s="167"/>
      <c r="AN671" s="167" t="s">
        <v>169</v>
      </c>
      <c r="AO671" s="167" t="str">
        <f>CONCATENATE("0055-",B671,"-",C671,"-","4",".",AE671,".",AF671,".",AG671,".",AH671,"-",AL671,".",AN671,"-",AI671)</f>
        <v>0055-CPC-GA1-4.4.0.00.CPC-ATH1.V0-0001</v>
      </c>
      <c r="AP671" s="167" t="str">
        <f>CONCATENATE("0055-",B671,"-",C671,"-","4",".",AE671,".",AF671,".",AG671,".",AH671,"-",AL671,"-",AN671,"-",AI671,"_",BD671,"_",U671)</f>
        <v>0055-CPC-GA1-4.4.0.00.CPC-ATH1-V0-0001_-_ER</v>
      </c>
      <c r="AQ671" s="13" t="s">
        <v>327</v>
      </c>
      <c r="AR671" s="13" t="s">
        <v>332</v>
      </c>
      <c r="AS671" s="13"/>
      <c r="AT671" s="13"/>
      <c r="AU671" s="13" t="s">
        <v>320</v>
      </c>
      <c r="AV671" s="13" t="s">
        <v>335</v>
      </c>
      <c r="AW671" s="13" t="str">
        <f>CONCATENATE(AQ671," ",AS671,CHAR(10),W671,CHAR(10),AU671)</f>
        <v>Operator console 
General view drawings</v>
      </c>
      <c r="AX671" s="13" t="str">
        <f>CONCATENATE(AR671," ",AT671,CHAR(10),W671,CHAR(10),AV671)</f>
        <v>Пульт оператора 
Чертеж общего вида</v>
      </c>
      <c r="AY671" s="167"/>
      <c r="AZ671" s="167" t="s">
        <v>490</v>
      </c>
      <c r="BA671" s="167" t="s">
        <v>489</v>
      </c>
      <c r="BB671" s="167" t="str">
        <f>IF(FW671&gt;0,"02",IF(FN671&gt;0,"01",IF(FE671&gt;0,"00",IF(EM671&gt;0,"G1",IF(ED671&gt;0,"F1",IF(DU671&gt;0,"E1",IF(DL671&gt;0,"D1",IF(DC671&gt;0,"C1",IF(CT671&gt;0,"B1",IF(BM671&gt;0,"A1","-"))))))))))</f>
        <v>-</v>
      </c>
      <c r="BC671" s="167" t="str">
        <f t="shared" si="687"/>
        <v>-</v>
      </c>
      <c r="BD671" s="167" t="str">
        <f>BB671</f>
        <v>-</v>
      </c>
      <c r="BE671" s="167"/>
      <c r="BF671" s="167"/>
      <c r="BG671" s="12"/>
      <c r="BH671" s="167"/>
      <c r="BI671" s="167"/>
      <c r="BJ671" s="193">
        <f>FB671-(28+15)</f>
        <v>44212</v>
      </c>
      <c r="BK671" s="193">
        <f ca="1">IF(BM671&gt;0,BL671,IF(BJ671&lt;TODAY(),WORKDAY(TODAY(),10),BJ671))</f>
        <v>44294</v>
      </c>
      <c r="BL671" s="193"/>
      <c r="BM671" s="167"/>
      <c r="BN671" s="167"/>
      <c r="BO671" s="167"/>
      <c r="BP671" s="167"/>
      <c r="BQ671" s="167"/>
      <c r="BR671" s="167"/>
      <c r="BS671" s="167"/>
      <c r="BT671" s="167"/>
      <c r="BU671" s="167"/>
      <c r="BV671" s="167"/>
      <c r="BW671" s="167"/>
      <c r="BX671" s="167"/>
      <c r="BY671" s="167"/>
      <c r="BZ671" s="167"/>
      <c r="CA671" s="167"/>
      <c r="CB671" s="167"/>
      <c r="CC671" s="167"/>
      <c r="CD671" s="167"/>
      <c r="CE671" s="167"/>
      <c r="CF671" s="167"/>
      <c r="CG671" s="167"/>
      <c r="CH671" s="167"/>
      <c r="CI671" s="167"/>
      <c r="CJ671" s="167"/>
      <c r="CK671" s="167"/>
      <c r="CL671" s="24">
        <f>WORKDAY(BJ671,20)</f>
        <v>44239</v>
      </c>
      <c r="CM671" s="24" t="str">
        <f>IF(BM671&gt;0,WORKDAY(BK671,10),"-")</f>
        <v>-</v>
      </c>
      <c r="CN671" s="193"/>
      <c r="CO671" s="117"/>
      <c r="CP671" s="196">
        <v>2</v>
      </c>
      <c r="CQ671" s="24">
        <f>WORKDAY(CL671,10)</f>
        <v>44253</v>
      </c>
      <c r="CR671" s="24" t="str">
        <f>IF(CO671&gt;0,WORKDAY(CM671,10),"-")</f>
        <v>-</v>
      </c>
      <c r="CS671" s="193"/>
      <c r="CT671" s="167"/>
      <c r="CU671" s="24" t="str">
        <f>IF(CT671&gt;0,WORKDAY(CQ671,10),"-")</f>
        <v>-</v>
      </c>
      <c r="CV671" s="24" t="str">
        <f>IF(CT671&gt;0,WORKDAY(CR671,10),"-")</f>
        <v>-</v>
      </c>
      <c r="CW671" s="193"/>
      <c r="CX671" s="167"/>
      <c r="CY671" s="196"/>
      <c r="CZ671" s="24" t="str">
        <f>IF(CX671&gt;0,WORKDAY(CU671,10),"-")</f>
        <v>-</v>
      </c>
      <c r="DA671" s="24" t="str">
        <f>IF(CX671&gt;0,WORKDAY(CV671,10),"-")</f>
        <v>-</v>
      </c>
      <c r="DB671" s="24"/>
      <c r="DC671" s="167"/>
      <c r="DD671" s="24" t="str">
        <f>IF(DC671&gt;0,WORKDAY(CZ671,10),"-")</f>
        <v>-</v>
      </c>
      <c r="DE671" s="24" t="str">
        <f>IF(DC671&gt;0,WORKDAY(DA671,10),"-")</f>
        <v>-</v>
      </c>
      <c r="DF671" s="167"/>
      <c r="DG671" s="167"/>
      <c r="DH671" s="193"/>
      <c r="DI671" s="24" t="str">
        <f>IF(DG671&gt;0,WORKDAY(DD671,10),"-")</f>
        <v>-</v>
      </c>
      <c r="DJ671" s="24" t="str">
        <f>IF(DG671&gt;0,WORKDAY(DE671,10),"-")</f>
        <v>-</v>
      </c>
      <c r="DK671" s="167"/>
      <c r="DL671" s="167"/>
      <c r="DM671" s="24" t="str">
        <f>IF(DL671&gt;0,WORKDAY(DI671,10),"-")</f>
        <v>-</v>
      </c>
      <c r="DN671" s="24" t="str">
        <f>IF(DL671&gt;0,WORKDAY(DJ671,10),"-")</f>
        <v>-</v>
      </c>
      <c r="DO671" s="167"/>
      <c r="DP671" s="167"/>
      <c r="DQ671" s="193"/>
      <c r="DR671" s="24" t="str">
        <f>IF(DP671&gt;0,WORKDAY(DM671,10),"-")</f>
        <v>-</v>
      </c>
      <c r="DS671" s="24" t="str">
        <f>IF(DP671&gt;0,WORKDAY(DN671,10),"-")</f>
        <v>-</v>
      </c>
      <c r="DT671" s="167"/>
      <c r="DU671" s="167"/>
      <c r="DV671" s="24" t="str">
        <f>IF(DU671&gt;0,WORKDAY(DR671,10),"-")</f>
        <v>-</v>
      </c>
      <c r="DW671" s="24" t="str">
        <f>IF(DU671&gt;0,WORKDAY(DS671,10),"-")</f>
        <v>-</v>
      </c>
      <c r="DX671" s="167"/>
      <c r="DY671" s="167"/>
      <c r="DZ671" s="193"/>
      <c r="EA671" s="24" t="str">
        <f>IF(DY671&gt;0,WORKDAY(DV671,10),"-")</f>
        <v>-</v>
      </c>
      <c r="EB671" s="24" t="str">
        <f>IF(DY671&gt;0,WORKDAY(DW671,10),"-")</f>
        <v>-</v>
      </c>
      <c r="EC671" s="167"/>
      <c r="ED671" s="167"/>
      <c r="EE671" s="24" t="str">
        <f>IF(ED671&gt;0,WORKDAY(EA671,10),"-")</f>
        <v>-</v>
      </c>
      <c r="EF671" s="24" t="str">
        <f>IF(ED671&gt;0,WORKDAY(EB671,10),"-")</f>
        <v>-</v>
      </c>
      <c r="EG671" s="167"/>
      <c r="EH671" s="167"/>
      <c r="EI671" s="193"/>
      <c r="EJ671" s="24" t="str">
        <f>IF(EH671&gt;0,WORKDAY(EE671,10),"-")</f>
        <v>-</v>
      </c>
      <c r="EK671" s="24" t="str">
        <f>IF(EH671&gt;0,WORKDAY(EF671,10),"-")</f>
        <v>-</v>
      </c>
      <c r="EL671" s="167"/>
      <c r="EM671" s="167"/>
      <c r="EN671" s="24" t="str">
        <f>IF(EM671&gt;0,WORKDAY(EJ671,10),"-")</f>
        <v>-</v>
      </c>
      <c r="EO671" s="24" t="str">
        <f>IF(EM671&gt;0,WORKDAY(EK671,10),"-")</f>
        <v>-</v>
      </c>
      <c r="EP671" s="167"/>
      <c r="EQ671" s="167"/>
      <c r="ER671" s="193"/>
      <c r="ES671" s="193"/>
      <c r="ET671" s="193"/>
      <c r="EU671" s="193"/>
      <c r="EV671" s="193"/>
      <c r="EW671" s="24"/>
      <c r="EX671" s="24"/>
      <c r="EY671" s="167"/>
      <c r="EZ671" s="167"/>
      <c r="FA671" s="193"/>
      <c r="FB671" s="24">
        <v>44255</v>
      </c>
      <c r="FC671" s="24">
        <f ca="1">IF(BK671&gt;0,IF(DC671&gt;0,WORKDAY(DB671,20),IF(CT671&gt;0,WORKDAY(CS671,30),IF(CO671&gt;0,WORKDAY(CN671,40),FB671))),"-")</f>
        <v>44255</v>
      </c>
      <c r="FD671" s="167"/>
      <c r="FE671" s="167"/>
      <c r="FF671" s="24" t="str">
        <f t="shared" si="688"/>
        <v>-</v>
      </c>
      <c r="FG671" s="24" t="str">
        <f t="shared" si="689"/>
        <v>-</v>
      </c>
      <c r="FH671" s="167"/>
      <c r="FI671" s="167"/>
      <c r="FJ671" s="196"/>
      <c r="FK671" s="24"/>
      <c r="FL671" s="24">
        <f t="shared" si="690"/>
        <v>0</v>
      </c>
      <c r="FM671" s="167"/>
      <c r="FN671" s="167"/>
      <c r="FO671" s="24" t="str">
        <f t="shared" si="691"/>
        <v>-</v>
      </c>
      <c r="FP671" s="24" t="str">
        <f t="shared" si="692"/>
        <v>-</v>
      </c>
      <c r="FQ671" s="167"/>
      <c r="FR671" s="167"/>
      <c r="FS671" s="193"/>
      <c r="FT671" s="24"/>
      <c r="FU671" s="24">
        <f t="shared" si="693"/>
        <v>0</v>
      </c>
      <c r="FV671" s="167"/>
      <c r="FW671" s="167"/>
      <c r="FX671" s="24" t="str">
        <f t="shared" si="694"/>
        <v>-</v>
      </c>
      <c r="FY671" s="24" t="str">
        <f t="shared" si="695"/>
        <v>-</v>
      </c>
      <c r="FZ671" s="167"/>
      <c r="GA671" s="167"/>
      <c r="GB671" s="193"/>
      <c r="GC671" s="193"/>
      <c r="GD671" s="193"/>
      <c r="GE671" s="193"/>
      <c r="GF671" s="193"/>
      <c r="GG671" s="193"/>
      <c r="GH671" s="193"/>
      <c r="GI671" s="193"/>
      <c r="GJ671" s="193"/>
      <c r="GK671" s="193"/>
      <c r="GL671" s="193"/>
      <c r="GM671" s="193"/>
      <c r="GN671" s="193"/>
      <c r="GO671" s="193"/>
      <c r="GP671" s="193"/>
      <c r="GQ671" s="193"/>
      <c r="GR671" s="193"/>
      <c r="GS671" s="193"/>
      <c r="GT671" s="193"/>
      <c r="GU671" s="193"/>
      <c r="GV671" s="193"/>
      <c r="GW671" s="193"/>
      <c r="GX671" s="193"/>
      <c r="GY671" s="193"/>
      <c r="GZ671" s="193"/>
      <c r="HA671" s="193"/>
      <c r="HB671" s="193"/>
      <c r="HC671" s="193"/>
      <c r="HD671" s="196">
        <f ca="1">IF(AZ671="аннулирован / VOID",0,IF(BK671&gt;0,1,0))</f>
        <v>1</v>
      </c>
      <c r="HE671" s="25">
        <f>IF(FQ671&gt;43101,(HD671/$HD$877)*$FQ$13,IF(FM671&gt;43101,(HD671/$HD$877)*$FM$13,IF(FH671&gt;43101,(HD671/$HD$877)*$FH$13,IF(FD671&gt;43101,(HD671/$HD$877)*$FD$13,IF(EP671&gt;43101,(HD671/$HD$877)*$EP$13,IF(EL671&gt;43101,(HD671/$HD$877)*$EL$13,IF(FM671&gt;43101,(EG671/$HD$877)*$EG$13,IF(EC671&gt;43101,(HD671/$HD$877)*$EC$13,IF(DX671&gt;43101,(HD671/$HD$877)*$DX$13,IF(DT671&gt;43101,(HD671/$HD$877)*$DT$13,IF(DO671&gt;43101,(HD671/$HD$877)*$DO$13,IF(DK671&gt;43101,(HD671/$HD$877)*$DK$13,IF(DF671&gt;43101,(HD671/$HD$877)*$DF$13,IF(DB671&gt;43101,(HD671/$HD$877)*$DB$13,IF(CW671&gt;43101,(HD671/$HD$877)*$CW$13,IF(CS671&gt;43101,(HD671/$HD$877)*$CS$13,IF(CN671&gt;43101,(HD671/$HD$877)*$CN$13,IF(BL671&gt;43101,(HD671/$HD$877)*$BL$13,0))))))))))))))))))</f>
        <v>0</v>
      </c>
      <c r="HF671" s="25">
        <f ca="1">IF(BK671&gt;43101,HD671/$HD$877,0)</f>
        <v>1.5197568389057751E-3</v>
      </c>
      <c r="HG671" s="25">
        <f>IF(FQ671&gt;43101,(HD671/$HD$878)*$FQ$13,IF(FM671&gt;43101,(HD671/$HD$878)*$FM$13,IF(FH671&gt;43101,(HD671/$HD$878)*$FH$13,IF(FD671&gt;43101,(HD671/$HD$878)*$FD$13,IF(EP671&gt;43101,(HD671/$HD$878)*$EP$13,IF(EL671&gt;43101,(HD671/$HD$878)*$EL$13,IF(EG671&gt;43101,(HD671/$HD$878)*$EG$13,IF(EC671&gt;43101,(HD671/$HD$878)*$EC$13,IF(DX671&gt;43101,(HD671/$HD$878)*$DX$13,IF(DT671&gt;43101,(HD671/$HD$878)*$DT$13,IF(DO671&gt;43101,(HD671/$HD$878)*$DO$13,IF(DK671&gt;43101,(HD671/$HD$878)*$DK$13,IF(DF671&gt;43101,(HD671/$HD$878)*$DF$13,IF(DB671&gt;43101,(HD671/$HD$878)*$DB$13,IF(CW671&gt;43101,(HD671/$HD$878)*$CW$13,IF(CS671&gt;43101,(HD671/$HD$878)*$CS$13,IF(CN671&gt;43101,(HD671/$HD$878)*$CN$13,IF(BL671&gt;43101,(HD671/$HD$878)*$BL$13,0))))))))))))))))))</f>
        <v>0</v>
      </c>
      <c r="HH671" s="25">
        <f ca="1">IF(BK671&gt;43101,HD671/$HD$878,0)</f>
        <v>2.012072434607646E-3</v>
      </c>
      <c r="HI671" s="25"/>
      <c r="HJ671" s="25"/>
      <c r="HK671" s="167"/>
      <c r="HL671" s="24" t="str">
        <f ca="1">IF(BK671&gt;0,IF(DC671&gt;0,DB671,IF(CT671&gt;0,CS671,IF(BM671&gt;0,BL671,"-"))),"-")</f>
        <v>-</v>
      </c>
      <c r="HM671" s="24">
        <f ca="1">IF(HL671&gt;0,WORKDAY(HI671,10),"-")</f>
        <v>13</v>
      </c>
      <c r="HN671" s="24">
        <f ca="1">IF(HL671&gt;0,WORKDAY(HJ671,10),"-")</f>
        <v>13</v>
      </c>
      <c r="HO671" s="134" t="str">
        <f t="shared" si="696"/>
        <v>не выгружено A1</v>
      </c>
      <c r="HP671" s="134" t="str">
        <f t="shared" si="697"/>
        <v>не выгружено 00</v>
      </c>
      <c r="HQ671" s="137" t="str">
        <f t="shared" si="698"/>
        <v>не выгружено A1</v>
      </c>
      <c r="HR671" s="137" t="str">
        <f t="shared" si="699"/>
        <v>не выгружено A1</v>
      </c>
      <c r="HS671" s="137" t="b">
        <f t="shared" si="700"/>
        <v>0</v>
      </c>
      <c r="HT671" s="137" t="str">
        <f t="shared" si="701"/>
        <v>не выгружено A1</v>
      </c>
      <c r="HU671" s="137" t="str">
        <f t="shared" si="702"/>
        <v>не выгружено A1</v>
      </c>
      <c r="HV671" s="186" t="str">
        <f t="shared" si="703"/>
        <v>не выгружено A1</v>
      </c>
      <c r="HW671" s="223" t="str">
        <f t="shared" si="704"/>
        <v>не выгружено A1</v>
      </c>
      <c r="HX671" s="186" t="str">
        <f t="shared" si="705"/>
        <v>не выгружено A1</v>
      </c>
      <c r="HZ671" s="137" t="str">
        <f t="shared" si="706"/>
        <v>не выгружено</v>
      </c>
      <c r="IA671" s="137" t="str">
        <f t="shared" si="707"/>
        <v>A1</v>
      </c>
      <c r="IB671" s="137" t="str">
        <f t="shared" si="708"/>
        <v>не выгружено</v>
      </c>
      <c r="IC671" s="137" t="str">
        <f t="shared" si="709"/>
        <v>A1</v>
      </c>
      <c r="ID671" s="137" t="str">
        <f t="shared" si="710"/>
        <v>A1</v>
      </c>
      <c r="IE671" s="142" t="str">
        <f t="shared" si="711"/>
        <v>выгрузить A1</v>
      </c>
      <c r="IF671" s="137" t="s">
        <v>705</v>
      </c>
      <c r="IG671" s="134">
        <v>1</v>
      </c>
      <c r="IH671" s="24"/>
      <c r="II671" s="24"/>
      <c r="IJ671" s="167"/>
      <c r="IK671" s="167"/>
      <c r="IL671" s="24" t="str">
        <f>IF(IK671&gt;0,WORKDAY(IH671,10),"-")</f>
        <v>-</v>
      </c>
      <c r="IM671" s="24" t="str">
        <f>IF(IK671&gt;0,WORKDAY(II671,10),"-")</f>
        <v>-</v>
      </c>
      <c r="IN671" s="167"/>
      <c r="IO671" s="167"/>
      <c r="IP671" s="193"/>
      <c r="IQ671" s="193"/>
      <c r="IR671" s="196">
        <f t="shared" ca="1" si="679"/>
        <v>1</v>
      </c>
      <c r="IS671" s="25" t="e">
        <f ca="1">IF(HU671&gt;43101,(IR671/$IR$1783)*#REF!,IF(HQ671&gt;43101,(IR671/$IR$1783)*#REF!,IF(#REF!&gt;43101,(IR671/$IR$1783)*#REF!,IF(HK671&gt;43101,(IR671/$IR$1783)*$HK$13,IF(FW671&gt;43101,(IR671/$IR$1783)*$FW$13,IF(FS671&gt;43101,(IR671/$IR$1783)*$FS$13,IF(HQ671&gt;43101,(FN671/$IR$1783)*$FN$13,IF(FJ671&gt;43101,(IR671/$IR$1783)*$FJ$13,IF(FE671&gt;43101,(IR671/$IR$1783)*$FE$13,IF(ER671&gt;43101,(IR671/$IR$1783)*$ER$13,IF(EM671&gt;43101,(IR671/$IR$1783)*$EM$13,IF(EI671&gt;43101,(IR671/$IR$1783)*$EI$13,IF(ED671&gt;43101,(IR671/$IR$1783)*$ED$13,IF(DZ671&gt;43101,(IR671/$IR$1783)*$DZ$13,IF(DU671&gt;43101,(IR671/$IR$1783)*$DU$13,IF(DQ671&gt;43101,(IR671/$IR$1783)*$DQ$13,IF(DL671&gt;43101,(IR671/$IR$1783)*$DL$13,IF(BL671&gt;43101,(IR671/$IR$1783)*$BL$13,0))))))))))))))))))</f>
        <v>#DIV/0!</v>
      </c>
      <c r="IT671" s="25" t="e">
        <f t="shared" ca="1" si="680"/>
        <v>#DIV/0!</v>
      </c>
      <c r="IU671" s="25" t="e">
        <f ca="1">IF(HU671&gt;43101,(IR671/$IR$1784)*#REF!,IF(HQ671&gt;43101,(IR671/$IR$1784)*#REF!,IF(#REF!&gt;43101,(IR671/$IR$1784)*#REF!,IF(HK671&gt;43101,(IR671/$IR$1784)*$HK$13,IF(FW671&gt;43101,(IR671/$IR$1784)*$FW$13,IF(FS671&gt;43101,(IR671/$IR$1784)*$FS$13,IF(FN671&gt;43101,(IR671/$IR$1784)*$FN$13,IF(FJ671&gt;43101,(IR671/$IR$1784)*$FJ$13,IF(FE671&gt;43101,(IR671/$IR$1784)*$FE$13,IF(ER671&gt;43101,(IR671/$IR$1784)*$ER$13,IF(EM671&gt;43101,(IR671/$IR$1784)*$EM$13,IF(EI671&gt;43101,(IR671/$IR$1784)*$EI$13,IF(ED671&gt;43101,(IR671/$IR$1784)*$ED$13,IF(DZ671&gt;43101,(IR671/$IR$1784)*$DZ$13,IF(DU671&gt;43101,(IR671/$IR$1784)*$DU$13,IF(DQ671&gt;43101,(IR671/$IR$1784)*$DQ$13,IF(DL671&gt;43101,(IR671/$IR$1784)*$DL$13,IF(BL671&gt;43101,(IR671/$IR$1784)*$BL$13,0))))))))))))))))))</f>
        <v>#DIV/0!</v>
      </c>
      <c r="IV671" s="25" t="e">
        <f t="shared" ca="1" si="681"/>
        <v>#DIV/0!</v>
      </c>
      <c r="IW671" s="25"/>
      <c r="IX671" s="25"/>
      <c r="IY671" s="224"/>
      <c r="IZ671" s="167" t="str">
        <f t="shared" ca="1" si="682"/>
        <v>rev. 00</v>
      </c>
      <c r="JA671" s="24" t="str">
        <f t="shared" si="683"/>
        <v>A1</v>
      </c>
      <c r="JB671" s="112" t="str">
        <f t="shared" si="684"/>
        <v>00</v>
      </c>
      <c r="JC671" s="225"/>
      <c r="JD671" s="225" t="str">
        <f t="shared" si="685"/>
        <v>не выгружено</v>
      </c>
      <c r="JE671" s="225" t="str">
        <f t="shared" si="686"/>
        <v>выгружено</v>
      </c>
      <c r="JF671" s="226">
        <v>1</v>
      </c>
    </row>
    <row r="672" spans="1:332" s="115" customFormat="1" ht="42.75" hidden="1" customHeight="1">
      <c r="A672" s="6"/>
      <c r="B672" s="19" t="s">
        <v>156</v>
      </c>
      <c r="C672" s="19" t="s">
        <v>157</v>
      </c>
      <c r="D672" s="167"/>
      <c r="E672" s="167"/>
      <c r="F672" s="167"/>
      <c r="G672" s="167"/>
      <c r="H672" s="167" t="s">
        <v>727</v>
      </c>
      <c r="I672" s="167" t="s">
        <v>736</v>
      </c>
      <c r="J672" s="167"/>
      <c r="K672" s="167"/>
      <c r="L672" s="167"/>
      <c r="M672" s="167"/>
      <c r="N672" s="167"/>
      <c r="O672" s="167"/>
      <c r="P672" s="167"/>
      <c r="Q672" s="167"/>
      <c r="R672" s="167" t="s">
        <v>206</v>
      </c>
      <c r="S672" s="167" t="s">
        <v>360</v>
      </c>
      <c r="T672" s="167" t="s">
        <v>361</v>
      </c>
      <c r="U672" s="167" t="s">
        <v>158</v>
      </c>
      <c r="V672" s="167"/>
      <c r="W672" s="19"/>
      <c r="X672" s="19"/>
      <c r="Y672" s="19"/>
      <c r="Z672" s="19"/>
      <c r="AA672" s="19"/>
      <c r="AB672" s="19"/>
      <c r="AC672" s="19"/>
      <c r="AD672" s="167"/>
      <c r="AE672" s="19">
        <v>4</v>
      </c>
      <c r="AF672" s="19" t="s">
        <v>194</v>
      </c>
      <c r="AG672" s="19" t="s">
        <v>165</v>
      </c>
      <c r="AH672" s="19" t="s">
        <v>156</v>
      </c>
      <c r="AI672" s="19" t="s">
        <v>188</v>
      </c>
      <c r="AJ672" s="167"/>
      <c r="AK672" s="167"/>
      <c r="AL672" s="167" t="s">
        <v>120</v>
      </c>
      <c r="AM672" s="167"/>
      <c r="AN672" s="167" t="s">
        <v>170</v>
      </c>
      <c r="AO672" s="167" t="str">
        <f>CONCATENATE("0055-",B672,"-",C672,"-","4",".",AE672,".",AF672,".",AG672,".",AH672,"-",AL672,".",AN672,"-",AI672)</f>
        <v>0055-CPC-GA1-4.4.0.00.CPC-ATH1.SB-0001</v>
      </c>
      <c r="AP672" s="167" t="str">
        <f>CONCATENATE("0055-",B672,"-",C672,"-","4",".",AE672,".",AF672,".",AG672,".",AH672,"-",AL672,"-",AN672,"-",AI672,"_",BD672,"_",U672)</f>
        <v>0055-CPC-GA1-4.4.0.00.CPC-ATH1-SB-0001_-_ER</v>
      </c>
      <c r="AQ672" s="13" t="s">
        <v>327</v>
      </c>
      <c r="AR672" s="13" t="s">
        <v>332</v>
      </c>
      <c r="AS672" s="13"/>
      <c r="AT672" s="13"/>
      <c r="AU672" s="13" t="s">
        <v>321</v>
      </c>
      <c r="AV672" s="13" t="s">
        <v>336</v>
      </c>
      <c r="AW672" s="13" t="str">
        <f>CONCATENATE(AQ672," ",AS672,CHAR(10),W672,CHAR(10),AU672)</f>
        <v>Operator console 
Electrical circuits</v>
      </c>
      <c r="AX672" s="13" t="str">
        <f>CONCATENATE(AR672," ",AT672,CHAR(10),W672,CHAR(10),AV672)</f>
        <v>Пульт оператора 
Схема электрическая принципиальная</v>
      </c>
      <c r="AY672" s="167"/>
      <c r="AZ672" s="167" t="s">
        <v>490</v>
      </c>
      <c r="BA672" s="167" t="s">
        <v>489</v>
      </c>
      <c r="BB672" s="167" t="str">
        <f>IF(FW672&gt;0,"02",IF(FN672&gt;0,"01",IF(FE672&gt;0,"00",IF(EM672&gt;0,"G1",IF(ED672&gt;0,"F1",IF(DU672&gt;0,"E1",IF(DL672&gt;0,"D1",IF(DC672&gt;0,"C1",IF(CT672&gt;0,"B1",IF(BM672&gt;0,"A1","-"))))))))))</f>
        <v>-</v>
      </c>
      <c r="BC672" s="167" t="str">
        <f t="shared" si="687"/>
        <v>-</v>
      </c>
      <c r="BD672" s="167" t="str">
        <f>BB672</f>
        <v>-</v>
      </c>
      <c r="BE672" s="167"/>
      <c r="BF672" s="167"/>
      <c r="BG672" s="12"/>
      <c r="BH672" s="167"/>
      <c r="BI672" s="167"/>
      <c r="BJ672" s="193">
        <f>FB672-(28+15)</f>
        <v>44212</v>
      </c>
      <c r="BK672" s="193">
        <f ca="1">IF(BM672&gt;0,BL672,IF(BJ672&lt;TODAY(),WORKDAY(TODAY(),10),BJ672))</f>
        <v>44294</v>
      </c>
      <c r="BL672" s="193"/>
      <c r="BM672" s="167"/>
      <c r="BN672" s="167"/>
      <c r="BO672" s="167"/>
      <c r="BP672" s="167"/>
      <c r="BQ672" s="167"/>
      <c r="BR672" s="167"/>
      <c r="BS672" s="167"/>
      <c r="BT672" s="167"/>
      <c r="BU672" s="167"/>
      <c r="BV672" s="167"/>
      <c r="BW672" s="167"/>
      <c r="BX672" s="167"/>
      <c r="BY672" s="167"/>
      <c r="BZ672" s="167"/>
      <c r="CA672" s="167"/>
      <c r="CB672" s="167"/>
      <c r="CC672" s="167"/>
      <c r="CD672" s="167"/>
      <c r="CE672" s="167"/>
      <c r="CF672" s="167"/>
      <c r="CG672" s="167"/>
      <c r="CH672" s="167"/>
      <c r="CI672" s="167"/>
      <c r="CJ672" s="167"/>
      <c r="CK672" s="167"/>
      <c r="CL672" s="24">
        <f>WORKDAY(BJ672,20)</f>
        <v>44239</v>
      </c>
      <c r="CM672" s="24" t="str">
        <f>IF(BM672&gt;0,WORKDAY(BK672,10),"-")</f>
        <v>-</v>
      </c>
      <c r="CN672" s="193"/>
      <c r="CO672" s="117"/>
      <c r="CP672" s="196">
        <v>2</v>
      </c>
      <c r="CQ672" s="24">
        <f>WORKDAY(CL672,10)</f>
        <v>44253</v>
      </c>
      <c r="CR672" s="24" t="str">
        <f>IF(CO672&gt;0,WORKDAY(CM672,10),"-")</f>
        <v>-</v>
      </c>
      <c r="CS672" s="193"/>
      <c r="CT672" s="167"/>
      <c r="CU672" s="24" t="str">
        <f>IF(CT672&gt;0,WORKDAY(CQ672,10),"-")</f>
        <v>-</v>
      </c>
      <c r="CV672" s="24" t="str">
        <f>IF(CT672&gt;0,WORKDAY(CR672,10),"-")</f>
        <v>-</v>
      </c>
      <c r="CW672" s="193"/>
      <c r="CX672" s="167"/>
      <c r="CY672" s="196"/>
      <c r="CZ672" s="24" t="str">
        <f>IF(CX672&gt;0,WORKDAY(CU672,10),"-")</f>
        <v>-</v>
      </c>
      <c r="DA672" s="24" t="str">
        <f>IF(CX672&gt;0,WORKDAY(CV672,10),"-")</f>
        <v>-</v>
      </c>
      <c r="DB672" s="24"/>
      <c r="DC672" s="167"/>
      <c r="DD672" s="24" t="str">
        <f>IF(DC672&gt;0,WORKDAY(CZ672,10),"-")</f>
        <v>-</v>
      </c>
      <c r="DE672" s="24" t="str">
        <f>IF(DC672&gt;0,WORKDAY(DA672,10),"-")</f>
        <v>-</v>
      </c>
      <c r="DF672" s="167"/>
      <c r="DG672" s="167"/>
      <c r="DH672" s="193"/>
      <c r="DI672" s="24" t="str">
        <f>IF(DG672&gt;0,WORKDAY(DD672,10),"-")</f>
        <v>-</v>
      </c>
      <c r="DJ672" s="24" t="str">
        <f>IF(DG672&gt;0,WORKDAY(DE672,10),"-")</f>
        <v>-</v>
      </c>
      <c r="DK672" s="167"/>
      <c r="DL672" s="167"/>
      <c r="DM672" s="24" t="str">
        <f>IF(DL672&gt;0,WORKDAY(DI672,10),"-")</f>
        <v>-</v>
      </c>
      <c r="DN672" s="24" t="str">
        <f>IF(DL672&gt;0,WORKDAY(DJ672,10),"-")</f>
        <v>-</v>
      </c>
      <c r="DO672" s="167"/>
      <c r="DP672" s="167"/>
      <c r="DQ672" s="193"/>
      <c r="DR672" s="24" t="str">
        <f>IF(DP672&gt;0,WORKDAY(DM672,10),"-")</f>
        <v>-</v>
      </c>
      <c r="DS672" s="24" t="str">
        <f>IF(DP672&gt;0,WORKDAY(DN672,10),"-")</f>
        <v>-</v>
      </c>
      <c r="DT672" s="167"/>
      <c r="DU672" s="167"/>
      <c r="DV672" s="24" t="str">
        <f>IF(DU672&gt;0,WORKDAY(DR672,10),"-")</f>
        <v>-</v>
      </c>
      <c r="DW672" s="24" t="str">
        <f>IF(DU672&gt;0,WORKDAY(DS672,10),"-")</f>
        <v>-</v>
      </c>
      <c r="DX672" s="167"/>
      <c r="DY672" s="167"/>
      <c r="DZ672" s="193"/>
      <c r="EA672" s="24" t="str">
        <f>IF(DY672&gt;0,WORKDAY(DV672,10),"-")</f>
        <v>-</v>
      </c>
      <c r="EB672" s="24" t="str">
        <f>IF(DY672&gt;0,WORKDAY(DW672,10),"-")</f>
        <v>-</v>
      </c>
      <c r="EC672" s="167"/>
      <c r="ED672" s="167"/>
      <c r="EE672" s="24" t="str">
        <f>IF(ED672&gt;0,WORKDAY(EA672,10),"-")</f>
        <v>-</v>
      </c>
      <c r="EF672" s="24" t="str">
        <f>IF(ED672&gt;0,WORKDAY(EB672,10),"-")</f>
        <v>-</v>
      </c>
      <c r="EG672" s="167"/>
      <c r="EH672" s="167"/>
      <c r="EI672" s="193"/>
      <c r="EJ672" s="24" t="str">
        <f>IF(EH672&gt;0,WORKDAY(EE672,10),"-")</f>
        <v>-</v>
      </c>
      <c r="EK672" s="24" t="str">
        <f>IF(EH672&gt;0,WORKDAY(EF672,10),"-")</f>
        <v>-</v>
      </c>
      <c r="EL672" s="167"/>
      <c r="EM672" s="167"/>
      <c r="EN672" s="24" t="str">
        <f>IF(EM672&gt;0,WORKDAY(EJ672,10),"-")</f>
        <v>-</v>
      </c>
      <c r="EO672" s="24" t="str">
        <f>IF(EM672&gt;0,WORKDAY(EK672,10),"-")</f>
        <v>-</v>
      </c>
      <c r="EP672" s="167"/>
      <c r="EQ672" s="167"/>
      <c r="ER672" s="193"/>
      <c r="ES672" s="193"/>
      <c r="ET672" s="193"/>
      <c r="EU672" s="193"/>
      <c r="EV672" s="193"/>
      <c r="EW672" s="24"/>
      <c r="EX672" s="24"/>
      <c r="EY672" s="167"/>
      <c r="EZ672" s="167"/>
      <c r="FA672" s="193"/>
      <c r="FB672" s="24">
        <v>44255</v>
      </c>
      <c r="FC672" s="24">
        <f ca="1">IF(BK672&gt;0,IF(DC672&gt;0,WORKDAY(DB672,20),IF(CT672&gt;0,WORKDAY(CS672,30),IF(CO672&gt;0,WORKDAY(CN672,40),FB672))),"-")</f>
        <v>44255</v>
      </c>
      <c r="FD672" s="167"/>
      <c r="FE672" s="167"/>
      <c r="FF672" s="24" t="str">
        <f t="shared" si="688"/>
        <v>-</v>
      </c>
      <c r="FG672" s="24" t="str">
        <f t="shared" si="689"/>
        <v>-</v>
      </c>
      <c r="FH672" s="167"/>
      <c r="FI672" s="167"/>
      <c r="FJ672" s="196"/>
      <c r="FK672" s="24"/>
      <c r="FL672" s="24">
        <f t="shared" si="690"/>
        <v>0</v>
      </c>
      <c r="FM672" s="167"/>
      <c r="FN672" s="167"/>
      <c r="FO672" s="24" t="str">
        <f t="shared" si="691"/>
        <v>-</v>
      </c>
      <c r="FP672" s="24" t="str">
        <f t="shared" si="692"/>
        <v>-</v>
      </c>
      <c r="FQ672" s="167"/>
      <c r="FR672" s="167"/>
      <c r="FS672" s="193"/>
      <c r="FT672" s="24"/>
      <c r="FU672" s="24">
        <f t="shared" si="693"/>
        <v>0</v>
      </c>
      <c r="FV672" s="167"/>
      <c r="FW672" s="167"/>
      <c r="FX672" s="24" t="str">
        <f t="shared" si="694"/>
        <v>-</v>
      </c>
      <c r="FY672" s="24" t="str">
        <f t="shared" si="695"/>
        <v>-</v>
      </c>
      <c r="FZ672" s="167"/>
      <c r="GA672" s="167"/>
      <c r="GB672" s="193"/>
      <c r="GC672" s="193"/>
      <c r="GD672" s="193"/>
      <c r="GE672" s="193"/>
      <c r="GF672" s="193"/>
      <c r="GG672" s="193"/>
      <c r="GH672" s="193"/>
      <c r="GI672" s="193"/>
      <c r="GJ672" s="193"/>
      <c r="GK672" s="193"/>
      <c r="GL672" s="193"/>
      <c r="GM672" s="193"/>
      <c r="GN672" s="193"/>
      <c r="GO672" s="193"/>
      <c r="GP672" s="193"/>
      <c r="GQ672" s="193"/>
      <c r="GR672" s="193"/>
      <c r="GS672" s="193"/>
      <c r="GT672" s="193"/>
      <c r="GU672" s="193"/>
      <c r="GV672" s="193"/>
      <c r="GW672" s="193"/>
      <c r="GX672" s="193"/>
      <c r="GY672" s="193"/>
      <c r="GZ672" s="193"/>
      <c r="HA672" s="193"/>
      <c r="HB672" s="193"/>
      <c r="HC672" s="193"/>
      <c r="HD672" s="196">
        <f ca="1">IF(AZ672="аннулирован / VOID",0,IF(BK672&gt;0,1,0))</f>
        <v>1</v>
      </c>
      <c r="HE672" s="25">
        <f>IF(FQ672&gt;43101,(HD672/$HD$877)*$FQ$13,IF(FM672&gt;43101,(HD672/$HD$877)*$FM$13,IF(FH672&gt;43101,(HD672/$HD$877)*$FH$13,IF(FD672&gt;43101,(HD672/$HD$877)*$FD$13,IF(EP672&gt;43101,(HD672/$HD$877)*$EP$13,IF(EL672&gt;43101,(HD672/$HD$877)*$EL$13,IF(FM672&gt;43101,(EG672/$HD$877)*$EG$13,IF(EC672&gt;43101,(HD672/$HD$877)*$EC$13,IF(DX672&gt;43101,(HD672/$HD$877)*$DX$13,IF(DT672&gt;43101,(HD672/$HD$877)*$DT$13,IF(DO672&gt;43101,(HD672/$HD$877)*$DO$13,IF(DK672&gt;43101,(HD672/$HD$877)*$DK$13,IF(DF672&gt;43101,(HD672/$HD$877)*$DF$13,IF(DB672&gt;43101,(HD672/$HD$877)*$DB$13,IF(CW672&gt;43101,(HD672/$HD$877)*$CW$13,IF(CS672&gt;43101,(HD672/$HD$877)*$CS$13,IF(CN672&gt;43101,(HD672/$HD$877)*$CN$13,IF(BL672&gt;43101,(HD672/$HD$877)*$BL$13,0))))))))))))))))))</f>
        <v>0</v>
      </c>
      <c r="HF672" s="25">
        <f ca="1">IF(BK672&gt;43101,HD672/$HD$877,0)</f>
        <v>1.5197568389057751E-3</v>
      </c>
      <c r="HG672" s="25">
        <f>IF(FQ672&gt;43101,(HD672/$HD$878)*$FQ$13,IF(FM672&gt;43101,(HD672/$HD$878)*$FM$13,IF(FH672&gt;43101,(HD672/$HD$878)*$FH$13,IF(FD672&gt;43101,(HD672/$HD$878)*$FD$13,IF(EP672&gt;43101,(HD672/$HD$878)*$EP$13,IF(EL672&gt;43101,(HD672/$HD$878)*$EL$13,IF(EG672&gt;43101,(HD672/$HD$878)*$EG$13,IF(EC672&gt;43101,(HD672/$HD$878)*$EC$13,IF(DX672&gt;43101,(HD672/$HD$878)*$DX$13,IF(DT672&gt;43101,(HD672/$HD$878)*$DT$13,IF(DO672&gt;43101,(HD672/$HD$878)*$DO$13,IF(DK672&gt;43101,(HD672/$HD$878)*$DK$13,IF(DF672&gt;43101,(HD672/$HD$878)*$DF$13,IF(DB672&gt;43101,(HD672/$HD$878)*$DB$13,IF(CW672&gt;43101,(HD672/$HD$878)*$CW$13,IF(CS672&gt;43101,(HD672/$HD$878)*$CS$13,IF(CN672&gt;43101,(HD672/$HD$878)*$CN$13,IF(BL672&gt;43101,(HD672/$HD$878)*$BL$13,0))))))))))))))))))</f>
        <v>0</v>
      </c>
      <c r="HH672" s="25">
        <f ca="1">IF(BK672&gt;43101,HD672/$HD$878,0)</f>
        <v>2.012072434607646E-3</v>
      </c>
      <c r="HI672" s="25"/>
      <c r="HJ672" s="25"/>
      <c r="HK672" s="167"/>
      <c r="HL672" s="24" t="str">
        <f ca="1">IF(BK672&gt;0,IF(DC672&gt;0,DB672,IF(CT672&gt;0,CS672,IF(BM672&gt;0,BL672,"-"))),"-")</f>
        <v>-</v>
      </c>
      <c r="HM672" s="24">
        <f ca="1">IF(HL672&gt;0,WORKDAY(HI672,10),"-")</f>
        <v>13</v>
      </c>
      <c r="HN672" s="24">
        <f ca="1">IF(HL672&gt;0,WORKDAY(HJ672,10),"-")</f>
        <v>13</v>
      </c>
      <c r="HO672" s="134" t="str">
        <f t="shared" si="696"/>
        <v>не выгружено A1</v>
      </c>
      <c r="HP672" s="134" t="str">
        <f t="shared" si="697"/>
        <v>не выгружено 00</v>
      </c>
      <c r="HQ672" s="137" t="str">
        <f t="shared" si="698"/>
        <v>не выгружено A1</v>
      </c>
      <c r="HR672" s="137" t="str">
        <f t="shared" si="699"/>
        <v>не выгружено A1</v>
      </c>
      <c r="HS672" s="137" t="b">
        <f t="shared" si="700"/>
        <v>0</v>
      </c>
      <c r="HT672" s="137" t="str">
        <f t="shared" si="701"/>
        <v>не выгружено A1</v>
      </c>
      <c r="HU672" s="137" t="str">
        <f t="shared" si="702"/>
        <v>не выгружено A1</v>
      </c>
      <c r="HV672" s="186" t="str">
        <f t="shared" si="703"/>
        <v>не выгружено A1</v>
      </c>
      <c r="HW672" s="223" t="str">
        <f t="shared" si="704"/>
        <v>не выгружено A1</v>
      </c>
      <c r="HX672" s="186" t="str">
        <f t="shared" si="705"/>
        <v>не выгружено A1</v>
      </c>
      <c r="HZ672" s="137" t="str">
        <f t="shared" si="706"/>
        <v>не выгружено</v>
      </c>
      <c r="IA672" s="137" t="str">
        <f t="shared" si="707"/>
        <v>A1</v>
      </c>
      <c r="IB672" s="137" t="str">
        <f t="shared" si="708"/>
        <v>не выгружено</v>
      </c>
      <c r="IC672" s="137" t="str">
        <f t="shared" si="709"/>
        <v>A1</v>
      </c>
      <c r="ID672" s="137" t="str">
        <f t="shared" si="710"/>
        <v>A1</v>
      </c>
      <c r="IE672" s="142" t="str">
        <f t="shared" si="711"/>
        <v>выгрузить A1</v>
      </c>
      <c r="IF672" s="137" t="s">
        <v>705</v>
      </c>
      <c r="IG672" s="134">
        <v>1</v>
      </c>
      <c r="IH672" s="24"/>
      <c r="II672" s="24"/>
      <c r="IJ672" s="167"/>
      <c r="IK672" s="167"/>
      <c r="IL672" s="24" t="str">
        <f>IF(IK672&gt;0,WORKDAY(IH672,10),"-")</f>
        <v>-</v>
      </c>
      <c r="IM672" s="24" t="str">
        <f>IF(IK672&gt;0,WORKDAY(II672,10),"-")</f>
        <v>-</v>
      </c>
      <c r="IN672" s="167"/>
      <c r="IO672" s="167"/>
      <c r="IP672" s="193"/>
      <c r="IQ672" s="193"/>
      <c r="IR672" s="196">
        <f t="shared" ca="1" si="679"/>
        <v>1</v>
      </c>
      <c r="IS672" s="25" t="e">
        <f ca="1">IF(HU672&gt;43101,(IR672/$IR$1783)*#REF!,IF(HQ672&gt;43101,(IR672/$IR$1783)*#REF!,IF(#REF!&gt;43101,(IR672/$IR$1783)*#REF!,IF(HK672&gt;43101,(IR672/$IR$1783)*$HK$13,IF(FW672&gt;43101,(IR672/$IR$1783)*$FW$13,IF(FS672&gt;43101,(IR672/$IR$1783)*$FS$13,IF(HQ672&gt;43101,(FN672/$IR$1783)*$FN$13,IF(FJ672&gt;43101,(IR672/$IR$1783)*$FJ$13,IF(FE672&gt;43101,(IR672/$IR$1783)*$FE$13,IF(ER672&gt;43101,(IR672/$IR$1783)*$ER$13,IF(EM672&gt;43101,(IR672/$IR$1783)*$EM$13,IF(EI672&gt;43101,(IR672/$IR$1783)*$EI$13,IF(ED672&gt;43101,(IR672/$IR$1783)*$ED$13,IF(DZ672&gt;43101,(IR672/$IR$1783)*$DZ$13,IF(DU672&gt;43101,(IR672/$IR$1783)*$DU$13,IF(DQ672&gt;43101,(IR672/$IR$1783)*$DQ$13,IF(DL672&gt;43101,(IR672/$IR$1783)*$DL$13,IF(BL672&gt;43101,(IR672/$IR$1783)*$BL$13,0))))))))))))))))))</f>
        <v>#DIV/0!</v>
      </c>
      <c r="IT672" s="25" t="e">
        <f t="shared" ca="1" si="680"/>
        <v>#DIV/0!</v>
      </c>
      <c r="IU672" s="25" t="e">
        <f ca="1">IF(HU672&gt;43101,(IR672/$IR$1784)*#REF!,IF(HQ672&gt;43101,(IR672/$IR$1784)*#REF!,IF(#REF!&gt;43101,(IR672/$IR$1784)*#REF!,IF(HK672&gt;43101,(IR672/$IR$1784)*$HK$13,IF(FW672&gt;43101,(IR672/$IR$1784)*$FW$13,IF(FS672&gt;43101,(IR672/$IR$1784)*$FS$13,IF(FN672&gt;43101,(IR672/$IR$1784)*$FN$13,IF(FJ672&gt;43101,(IR672/$IR$1784)*$FJ$13,IF(FE672&gt;43101,(IR672/$IR$1784)*$FE$13,IF(ER672&gt;43101,(IR672/$IR$1784)*$ER$13,IF(EM672&gt;43101,(IR672/$IR$1784)*$EM$13,IF(EI672&gt;43101,(IR672/$IR$1784)*$EI$13,IF(ED672&gt;43101,(IR672/$IR$1784)*$ED$13,IF(DZ672&gt;43101,(IR672/$IR$1784)*$DZ$13,IF(DU672&gt;43101,(IR672/$IR$1784)*$DU$13,IF(DQ672&gt;43101,(IR672/$IR$1784)*$DQ$13,IF(DL672&gt;43101,(IR672/$IR$1784)*$DL$13,IF(BL672&gt;43101,(IR672/$IR$1784)*$BL$13,0))))))))))))))))))</f>
        <v>#DIV/0!</v>
      </c>
      <c r="IV672" s="25" t="e">
        <f t="shared" ca="1" si="681"/>
        <v>#DIV/0!</v>
      </c>
      <c r="IW672" s="25"/>
      <c r="IX672" s="25"/>
      <c r="IY672" s="224"/>
      <c r="IZ672" s="167" t="str">
        <f t="shared" ca="1" si="682"/>
        <v>rev. 00</v>
      </c>
      <c r="JA672" s="24" t="str">
        <f t="shared" si="683"/>
        <v>A1</v>
      </c>
      <c r="JB672" s="112" t="str">
        <f t="shared" si="684"/>
        <v>00</v>
      </c>
      <c r="JC672" s="225"/>
      <c r="JD672" s="225" t="str">
        <f t="shared" si="685"/>
        <v>не выгружено</v>
      </c>
      <c r="JE672" s="225" t="str">
        <f t="shared" si="686"/>
        <v>выгружено</v>
      </c>
      <c r="JF672" s="226">
        <v>1</v>
      </c>
    </row>
    <row r="673" spans="1:332" s="116" customFormat="1" ht="15" hidden="1" customHeight="1">
      <c r="A673" s="6"/>
      <c r="B673" s="20"/>
      <c r="C673" s="20"/>
      <c r="D673" s="18"/>
      <c r="E673" s="18"/>
      <c r="F673" s="18"/>
      <c r="G673" s="18"/>
      <c r="H673" s="18"/>
      <c r="I673" s="18"/>
      <c r="J673" s="18"/>
      <c r="K673" s="18"/>
      <c r="L673" s="18"/>
      <c r="M673" s="18"/>
      <c r="N673" s="18"/>
      <c r="O673" s="18"/>
      <c r="P673" s="18"/>
      <c r="Q673" s="18"/>
      <c r="R673" s="18"/>
      <c r="S673" s="18"/>
      <c r="T673" s="18"/>
      <c r="U673" s="18"/>
      <c r="V673" s="18"/>
      <c r="W673" s="20"/>
      <c r="X673" s="20"/>
      <c r="Y673" s="20"/>
      <c r="Z673" s="20"/>
      <c r="AA673" s="20"/>
      <c r="AB673" s="20"/>
      <c r="AC673" s="20"/>
      <c r="AD673" s="18"/>
      <c r="AE673" s="20"/>
      <c r="AF673" s="20"/>
      <c r="AG673" s="20"/>
      <c r="AH673" s="20"/>
      <c r="AI673" s="20"/>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40"/>
      <c r="BK673" s="40"/>
      <c r="BL673" s="40"/>
      <c r="BM673" s="18"/>
      <c r="BN673" s="171"/>
      <c r="BO673" s="171"/>
      <c r="BP673" s="171"/>
      <c r="BQ673" s="171"/>
      <c r="BR673" s="161"/>
      <c r="BS673" s="161"/>
      <c r="BT673" s="161"/>
      <c r="BU673" s="161"/>
      <c r="BV673" s="161"/>
      <c r="BW673" s="151"/>
      <c r="BX673" s="151"/>
      <c r="BY673" s="151"/>
      <c r="BZ673" s="151"/>
      <c r="CA673" s="151"/>
      <c r="CB673" s="129"/>
      <c r="CC673" s="129"/>
      <c r="CD673" s="129"/>
      <c r="CE673" s="129"/>
      <c r="CF673" s="129"/>
      <c r="CG673" s="129"/>
      <c r="CH673" s="129"/>
      <c r="CI673" s="129"/>
      <c r="CJ673" s="129"/>
      <c r="CK673" s="129"/>
      <c r="CL673" s="18"/>
      <c r="CM673" s="18"/>
      <c r="CN673" s="18"/>
      <c r="CO673" s="1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48"/>
      <c r="DO673" s="18"/>
      <c r="DP673" s="18"/>
      <c r="DQ673" s="18"/>
      <c r="DR673" s="18"/>
      <c r="DS673" s="18"/>
      <c r="DT673" s="18"/>
      <c r="DU673" s="18"/>
      <c r="DV673" s="18"/>
      <c r="DW673" s="48"/>
      <c r="DX673" s="18"/>
      <c r="DY673" s="18"/>
      <c r="DZ673" s="18"/>
      <c r="EA673" s="18"/>
      <c r="EB673" s="18"/>
      <c r="EC673" s="18"/>
      <c r="ED673" s="18"/>
      <c r="EE673" s="18"/>
      <c r="EF673" s="48"/>
      <c r="EG673" s="18"/>
      <c r="EH673" s="18"/>
      <c r="EI673" s="18"/>
      <c r="EJ673" s="18"/>
      <c r="EK673" s="18"/>
      <c r="EL673" s="18"/>
      <c r="EM673" s="18"/>
      <c r="EN673" s="18"/>
      <c r="EO673" s="110"/>
      <c r="EP673" s="18"/>
      <c r="EQ673" s="18"/>
      <c r="ER673" s="18"/>
      <c r="ES673" s="18"/>
      <c r="ET673" s="18"/>
      <c r="EU673" s="18"/>
      <c r="EV673" s="18"/>
      <c r="EW673" s="192"/>
      <c r="EX673" s="199"/>
      <c r="EY673" s="192"/>
      <c r="EZ673" s="192"/>
      <c r="FA673" s="192"/>
      <c r="FB673" s="18"/>
      <c r="FC673" s="18"/>
      <c r="FD673" s="18"/>
      <c r="FE673" s="18"/>
      <c r="FF673" s="18"/>
      <c r="FG673" s="110"/>
      <c r="FH673" s="18"/>
      <c r="FI673" s="18"/>
      <c r="FJ673" s="18"/>
      <c r="FK673" s="18"/>
      <c r="FL673" s="18"/>
      <c r="FM673" s="18"/>
      <c r="FN673" s="18"/>
      <c r="FO673" s="18"/>
      <c r="FP673" s="110"/>
      <c r="FQ673" s="18"/>
      <c r="FR673" s="18"/>
      <c r="FS673" s="18"/>
      <c r="FT673" s="18"/>
      <c r="FU673" s="18"/>
      <c r="FV673" s="18"/>
      <c r="FW673" s="18"/>
      <c r="FX673" s="18"/>
      <c r="FY673" s="110"/>
      <c r="FZ673" s="18"/>
      <c r="GA673" s="18"/>
      <c r="GB673" s="18"/>
      <c r="GC673" s="18"/>
      <c r="GD673" s="18"/>
      <c r="GE673" s="18"/>
      <c r="GF673" s="18"/>
      <c r="GG673" s="18"/>
      <c r="GH673" s="18"/>
      <c r="GI673" s="18"/>
      <c r="GJ673" s="18"/>
      <c r="GK673" s="18"/>
      <c r="GL673" s="18"/>
      <c r="GM673" s="18"/>
      <c r="GN673" s="18"/>
      <c r="GO673" s="18"/>
      <c r="GP673" s="18"/>
      <c r="GQ673" s="18"/>
      <c r="GR673" s="18"/>
      <c r="GS673" s="18"/>
      <c r="GT673" s="18"/>
      <c r="GU673" s="171"/>
      <c r="GV673" s="171"/>
      <c r="GW673" s="171"/>
      <c r="GX673" s="171"/>
      <c r="GY673" s="18"/>
      <c r="GZ673" s="192"/>
      <c r="HA673" s="171"/>
      <c r="HB673" s="171"/>
      <c r="HC673" s="171"/>
      <c r="HD673" s="18"/>
      <c r="HE673" s="18"/>
      <c r="HF673" s="18"/>
      <c r="HG673" s="18"/>
      <c r="HH673" s="110"/>
      <c r="HI673" s="18"/>
      <c r="HJ673" s="18"/>
      <c r="HK673" s="18"/>
      <c r="HL673" s="18"/>
      <c r="HM673" s="18"/>
      <c r="HN673" s="18"/>
      <c r="HO673" s="204" t="str">
        <f t="shared" si="696"/>
        <v>---/---</v>
      </c>
      <c r="HP673" s="204" t="str">
        <f t="shared" si="697"/>
        <v>---/---</v>
      </c>
      <c r="HQ673" s="182" t="str">
        <f t="shared" si="698"/>
        <v>---/---</v>
      </c>
      <c r="HR673" s="182" t="str">
        <f t="shared" si="699"/>
        <v>---/---</v>
      </c>
      <c r="HS673" s="182" t="b">
        <f t="shared" si="700"/>
        <v>0</v>
      </c>
      <c r="HT673" s="182" t="str">
        <f t="shared" si="701"/>
        <v>---/---</v>
      </c>
      <c r="HU673" s="182" t="str">
        <f t="shared" si="702"/>
        <v>---/---</v>
      </c>
      <c r="HV673" s="191" t="str">
        <f t="shared" si="703"/>
        <v>---/---</v>
      </c>
      <c r="HW673" s="184" t="str">
        <f t="shared" si="704"/>
        <v>---/---</v>
      </c>
      <c r="HX673" s="191" t="str">
        <f t="shared" si="705"/>
        <v>---/---</v>
      </c>
      <c r="HY673" s="183"/>
      <c r="HZ673" s="182" t="str">
        <f t="shared" si="706"/>
        <v>---/---</v>
      </c>
      <c r="IA673" s="182" t="str">
        <f t="shared" si="707"/>
        <v>---/---</v>
      </c>
      <c r="IB673" s="182" t="str">
        <f t="shared" si="708"/>
        <v>---/---</v>
      </c>
      <c r="IC673" s="182" t="str">
        <f t="shared" si="709"/>
        <v>---/---</v>
      </c>
      <c r="ID673" s="182" t="str">
        <f t="shared" si="710"/>
        <v>---/---</v>
      </c>
      <c r="IE673" s="185" t="str">
        <f t="shared" si="711"/>
        <v>---/---</v>
      </c>
      <c r="IF673" s="135" t="s">
        <v>717</v>
      </c>
      <c r="IG673" s="181">
        <v>1</v>
      </c>
      <c r="IH673" s="18"/>
      <c r="II673" s="18"/>
      <c r="IJ673" s="18"/>
      <c r="IK673" s="18"/>
      <c r="IL673" s="18"/>
      <c r="IM673" s="18"/>
      <c r="IN673" s="18"/>
      <c r="IO673" s="18"/>
      <c r="IP673" s="110"/>
      <c r="IQ673" s="110"/>
      <c r="IR673" s="34">
        <f t="shared" si="679"/>
        <v>0</v>
      </c>
      <c r="IS673" s="25" t="e">
        <f>IF(HU673&gt;43101,(IR673/$IR$1783)*#REF!,IF(HQ673&gt;43101,(IR673/$IR$1783)*#REF!,IF(#REF!&gt;43101,(IR673/$IR$1783)*#REF!,IF(HK673&gt;43101,(IR673/$IR$1783)*$HK$13,IF(FW673&gt;43101,(IR673/$IR$1783)*$FW$13,IF(FS673&gt;43101,(IR673/$IR$1783)*$FS$13,IF(HQ673&gt;43101,(FN673/$IR$1783)*$FN$13,IF(FJ673&gt;43101,(IR673/$IR$1783)*$FJ$13,IF(FE673&gt;43101,(IR673/$IR$1783)*$FE$13,IF(ER673&gt;43101,(IR673/$IR$1783)*$ER$13,IF(EM673&gt;43101,(IR673/$IR$1783)*$EM$13,IF(EI673&gt;43101,(IR673/$IR$1783)*$EI$13,IF(ED673&gt;43101,(IR673/$IR$1783)*$ED$13,IF(DZ673&gt;43101,(IR673/$IR$1783)*$DZ$13,IF(DU673&gt;43101,(IR673/$IR$1783)*$DU$13,IF(DQ673&gt;43101,(IR673/$IR$1783)*$DQ$13,IF(DL673&gt;43101,(IR673/$IR$1783)*$DL$13,IF(BL673&gt;43101,(IR673/$IR$1783)*$BL$13,0))))))))))))))))))</f>
        <v>#DIV/0!</v>
      </c>
      <c r="IT673" s="25">
        <f t="shared" si="680"/>
        <v>0</v>
      </c>
      <c r="IU673" s="25" t="e">
        <f>IF(HU673&gt;43101,(IR673/$IR$1784)*#REF!,IF(HQ673&gt;43101,(IR673/$IR$1784)*#REF!,IF(#REF!&gt;43101,(IR673/$IR$1784)*#REF!,IF(HK673&gt;43101,(IR673/$IR$1784)*$HK$13,IF(FW673&gt;43101,(IR673/$IR$1784)*$FW$13,IF(FS673&gt;43101,(IR673/$IR$1784)*$FS$13,IF(FN673&gt;43101,(IR673/$IR$1784)*$FN$13,IF(FJ673&gt;43101,(IR673/$IR$1784)*$FJ$13,IF(FE673&gt;43101,(IR673/$IR$1784)*$FE$13,IF(ER673&gt;43101,(IR673/$IR$1784)*$ER$13,IF(EM673&gt;43101,(IR673/$IR$1784)*$EM$13,IF(EI673&gt;43101,(IR673/$IR$1784)*$EI$13,IF(ED673&gt;43101,(IR673/$IR$1784)*$ED$13,IF(DZ673&gt;43101,(IR673/$IR$1784)*$DZ$13,IF(DU673&gt;43101,(IR673/$IR$1784)*$DU$13,IF(DQ673&gt;43101,(IR673/$IR$1784)*$DQ$13,IF(DL673&gt;43101,(IR673/$IR$1784)*$DL$13,IF(BL673&gt;43101,(IR673/$IR$1784)*$BL$13,0))))))))))))))))))</f>
        <v>#DIV/0!</v>
      </c>
      <c r="IV673" s="25">
        <f t="shared" si="681"/>
        <v>0</v>
      </c>
      <c r="IW673" s="25"/>
      <c r="IX673" s="18"/>
      <c r="IY673" s="111"/>
      <c r="IZ673" s="5" t="str">
        <f t="shared" si="682"/>
        <v>не выпущено</v>
      </c>
      <c r="JA673" s="24" t="str">
        <f t="shared" si="683"/>
        <v>---/---</v>
      </c>
      <c r="JB673" s="112" t="str">
        <f t="shared" si="684"/>
        <v>00</v>
      </c>
      <c r="JC673" s="113"/>
      <c r="JD673" s="113" t="str">
        <f t="shared" si="685"/>
        <v>---/---</v>
      </c>
      <c r="JE673" s="113" t="str">
        <f t="shared" si="686"/>
        <v>выгружено</v>
      </c>
      <c r="JF673" s="114">
        <v>1</v>
      </c>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row>
    <row r="674" spans="1:332" s="115" customFormat="1" ht="42.75" hidden="1" customHeight="1">
      <c r="A674" s="6"/>
      <c r="B674" s="19" t="s">
        <v>156</v>
      </c>
      <c r="C674" s="19" t="s">
        <v>157</v>
      </c>
      <c r="D674" s="167"/>
      <c r="E674" s="167"/>
      <c r="F674" s="167"/>
      <c r="G674" s="167"/>
      <c r="H674" s="167" t="s">
        <v>727</v>
      </c>
      <c r="I674" s="167" t="s">
        <v>736</v>
      </c>
      <c r="J674" s="167"/>
      <c r="K674" s="167"/>
      <c r="L674" s="167"/>
      <c r="M674" s="167"/>
      <c r="N674" s="167"/>
      <c r="O674" s="167"/>
      <c r="P674" s="167"/>
      <c r="Q674" s="167"/>
      <c r="R674" s="167" t="s">
        <v>206</v>
      </c>
      <c r="S674" s="167" t="s">
        <v>360</v>
      </c>
      <c r="T674" s="167" t="s">
        <v>361</v>
      </c>
      <c r="U674" s="167" t="s">
        <v>158</v>
      </c>
      <c r="V674" s="167"/>
      <c r="W674" s="19"/>
      <c r="X674" s="19"/>
      <c r="Y674" s="19"/>
      <c r="Z674" s="19"/>
      <c r="AA674" s="19"/>
      <c r="AB674" s="19"/>
      <c r="AC674" s="19"/>
      <c r="AD674" s="167"/>
      <c r="AE674" s="19">
        <v>4</v>
      </c>
      <c r="AF674" s="19" t="s">
        <v>194</v>
      </c>
      <c r="AG674" s="19" t="s">
        <v>165</v>
      </c>
      <c r="AH674" s="19" t="s">
        <v>156</v>
      </c>
      <c r="AI674" s="19" t="s">
        <v>192</v>
      </c>
      <c r="AJ674" s="167"/>
      <c r="AK674" s="167"/>
      <c r="AL674" s="167" t="s">
        <v>120</v>
      </c>
      <c r="AM674" s="167"/>
      <c r="AN674" s="167" t="s">
        <v>167</v>
      </c>
      <c r="AO674" s="167" t="str">
        <f>CONCATENATE("0055-",B674,"-",C674,"-","4",".",AE674,".",AF674,".",AG674,".",AH674,"-",AL674,".",AN674,"-",AI674)</f>
        <v>0055-CPC-GA1-4.4.0.00.CPC-ATH1.RD-0002</v>
      </c>
      <c r="AP674" s="167" t="str">
        <f>CONCATENATE("0055-",B674,"-",C674,"-","4",".",AE674,".",AF674,".",AG674,".",AH674,"-",AL674,"-",AN674,"-",AI674,"_",BD674,"_",U674)</f>
        <v>0055-CPC-GA1-4.4.0.00.CPC-ATH1-RD-0002_-_ER</v>
      </c>
      <c r="AQ674" s="13" t="s">
        <v>327</v>
      </c>
      <c r="AR674" s="13" t="s">
        <v>332</v>
      </c>
      <c r="AS674" s="13"/>
      <c r="AT674" s="13"/>
      <c r="AU674" s="13" t="s">
        <v>318</v>
      </c>
      <c r="AV674" s="13" t="s">
        <v>333</v>
      </c>
      <c r="AW674" s="13" t="str">
        <f>CONCATENATE(AQ674," ",AS674,CHAR(10),W674,CHAR(10),AU674)</f>
        <v>Operator console 
List of drawings</v>
      </c>
      <c r="AX674" s="13" t="str">
        <f>CONCATENATE(AR674," ",AT674,CHAR(10),W674,CHAR(10),AV674)</f>
        <v>Пульт оператора 
Ведомость документов</v>
      </c>
      <c r="AY674" s="167"/>
      <c r="AZ674" s="167" t="s">
        <v>490</v>
      </c>
      <c r="BA674" s="167" t="s">
        <v>489</v>
      </c>
      <c r="BB674" s="167" t="str">
        <f>IF(FW674&gt;0,"02",IF(FN674&gt;0,"01",IF(FE674&gt;0,"00",IF(EM674&gt;0,"G1",IF(ED674&gt;0,"F1",IF(DU674&gt;0,"E1",IF(DL674&gt;0,"D1",IF(DC674&gt;0,"C1",IF(CT674&gt;0,"B1",IF(BM674&gt;0,"A1","-"))))))))))</f>
        <v>-</v>
      </c>
      <c r="BC674" s="167" t="str">
        <f t="shared" ref="BC674:BC677" si="712">IF(OR(BB674="A1",BB674="B1",BB674="C1",BB674="D1",BB674="E1",BB674="F1",BB674="G1",BB674="H1"),"IFR",IF(OR(BB674="00",BB674="01",BB674="02",BB674="03",BB674="04",BB674="05"),"IFU","-"))</f>
        <v>-</v>
      </c>
      <c r="BD674" s="167" t="str">
        <f>BB674</f>
        <v>-</v>
      </c>
      <c r="BE674" s="167"/>
      <c r="BF674" s="167"/>
      <c r="BG674" s="12"/>
      <c r="BH674" s="167"/>
      <c r="BI674" s="167"/>
      <c r="BJ674" s="193">
        <f>FB674-(28+15)</f>
        <v>44212</v>
      </c>
      <c r="BK674" s="193">
        <f ca="1">IF(BM674&gt;0,BL674,IF(BJ674&lt;TODAY(),WORKDAY(TODAY(),10),BJ674))</f>
        <v>44294</v>
      </c>
      <c r="BL674" s="193"/>
      <c r="BM674" s="167"/>
      <c r="BN674" s="167"/>
      <c r="BO674" s="167"/>
      <c r="BP674" s="167"/>
      <c r="BQ674" s="167"/>
      <c r="BR674" s="167"/>
      <c r="BS674" s="167"/>
      <c r="BT674" s="167"/>
      <c r="BU674" s="167"/>
      <c r="BV674" s="167"/>
      <c r="BW674" s="167"/>
      <c r="BX674" s="167"/>
      <c r="BY674" s="167"/>
      <c r="BZ674" s="167"/>
      <c r="CA674" s="167"/>
      <c r="CB674" s="167"/>
      <c r="CC674" s="167"/>
      <c r="CD674" s="167"/>
      <c r="CE674" s="167"/>
      <c r="CF674" s="167"/>
      <c r="CG674" s="167"/>
      <c r="CH674" s="167"/>
      <c r="CI674" s="167"/>
      <c r="CJ674" s="167"/>
      <c r="CK674" s="167"/>
      <c r="CL674" s="24">
        <f>WORKDAY(BJ674,20)</f>
        <v>44239</v>
      </c>
      <c r="CM674" s="24" t="str">
        <f>IF(BM674&gt;0,WORKDAY(BK674,10),"-")</f>
        <v>-</v>
      </c>
      <c r="CN674" s="193"/>
      <c r="CO674" s="117"/>
      <c r="CP674" s="196">
        <v>2</v>
      </c>
      <c r="CQ674" s="24">
        <f>WORKDAY(CL674,10)</f>
        <v>44253</v>
      </c>
      <c r="CR674" s="24" t="str">
        <f>IF(CO674&gt;0,WORKDAY(CM674,10),"-")</f>
        <v>-</v>
      </c>
      <c r="CS674" s="193"/>
      <c r="CT674" s="167"/>
      <c r="CU674" s="24" t="str">
        <f>IF(CT674&gt;0,WORKDAY(CQ674,10),"-")</f>
        <v>-</v>
      </c>
      <c r="CV674" s="24" t="str">
        <f>IF(CT674&gt;0,WORKDAY(CR674,10),"-")</f>
        <v>-</v>
      </c>
      <c r="CW674" s="193"/>
      <c r="CX674" s="167"/>
      <c r="CY674" s="196"/>
      <c r="CZ674" s="24" t="str">
        <f>IF(CX674&gt;0,WORKDAY(CU674,10),"-")</f>
        <v>-</v>
      </c>
      <c r="DA674" s="24" t="str">
        <f>IF(CX674&gt;0,WORKDAY(CV674,10),"-")</f>
        <v>-</v>
      </c>
      <c r="DB674" s="24"/>
      <c r="DC674" s="167"/>
      <c r="DD674" s="24" t="str">
        <f>IF(DC674&gt;0,WORKDAY(CZ674,10),"-")</f>
        <v>-</v>
      </c>
      <c r="DE674" s="24" t="str">
        <f>IF(DC674&gt;0,WORKDAY(DA674,10),"-")</f>
        <v>-</v>
      </c>
      <c r="DF674" s="167"/>
      <c r="DG674" s="167"/>
      <c r="DH674" s="193"/>
      <c r="DI674" s="24" t="str">
        <f>IF(DG674&gt;0,WORKDAY(DD674,10),"-")</f>
        <v>-</v>
      </c>
      <c r="DJ674" s="24" t="str">
        <f>IF(DG674&gt;0,WORKDAY(DE674,10),"-")</f>
        <v>-</v>
      </c>
      <c r="DK674" s="167"/>
      <c r="DL674" s="167"/>
      <c r="DM674" s="24" t="str">
        <f>IF(DL674&gt;0,WORKDAY(DI674,10),"-")</f>
        <v>-</v>
      </c>
      <c r="DN674" s="24" t="str">
        <f>IF(DL674&gt;0,WORKDAY(DJ674,10),"-")</f>
        <v>-</v>
      </c>
      <c r="DO674" s="167"/>
      <c r="DP674" s="167"/>
      <c r="DQ674" s="193"/>
      <c r="DR674" s="24" t="str">
        <f>IF(DP674&gt;0,WORKDAY(DM674,10),"-")</f>
        <v>-</v>
      </c>
      <c r="DS674" s="24" t="str">
        <f>IF(DP674&gt;0,WORKDAY(DN674,10),"-")</f>
        <v>-</v>
      </c>
      <c r="DT674" s="167"/>
      <c r="DU674" s="167"/>
      <c r="DV674" s="24" t="str">
        <f>IF(DU674&gt;0,WORKDAY(DR674,10),"-")</f>
        <v>-</v>
      </c>
      <c r="DW674" s="24" t="str">
        <f>IF(DU674&gt;0,WORKDAY(DS674,10),"-")</f>
        <v>-</v>
      </c>
      <c r="DX674" s="167"/>
      <c r="DY674" s="167"/>
      <c r="DZ674" s="193"/>
      <c r="EA674" s="24" t="str">
        <f>IF(DY674&gt;0,WORKDAY(DV674,10),"-")</f>
        <v>-</v>
      </c>
      <c r="EB674" s="24" t="str">
        <f>IF(DY674&gt;0,WORKDAY(DW674,10),"-")</f>
        <v>-</v>
      </c>
      <c r="EC674" s="167"/>
      <c r="ED674" s="167"/>
      <c r="EE674" s="24" t="str">
        <f>IF(ED674&gt;0,WORKDAY(EA674,10),"-")</f>
        <v>-</v>
      </c>
      <c r="EF674" s="24" t="str">
        <f>IF(ED674&gt;0,WORKDAY(EB674,10),"-")</f>
        <v>-</v>
      </c>
      <c r="EG674" s="167"/>
      <c r="EH674" s="167"/>
      <c r="EI674" s="193"/>
      <c r="EJ674" s="24" t="str">
        <f>IF(EH674&gt;0,WORKDAY(EE674,10),"-")</f>
        <v>-</v>
      </c>
      <c r="EK674" s="24" t="str">
        <f>IF(EH674&gt;0,WORKDAY(EF674,10),"-")</f>
        <v>-</v>
      </c>
      <c r="EL674" s="167"/>
      <c r="EM674" s="167"/>
      <c r="EN674" s="24" t="str">
        <f>IF(EM674&gt;0,WORKDAY(EJ674,10),"-")</f>
        <v>-</v>
      </c>
      <c r="EO674" s="24" t="str">
        <f>IF(EM674&gt;0,WORKDAY(EK674,10),"-")</f>
        <v>-</v>
      </c>
      <c r="EP674" s="167"/>
      <c r="EQ674" s="167"/>
      <c r="ER674" s="193"/>
      <c r="ES674" s="193"/>
      <c r="ET674" s="193"/>
      <c r="EU674" s="193"/>
      <c r="EV674" s="193"/>
      <c r="EW674" s="24"/>
      <c r="EX674" s="24"/>
      <c r="EY674" s="167"/>
      <c r="EZ674" s="167"/>
      <c r="FA674" s="193"/>
      <c r="FB674" s="24">
        <v>44255</v>
      </c>
      <c r="FC674" s="24">
        <f ca="1">IF(BK674&gt;0,IF(DC674&gt;0,WORKDAY(DB674,20),IF(CT674&gt;0,WORKDAY(CS674,30),IF(CO674&gt;0,WORKDAY(CN674,40),FB674))),"-")</f>
        <v>44255</v>
      </c>
      <c r="FD674" s="167"/>
      <c r="FE674" s="167"/>
      <c r="FF674" s="24" t="str">
        <f t="shared" ref="FF674:FF677" si="713">IF(FE674&gt;0,WORKDAY(FB674,10),"-")</f>
        <v>-</v>
      </c>
      <c r="FG674" s="24" t="str">
        <f t="shared" ref="FG674:FG677" si="714">IF(FE674&gt;0,WORKDAY(FC674,10),"-")</f>
        <v>-</v>
      </c>
      <c r="FH674" s="167"/>
      <c r="FI674" s="167"/>
      <c r="FJ674" s="196"/>
      <c r="FK674" s="24"/>
      <c r="FL674" s="24">
        <f t="shared" ref="FL674:FL677" si="715">FK674</f>
        <v>0</v>
      </c>
      <c r="FM674" s="167"/>
      <c r="FN674" s="167"/>
      <c r="FO674" s="24" t="str">
        <f t="shared" ref="FO674:FO677" si="716">IF(FN674&gt;0,WORKDAY(FK674,10),"-")</f>
        <v>-</v>
      </c>
      <c r="FP674" s="24" t="str">
        <f t="shared" ref="FP674:FP677" si="717">IF(FN674&gt;0,WORKDAY(FL674,10),"-")</f>
        <v>-</v>
      </c>
      <c r="FQ674" s="167"/>
      <c r="FR674" s="167"/>
      <c r="FS674" s="193"/>
      <c r="FT674" s="24"/>
      <c r="FU674" s="24">
        <f t="shared" ref="FU674:FU677" si="718">FT674</f>
        <v>0</v>
      </c>
      <c r="FV674" s="167"/>
      <c r="FW674" s="167"/>
      <c r="FX674" s="24" t="str">
        <f t="shared" ref="FX674:FX677" si="719">IF(FW674&gt;0,WORKDAY(FT674,10),"-")</f>
        <v>-</v>
      </c>
      <c r="FY674" s="24" t="str">
        <f t="shared" ref="FY674:FY677" si="720">IF(FW674&gt;0,WORKDAY(FU674,10),"-")</f>
        <v>-</v>
      </c>
      <c r="FZ674" s="167"/>
      <c r="GA674" s="167"/>
      <c r="GB674" s="193"/>
      <c r="GC674" s="193"/>
      <c r="GD674" s="193"/>
      <c r="GE674" s="193"/>
      <c r="GF674" s="193"/>
      <c r="GG674" s="193"/>
      <c r="GH674" s="193"/>
      <c r="GI674" s="193"/>
      <c r="GJ674" s="193"/>
      <c r="GK674" s="193"/>
      <c r="GL674" s="193"/>
      <c r="GM674" s="193"/>
      <c r="GN674" s="193"/>
      <c r="GO674" s="193"/>
      <c r="GP674" s="193"/>
      <c r="GQ674" s="193"/>
      <c r="GR674" s="193"/>
      <c r="GS674" s="193"/>
      <c r="GT674" s="193"/>
      <c r="GU674" s="193"/>
      <c r="GV674" s="193"/>
      <c r="GW674" s="193"/>
      <c r="GX674" s="193"/>
      <c r="GY674" s="193"/>
      <c r="GZ674" s="193"/>
      <c r="HA674" s="193"/>
      <c r="HB674" s="193"/>
      <c r="HC674" s="193"/>
      <c r="HD674" s="196">
        <f ca="1">IF(AZ674="аннулирован / VOID",0,IF(BK674&gt;0,1,0))</f>
        <v>1</v>
      </c>
      <c r="HE674" s="25">
        <f>IF(FQ674&gt;43101,(HD674/$HD$877)*$FQ$13,IF(FM674&gt;43101,(HD674/$HD$877)*$FM$13,IF(FH674&gt;43101,(HD674/$HD$877)*$FH$13,IF(FD674&gt;43101,(HD674/$HD$877)*$FD$13,IF(EP674&gt;43101,(HD674/$HD$877)*$EP$13,IF(EL674&gt;43101,(HD674/$HD$877)*$EL$13,IF(FM674&gt;43101,(EG674/$HD$877)*$EG$13,IF(EC674&gt;43101,(HD674/$HD$877)*$EC$13,IF(DX674&gt;43101,(HD674/$HD$877)*$DX$13,IF(DT674&gt;43101,(HD674/$HD$877)*$DT$13,IF(DO674&gt;43101,(HD674/$HD$877)*$DO$13,IF(DK674&gt;43101,(HD674/$HD$877)*$DK$13,IF(DF674&gt;43101,(HD674/$HD$877)*$DF$13,IF(DB674&gt;43101,(HD674/$HD$877)*$DB$13,IF(CW674&gt;43101,(HD674/$HD$877)*$CW$13,IF(CS674&gt;43101,(HD674/$HD$877)*$CS$13,IF(CN674&gt;43101,(HD674/$HD$877)*$CN$13,IF(BL674&gt;43101,(HD674/$HD$877)*$BL$13,0))))))))))))))))))</f>
        <v>0</v>
      </c>
      <c r="HF674" s="25">
        <f ca="1">IF(BK674&gt;43101,HD674/$HD$877,0)</f>
        <v>1.5197568389057751E-3</v>
      </c>
      <c r="HG674" s="25">
        <f>IF(FQ674&gt;43101,(HD674/$HD$878)*$FQ$13,IF(FM674&gt;43101,(HD674/$HD$878)*$FM$13,IF(FH674&gt;43101,(HD674/$HD$878)*$FH$13,IF(FD674&gt;43101,(HD674/$HD$878)*$FD$13,IF(EP674&gt;43101,(HD674/$HD$878)*$EP$13,IF(EL674&gt;43101,(HD674/$HD$878)*$EL$13,IF(EG674&gt;43101,(HD674/$HD$878)*$EG$13,IF(EC674&gt;43101,(HD674/$HD$878)*$EC$13,IF(DX674&gt;43101,(HD674/$HD$878)*$DX$13,IF(DT674&gt;43101,(HD674/$HD$878)*$DT$13,IF(DO674&gt;43101,(HD674/$HD$878)*$DO$13,IF(DK674&gt;43101,(HD674/$HD$878)*$DK$13,IF(DF674&gt;43101,(HD674/$HD$878)*$DF$13,IF(DB674&gt;43101,(HD674/$HD$878)*$DB$13,IF(CW674&gt;43101,(HD674/$HD$878)*$CW$13,IF(CS674&gt;43101,(HD674/$HD$878)*$CS$13,IF(CN674&gt;43101,(HD674/$HD$878)*$CN$13,IF(BL674&gt;43101,(HD674/$HD$878)*$BL$13,0))))))))))))))))))</f>
        <v>0</v>
      </c>
      <c r="HH674" s="25">
        <f ca="1">IF(BK674&gt;43101,HD674/$HD$878,0)</f>
        <v>2.012072434607646E-3</v>
      </c>
      <c r="HI674" s="25"/>
      <c r="HJ674" s="25"/>
      <c r="HK674" s="167"/>
      <c r="HL674" s="24" t="str">
        <f ca="1">IF(BK674&gt;0,IF(DC674&gt;0,DB674,IF(CT674&gt;0,CS674,IF(BM674&gt;0,BL674,"-"))),"-")</f>
        <v>-</v>
      </c>
      <c r="HM674" s="24">
        <f ca="1">IF(HL674&gt;0,WORKDAY(HI674,10),"-")</f>
        <v>13</v>
      </c>
      <c r="HN674" s="24">
        <f ca="1">IF(HL674&gt;0,WORKDAY(HJ674,10),"-")</f>
        <v>13</v>
      </c>
      <c r="HO674" s="134" t="str">
        <f t="shared" si="696"/>
        <v>не выгружено A1</v>
      </c>
      <c r="HP674" s="134" t="str">
        <f t="shared" si="697"/>
        <v>не выгружено 00</v>
      </c>
      <c r="HQ674" s="137" t="str">
        <f t="shared" si="698"/>
        <v>не выгружено A1</v>
      </c>
      <c r="HR674" s="137" t="str">
        <f t="shared" si="699"/>
        <v>не выгружено A1</v>
      </c>
      <c r="HS674" s="137" t="b">
        <f t="shared" si="700"/>
        <v>0</v>
      </c>
      <c r="HT674" s="137" t="str">
        <f t="shared" si="701"/>
        <v>не выгружено A1</v>
      </c>
      <c r="HU674" s="137" t="str">
        <f t="shared" si="702"/>
        <v>не выгружено A1</v>
      </c>
      <c r="HV674" s="186" t="str">
        <f t="shared" si="703"/>
        <v>не выгружено A1</v>
      </c>
      <c r="HW674" s="223" t="str">
        <f t="shared" si="704"/>
        <v>не выгружено A1</v>
      </c>
      <c r="HX674" s="186" t="str">
        <f t="shared" si="705"/>
        <v>не выгружено A1</v>
      </c>
      <c r="HZ674" s="137" t="str">
        <f t="shared" si="706"/>
        <v>не выгружено</v>
      </c>
      <c r="IA674" s="137" t="str">
        <f t="shared" si="707"/>
        <v>A1</v>
      </c>
      <c r="IB674" s="137" t="str">
        <f t="shared" si="708"/>
        <v>не выгружено</v>
      </c>
      <c r="IC674" s="137" t="str">
        <f t="shared" si="709"/>
        <v>A1</v>
      </c>
      <c r="ID674" s="137" t="str">
        <f t="shared" si="710"/>
        <v>A1</v>
      </c>
      <c r="IE674" s="142" t="str">
        <f t="shared" si="711"/>
        <v>выгрузить A1</v>
      </c>
      <c r="IF674" s="137" t="s">
        <v>705</v>
      </c>
      <c r="IG674" s="134">
        <v>1</v>
      </c>
      <c r="IH674" s="24"/>
      <c r="II674" s="24"/>
      <c r="IJ674" s="167"/>
      <c r="IK674" s="167"/>
      <c r="IL674" s="24" t="str">
        <f>IF(IK674&gt;0,WORKDAY(IH674,10),"-")</f>
        <v>-</v>
      </c>
      <c r="IM674" s="24" t="str">
        <f>IF(IK674&gt;0,WORKDAY(II674,10),"-")</f>
        <v>-</v>
      </c>
      <c r="IN674" s="167"/>
      <c r="IO674" s="167"/>
      <c r="IP674" s="193"/>
      <c r="IQ674" s="193"/>
      <c r="IR674" s="196">
        <f t="shared" ca="1" si="679"/>
        <v>1</v>
      </c>
      <c r="IS674" s="25" t="e">
        <f ca="1">IF(HU674&gt;43101,(IR674/$IR$1783)*#REF!,IF(HQ674&gt;43101,(IR674/$IR$1783)*#REF!,IF(#REF!&gt;43101,(IR674/$IR$1783)*#REF!,IF(HK674&gt;43101,(IR674/$IR$1783)*$HK$13,IF(FW674&gt;43101,(IR674/$IR$1783)*$FW$13,IF(FS674&gt;43101,(IR674/$IR$1783)*$FS$13,IF(HQ674&gt;43101,(FN674/$IR$1783)*$FN$13,IF(FJ674&gt;43101,(IR674/$IR$1783)*$FJ$13,IF(FE674&gt;43101,(IR674/$IR$1783)*$FE$13,IF(ER674&gt;43101,(IR674/$IR$1783)*$ER$13,IF(EM674&gt;43101,(IR674/$IR$1783)*$EM$13,IF(EI674&gt;43101,(IR674/$IR$1783)*$EI$13,IF(ED674&gt;43101,(IR674/$IR$1783)*$ED$13,IF(DZ674&gt;43101,(IR674/$IR$1783)*$DZ$13,IF(DU674&gt;43101,(IR674/$IR$1783)*$DU$13,IF(DQ674&gt;43101,(IR674/$IR$1783)*$DQ$13,IF(DL674&gt;43101,(IR674/$IR$1783)*$DL$13,IF(BL674&gt;43101,(IR674/$IR$1783)*$BL$13,0))))))))))))))))))</f>
        <v>#DIV/0!</v>
      </c>
      <c r="IT674" s="25" t="e">
        <f t="shared" ca="1" si="680"/>
        <v>#DIV/0!</v>
      </c>
      <c r="IU674" s="25" t="e">
        <f ca="1">IF(HU674&gt;43101,(IR674/$IR$1784)*#REF!,IF(HQ674&gt;43101,(IR674/$IR$1784)*#REF!,IF(#REF!&gt;43101,(IR674/$IR$1784)*#REF!,IF(HK674&gt;43101,(IR674/$IR$1784)*$HK$13,IF(FW674&gt;43101,(IR674/$IR$1784)*$FW$13,IF(FS674&gt;43101,(IR674/$IR$1784)*$FS$13,IF(FN674&gt;43101,(IR674/$IR$1784)*$FN$13,IF(FJ674&gt;43101,(IR674/$IR$1784)*$FJ$13,IF(FE674&gt;43101,(IR674/$IR$1784)*$FE$13,IF(ER674&gt;43101,(IR674/$IR$1784)*$ER$13,IF(EM674&gt;43101,(IR674/$IR$1784)*$EM$13,IF(EI674&gt;43101,(IR674/$IR$1784)*$EI$13,IF(ED674&gt;43101,(IR674/$IR$1784)*$ED$13,IF(DZ674&gt;43101,(IR674/$IR$1784)*$DZ$13,IF(DU674&gt;43101,(IR674/$IR$1784)*$DU$13,IF(DQ674&gt;43101,(IR674/$IR$1784)*$DQ$13,IF(DL674&gt;43101,(IR674/$IR$1784)*$DL$13,IF(BL674&gt;43101,(IR674/$IR$1784)*$BL$13,0))))))))))))))))))</f>
        <v>#DIV/0!</v>
      </c>
      <c r="IV674" s="25" t="e">
        <f t="shared" ca="1" si="681"/>
        <v>#DIV/0!</v>
      </c>
      <c r="IW674" s="25"/>
      <c r="IX674" s="25"/>
      <c r="IY674" s="224"/>
      <c r="IZ674" s="167" t="str">
        <f t="shared" ca="1" si="682"/>
        <v>rev. 00</v>
      </c>
      <c r="JA674" s="24" t="str">
        <f t="shared" si="683"/>
        <v>A1</v>
      </c>
      <c r="JB674" s="112" t="str">
        <f t="shared" si="684"/>
        <v>00</v>
      </c>
      <c r="JC674" s="225"/>
      <c r="JD674" s="225" t="str">
        <f t="shared" si="685"/>
        <v>не выгружено</v>
      </c>
      <c r="JE674" s="225" t="str">
        <f t="shared" si="686"/>
        <v>выгружено</v>
      </c>
      <c r="JF674" s="226">
        <v>1</v>
      </c>
    </row>
    <row r="675" spans="1:332" s="115" customFormat="1" ht="42.75" hidden="1" customHeight="1">
      <c r="A675" s="6"/>
      <c r="B675" s="19" t="s">
        <v>156</v>
      </c>
      <c r="C675" s="19" t="s">
        <v>157</v>
      </c>
      <c r="D675" s="167"/>
      <c r="E675" s="167"/>
      <c r="F675" s="167"/>
      <c r="G675" s="167"/>
      <c r="H675" s="167" t="s">
        <v>727</v>
      </c>
      <c r="I675" s="167" t="s">
        <v>736</v>
      </c>
      <c r="J675" s="167"/>
      <c r="K675" s="167"/>
      <c r="L675" s="167"/>
      <c r="M675" s="167"/>
      <c r="N675" s="167"/>
      <c r="O675" s="167"/>
      <c r="P675" s="167"/>
      <c r="Q675" s="167"/>
      <c r="R675" s="167" t="s">
        <v>206</v>
      </c>
      <c r="S675" s="167" t="s">
        <v>360</v>
      </c>
      <c r="T675" s="167" t="s">
        <v>361</v>
      </c>
      <c r="U675" s="167" t="s">
        <v>158</v>
      </c>
      <c r="V675" s="167"/>
      <c r="W675" s="19"/>
      <c r="X675" s="19"/>
      <c r="Y675" s="19"/>
      <c r="Z675" s="19"/>
      <c r="AA675" s="19"/>
      <c r="AB675" s="19"/>
      <c r="AC675" s="19"/>
      <c r="AD675" s="167"/>
      <c r="AE675" s="19">
        <v>4</v>
      </c>
      <c r="AF675" s="19" t="s">
        <v>194</v>
      </c>
      <c r="AG675" s="19" t="s">
        <v>165</v>
      </c>
      <c r="AH675" s="19" t="s">
        <v>156</v>
      </c>
      <c r="AI675" s="19" t="s">
        <v>192</v>
      </c>
      <c r="AJ675" s="167"/>
      <c r="AK675" s="167"/>
      <c r="AL675" s="167" t="s">
        <v>120</v>
      </c>
      <c r="AM675" s="167"/>
      <c r="AN675" s="167" t="s">
        <v>168</v>
      </c>
      <c r="AO675" s="167" t="str">
        <f>CONCATENATE("0055-",B675,"-",C675,"-","4",".",AE675,".",AF675,".",AG675,".",AH675,"-",AL675,".",AN675,"-",AI675)</f>
        <v>0055-CPC-GA1-4.4.0.00.CPC-ATH1.SP-0002</v>
      </c>
      <c r="AP675" s="167" t="str">
        <f>CONCATENATE("0055-",B675,"-",C675,"-","4",".",AE675,".",AF675,".",AG675,".",AH675,"-",AL675,"-",AN675,"-",AI675,"_",BD675,"_",U675)</f>
        <v>0055-CPC-GA1-4.4.0.00.CPC-ATH1-SP-0002_-_ER</v>
      </c>
      <c r="AQ675" s="13" t="s">
        <v>327</v>
      </c>
      <c r="AR675" s="13" t="s">
        <v>332</v>
      </c>
      <c r="AS675" s="13"/>
      <c r="AT675" s="13"/>
      <c r="AU675" s="13" t="s">
        <v>319</v>
      </c>
      <c r="AV675" s="13" t="s">
        <v>334</v>
      </c>
      <c r="AW675" s="13" t="str">
        <f>CONCATENATE(AQ675," ",AS675,CHAR(10),W675,CHAR(10),AU675)</f>
        <v>Operator console 
List of elements</v>
      </c>
      <c r="AX675" s="13" t="str">
        <f>CONCATENATE(AR675," ",AT675,CHAR(10),W675,CHAR(10),AV675)</f>
        <v>Пульт оператора 
Перечень элементов</v>
      </c>
      <c r="AY675" s="167"/>
      <c r="AZ675" s="167" t="s">
        <v>490</v>
      </c>
      <c r="BA675" s="167" t="s">
        <v>489</v>
      </c>
      <c r="BB675" s="167" t="str">
        <f>IF(FW675&gt;0,"02",IF(FN675&gt;0,"01",IF(FE675&gt;0,"00",IF(EM675&gt;0,"G1",IF(ED675&gt;0,"F1",IF(DU675&gt;0,"E1",IF(DL675&gt;0,"D1",IF(DC675&gt;0,"C1",IF(CT675&gt;0,"B1",IF(BM675&gt;0,"A1","-"))))))))))</f>
        <v>-</v>
      </c>
      <c r="BC675" s="167" t="str">
        <f t="shared" si="712"/>
        <v>-</v>
      </c>
      <c r="BD675" s="167" t="str">
        <f>BB675</f>
        <v>-</v>
      </c>
      <c r="BE675" s="167"/>
      <c r="BF675" s="167"/>
      <c r="BG675" s="12"/>
      <c r="BH675" s="167"/>
      <c r="BI675" s="167"/>
      <c r="BJ675" s="193">
        <f>FB675-(28+15)</f>
        <v>44212</v>
      </c>
      <c r="BK675" s="193">
        <f ca="1">IF(BM675&gt;0,BL675,IF(BJ675&lt;TODAY(),WORKDAY(TODAY(),10),BJ675))</f>
        <v>44294</v>
      </c>
      <c r="BL675" s="193"/>
      <c r="BM675" s="167"/>
      <c r="BN675" s="167"/>
      <c r="BO675" s="167"/>
      <c r="BP675" s="167"/>
      <c r="BQ675" s="167"/>
      <c r="BR675" s="167"/>
      <c r="BS675" s="167"/>
      <c r="BT675" s="167"/>
      <c r="BU675" s="167"/>
      <c r="BV675" s="167"/>
      <c r="BW675" s="167"/>
      <c r="BX675" s="167"/>
      <c r="BY675" s="167"/>
      <c r="BZ675" s="167"/>
      <c r="CA675" s="167"/>
      <c r="CB675" s="167"/>
      <c r="CC675" s="167"/>
      <c r="CD675" s="167"/>
      <c r="CE675" s="167"/>
      <c r="CF675" s="167"/>
      <c r="CG675" s="167"/>
      <c r="CH675" s="167"/>
      <c r="CI675" s="167"/>
      <c r="CJ675" s="167"/>
      <c r="CK675" s="167"/>
      <c r="CL675" s="24">
        <f>WORKDAY(BJ675,20)</f>
        <v>44239</v>
      </c>
      <c r="CM675" s="24" t="str">
        <f>IF(BM675&gt;0,WORKDAY(BK675,10),"-")</f>
        <v>-</v>
      </c>
      <c r="CN675" s="193"/>
      <c r="CO675" s="117"/>
      <c r="CP675" s="196">
        <v>2</v>
      </c>
      <c r="CQ675" s="24">
        <f>WORKDAY(CL675,10)</f>
        <v>44253</v>
      </c>
      <c r="CR675" s="24" t="str">
        <f>IF(CO675&gt;0,WORKDAY(CM675,10),"-")</f>
        <v>-</v>
      </c>
      <c r="CS675" s="193"/>
      <c r="CT675" s="167"/>
      <c r="CU675" s="24" t="str">
        <f>IF(CT675&gt;0,WORKDAY(CQ675,10),"-")</f>
        <v>-</v>
      </c>
      <c r="CV675" s="24" t="str">
        <f>IF(CT675&gt;0,WORKDAY(CR675,10),"-")</f>
        <v>-</v>
      </c>
      <c r="CW675" s="193"/>
      <c r="CX675" s="167"/>
      <c r="CY675" s="196"/>
      <c r="CZ675" s="24" t="str">
        <f>IF(CX675&gt;0,WORKDAY(CU675,10),"-")</f>
        <v>-</v>
      </c>
      <c r="DA675" s="24" t="str">
        <f>IF(CX675&gt;0,WORKDAY(CV675,10),"-")</f>
        <v>-</v>
      </c>
      <c r="DB675" s="24"/>
      <c r="DC675" s="167"/>
      <c r="DD675" s="24" t="str">
        <f>IF(DC675&gt;0,WORKDAY(CZ675,10),"-")</f>
        <v>-</v>
      </c>
      <c r="DE675" s="24" t="str">
        <f>IF(DC675&gt;0,WORKDAY(DA675,10),"-")</f>
        <v>-</v>
      </c>
      <c r="DF675" s="167"/>
      <c r="DG675" s="167"/>
      <c r="DH675" s="193"/>
      <c r="DI675" s="24" t="str">
        <f>IF(DG675&gt;0,WORKDAY(DD675,10),"-")</f>
        <v>-</v>
      </c>
      <c r="DJ675" s="24" t="str">
        <f>IF(DG675&gt;0,WORKDAY(DE675,10),"-")</f>
        <v>-</v>
      </c>
      <c r="DK675" s="167"/>
      <c r="DL675" s="167"/>
      <c r="DM675" s="24" t="str">
        <f>IF(DL675&gt;0,WORKDAY(DI675,10),"-")</f>
        <v>-</v>
      </c>
      <c r="DN675" s="24" t="str">
        <f>IF(DL675&gt;0,WORKDAY(DJ675,10),"-")</f>
        <v>-</v>
      </c>
      <c r="DO675" s="167"/>
      <c r="DP675" s="167"/>
      <c r="DQ675" s="193"/>
      <c r="DR675" s="24" t="str">
        <f>IF(DP675&gt;0,WORKDAY(DM675,10),"-")</f>
        <v>-</v>
      </c>
      <c r="DS675" s="24" t="str">
        <f>IF(DP675&gt;0,WORKDAY(DN675,10),"-")</f>
        <v>-</v>
      </c>
      <c r="DT675" s="167"/>
      <c r="DU675" s="167"/>
      <c r="DV675" s="24" t="str">
        <f>IF(DU675&gt;0,WORKDAY(DR675,10),"-")</f>
        <v>-</v>
      </c>
      <c r="DW675" s="24" t="str">
        <f>IF(DU675&gt;0,WORKDAY(DS675,10),"-")</f>
        <v>-</v>
      </c>
      <c r="DX675" s="167"/>
      <c r="DY675" s="167"/>
      <c r="DZ675" s="193"/>
      <c r="EA675" s="24" t="str">
        <f>IF(DY675&gt;0,WORKDAY(DV675,10),"-")</f>
        <v>-</v>
      </c>
      <c r="EB675" s="24" t="str">
        <f>IF(DY675&gt;0,WORKDAY(DW675,10),"-")</f>
        <v>-</v>
      </c>
      <c r="EC675" s="167"/>
      <c r="ED675" s="167"/>
      <c r="EE675" s="24" t="str">
        <f>IF(ED675&gt;0,WORKDAY(EA675,10),"-")</f>
        <v>-</v>
      </c>
      <c r="EF675" s="24" t="str">
        <f>IF(ED675&gt;0,WORKDAY(EB675,10),"-")</f>
        <v>-</v>
      </c>
      <c r="EG675" s="167"/>
      <c r="EH675" s="167"/>
      <c r="EI675" s="193"/>
      <c r="EJ675" s="24" t="str">
        <f>IF(EH675&gt;0,WORKDAY(EE675,10),"-")</f>
        <v>-</v>
      </c>
      <c r="EK675" s="24" t="str">
        <f>IF(EH675&gt;0,WORKDAY(EF675,10),"-")</f>
        <v>-</v>
      </c>
      <c r="EL675" s="167"/>
      <c r="EM675" s="167"/>
      <c r="EN675" s="24" t="str">
        <f>IF(EM675&gt;0,WORKDAY(EJ675,10),"-")</f>
        <v>-</v>
      </c>
      <c r="EO675" s="24" t="str">
        <f>IF(EM675&gt;0,WORKDAY(EK675,10),"-")</f>
        <v>-</v>
      </c>
      <c r="EP675" s="167"/>
      <c r="EQ675" s="167"/>
      <c r="ER675" s="193"/>
      <c r="ES675" s="193"/>
      <c r="ET675" s="193"/>
      <c r="EU675" s="193"/>
      <c r="EV675" s="193"/>
      <c r="EW675" s="24"/>
      <c r="EX675" s="24"/>
      <c r="EY675" s="167"/>
      <c r="EZ675" s="167"/>
      <c r="FA675" s="193"/>
      <c r="FB675" s="24">
        <v>44255</v>
      </c>
      <c r="FC675" s="24">
        <f ca="1">IF(BK675&gt;0,IF(DC675&gt;0,WORKDAY(DB675,20),IF(CT675&gt;0,WORKDAY(CS675,30),IF(CO675&gt;0,WORKDAY(CN675,40),FB675))),"-")</f>
        <v>44255</v>
      </c>
      <c r="FD675" s="167"/>
      <c r="FE675" s="167"/>
      <c r="FF675" s="24" t="str">
        <f t="shared" si="713"/>
        <v>-</v>
      </c>
      <c r="FG675" s="24" t="str">
        <f t="shared" si="714"/>
        <v>-</v>
      </c>
      <c r="FH675" s="167"/>
      <c r="FI675" s="167"/>
      <c r="FJ675" s="196"/>
      <c r="FK675" s="24"/>
      <c r="FL675" s="24">
        <f t="shared" si="715"/>
        <v>0</v>
      </c>
      <c r="FM675" s="167"/>
      <c r="FN675" s="167"/>
      <c r="FO675" s="24" t="str">
        <f t="shared" si="716"/>
        <v>-</v>
      </c>
      <c r="FP675" s="24" t="str">
        <f t="shared" si="717"/>
        <v>-</v>
      </c>
      <c r="FQ675" s="167"/>
      <c r="FR675" s="167"/>
      <c r="FS675" s="193"/>
      <c r="FT675" s="24"/>
      <c r="FU675" s="24">
        <f t="shared" si="718"/>
        <v>0</v>
      </c>
      <c r="FV675" s="167"/>
      <c r="FW675" s="167"/>
      <c r="FX675" s="24" t="str">
        <f t="shared" si="719"/>
        <v>-</v>
      </c>
      <c r="FY675" s="24" t="str">
        <f t="shared" si="720"/>
        <v>-</v>
      </c>
      <c r="FZ675" s="167"/>
      <c r="GA675" s="167"/>
      <c r="GB675" s="193"/>
      <c r="GC675" s="193"/>
      <c r="GD675" s="193"/>
      <c r="GE675" s="193"/>
      <c r="GF675" s="193"/>
      <c r="GG675" s="193"/>
      <c r="GH675" s="193"/>
      <c r="GI675" s="193"/>
      <c r="GJ675" s="193"/>
      <c r="GK675" s="193"/>
      <c r="GL675" s="193"/>
      <c r="GM675" s="193"/>
      <c r="GN675" s="193"/>
      <c r="GO675" s="193"/>
      <c r="GP675" s="193"/>
      <c r="GQ675" s="193"/>
      <c r="GR675" s="193"/>
      <c r="GS675" s="193"/>
      <c r="GT675" s="193"/>
      <c r="GU675" s="193"/>
      <c r="GV675" s="193"/>
      <c r="GW675" s="193"/>
      <c r="GX675" s="193"/>
      <c r="GY675" s="193"/>
      <c r="GZ675" s="193"/>
      <c r="HA675" s="193"/>
      <c r="HB675" s="193"/>
      <c r="HC675" s="193"/>
      <c r="HD675" s="196">
        <f ca="1">IF(AZ675="аннулирован / VOID",0,IF(BK675&gt;0,1,0))</f>
        <v>1</v>
      </c>
      <c r="HE675" s="25">
        <f>IF(FQ675&gt;43101,(HD675/$HD$877)*$FQ$13,IF(FM675&gt;43101,(HD675/$HD$877)*$FM$13,IF(FH675&gt;43101,(HD675/$HD$877)*$FH$13,IF(FD675&gt;43101,(HD675/$HD$877)*$FD$13,IF(EP675&gt;43101,(HD675/$HD$877)*$EP$13,IF(EL675&gt;43101,(HD675/$HD$877)*$EL$13,IF(FM675&gt;43101,(EG675/$HD$877)*$EG$13,IF(EC675&gt;43101,(HD675/$HD$877)*$EC$13,IF(DX675&gt;43101,(HD675/$HD$877)*$DX$13,IF(DT675&gt;43101,(HD675/$HD$877)*$DT$13,IF(DO675&gt;43101,(HD675/$HD$877)*$DO$13,IF(DK675&gt;43101,(HD675/$HD$877)*$DK$13,IF(DF675&gt;43101,(HD675/$HD$877)*$DF$13,IF(DB675&gt;43101,(HD675/$HD$877)*$DB$13,IF(CW675&gt;43101,(HD675/$HD$877)*$CW$13,IF(CS675&gt;43101,(HD675/$HD$877)*$CS$13,IF(CN675&gt;43101,(HD675/$HD$877)*$CN$13,IF(BL675&gt;43101,(HD675/$HD$877)*$BL$13,0))))))))))))))))))</f>
        <v>0</v>
      </c>
      <c r="HF675" s="25">
        <f ca="1">IF(BK675&gt;43101,HD675/$HD$877,0)</f>
        <v>1.5197568389057751E-3</v>
      </c>
      <c r="HG675" s="25">
        <f>IF(FQ675&gt;43101,(HD675/$HD$878)*$FQ$13,IF(FM675&gt;43101,(HD675/$HD$878)*$FM$13,IF(FH675&gt;43101,(HD675/$HD$878)*$FH$13,IF(FD675&gt;43101,(HD675/$HD$878)*$FD$13,IF(EP675&gt;43101,(HD675/$HD$878)*$EP$13,IF(EL675&gt;43101,(HD675/$HD$878)*$EL$13,IF(EG675&gt;43101,(HD675/$HD$878)*$EG$13,IF(EC675&gt;43101,(HD675/$HD$878)*$EC$13,IF(DX675&gt;43101,(HD675/$HD$878)*$DX$13,IF(DT675&gt;43101,(HD675/$HD$878)*$DT$13,IF(DO675&gt;43101,(HD675/$HD$878)*$DO$13,IF(DK675&gt;43101,(HD675/$HD$878)*$DK$13,IF(DF675&gt;43101,(HD675/$HD$878)*$DF$13,IF(DB675&gt;43101,(HD675/$HD$878)*$DB$13,IF(CW675&gt;43101,(HD675/$HD$878)*$CW$13,IF(CS675&gt;43101,(HD675/$HD$878)*$CS$13,IF(CN675&gt;43101,(HD675/$HD$878)*$CN$13,IF(BL675&gt;43101,(HD675/$HD$878)*$BL$13,0))))))))))))))))))</f>
        <v>0</v>
      </c>
      <c r="HH675" s="25">
        <f ca="1">IF(BK675&gt;43101,HD675/$HD$878,0)</f>
        <v>2.012072434607646E-3</v>
      </c>
      <c r="HI675" s="25"/>
      <c r="HJ675" s="25"/>
      <c r="HK675" s="167"/>
      <c r="HL675" s="24" t="str">
        <f ca="1">IF(BK675&gt;0,IF(DC675&gt;0,DB675,IF(CT675&gt;0,CS675,IF(BM675&gt;0,BL675,"-"))),"-")</f>
        <v>-</v>
      </c>
      <c r="HM675" s="24">
        <f ca="1">IF(HL675&gt;0,WORKDAY(HI675,10),"-")</f>
        <v>13</v>
      </c>
      <c r="HN675" s="24">
        <f ca="1">IF(HL675&gt;0,WORKDAY(HJ675,10),"-")</f>
        <v>13</v>
      </c>
      <c r="HO675" s="134" t="str">
        <f t="shared" si="696"/>
        <v>не выгружено A1</v>
      </c>
      <c r="HP675" s="134" t="str">
        <f t="shared" si="697"/>
        <v>не выгружено 00</v>
      </c>
      <c r="HQ675" s="137" t="str">
        <f t="shared" si="698"/>
        <v>не выгружено A1</v>
      </c>
      <c r="HR675" s="137" t="str">
        <f t="shared" si="699"/>
        <v>не выгружено A1</v>
      </c>
      <c r="HS675" s="137" t="b">
        <f t="shared" si="700"/>
        <v>0</v>
      </c>
      <c r="HT675" s="137" t="str">
        <f t="shared" si="701"/>
        <v>не выгружено A1</v>
      </c>
      <c r="HU675" s="137" t="str">
        <f t="shared" si="702"/>
        <v>не выгружено A1</v>
      </c>
      <c r="HV675" s="186" t="str">
        <f t="shared" si="703"/>
        <v>не выгружено A1</v>
      </c>
      <c r="HW675" s="223" t="str">
        <f t="shared" si="704"/>
        <v>не выгружено A1</v>
      </c>
      <c r="HX675" s="186" t="str">
        <f t="shared" si="705"/>
        <v>не выгружено A1</v>
      </c>
      <c r="HZ675" s="137" t="str">
        <f t="shared" si="706"/>
        <v>не выгружено</v>
      </c>
      <c r="IA675" s="137" t="str">
        <f t="shared" si="707"/>
        <v>A1</v>
      </c>
      <c r="IB675" s="137" t="str">
        <f t="shared" si="708"/>
        <v>не выгружено</v>
      </c>
      <c r="IC675" s="137" t="str">
        <f t="shared" si="709"/>
        <v>A1</v>
      </c>
      <c r="ID675" s="137" t="str">
        <f t="shared" si="710"/>
        <v>A1</v>
      </c>
      <c r="IE675" s="142" t="str">
        <f t="shared" si="711"/>
        <v>выгрузить A1</v>
      </c>
      <c r="IF675" s="137" t="s">
        <v>705</v>
      </c>
      <c r="IG675" s="134">
        <v>1</v>
      </c>
      <c r="IH675" s="24"/>
      <c r="II675" s="24"/>
      <c r="IJ675" s="167"/>
      <c r="IK675" s="167"/>
      <c r="IL675" s="24" t="str">
        <f>IF(IK675&gt;0,WORKDAY(IH675,10),"-")</f>
        <v>-</v>
      </c>
      <c r="IM675" s="24" t="str">
        <f>IF(IK675&gt;0,WORKDAY(II675,10),"-")</f>
        <v>-</v>
      </c>
      <c r="IN675" s="167"/>
      <c r="IO675" s="167"/>
      <c r="IP675" s="193"/>
      <c r="IQ675" s="193"/>
      <c r="IR675" s="196">
        <f t="shared" ca="1" si="679"/>
        <v>1</v>
      </c>
      <c r="IS675" s="25" t="e">
        <f ca="1">IF(HU675&gt;43101,(IR675/$IR$1783)*#REF!,IF(HQ675&gt;43101,(IR675/$IR$1783)*#REF!,IF(#REF!&gt;43101,(IR675/$IR$1783)*#REF!,IF(HK675&gt;43101,(IR675/$IR$1783)*$HK$13,IF(FW675&gt;43101,(IR675/$IR$1783)*$FW$13,IF(FS675&gt;43101,(IR675/$IR$1783)*$FS$13,IF(HQ675&gt;43101,(FN675/$IR$1783)*$FN$13,IF(FJ675&gt;43101,(IR675/$IR$1783)*$FJ$13,IF(FE675&gt;43101,(IR675/$IR$1783)*$FE$13,IF(ER675&gt;43101,(IR675/$IR$1783)*$ER$13,IF(EM675&gt;43101,(IR675/$IR$1783)*$EM$13,IF(EI675&gt;43101,(IR675/$IR$1783)*$EI$13,IF(ED675&gt;43101,(IR675/$IR$1783)*$ED$13,IF(DZ675&gt;43101,(IR675/$IR$1783)*$DZ$13,IF(DU675&gt;43101,(IR675/$IR$1783)*$DU$13,IF(DQ675&gt;43101,(IR675/$IR$1783)*$DQ$13,IF(DL675&gt;43101,(IR675/$IR$1783)*$DL$13,IF(BL675&gt;43101,(IR675/$IR$1783)*$BL$13,0))))))))))))))))))</f>
        <v>#DIV/0!</v>
      </c>
      <c r="IT675" s="25" t="e">
        <f t="shared" ca="1" si="680"/>
        <v>#DIV/0!</v>
      </c>
      <c r="IU675" s="25" t="e">
        <f ca="1">IF(HU675&gt;43101,(IR675/$IR$1784)*#REF!,IF(HQ675&gt;43101,(IR675/$IR$1784)*#REF!,IF(#REF!&gt;43101,(IR675/$IR$1784)*#REF!,IF(HK675&gt;43101,(IR675/$IR$1784)*$HK$13,IF(FW675&gt;43101,(IR675/$IR$1784)*$FW$13,IF(FS675&gt;43101,(IR675/$IR$1784)*$FS$13,IF(FN675&gt;43101,(IR675/$IR$1784)*$FN$13,IF(FJ675&gt;43101,(IR675/$IR$1784)*$FJ$13,IF(FE675&gt;43101,(IR675/$IR$1784)*$FE$13,IF(ER675&gt;43101,(IR675/$IR$1784)*$ER$13,IF(EM675&gt;43101,(IR675/$IR$1784)*$EM$13,IF(EI675&gt;43101,(IR675/$IR$1784)*$EI$13,IF(ED675&gt;43101,(IR675/$IR$1784)*$ED$13,IF(DZ675&gt;43101,(IR675/$IR$1784)*$DZ$13,IF(DU675&gt;43101,(IR675/$IR$1784)*$DU$13,IF(DQ675&gt;43101,(IR675/$IR$1784)*$DQ$13,IF(DL675&gt;43101,(IR675/$IR$1784)*$DL$13,IF(BL675&gt;43101,(IR675/$IR$1784)*$BL$13,0))))))))))))))))))</f>
        <v>#DIV/0!</v>
      </c>
      <c r="IV675" s="25" t="e">
        <f t="shared" ca="1" si="681"/>
        <v>#DIV/0!</v>
      </c>
      <c r="IW675" s="25"/>
      <c r="IX675" s="25"/>
      <c r="IY675" s="224"/>
      <c r="IZ675" s="167" t="str">
        <f t="shared" ca="1" si="682"/>
        <v>rev. 00</v>
      </c>
      <c r="JA675" s="24" t="str">
        <f t="shared" si="683"/>
        <v>A1</v>
      </c>
      <c r="JB675" s="112" t="str">
        <f t="shared" si="684"/>
        <v>00</v>
      </c>
      <c r="JC675" s="225"/>
      <c r="JD675" s="225" t="str">
        <f t="shared" si="685"/>
        <v>не выгружено</v>
      </c>
      <c r="JE675" s="225" t="str">
        <f t="shared" si="686"/>
        <v>выгружено</v>
      </c>
      <c r="JF675" s="226">
        <v>1</v>
      </c>
    </row>
    <row r="676" spans="1:332" s="115" customFormat="1" ht="42.75" hidden="1" customHeight="1">
      <c r="A676" s="6"/>
      <c r="B676" s="19" t="s">
        <v>156</v>
      </c>
      <c r="C676" s="19" t="s">
        <v>157</v>
      </c>
      <c r="D676" s="167"/>
      <c r="E676" s="167"/>
      <c r="F676" s="167"/>
      <c r="G676" s="167"/>
      <c r="H676" s="167" t="s">
        <v>727</v>
      </c>
      <c r="I676" s="167" t="s">
        <v>736</v>
      </c>
      <c r="J676" s="167"/>
      <c r="K676" s="167"/>
      <c r="L676" s="167"/>
      <c r="M676" s="167"/>
      <c r="N676" s="167"/>
      <c r="O676" s="167"/>
      <c r="P676" s="167"/>
      <c r="Q676" s="167"/>
      <c r="R676" s="167" t="s">
        <v>206</v>
      </c>
      <c r="S676" s="167" t="s">
        <v>360</v>
      </c>
      <c r="T676" s="167" t="s">
        <v>361</v>
      </c>
      <c r="U676" s="167" t="s">
        <v>158</v>
      </c>
      <c r="V676" s="167"/>
      <c r="W676" s="19"/>
      <c r="X676" s="19"/>
      <c r="Y676" s="19"/>
      <c r="Z676" s="19"/>
      <c r="AA676" s="19"/>
      <c r="AB676" s="19"/>
      <c r="AC676" s="19"/>
      <c r="AD676" s="167"/>
      <c r="AE676" s="19">
        <v>4</v>
      </c>
      <c r="AF676" s="19" t="s">
        <v>194</v>
      </c>
      <c r="AG676" s="19" t="s">
        <v>165</v>
      </c>
      <c r="AH676" s="19" t="s">
        <v>156</v>
      </c>
      <c r="AI676" s="19" t="s">
        <v>192</v>
      </c>
      <c r="AJ676" s="167"/>
      <c r="AK676" s="167"/>
      <c r="AL676" s="167" t="s">
        <v>120</v>
      </c>
      <c r="AM676" s="167"/>
      <c r="AN676" s="167" t="s">
        <v>169</v>
      </c>
      <c r="AO676" s="167" t="str">
        <f>CONCATENATE("0055-",B676,"-",C676,"-","4",".",AE676,".",AF676,".",AG676,".",AH676,"-",AL676,".",AN676,"-",AI676)</f>
        <v>0055-CPC-GA1-4.4.0.00.CPC-ATH1.V0-0002</v>
      </c>
      <c r="AP676" s="167" t="str">
        <f>CONCATENATE("0055-",B676,"-",C676,"-","4",".",AE676,".",AF676,".",AG676,".",AH676,"-",AL676,"-",AN676,"-",AI676,"_",BD676,"_",U676)</f>
        <v>0055-CPC-GA1-4.4.0.00.CPC-ATH1-V0-0002_-_ER</v>
      </c>
      <c r="AQ676" s="13" t="s">
        <v>327</v>
      </c>
      <c r="AR676" s="13" t="s">
        <v>332</v>
      </c>
      <c r="AS676" s="13"/>
      <c r="AT676" s="13"/>
      <c r="AU676" s="13" t="s">
        <v>320</v>
      </c>
      <c r="AV676" s="13" t="s">
        <v>335</v>
      </c>
      <c r="AW676" s="13" t="str">
        <f>CONCATENATE(AQ676," ",AS676,CHAR(10),W676,CHAR(10),AU676)</f>
        <v>Operator console 
General view drawings</v>
      </c>
      <c r="AX676" s="13" t="str">
        <f>CONCATENATE(AR676," ",AT676,CHAR(10),W676,CHAR(10),AV676)</f>
        <v>Пульт оператора 
Чертеж общего вида</v>
      </c>
      <c r="AY676" s="167"/>
      <c r="AZ676" s="167" t="s">
        <v>490</v>
      </c>
      <c r="BA676" s="167" t="s">
        <v>489</v>
      </c>
      <c r="BB676" s="167" t="str">
        <f>IF(FW676&gt;0,"02",IF(FN676&gt;0,"01",IF(FE676&gt;0,"00",IF(EM676&gt;0,"G1",IF(ED676&gt;0,"F1",IF(DU676&gt;0,"E1",IF(DL676&gt;0,"D1",IF(DC676&gt;0,"C1",IF(CT676&gt;0,"B1",IF(BM676&gt;0,"A1","-"))))))))))</f>
        <v>-</v>
      </c>
      <c r="BC676" s="167" t="str">
        <f t="shared" si="712"/>
        <v>-</v>
      </c>
      <c r="BD676" s="167" t="str">
        <f>BB676</f>
        <v>-</v>
      </c>
      <c r="BE676" s="167"/>
      <c r="BF676" s="167"/>
      <c r="BG676" s="12"/>
      <c r="BH676" s="167"/>
      <c r="BI676" s="167"/>
      <c r="BJ676" s="193">
        <f>FB676-(28+15)</f>
        <v>44212</v>
      </c>
      <c r="BK676" s="193">
        <f ca="1">IF(BM676&gt;0,BL676,IF(BJ676&lt;TODAY(),WORKDAY(TODAY(),10),BJ676))</f>
        <v>44294</v>
      </c>
      <c r="BL676" s="193"/>
      <c r="BM676" s="167"/>
      <c r="BN676" s="167"/>
      <c r="BO676" s="167"/>
      <c r="BP676" s="167"/>
      <c r="BQ676" s="167"/>
      <c r="BR676" s="167"/>
      <c r="BS676" s="167"/>
      <c r="BT676" s="167"/>
      <c r="BU676" s="167"/>
      <c r="BV676" s="167"/>
      <c r="BW676" s="167"/>
      <c r="BX676" s="167"/>
      <c r="BY676" s="167"/>
      <c r="BZ676" s="167"/>
      <c r="CA676" s="167"/>
      <c r="CB676" s="167"/>
      <c r="CC676" s="167"/>
      <c r="CD676" s="167"/>
      <c r="CE676" s="167"/>
      <c r="CF676" s="167"/>
      <c r="CG676" s="167"/>
      <c r="CH676" s="167"/>
      <c r="CI676" s="167"/>
      <c r="CJ676" s="167"/>
      <c r="CK676" s="167"/>
      <c r="CL676" s="24">
        <f>WORKDAY(BJ676,20)</f>
        <v>44239</v>
      </c>
      <c r="CM676" s="24" t="str">
        <f>IF(BM676&gt;0,WORKDAY(BK676,10),"-")</f>
        <v>-</v>
      </c>
      <c r="CN676" s="193"/>
      <c r="CO676" s="117"/>
      <c r="CP676" s="196">
        <v>2</v>
      </c>
      <c r="CQ676" s="24">
        <f>WORKDAY(CL676,10)</f>
        <v>44253</v>
      </c>
      <c r="CR676" s="24" t="str">
        <f>IF(CO676&gt;0,WORKDAY(CM676,10),"-")</f>
        <v>-</v>
      </c>
      <c r="CS676" s="193"/>
      <c r="CT676" s="167"/>
      <c r="CU676" s="24" t="str">
        <f>IF(CT676&gt;0,WORKDAY(CQ676,10),"-")</f>
        <v>-</v>
      </c>
      <c r="CV676" s="24" t="str">
        <f>IF(CT676&gt;0,WORKDAY(CR676,10),"-")</f>
        <v>-</v>
      </c>
      <c r="CW676" s="193"/>
      <c r="CX676" s="167"/>
      <c r="CY676" s="196"/>
      <c r="CZ676" s="24" t="str">
        <f>IF(CX676&gt;0,WORKDAY(CU676,10),"-")</f>
        <v>-</v>
      </c>
      <c r="DA676" s="24" t="str">
        <f>IF(CX676&gt;0,WORKDAY(CV676,10),"-")</f>
        <v>-</v>
      </c>
      <c r="DB676" s="24"/>
      <c r="DC676" s="167"/>
      <c r="DD676" s="24" t="str">
        <f>IF(DC676&gt;0,WORKDAY(CZ676,10),"-")</f>
        <v>-</v>
      </c>
      <c r="DE676" s="24" t="str">
        <f>IF(DC676&gt;0,WORKDAY(DA676,10),"-")</f>
        <v>-</v>
      </c>
      <c r="DF676" s="167"/>
      <c r="DG676" s="167"/>
      <c r="DH676" s="193"/>
      <c r="DI676" s="24" t="str">
        <f>IF(DG676&gt;0,WORKDAY(DD676,10),"-")</f>
        <v>-</v>
      </c>
      <c r="DJ676" s="24" t="str">
        <f>IF(DG676&gt;0,WORKDAY(DE676,10),"-")</f>
        <v>-</v>
      </c>
      <c r="DK676" s="167"/>
      <c r="DL676" s="167"/>
      <c r="DM676" s="24" t="str">
        <f>IF(DL676&gt;0,WORKDAY(DI676,10),"-")</f>
        <v>-</v>
      </c>
      <c r="DN676" s="24" t="str">
        <f>IF(DL676&gt;0,WORKDAY(DJ676,10),"-")</f>
        <v>-</v>
      </c>
      <c r="DO676" s="167"/>
      <c r="DP676" s="167"/>
      <c r="DQ676" s="193"/>
      <c r="DR676" s="24" t="str">
        <f>IF(DP676&gt;0,WORKDAY(DM676,10),"-")</f>
        <v>-</v>
      </c>
      <c r="DS676" s="24" t="str">
        <f>IF(DP676&gt;0,WORKDAY(DN676,10),"-")</f>
        <v>-</v>
      </c>
      <c r="DT676" s="167"/>
      <c r="DU676" s="167"/>
      <c r="DV676" s="24" t="str">
        <f>IF(DU676&gt;0,WORKDAY(DR676,10),"-")</f>
        <v>-</v>
      </c>
      <c r="DW676" s="24" t="str">
        <f>IF(DU676&gt;0,WORKDAY(DS676,10),"-")</f>
        <v>-</v>
      </c>
      <c r="DX676" s="167"/>
      <c r="DY676" s="167"/>
      <c r="DZ676" s="193"/>
      <c r="EA676" s="24" t="str">
        <f>IF(DY676&gt;0,WORKDAY(DV676,10),"-")</f>
        <v>-</v>
      </c>
      <c r="EB676" s="24" t="str">
        <f>IF(DY676&gt;0,WORKDAY(DW676,10),"-")</f>
        <v>-</v>
      </c>
      <c r="EC676" s="167"/>
      <c r="ED676" s="167"/>
      <c r="EE676" s="24" t="str">
        <f>IF(ED676&gt;0,WORKDAY(EA676,10),"-")</f>
        <v>-</v>
      </c>
      <c r="EF676" s="24" t="str">
        <f>IF(ED676&gt;0,WORKDAY(EB676,10),"-")</f>
        <v>-</v>
      </c>
      <c r="EG676" s="167"/>
      <c r="EH676" s="167"/>
      <c r="EI676" s="193"/>
      <c r="EJ676" s="24" t="str">
        <f>IF(EH676&gt;0,WORKDAY(EE676,10),"-")</f>
        <v>-</v>
      </c>
      <c r="EK676" s="24" t="str">
        <f>IF(EH676&gt;0,WORKDAY(EF676,10),"-")</f>
        <v>-</v>
      </c>
      <c r="EL676" s="167"/>
      <c r="EM676" s="167"/>
      <c r="EN676" s="24" t="str">
        <f>IF(EM676&gt;0,WORKDAY(EJ676,10),"-")</f>
        <v>-</v>
      </c>
      <c r="EO676" s="24" t="str">
        <f>IF(EM676&gt;0,WORKDAY(EK676,10),"-")</f>
        <v>-</v>
      </c>
      <c r="EP676" s="167"/>
      <c r="EQ676" s="167"/>
      <c r="ER676" s="193"/>
      <c r="ES676" s="193"/>
      <c r="ET676" s="193"/>
      <c r="EU676" s="193"/>
      <c r="EV676" s="193"/>
      <c r="EW676" s="24"/>
      <c r="EX676" s="24"/>
      <c r="EY676" s="167"/>
      <c r="EZ676" s="167"/>
      <c r="FA676" s="193"/>
      <c r="FB676" s="24">
        <v>44255</v>
      </c>
      <c r="FC676" s="24">
        <f ca="1">IF(BK676&gt;0,IF(DC676&gt;0,WORKDAY(DB676,20),IF(CT676&gt;0,WORKDAY(CS676,30),IF(CO676&gt;0,WORKDAY(CN676,40),FB676))),"-")</f>
        <v>44255</v>
      </c>
      <c r="FD676" s="167"/>
      <c r="FE676" s="167"/>
      <c r="FF676" s="24" t="str">
        <f t="shared" si="713"/>
        <v>-</v>
      </c>
      <c r="FG676" s="24" t="str">
        <f t="shared" si="714"/>
        <v>-</v>
      </c>
      <c r="FH676" s="167"/>
      <c r="FI676" s="167"/>
      <c r="FJ676" s="196"/>
      <c r="FK676" s="24"/>
      <c r="FL676" s="24">
        <f t="shared" si="715"/>
        <v>0</v>
      </c>
      <c r="FM676" s="167"/>
      <c r="FN676" s="167"/>
      <c r="FO676" s="24" t="str">
        <f t="shared" si="716"/>
        <v>-</v>
      </c>
      <c r="FP676" s="24" t="str">
        <f t="shared" si="717"/>
        <v>-</v>
      </c>
      <c r="FQ676" s="167"/>
      <c r="FR676" s="167"/>
      <c r="FS676" s="193"/>
      <c r="FT676" s="24"/>
      <c r="FU676" s="24">
        <f t="shared" si="718"/>
        <v>0</v>
      </c>
      <c r="FV676" s="167"/>
      <c r="FW676" s="167"/>
      <c r="FX676" s="24" t="str">
        <f t="shared" si="719"/>
        <v>-</v>
      </c>
      <c r="FY676" s="24" t="str">
        <f t="shared" si="720"/>
        <v>-</v>
      </c>
      <c r="FZ676" s="167"/>
      <c r="GA676" s="167"/>
      <c r="GB676" s="193"/>
      <c r="GC676" s="193"/>
      <c r="GD676" s="193"/>
      <c r="GE676" s="193"/>
      <c r="GF676" s="193"/>
      <c r="GG676" s="193"/>
      <c r="GH676" s="193"/>
      <c r="GI676" s="193"/>
      <c r="GJ676" s="193"/>
      <c r="GK676" s="193"/>
      <c r="GL676" s="193"/>
      <c r="GM676" s="193"/>
      <c r="GN676" s="193"/>
      <c r="GO676" s="193"/>
      <c r="GP676" s="193"/>
      <c r="GQ676" s="193"/>
      <c r="GR676" s="193"/>
      <c r="GS676" s="193"/>
      <c r="GT676" s="193"/>
      <c r="GU676" s="193"/>
      <c r="GV676" s="193"/>
      <c r="GW676" s="193"/>
      <c r="GX676" s="193"/>
      <c r="GY676" s="193"/>
      <c r="GZ676" s="193"/>
      <c r="HA676" s="193"/>
      <c r="HB676" s="193"/>
      <c r="HC676" s="193"/>
      <c r="HD676" s="196">
        <f ca="1">IF(AZ676="аннулирован / VOID",0,IF(BK676&gt;0,1,0))</f>
        <v>1</v>
      </c>
      <c r="HE676" s="25">
        <f>IF(FQ676&gt;43101,(HD676/$HD$877)*$FQ$13,IF(FM676&gt;43101,(HD676/$HD$877)*$FM$13,IF(FH676&gt;43101,(HD676/$HD$877)*$FH$13,IF(FD676&gt;43101,(HD676/$HD$877)*$FD$13,IF(EP676&gt;43101,(HD676/$HD$877)*$EP$13,IF(EL676&gt;43101,(HD676/$HD$877)*$EL$13,IF(FM676&gt;43101,(EG676/$HD$877)*$EG$13,IF(EC676&gt;43101,(HD676/$HD$877)*$EC$13,IF(DX676&gt;43101,(HD676/$HD$877)*$DX$13,IF(DT676&gt;43101,(HD676/$HD$877)*$DT$13,IF(DO676&gt;43101,(HD676/$HD$877)*$DO$13,IF(DK676&gt;43101,(HD676/$HD$877)*$DK$13,IF(DF676&gt;43101,(HD676/$HD$877)*$DF$13,IF(DB676&gt;43101,(HD676/$HD$877)*$DB$13,IF(CW676&gt;43101,(HD676/$HD$877)*$CW$13,IF(CS676&gt;43101,(HD676/$HD$877)*$CS$13,IF(CN676&gt;43101,(HD676/$HD$877)*$CN$13,IF(BL676&gt;43101,(HD676/$HD$877)*$BL$13,0))))))))))))))))))</f>
        <v>0</v>
      </c>
      <c r="HF676" s="25">
        <f ca="1">IF(BK676&gt;43101,HD676/$HD$877,0)</f>
        <v>1.5197568389057751E-3</v>
      </c>
      <c r="HG676" s="25">
        <f>IF(FQ676&gt;43101,(HD676/$HD$878)*$FQ$13,IF(FM676&gt;43101,(HD676/$HD$878)*$FM$13,IF(FH676&gt;43101,(HD676/$HD$878)*$FH$13,IF(FD676&gt;43101,(HD676/$HD$878)*$FD$13,IF(EP676&gt;43101,(HD676/$HD$878)*$EP$13,IF(EL676&gt;43101,(HD676/$HD$878)*$EL$13,IF(EG676&gt;43101,(HD676/$HD$878)*$EG$13,IF(EC676&gt;43101,(HD676/$HD$878)*$EC$13,IF(DX676&gt;43101,(HD676/$HD$878)*$DX$13,IF(DT676&gt;43101,(HD676/$HD$878)*$DT$13,IF(DO676&gt;43101,(HD676/$HD$878)*$DO$13,IF(DK676&gt;43101,(HD676/$HD$878)*$DK$13,IF(DF676&gt;43101,(HD676/$HD$878)*$DF$13,IF(DB676&gt;43101,(HD676/$HD$878)*$DB$13,IF(CW676&gt;43101,(HD676/$HD$878)*$CW$13,IF(CS676&gt;43101,(HD676/$HD$878)*$CS$13,IF(CN676&gt;43101,(HD676/$HD$878)*$CN$13,IF(BL676&gt;43101,(HD676/$HD$878)*$BL$13,0))))))))))))))))))</f>
        <v>0</v>
      </c>
      <c r="HH676" s="25">
        <f ca="1">IF(BK676&gt;43101,HD676/$HD$878,0)</f>
        <v>2.012072434607646E-3</v>
      </c>
      <c r="HI676" s="25"/>
      <c r="HJ676" s="25"/>
      <c r="HK676" s="167"/>
      <c r="HL676" s="24" t="str">
        <f ca="1">IF(BK676&gt;0,IF(DC676&gt;0,DB676,IF(CT676&gt;0,CS676,IF(BM676&gt;0,BL676,"-"))),"-")</f>
        <v>-</v>
      </c>
      <c r="HM676" s="24">
        <f ca="1">IF(HL676&gt;0,WORKDAY(HI676,10),"-")</f>
        <v>13</v>
      </c>
      <c r="HN676" s="24">
        <f ca="1">IF(HL676&gt;0,WORKDAY(HJ676,10),"-")</f>
        <v>13</v>
      </c>
      <c r="HO676" s="134" t="str">
        <f t="shared" si="696"/>
        <v>не выгружено A1</v>
      </c>
      <c r="HP676" s="134" t="str">
        <f t="shared" si="697"/>
        <v>не выгружено 00</v>
      </c>
      <c r="HQ676" s="137" t="str">
        <f t="shared" si="698"/>
        <v>не выгружено A1</v>
      </c>
      <c r="HR676" s="137" t="str">
        <f t="shared" si="699"/>
        <v>не выгружено A1</v>
      </c>
      <c r="HS676" s="137" t="b">
        <f t="shared" si="700"/>
        <v>0</v>
      </c>
      <c r="HT676" s="137" t="str">
        <f t="shared" si="701"/>
        <v>не выгружено A1</v>
      </c>
      <c r="HU676" s="137" t="str">
        <f t="shared" si="702"/>
        <v>не выгружено A1</v>
      </c>
      <c r="HV676" s="186" t="str">
        <f t="shared" si="703"/>
        <v>не выгружено A1</v>
      </c>
      <c r="HW676" s="223" t="str">
        <f t="shared" si="704"/>
        <v>не выгружено A1</v>
      </c>
      <c r="HX676" s="186" t="str">
        <f t="shared" si="705"/>
        <v>не выгружено A1</v>
      </c>
      <c r="HZ676" s="137" t="str">
        <f t="shared" si="706"/>
        <v>не выгружено</v>
      </c>
      <c r="IA676" s="137" t="str">
        <f t="shared" si="707"/>
        <v>A1</v>
      </c>
      <c r="IB676" s="137" t="str">
        <f t="shared" si="708"/>
        <v>не выгружено</v>
      </c>
      <c r="IC676" s="137" t="str">
        <f t="shared" si="709"/>
        <v>A1</v>
      </c>
      <c r="ID676" s="137" t="str">
        <f t="shared" si="710"/>
        <v>A1</v>
      </c>
      <c r="IE676" s="142" t="str">
        <f t="shared" si="711"/>
        <v>выгрузить A1</v>
      </c>
      <c r="IF676" s="137" t="s">
        <v>705</v>
      </c>
      <c r="IG676" s="134">
        <v>1</v>
      </c>
      <c r="IH676" s="24"/>
      <c r="II676" s="24"/>
      <c r="IJ676" s="167"/>
      <c r="IK676" s="167"/>
      <c r="IL676" s="24" t="str">
        <f>IF(IK676&gt;0,WORKDAY(IH676,10),"-")</f>
        <v>-</v>
      </c>
      <c r="IM676" s="24" t="str">
        <f>IF(IK676&gt;0,WORKDAY(II676,10),"-")</f>
        <v>-</v>
      </c>
      <c r="IN676" s="167"/>
      <c r="IO676" s="167"/>
      <c r="IP676" s="193"/>
      <c r="IQ676" s="193"/>
      <c r="IR676" s="196">
        <f t="shared" ca="1" si="679"/>
        <v>1</v>
      </c>
      <c r="IS676" s="25" t="e">
        <f ca="1">IF(HU676&gt;43101,(IR676/$IR$1783)*#REF!,IF(HQ676&gt;43101,(IR676/$IR$1783)*#REF!,IF(#REF!&gt;43101,(IR676/$IR$1783)*#REF!,IF(HK676&gt;43101,(IR676/$IR$1783)*$HK$13,IF(FW676&gt;43101,(IR676/$IR$1783)*$FW$13,IF(FS676&gt;43101,(IR676/$IR$1783)*$FS$13,IF(HQ676&gt;43101,(FN676/$IR$1783)*$FN$13,IF(FJ676&gt;43101,(IR676/$IR$1783)*$FJ$13,IF(FE676&gt;43101,(IR676/$IR$1783)*$FE$13,IF(ER676&gt;43101,(IR676/$IR$1783)*$ER$13,IF(EM676&gt;43101,(IR676/$IR$1783)*$EM$13,IF(EI676&gt;43101,(IR676/$IR$1783)*$EI$13,IF(ED676&gt;43101,(IR676/$IR$1783)*$ED$13,IF(DZ676&gt;43101,(IR676/$IR$1783)*$DZ$13,IF(DU676&gt;43101,(IR676/$IR$1783)*$DU$13,IF(DQ676&gt;43101,(IR676/$IR$1783)*$DQ$13,IF(DL676&gt;43101,(IR676/$IR$1783)*$DL$13,IF(BL676&gt;43101,(IR676/$IR$1783)*$BL$13,0))))))))))))))))))</f>
        <v>#DIV/0!</v>
      </c>
      <c r="IT676" s="25" t="e">
        <f t="shared" ca="1" si="680"/>
        <v>#DIV/0!</v>
      </c>
      <c r="IU676" s="25" t="e">
        <f ca="1">IF(HU676&gt;43101,(IR676/$IR$1784)*#REF!,IF(HQ676&gt;43101,(IR676/$IR$1784)*#REF!,IF(#REF!&gt;43101,(IR676/$IR$1784)*#REF!,IF(HK676&gt;43101,(IR676/$IR$1784)*$HK$13,IF(FW676&gt;43101,(IR676/$IR$1784)*$FW$13,IF(FS676&gt;43101,(IR676/$IR$1784)*$FS$13,IF(FN676&gt;43101,(IR676/$IR$1784)*$FN$13,IF(FJ676&gt;43101,(IR676/$IR$1784)*$FJ$13,IF(FE676&gt;43101,(IR676/$IR$1784)*$FE$13,IF(ER676&gt;43101,(IR676/$IR$1784)*$ER$13,IF(EM676&gt;43101,(IR676/$IR$1784)*$EM$13,IF(EI676&gt;43101,(IR676/$IR$1784)*$EI$13,IF(ED676&gt;43101,(IR676/$IR$1784)*$ED$13,IF(DZ676&gt;43101,(IR676/$IR$1784)*$DZ$13,IF(DU676&gt;43101,(IR676/$IR$1784)*$DU$13,IF(DQ676&gt;43101,(IR676/$IR$1784)*$DQ$13,IF(DL676&gt;43101,(IR676/$IR$1784)*$DL$13,IF(BL676&gt;43101,(IR676/$IR$1784)*$BL$13,0))))))))))))))))))</f>
        <v>#DIV/0!</v>
      </c>
      <c r="IV676" s="25" t="e">
        <f t="shared" ca="1" si="681"/>
        <v>#DIV/0!</v>
      </c>
      <c r="IW676" s="25"/>
      <c r="IX676" s="25"/>
      <c r="IY676" s="224"/>
      <c r="IZ676" s="167" t="str">
        <f t="shared" ca="1" si="682"/>
        <v>rev. 00</v>
      </c>
      <c r="JA676" s="24" t="str">
        <f t="shared" si="683"/>
        <v>A1</v>
      </c>
      <c r="JB676" s="112" t="str">
        <f t="shared" si="684"/>
        <v>00</v>
      </c>
      <c r="JC676" s="225"/>
      <c r="JD676" s="225" t="str">
        <f t="shared" si="685"/>
        <v>не выгружено</v>
      </c>
      <c r="JE676" s="225" t="str">
        <f t="shared" si="686"/>
        <v>выгружено</v>
      </c>
      <c r="JF676" s="226">
        <v>1</v>
      </c>
    </row>
    <row r="677" spans="1:332" s="115" customFormat="1" ht="42.75" hidden="1" customHeight="1">
      <c r="A677" s="6"/>
      <c r="B677" s="19" t="s">
        <v>156</v>
      </c>
      <c r="C677" s="19" t="s">
        <v>157</v>
      </c>
      <c r="D677" s="167"/>
      <c r="E677" s="167"/>
      <c r="F677" s="167"/>
      <c r="G677" s="167"/>
      <c r="H677" s="167" t="s">
        <v>727</v>
      </c>
      <c r="I677" s="167" t="s">
        <v>736</v>
      </c>
      <c r="J677" s="167"/>
      <c r="K677" s="167"/>
      <c r="L677" s="167"/>
      <c r="M677" s="167"/>
      <c r="N677" s="167"/>
      <c r="O677" s="167"/>
      <c r="P677" s="167"/>
      <c r="Q677" s="167"/>
      <c r="R677" s="167" t="s">
        <v>206</v>
      </c>
      <c r="S677" s="167" t="s">
        <v>360</v>
      </c>
      <c r="T677" s="167" t="s">
        <v>361</v>
      </c>
      <c r="U677" s="167" t="s">
        <v>158</v>
      </c>
      <c r="V677" s="167"/>
      <c r="W677" s="19"/>
      <c r="X677" s="19"/>
      <c r="Y677" s="19"/>
      <c r="Z677" s="19"/>
      <c r="AA677" s="19"/>
      <c r="AB677" s="19"/>
      <c r="AC677" s="19"/>
      <c r="AD677" s="167"/>
      <c r="AE677" s="19">
        <v>4</v>
      </c>
      <c r="AF677" s="19" t="s">
        <v>194</v>
      </c>
      <c r="AG677" s="19" t="s">
        <v>165</v>
      </c>
      <c r="AH677" s="19" t="s">
        <v>156</v>
      </c>
      <c r="AI677" s="19" t="s">
        <v>192</v>
      </c>
      <c r="AJ677" s="167"/>
      <c r="AK677" s="167"/>
      <c r="AL677" s="167" t="s">
        <v>120</v>
      </c>
      <c r="AM677" s="167"/>
      <c r="AN677" s="167" t="s">
        <v>170</v>
      </c>
      <c r="AO677" s="167" t="str">
        <f>CONCATENATE("0055-",B677,"-",C677,"-","4",".",AE677,".",AF677,".",AG677,".",AH677,"-",AL677,".",AN677,"-",AI677)</f>
        <v>0055-CPC-GA1-4.4.0.00.CPC-ATH1.SB-0002</v>
      </c>
      <c r="AP677" s="167" t="str">
        <f>CONCATENATE("0055-",B677,"-",C677,"-","4",".",AE677,".",AF677,".",AG677,".",AH677,"-",AL677,"-",AN677,"-",AI677,"_",BD677,"_",U677)</f>
        <v>0055-CPC-GA1-4.4.0.00.CPC-ATH1-SB-0002_-_ER</v>
      </c>
      <c r="AQ677" s="13" t="s">
        <v>327</v>
      </c>
      <c r="AR677" s="13" t="s">
        <v>332</v>
      </c>
      <c r="AS677" s="13"/>
      <c r="AT677" s="13"/>
      <c r="AU677" s="13" t="s">
        <v>321</v>
      </c>
      <c r="AV677" s="13" t="s">
        <v>336</v>
      </c>
      <c r="AW677" s="13" t="str">
        <f>CONCATENATE(AQ677," ",AS677,CHAR(10),W677,CHAR(10),AU677)</f>
        <v>Operator console 
Electrical circuits</v>
      </c>
      <c r="AX677" s="13" t="str">
        <f>CONCATENATE(AR677," ",AT677,CHAR(10),W677,CHAR(10),AV677)</f>
        <v>Пульт оператора 
Схема электрическая принципиальная</v>
      </c>
      <c r="AY677" s="167"/>
      <c r="AZ677" s="167" t="s">
        <v>490</v>
      </c>
      <c r="BA677" s="167" t="s">
        <v>489</v>
      </c>
      <c r="BB677" s="167" t="str">
        <f>IF(FW677&gt;0,"02",IF(FN677&gt;0,"01",IF(FE677&gt;0,"00",IF(EM677&gt;0,"G1",IF(ED677&gt;0,"F1",IF(DU677&gt;0,"E1",IF(DL677&gt;0,"D1",IF(DC677&gt;0,"C1",IF(CT677&gt;0,"B1",IF(BM677&gt;0,"A1","-"))))))))))</f>
        <v>-</v>
      </c>
      <c r="BC677" s="167" t="str">
        <f t="shared" si="712"/>
        <v>-</v>
      </c>
      <c r="BD677" s="167" t="str">
        <f>BB677</f>
        <v>-</v>
      </c>
      <c r="BE677" s="167"/>
      <c r="BF677" s="167"/>
      <c r="BG677" s="12"/>
      <c r="BH677" s="167"/>
      <c r="BI677" s="167"/>
      <c r="BJ677" s="193">
        <f>FB677-(28+15)</f>
        <v>44212</v>
      </c>
      <c r="BK677" s="193">
        <f ca="1">IF(BM677&gt;0,BL677,IF(BJ677&lt;TODAY(),WORKDAY(TODAY(),10),BJ677))</f>
        <v>44294</v>
      </c>
      <c r="BL677" s="193"/>
      <c r="BM677" s="167"/>
      <c r="BN677" s="167"/>
      <c r="BO677" s="167"/>
      <c r="BP677" s="167"/>
      <c r="BQ677" s="167"/>
      <c r="BR677" s="167"/>
      <c r="BS677" s="167"/>
      <c r="BT677" s="167"/>
      <c r="BU677" s="167"/>
      <c r="BV677" s="167"/>
      <c r="BW677" s="167"/>
      <c r="BX677" s="167"/>
      <c r="BY677" s="167"/>
      <c r="BZ677" s="167"/>
      <c r="CA677" s="167"/>
      <c r="CB677" s="167"/>
      <c r="CC677" s="167"/>
      <c r="CD677" s="167"/>
      <c r="CE677" s="167"/>
      <c r="CF677" s="167"/>
      <c r="CG677" s="167"/>
      <c r="CH677" s="167"/>
      <c r="CI677" s="167"/>
      <c r="CJ677" s="167"/>
      <c r="CK677" s="167"/>
      <c r="CL677" s="24">
        <f>WORKDAY(BJ677,20)</f>
        <v>44239</v>
      </c>
      <c r="CM677" s="24" t="str">
        <f>IF(BM677&gt;0,WORKDAY(BK677,10),"-")</f>
        <v>-</v>
      </c>
      <c r="CN677" s="193"/>
      <c r="CO677" s="117"/>
      <c r="CP677" s="196">
        <v>2</v>
      </c>
      <c r="CQ677" s="24">
        <f>WORKDAY(CL677,10)</f>
        <v>44253</v>
      </c>
      <c r="CR677" s="24" t="str">
        <f>IF(CO677&gt;0,WORKDAY(CM677,10),"-")</f>
        <v>-</v>
      </c>
      <c r="CS677" s="193"/>
      <c r="CT677" s="167"/>
      <c r="CU677" s="24" t="str">
        <f>IF(CT677&gt;0,WORKDAY(CQ677,10),"-")</f>
        <v>-</v>
      </c>
      <c r="CV677" s="24" t="str">
        <f>IF(CT677&gt;0,WORKDAY(CR677,10),"-")</f>
        <v>-</v>
      </c>
      <c r="CW677" s="193"/>
      <c r="CX677" s="167"/>
      <c r="CY677" s="196"/>
      <c r="CZ677" s="24" t="str">
        <f>IF(CX677&gt;0,WORKDAY(CU677,10),"-")</f>
        <v>-</v>
      </c>
      <c r="DA677" s="24" t="str">
        <f>IF(CX677&gt;0,WORKDAY(CV677,10),"-")</f>
        <v>-</v>
      </c>
      <c r="DB677" s="24"/>
      <c r="DC677" s="167"/>
      <c r="DD677" s="24" t="str">
        <f>IF(DC677&gt;0,WORKDAY(CZ677,10),"-")</f>
        <v>-</v>
      </c>
      <c r="DE677" s="24" t="str">
        <f>IF(DC677&gt;0,WORKDAY(DA677,10),"-")</f>
        <v>-</v>
      </c>
      <c r="DF677" s="167"/>
      <c r="DG677" s="167"/>
      <c r="DH677" s="193"/>
      <c r="DI677" s="24" t="str">
        <f>IF(DG677&gt;0,WORKDAY(DD677,10),"-")</f>
        <v>-</v>
      </c>
      <c r="DJ677" s="24" t="str">
        <f>IF(DG677&gt;0,WORKDAY(DE677,10),"-")</f>
        <v>-</v>
      </c>
      <c r="DK677" s="167"/>
      <c r="DL677" s="167"/>
      <c r="DM677" s="24" t="str">
        <f>IF(DL677&gt;0,WORKDAY(DI677,10),"-")</f>
        <v>-</v>
      </c>
      <c r="DN677" s="24" t="str">
        <f>IF(DL677&gt;0,WORKDAY(DJ677,10),"-")</f>
        <v>-</v>
      </c>
      <c r="DO677" s="167"/>
      <c r="DP677" s="167"/>
      <c r="DQ677" s="193"/>
      <c r="DR677" s="24" t="str">
        <f>IF(DP677&gt;0,WORKDAY(DM677,10),"-")</f>
        <v>-</v>
      </c>
      <c r="DS677" s="24" t="str">
        <f>IF(DP677&gt;0,WORKDAY(DN677,10),"-")</f>
        <v>-</v>
      </c>
      <c r="DT677" s="167"/>
      <c r="DU677" s="167"/>
      <c r="DV677" s="24" t="str">
        <f>IF(DU677&gt;0,WORKDAY(DR677,10),"-")</f>
        <v>-</v>
      </c>
      <c r="DW677" s="24" t="str">
        <f>IF(DU677&gt;0,WORKDAY(DS677,10),"-")</f>
        <v>-</v>
      </c>
      <c r="DX677" s="167"/>
      <c r="DY677" s="167"/>
      <c r="DZ677" s="193"/>
      <c r="EA677" s="24" t="str">
        <f>IF(DY677&gt;0,WORKDAY(DV677,10),"-")</f>
        <v>-</v>
      </c>
      <c r="EB677" s="24" t="str">
        <f>IF(DY677&gt;0,WORKDAY(DW677,10),"-")</f>
        <v>-</v>
      </c>
      <c r="EC677" s="167"/>
      <c r="ED677" s="167"/>
      <c r="EE677" s="24" t="str">
        <f>IF(ED677&gt;0,WORKDAY(EA677,10),"-")</f>
        <v>-</v>
      </c>
      <c r="EF677" s="24" t="str">
        <f>IF(ED677&gt;0,WORKDAY(EB677,10),"-")</f>
        <v>-</v>
      </c>
      <c r="EG677" s="167"/>
      <c r="EH677" s="167"/>
      <c r="EI677" s="193"/>
      <c r="EJ677" s="24" t="str">
        <f>IF(EH677&gt;0,WORKDAY(EE677,10),"-")</f>
        <v>-</v>
      </c>
      <c r="EK677" s="24" t="str">
        <f>IF(EH677&gt;0,WORKDAY(EF677,10),"-")</f>
        <v>-</v>
      </c>
      <c r="EL677" s="167"/>
      <c r="EM677" s="167"/>
      <c r="EN677" s="24" t="str">
        <f>IF(EM677&gt;0,WORKDAY(EJ677,10),"-")</f>
        <v>-</v>
      </c>
      <c r="EO677" s="24" t="str">
        <f>IF(EM677&gt;0,WORKDAY(EK677,10),"-")</f>
        <v>-</v>
      </c>
      <c r="EP677" s="167"/>
      <c r="EQ677" s="167"/>
      <c r="ER677" s="193"/>
      <c r="ES677" s="193"/>
      <c r="ET677" s="193"/>
      <c r="EU677" s="193"/>
      <c r="EV677" s="193"/>
      <c r="EW677" s="24"/>
      <c r="EX677" s="24"/>
      <c r="EY677" s="167"/>
      <c r="EZ677" s="167"/>
      <c r="FA677" s="193"/>
      <c r="FB677" s="24">
        <v>44255</v>
      </c>
      <c r="FC677" s="24">
        <f ca="1">IF(BK677&gt;0,IF(DC677&gt;0,WORKDAY(DB677,20),IF(CT677&gt;0,WORKDAY(CS677,30),IF(CO677&gt;0,WORKDAY(CN677,40),FB677))),"-")</f>
        <v>44255</v>
      </c>
      <c r="FD677" s="167"/>
      <c r="FE677" s="167"/>
      <c r="FF677" s="24" t="str">
        <f t="shared" si="713"/>
        <v>-</v>
      </c>
      <c r="FG677" s="24" t="str">
        <f t="shared" si="714"/>
        <v>-</v>
      </c>
      <c r="FH677" s="167"/>
      <c r="FI677" s="167"/>
      <c r="FJ677" s="196"/>
      <c r="FK677" s="24"/>
      <c r="FL677" s="24">
        <f t="shared" si="715"/>
        <v>0</v>
      </c>
      <c r="FM677" s="167"/>
      <c r="FN677" s="167"/>
      <c r="FO677" s="24" t="str">
        <f t="shared" si="716"/>
        <v>-</v>
      </c>
      <c r="FP677" s="24" t="str">
        <f t="shared" si="717"/>
        <v>-</v>
      </c>
      <c r="FQ677" s="167"/>
      <c r="FR677" s="167"/>
      <c r="FS677" s="193"/>
      <c r="FT677" s="24"/>
      <c r="FU677" s="24">
        <f t="shared" si="718"/>
        <v>0</v>
      </c>
      <c r="FV677" s="167"/>
      <c r="FW677" s="167"/>
      <c r="FX677" s="24" t="str">
        <f t="shared" si="719"/>
        <v>-</v>
      </c>
      <c r="FY677" s="24" t="str">
        <f t="shared" si="720"/>
        <v>-</v>
      </c>
      <c r="FZ677" s="167"/>
      <c r="GA677" s="167"/>
      <c r="GB677" s="193"/>
      <c r="GC677" s="193"/>
      <c r="GD677" s="193"/>
      <c r="GE677" s="193"/>
      <c r="GF677" s="193"/>
      <c r="GG677" s="193"/>
      <c r="GH677" s="193"/>
      <c r="GI677" s="193"/>
      <c r="GJ677" s="193"/>
      <c r="GK677" s="193"/>
      <c r="GL677" s="193"/>
      <c r="GM677" s="193"/>
      <c r="GN677" s="193"/>
      <c r="GO677" s="193"/>
      <c r="GP677" s="193"/>
      <c r="GQ677" s="193"/>
      <c r="GR677" s="193"/>
      <c r="GS677" s="193"/>
      <c r="GT677" s="193"/>
      <c r="GU677" s="193"/>
      <c r="GV677" s="193"/>
      <c r="GW677" s="193"/>
      <c r="GX677" s="193"/>
      <c r="GY677" s="193"/>
      <c r="GZ677" s="193"/>
      <c r="HA677" s="193"/>
      <c r="HB677" s="193"/>
      <c r="HC677" s="193"/>
      <c r="HD677" s="196">
        <f ca="1">IF(AZ677="аннулирован / VOID",0,IF(BK677&gt;0,1,0))</f>
        <v>1</v>
      </c>
      <c r="HE677" s="25">
        <f>IF(FQ677&gt;43101,(HD677/$HD$877)*$FQ$13,IF(FM677&gt;43101,(HD677/$HD$877)*$FM$13,IF(FH677&gt;43101,(HD677/$HD$877)*$FH$13,IF(FD677&gt;43101,(HD677/$HD$877)*$FD$13,IF(EP677&gt;43101,(HD677/$HD$877)*$EP$13,IF(EL677&gt;43101,(HD677/$HD$877)*$EL$13,IF(FM677&gt;43101,(EG677/$HD$877)*$EG$13,IF(EC677&gt;43101,(HD677/$HD$877)*$EC$13,IF(DX677&gt;43101,(HD677/$HD$877)*$DX$13,IF(DT677&gt;43101,(HD677/$HD$877)*$DT$13,IF(DO677&gt;43101,(HD677/$HD$877)*$DO$13,IF(DK677&gt;43101,(HD677/$HD$877)*$DK$13,IF(DF677&gt;43101,(HD677/$HD$877)*$DF$13,IF(DB677&gt;43101,(HD677/$HD$877)*$DB$13,IF(CW677&gt;43101,(HD677/$HD$877)*$CW$13,IF(CS677&gt;43101,(HD677/$HD$877)*$CS$13,IF(CN677&gt;43101,(HD677/$HD$877)*$CN$13,IF(BL677&gt;43101,(HD677/$HD$877)*$BL$13,0))))))))))))))))))</f>
        <v>0</v>
      </c>
      <c r="HF677" s="25">
        <f ca="1">IF(BK677&gt;43101,HD677/$HD$877,0)</f>
        <v>1.5197568389057751E-3</v>
      </c>
      <c r="HG677" s="25">
        <f>IF(FQ677&gt;43101,(HD677/$HD$878)*$FQ$13,IF(FM677&gt;43101,(HD677/$HD$878)*$FM$13,IF(FH677&gt;43101,(HD677/$HD$878)*$FH$13,IF(FD677&gt;43101,(HD677/$HD$878)*$FD$13,IF(EP677&gt;43101,(HD677/$HD$878)*$EP$13,IF(EL677&gt;43101,(HD677/$HD$878)*$EL$13,IF(EG677&gt;43101,(HD677/$HD$878)*$EG$13,IF(EC677&gt;43101,(HD677/$HD$878)*$EC$13,IF(DX677&gt;43101,(HD677/$HD$878)*$DX$13,IF(DT677&gt;43101,(HD677/$HD$878)*$DT$13,IF(DO677&gt;43101,(HD677/$HD$878)*$DO$13,IF(DK677&gt;43101,(HD677/$HD$878)*$DK$13,IF(DF677&gt;43101,(HD677/$HD$878)*$DF$13,IF(DB677&gt;43101,(HD677/$HD$878)*$DB$13,IF(CW677&gt;43101,(HD677/$HD$878)*$CW$13,IF(CS677&gt;43101,(HD677/$HD$878)*$CS$13,IF(CN677&gt;43101,(HD677/$HD$878)*$CN$13,IF(BL677&gt;43101,(HD677/$HD$878)*$BL$13,0))))))))))))))))))</f>
        <v>0</v>
      </c>
      <c r="HH677" s="25">
        <f ca="1">IF(BK677&gt;43101,HD677/$HD$878,0)</f>
        <v>2.012072434607646E-3</v>
      </c>
      <c r="HI677" s="25"/>
      <c r="HJ677" s="25"/>
      <c r="HK677" s="167"/>
      <c r="HL677" s="24" t="str">
        <f ca="1">IF(BK677&gt;0,IF(DC677&gt;0,DB677,IF(CT677&gt;0,CS677,IF(BM677&gt;0,BL677,"-"))),"-")</f>
        <v>-</v>
      </c>
      <c r="HM677" s="24">
        <f ca="1">IF(HL677&gt;0,WORKDAY(HI677,10),"-")</f>
        <v>13</v>
      </c>
      <c r="HN677" s="24">
        <f ca="1">IF(HL677&gt;0,WORKDAY(HJ677,10),"-")</f>
        <v>13</v>
      </c>
      <c r="HO677" s="134" t="str">
        <f t="shared" si="696"/>
        <v>не выгружено A1</v>
      </c>
      <c r="HP677" s="134" t="str">
        <f t="shared" si="697"/>
        <v>не выгружено 00</v>
      </c>
      <c r="HQ677" s="137" t="str">
        <f t="shared" si="698"/>
        <v>не выгружено A1</v>
      </c>
      <c r="HR677" s="137" t="str">
        <f t="shared" si="699"/>
        <v>не выгружено A1</v>
      </c>
      <c r="HS677" s="137" t="b">
        <f t="shared" si="700"/>
        <v>0</v>
      </c>
      <c r="HT677" s="137" t="str">
        <f t="shared" si="701"/>
        <v>не выгружено A1</v>
      </c>
      <c r="HU677" s="137" t="str">
        <f t="shared" si="702"/>
        <v>не выгружено A1</v>
      </c>
      <c r="HV677" s="186" t="str">
        <f t="shared" si="703"/>
        <v>не выгружено A1</v>
      </c>
      <c r="HW677" s="223" t="str">
        <f t="shared" si="704"/>
        <v>не выгружено A1</v>
      </c>
      <c r="HX677" s="186" t="str">
        <f t="shared" si="705"/>
        <v>не выгружено A1</v>
      </c>
      <c r="HZ677" s="137" t="str">
        <f t="shared" si="706"/>
        <v>не выгружено</v>
      </c>
      <c r="IA677" s="137" t="str">
        <f t="shared" si="707"/>
        <v>A1</v>
      </c>
      <c r="IB677" s="137" t="str">
        <f t="shared" si="708"/>
        <v>не выгружено</v>
      </c>
      <c r="IC677" s="137" t="str">
        <f t="shared" si="709"/>
        <v>A1</v>
      </c>
      <c r="ID677" s="137" t="str">
        <f t="shared" si="710"/>
        <v>A1</v>
      </c>
      <c r="IE677" s="142" t="str">
        <f t="shared" si="711"/>
        <v>выгрузить A1</v>
      </c>
      <c r="IF677" s="137" t="s">
        <v>705</v>
      </c>
      <c r="IG677" s="134">
        <v>1</v>
      </c>
      <c r="IH677" s="24"/>
      <c r="II677" s="24"/>
      <c r="IJ677" s="167"/>
      <c r="IK677" s="167"/>
      <c r="IL677" s="24" t="str">
        <f>IF(IK677&gt;0,WORKDAY(IH677,10),"-")</f>
        <v>-</v>
      </c>
      <c r="IM677" s="24" t="str">
        <f>IF(IK677&gt;0,WORKDAY(II677,10),"-")</f>
        <v>-</v>
      </c>
      <c r="IN677" s="167"/>
      <c r="IO677" s="167"/>
      <c r="IP677" s="193"/>
      <c r="IQ677" s="193"/>
      <c r="IR677" s="196">
        <f t="shared" ca="1" si="679"/>
        <v>1</v>
      </c>
      <c r="IS677" s="25" t="e">
        <f ca="1">IF(HU677&gt;43101,(IR677/$IR$1783)*#REF!,IF(HQ677&gt;43101,(IR677/$IR$1783)*#REF!,IF(#REF!&gt;43101,(IR677/$IR$1783)*#REF!,IF(HK677&gt;43101,(IR677/$IR$1783)*$HK$13,IF(FW677&gt;43101,(IR677/$IR$1783)*$FW$13,IF(FS677&gt;43101,(IR677/$IR$1783)*$FS$13,IF(HQ677&gt;43101,(FN677/$IR$1783)*$FN$13,IF(FJ677&gt;43101,(IR677/$IR$1783)*$FJ$13,IF(FE677&gt;43101,(IR677/$IR$1783)*$FE$13,IF(ER677&gt;43101,(IR677/$IR$1783)*$ER$13,IF(EM677&gt;43101,(IR677/$IR$1783)*$EM$13,IF(EI677&gt;43101,(IR677/$IR$1783)*$EI$13,IF(ED677&gt;43101,(IR677/$IR$1783)*$ED$13,IF(DZ677&gt;43101,(IR677/$IR$1783)*$DZ$13,IF(DU677&gt;43101,(IR677/$IR$1783)*$DU$13,IF(DQ677&gt;43101,(IR677/$IR$1783)*$DQ$13,IF(DL677&gt;43101,(IR677/$IR$1783)*$DL$13,IF(BL677&gt;43101,(IR677/$IR$1783)*$BL$13,0))))))))))))))))))</f>
        <v>#DIV/0!</v>
      </c>
      <c r="IT677" s="25" t="e">
        <f t="shared" ca="1" si="680"/>
        <v>#DIV/0!</v>
      </c>
      <c r="IU677" s="25" t="e">
        <f ca="1">IF(HU677&gt;43101,(IR677/$IR$1784)*#REF!,IF(HQ677&gt;43101,(IR677/$IR$1784)*#REF!,IF(#REF!&gt;43101,(IR677/$IR$1784)*#REF!,IF(HK677&gt;43101,(IR677/$IR$1784)*$HK$13,IF(FW677&gt;43101,(IR677/$IR$1784)*$FW$13,IF(FS677&gt;43101,(IR677/$IR$1784)*$FS$13,IF(FN677&gt;43101,(IR677/$IR$1784)*$FN$13,IF(FJ677&gt;43101,(IR677/$IR$1784)*$FJ$13,IF(FE677&gt;43101,(IR677/$IR$1784)*$FE$13,IF(ER677&gt;43101,(IR677/$IR$1784)*$ER$13,IF(EM677&gt;43101,(IR677/$IR$1784)*$EM$13,IF(EI677&gt;43101,(IR677/$IR$1784)*$EI$13,IF(ED677&gt;43101,(IR677/$IR$1784)*$ED$13,IF(DZ677&gt;43101,(IR677/$IR$1784)*$DZ$13,IF(DU677&gt;43101,(IR677/$IR$1784)*$DU$13,IF(DQ677&gt;43101,(IR677/$IR$1784)*$DQ$13,IF(DL677&gt;43101,(IR677/$IR$1784)*$DL$13,IF(BL677&gt;43101,(IR677/$IR$1784)*$BL$13,0))))))))))))))))))</f>
        <v>#DIV/0!</v>
      </c>
      <c r="IV677" s="25" t="e">
        <f t="shared" ca="1" si="681"/>
        <v>#DIV/0!</v>
      </c>
      <c r="IW677" s="25"/>
      <c r="IX677" s="25"/>
      <c r="IY677" s="224"/>
      <c r="IZ677" s="167" t="str">
        <f t="shared" ca="1" si="682"/>
        <v>rev. 00</v>
      </c>
      <c r="JA677" s="24" t="str">
        <f t="shared" si="683"/>
        <v>A1</v>
      </c>
      <c r="JB677" s="112" t="str">
        <f t="shared" si="684"/>
        <v>00</v>
      </c>
      <c r="JC677" s="225"/>
      <c r="JD677" s="225" t="str">
        <f t="shared" si="685"/>
        <v>не выгружено</v>
      </c>
      <c r="JE677" s="225" t="str">
        <f t="shared" si="686"/>
        <v>выгружено</v>
      </c>
      <c r="JF677" s="226">
        <v>1</v>
      </c>
    </row>
    <row r="678" spans="1:332" s="116" customFormat="1" ht="15" hidden="1" customHeight="1">
      <c r="A678" s="6"/>
      <c r="B678" s="20"/>
      <c r="C678" s="20"/>
      <c r="D678" s="18"/>
      <c r="E678" s="18"/>
      <c r="F678" s="18"/>
      <c r="G678" s="18"/>
      <c r="H678" s="18"/>
      <c r="I678" s="18"/>
      <c r="J678" s="18"/>
      <c r="K678" s="18"/>
      <c r="L678" s="18"/>
      <c r="M678" s="18"/>
      <c r="N678" s="18"/>
      <c r="O678" s="18"/>
      <c r="P678" s="18"/>
      <c r="Q678" s="18"/>
      <c r="R678" s="18"/>
      <c r="S678" s="18"/>
      <c r="T678" s="18"/>
      <c r="U678" s="18"/>
      <c r="V678" s="18"/>
      <c r="W678" s="20"/>
      <c r="X678" s="20"/>
      <c r="Y678" s="20"/>
      <c r="Z678" s="20"/>
      <c r="AA678" s="20"/>
      <c r="AB678" s="20"/>
      <c r="AC678" s="20"/>
      <c r="AD678" s="18"/>
      <c r="AE678" s="20"/>
      <c r="AF678" s="20"/>
      <c r="AG678" s="20"/>
      <c r="AH678" s="20"/>
      <c r="AI678" s="20"/>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40"/>
      <c r="BK678" s="40"/>
      <c r="BL678" s="40"/>
      <c r="BM678" s="18"/>
      <c r="BN678" s="171"/>
      <c r="BO678" s="171"/>
      <c r="BP678" s="171"/>
      <c r="BQ678" s="171"/>
      <c r="BR678" s="161"/>
      <c r="BS678" s="161"/>
      <c r="BT678" s="161"/>
      <c r="BU678" s="161"/>
      <c r="BV678" s="161"/>
      <c r="BW678" s="151"/>
      <c r="BX678" s="151"/>
      <c r="BY678" s="151"/>
      <c r="BZ678" s="151"/>
      <c r="CA678" s="151"/>
      <c r="CB678" s="129"/>
      <c r="CC678" s="129"/>
      <c r="CD678" s="129"/>
      <c r="CE678" s="129"/>
      <c r="CF678" s="129"/>
      <c r="CG678" s="129"/>
      <c r="CH678" s="129"/>
      <c r="CI678" s="129"/>
      <c r="CJ678" s="129"/>
      <c r="CK678" s="129"/>
      <c r="CL678" s="18"/>
      <c r="CM678" s="18"/>
      <c r="CN678" s="18"/>
      <c r="CO678" s="1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48"/>
      <c r="DO678" s="18"/>
      <c r="DP678" s="18"/>
      <c r="DQ678" s="18"/>
      <c r="DR678" s="18"/>
      <c r="DS678" s="18"/>
      <c r="DT678" s="18"/>
      <c r="DU678" s="18"/>
      <c r="DV678" s="18"/>
      <c r="DW678" s="48"/>
      <c r="DX678" s="18"/>
      <c r="DY678" s="18"/>
      <c r="DZ678" s="18"/>
      <c r="EA678" s="18"/>
      <c r="EB678" s="18"/>
      <c r="EC678" s="18"/>
      <c r="ED678" s="18"/>
      <c r="EE678" s="18"/>
      <c r="EF678" s="48"/>
      <c r="EG678" s="18"/>
      <c r="EH678" s="18"/>
      <c r="EI678" s="18"/>
      <c r="EJ678" s="18"/>
      <c r="EK678" s="18"/>
      <c r="EL678" s="18"/>
      <c r="EM678" s="18"/>
      <c r="EN678" s="18"/>
      <c r="EO678" s="110"/>
      <c r="EP678" s="18"/>
      <c r="EQ678" s="18"/>
      <c r="ER678" s="18"/>
      <c r="ES678" s="18"/>
      <c r="ET678" s="18"/>
      <c r="EU678" s="18"/>
      <c r="EV678" s="18"/>
      <c r="EW678" s="192"/>
      <c r="EX678" s="199"/>
      <c r="EY678" s="192"/>
      <c r="EZ678" s="192"/>
      <c r="FA678" s="192"/>
      <c r="FB678" s="18"/>
      <c r="FC678" s="18"/>
      <c r="FD678" s="18"/>
      <c r="FE678" s="18"/>
      <c r="FF678" s="18"/>
      <c r="FG678" s="110"/>
      <c r="FH678" s="18"/>
      <c r="FI678" s="18"/>
      <c r="FJ678" s="18"/>
      <c r="FK678" s="18"/>
      <c r="FL678" s="18"/>
      <c r="FM678" s="18"/>
      <c r="FN678" s="18"/>
      <c r="FO678" s="18"/>
      <c r="FP678" s="110"/>
      <c r="FQ678" s="18"/>
      <c r="FR678" s="18"/>
      <c r="FS678" s="18"/>
      <c r="FT678" s="18"/>
      <c r="FU678" s="18"/>
      <c r="FV678" s="18"/>
      <c r="FW678" s="18"/>
      <c r="FX678" s="18"/>
      <c r="FY678" s="110"/>
      <c r="FZ678" s="18"/>
      <c r="GA678" s="18"/>
      <c r="GB678" s="18"/>
      <c r="GC678" s="18"/>
      <c r="GD678" s="18"/>
      <c r="GE678" s="18"/>
      <c r="GF678" s="18"/>
      <c r="GG678" s="18"/>
      <c r="GH678" s="18"/>
      <c r="GI678" s="18"/>
      <c r="GJ678" s="18"/>
      <c r="GK678" s="18"/>
      <c r="GL678" s="18"/>
      <c r="GM678" s="18"/>
      <c r="GN678" s="18"/>
      <c r="GO678" s="18"/>
      <c r="GP678" s="18"/>
      <c r="GQ678" s="18"/>
      <c r="GR678" s="18"/>
      <c r="GS678" s="18"/>
      <c r="GT678" s="18"/>
      <c r="GU678" s="171"/>
      <c r="GV678" s="171"/>
      <c r="GW678" s="171"/>
      <c r="GX678" s="171"/>
      <c r="GY678" s="18"/>
      <c r="GZ678" s="192"/>
      <c r="HA678" s="171"/>
      <c r="HB678" s="171"/>
      <c r="HC678" s="171"/>
      <c r="HD678" s="18"/>
      <c r="HE678" s="18"/>
      <c r="HF678" s="18"/>
      <c r="HG678" s="18"/>
      <c r="HH678" s="110"/>
      <c r="HI678" s="18"/>
      <c r="HJ678" s="18"/>
      <c r="HK678" s="18"/>
      <c r="HL678" s="18"/>
      <c r="HM678" s="18"/>
      <c r="HN678" s="18"/>
      <c r="HO678" s="204" t="str">
        <f t="shared" si="696"/>
        <v>---/---</v>
      </c>
      <c r="HP678" s="204" t="str">
        <f t="shared" si="697"/>
        <v>---/---</v>
      </c>
      <c r="HQ678" s="182" t="str">
        <f t="shared" si="698"/>
        <v>---/---</v>
      </c>
      <c r="HR678" s="182" t="str">
        <f t="shared" si="699"/>
        <v>---/---</v>
      </c>
      <c r="HS678" s="182" t="b">
        <f t="shared" si="700"/>
        <v>0</v>
      </c>
      <c r="HT678" s="182" t="str">
        <f t="shared" si="701"/>
        <v>---/---</v>
      </c>
      <c r="HU678" s="182" t="str">
        <f t="shared" si="702"/>
        <v>---/---</v>
      </c>
      <c r="HV678" s="191" t="str">
        <f t="shared" si="703"/>
        <v>---/---</v>
      </c>
      <c r="HW678" s="184" t="str">
        <f t="shared" si="704"/>
        <v>---/---</v>
      </c>
      <c r="HX678" s="191" t="str">
        <f t="shared" si="705"/>
        <v>---/---</v>
      </c>
      <c r="HY678" s="183"/>
      <c r="HZ678" s="182" t="str">
        <f t="shared" si="706"/>
        <v>---/---</v>
      </c>
      <c r="IA678" s="182" t="str">
        <f t="shared" si="707"/>
        <v>---/---</v>
      </c>
      <c r="IB678" s="182" t="str">
        <f t="shared" si="708"/>
        <v>---/---</v>
      </c>
      <c r="IC678" s="182" t="str">
        <f t="shared" si="709"/>
        <v>---/---</v>
      </c>
      <c r="ID678" s="182" t="str">
        <f t="shared" si="710"/>
        <v>---/---</v>
      </c>
      <c r="IE678" s="185" t="str">
        <f t="shared" si="711"/>
        <v>---/---</v>
      </c>
      <c r="IF678" s="135" t="s">
        <v>717</v>
      </c>
      <c r="IG678" s="181">
        <v>1</v>
      </c>
      <c r="IH678" s="18"/>
      <c r="II678" s="18"/>
      <c r="IJ678" s="18"/>
      <c r="IK678" s="18"/>
      <c r="IL678" s="18"/>
      <c r="IM678" s="18"/>
      <c r="IN678" s="18"/>
      <c r="IO678" s="18"/>
      <c r="IP678" s="110"/>
      <c r="IQ678" s="110"/>
      <c r="IR678" s="34">
        <f t="shared" si="679"/>
        <v>0</v>
      </c>
      <c r="IS678" s="25" t="e">
        <f>IF(HU678&gt;43101,(IR678/$IR$1783)*#REF!,IF(HQ678&gt;43101,(IR678/$IR$1783)*#REF!,IF(#REF!&gt;43101,(IR678/$IR$1783)*#REF!,IF(HK678&gt;43101,(IR678/$IR$1783)*$HK$13,IF(FW678&gt;43101,(IR678/$IR$1783)*$FW$13,IF(FS678&gt;43101,(IR678/$IR$1783)*$FS$13,IF(HQ678&gt;43101,(FN678/$IR$1783)*$FN$13,IF(FJ678&gt;43101,(IR678/$IR$1783)*$FJ$13,IF(FE678&gt;43101,(IR678/$IR$1783)*$FE$13,IF(ER678&gt;43101,(IR678/$IR$1783)*$ER$13,IF(EM678&gt;43101,(IR678/$IR$1783)*$EM$13,IF(EI678&gt;43101,(IR678/$IR$1783)*$EI$13,IF(ED678&gt;43101,(IR678/$IR$1783)*$ED$13,IF(DZ678&gt;43101,(IR678/$IR$1783)*$DZ$13,IF(DU678&gt;43101,(IR678/$IR$1783)*$DU$13,IF(DQ678&gt;43101,(IR678/$IR$1783)*$DQ$13,IF(DL678&gt;43101,(IR678/$IR$1783)*$DL$13,IF(BL678&gt;43101,(IR678/$IR$1783)*$BL$13,0))))))))))))))))))</f>
        <v>#DIV/0!</v>
      </c>
      <c r="IT678" s="25">
        <f t="shared" si="680"/>
        <v>0</v>
      </c>
      <c r="IU678" s="25" t="e">
        <f>IF(HU678&gt;43101,(IR678/$IR$1784)*#REF!,IF(HQ678&gt;43101,(IR678/$IR$1784)*#REF!,IF(#REF!&gt;43101,(IR678/$IR$1784)*#REF!,IF(HK678&gt;43101,(IR678/$IR$1784)*$HK$13,IF(FW678&gt;43101,(IR678/$IR$1784)*$FW$13,IF(FS678&gt;43101,(IR678/$IR$1784)*$FS$13,IF(FN678&gt;43101,(IR678/$IR$1784)*$FN$13,IF(FJ678&gt;43101,(IR678/$IR$1784)*$FJ$13,IF(FE678&gt;43101,(IR678/$IR$1784)*$FE$13,IF(ER678&gt;43101,(IR678/$IR$1784)*$ER$13,IF(EM678&gt;43101,(IR678/$IR$1784)*$EM$13,IF(EI678&gt;43101,(IR678/$IR$1784)*$EI$13,IF(ED678&gt;43101,(IR678/$IR$1784)*$ED$13,IF(DZ678&gt;43101,(IR678/$IR$1784)*$DZ$13,IF(DU678&gt;43101,(IR678/$IR$1784)*$DU$13,IF(DQ678&gt;43101,(IR678/$IR$1784)*$DQ$13,IF(DL678&gt;43101,(IR678/$IR$1784)*$DL$13,IF(BL678&gt;43101,(IR678/$IR$1784)*$BL$13,0))))))))))))))))))</f>
        <v>#DIV/0!</v>
      </c>
      <c r="IV678" s="25">
        <f t="shared" si="681"/>
        <v>0</v>
      </c>
      <c r="IW678" s="25"/>
      <c r="IX678" s="18"/>
      <c r="IY678" s="111"/>
      <c r="IZ678" s="5" t="str">
        <f t="shared" si="682"/>
        <v>не выпущено</v>
      </c>
      <c r="JA678" s="24" t="str">
        <f t="shared" si="683"/>
        <v>---/---</v>
      </c>
      <c r="JB678" s="112" t="str">
        <f t="shared" si="684"/>
        <v>00</v>
      </c>
      <c r="JC678" s="113"/>
      <c r="JD678" s="113" t="str">
        <f t="shared" si="685"/>
        <v>---/---</v>
      </c>
      <c r="JE678" s="113" t="str">
        <f t="shared" ref="JE678:JE682" si="721">IF(JB678="00","выгружено","в работе")</f>
        <v>выгружено</v>
      </c>
      <c r="JF678" s="114">
        <v>1</v>
      </c>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row>
    <row r="679" spans="1:332" s="115" customFormat="1" ht="42.75" hidden="1" customHeight="1">
      <c r="A679" s="6"/>
      <c r="B679" s="19" t="s">
        <v>156</v>
      </c>
      <c r="C679" s="19" t="s">
        <v>157</v>
      </c>
      <c r="D679" s="167"/>
      <c r="E679" s="167"/>
      <c r="F679" s="167"/>
      <c r="G679" s="167"/>
      <c r="H679" s="167" t="s">
        <v>727</v>
      </c>
      <c r="I679" s="167" t="s">
        <v>736</v>
      </c>
      <c r="J679" s="167"/>
      <c r="K679" s="167"/>
      <c r="L679" s="167"/>
      <c r="M679" s="167"/>
      <c r="N679" s="167"/>
      <c r="O679" s="167"/>
      <c r="P679" s="167"/>
      <c r="Q679" s="167"/>
      <c r="R679" s="167" t="s">
        <v>206</v>
      </c>
      <c r="S679" s="167" t="s">
        <v>360</v>
      </c>
      <c r="T679" s="167" t="s">
        <v>361</v>
      </c>
      <c r="U679" s="167" t="s">
        <v>158</v>
      </c>
      <c r="V679" s="167"/>
      <c r="W679" s="19"/>
      <c r="X679" s="19"/>
      <c r="Y679" s="19"/>
      <c r="Z679" s="19"/>
      <c r="AA679" s="19"/>
      <c r="AB679" s="19"/>
      <c r="AC679" s="19"/>
      <c r="AD679" s="167"/>
      <c r="AE679" s="19">
        <v>4</v>
      </c>
      <c r="AF679" s="19" t="s">
        <v>194</v>
      </c>
      <c r="AG679" s="19" t="s">
        <v>165</v>
      </c>
      <c r="AH679" s="19" t="s">
        <v>156</v>
      </c>
      <c r="AI679" s="19" t="s">
        <v>193</v>
      </c>
      <c r="AJ679" s="167"/>
      <c r="AK679" s="167"/>
      <c r="AL679" s="167" t="s">
        <v>120</v>
      </c>
      <c r="AM679" s="167"/>
      <c r="AN679" s="167" t="s">
        <v>167</v>
      </c>
      <c r="AO679" s="167" t="str">
        <f>CONCATENATE("0055-",B679,"-",C679,"-","4",".",AE679,".",AF679,".",AG679,".",AH679,"-",AL679,".",AN679,"-",AI679)</f>
        <v>0055-CPC-GA1-4.4.0.00.CPC-ATH1.RD-0003</v>
      </c>
      <c r="AP679" s="167" t="str">
        <f>CONCATENATE("0055-",B679,"-",C679,"-","4",".",AE679,".",AF679,".",AG679,".",AH679,"-",AL679,"-",AN679,"-",AI679,"_",BD679,"_",U679)</f>
        <v>0055-CPC-GA1-4.4.0.00.CPC-ATH1-RD-0003_-_ER</v>
      </c>
      <c r="AQ679" s="13" t="s">
        <v>514</v>
      </c>
      <c r="AR679" s="13" t="s">
        <v>329</v>
      </c>
      <c r="AS679" s="13"/>
      <c r="AT679" s="13"/>
      <c r="AU679" s="13" t="s">
        <v>318</v>
      </c>
      <c r="AV679" s="13" t="s">
        <v>333</v>
      </c>
      <c r="AW679" s="13" t="str">
        <f>CONCATENATE(AQ679," ",AS679,CHAR(10),W679,CHAR(10),AU679)</f>
        <v>Backup AWS console 
List of drawings</v>
      </c>
      <c r="AX679" s="13" t="str">
        <f>CONCATENATE(AR679," ",AT679,CHAR(10),W679,CHAR(10),AV679)</f>
        <v>Резервный пульт оператора 
Ведомость документов</v>
      </c>
      <c r="AY679" s="167"/>
      <c r="AZ679" s="167" t="s">
        <v>490</v>
      </c>
      <c r="BA679" s="167" t="s">
        <v>489</v>
      </c>
      <c r="BB679" s="167" t="str">
        <f>IF(FW679&gt;0,"02",IF(FN679&gt;0,"01",IF(FE679&gt;0,"00",IF(EM679&gt;0,"G1",IF(ED679&gt;0,"F1",IF(DU679&gt;0,"E1",IF(DL679&gt;0,"D1",IF(DC679&gt;0,"C1",IF(CT679&gt;0,"B1",IF(BM679&gt;0,"A1","-"))))))))))</f>
        <v>-</v>
      </c>
      <c r="BC679" s="167" t="str">
        <f t="shared" ref="BC679:BC682" si="722">IF(OR(BB679="A1",BB679="B1",BB679="C1",BB679="D1",BB679="E1",BB679="F1",BB679="G1",BB679="H1"),"IFR",IF(OR(BB679="00",BB679="01",BB679="02",BB679="03",BB679="04",BB679="05"),"IFU","-"))</f>
        <v>-</v>
      </c>
      <c r="BD679" s="167" t="str">
        <f>BB679</f>
        <v>-</v>
      </c>
      <c r="BE679" s="167"/>
      <c r="BF679" s="167"/>
      <c r="BG679" s="12"/>
      <c r="BH679" s="167"/>
      <c r="BI679" s="167"/>
      <c r="BJ679" s="193">
        <f>FB679-(28+15)</f>
        <v>44212</v>
      </c>
      <c r="BK679" s="193">
        <f ca="1">IF(BM679&gt;0,BL679,IF(BJ679&lt;TODAY(),WORKDAY(TODAY(),10),BJ679))</f>
        <v>44294</v>
      </c>
      <c r="BL679" s="193"/>
      <c r="BM679" s="167"/>
      <c r="BN679" s="167"/>
      <c r="BO679" s="167"/>
      <c r="BP679" s="167"/>
      <c r="BQ679" s="167"/>
      <c r="BR679" s="167"/>
      <c r="BS679" s="167"/>
      <c r="BT679" s="167"/>
      <c r="BU679" s="167"/>
      <c r="BV679" s="167"/>
      <c r="BW679" s="167"/>
      <c r="BX679" s="167"/>
      <c r="BY679" s="167"/>
      <c r="BZ679" s="167"/>
      <c r="CA679" s="167"/>
      <c r="CB679" s="167"/>
      <c r="CC679" s="167"/>
      <c r="CD679" s="167"/>
      <c r="CE679" s="167"/>
      <c r="CF679" s="167"/>
      <c r="CG679" s="167"/>
      <c r="CH679" s="167"/>
      <c r="CI679" s="167"/>
      <c r="CJ679" s="167"/>
      <c r="CK679" s="167"/>
      <c r="CL679" s="24">
        <f>WORKDAY(BJ679,20)</f>
        <v>44239</v>
      </c>
      <c r="CM679" s="24" t="str">
        <f>IF(BM679&gt;0,WORKDAY(BK679,10),"-")</f>
        <v>-</v>
      </c>
      <c r="CN679" s="193"/>
      <c r="CO679" s="117"/>
      <c r="CP679" s="196">
        <v>2</v>
      </c>
      <c r="CQ679" s="24">
        <f>WORKDAY(CL679,10)</f>
        <v>44253</v>
      </c>
      <c r="CR679" s="24" t="str">
        <f>IF(CO679&gt;0,WORKDAY(CM679,10),"-")</f>
        <v>-</v>
      </c>
      <c r="CS679" s="193"/>
      <c r="CT679" s="167"/>
      <c r="CU679" s="24" t="str">
        <f>IF(CT679&gt;0,WORKDAY(CQ679,10),"-")</f>
        <v>-</v>
      </c>
      <c r="CV679" s="24" t="str">
        <f>IF(CT679&gt;0,WORKDAY(CR679,10),"-")</f>
        <v>-</v>
      </c>
      <c r="CW679" s="193"/>
      <c r="CX679" s="167"/>
      <c r="CY679" s="196"/>
      <c r="CZ679" s="24" t="str">
        <f>IF(CX679&gt;0,WORKDAY(CU679,10),"-")</f>
        <v>-</v>
      </c>
      <c r="DA679" s="24" t="str">
        <f>IF(CX679&gt;0,WORKDAY(CV679,10),"-")</f>
        <v>-</v>
      </c>
      <c r="DB679" s="24"/>
      <c r="DC679" s="167"/>
      <c r="DD679" s="24" t="str">
        <f>IF(DC679&gt;0,WORKDAY(CZ679,10),"-")</f>
        <v>-</v>
      </c>
      <c r="DE679" s="24" t="str">
        <f>IF(DC679&gt;0,WORKDAY(DA679,10),"-")</f>
        <v>-</v>
      </c>
      <c r="DF679" s="167"/>
      <c r="DG679" s="167"/>
      <c r="DH679" s="193"/>
      <c r="DI679" s="24" t="str">
        <f>IF(DG679&gt;0,WORKDAY(DD679,10),"-")</f>
        <v>-</v>
      </c>
      <c r="DJ679" s="24" t="str">
        <f>IF(DG679&gt;0,WORKDAY(DE679,10),"-")</f>
        <v>-</v>
      </c>
      <c r="DK679" s="167"/>
      <c r="DL679" s="167"/>
      <c r="DM679" s="24" t="str">
        <f>IF(DL679&gt;0,WORKDAY(DI679,10),"-")</f>
        <v>-</v>
      </c>
      <c r="DN679" s="24" t="str">
        <f>IF(DL679&gt;0,WORKDAY(DJ679,10),"-")</f>
        <v>-</v>
      </c>
      <c r="DO679" s="167"/>
      <c r="DP679" s="167"/>
      <c r="DQ679" s="193"/>
      <c r="DR679" s="24" t="str">
        <f>IF(DP679&gt;0,WORKDAY(DM679,10),"-")</f>
        <v>-</v>
      </c>
      <c r="DS679" s="24" t="str">
        <f>IF(DP679&gt;0,WORKDAY(DN679,10),"-")</f>
        <v>-</v>
      </c>
      <c r="DT679" s="167"/>
      <c r="DU679" s="167"/>
      <c r="DV679" s="24" t="str">
        <f>IF(DU679&gt;0,WORKDAY(DR679,10),"-")</f>
        <v>-</v>
      </c>
      <c r="DW679" s="24" t="str">
        <f>IF(DU679&gt;0,WORKDAY(DS679,10),"-")</f>
        <v>-</v>
      </c>
      <c r="DX679" s="167"/>
      <c r="DY679" s="167"/>
      <c r="DZ679" s="193"/>
      <c r="EA679" s="24" t="str">
        <f>IF(DY679&gt;0,WORKDAY(DV679,10),"-")</f>
        <v>-</v>
      </c>
      <c r="EB679" s="24" t="str">
        <f>IF(DY679&gt;0,WORKDAY(DW679,10),"-")</f>
        <v>-</v>
      </c>
      <c r="EC679" s="167"/>
      <c r="ED679" s="167"/>
      <c r="EE679" s="24" t="str">
        <f>IF(ED679&gt;0,WORKDAY(EA679,10),"-")</f>
        <v>-</v>
      </c>
      <c r="EF679" s="24" t="str">
        <f>IF(ED679&gt;0,WORKDAY(EB679,10),"-")</f>
        <v>-</v>
      </c>
      <c r="EG679" s="167"/>
      <c r="EH679" s="167"/>
      <c r="EI679" s="193"/>
      <c r="EJ679" s="24" t="str">
        <f>IF(EH679&gt;0,WORKDAY(EE679,10),"-")</f>
        <v>-</v>
      </c>
      <c r="EK679" s="24" t="str">
        <f>IF(EH679&gt;0,WORKDAY(EF679,10),"-")</f>
        <v>-</v>
      </c>
      <c r="EL679" s="167"/>
      <c r="EM679" s="167"/>
      <c r="EN679" s="24" t="str">
        <f>IF(EM679&gt;0,WORKDAY(EJ679,10),"-")</f>
        <v>-</v>
      </c>
      <c r="EO679" s="24" t="str">
        <f>IF(EM679&gt;0,WORKDAY(EK679,10),"-")</f>
        <v>-</v>
      </c>
      <c r="EP679" s="167"/>
      <c r="EQ679" s="167"/>
      <c r="ER679" s="193"/>
      <c r="ES679" s="193"/>
      <c r="ET679" s="193"/>
      <c r="EU679" s="193"/>
      <c r="EV679" s="193"/>
      <c r="EW679" s="24"/>
      <c r="EX679" s="24"/>
      <c r="EY679" s="167"/>
      <c r="EZ679" s="167"/>
      <c r="FA679" s="193"/>
      <c r="FB679" s="24">
        <v>44255</v>
      </c>
      <c r="FC679" s="24">
        <f ca="1">IF(BK679&gt;0,IF(DC679&gt;0,WORKDAY(DB679,20),IF(CT679&gt;0,WORKDAY(CS679,30),IF(CO679&gt;0,WORKDAY(CN679,40),FB679))),"-")</f>
        <v>44255</v>
      </c>
      <c r="FD679" s="167"/>
      <c r="FE679" s="167"/>
      <c r="FF679" s="24" t="str">
        <f t="shared" ref="FF679:FF682" si="723">IF(FE679&gt;0,WORKDAY(FB679,10),"-")</f>
        <v>-</v>
      </c>
      <c r="FG679" s="24" t="str">
        <f t="shared" ref="FG679:FG682" si="724">IF(FE679&gt;0,WORKDAY(FC679,10),"-")</f>
        <v>-</v>
      </c>
      <c r="FH679" s="167"/>
      <c r="FI679" s="167"/>
      <c r="FJ679" s="196"/>
      <c r="FK679" s="24"/>
      <c r="FL679" s="24">
        <f t="shared" ref="FL679:FL682" si="725">FK679</f>
        <v>0</v>
      </c>
      <c r="FM679" s="167"/>
      <c r="FN679" s="167"/>
      <c r="FO679" s="24" t="str">
        <f t="shared" ref="FO679:FO682" si="726">IF(FN679&gt;0,WORKDAY(FK679,10),"-")</f>
        <v>-</v>
      </c>
      <c r="FP679" s="24" t="str">
        <f t="shared" ref="FP679:FP682" si="727">IF(FN679&gt;0,WORKDAY(FL679,10),"-")</f>
        <v>-</v>
      </c>
      <c r="FQ679" s="167"/>
      <c r="FR679" s="167"/>
      <c r="FS679" s="193"/>
      <c r="FT679" s="24"/>
      <c r="FU679" s="24">
        <f t="shared" ref="FU679:FU682" si="728">FT679</f>
        <v>0</v>
      </c>
      <c r="FV679" s="167"/>
      <c r="FW679" s="167"/>
      <c r="FX679" s="24" t="str">
        <f t="shared" ref="FX679:FX682" si="729">IF(FW679&gt;0,WORKDAY(FT679,10),"-")</f>
        <v>-</v>
      </c>
      <c r="FY679" s="24" t="str">
        <f t="shared" ref="FY679:FY682" si="730">IF(FW679&gt;0,WORKDAY(FU679,10),"-")</f>
        <v>-</v>
      </c>
      <c r="FZ679" s="167"/>
      <c r="GA679" s="167"/>
      <c r="GB679" s="193"/>
      <c r="GC679" s="193"/>
      <c r="GD679" s="193"/>
      <c r="GE679" s="193"/>
      <c r="GF679" s="193"/>
      <c r="GG679" s="193"/>
      <c r="GH679" s="193"/>
      <c r="GI679" s="193"/>
      <c r="GJ679" s="193"/>
      <c r="GK679" s="193"/>
      <c r="GL679" s="193"/>
      <c r="GM679" s="193"/>
      <c r="GN679" s="193"/>
      <c r="GO679" s="193"/>
      <c r="GP679" s="193"/>
      <c r="GQ679" s="193"/>
      <c r="GR679" s="193"/>
      <c r="GS679" s="193"/>
      <c r="GT679" s="193"/>
      <c r="GU679" s="193"/>
      <c r="GV679" s="193"/>
      <c r="GW679" s="193"/>
      <c r="GX679" s="193"/>
      <c r="GY679" s="193"/>
      <c r="GZ679" s="193"/>
      <c r="HA679" s="193"/>
      <c r="HB679" s="193"/>
      <c r="HC679" s="193"/>
      <c r="HD679" s="196">
        <f ca="1">IF(AZ679="аннулирован / VOID",0,IF(BK679&gt;0,1,0))</f>
        <v>1</v>
      </c>
      <c r="HE679" s="25">
        <f>IF(FQ679&gt;43101,(HD679/$HD$877)*$FQ$13,IF(FM679&gt;43101,(HD679/$HD$877)*$FM$13,IF(FH679&gt;43101,(HD679/$HD$877)*$FH$13,IF(FD679&gt;43101,(HD679/$HD$877)*$FD$13,IF(EP679&gt;43101,(HD679/$HD$877)*$EP$13,IF(EL679&gt;43101,(HD679/$HD$877)*$EL$13,IF(FM679&gt;43101,(EG679/$HD$877)*$EG$13,IF(EC679&gt;43101,(HD679/$HD$877)*$EC$13,IF(DX679&gt;43101,(HD679/$HD$877)*$DX$13,IF(DT679&gt;43101,(HD679/$HD$877)*$DT$13,IF(DO679&gt;43101,(HD679/$HD$877)*$DO$13,IF(DK679&gt;43101,(HD679/$HD$877)*$DK$13,IF(DF679&gt;43101,(HD679/$HD$877)*$DF$13,IF(DB679&gt;43101,(HD679/$HD$877)*$DB$13,IF(CW679&gt;43101,(HD679/$HD$877)*$CW$13,IF(CS679&gt;43101,(HD679/$HD$877)*$CS$13,IF(CN679&gt;43101,(HD679/$HD$877)*$CN$13,IF(BL679&gt;43101,(HD679/$HD$877)*$BL$13,0))))))))))))))))))</f>
        <v>0</v>
      </c>
      <c r="HF679" s="25">
        <f ca="1">IF(BK679&gt;43101,HD679/$HD$877,0)</f>
        <v>1.5197568389057751E-3</v>
      </c>
      <c r="HG679" s="25">
        <f>IF(FQ679&gt;43101,(HD679/$HD$878)*$FQ$13,IF(FM679&gt;43101,(HD679/$HD$878)*$FM$13,IF(FH679&gt;43101,(HD679/$HD$878)*$FH$13,IF(FD679&gt;43101,(HD679/$HD$878)*$FD$13,IF(EP679&gt;43101,(HD679/$HD$878)*$EP$13,IF(EL679&gt;43101,(HD679/$HD$878)*$EL$13,IF(EG679&gt;43101,(HD679/$HD$878)*$EG$13,IF(EC679&gt;43101,(HD679/$HD$878)*$EC$13,IF(DX679&gt;43101,(HD679/$HD$878)*$DX$13,IF(DT679&gt;43101,(HD679/$HD$878)*$DT$13,IF(DO679&gt;43101,(HD679/$HD$878)*$DO$13,IF(DK679&gt;43101,(HD679/$HD$878)*$DK$13,IF(DF679&gt;43101,(HD679/$HD$878)*$DF$13,IF(DB679&gt;43101,(HD679/$HD$878)*$DB$13,IF(CW679&gt;43101,(HD679/$HD$878)*$CW$13,IF(CS679&gt;43101,(HD679/$HD$878)*$CS$13,IF(CN679&gt;43101,(HD679/$HD$878)*$CN$13,IF(BL679&gt;43101,(HD679/$HD$878)*$BL$13,0))))))))))))))))))</f>
        <v>0</v>
      </c>
      <c r="HH679" s="25">
        <f ca="1">IF(BK679&gt;43101,HD679/$HD$878,0)</f>
        <v>2.012072434607646E-3</v>
      </c>
      <c r="HI679" s="25"/>
      <c r="HJ679" s="25"/>
      <c r="HK679" s="167"/>
      <c r="HL679" s="24" t="str">
        <f ca="1">IF(BK679&gt;0,IF(DC679&gt;0,DB679,IF(CT679&gt;0,CS679,IF(BM679&gt;0,BL679,"-"))),"-")</f>
        <v>-</v>
      </c>
      <c r="HM679" s="24">
        <f ca="1">IF(HL679&gt;0,WORKDAY(HI679,10),"-")</f>
        <v>13</v>
      </c>
      <c r="HN679" s="24">
        <f ca="1">IF(HL679&gt;0,WORKDAY(HJ679,10),"-")</f>
        <v>13</v>
      </c>
      <c r="HO679" s="134" t="str">
        <f t="shared" si="696"/>
        <v>не выгружено A1</v>
      </c>
      <c r="HP679" s="134" t="str">
        <f t="shared" si="697"/>
        <v>не выгружено 00</v>
      </c>
      <c r="HQ679" s="137" t="str">
        <f t="shared" si="698"/>
        <v>не выгружено A1</v>
      </c>
      <c r="HR679" s="137" t="str">
        <f t="shared" si="699"/>
        <v>не выгружено A1</v>
      </c>
      <c r="HS679" s="137" t="b">
        <f t="shared" si="700"/>
        <v>0</v>
      </c>
      <c r="HT679" s="137" t="str">
        <f t="shared" si="701"/>
        <v>не выгружено A1</v>
      </c>
      <c r="HU679" s="137" t="str">
        <f t="shared" si="702"/>
        <v>не выгружено A1</v>
      </c>
      <c r="HV679" s="186" t="str">
        <f t="shared" si="703"/>
        <v>не выгружено A1</v>
      </c>
      <c r="HW679" s="223" t="str">
        <f t="shared" si="704"/>
        <v>не выгружено A1</v>
      </c>
      <c r="HX679" s="186" t="str">
        <f t="shared" si="705"/>
        <v>не выгружено A1</v>
      </c>
      <c r="HZ679" s="137" t="str">
        <f t="shared" si="706"/>
        <v>не выгружено</v>
      </c>
      <c r="IA679" s="137" t="str">
        <f t="shared" si="707"/>
        <v>A1</v>
      </c>
      <c r="IB679" s="137" t="str">
        <f t="shared" si="708"/>
        <v>не выгружено</v>
      </c>
      <c r="IC679" s="137" t="str">
        <f t="shared" si="709"/>
        <v>A1</v>
      </c>
      <c r="ID679" s="137" t="str">
        <f t="shared" si="710"/>
        <v>A1</v>
      </c>
      <c r="IE679" s="142" t="str">
        <f t="shared" si="711"/>
        <v>выгрузить A1</v>
      </c>
      <c r="IF679" s="137" t="s">
        <v>705</v>
      </c>
      <c r="IG679" s="134">
        <v>1</v>
      </c>
      <c r="IH679" s="24"/>
      <c r="II679" s="24"/>
      <c r="IJ679" s="167"/>
      <c r="IK679" s="167"/>
      <c r="IL679" s="24" t="str">
        <f>IF(IK679&gt;0,WORKDAY(IH679,10),"-")</f>
        <v>-</v>
      </c>
      <c r="IM679" s="24" t="str">
        <f>IF(IK679&gt;0,WORKDAY(II679,10),"-")</f>
        <v>-</v>
      </c>
      <c r="IN679" s="167"/>
      <c r="IO679" s="167"/>
      <c r="IP679" s="193"/>
      <c r="IQ679" s="193"/>
      <c r="IR679" s="196">
        <f t="shared" ca="1" si="679"/>
        <v>1</v>
      </c>
      <c r="IS679" s="25" t="e">
        <f ca="1">IF(HU679&gt;43101,(IR679/$IR$1783)*#REF!,IF(HQ679&gt;43101,(IR679/$IR$1783)*#REF!,IF(#REF!&gt;43101,(IR679/$IR$1783)*#REF!,IF(HK679&gt;43101,(IR679/$IR$1783)*$HK$13,IF(FW679&gt;43101,(IR679/$IR$1783)*$FW$13,IF(FS679&gt;43101,(IR679/$IR$1783)*$FS$13,IF(HQ679&gt;43101,(FN679/$IR$1783)*$FN$13,IF(FJ679&gt;43101,(IR679/$IR$1783)*$FJ$13,IF(FE679&gt;43101,(IR679/$IR$1783)*$FE$13,IF(ER679&gt;43101,(IR679/$IR$1783)*$ER$13,IF(EM679&gt;43101,(IR679/$IR$1783)*$EM$13,IF(EI679&gt;43101,(IR679/$IR$1783)*$EI$13,IF(ED679&gt;43101,(IR679/$IR$1783)*$ED$13,IF(DZ679&gt;43101,(IR679/$IR$1783)*$DZ$13,IF(DU679&gt;43101,(IR679/$IR$1783)*$DU$13,IF(DQ679&gt;43101,(IR679/$IR$1783)*$DQ$13,IF(DL679&gt;43101,(IR679/$IR$1783)*$DL$13,IF(BL679&gt;43101,(IR679/$IR$1783)*$BL$13,0))))))))))))))))))</f>
        <v>#DIV/0!</v>
      </c>
      <c r="IT679" s="25" t="e">
        <f t="shared" ca="1" si="680"/>
        <v>#DIV/0!</v>
      </c>
      <c r="IU679" s="25" t="e">
        <f ca="1">IF(HU679&gt;43101,(IR679/$IR$1784)*#REF!,IF(HQ679&gt;43101,(IR679/$IR$1784)*#REF!,IF(#REF!&gt;43101,(IR679/$IR$1784)*#REF!,IF(HK679&gt;43101,(IR679/$IR$1784)*$HK$13,IF(FW679&gt;43101,(IR679/$IR$1784)*$FW$13,IF(FS679&gt;43101,(IR679/$IR$1784)*$FS$13,IF(FN679&gt;43101,(IR679/$IR$1784)*$FN$13,IF(FJ679&gt;43101,(IR679/$IR$1784)*$FJ$13,IF(FE679&gt;43101,(IR679/$IR$1784)*$FE$13,IF(ER679&gt;43101,(IR679/$IR$1784)*$ER$13,IF(EM679&gt;43101,(IR679/$IR$1784)*$EM$13,IF(EI679&gt;43101,(IR679/$IR$1784)*$EI$13,IF(ED679&gt;43101,(IR679/$IR$1784)*$ED$13,IF(DZ679&gt;43101,(IR679/$IR$1784)*$DZ$13,IF(DU679&gt;43101,(IR679/$IR$1784)*$DU$13,IF(DQ679&gt;43101,(IR679/$IR$1784)*$DQ$13,IF(DL679&gt;43101,(IR679/$IR$1784)*$DL$13,IF(BL679&gt;43101,(IR679/$IR$1784)*$BL$13,0))))))))))))))))))</f>
        <v>#DIV/0!</v>
      </c>
      <c r="IV679" s="25" t="e">
        <f t="shared" ca="1" si="681"/>
        <v>#DIV/0!</v>
      </c>
      <c r="IW679" s="25"/>
      <c r="IX679" s="25"/>
      <c r="IY679" s="224"/>
      <c r="IZ679" s="167" t="str">
        <f t="shared" ca="1" si="682"/>
        <v>rev. 00</v>
      </c>
      <c r="JA679" s="24" t="str">
        <f t="shared" si="683"/>
        <v>A1</v>
      </c>
      <c r="JB679" s="112" t="str">
        <f t="shared" si="684"/>
        <v>00</v>
      </c>
      <c r="JC679" s="225"/>
      <c r="JD679" s="225" t="str">
        <f t="shared" si="685"/>
        <v>не выгружено</v>
      </c>
      <c r="JE679" s="225" t="str">
        <f t="shared" si="721"/>
        <v>выгружено</v>
      </c>
      <c r="JF679" s="226">
        <v>1</v>
      </c>
    </row>
    <row r="680" spans="1:332" s="115" customFormat="1" ht="42.75" hidden="1" customHeight="1">
      <c r="A680" s="6"/>
      <c r="B680" s="19" t="s">
        <v>156</v>
      </c>
      <c r="C680" s="19" t="s">
        <v>157</v>
      </c>
      <c r="D680" s="167"/>
      <c r="E680" s="167"/>
      <c r="F680" s="167"/>
      <c r="G680" s="167"/>
      <c r="H680" s="167" t="s">
        <v>727</v>
      </c>
      <c r="I680" s="167" t="s">
        <v>736</v>
      </c>
      <c r="J680" s="167"/>
      <c r="K680" s="167"/>
      <c r="L680" s="167"/>
      <c r="M680" s="167"/>
      <c r="N680" s="167"/>
      <c r="O680" s="167"/>
      <c r="P680" s="167"/>
      <c r="Q680" s="167"/>
      <c r="R680" s="167" t="s">
        <v>206</v>
      </c>
      <c r="S680" s="167" t="s">
        <v>360</v>
      </c>
      <c r="T680" s="167" t="s">
        <v>361</v>
      </c>
      <c r="U680" s="167" t="s">
        <v>158</v>
      </c>
      <c r="V680" s="167"/>
      <c r="W680" s="19"/>
      <c r="X680" s="19"/>
      <c r="Y680" s="19"/>
      <c r="Z680" s="19"/>
      <c r="AA680" s="19"/>
      <c r="AB680" s="19"/>
      <c r="AC680" s="19"/>
      <c r="AD680" s="167"/>
      <c r="AE680" s="19">
        <v>4</v>
      </c>
      <c r="AF680" s="19" t="s">
        <v>194</v>
      </c>
      <c r="AG680" s="19" t="s">
        <v>165</v>
      </c>
      <c r="AH680" s="19" t="s">
        <v>156</v>
      </c>
      <c r="AI680" s="19" t="s">
        <v>193</v>
      </c>
      <c r="AJ680" s="167"/>
      <c r="AK680" s="167"/>
      <c r="AL680" s="167" t="s">
        <v>120</v>
      </c>
      <c r="AM680" s="167"/>
      <c r="AN680" s="167" t="s">
        <v>168</v>
      </c>
      <c r="AO680" s="167" t="str">
        <f>CONCATENATE("0055-",B680,"-",C680,"-","4",".",AE680,".",AF680,".",AG680,".",AH680,"-",AL680,".",AN680,"-",AI680)</f>
        <v>0055-CPC-GA1-4.4.0.00.CPC-ATH1.SP-0003</v>
      </c>
      <c r="AP680" s="167" t="str">
        <f>CONCATENATE("0055-",B680,"-",C680,"-","4",".",AE680,".",AF680,".",AG680,".",AH680,"-",AL680,"-",AN680,"-",AI680,"_",BD680,"_",U680)</f>
        <v>0055-CPC-GA1-4.4.0.00.CPC-ATH1-SP-0003_-_ER</v>
      </c>
      <c r="AQ680" s="13" t="s">
        <v>514</v>
      </c>
      <c r="AR680" s="13" t="s">
        <v>329</v>
      </c>
      <c r="AS680" s="13"/>
      <c r="AT680" s="13"/>
      <c r="AU680" s="13" t="s">
        <v>319</v>
      </c>
      <c r="AV680" s="13" t="s">
        <v>334</v>
      </c>
      <c r="AW680" s="13" t="str">
        <f>CONCATENATE(AQ680," ",AS680,CHAR(10),W680,CHAR(10),AU680)</f>
        <v>Backup AWS console 
List of elements</v>
      </c>
      <c r="AX680" s="13" t="str">
        <f>CONCATENATE(AR680," ",AT680,CHAR(10),W680,CHAR(10),AV680)</f>
        <v>Резервный пульт оператора 
Перечень элементов</v>
      </c>
      <c r="AY680" s="167"/>
      <c r="AZ680" s="167" t="s">
        <v>490</v>
      </c>
      <c r="BA680" s="167" t="s">
        <v>489</v>
      </c>
      <c r="BB680" s="167" t="str">
        <f>IF(FW680&gt;0,"02",IF(FN680&gt;0,"01",IF(FE680&gt;0,"00",IF(EM680&gt;0,"G1",IF(ED680&gt;0,"F1",IF(DU680&gt;0,"E1",IF(DL680&gt;0,"D1",IF(DC680&gt;0,"C1",IF(CT680&gt;0,"B1",IF(BM680&gt;0,"A1","-"))))))))))</f>
        <v>-</v>
      </c>
      <c r="BC680" s="167" t="str">
        <f t="shared" si="722"/>
        <v>-</v>
      </c>
      <c r="BD680" s="167" t="str">
        <f>BB680</f>
        <v>-</v>
      </c>
      <c r="BE680" s="167"/>
      <c r="BF680" s="167"/>
      <c r="BG680" s="12"/>
      <c r="BH680" s="167"/>
      <c r="BI680" s="167"/>
      <c r="BJ680" s="193">
        <f>FB680-(28+15)</f>
        <v>44212</v>
      </c>
      <c r="BK680" s="193">
        <f ca="1">IF(BM680&gt;0,BL680,IF(BJ680&lt;TODAY(),WORKDAY(TODAY(),10),BJ680))</f>
        <v>44294</v>
      </c>
      <c r="BL680" s="193"/>
      <c r="BM680" s="167"/>
      <c r="BN680" s="167"/>
      <c r="BO680" s="167"/>
      <c r="BP680" s="167"/>
      <c r="BQ680" s="167"/>
      <c r="BR680" s="167"/>
      <c r="BS680" s="167"/>
      <c r="BT680" s="167"/>
      <c r="BU680" s="167"/>
      <c r="BV680" s="167"/>
      <c r="BW680" s="167"/>
      <c r="BX680" s="167"/>
      <c r="BY680" s="167"/>
      <c r="BZ680" s="167"/>
      <c r="CA680" s="167"/>
      <c r="CB680" s="167"/>
      <c r="CC680" s="167"/>
      <c r="CD680" s="167"/>
      <c r="CE680" s="167"/>
      <c r="CF680" s="167"/>
      <c r="CG680" s="167"/>
      <c r="CH680" s="167"/>
      <c r="CI680" s="167"/>
      <c r="CJ680" s="167"/>
      <c r="CK680" s="167"/>
      <c r="CL680" s="24">
        <f>WORKDAY(BJ680,20)</f>
        <v>44239</v>
      </c>
      <c r="CM680" s="24" t="str">
        <f>IF(BM680&gt;0,WORKDAY(BK680,10),"-")</f>
        <v>-</v>
      </c>
      <c r="CN680" s="193"/>
      <c r="CO680" s="117"/>
      <c r="CP680" s="196">
        <v>2</v>
      </c>
      <c r="CQ680" s="24">
        <f>WORKDAY(CL680,10)</f>
        <v>44253</v>
      </c>
      <c r="CR680" s="24" t="str">
        <f>IF(CO680&gt;0,WORKDAY(CM680,10),"-")</f>
        <v>-</v>
      </c>
      <c r="CS680" s="193"/>
      <c r="CT680" s="167"/>
      <c r="CU680" s="24" t="str">
        <f>IF(CT680&gt;0,WORKDAY(CQ680,10),"-")</f>
        <v>-</v>
      </c>
      <c r="CV680" s="24" t="str">
        <f>IF(CT680&gt;0,WORKDAY(CR680,10),"-")</f>
        <v>-</v>
      </c>
      <c r="CW680" s="193"/>
      <c r="CX680" s="167"/>
      <c r="CY680" s="196"/>
      <c r="CZ680" s="24" t="str">
        <f>IF(CX680&gt;0,WORKDAY(CU680,10),"-")</f>
        <v>-</v>
      </c>
      <c r="DA680" s="24" t="str">
        <f>IF(CX680&gt;0,WORKDAY(CV680,10),"-")</f>
        <v>-</v>
      </c>
      <c r="DB680" s="24"/>
      <c r="DC680" s="167"/>
      <c r="DD680" s="24" t="str">
        <f>IF(DC680&gt;0,WORKDAY(CZ680,10),"-")</f>
        <v>-</v>
      </c>
      <c r="DE680" s="24" t="str">
        <f>IF(DC680&gt;0,WORKDAY(DA680,10),"-")</f>
        <v>-</v>
      </c>
      <c r="DF680" s="167"/>
      <c r="DG680" s="167"/>
      <c r="DH680" s="193"/>
      <c r="DI680" s="24" t="str">
        <f>IF(DG680&gt;0,WORKDAY(DD680,10),"-")</f>
        <v>-</v>
      </c>
      <c r="DJ680" s="24" t="str">
        <f>IF(DG680&gt;0,WORKDAY(DE680,10),"-")</f>
        <v>-</v>
      </c>
      <c r="DK680" s="167"/>
      <c r="DL680" s="167"/>
      <c r="DM680" s="24" t="str">
        <f>IF(DL680&gt;0,WORKDAY(DI680,10),"-")</f>
        <v>-</v>
      </c>
      <c r="DN680" s="24" t="str">
        <f>IF(DL680&gt;0,WORKDAY(DJ680,10),"-")</f>
        <v>-</v>
      </c>
      <c r="DO680" s="167"/>
      <c r="DP680" s="167"/>
      <c r="DQ680" s="193"/>
      <c r="DR680" s="24" t="str">
        <f>IF(DP680&gt;0,WORKDAY(DM680,10),"-")</f>
        <v>-</v>
      </c>
      <c r="DS680" s="24" t="str">
        <f>IF(DP680&gt;0,WORKDAY(DN680,10),"-")</f>
        <v>-</v>
      </c>
      <c r="DT680" s="167"/>
      <c r="DU680" s="167"/>
      <c r="DV680" s="24" t="str">
        <f>IF(DU680&gt;0,WORKDAY(DR680,10),"-")</f>
        <v>-</v>
      </c>
      <c r="DW680" s="24" t="str">
        <f>IF(DU680&gt;0,WORKDAY(DS680,10),"-")</f>
        <v>-</v>
      </c>
      <c r="DX680" s="167"/>
      <c r="DY680" s="167"/>
      <c r="DZ680" s="193"/>
      <c r="EA680" s="24" t="str">
        <f>IF(DY680&gt;0,WORKDAY(DV680,10),"-")</f>
        <v>-</v>
      </c>
      <c r="EB680" s="24" t="str">
        <f>IF(DY680&gt;0,WORKDAY(DW680,10),"-")</f>
        <v>-</v>
      </c>
      <c r="EC680" s="167"/>
      <c r="ED680" s="167"/>
      <c r="EE680" s="24" t="str">
        <f>IF(ED680&gt;0,WORKDAY(EA680,10),"-")</f>
        <v>-</v>
      </c>
      <c r="EF680" s="24" t="str">
        <f>IF(ED680&gt;0,WORKDAY(EB680,10),"-")</f>
        <v>-</v>
      </c>
      <c r="EG680" s="167"/>
      <c r="EH680" s="167"/>
      <c r="EI680" s="193"/>
      <c r="EJ680" s="24" t="str">
        <f>IF(EH680&gt;0,WORKDAY(EE680,10),"-")</f>
        <v>-</v>
      </c>
      <c r="EK680" s="24" t="str">
        <f>IF(EH680&gt;0,WORKDAY(EF680,10),"-")</f>
        <v>-</v>
      </c>
      <c r="EL680" s="167"/>
      <c r="EM680" s="167"/>
      <c r="EN680" s="24" t="str">
        <f>IF(EM680&gt;0,WORKDAY(EJ680,10),"-")</f>
        <v>-</v>
      </c>
      <c r="EO680" s="24" t="str">
        <f>IF(EM680&gt;0,WORKDAY(EK680,10),"-")</f>
        <v>-</v>
      </c>
      <c r="EP680" s="167"/>
      <c r="EQ680" s="167"/>
      <c r="ER680" s="193"/>
      <c r="ES680" s="193"/>
      <c r="ET680" s="193"/>
      <c r="EU680" s="193"/>
      <c r="EV680" s="193"/>
      <c r="EW680" s="24"/>
      <c r="EX680" s="24"/>
      <c r="EY680" s="167"/>
      <c r="EZ680" s="167"/>
      <c r="FA680" s="193"/>
      <c r="FB680" s="24">
        <v>44255</v>
      </c>
      <c r="FC680" s="24">
        <f ca="1">IF(BK680&gt;0,IF(DC680&gt;0,WORKDAY(DB680,20),IF(CT680&gt;0,WORKDAY(CS680,30),IF(CO680&gt;0,WORKDAY(CN680,40),FB680))),"-")</f>
        <v>44255</v>
      </c>
      <c r="FD680" s="167"/>
      <c r="FE680" s="167"/>
      <c r="FF680" s="24" t="str">
        <f t="shared" si="723"/>
        <v>-</v>
      </c>
      <c r="FG680" s="24" t="str">
        <f t="shared" si="724"/>
        <v>-</v>
      </c>
      <c r="FH680" s="167"/>
      <c r="FI680" s="167"/>
      <c r="FJ680" s="196"/>
      <c r="FK680" s="24"/>
      <c r="FL680" s="24">
        <f t="shared" si="725"/>
        <v>0</v>
      </c>
      <c r="FM680" s="167"/>
      <c r="FN680" s="167"/>
      <c r="FO680" s="24" t="str">
        <f t="shared" si="726"/>
        <v>-</v>
      </c>
      <c r="FP680" s="24" t="str">
        <f t="shared" si="727"/>
        <v>-</v>
      </c>
      <c r="FQ680" s="167"/>
      <c r="FR680" s="167"/>
      <c r="FS680" s="193"/>
      <c r="FT680" s="24"/>
      <c r="FU680" s="24">
        <f t="shared" si="728"/>
        <v>0</v>
      </c>
      <c r="FV680" s="167"/>
      <c r="FW680" s="167"/>
      <c r="FX680" s="24" t="str">
        <f t="shared" si="729"/>
        <v>-</v>
      </c>
      <c r="FY680" s="24" t="str">
        <f t="shared" si="730"/>
        <v>-</v>
      </c>
      <c r="FZ680" s="167"/>
      <c r="GA680" s="167"/>
      <c r="GB680" s="193"/>
      <c r="GC680" s="193"/>
      <c r="GD680" s="193"/>
      <c r="GE680" s="193"/>
      <c r="GF680" s="193"/>
      <c r="GG680" s="193"/>
      <c r="GH680" s="193"/>
      <c r="GI680" s="193"/>
      <c r="GJ680" s="193"/>
      <c r="GK680" s="193"/>
      <c r="GL680" s="193"/>
      <c r="GM680" s="193"/>
      <c r="GN680" s="193"/>
      <c r="GO680" s="193"/>
      <c r="GP680" s="193"/>
      <c r="GQ680" s="193"/>
      <c r="GR680" s="193"/>
      <c r="GS680" s="193"/>
      <c r="GT680" s="193"/>
      <c r="GU680" s="193"/>
      <c r="GV680" s="193"/>
      <c r="GW680" s="193"/>
      <c r="GX680" s="193"/>
      <c r="GY680" s="193"/>
      <c r="GZ680" s="193"/>
      <c r="HA680" s="193"/>
      <c r="HB680" s="193"/>
      <c r="HC680" s="193"/>
      <c r="HD680" s="196">
        <f ca="1">IF(AZ680="аннулирован / VOID",0,IF(BK680&gt;0,1,0))</f>
        <v>1</v>
      </c>
      <c r="HE680" s="25">
        <f>IF(FQ680&gt;43101,(HD680/$HD$877)*$FQ$13,IF(FM680&gt;43101,(HD680/$HD$877)*$FM$13,IF(FH680&gt;43101,(HD680/$HD$877)*$FH$13,IF(FD680&gt;43101,(HD680/$HD$877)*$FD$13,IF(EP680&gt;43101,(HD680/$HD$877)*$EP$13,IF(EL680&gt;43101,(HD680/$HD$877)*$EL$13,IF(FM680&gt;43101,(EG680/$HD$877)*$EG$13,IF(EC680&gt;43101,(HD680/$HD$877)*$EC$13,IF(DX680&gt;43101,(HD680/$HD$877)*$DX$13,IF(DT680&gt;43101,(HD680/$HD$877)*$DT$13,IF(DO680&gt;43101,(HD680/$HD$877)*$DO$13,IF(DK680&gt;43101,(HD680/$HD$877)*$DK$13,IF(DF680&gt;43101,(HD680/$HD$877)*$DF$13,IF(DB680&gt;43101,(HD680/$HD$877)*$DB$13,IF(CW680&gt;43101,(HD680/$HD$877)*$CW$13,IF(CS680&gt;43101,(HD680/$HD$877)*$CS$13,IF(CN680&gt;43101,(HD680/$HD$877)*$CN$13,IF(BL680&gt;43101,(HD680/$HD$877)*$BL$13,0))))))))))))))))))</f>
        <v>0</v>
      </c>
      <c r="HF680" s="25">
        <f ca="1">IF(BK680&gt;43101,HD680/$HD$877,0)</f>
        <v>1.5197568389057751E-3</v>
      </c>
      <c r="HG680" s="25">
        <f>IF(FQ680&gt;43101,(HD680/$HD$878)*$FQ$13,IF(FM680&gt;43101,(HD680/$HD$878)*$FM$13,IF(FH680&gt;43101,(HD680/$HD$878)*$FH$13,IF(FD680&gt;43101,(HD680/$HD$878)*$FD$13,IF(EP680&gt;43101,(HD680/$HD$878)*$EP$13,IF(EL680&gt;43101,(HD680/$HD$878)*$EL$13,IF(EG680&gt;43101,(HD680/$HD$878)*$EG$13,IF(EC680&gt;43101,(HD680/$HD$878)*$EC$13,IF(DX680&gt;43101,(HD680/$HD$878)*$DX$13,IF(DT680&gt;43101,(HD680/$HD$878)*$DT$13,IF(DO680&gt;43101,(HD680/$HD$878)*$DO$13,IF(DK680&gt;43101,(HD680/$HD$878)*$DK$13,IF(DF680&gt;43101,(HD680/$HD$878)*$DF$13,IF(DB680&gt;43101,(HD680/$HD$878)*$DB$13,IF(CW680&gt;43101,(HD680/$HD$878)*$CW$13,IF(CS680&gt;43101,(HD680/$HD$878)*$CS$13,IF(CN680&gt;43101,(HD680/$HD$878)*$CN$13,IF(BL680&gt;43101,(HD680/$HD$878)*$BL$13,0))))))))))))))))))</f>
        <v>0</v>
      </c>
      <c r="HH680" s="25">
        <f ca="1">IF(BK680&gt;43101,HD680/$HD$878,0)</f>
        <v>2.012072434607646E-3</v>
      </c>
      <c r="HI680" s="25"/>
      <c r="HJ680" s="25"/>
      <c r="HK680" s="167"/>
      <c r="HL680" s="24" t="str">
        <f ca="1">IF(BK680&gt;0,IF(DC680&gt;0,DB680,IF(CT680&gt;0,CS680,IF(BM680&gt;0,BL680,"-"))),"-")</f>
        <v>-</v>
      </c>
      <c r="HM680" s="24">
        <f ca="1">IF(HL680&gt;0,WORKDAY(HI680,10),"-")</f>
        <v>13</v>
      </c>
      <c r="HN680" s="24">
        <f ca="1">IF(HL680&gt;0,WORKDAY(HJ680,10),"-")</f>
        <v>13</v>
      </c>
      <c r="HO680" s="134" t="str">
        <f t="shared" si="696"/>
        <v>не выгружено A1</v>
      </c>
      <c r="HP680" s="134" t="str">
        <f t="shared" si="697"/>
        <v>не выгружено 00</v>
      </c>
      <c r="HQ680" s="137" t="str">
        <f t="shared" si="698"/>
        <v>не выгружено A1</v>
      </c>
      <c r="HR680" s="137" t="str">
        <f t="shared" si="699"/>
        <v>не выгружено A1</v>
      </c>
      <c r="HS680" s="137" t="b">
        <f t="shared" si="700"/>
        <v>0</v>
      </c>
      <c r="HT680" s="137" t="str">
        <f t="shared" si="701"/>
        <v>не выгружено A1</v>
      </c>
      <c r="HU680" s="137" t="str">
        <f t="shared" si="702"/>
        <v>не выгружено A1</v>
      </c>
      <c r="HV680" s="186" t="str">
        <f t="shared" si="703"/>
        <v>не выгружено A1</v>
      </c>
      <c r="HW680" s="223" t="str">
        <f t="shared" si="704"/>
        <v>не выгружено A1</v>
      </c>
      <c r="HX680" s="186" t="str">
        <f t="shared" si="705"/>
        <v>не выгружено A1</v>
      </c>
      <c r="HZ680" s="137" t="str">
        <f t="shared" si="706"/>
        <v>не выгружено</v>
      </c>
      <c r="IA680" s="137" t="str">
        <f t="shared" si="707"/>
        <v>A1</v>
      </c>
      <c r="IB680" s="137" t="str">
        <f t="shared" si="708"/>
        <v>не выгружено</v>
      </c>
      <c r="IC680" s="137" t="str">
        <f t="shared" si="709"/>
        <v>A1</v>
      </c>
      <c r="ID680" s="137" t="str">
        <f t="shared" si="710"/>
        <v>A1</v>
      </c>
      <c r="IE680" s="142" t="str">
        <f t="shared" si="711"/>
        <v>выгрузить A1</v>
      </c>
      <c r="IF680" s="137" t="s">
        <v>705</v>
      </c>
      <c r="IG680" s="134">
        <v>1</v>
      </c>
      <c r="IH680" s="24"/>
      <c r="II680" s="24"/>
      <c r="IJ680" s="167"/>
      <c r="IK680" s="167"/>
      <c r="IL680" s="24" t="str">
        <f>IF(IK680&gt;0,WORKDAY(IH680,10),"-")</f>
        <v>-</v>
      </c>
      <c r="IM680" s="24" t="str">
        <f>IF(IK680&gt;0,WORKDAY(II680,10),"-")</f>
        <v>-</v>
      </c>
      <c r="IN680" s="167"/>
      <c r="IO680" s="167"/>
      <c r="IP680" s="193"/>
      <c r="IQ680" s="193"/>
      <c r="IR680" s="196">
        <f t="shared" ca="1" si="679"/>
        <v>1</v>
      </c>
      <c r="IS680" s="25" t="e">
        <f ca="1">IF(HU680&gt;43101,(IR680/$IR$1783)*#REF!,IF(HQ680&gt;43101,(IR680/$IR$1783)*#REF!,IF(#REF!&gt;43101,(IR680/$IR$1783)*#REF!,IF(HK680&gt;43101,(IR680/$IR$1783)*$HK$13,IF(FW680&gt;43101,(IR680/$IR$1783)*$FW$13,IF(FS680&gt;43101,(IR680/$IR$1783)*$FS$13,IF(HQ680&gt;43101,(FN680/$IR$1783)*$FN$13,IF(FJ680&gt;43101,(IR680/$IR$1783)*$FJ$13,IF(FE680&gt;43101,(IR680/$IR$1783)*$FE$13,IF(ER680&gt;43101,(IR680/$IR$1783)*$ER$13,IF(EM680&gt;43101,(IR680/$IR$1783)*$EM$13,IF(EI680&gt;43101,(IR680/$IR$1783)*$EI$13,IF(ED680&gt;43101,(IR680/$IR$1783)*$ED$13,IF(DZ680&gt;43101,(IR680/$IR$1783)*$DZ$13,IF(DU680&gt;43101,(IR680/$IR$1783)*$DU$13,IF(DQ680&gt;43101,(IR680/$IR$1783)*$DQ$13,IF(DL680&gt;43101,(IR680/$IR$1783)*$DL$13,IF(BL680&gt;43101,(IR680/$IR$1783)*$BL$13,0))))))))))))))))))</f>
        <v>#DIV/0!</v>
      </c>
      <c r="IT680" s="25" t="e">
        <f t="shared" ca="1" si="680"/>
        <v>#DIV/0!</v>
      </c>
      <c r="IU680" s="25" t="e">
        <f ca="1">IF(HU680&gt;43101,(IR680/$IR$1784)*#REF!,IF(HQ680&gt;43101,(IR680/$IR$1784)*#REF!,IF(#REF!&gt;43101,(IR680/$IR$1784)*#REF!,IF(HK680&gt;43101,(IR680/$IR$1784)*$HK$13,IF(FW680&gt;43101,(IR680/$IR$1784)*$FW$13,IF(FS680&gt;43101,(IR680/$IR$1784)*$FS$13,IF(FN680&gt;43101,(IR680/$IR$1784)*$FN$13,IF(FJ680&gt;43101,(IR680/$IR$1784)*$FJ$13,IF(FE680&gt;43101,(IR680/$IR$1784)*$FE$13,IF(ER680&gt;43101,(IR680/$IR$1784)*$ER$13,IF(EM680&gt;43101,(IR680/$IR$1784)*$EM$13,IF(EI680&gt;43101,(IR680/$IR$1784)*$EI$13,IF(ED680&gt;43101,(IR680/$IR$1784)*$ED$13,IF(DZ680&gt;43101,(IR680/$IR$1784)*$DZ$13,IF(DU680&gt;43101,(IR680/$IR$1784)*$DU$13,IF(DQ680&gt;43101,(IR680/$IR$1784)*$DQ$13,IF(DL680&gt;43101,(IR680/$IR$1784)*$DL$13,IF(BL680&gt;43101,(IR680/$IR$1784)*$BL$13,0))))))))))))))))))</f>
        <v>#DIV/0!</v>
      </c>
      <c r="IV680" s="25" t="e">
        <f t="shared" ca="1" si="681"/>
        <v>#DIV/0!</v>
      </c>
      <c r="IW680" s="25"/>
      <c r="IX680" s="25"/>
      <c r="IY680" s="224"/>
      <c r="IZ680" s="167" t="str">
        <f t="shared" ca="1" si="682"/>
        <v>rev. 00</v>
      </c>
      <c r="JA680" s="24" t="str">
        <f t="shared" si="683"/>
        <v>A1</v>
      </c>
      <c r="JB680" s="112" t="str">
        <f t="shared" si="684"/>
        <v>00</v>
      </c>
      <c r="JC680" s="225"/>
      <c r="JD680" s="225" t="str">
        <f t="shared" si="685"/>
        <v>не выгружено</v>
      </c>
      <c r="JE680" s="225" t="str">
        <f t="shared" si="721"/>
        <v>выгружено</v>
      </c>
      <c r="JF680" s="226">
        <v>1</v>
      </c>
    </row>
    <row r="681" spans="1:332" s="115" customFormat="1" ht="42.75" hidden="1" customHeight="1">
      <c r="A681" s="6"/>
      <c r="B681" s="19" t="s">
        <v>156</v>
      </c>
      <c r="C681" s="19" t="s">
        <v>157</v>
      </c>
      <c r="D681" s="167"/>
      <c r="E681" s="167"/>
      <c r="F681" s="167"/>
      <c r="G681" s="167"/>
      <c r="H681" s="167" t="s">
        <v>727</v>
      </c>
      <c r="I681" s="167" t="s">
        <v>736</v>
      </c>
      <c r="J681" s="167"/>
      <c r="K681" s="167"/>
      <c r="L681" s="167"/>
      <c r="M681" s="167"/>
      <c r="N681" s="167"/>
      <c r="O681" s="167"/>
      <c r="P681" s="167"/>
      <c r="Q681" s="167"/>
      <c r="R681" s="167" t="s">
        <v>206</v>
      </c>
      <c r="S681" s="167" t="s">
        <v>360</v>
      </c>
      <c r="T681" s="167" t="s">
        <v>361</v>
      </c>
      <c r="U681" s="167" t="s">
        <v>158</v>
      </c>
      <c r="V681" s="167"/>
      <c r="W681" s="19"/>
      <c r="X681" s="19"/>
      <c r="Y681" s="19"/>
      <c r="Z681" s="19"/>
      <c r="AA681" s="19"/>
      <c r="AB681" s="19"/>
      <c r="AC681" s="19"/>
      <c r="AD681" s="167"/>
      <c r="AE681" s="19">
        <v>4</v>
      </c>
      <c r="AF681" s="19" t="s">
        <v>194</v>
      </c>
      <c r="AG681" s="19" t="s">
        <v>165</v>
      </c>
      <c r="AH681" s="19" t="s">
        <v>156</v>
      </c>
      <c r="AI681" s="19" t="s">
        <v>193</v>
      </c>
      <c r="AJ681" s="167"/>
      <c r="AK681" s="167"/>
      <c r="AL681" s="167" t="s">
        <v>120</v>
      </c>
      <c r="AM681" s="167"/>
      <c r="AN681" s="167" t="s">
        <v>169</v>
      </c>
      <c r="AO681" s="167" t="str">
        <f>CONCATENATE("0055-",B681,"-",C681,"-","4",".",AE681,".",AF681,".",AG681,".",AH681,"-",AL681,".",AN681,"-",AI681)</f>
        <v>0055-CPC-GA1-4.4.0.00.CPC-ATH1.V0-0003</v>
      </c>
      <c r="AP681" s="167" t="str">
        <f>CONCATENATE("0055-",B681,"-",C681,"-","4",".",AE681,".",AF681,".",AG681,".",AH681,"-",AL681,"-",AN681,"-",AI681,"_",BD681,"_",U681)</f>
        <v>0055-CPC-GA1-4.4.0.00.CPC-ATH1-V0-0003_-_ER</v>
      </c>
      <c r="AQ681" s="13" t="s">
        <v>514</v>
      </c>
      <c r="AR681" s="13" t="s">
        <v>329</v>
      </c>
      <c r="AS681" s="13"/>
      <c r="AT681" s="13"/>
      <c r="AU681" s="13" t="s">
        <v>320</v>
      </c>
      <c r="AV681" s="13" t="s">
        <v>335</v>
      </c>
      <c r="AW681" s="13" t="str">
        <f>CONCATENATE(AQ681," ",AS681,CHAR(10),W681,CHAR(10),AU681)</f>
        <v>Backup AWS console 
General view drawings</v>
      </c>
      <c r="AX681" s="13" t="str">
        <f>CONCATENATE(AR681," ",AT681,CHAR(10),W681,CHAR(10),AV681)</f>
        <v>Резервный пульт оператора 
Чертеж общего вида</v>
      </c>
      <c r="AY681" s="167"/>
      <c r="AZ681" s="167" t="s">
        <v>490</v>
      </c>
      <c r="BA681" s="167" t="s">
        <v>489</v>
      </c>
      <c r="BB681" s="167" t="str">
        <f>IF(FW681&gt;0,"02",IF(FN681&gt;0,"01",IF(FE681&gt;0,"00",IF(EM681&gt;0,"G1",IF(ED681&gt;0,"F1",IF(DU681&gt;0,"E1",IF(DL681&gt;0,"D1",IF(DC681&gt;0,"C1",IF(CT681&gt;0,"B1",IF(BM681&gt;0,"A1","-"))))))))))</f>
        <v>-</v>
      </c>
      <c r="BC681" s="167" t="str">
        <f t="shared" si="722"/>
        <v>-</v>
      </c>
      <c r="BD681" s="167" t="str">
        <f>BB681</f>
        <v>-</v>
      </c>
      <c r="BE681" s="167"/>
      <c r="BF681" s="167"/>
      <c r="BG681" s="12"/>
      <c r="BH681" s="167"/>
      <c r="BI681" s="167"/>
      <c r="BJ681" s="193">
        <f>FB681-(28+15)</f>
        <v>44212</v>
      </c>
      <c r="BK681" s="193">
        <f ca="1">IF(BM681&gt;0,BL681,IF(BJ681&lt;TODAY(),WORKDAY(TODAY(),10),BJ681))</f>
        <v>44294</v>
      </c>
      <c r="BL681" s="193"/>
      <c r="BM681" s="167"/>
      <c r="BN681" s="167"/>
      <c r="BO681" s="167"/>
      <c r="BP681" s="167"/>
      <c r="BQ681" s="167"/>
      <c r="BR681" s="167"/>
      <c r="BS681" s="167"/>
      <c r="BT681" s="167"/>
      <c r="BU681" s="167"/>
      <c r="BV681" s="167"/>
      <c r="BW681" s="167"/>
      <c r="BX681" s="167"/>
      <c r="BY681" s="167"/>
      <c r="BZ681" s="167"/>
      <c r="CA681" s="167"/>
      <c r="CB681" s="167"/>
      <c r="CC681" s="167"/>
      <c r="CD681" s="167"/>
      <c r="CE681" s="167"/>
      <c r="CF681" s="167"/>
      <c r="CG681" s="167"/>
      <c r="CH681" s="167"/>
      <c r="CI681" s="167"/>
      <c r="CJ681" s="167"/>
      <c r="CK681" s="167"/>
      <c r="CL681" s="24">
        <f>WORKDAY(BJ681,20)</f>
        <v>44239</v>
      </c>
      <c r="CM681" s="24" t="str">
        <f>IF(BM681&gt;0,WORKDAY(BK681,10),"-")</f>
        <v>-</v>
      </c>
      <c r="CN681" s="193"/>
      <c r="CO681" s="117"/>
      <c r="CP681" s="196">
        <v>2</v>
      </c>
      <c r="CQ681" s="24">
        <f>WORKDAY(CL681,10)</f>
        <v>44253</v>
      </c>
      <c r="CR681" s="24" t="str">
        <f>IF(CO681&gt;0,WORKDAY(CM681,10),"-")</f>
        <v>-</v>
      </c>
      <c r="CS681" s="193"/>
      <c r="CT681" s="167"/>
      <c r="CU681" s="24" t="str">
        <f>IF(CT681&gt;0,WORKDAY(CQ681,10),"-")</f>
        <v>-</v>
      </c>
      <c r="CV681" s="24" t="str">
        <f>IF(CT681&gt;0,WORKDAY(CR681,10),"-")</f>
        <v>-</v>
      </c>
      <c r="CW681" s="193"/>
      <c r="CX681" s="167"/>
      <c r="CY681" s="196"/>
      <c r="CZ681" s="24" t="str">
        <f>IF(CX681&gt;0,WORKDAY(CU681,10),"-")</f>
        <v>-</v>
      </c>
      <c r="DA681" s="24" t="str">
        <f>IF(CX681&gt;0,WORKDAY(CV681,10),"-")</f>
        <v>-</v>
      </c>
      <c r="DB681" s="24"/>
      <c r="DC681" s="167"/>
      <c r="DD681" s="24" t="str">
        <f>IF(DC681&gt;0,WORKDAY(CZ681,10),"-")</f>
        <v>-</v>
      </c>
      <c r="DE681" s="24" t="str">
        <f>IF(DC681&gt;0,WORKDAY(DA681,10),"-")</f>
        <v>-</v>
      </c>
      <c r="DF681" s="167"/>
      <c r="DG681" s="167"/>
      <c r="DH681" s="193"/>
      <c r="DI681" s="24" t="str">
        <f>IF(DG681&gt;0,WORKDAY(DD681,10),"-")</f>
        <v>-</v>
      </c>
      <c r="DJ681" s="24" t="str">
        <f>IF(DG681&gt;0,WORKDAY(DE681,10),"-")</f>
        <v>-</v>
      </c>
      <c r="DK681" s="167"/>
      <c r="DL681" s="167"/>
      <c r="DM681" s="24" t="str">
        <f>IF(DL681&gt;0,WORKDAY(DI681,10),"-")</f>
        <v>-</v>
      </c>
      <c r="DN681" s="24" t="str">
        <f>IF(DL681&gt;0,WORKDAY(DJ681,10),"-")</f>
        <v>-</v>
      </c>
      <c r="DO681" s="167"/>
      <c r="DP681" s="167"/>
      <c r="DQ681" s="193"/>
      <c r="DR681" s="24" t="str">
        <f>IF(DP681&gt;0,WORKDAY(DM681,10),"-")</f>
        <v>-</v>
      </c>
      <c r="DS681" s="24" t="str">
        <f>IF(DP681&gt;0,WORKDAY(DN681,10),"-")</f>
        <v>-</v>
      </c>
      <c r="DT681" s="167"/>
      <c r="DU681" s="167"/>
      <c r="DV681" s="24" t="str">
        <f>IF(DU681&gt;0,WORKDAY(DR681,10),"-")</f>
        <v>-</v>
      </c>
      <c r="DW681" s="24" t="str">
        <f>IF(DU681&gt;0,WORKDAY(DS681,10),"-")</f>
        <v>-</v>
      </c>
      <c r="DX681" s="167"/>
      <c r="DY681" s="167"/>
      <c r="DZ681" s="193"/>
      <c r="EA681" s="24" t="str">
        <f>IF(DY681&gt;0,WORKDAY(DV681,10),"-")</f>
        <v>-</v>
      </c>
      <c r="EB681" s="24" t="str">
        <f>IF(DY681&gt;0,WORKDAY(DW681,10),"-")</f>
        <v>-</v>
      </c>
      <c r="EC681" s="167"/>
      <c r="ED681" s="167"/>
      <c r="EE681" s="24" t="str">
        <f>IF(ED681&gt;0,WORKDAY(EA681,10),"-")</f>
        <v>-</v>
      </c>
      <c r="EF681" s="24" t="str">
        <f>IF(ED681&gt;0,WORKDAY(EB681,10),"-")</f>
        <v>-</v>
      </c>
      <c r="EG681" s="167"/>
      <c r="EH681" s="167"/>
      <c r="EI681" s="193"/>
      <c r="EJ681" s="24" t="str">
        <f>IF(EH681&gt;0,WORKDAY(EE681,10),"-")</f>
        <v>-</v>
      </c>
      <c r="EK681" s="24" t="str">
        <f>IF(EH681&gt;0,WORKDAY(EF681,10),"-")</f>
        <v>-</v>
      </c>
      <c r="EL681" s="167"/>
      <c r="EM681" s="167"/>
      <c r="EN681" s="24" t="str">
        <f>IF(EM681&gt;0,WORKDAY(EJ681,10),"-")</f>
        <v>-</v>
      </c>
      <c r="EO681" s="24" t="str">
        <f>IF(EM681&gt;0,WORKDAY(EK681,10),"-")</f>
        <v>-</v>
      </c>
      <c r="EP681" s="167"/>
      <c r="EQ681" s="167"/>
      <c r="ER681" s="193"/>
      <c r="ES681" s="193"/>
      <c r="ET681" s="193"/>
      <c r="EU681" s="193"/>
      <c r="EV681" s="193"/>
      <c r="EW681" s="24"/>
      <c r="EX681" s="24"/>
      <c r="EY681" s="167"/>
      <c r="EZ681" s="167"/>
      <c r="FA681" s="193"/>
      <c r="FB681" s="24">
        <v>44255</v>
      </c>
      <c r="FC681" s="24">
        <f ca="1">IF(BK681&gt;0,IF(DC681&gt;0,WORKDAY(DB681,20),IF(CT681&gt;0,WORKDAY(CS681,30),IF(CO681&gt;0,WORKDAY(CN681,40),FB681))),"-")</f>
        <v>44255</v>
      </c>
      <c r="FD681" s="167"/>
      <c r="FE681" s="167"/>
      <c r="FF681" s="24" t="str">
        <f t="shared" si="723"/>
        <v>-</v>
      </c>
      <c r="FG681" s="24" t="str">
        <f t="shared" si="724"/>
        <v>-</v>
      </c>
      <c r="FH681" s="167"/>
      <c r="FI681" s="167"/>
      <c r="FJ681" s="196"/>
      <c r="FK681" s="24"/>
      <c r="FL681" s="24">
        <f t="shared" si="725"/>
        <v>0</v>
      </c>
      <c r="FM681" s="167"/>
      <c r="FN681" s="167"/>
      <c r="FO681" s="24" t="str">
        <f t="shared" si="726"/>
        <v>-</v>
      </c>
      <c r="FP681" s="24" t="str">
        <f t="shared" si="727"/>
        <v>-</v>
      </c>
      <c r="FQ681" s="167"/>
      <c r="FR681" s="167"/>
      <c r="FS681" s="193"/>
      <c r="FT681" s="24"/>
      <c r="FU681" s="24">
        <f t="shared" si="728"/>
        <v>0</v>
      </c>
      <c r="FV681" s="167"/>
      <c r="FW681" s="167"/>
      <c r="FX681" s="24" t="str">
        <f t="shared" si="729"/>
        <v>-</v>
      </c>
      <c r="FY681" s="24" t="str">
        <f t="shared" si="730"/>
        <v>-</v>
      </c>
      <c r="FZ681" s="167"/>
      <c r="GA681" s="167"/>
      <c r="GB681" s="193"/>
      <c r="GC681" s="193"/>
      <c r="GD681" s="193"/>
      <c r="GE681" s="193"/>
      <c r="GF681" s="193"/>
      <c r="GG681" s="193"/>
      <c r="GH681" s="193"/>
      <c r="GI681" s="193"/>
      <c r="GJ681" s="193"/>
      <c r="GK681" s="193"/>
      <c r="GL681" s="193"/>
      <c r="GM681" s="193"/>
      <c r="GN681" s="193"/>
      <c r="GO681" s="193"/>
      <c r="GP681" s="193"/>
      <c r="GQ681" s="193"/>
      <c r="GR681" s="193"/>
      <c r="GS681" s="193"/>
      <c r="GT681" s="193"/>
      <c r="GU681" s="193"/>
      <c r="GV681" s="193"/>
      <c r="GW681" s="193"/>
      <c r="GX681" s="193"/>
      <c r="GY681" s="193"/>
      <c r="GZ681" s="193"/>
      <c r="HA681" s="193"/>
      <c r="HB681" s="193"/>
      <c r="HC681" s="193"/>
      <c r="HD681" s="196">
        <f ca="1">IF(AZ681="аннулирован / VOID",0,IF(BK681&gt;0,1,0))</f>
        <v>1</v>
      </c>
      <c r="HE681" s="25">
        <f>IF(FQ681&gt;43101,(HD681/$HD$877)*$FQ$13,IF(FM681&gt;43101,(HD681/$HD$877)*$FM$13,IF(FH681&gt;43101,(HD681/$HD$877)*$FH$13,IF(FD681&gt;43101,(HD681/$HD$877)*$FD$13,IF(EP681&gt;43101,(HD681/$HD$877)*$EP$13,IF(EL681&gt;43101,(HD681/$HD$877)*$EL$13,IF(FM681&gt;43101,(EG681/$HD$877)*$EG$13,IF(EC681&gt;43101,(HD681/$HD$877)*$EC$13,IF(DX681&gt;43101,(HD681/$HD$877)*$DX$13,IF(DT681&gt;43101,(HD681/$HD$877)*$DT$13,IF(DO681&gt;43101,(HD681/$HD$877)*$DO$13,IF(DK681&gt;43101,(HD681/$HD$877)*$DK$13,IF(DF681&gt;43101,(HD681/$HD$877)*$DF$13,IF(DB681&gt;43101,(HD681/$HD$877)*$DB$13,IF(CW681&gt;43101,(HD681/$HD$877)*$CW$13,IF(CS681&gt;43101,(HD681/$HD$877)*$CS$13,IF(CN681&gt;43101,(HD681/$HD$877)*$CN$13,IF(BL681&gt;43101,(HD681/$HD$877)*$BL$13,0))))))))))))))))))</f>
        <v>0</v>
      </c>
      <c r="HF681" s="25">
        <f ca="1">IF(BK681&gt;43101,HD681/$HD$877,0)</f>
        <v>1.5197568389057751E-3</v>
      </c>
      <c r="HG681" s="25">
        <f>IF(FQ681&gt;43101,(HD681/$HD$878)*$FQ$13,IF(FM681&gt;43101,(HD681/$HD$878)*$FM$13,IF(FH681&gt;43101,(HD681/$HD$878)*$FH$13,IF(FD681&gt;43101,(HD681/$HD$878)*$FD$13,IF(EP681&gt;43101,(HD681/$HD$878)*$EP$13,IF(EL681&gt;43101,(HD681/$HD$878)*$EL$13,IF(EG681&gt;43101,(HD681/$HD$878)*$EG$13,IF(EC681&gt;43101,(HD681/$HD$878)*$EC$13,IF(DX681&gt;43101,(HD681/$HD$878)*$DX$13,IF(DT681&gt;43101,(HD681/$HD$878)*$DT$13,IF(DO681&gt;43101,(HD681/$HD$878)*$DO$13,IF(DK681&gt;43101,(HD681/$HD$878)*$DK$13,IF(DF681&gt;43101,(HD681/$HD$878)*$DF$13,IF(DB681&gt;43101,(HD681/$HD$878)*$DB$13,IF(CW681&gt;43101,(HD681/$HD$878)*$CW$13,IF(CS681&gt;43101,(HD681/$HD$878)*$CS$13,IF(CN681&gt;43101,(HD681/$HD$878)*$CN$13,IF(BL681&gt;43101,(HD681/$HD$878)*$BL$13,0))))))))))))))))))</f>
        <v>0</v>
      </c>
      <c r="HH681" s="25">
        <f ca="1">IF(BK681&gt;43101,HD681/$HD$878,0)</f>
        <v>2.012072434607646E-3</v>
      </c>
      <c r="HI681" s="25"/>
      <c r="HJ681" s="25"/>
      <c r="HK681" s="167"/>
      <c r="HL681" s="24" t="str">
        <f ca="1">IF(BK681&gt;0,IF(DC681&gt;0,DB681,IF(CT681&gt;0,CS681,IF(BM681&gt;0,BL681,"-"))),"-")</f>
        <v>-</v>
      </c>
      <c r="HM681" s="24">
        <f ca="1">IF(HL681&gt;0,WORKDAY(HI681,10),"-")</f>
        <v>13</v>
      </c>
      <c r="HN681" s="24">
        <f ca="1">IF(HL681&gt;0,WORKDAY(HJ681,10),"-")</f>
        <v>13</v>
      </c>
      <c r="HO681" s="134" t="str">
        <f t="shared" si="696"/>
        <v>не выгружено A1</v>
      </c>
      <c r="HP681" s="134" t="str">
        <f t="shared" si="697"/>
        <v>не выгружено 00</v>
      </c>
      <c r="HQ681" s="137" t="str">
        <f t="shared" si="698"/>
        <v>не выгружено A1</v>
      </c>
      <c r="HR681" s="137" t="str">
        <f t="shared" si="699"/>
        <v>не выгружено A1</v>
      </c>
      <c r="HS681" s="137" t="b">
        <f t="shared" si="700"/>
        <v>0</v>
      </c>
      <c r="HT681" s="137" t="str">
        <f t="shared" si="701"/>
        <v>не выгружено A1</v>
      </c>
      <c r="HU681" s="137" t="str">
        <f t="shared" si="702"/>
        <v>не выгружено A1</v>
      </c>
      <c r="HV681" s="186" t="str">
        <f t="shared" si="703"/>
        <v>не выгружено A1</v>
      </c>
      <c r="HW681" s="223" t="str">
        <f t="shared" si="704"/>
        <v>не выгружено A1</v>
      </c>
      <c r="HX681" s="186" t="str">
        <f t="shared" si="705"/>
        <v>не выгружено A1</v>
      </c>
      <c r="HZ681" s="137" t="str">
        <f t="shared" si="706"/>
        <v>не выгружено</v>
      </c>
      <c r="IA681" s="137" t="str">
        <f t="shared" si="707"/>
        <v>A1</v>
      </c>
      <c r="IB681" s="137" t="str">
        <f t="shared" si="708"/>
        <v>не выгружено</v>
      </c>
      <c r="IC681" s="137" t="str">
        <f t="shared" si="709"/>
        <v>A1</v>
      </c>
      <c r="ID681" s="137" t="str">
        <f t="shared" si="710"/>
        <v>A1</v>
      </c>
      <c r="IE681" s="142" t="str">
        <f t="shared" si="711"/>
        <v>выгрузить A1</v>
      </c>
      <c r="IF681" s="137" t="s">
        <v>705</v>
      </c>
      <c r="IG681" s="134">
        <v>1</v>
      </c>
      <c r="IH681" s="24"/>
      <c r="II681" s="24"/>
      <c r="IJ681" s="167"/>
      <c r="IK681" s="167"/>
      <c r="IL681" s="24" t="str">
        <f>IF(IK681&gt;0,WORKDAY(IH681,10),"-")</f>
        <v>-</v>
      </c>
      <c r="IM681" s="24" t="str">
        <f>IF(IK681&gt;0,WORKDAY(II681,10),"-")</f>
        <v>-</v>
      </c>
      <c r="IN681" s="167"/>
      <c r="IO681" s="167"/>
      <c r="IP681" s="193"/>
      <c r="IQ681" s="193"/>
      <c r="IR681" s="196">
        <f t="shared" ca="1" si="679"/>
        <v>1</v>
      </c>
      <c r="IS681" s="25" t="e">
        <f ca="1">IF(HU681&gt;43101,(IR681/$IR$1783)*#REF!,IF(HQ681&gt;43101,(IR681/$IR$1783)*#REF!,IF(#REF!&gt;43101,(IR681/$IR$1783)*#REF!,IF(HK681&gt;43101,(IR681/$IR$1783)*$HK$13,IF(FW681&gt;43101,(IR681/$IR$1783)*$FW$13,IF(FS681&gt;43101,(IR681/$IR$1783)*$FS$13,IF(HQ681&gt;43101,(FN681/$IR$1783)*$FN$13,IF(FJ681&gt;43101,(IR681/$IR$1783)*$FJ$13,IF(FE681&gt;43101,(IR681/$IR$1783)*$FE$13,IF(ER681&gt;43101,(IR681/$IR$1783)*$ER$13,IF(EM681&gt;43101,(IR681/$IR$1783)*$EM$13,IF(EI681&gt;43101,(IR681/$IR$1783)*$EI$13,IF(ED681&gt;43101,(IR681/$IR$1783)*$ED$13,IF(DZ681&gt;43101,(IR681/$IR$1783)*$DZ$13,IF(DU681&gt;43101,(IR681/$IR$1783)*$DU$13,IF(DQ681&gt;43101,(IR681/$IR$1783)*$DQ$13,IF(DL681&gt;43101,(IR681/$IR$1783)*$DL$13,IF(BL681&gt;43101,(IR681/$IR$1783)*$BL$13,0))))))))))))))))))</f>
        <v>#DIV/0!</v>
      </c>
      <c r="IT681" s="25" t="e">
        <f t="shared" ca="1" si="680"/>
        <v>#DIV/0!</v>
      </c>
      <c r="IU681" s="25" t="e">
        <f ca="1">IF(HU681&gt;43101,(IR681/$IR$1784)*#REF!,IF(HQ681&gt;43101,(IR681/$IR$1784)*#REF!,IF(#REF!&gt;43101,(IR681/$IR$1784)*#REF!,IF(HK681&gt;43101,(IR681/$IR$1784)*$HK$13,IF(FW681&gt;43101,(IR681/$IR$1784)*$FW$13,IF(FS681&gt;43101,(IR681/$IR$1784)*$FS$13,IF(FN681&gt;43101,(IR681/$IR$1784)*$FN$13,IF(FJ681&gt;43101,(IR681/$IR$1784)*$FJ$13,IF(FE681&gt;43101,(IR681/$IR$1784)*$FE$13,IF(ER681&gt;43101,(IR681/$IR$1784)*$ER$13,IF(EM681&gt;43101,(IR681/$IR$1784)*$EM$13,IF(EI681&gt;43101,(IR681/$IR$1784)*$EI$13,IF(ED681&gt;43101,(IR681/$IR$1784)*$ED$13,IF(DZ681&gt;43101,(IR681/$IR$1784)*$DZ$13,IF(DU681&gt;43101,(IR681/$IR$1784)*$DU$13,IF(DQ681&gt;43101,(IR681/$IR$1784)*$DQ$13,IF(DL681&gt;43101,(IR681/$IR$1784)*$DL$13,IF(BL681&gt;43101,(IR681/$IR$1784)*$BL$13,0))))))))))))))))))</f>
        <v>#DIV/0!</v>
      </c>
      <c r="IV681" s="25" t="e">
        <f t="shared" ca="1" si="681"/>
        <v>#DIV/0!</v>
      </c>
      <c r="IW681" s="25"/>
      <c r="IX681" s="25"/>
      <c r="IY681" s="224"/>
      <c r="IZ681" s="167" t="str">
        <f t="shared" ca="1" si="682"/>
        <v>rev. 00</v>
      </c>
      <c r="JA681" s="24" t="str">
        <f t="shared" si="683"/>
        <v>A1</v>
      </c>
      <c r="JB681" s="112" t="str">
        <f t="shared" si="684"/>
        <v>00</v>
      </c>
      <c r="JC681" s="225"/>
      <c r="JD681" s="225" t="str">
        <f t="shared" si="685"/>
        <v>не выгружено</v>
      </c>
      <c r="JE681" s="225" t="str">
        <f t="shared" si="721"/>
        <v>выгружено</v>
      </c>
      <c r="JF681" s="226">
        <v>1</v>
      </c>
    </row>
    <row r="682" spans="1:332" s="115" customFormat="1" ht="42.75" hidden="1" customHeight="1">
      <c r="A682" s="6"/>
      <c r="B682" s="19" t="s">
        <v>156</v>
      </c>
      <c r="C682" s="19" t="s">
        <v>157</v>
      </c>
      <c r="D682" s="167"/>
      <c r="E682" s="167"/>
      <c r="F682" s="167"/>
      <c r="G682" s="167"/>
      <c r="H682" s="167" t="s">
        <v>727</v>
      </c>
      <c r="I682" s="167" t="s">
        <v>736</v>
      </c>
      <c r="J682" s="167"/>
      <c r="K682" s="167"/>
      <c r="L682" s="167"/>
      <c r="M682" s="167"/>
      <c r="N682" s="167"/>
      <c r="O682" s="167"/>
      <c r="P682" s="167"/>
      <c r="Q682" s="167"/>
      <c r="R682" s="167" t="s">
        <v>206</v>
      </c>
      <c r="S682" s="167" t="s">
        <v>360</v>
      </c>
      <c r="T682" s="167" t="s">
        <v>361</v>
      </c>
      <c r="U682" s="167" t="s">
        <v>158</v>
      </c>
      <c r="V682" s="167"/>
      <c r="W682" s="19"/>
      <c r="X682" s="19"/>
      <c r="Y682" s="19"/>
      <c r="Z682" s="19"/>
      <c r="AA682" s="19"/>
      <c r="AB682" s="19"/>
      <c r="AC682" s="19"/>
      <c r="AD682" s="167"/>
      <c r="AE682" s="19">
        <v>4</v>
      </c>
      <c r="AF682" s="19" t="s">
        <v>194</v>
      </c>
      <c r="AG682" s="19" t="s">
        <v>165</v>
      </c>
      <c r="AH682" s="19" t="s">
        <v>156</v>
      </c>
      <c r="AI682" s="19" t="s">
        <v>193</v>
      </c>
      <c r="AJ682" s="167"/>
      <c r="AK682" s="167"/>
      <c r="AL682" s="167" t="s">
        <v>120</v>
      </c>
      <c r="AM682" s="167"/>
      <c r="AN682" s="167" t="s">
        <v>170</v>
      </c>
      <c r="AO682" s="167" t="str">
        <f>CONCATENATE("0055-",B682,"-",C682,"-","4",".",AE682,".",AF682,".",AG682,".",AH682,"-",AL682,".",AN682,"-",AI682)</f>
        <v>0055-CPC-GA1-4.4.0.00.CPC-ATH1.SB-0003</v>
      </c>
      <c r="AP682" s="167" t="str">
        <f>CONCATENATE("0055-",B682,"-",C682,"-","4",".",AE682,".",AF682,".",AG682,".",AH682,"-",AL682,"-",AN682,"-",AI682,"_",BD682,"_",U682)</f>
        <v>0055-CPC-GA1-4.4.0.00.CPC-ATH1-SB-0003_-_ER</v>
      </c>
      <c r="AQ682" s="13" t="s">
        <v>514</v>
      </c>
      <c r="AR682" s="13" t="s">
        <v>329</v>
      </c>
      <c r="AS682" s="13"/>
      <c r="AT682" s="13"/>
      <c r="AU682" s="13" t="s">
        <v>321</v>
      </c>
      <c r="AV682" s="13" t="s">
        <v>336</v>
      </c>
      <c r="AW682" s="13" t="str">
        <f>CONCATENATE(AQ682," ",AS682,CHAR(10),W682,CHAR(10),AU682)</f>
        <v>Backup AWS console 
Electrical circuits</v>
      </c>
      <c r="AX682" s="13" t="str">
        <f>CONCATENATE(AR682," ",AT682,CHAR(10),W682,CHAR(10),AV682)</f>
        <v>Резервный пульт оператора 
Схема электрическая принципиальная</v>
      </c>
      <c r="AY682" s="167"/>
      <c r="AZ682" s="167" t="s">
        <v>490</v>
      </c>
      <c r="BA682" s="167" t="s">
        <v>489</v>
      </c>
      <c r="BB682" s="167" t="str">
        <f>IF(FW682&gt;0,"02",IF(FN682&gt;0,"01",IF(FE682&gt;0,"00",IF(EM682&gt;0,"G1",IF(ED682&gt;0,"F1",IF(DU682&gt;0,"E1",IF(DL682&gt;0,"D1",IF(DC682&gt;0,"C1",IF(CT682&gt;0,"B1",IF(BM682&gt;0,"A1","-"))))))))))</f>
        <v>-</v>
      </c>
      <c r="BC682" s="167" t="str">
        <f t="shared" si="722"/>
        <v>-</v>
      </c>
      <c r="BD682" s="167" t="str">
        <f>BB682</f>
        <v>-</v>
      </c>
      <c r="BE682" s="167"/>
      <c r="BF682" s="167"/>
      <c r="BG682" s="12"/>
      <c r="BH682" s="167"/>
      <c r="BI682" s="167"/>
      <c r="BJ682" s="193">
        <f>FB682-(28+15)</f>
        <v>44212</v>
      </c>
      <c r="BK682" s="193">
        <f ca="1">IF(BM682&gt;0,BL682,IF(BJ682&lt;TODAY(),WORKDAY(TODAY(),10),BJ682))</f>
        <v>44294</v>
      </c>
      <c r="BL682" s="193"/>
      <c r="BM682" s="167"/>
      <c r="BN682" s="167"/>
      <c r="BO682" s="167"/>
      <c r="BP682" s="167"/>
      <c r="BQ682" s="167"/>
      <c r="BR682" s="167"/>
      <c r="BS682" s="167"/>
      <c r="BT682" s="167"/>
      <c r="BU682" s="167"/>
      <c r="BV682" s="167"/>
      <c r="BW682" s="167"/>
      <c r="BX682" s="167"/>
      <c r="BY682" s="167"/>
      <c r="BZ682" s="167"/>
      <c r="CA682" s="167"/>
      <c r="CB682" s="167"/>
      <c r="CC682" s="167"/>
      <c r="CD682" s="167"/>
      <c r="CE682" s="167"/>
      <c r="CF682" s="167"/>
      <c r="CG682" s="167"/>
      <c r="CH682" s="167"/>
      <c r="CI682" s="167"/>
      <c r="CJ682" s="167"/>
      <c r="CK682" s="167"/>
      <c r="CL682" s="24">
        <f>WORKDAY(BJ682,20)</f>
        <v>44239</v>
      </c>
      <c r="CM682" s="24" t="str">
        <f>IF(BM682&gt;0,WORKDAY(BK682,10),"-")</f>
        <v>-</v>
      </c>
      <c r="CN682" s="193"/>
      <c r="CO682" s="117"/>
      <c r="CP682" s="196">
        <v>2</v>
      </c>
      <c r="CQ682" s="24">
        <f>WORKDAY(CL682,10)</f>
        <v>44253</v>
      </c>
      <c r="CR682" s="24" t="str">
        <f>IF(CO682&gt;0,WORKDAY(CM682,10),"-")</f>
        <v>-</v>
      </c>
      <c r="CS682" s="193"/>
      <c r="CT682" s="167"/>
      <c r="CU682" s="24" t="str">
        <f>IF(CT682&gt;0,WORKDAY(CQ682,10),"-")</f>
        <v>-</v>
      </c>
      <c r="CV682" s="24" t="str">
        <f>IF(CT682&gt;0,WORKDAY(CR682,10),"-")</f>
        <v>-</v>
      </c>
      <c r="CW682" s="193"/>
      <c r="CX682" s="167"/>
      <c r="CY682" s="196"/>
      <c r="CZ682" s="24" t="str">
        <f>IF(CX682&gt;0,WORKDAY(CU682,10),"-")</f>
        <v>-</v>
      </c>
      <c r="DA682" s="24" t="str">
        <f>IF(CX682&gt;0,WORKDAY(CV682,10),"-")</f>
        <v>-</v>
      </c>
      <c r="DB682" s="24"/>
      <c r="DC682" s="167"/>
      <c r="DD682" s="24" t="str">
        <f>IF(DC682&gt;0,WORKDAY(CZ682,10),"-")</f>
        <v>-</v>
      </c>
      <c r="DE682" s="24" t="str">
        <f>IF(DC682&gt;0,WORKDAY(DA682,10),"-")</f>
        <v>-</v>
      </c>
      <c r="DF682" s="167"/>
      <c r="DG682" s="167"/>
      <c r="DH682" s="193"/>
      <c r="DI682" s="24" t="str">
        <f>IF(DG682&gt;0,WORKDAY(DD682,10),"-")</f>
        <v>-</v>
      </c>
      <c r="DJ682" s="24" t="str">
        <f>IF(DG682&gt;0,WORKDAY(DE682,10),"-")</f>
        <v>-</v>
      </c>
      <c r="DK682" s="167"/>
      <c r="DL682" s="167"/>
      <c r="DM682" s="24" t="str">
        <f>IF(DL682&gt;0,WORKDAY(DI682,10),"-")</f>
        <v>-</v>
      </c>
      <c r="DN682" s="24" t="str">
        <f>IF(DL682&gt;0,WORKDAY(DJ682,10),"-")</f>
        <v>-</v>
      </c>
      <c r="DO682" s="167"/>
      <c r="DP682" s="167"/>
      <c r="DQ682" s="193"/>
      <c r="DR682" s="24" t="str">
        <f>IF(DP682&gt;0,WORKDAY(DM682,10),"-")</f>
        <v>-</v>
      </c>
      <c r="DS682" s="24" t="str">
        <f>IF(DP682&gt;0,WORKDAY(DN682,10),"-")</f>
        <v>-</v>
      </c>
      <c r="DT682" s="167"/>
      <c r="DU682" s="167"/>
      <c r="DV682" s="24" t="str">
        <f>IF(DU682&gt;0,WORKDAY(DR682,10),"-")</f>
        <v>-</v>
      </c>
      <c r="DW682" s="24" t="str">
        <f>IF(DU682&gt;0,WORKDAY(DS682,10),"-")</f>
        <v>-</v>
      </c>
      <c r="DX682" s="167"/>
      <c r="DY682" s="167"/>
      <c r="DZ682" s="193"/>
      <c r="EA682" s="24" t="str">
        <f>IF(DY682&gt;0,WORKDAY(DV682,10),"-")</f>
        <v>-</v>
      </c>
      <c r="EB682" s="24" t="str">
        <f>IF(DY682&gt;0,WORKDAY(DW682,10),"-")</f>
        <v>-</v>
      </c>
      <c r="EC682" s="167"/>
      <c r="ED682" s="167"/>
      <c r="EE682" s="24" t="str">
        <f>IF(ED682&gt;0,WORKDAY(EA682,10),"-")</f>
        <v>-</v>
      </c>
      <c r="EF682" s="24" t="str">
        <f>IF(ED682&gt;0,WORKDAY(EB682,10),"-")</f>
        <v>-</v>
      </c>
      <c r="EG682" s="167"/>
      <c r="EH682" s="167"/>
      <c r="EI682" s="193"/>
      <c r="EJ682" s="24" t="str">
        <f>IF(EH682&gt;0,WORKDAY(EE682,10),"-")</f>
        <v>-</v>
      </c>
      <c r="EK682" s="24" t="str">
        <f>IF(EH682&gt;0,WORKDAY(EF682,10),"-")</f>
        <v>-</v>
      </c>
      <c r="EL682" s="167"/>
      <c r="EM682" s="167"/>
      <c r="EN682" s="24" t="str">
        <f>IF(EM682&gt;0,WORKDAY(EJ682,10),"-")</f>
        <v>-</v>
      </c>
      <c r="EO682" s="24" t="str">
        <f>IF(EM682&gt;0,WORKDAY(EK682,10),"-")</f>
        <v>-</v>
      </c>
      <c r="EP682" s="167"/>
      <c r="EQ682" s="167"/>
      <c r="ER682" s="193"/>
      <c r="ES682" s="193"/>
      <c r="ET682" s="193"/>
      <c r="EU682" s="193"/>
      <c r="EV682" s="193"/>
      <c r="EW682" s="24"/>
      <c r="EX682" s="24"/>
      <c r="EY682" s="167"/>
      <c r="EZ682" s="167"/>
      <c r="FA682" s="193"/>
      <c r="FB682" s="24">
        <v>44255</v>
      </c>
      <c r="FC682" s="24">
        <f ca="1">IF(BK682&gt;0,IF(DC682&gt;0,WORKDAY(DB682,20),IF(CT682&gt;0,WORKDAY(CS682,30),IF(CO682&gt;0,WORKDAY(CN682,40),FB682))),"-")</f>
        <v>44255</v>
      </c>
      <c r="FD682" s="167"/>
      <c r="FE682" s="167"/>
      <c r="FF682" s="24" t="str">
        <f t="shared" si="723"/>
        <v>-</v>
      </c>
      <c r="FG682" s="24" t="str">
        <f t="shared" si="724"/>
        <v>-</v>
      </c>
      <c r="FH682" s="167"/>
      <c r="FI682" s="167"/>
      <c r="FJ682" s="196"/>
      <c r="FK682" s="24"/>
      <c r="FL682" s="24">
        <f t="shared" si="725"/>
        <v>0</v>
      </c>
      <c r="FM682" s="167"/>
      <c r="FN682" s="167"/>
      <c r="FO682" s="24" t="str">
        <f t="shared" si="726"/>
        <v>-</v>
      </c>
      <c r="FP682" s="24" t="str">
        <f t="shared" si="727"/>
        <v>-</v>
      </c>
      <c r="FQ682" s="167"/>
      <c r="FR682" s="167"/>
      <c r="FS682" s="193"/>
      <c r="FT682" s="24"/>
      <c r="FU682" s="24">
        <f t="shared" si="728"/>
        <v>0</v>
      </c>
      <c r="FV682" s="167"/>
      <c r="FW682" s="167"/>
      <c r="FX682" s="24" t="str">
        <f t="shared" si="729"/>
        <v>-</v>
      </c>
      <c r="FY682" s="24" t="str">
        <f t="shared" si="730"/>
        <v>-</v>
      </c>
      <c r="FZ682" s="167"/>
      <c r="GA682" s="167"/>
      <c r="GB682" s="193"/>
      <c r="GC682" s="193"/>
      <c r="GD682" s="193"/>
      <c r="GE682" s="193"/>
      <c r="GF682" s="193"/>
      <c r="GG682" s="193"/>
      <c r="GH682" s="193"/>
      <c r="GI682" s="193"/>
      <c r="GJ682" s="193"/>
      <c r="GK682" s="193"/>
      <c r="GL682" s="193"/>
      <c r="GM682" s="193"/>
      <c r="GN682" s="193"/>
      <c r="GO682" s="193"/>
      <c r="GP682" s="193"/>
      <c r="GQ682" s="193"/>
      <c r="GR682" s="193"/>
      <c r="GS682" s="193"/>
      <c r="GT682" s="193"/>
      <c r="GU682" s="193"/>
      <c r="GV682" s="193"/>
      <c r="GW682" s="193"/>
      <c r="GX682" s="193"/>
      <c r="GY682" s="193"/>
      <c r="GZ682" s="193"/>
      <c r="HA682" s="193"/>
      <c r="HB682" s="193"/>
      <c r="HC682" s="193"/>
      <c r="HD682" s="196">
        <f ca="1">IF(AZ682="аннулирован / VOID",0,IF(BK682&gt;0,1,0))</f>
        <v>1</v>
      </c>
      <c r="HE682" s="25">
        <f>IF(FQ682&gt;43101,(HD682/$HD$877)*$FQ$13,IF(FM682&gt;43101,(HD682/$HD$877)*$FM$13,IF(FH682&gt;43101,(HD682/$HD$877)*$FH$13,IF(FD682&gt;43101,(HD682/$HD$877)*$FD$13,IF(EP682&gt;43101,(HD682/$HD$877)*$EP$13,IF(EL682&gt;43101,(HD682/$HD$877)*$EL$13,IF(FM682&gt;43101,(EG682/$HD$877)*$EG$13,IF(EC682&gt;43101,(HD682/$HD$877)*$EC$13,IF(DX682&gt;43101,(HD682/$HD$877)*$DX$13,IF(DT682&gt;43101,(HD682/$HD$877)*$DT$13,IF(DO682&gt;43101,(HD682/$HD$877)*$DO$13,IF(DK682&gt;43101,(HD682/$HD$877)*$DK$13,IF(DF682&gt;43101,(HD682/$HD$877)*$DF$13,IF(DB682&gt;43101,(HD682/$HD$877)*$DB$13,IF(CW682&gt;43101,(HD682/$HD$877)*$CW$13,IF(CS682&gt;43101,(HD682/$HD$877)*$CS$13,IF(CN682&gt;43101,(HD682/$HD$877)*$CN$13,IF(BL682&gt;43101,(HD682/$HD$877)*$BL$13,0))))))))))))))))))</f>
        <v>0</v>
      </c>
      <c r="HF682" s="25">
        <f ca="1">IF(BK682&gt;43101,HD682/$HD$877,0)</f>
        <v>1.5197568389057751E-3</v>
      </c>
      <c r="HG682" s="25">
        <f>IF(FQ682&gt;43101,(HD682/$HD$878)*$FQ$13,IF(FM682&gt;43101,(HD682/$HD$878)*$FM$13,IF(FH682&gt;43101,(HD682/$HD$878)*$FH$13,IF(FD682&gt;43101,(HD682/$HD$878)*$FD$13,IF(EP682&gt;43101,(HD682/$HD$878)*$EP$13,IF(EL682&gt;43101,(HD682/$HD$878)*$EL$13,IF(EG682&gt;43101,(HD682/$HD$878)*$EG$13,IF(EC682&gt;43101,(HD682/$HD$878)*$EC$13,IF(DX682&gt;43101,(HD682/$HD$878)*$DX$13,IF(DT682&gt;43101,(HD682/$HD$878)*$DT$13,IF(DO682&gt;43101,(HD682/$HD$878)*$DO$13,IF(DK682&gt;43101,(HD682/$HD$878)*$DK$13,IF(DF682&gt;43101,(HD682/$HD$878)*$DF$13,IF(DB682&gt;43101,(HD682/$HD$878)*$DB$13,IF(CW682&gt;43101,(HD682/$HD$878)*$CW$13,IF(CS682&gt;43101,(HD682/$HD$878)*$CS$13,IF(CN682&gt;43101,(HD682/$HD$878)*$CN$13,IF(BL682&gt;43101,(HD682/$HD$878)*$BL$13,0))))))))))))))))))</f>
        <v>0</v>
      </c>
      <c r="HH682" s="25">
        <f ca="1">IF(BK682&gt;43101,HD682/$HD$878,0)</f>
        <v>2.012072434607646E-3</v>
      </c>
      <c r="HI682" s="25"/>
      <c r="HJ682" s="25"/>
      <c r="HK682" s="167"/>
      <c r="HL682" s="24" t="str">
        <f ca="1">IF(BK682&gt;0,IF(DC682&gt;0,DB682,IF(CT682&gt;0,CS682,IF(BM682&gt;0,BL682,"-"))),"-")</f>
        <v>-</v>
      </c>
      <c r="HM682" s="24">
        <f ca="1">IF(HL682&gt;0,WORKDAY(HI682,10),"-")</f>
        <v>13</v>
      </c>
      <c r="HN682" s="24">
        <f ca="1">IF(HL682&gt;0,WORKDAY(HJ682,10),"-")</f>
        <v>13</v>
      </c>
      <c r="HO682" s="134" t="str">
        <f t="shared" si="696"/>
        <v>не выгружено A1</v>
      </c>
      <c r="HP682" s="134" t="str">
        <f t="shared" si="697"/>
        <v>не выгружено 00</v>
      </c>
      <c r="HQ682" s="137" t="str">
        <f t="shared" si="698"/>
        <v>не выгружено A1</v>
      </c>
      <c r="HR682" s="137" t="str">
        <f t="shared" si="699"/>
        <v>не выгружено A1</v>
      </c>
      <c r="HS682" s="137" t="b">
        <f t="shared" si="700"/>
        <v>0</v>
      </c>
      <c r="HT682" s="137" t="str">
        <f t="shared" si="701"/>
        <v>не выгружено A1</v>
      </c>
      <c r="HU682" s="137" t="str">
        <f t="shared" si="702"/>
        <v>не выгружено A1</v>
      </c>
      <c r="HV682" s="186" t="str">
        <f t="shared" si="703"/>
        <v>не выгружено A1</v>
      </c>
      <c r="HW682" s="223" t="str">
        <f t="shared" si="704"/>
        <v>не выгружено A1</v>
      </c>
      <c r="HX682" s="186" t="str">
        <f t="shared" si="705"/>
        <v>не выгружено A1</v>
      </c>
      <c r="HZ682" s="137" t="str">
        <f t="shared" si="706"/>
        <v>не выгружено</v>
      </c>
      <c r="IA682" s="137" t="str">
        <f t="shared" si="707"/>
        <v>A1</v>
      </c>
      <c r="IB682" s="137" t="str">
        <f t="shared" si="708"/>
        <v>не выгружено</v>
      </c>
      <c r="IC682" s="137" t="str">
        <f t="shared" si="709"/>
        <v>A1</v>
      </c>
      <c r="ID682" s="137" t="str">
        <f t="shared" si="710"/>
        <v>A1</v>
      </c>
      <c r="IE682" s="142" t="str">
        <f t="shared" si="711"/>
        <v>выгрузить A1</v>
      </c>
      <c r="IF682" s="137" t="s">
        <v>705</v>
      </c>
      <c r="IG682" s="134">
        <v>1</v>
      </c>
      <c r="IH682" s="24"/>
      <c r="II682" s="24"/>
      <c r="IJ682" s="167"/>
      <c r="IK682" s="167"/>
      <c r="IL682" s="24" t="str">
        <f>IF(IK682&gt;0,WORKDAY(IH682,10),"-")</f>
        <v>-</v>
      </c>
      <c r="IM682" s="24" t="str">
        <f>IF(IK682&gt;0,WORKDAY(II682,10),"-")</f>
        <v>-</v>
      </c>
      <c r="IN682" s="167"/>
      <c r="IO682" s="167"/>
      <c r="IP682" s="193"/>
      <c r="IQ682" s="193"/>
      <c r="IR682" s="196">
        <f t="shared" ca="1" si="679"/>
        <v>1</v>
      </c>
      <c r="IS682" s="25" t="e">
        <f ca="1">IF(HU682&gt;43101,(IR682/$IR$1783)*#REF!,IF(HQ682&gt;43101,(IR682/$IR$1783)*#REF!,IF(#REF!&gt;43101,(IR682/$IR$1783)*#REF!,IF(HK682&gt;43101,(IR682/$IR$1783)*$HK$13,IF(FW682&gt;43101,(IR682/$IR$1783)*$FW$13,IF(FS682&gt;43101,(IR682/$IR$1783)*$FS$13,IF(HQ682&gt;43101,(FN682/$IR$1783)*$FN$13,IF(FJ682&gt;43101,(IR682/$IR$1783)*$FJ$13,IF(FE682&gt;43101,(IR682/$IR$1783)*$FE$13,IF(ER682&gt;43101,(IR682/$IR$1783)*$ER$13,IF(EM682&gt;43101,(IR682/$IR$1783)*$EM$13,IF(EI682&gt;43101,(IR682/$IR$1783)*$EI$13,IF(ED682&gt;43101,(IR682/$IR$1783)*$ED$13,IF(DZ682&gt;43101,(IR682/$IR$1783)*$DZ$13,IF(DU682&gt;43101,(IR682/$IR$1783)*$DU$13,IF(DQ682&gt;43101,(IR682/$IR$1783)*$DQ$13,IF(DL682&gt;43101,(IR682/$IR$1783)*$DL$13,IF(BL682&gt;43101,(IR682/$IR$1783)*$BL$13,0))))))))))))))))))</f>
        <v>#DIV/0!</v>
      </c>
      <c r="IT682" s="25" t="e">
        <f t="shared" ca="1" si="680"/>
        <v>#DIV/0!</v>
      </c>
      <c r="IU682" s="25" t="e">
        <f ca="1">IF(HU682&gt;43101,(IR682/$IR$1784)*#REF!,IF(HQ682&gt;43101,(IR682/$IR$1784)*#REF!,IF(#REF!&gt;43101,(IR682/$IR$1784)*#REF!,IF(HK682&gt;43101,(IR682/$IR$1784)*$HK$13,IF(FW682&gt;43101,(IR682/$IR$1784)*$FW$13,IF(FS682&gt;43101,(IR682/$IR$1784)*$FS$13,IF(FN682&gt;43101,(IR682/$IR$1784)*$FN$13,IF(FJ682&gt;43101,(IR682/$IR$1784)*$FJ$13,IF(FE682&gt;43101,(IR682/$IR$1784)*$FE$13,IF(ER682&gt;43101,(IR682/$IR$1784)*$ER$13,IF(EM682&gt;43101,(IR682/$IR$1784)*$EM$13,IF(EI682&gt;43101,(IR682/$IR$1784)*$EI$13,IF(ED682&gt;43101,(IR682/$IR$1784)*$ED$13,IF(DZ682&gt;43101,(IR682/$IR$1784)*$DZ$13,IF(DU682&gt;43101,(IR682/$IR$1784)*$DU$13,IF(DQ682&gt;43101,(IR682/$IR$1784)*$DQ$13,IF(DL682&gt;43101,(IR682/$IR$1784)*$DL$13,IF(BL682&gt;43101,(IR682/$IR$1784)*$BL$13,0))))))))))))))))))</f>
        <v>#DIV/0!</v>
      </c>
      <c r="IV682" s="25" t="e">
        <f t="shared" ca="1" si="681"/>
        <v>#DIV/0!</v>
      </c>
      <c r="IW682" s="25"/>
      <c r="IX682" s="25"/>
      <c r="IY682" s="224"/>
      <c r="IZ682" s="167" t="str">
        <f t="shared" ca="1" si="682"/>
        <v>rev. 00</v>
      </c>
      <c r="JA682" s="24" t="str">
        <f t="shared" si="683"/>
        <v>A1</v>
      </c>
      <c r="JB682" s="112" t="str">
        <f t="shared" si="684"/>
        <v>00</v>
      </c>
      <c r="JC682" s="225"/>
      <c r="JD682" s="225" t="str">
        <f t="shared" si="685"/>
        <v>не выгружено</v>
      </c>
      <c r="JE682" s="225" t="str">
        <f t="shared" si="721"/>
        <v>выгружено</v>
      </c>
      <c r="JF682" s="226">
        <v>1</v>
      </c>
    </row>
    <row r="683" spans="1:332" s="116" customFormat="1" ht="15" hidden="1" customHeight="1">
      <c r="A683" s="6"/>
      <c r="B683" s="20"/>
      <c r="C683" s="20"/>
      <c r="D683" s="18"/>
      <c r="E683" s="18"/>
      <c r="F683" s="18"/>
      <c r="G683" s="18"/>
      <c r="H683" s="18"/>
      <c r="I683" s="18"/>
      <c r="J683" s="18"/>
      <c r="K683" s="18"/>
      <c r="L683" s="18"/>
      <c r="M683" s="18"/>
      <c r="N683" s="18"/>
      <c r="O683" s="18"/>
      <c r="P683" s="18"/>
      <c r="Q683" s="18"/>
      <c r="R683" s="18"/>
      <c r="S683" s="18"/>
      <c r="T683" s="18"/>
      <c r="U683" s="18"/>
      <c r="V683" s="18"/>
      <c r="W683" s="20"/>
      <c r="X683" s="20"/>
      <c r="Y683" s="20"/>
      <c r="Z683" s="20"/>
      <c r="AA683" s="20"/>
      <c r="AB683" s="20"/>
      <c r="AC683" s="20"/>
      <c r="AD683" s="18"/>
      <c r="AE683" s="20"/>
      <c r="AF683" s="20"/>
      <c r="AG683" s="20"/>
      <c r="AH683" s="20"/>
      <c r="AI683" s="20"/>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40"/>
      <c r="BK683" s="40"/>
      <c r="BL683" s="40"/>
      <c r="BM683" s="18"/>
      <c r="BN683" s="171"/>
      <c r="BO683" s="171"/>
      <c r="BP683" s="171"/>
      <c r="BQ683" s="171"/>
      <c r="BR683" s="161"/>
      <c r="BS683" s="161"/>
      <c r="BT683" s="161"/>
      <c r="BU683" s="161"/>
      <c r="BV683" s="161"/>
      <c r="BW683" s="151"/>
      <c r="BX683" s="151"/>
      <c r="BY683" s="151"/>
      <c r="BZ683" s="151"/>
      <c r="CA683" s="151"/>
      <c r="CB683" s="129"/>
      <c r="CC683" s="129"/>
      <c r="CD683" s="129"/>
      <c r="CE683" s="129"/>
      <c r="CF683" s="129"/>
      <c r="CG683" s="129"/>
      <c r="CH683" s="129"/>
      <c r="CI683" s="129"/>
      <c r="CJ683" s="129"/>
      <c r="CK683" s="129"/>
      <c r="CL683" s="18"/>
      <c r="CM683" s="18"/>
      <c r="CN683" s="18"/>
      <c r="CO683" s="1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48"/>
      <c r="DO683" s="18"/>
      <c r="DP683" s="18"/>
      <c r="DQ683" s="18"/>
      <c r="DR683" s="18"/>
      <c r="DS683" s="18"/>
      <c r="DT683" s="18"/>
      <c r="DU683" s="18"/>
      <c r="DV683" s="18"/>
      <c r="DW683" s="48"/>
      <c r="DX683" s="18"/>
      <c r="DY683" s="18"/>
      <c r="DZ683" s="18"/>
      <c r="EA683" s="18"/>
      <c r="EB683" s="18"/>
      <c r="EC683" s="18"/>
      <c r="ED683" s="18"/>
      <c r="EE683" s="18"/>
      <c r="EF683" s="48"/>
      <c r="EG683" s="18"/>
      <c r="EH683" s="18"/>
      <c r="EI683" s="18"/>
      <c r="EJ683" s="18"/>
      <c r="EK683" s="18"/>
      <c r="EL683" s="18"/>
      <c r="EM683" s="18"/>
      <c r="EN683" s="18"/>
      <c r="EO683" s="110"/>
      <c r="EP683" s="18"/>
      <c r="EQ683" s="18"/>
      <c r="ER683" s="18"/>
      <c r="ES683" s="18"/>
      <c r="ET683" s="18"/>
      <c r="EU683" s="18"/>
      <c r="EV683" s="18"/>
      <c r="EW683" s="192"/>
      <c r="EX683" s="199"/>
      <c r="EY683" s="192"/>
      <c r="EZ683" s="192"/>
      <c r="FA683" s="192"/>
      <c r="FB683" s="18"/>
      <c r="FC683" s="18"/>
      <c r="FD683" s="18"/>
      <c r="FE683" s="18"/>
      <c r="FF683" s="18"/>
      <c r="FG683" s="110"/>
      <c r="FH683" s="18"/>
      <c r="FI683" s="18"/>
      <c r="FJ683" s="18"/>
      <c r="FK683" s="18"/>
      <c r="FL683" s="18"/>
      <c r="FM683" s="18"/>
      <c r="FN683" s="18"/>
      <c r="FO683" s="18"/>
      <c r="FP683" s="110"/>
      <c r="FQ683" s="18"/>
      <c r="FR683" s="18"/>
      <c r="FS683" s="18"/>
      <c r="FT683" s="18"/>
      <c r="FU683" s="18"/>
      <c r="FV683" s="18"/>
      <c r="FW683" s="18"/>
      <c r="FX683" s="18"/>
      <c r="FY683" s="110"/>
      <c r="FZ683" s="18"/>
      <c r="GA683" s="18"/>
      <c r="GB683" s="18"/>
      <c r="GC683" s="18"/>
      <c r="GD683" s="18"/>
      <c r="GE683" s="18"/>
      <c r="GF683" s="18"/>
      <c r="GG683" s="18"/>
      <c r="GH683" s="18"/>
      <c r="GI683" s="18"/>
      <c r="GJ683" s="18"/>
      <c r="GK683" s="18"/>
      <c r="GL683" s="18"/>
      <c r="GM683" s="18"/>
      <c r="GN683" s="18"/>
      <c r="GO683" s="18"/>
      <c r="GP683" s="18"/>
      <c r="GQ683" s="18"/>
      <c r="GR683" s="18"/>
      <c r="GS683" s="18"/>
      <c r="GT683" s="18"/>
      <c r="GU683" s="171"/>
      <c r="GV683" s="171"/>
      <c r="GW683" s="171"/>
      <c r="GX683" s="171"/>
      <c r="GY683" s="18"/>
      <c r="GZ683" s="192"/>
      <c r="HA683" s="171"/>
      <c r="HB683" s="171"/>
      <c r="HC683" s="171"/>
      <c r="HD683" s="18"/>
      <c r="HE683" s="18"/>
      <c r="HF683" s="18"/>
      <c r="HG683" s="18"/>
      <c r="HH683" s="110"/>
      <c r="HI683" s="18"/>
      <c r="HJ683" s="18"/>
      <c r="HK683" s="18"/>
      <c r="HL683" s="18"/>
      <c r="HM683" s="18"/>
      <c r="HN683" s="18"/>
      <c r="HO683" s="204" t="str">
        <f t="shared" si="696"/>
        <v>---/---</v>
      </c>
      <c r="HP683" s="204" t="str">
        <f t="shared" si="697"/>
        <v>---/---</v>
      </c>
      <c r="HQ683" s="182" t="str">
        <f t="shared" si="698"/>
        <v>---/---</v>
      </c>
      <c r="HR683" s="182" t="str">
        <f t="shared" si="699"/>
        <v>---/---</v>
      </c>
      <c r="HS683" s="182" t="b">
        <f t="shared" si="700"/>
        <v>0</v>
      </c>
      <c r="HT683" s="182" t="str">
        <f t="shared" si="701"/>
        <v>---/---</v>
      </c>
      <c r="HU683" s="182" t="str">
        <f t="shared" si="702"/>
        <v>---/---</v>
      </c>
      <c r="HV683" s="191" t="str">
        <f t="shared" si="703"/>
        <v>---/---</v>
      </c>
      <c r="HW683" s="184" t="str">
        <f t="shared" si="704"/>
        <v>---/---</v>
      </c>
      <c r="HX683" s="191" t="str">
        <f t="shared" si="705"/>
        <v>---/---</v>
      </c>
      <c r="HY683" s="183"/>
      <c r="HZ683" s="182" t="str">
        <f t="shared" si="706"/>
        <v>---/---</v>
      </c>
      <c r="IA683" s="182" t="str">
        <f t="shared" si="707"/>
        <v>---/---</v>
      </c>
      <c r="IB683" s="182" t="str">
        <f t="shared" si="708"/>
        <v>---/---</v>
      </c>
      <c r="IC683" s="182" t="str">
        <f t="shared" si="709"/>
        <v>---/---</v>
      </c>
      <c r="ID683" s="182" t="str">
        <f t="shared" si="710"/>
        <v>---/---</v>
      </c>
      <c r="IE683" s="185" t="str">
        <f t="shared" si="711"/>
        <v>---/---</v>
      </c>
      <c r="IF683" s="135" t="s">
        <v>717</v>
      </c>
      <c r="IG683" s="181">
        <v>1</v>
      </c>
      <c r="IH683" s="18"/>
      <c r="II683" s="18"/>
      <c r="IJ683" s="18"/>
      <c r="IK683" s="18"/>
      <c r="IL683" s="18"/>
      <c r="IM683" s="18"/>
      <c r="IN683" s="18"/>
      <c r="IO683" s="18"/>
      <c r="IP683" s="110"/>
      <c r="IQ683" s="110"/>
      <c r="IR683" s="34">
        <f t="shared" si="679"/>
        <v>0</v>
      </c>
      <c r="IS683" s="25" t="e">
        <f>IF(HU683&gt;43101,(IR683/$IR$1783)*#REF!,IF(HQ683&gt;43101,(IR683/$IR$1783)*#REF!,IF(#REF!&gt;43101,(IR683/$IR$1783)*#REF!,IF(HK683&gt;43101,(IR683/$IR$1783)*$HK$13,IF(FW683&gt;43101,(IR683/$IR$1783)*$FW$13,IF(FS683&gt;43101,(IR683/$IR$1783)*$FS$13,IF(HQ683&gt;43101,(FN683/$IR$1783)*$FN$13,IF(FJ683&gt;43101,(IR683/$IR$1783)*$FJ$13,IF(FE683&gt;43101,(IR683/$IR$1783)*$FE$13,IF(ER683&gt;43101,(IR683/$IR$1783)*$ER$13,IF(EM683&gt;43101,(IR683/$IR$1783)*$EM$13,IF(EI683&gt;43101,(IR683/$IR$1783)*$EI$13,IF(ED683&gt;43101,(IR683/$IR$1783)*$ED$13,IF(DZ683&gt;43101,(IR683/$IR$1783)*$DZ$13,IF(DU683&gt;43101,(IR683/$IR$1783)*$DU$13,IF(DQ683&gt;43101,(IR683/$IR$1783)*$DQ$13,IF(DL683&gt;43101,(IR683/$IR$1783)*$DL$13,IF(BL683&gt;43101,(IR683/$IR$1783)*$BL$13,0))))))))))))))))))</f>
        <v>#DIV/0!</v>
      </c>
      <c r="IT683" s="25">
        <f t="shared" si="680"/>
        <v>0</v>
      </c>
      <c r="IU683" s="25" t="e">
        <f>IF(HU683&gt;43101,(IR683/$IR$1784)*#REF!,IF(HQ683&gt;43101,(IR683/$IR$1784)*#REF!,IF(#REF!&gt;43101,(IR683/$IR$1784)*#REF!,IF(HK683&gt;43101,(IR683/$IR$1784)*$HK$13,IF(FW683&gt;43101,(IR683/$IR$1784)*$FW$13,IF(FS683&gt;43101,(IR683/$IR$1784)*$FS$13,IF(FN683&gt;43101,(IR683/$IR$1784)*$FN$13,IF(FJ683&gt;43101,(IR683/$IR$1784)*$FJ$13,IF(FE683&gt;43101,(IR683/$IR$1784)*$FE$13,IF(ER683&gt;43101,(IR683/$IR$1784)*$ER$13,IF(EM683&gt;43101,(IR683/$IR$1784)*$EM$13,IF(EI683&gt;43101,(IR683/$IR$1784)*$EI$13,IF(ED683&gt;43101,(IR683/$IR$1784)*$ED$13,IF(DZ683&gt;43101,(IR683/$IR$1784)*$DZ$13,IF(DU683&gt;43101,(IR683/$IR$1784)*$DU$13,IF(DQ683&gt;43101,(IR683/$IR$1784)*$DQ$13,IF(DL683&gt;43101,(IR683/$IR$1784)*$DL$13,IF(BL683&gt;43101,(IR683/$IR$1784)*$BL$13,0))))))))))))))))))</f>
        <v>#DIV/0!</v>
      </c>
      <c r="IV683" s="25">
        <f t="shared" si="681"/>
        <v>0</v>
      </c>
      <c r="IW683" s="25"/>
      <c r="IX683" s="18"/>
      <c r="IY683" s="111"/>
      <c r="IZ683" s="5" t="str">
        <f t="shared" si="682"/>
        <v>не выпущено</v>
      </c>
      <c r="JA683" s="24" t="str">
        <f t="shared" si="683"/>
        <v>---/---</v>
      </c>
      <c r="JB683" s="112" t="str">
        <f t="shared" si="684"/>
        <v>00</v>
      </c>
      <c r="JC683" s="113"/>
      <c r="JD683" s="113" t="str">
        <f t="shared" si="685"/>
        <v>---/---</v>
      </c>
      <c r="JE683" s="113" t="str">
        <f t="shared" si="686"/>
        <v>выгружено</v>
      </c>
      <c r="JF683" s="114">
        <v>1</v>
      </c>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row>
    <row r="684" spans="1:332" s="88" customFormat="1" ht="54.6" hidden="1" customHeight="1">
      <c r="A684" s="15"/>
      <c r="B684" s="21"/>
      <c r="C684" s="21"/>
      <c r="D684" s="16"/>
      <c r="E684" s="16"/>
      <c r="F684" s="16"/>
      <c r="G684" s="16"/>
      <c r="H684" s="16"/>
      <c r="I684" s="16"/>
      <c r="J684" s="16"/>
      <c r="K684" s="16"/>
      <c r="L684" s="16"/>
      <c r="M684" s="16"/>
      <c r="N684" s="16"/>
      <c r="O684" s="16"/>
      <c r="P684" s="16"/>
      <c r="Q684" s="16"/>
      <c r="R684" s="16"/>
      <c r="S684" s="16"/>
      <c r="T684" s="16"/>
      <c r="U684" s="16"/>
      <c r="V684" s="16"/>
      <c r="W684" s="21"/>
      <c r="X684" s="21"/>
      <c r="Y684" s="21"/>
      <c r="Z684" s="21"/>
      <c r="AA684" s="21"/>
      <c r="AB684" s="21"/>
      <c r="AC684" s="21"/>
      <c r="AD684" s="16"/>
      <c r="AE684" s="21"/>
      <c r="AF684" s="21"/>
      <c r="AG684" s="21"/>
      <c r="AH684" s="21"/>
      <c r="AI684" s="21"/>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70"/>
      <c r="BO684" s="170"/>
      <c r="BP684" s="170"/>
      <c r="BQ684" s="170"/>
      <c r="BR684" s="160"/>
      <c r="BS684" s="160"/>
      <c r="BT684" s="160"/>
      <c r="BU684" s="160"/>
      <c r="BV684" s="160"/>
      <c r="BW684" s="150"/>
      <c r="BX684" s="150"/>
      <c r="BY684" s="150"/>
      <c r="BZ684" s="150"/>
      <c r="CA684" s="150"/>
      <c r="CB684" s="128"/>
      <c r="CC684" s="128"/>
      <c r="CD684" s="128"/>
      <c r="CE684" s="128"/>
      <c r="CF684" s="128"/>
      <c r="CG684" s="128"/>
      <c r="CH684" s="128"/>
      <c r="CI684" s="128"/>
      <c r="CJ684" s="128"/>
      <c r="CK684" s="128"/>
      <c r="CL684" s="16"/>
      <c r="CM684" s="16"/>
      <c r="CN684" s="16"/>
      <c r="CO684" s="119"/>
      <c r="CP684" s="49"/>
      <c r="CQ684" s="16"/>
      <c r="CR684" s="16"/>
      <c r="CS684" s="16"/>
      <c r="CT684" s="16"/>
      <c r="CU684" s="16"/>
      <c r="CV684" s="16"/>
      <c r="CW684" s="16"/>
      <c r="CX684" s="16"/>
      <c r="CY684" s="34"/>
      <c r="CZ684" s="16"/>
      <c r="DA684" s="16"/>
      <c r="DB684" s="16"/>
      <c r="DC684" s="16"/>
      <c r="DD684" s="16"/>
      <c r="DE684" s="16"/>
      <c r="DF684" s="16"/>
      <c r="DG684" s="16"/>
      <c r="DH684" s="46"/>
      <c r="DI684" s="16"/>
      <c r="DJ684" s="16"/>
      <c r="DK684" s="16"/>
      <c r="DL684" s="16"/>
      <c r="DM684" s="16"/>
      <c r="DN684" s="16"/>
      <c r="DO684" s="16"/>
      <c r="DP684" s="16"/>
      <c r="DQ684" s="46"/>
      <c r="DR684" s="16"/>
      <c r="DS684" s="16"/>
      <c r="DT684" s="16"/>
      <c r="DU684" s="16"/>
      <c r="DV684" s="16"/>
      <c r="DW684" s="16"/>
      <c r="DX684" s="16"/>
      <c r="DY684" s="16"/>
      <c r="DZ684" s="46"/>
      <c r="EA684" s="16"/>
      <c r="EB684" s="16"/>
      <c r="EC684" s="16"/>
      <c r="ED684" s="16"/>
      <c r="EE684" s="16"/>
      <c r="EF684" s="16"/>
      <c r="EG684" s="16"/>
      <c r="EH684" s="16"/>
      <c r="EI684" s="46"/>
      <c r="EJ684" s="16"/>
      <c r="EK684" s="16"/>
      <c r="EL684" s="16"/>
      <c r="EM684" s="16"/>
      <c r="EN684" s="16"/>
      <c r="EO684" s="16"/>
      <c r="EP684" s="16"/>
      <c r="EQ684" s="16"/>
      <c r="ER684" s="46"/>
      <c r="ES684" s="46"/>
      <c r="ET684" s="46"/>
      <c r="EU684" s="46"/>
      <c r="EV684" s="46"/>
      <c r="EW684" s="170"/>
      <c r="EX684" s="170"/>
      <c r="EY684" s="170"/>
      <c r="EZ684" s="170"/>
      <c r="FA684" s="198"/>
      <c r="FB684" s="16"/>
      <c r="FC684" s="16"/>
      <c r="FD684" s="16"/>
      <c r="FE684" s="16"/>
      <c r="FF684" s="16"/>
      <c r="FG684" s="16"/>
      <c r="FH684" s="16"/>
      <c r="FI684" s="16"/>
      <c r="FJ684" s="34"/>
      <c r="FK684" s="16"/>
      <c r="FL684" s="16"/>
      <c r="FM684" s="16"/>
      <c r="FN684" s="16"/>
      <c r="FO684" s="16"/>
      <c r="FP684" s="16"/>
      <c r="FQ684" s="16"/>
      <c r="FR684" s="16"/>
      <c r="FS684" s="46"/>
      <c r="FT684" s="16"/>
      <c r="FU684" s="16"/>
      <c r="FV684" s="16"/>
      <c r="FW684" s="16"/>
      <c r="FX684" s="16"/>
      <c r="FY684" s="16"/>
      <c r="FZ684" s="16"/>
      <c r="GA684" s="16"/>
      <c r="GB684" s="46"/>
      <c r="GC684" s="46"/>
      <c r="GD684" s="46"/>
      <c r="GE684" s="46"/>
      <c r="GF684" s="46"/>
      <c r="GG684" s="46"/>
      <c r="GH684" s="46"/>
      <c r="GI684" s="46"/>
      <c r="GJ684" s="46"/>
      <c r="GK684" s="46"/>
      <c r="GL684" s="46"/>
      <c r="GM684" s="46"/>
      <c r="GN684" s="46"/>
      <c r="GO684" s="46"/>
      <c r="GP684" s="46"/>
      <c r="GQ684" s="46"/>
      <c r="GR684" s="46"/>
      <c r="GS684" s="46"/>
      <c r="GT684" s="46"/>
      <c r="GU684" s="46"/>
      <c r="GV684" s="46"/>
      <c r="GW684" s="46"/>
      <c r="GX684" s="46"/>
      <c r="GY684" s="46"/>
      <c r="GZ684" s="198"/>
      <c r="HA684" s="46"/>
      <c r="HB684" s="46"/>
      <c r="HC684" s="46"/>
      <c r="HD684" s="34">
        <f t="shared" ref="HD684:HD714" si="731">IF(AZ684="аннулирован / VOID",0,IF(BK684&gt;0,1,0))</f>
        <v>0</v>
      </c>
      <c r="HE684" s="25">
        <f t="shared" ref="HE684:HE715" si="732">IF(FQ684&gt;43101,(HD684/$HD$877)*$FQ$13,IF(FM684&gt;43101,(HD684/$HD$877)*$FM$13,IF(FH684&gt;43101,(HD684/$HD$877)*$FH$13,IF(FD684&gt;43101,(HD684/$HD$877)*$FD$13,IF(EP684&gt;43101,(HD684/$HD$877)*$EP$13,IF(EL684&gt;43101,(HD684/$HD$877)*$EL$13,IF(FM684&gt;43101,(EG684/$HD$877)*$EG$13,IF(EC684&gt;43101,(HD684/$HD$877)*$EC$13,IF(DX684&gt;43101,(HD684/$HD$877)*$DX$13,IF(DT684&gt;43101,(HD684/$HD$877)*$DT$13,IF(DO684&gt;43101,(HD684/$HD$877)*$DO$13,IF(DK684&gt;43101,(HD684/$HD$877)*$DK$13,IF(DF684&gt;43101,(HD684/$HD$877)*$DF$13,IF(DB684&gt;43101,(HD684/$HD$877)*$DB$13,IF(CW684&gt;43101,(HD684/$HD$877)*$CW$13,IF(CS684&gt;43101,(HD684/$HD$877)*$CS$13,IF(CN684&gt;43101,(HD684/$HD$877)*$CN$13,IF(BL684&gt;43101,(HD684/$HD$877)*$BL$13,0))))))))))))))))))</f>
        <v>0</v>
      </c>
      <c r="HF684" s="25">
        <f t="shared" ref="HF684:HF715" si="733">IF(BK684&gt;43101,HD684/$HD$877,0)</f>
        <v>0</v>
      </c>
      <c r="HG684" s="16"/>
      <c r="HH684" s="16"/>
      <c r="HI684" s="25">
        <f t="shared" ref="HI684:HI715" si="734">IF(FQ684&gt;43101,(HD684/$HD$879)*$FQ$13,IF(FM684&gt;43101,(HD684/$HD$879)*$FM$13,IF(FH684&gt;43101,(HD684/$HD$879)*$FH$13,IF(FD684&gt;43101,(HD684/$HD$879)*$FD$13,IF(EP684&gt;43101,(HD684/$HD$879)*$EP$13,IF(EL684&gt;43101,(HD684/$HD$879)*$EL$13,IF(EG684&gt;43101,(HD684/$HD$879)*$EG$13,IF(EC684&gt;43101,(HD684/$HD$879)*$EC$13,IF(DX684&gt;43101,(HD684/$HD$879)*$DX$13,IF(DT684&gt;43101,(HD684/$HD$879)*$DT$13,IF(DO684&gt;43101,(HD684/$HD$879)*$DO$13,IF(DK684&gt;43101,(HD684/$HD$879)*$DK$13,IF(DF684&gt;43101,(HD684/$HD$879)*$DF$13,IF(DB684&gt;43101,(HD684/$HD$879)*$DB$13,IF(CW684&gt;43101,(HD684/$HD$879)*$CW$13,IF(CS684&gt;43101,(HD684/$HD$879)*$CS$13,IF(CN684&gt;43101,(HD684/$HD$879)*$CN$13,IF(BL684&gt;43101,(HD684/$HD$879)*$BL$13,0))))))))))))))))))</f>
        <v>0</v>
      </c>
      <c r="HJ684" s="25">
        <f t="shared" ref="HJ684:HJ715" si="735">IF(BK684&gt;43101,HD684/$HD$879,0)</f>
        <v>0</v>
      </c>
      <c r="HK684" s="16"/>
      <c r="HL684" s="24" t="str">
        <f t="shared" ref="HL684:HL714" si="736">IF(BK684&gt;0,IF(DC684&gt;0,DB684,IF(CT684&gt;0,CS684,IF(BM684&gt;0,BL684,"-"))),"-")</f>
        <v>-</v>
      </c>
      <c r="HM684" s="107"/>
      <c r="HN684" s="85"/>
      <c r="HO684" s="204" t="str">
        <f t="shared" si="696"/>
        <v>---/---</v>
      </c>
      <c r="HP684" s="204" t="str">
        <f t="shared" si="697"/>
        <v>---/---</v>
      </c>
      <c r="HQ684" s="182" t="str">
        <f t="shared" si="698"/>
        <v>---/---</v>
      </c>
      <c r="HR684" s="182" t="str">
        <f t="shared" si="699"/>
        <v>---/---</v>
      </c>
      <c r="HS684" s="182" t="b">
        <f t="shared" si="700"/>
        <v>0</v>
      </c>
      <c r="HT684" s="182" t="str">
        <f t="shared" si="701"/>
        <v>---/---</v>
      </c>
      <c r="HU684" s="182" t="str">
        <f t="shared" si="702"/>
        <v>---/---</v>
      </c>
      <c r="HV684" s="191" t="str">
        <f t="shared" si="703"/>
        <v>---/---</v>
      </c>
      <c r="HW684" s="184" t="str">
        <f t="shared" si="704"/>
        <v>---/---</v>
      </c>
      <c r="HX684" s="191" t="str">
        <f t="shared" si="705"/>
        <v>---/---</v>
      </c>
      <c r="HY684" s="183"/>
      <c r="HZ684" s="182" t="str">
        <f t="shared" si="706"/>
        <v>---/---</v>
      </c>
      <c r="IA684" s="182" t="str">
        <f t="shared" si="707"/>
        <v>---/---</v>
      </c>
      <c r="IB684" s="182" t="str">
        <f t="shared" si="708"/>
        <v>---/---</v>
      </c>
      <c r="IC684" s="182" t="str">
        <f t="shared" si="709"/>
        <v>---/---</v>
      </c>
      <c r="ID684" s="182" t="str">
        <f t="shared" si="710"/>
        <v>---/---</v>
      </c>
      <c r="IE684" s="185" t="str">
        <f t="shared" si="711"/>
        <v>---/---</v>
      </c>
      <c r="IF684" s="135" t="s">
        <v>717</v>
      </c>
      <c r="IG684" s="181">
        <v>1</v>
      </c>
      <c r="IH684" s="85"/>
      <c r="II684" s="85"/>
      <c r="IJ684" s="85"/>
      <c r="IK684" s="85"/>
      <c r="IL684" s="85"/>
      <c r="IM684" s="85"/>
      <c r="IN684" s="85"/>
      <c r="IO684" s="85"/>
      <c r="IP684" s="85"/>
      <c r="IQ684" s="85"/>
      <c r="IR684" s="85"/>
      <c r="IS684" s="85"/>
      <c r="IT684" s="85"/>
      <c r="IU684" s="85"/>
      <c r="IV684" s="85"/>
      <c r="IW684" s="85"/>
      <c r="IX684" s="85"/>
      <c r="IY684" s="85"/>
      <c r="IZ684" s="85"/>
      <c r="JA684" s="85"/>
      <c r="JB684" s="85"/>
      <c r="JC684" s="85"/>
      <c r="JD684" s="85"/>
      <c r="JE684" s="85"/>
      <c r="JF684" s="85"/>
      <c r="JG684" s="85"/>
      <c r="JH684" s="85"/>
      <c r="JI684" s="85"/>
      <c r="JJ684" s="85"/>
      <c r="JK684" s="85"/>
      <c r="JL684" s="85"/>
      <c r="JM684" s="85"/>
      <c r="JN684" s="85"/>
      <c r="JO684" s="85"/>
      <c r="JP684" s="85"/>
      <c r="JQ684" s="85"/>
      <c r="JR684" s="85"/>
      <c r="JS684" s="85"/>
      <c r="JT684" s="85"/>
      <c r="JU684" s="85"/>
      <c r="JV684" s="85"/>
      <c r="JW684" s="85"/>
      <c r="JX684" s="85"/>
      <c r="JY684" s="85"/>
      <c r="JZ684" s="85"/>
      <c r="KA684" s="85"/>
      <c r="KB684" s="85"/>
      <c r="KC684" s="85"/>
    </row>
    <row r="685" spans="1:332" s="57" customFormat="1" ht="36.6" hidden="1" customHeight="1">
      <c r="A685" s="17"/>
      <c r="B685" s="20"/>
      <c r="C685" s="20"/>
      <c r="D685" s="18"/>
      <c r="E685" s="18"/>
      <c r="F685" s="18"/>
      <c r="G685" s="18"/>
      <c r="H685" s="18"/>
      <c r="I685" s="18"/>
      <c r="J685" s="18"/>
      <c r="K685" s="18"/>
      <c r="L685" s="18"/>
      <c r="M685" s="18"/>
      <c r="N685" s="18"/>
      <c r="O685" s="18"/>
      <c r="P685" s="18"/>
      <c r="Q685" s="18"/>
      <c r="R685" s="18"/>
      <c r="S685" s="18"/>
      <c r="T685" s="18"/>
      <c r="U685" s="18"/>
      <c r="V685" s="18"/>
      <c r="W685" s="20"/>
      <c r="X685" s="20"/>
      <c r="Y685" s="20"/>
      <c r="Z685" s="20"/>
      <c r="AA685" s="20"/>
      <c r="AB685" s="20"/>
      <c r="AC685" s="20"/>
      <c r="AD685" s="18"/>
      <c r="AE685" s="20"/>
      <c r="AF685" s="20"/>
      <c r="AG685" s="20"/>
      <c r="AH685" s="20"/>
      <c r="AI685" s="20"/>
      <c r="AJ685" s="18"/>
      <c r="AK685" s="18"/>
      <c r="AL685" s="18"/>
      <c r="AM685" s="18"/>
      <c r="AN685" s="18"/>
      <c r="AO685" s="18"/>
      <c r="AP685" s="18"/>
      <c r="AQ685" s="39" t="s">
        <v>73</v>
      </c>
      <c r="AR685" s="39" t="s">
        <v>74</v>
      </c>
      <c r="AS685" s="39"/>
      <c r="AT685" s="39"/>
      <c r="AU685" s="39"/>
      <c r="AV685" s="39"/>
      <c r="AW685" s="39" t="s">
        <v>73</v>
      </c>
      <c r="AX685" s="39" t="s">
        <v>74</v>
      </c>
      <c r="AY685" s="18"/>
      <c r="AZ685" s="18"/>
      <c r="BA685" s="18"/>
      <c r="BB685" s="18"/>
      <c r="BC685" s="18"/>
      <c r="BD685" s="18"/>
      <c r="BE685" s="18"/>
      <c r="BF685" s="18"/>
      <c r="BG685" s="18"/>
      <c r="BH685" s="18"/>
      <c r="BI685" s="18"/>
      <c r="BJ685" s="18"/>
      <c r="BK685" s="18"/>
      <c r="BL685" s="18"/>
      <c r="BM685" s="18"/>
      <c r="BN685" s="171"/>
      <c r="BO685" s="171"/>
      <c r="BP685" s="171"/>
      <c r="BQ685" s="171"/>
      <c r="BR685" s="161"/>
      <c r="BS685" s="161"/>
      <c r="BT685" s="161"/>
      <c r="BU685" s="161"/>
      <c r="BV685" s="161"/>
      <c r="BW685" s="151"/>
      <c r="BX685" s="151"/>
      <c r="BY685" s="151"/>
      <c r="BZ685" s="151"/>
      <c r="CA685" s="151"/>
      <c r="CB685" s="129"/>
      <c r="CC685" s="129"/>
      <c r="CD685" s="129"/>
      <c r="CE685" s="129"/>
      <c r="CF685" s="129"/>
      <c r="CG685" s="129"/>
      <c r="CH685" s="129"/>
      <c r="CI685" s="129"/>
      <c r="CJ685" s="129"/>
      <c r="CK685" s="129"/>
      <c r="CL685" s="18"/>
      <c r="CM685" s="18"/>
      <c r="CN685" s="18"/>
      <c r="CO685" s="118"/>
      <c r="CP685" s="48"/>
      <c r="CQ685" s="18"/>
      <c r="CR685" s="18"/>
      <c r="CS685" s="18"/>
      <c r="CT685" s="18"/>
      <c r="CU685" s="18"/>
      <c r="CV685" s="18"/>
      <c r="CW685" s="18"/>
      <c r="CX685" s="18"/>
      <c r="CY685" s="34"/>
      <c r="CZ685" s="18"/>
      <c r="DA685" s="18"/>
      <c r="DB685" s="18"/>
      <c r="DC685" s="18"/>
      <c r="DD685" s="18"/>
      <c r="DE685" s="18"/>
      <c r="DF685" s="18"/>
      <c r="DG685" s="18"/>
      <c r="DH685" s="45"/>
      <c r="DI685" s="18"/>
      <c r="DJ685" s="18"/>
      <c r="DK685" s="18"/>
      <c r="DL685" s="18"/>
      <c r="DM685" s="18"/>
      <c r="DN685" s="18"/>
      <c r="DO685" s="18"/>
      <c r="DP685" s="18"/>
      <c r="DQ685" s="45"/>
      <c r="DR685" s="18"/>
      <c r="DS685" s="18"/>
      <c r="DT685" s="18"/>
      <c r="DU685" s="18"/>
      <c r="DV685" s="18"/>
      <c r="DW685" s="18"/>
      <c r="DX685" s="18"/>
      <c r="DY685" s="18"/>
      <c r="DZ685" s="45"/>
      <c r="EA685" s="18"/>
      <c r="EB685" s="18"/>
      <c r="EC685" s="18"/>
      <c r="ED685" s="18"/>
      <c r="EE685" s="18"/>
      <c r="EF685" s="18"/>
      <c r="EG685" s="18"/>
      <c r="EH685" s="18"/>
      <c r="EI685" s="45"/>
      <c r="EJ685" s="18"/>
      <c r="EK685" s="18"/>
      <c r="EL685" s="18"/>
      <c r="EM685" s="18"/>
      <c r="EN685" s="18"/>
      <c r="EO685" s="18"/>
      <c r="EP685" s="18"/>
      <c r="EQ685" s="18"/>
      <c r="ER685" s="45"/>
      <c r="ES685" s="110"/>
      <c r="ET685" s="110"/>
      <c r="EU685" s="110"/>
      <c r="EV685" s="110"/>
      <c r="EW685" s="192"/>
      <c r="EX685" s="192"/>
      <c r="EY685" s="192"/>
      <c r="EZ685" s="192"/>
      <c r="FA685" s="199"/>
      <c r="FB685" s="40" t="s">
        <v>351</v>
      </c>
      <c r="FC685" s="40" t="str">
        <f>IF(BK685&gt;0,IF(DC685&gt;0,WORKDAY(DB685,20),IF(CT685&gt;0,WORKDAY(CS685,30),IF(CO685&gt;0,WORKDAY(CN685,40),FB685))),"-")</f>
        <v>-</v>
      </c>
      <c r="FD685" s="18"/>
      <c r="FE685" s="18"/>
      <c r="FF685" s="18"/>
      <c r="FG685" s="18"/>
      <c r="FH685" s="18"/>
      <c r="FI685" s="18"/>
      <c r="FJ685" s="34"/>
      <c r="FK685" s="40"/>
      <c r="FL685" s="40" t="e">
        <f>IF(#REF!&gt;0,IF(DL685&gt;0,WORKDAY(DK685,20),IF(DC685&gt;0,WORKDAY(DB685,30),IF(CX685&gt;0,WORKDAY(CW685,40),FK685))),"-")</f>
        <v>#REF!</v>
      </c>
      <c r="FM685" s="18"/>
      <c r="FN685" s="18"/>
      <c r="FO685" s="18"/>
      <c r="FP685" s="18"/>
      <c r="FQ685" s="18"/>
      <c r="FR685" s="18"/>
      <c r="FS685" s="45"/>
      <c r="FT685" s="40"/>
      <c r="FU685" s="40" t="e">
        <f>IF(#REF!&gt;0,IF(DU685&gt;0,WORKDAY(DT685,20),IF(DL685&gt;0,WORKDAY(DK685,30),IF(DG685&gt;0,WORKDAY(DF685,40),FT685))),"-")</f>
        <v>#REF!</v>
      </c>
      <c r="FV685" s="18"/>
      <c r="FW685" s="18"/>
      <c r="FX685" s="18"/>
      <c r="FY685" s="18"/>
      <c r="FZ685" s="18"/>
      <c r="GA685" s="18"/>
      <c r="GB685" s="45"/>
      <c r="GC685" s="110"/>
      <c r="GD685" s="110"/>
      <c r="GE685" s="110"/>
      <c r="GF685" s="110"/>
      <c r="GG685" s="110"/>
      <c r="GH685" s="110"/>
      <c r="GI685" s="110"/>
      <c r="GJ685" s="110"/>
      <c r="GK685" s="110"/>
      <c r="GL685" s="110"/>
      <c r="GM685" s="110"/>
      <c r="GN685" s="110"/>
      <c r="GO685" s="110"/>
      <c r="GP685" s="110"/>
      <c r="GQ685" s="110"/>
      <c r="GR685" s="110"/>
      <c r="GS685" s="110"/>
      <c r="GT685" s="110"/>
      <c r="GU685" s="110"/>
      <c r="GV685" s="110"/>
      <c r="GW685" s="110"/>
      <c r="GX685" s="110"/>
      <c r="GY685" s="45"/>
      <c r="GZ685" s="199"/>
      <c r="HA685" s="110"/>
      <c r="HB685" s="110"/>
      <c r="HC685" s="110"/>
      <c r="HD685" s="34">
        <f t="shared" si="731"/>
        <v>0</v>
      </c>
      <c r="HE685" s="25">
        <f t="shared" si="732"/>
        <v>0</v>
      </c>
      <c r="HF685" s="41">
        <f t="shared" si="733"/>
        <v>0</v>
      </c>
      <c r="HG685" s="41"/>
      <c r="HH685" s="41"/>
      <c r="HI685" s="25">
        <f t="shared" si="734"/>
        <v>0</v>
      </c>
      <c r="HJ685" s="25">
        <f t="shared" si="735"/>
        <v>0</v>
      </c>
      <c r="HK685" s="18"/>
      <c r="HL685" s="40" t="str">
        <f t="shared" si="736"/>
        <v>-</v>
      </c>
      <c r="HM685" s="107"/>
      <c r="HN685" s="85"/>
      <c r="HO685" s="204" t="str">
        <f t="shared" si="696"/>
        <v>---/---</v>
      </c>
      <c r="HP685" s="204" t="str">
        <f t="shared" si="697"/>
        <v>---/---</v>
      </c>
      <c r="HQ685" s="182" t="str">
        <f t="shared" si="698"/>
        <v>---/---</v>
      </c>
      <c r="HR685" s="182" t="str">
        <f t="shared" si="699"/>
        <v>---/---</v>
      </c>
      <c r="HS685" s="182" t="b">
        <f t="shared" si="700"/>
        <v>0</v>
      </c>
      <c r="HT685" s="182" t="str">
        <f t="shared" si="701"/>
        <v>---/---</v>
      </c>
      <c r="HU685" s="182" t="str">
        <f t="shared" si="702"/>
        <v>---/---</v>
      </c>
      <c r="HV685" s="191" t="str">
        <f t="shared" si="703"/>
        <v>---/---</v>
      </c>
      <c r="HW685" s="184" t="str">
        <f t="shared" si="704"/>
        <v>---/---</v>
      </c>
      <c r="HX685" s="191" t="str">
        <f t="shared" si="705"/>
        <v>---/---</v>
      </c>
      <c r="HY685" s="183"/>
      <c r="HZ685" s="182" t="str">
        <f t="shared" si="706"/>
        <v>---/---</v>
      </c>
      <c r="IA685" s="182" t="str">
        <f t="shared" si="707"/>
        <v>---/---</v>
      </c>
      <c r="IB685" s="182" t="str">
        <f t="shared" si="708"/>
        <v>---/---</v>
      </c>
      <c r="IC685" s="182" t="str">
        <f t="shared" si="709"/>
        <v>---/---</v>
      </c>
      <c r="ID685" s="182" t="str">
        <f t="shared" si="710"/>
        <v>---/---</v>
      </c>
      <c r="IE685" s="185" t="str">
        <f t="shared" si="711"/>
        <v>---/---</v>
      </c>
      <c r="IF685" s="135" t="s">
        <v>717</v>
      </c>
      <c r="IG685" s="181">
        <v>1</v>
      </c>
      <c r="IH685" s="85"/>
      <c r="II685" s="85"/>
      <c r="IJ685" s="85"/>
      <c r="IK685" s="85"/>
      <c r="IL685" s="85"/>
      <c r="IM685" s="85"/>
      <c r="IN685" s="85"/>
      <c r="IO685" s="85"/>
      <c r="IP685" s="85"/>
      <c r="IQ685" s="85"/>
      <c r="IR685" s="85"/>
      <c r="IS685" s="85"/>
      <c r="IT685" s="85"/>
      <c r="IU685" s="85"/>
      <c r="IV685" s="85"/>
      <c r="IW685" s="85"/>
      <c r="IX685" s="85"/>
      <c r="IY685" s="85"/>
      <c r="IZ685" s="85"/>
      <c r="JA685" s="85"/>
      <c r="JB685" s="85"/>
      <c r="JC685" s="85"/>
      <c r="JD685" s="85"/>
      <c r="JE685" s="85"/>
      <c r="JF685" s="85"/>
      <c r="JG685" s="85"/>
      <c r="JH685" s="85"/>
      <c r="JI685" s="85"/>
      <c r="JJ685" s="85"/>
      <c r="JK685" s="85"/>
      <c r="JL685" s="85"/>
      <c r="JM685" s="85"/>
      <c r="JN685" s="85"/>
      <c r="JO685" s="85"/>
      <c r="JP685" s="85"/>
      <c r="JQ685" s="85"/>
      <c r="JR685" s="85"/>
      <c r="JS685" s="85"/>
      <c r="JT685" s="85"/>
      <c r="JU685" s="85"/>
      <c r="JV685" s="85"/>
      <c r="JW685" s="85"/>
      <c r="JX685" s="85"/>
      <c r="JY685" s="85"/>
      <c r="JZ685" s="85"/>
      <c r="KA685" s="85"/>
      <c r="KB685" s="85"/>
      <c r="KC685" s="85"/>
    </row>
    <row r="686" spans="1:332" s="87" customFormat="1" ht="15" hidden="1" customHeight="1">
      <c r="A686" s="17"/>
      <c r="B686" s="20"/>
      <c r="C686" s="20"/>
      <c r="D686" s="18"/>
      <c r="E686" s="18"/>
      <c r="F686" s="18"/>
      <c r="G686" s="18"/>
      <c r="H686" s="18"/>
      <c r="I686" s="18"/>
      <c r="J686" s="18"/>
      <c r="K686" s="18"/>
      <c r="L686" s="18"/>
      <c r="M686" s="18"/>
      <c r="N686" s="18"/>
      <c r="O686" s="18"/>
      <c r="P686" s="18"/>
      <c r="Q686" s="18"/>
      <c r="R686" s="18"/>
      <c r="S686" s="18"/>
      <c r="T686" s="18"/>
      <c r="U686" s="18"/>
      <c r="V686" s="18"/>
      <c r="W686" s="20"/>
      <c r="X686" s="20"/>
      <c r="Y686" s="20"/>
      <c r="Z686" s="20"/>
      <c r="AA686" s="20"/>
      <c r="AB686" s="20"/>
      <c r="AC686" s="20"/>
      <c r="AD686" s="18"/>
      <c r="AE686" s="20"/>
      <c r="AF686" s="20"/>
      <c r="AG686" s="20"/>
      <c r="AH686" s="20"/>
      <c r="AI686" s="20"/>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71"/>
      <c r="BO686" s="171"/>
      <c r="BP686" s="171"/>
      <c r="BQ686" s="171"/>
      <c r="BR686" s="161"/>
      <c r="BS686" s="161"/>
      <c r="BT686" s="161"/>
      <c r="BU686" s="161"/>
      <c r="BV686" s="161"/>
      <c r="BW686" s="151"/>
      <c r="BX686" s="151"/>
      <c r="BY686" s="151"/>
      <c r="BZ686" s="151"/>
      <c r="CA686" s="151"/>
      <c r="CB686" s="129"/>
      <c r="CC686" s="129"/>
      <c r="CD686" s="129"/>
      <c r="CE686" s="129"/>
      <c r="CF686" s="129"/>
      <c r="CG686" s="129"/>
      <c r="CH686" s="129"/>
      <c r="CI686" s="129"/>
      <c r="CJ686" s="129"/>
      <c r="CK686" s="129"/>
      <c r="CL686" s="18"/>
      <c r="CM686" s="18"/>
      <c r="CN686" s="18"/>
      <c r="CO686" s="118"/>
      <c r="CP686" s="48"/>
      <c r="CQ686" s="18"/>
      <c r="CR686" s="18"/>
      <c r="CS686" s="18"/>
      <c r="CT686" s="18"/>
      <c r="CU686" s="18"/>
      <c r="CV686" s="18"/>
      <c r="CW686" s="18"/>
      <c r="CX686" s="18"/>
      <c r="CY686" s="34"/>
      <c r="CZ686" s="18"/>
      <c r="DA686" s="18"/>
      <c r="DB686" s="18"/>
      <c r="DC686" s="18"/>
      <c r="DD686" s="18"/>
      <c r="DE686" s="18"/>
      <c r="DF686" s="18"/>
      <c r="DG686" s="18"/>
      <c r="DH686" s="45"/>
      <c r="DI686" s="18"/>
      <c r="DJ686" s="18"/>
      <c r="DK686" s="18"/>
      <c r="DL686" s="18"/>
      <c r="DM686" s="18"/>
      <c r="DN686" s="18"/>
      <c r="DO686" s="18"/>
      <c r="DP686" s="18"/>
      <c r="DQ686" s="45"/>
      <c r="DR686" s="18"/>
      <c r="DS686" s="18"/>
      <c r="DT686" s="18"/>
      <c r="DU686" s="18"/>
      <c r="DV686" s="18"/>
      <c r="DW686" s="18"/>
      <c r="DX686" s="18"/>
      <c r="DY686" s="18"/>
      <c r="DZ686" s="45"/>
      <c r="EA686" s="18"/>
      <c r="EB686" s="18"/>
      <c r="EC686" s="18"/>
      <c r="ED686" s="18"/>
      <c r="EE686" s="18"/>
      <c r="EF686" s="18"/>
      <c r="EG686" s="18"/>
      <c r="EH686" s="18"/>
      <c r="EI686" s="45"/>
      <c r="EJ686" s="18"/>
      <c r="EK686" s="18"/>
      <c r="EL686" s="18"/>
      <c r="EM686" s="18"/>
      <c r="EN686" s="18"/>
      <c r="EO686" s="18"/>
      <c r="EP686" s="18"/>
      <c r="EQ686" s="18"/>
      <c r="ER686" s="45"/>
      <c r="ES686" s="110"/>
      <c r="ET686" s="110"/>
      <c r="EU686" s="110"/>
      <c r="EV686" s="110"/>
      <c r="EW686" s="192"/>
      <c r="EX686" s="192"/>
      <c r="EY686" s="192"/>
      <c r="EZ686" s="192"/>
      <c r="FA686" s="199"/>
      <c r="FB686" s="18"/>
      <c r="FC686" s="18"/>
      <c r="FD686" s="18"/>
      <c r="FE686" s="18"/>
      <c r="FF686" s="18"/>
      <c r="FG686" s="18"/>
      <c r="FH686" s="18"/>
      <c r="FI686" s="18"/>
      <c r="FJ686" s="34"/>
      <c r="FK686" s="18"/>
      <c r="FL686" s="18"/>
      <c r="FM686" s="18"/>
      <c r="FN686" s="18"/>
      <c r="FO686" s="18"/>
      <c r="FP686" s="18"/>
      <c r="FQ686" s="18"/>
      <c r="FR686" s="18"/>
      <c r="FS686" s="45"/>
      <c r="FT686" s="18"/>
      <c r="FU686" s="18"/>
      <c r="FV686" s="18"/>
      <c r="FW686" s="18"/>
      <c r="FX686" s="18"/>
      <c r="FY686" s="18"/>
      <c r="FZ686" s="18"/>
      <c r="GA686" s="18"/>
      <c r="GB686" s="45"/>
      <c r="GC686" s="110"/>
      <c r="GD686" s="110"/>
      <c r="GE686" s="110"/>
      <c r="GF686" s="110"/>
      <c r="GG686" s="110"/>
      <c r="GH686" s="110"/>
      <c r="GI686" s="110"/>
      <c r="GJ686" s="110"/>
      <c r="GK686" s="110"/>
      <c r="GL686" s="110"/>
      <c r="GM686" s="110"/>
      <c r="GN686" s="110"/>
      <c r="GO686" s="110"/>
      <c r="GP686" s="110"/>
      <c r="GQ686" s="110"/>
      <c r="GR686" s="110"/>
      <c r="GS686" s="110"/>
      <c r="GT686" s="110"/>
      <c r="GU686" s="110"/>
      <c r="GV686" s="110"/>
      <c r="GW686" s="110"/>
      <c r="GX686" s="110"/>
      <c r="GY686" s="45"/>
      <c r="GZ686" s="199"/>
      <c r="HA686" s="110"/>
      <c r="HB686" s="110"/>
      <c r="HC686" s="110"/>
      <c r="HD686" s="34">
        <f t="shared" si="731"/>
        <v>0</v>
      </c>
      <c r="HE686" s="25">
        <f t="shared" si="732"/>
        <v>0</v>
      </c>
      <c r="HF686" s="25">
        <f t="shared" si="733"/>
        <v>0</v>
      </c>
      <c r="HG686" s="25"/>
      <c r="HH686" s="18"/>
      <c r="HI686" s="25">
        <f t="shared" si="734"/>
        <v>0</v>
      </c>
      <c r="HJ686" s="25">
        <f t="shared" si="735"/>
        <v>0</v>
      </c>
      <c r="HK686" s="18"/>
      <c r="HL686" s="24" t="str">
        <f t="shared" si="736"/>
        <v>-</v>
      </c>
      <c r="HM686" s="107"/>
      <c r="HN686" s="85"/>
      <c r="HO686" s="204" t="str">
        <f t="shared" si="696"/>
        <v>---/---</v>
      </c>
      <c r="HP686" s="204" t="str">
        <f t="shared" si="697"/>
        <v>---/---</v>
      </c>
      <c r="HQ686" s="182" t="str">
        <f t="shared" si="698"/>
        <v>---/---</v>
      </c>
      <c r="HR686" s="182" t="str">
        <f t="shared" si="699"/>
        <v>---/---</v>
      </c>
      <c r="HS686" s="182" t="b">
        <f t="shared" si="700"/>
        <v>0</v>
      </c>
      <c r="HT686" s="182" t="str">
        <f t="shared" si="701"/>
        <v>---/---</v>
      </c>
      <c r="HU686" s="182" t="str">
        <f t="shared" si="702"/>
        <v>---/---</v>
      </c>
      <c r="HV686" s="191" t="str">
        <f t="shared" si="703"/>
        <v>---/---</v>
      </c>
      <c r="HW686" s="184" t="str">
        <f t="shared" si="704"/>
        <v>---/---</v>
      </c>
      <c r="HX686" s="191" t="str">
        <f t="shared" si="705"/>
        <v>---/---</v>
      </c>
      <c r="HY686" s="183"/>
      <c r="HZ686" s="182" t="str">
        <f t="shared" si="706"/>
        <v>---/---</v>
      </c>
      <c r="IA686" s="182" t="str">
        <f t="shared" si="707"/>
        <v>---/---</v>
      </c>
      <c r="IB686" s="182" t="str">
        <f t="shared" si="708"/>
        <v>---/---</v>
      </c>
      <c r="IC686" s="182" t="str">
        <f t="shared" si="709"/>
        <v>---/---</v>
      </c>
      <c r="ID686" s="182" t="str">
        <f t="shared" si="710"/>
        <v>---/---</v>
      </c>
      <c r="IE686" s="185" t="str">
        <f t="shared" si="711"/>
        <v>---/---</v>
      </c>
      <c r="IF686" s="135" t="s">
        <v>717</v>
      </c>
      <c r="IG686" s="181">
        <v>1</v>
      </c>
      <c r="IH686" s="85"/>
      <c r="II686" s="85"/>
      <c r="IJ686" s="85"/>
      <c r="IK686" s="85"/>
      <c r="IL686" s="85"/>
      <c r="IM686" s="85"/>
      <c r="IN686" s="85"/>
      <c r="IO686" s="85"/>
      <c r="IP686" s="85"/>
      <c r="IQ686" s="85"/>
      <c r="IR686" s="85"/>
      <c r="IS686" s="85"/>
      <c r="IT686" s="85"/>
      <c r="IU686" s="85"/>
      <c r="IV686" s="85"/>
      <c r="IW686" s="85"/>
      <c r="IX686" s="85"/>
      <c r="IY686" s="85"/>
      <c r="IZ686" s="85"/>
      <c r="JA686" s="85"/>
      <c r="JB686" s="85"/>
      <c r="JC686" s="85"/>
      <c r="JD686" s="85"/>
      <c r="JE686" s="85"/>
      <c r="JF686" s="85"/>
      <c r="JG686" s="85"/>
      <c r="JH686" s="85"/>
      <c r="JI686" s="85"/>
      <c r="JJ686" s="85"/>
      <c r="JK686" s="85"/>
      <c r="JL686" s="85"/>
      <c r="JM686" s="85"/>
      <c r="JN686" s="85"/>
      <c r="JO686" s="85"/>
      <c r="JP686" s="85"/>
      <c r="JQ686" s="85"/>
      <c r="JR686" s="85"/>
      <c r="JS686" s="85"/>
      <c r="JT686" s="85"/>
      <c r="JU686" s="85"/>
      <c r="JV686" s="85"/>
      <c r="JW686" s="85"/>
      <c r="JX686" s="85"/>
      <c r="JY686" s="85"/>
      <c r="JZ686" s="85"/>
      <c r="KA686" s="85"/>
      <c r="KB686" s="85"/>
      <c r="KC686" s="85"/>
    </row>
    <row r="687" spans="1:332" s="57" customFormat="1" ht="28.5" hidden="1" customHeight="1">
      <c r="A687" s="6"/>
      <c r="B687" s="19" t="s">
        <v>156</v>
      </c>
      <c r="C687" s="19" t="s">
        <v>157</v>
      </c>
      <c r="D687" s="5"/>
      <c r="E687" s="5"/>
      <c r="F687" s="5"/>
      <c r="G687" s="5"/>
      <c r="H687" s="5" t="s">
        <v>727</v>
      </c>
      <c r="I687" s="5" t="s">
        <v>736</v>
      </c>
      <c r="J687" s="5"/>
      <c r="K687" s="5"/>
      <c r="L687" s="5"/>
      <c r="M687" s="5"/>
      <c r="N687" s="5"/>
      <c r="O687" s="5"/>
      <c r="P687" s="5"/>
      <c r="Q687" s="5"/>
      <c r="R687" s="5" t="s">
        <v>208</v>
      </c>
      <c r="S687" s="5" t="s">
        <v>366</v>
      </c>
      <c r="T687" s="5" t="s">
        <v>367</v>
      </c>
      <c r="U687" s="5" t="s">
        <v>158</v>
      </c>
      <c r="V687" s="5"/>
      <c r="W687" s="19"/>
      <c r="X687" s="19"/>
      <c r="Y687" s="19"/>
      <c r="Z687" s="19"/>
      <c r="AA687" s="19"/>
      <c r="AB687" s="19"/>
      <c r="AC687" s="19"/>
      <c r="AD687" s="5"/>
      <c r="AE687" s="19">
        <v>4</v>
      </c>
      <c r="AF687" s="19">
        <v>0</v>
      </c>
      <c r="AG687" s="19" t="s">
        <v>165</v>
      </c>
      <c r="AH687" s="19" t="s">
        <v>156</v>
      </c>
      <c r="AI687" s="19" t="s">
        <v>188</v>
      </c>
      <c r="AJ687" s="5"/>
      <c r="AK687" s="5"/>
      <c r="AL687" s="5" t="s">
        <v>125</v>
      </c>
      <c r="AM687" s="5"/>
      <c r="AN687" s="5" t="s">
        <v>200</v>
      </c>
      <c r="AO687" s="5" t="str">
        <f>CONCATENATE("0055-",B687,"-",C687,"-","4",".",AE687,".",AF687,".",AG687,".",AH687,"-",AL687,".",AN687,"-",AI687)</f>
        <v>0055-CPC-GA1-4.4.0.00.CPC-ATH4.VR-0001</v>
      </c>
      <c r="AP687" s="5" t="str">
        <f>CONCATENATE("0055-",B687,"-",C687,"-","4",".",AE687,".",AF687,".",AG687,".",AH687,"-",AL687,"-",AN687,"-",AI687,"_",BD687,"_",U687)</f>
        <v>0055-CPC-GA1-4.4.0.00.CPC-ATH4-VR-0001_-_ER</v>
      </c>
      <c r="AQ687" s="13" t="s">
        <v>201</v>
      </c>
      <c r="AR687" s="13" t="s">
        <v>202</v>
      </c>
      <c r="AS687" s="13"/>
      <c r="AT687" s="13"/>
      <c r="AU687" s="13"/>
      <c r="AV687" s="13"/>
      <c r="AW687" s="13" t="s">
        <v>201</v>
      </c>
      <c r="AX687" s="13" t="s">
        <v>202</v>
      </c>
      <c r="AY687" s="5"/>
      <c r="AZ687" s="5" t="s">
        <v>490</v>
      </c>
      <c r="BA687" s="5" t="s">
        <v>489</v>
      </c>
      <c r="BB687" s="5" t="str">
        <f t="shared" ref="BB687:BB692" si="737">IF(FW687&gt;0,"02",IF(FN687&gt;0,"01",IF(FE687&gt;0,"00",IF(EM687&gt;0,"G1",IF(ED687&gt;0,"F1",IF(DU687&gt;0,"E1",IF(DL687&gt;0,"D1",IF(DC687&gt;0,"C1",IF(CT687&gt;0,"B1",IF(BM687&gt;0,"A1","-"))))))))))</f>
        <v>-</v>
      </c>
      <c r="BC687" s="167" t="s">
        <v>675</v>
      </c>
      <c r="BD687" s="5" t="str">
        <f>BB687</f>
        <v>-</v>
      </c>
      <c r="BE687" s="5"/>
      <c r="BF687" s="5"/>
      <c r="BG687" s="12"/>
      <c r="BH687" s="5"/>
      <c r="BI687" s="5"/>
      <c r="BJ687" s="54">
        <f>FB687-(28+15)</f>
        <v>44254</v>
      </c>
      <c r="BK687" s="54">
        <f ca="1">IF(BM687&gt;0,BL687,IF(BJ687&lt;TODAY(),WORKDAY(TODAY(),10),BJ687))</f>
        <v>44294</v>
      </c>
      <c r="BL687" s="54"/>
      <c r="BM687" s="5"/>
      <c r="BN687" s="167"/>
      <c r="BO687" s="167"/>
      <c r="BP687" s="167"/>
      <c r="BQ687" s="167"/>
      <c r="BR687" s="157"/>
      <c r="BS687" s="157"/>
      <c r="BT687" s="157"/>
      <c r="BU687" s="157"/>
      <c r="BV687" s="157"/>
      <c r="BW687" s="147"/>
      <c r="BX687" s="147"/>
      <c r="BY687" s="147"/>
      <c r="BZ687" s="147"/>
      <c r="CA687" s="147"/>
      <c r="CB687" s="125"/>
      <c r="CC687" s="125"/>
      <c r="CD687" s="125"/>
      <c r="CE687" s="125"/>
      <c r="CF687" s="125"/>
      <c r="CG687" s="125"/>
      <c r="CH687" s="125"/>
      <c r="CI687" s="125"/>
      <c r="CJ687" s="125"/>
      <c r="CK687" s="125"/>
      <c r="CL687" s="24">
        <f>WORKDAY(BJ687,20)</f>
        <v>44281</v>
      </c>
      <c r="CM687" s="24" t="str">
        <f>IF(BM687&gt;0,WORKDAY(BK687,10),"-")</f>
        <v>-</v>
      </c>
      <c r="CN687" s="54"/>
      <c r="CO687" s="117"/>
      <c r="CP687" s="34">
        <v>1</v>
      </c>
      <c r="CQ687" s="24">
        <f>WORKDAY(CL687,10)</f>
        <v>44295</v>
      </c>
      <c r="CR687" s="24" t="str">
        <f>IF(CO687&gt;0,WORKDAY(CM687,10),"-")</f>
        <v>-</v>
      </c>
      <c r="CS687" s="54"/>
      <c r="CT687" s="5"/>
      <c r="CU687" s="24" t="str">
        <f>IF(CT687&gt;0,WORKDAY(CQ687,10),"-")</f>
        <v>-</v>
      </c>
      <c r="CV687" s="24" t="str">
        <f>IF(CT687&gt;0,WORKDAY(CR687,10),"-")</f>
        <v>-</v>
      </c>
      <c r="CW687" s="54"/>
      <c r="CX687" s="5"/>
      <c r="CY687" s="34"/>
      <c r="CZ687" s="24" t="str">
        <f>IF(CX687&gt;0,WORKDAY(CU687,10),"-")</f>
        <v>-</v>
      </c>
      <c r="DA687" s="24" t="str">
        <f>IF(CX687&gt;0,WORKDAY(CV687,10),"-")</f>
        <v>-</v>
      </c>
      <c r="DB687" s="24"/>
      <c r="DC687" s="5"/>
      <c r="DD687" s="24" t="str">
        <f>IF(DC687&gt;0,WORKDAY(CZ687,10),"-")</f>
        <v>-</v>
      </c>
      <c r="DE687" s="24" t="str">
        <f>IF(DC687&gt;0,WORKDAY(DA687,10),"-")</f>
        <v>-</v>
      </c>
      <c r="DF687" s="5"/>
      <c r="DG687" s="5"/>
      <c r="DH687" s="54"/>
      <c r="DI687" s="24" t="str">
        <f>IF(DG687&gt;0,WORKDAY(DD687,10),"-")</f>
        <v>-</v>
      </c>
      <c r="DJ687" s="24" t="str">
        <f>IF(DG687&gt;0,WORKDAY(DE687,10),"-")</f>
        <v>-</v>
      </c>
      <c r="DK687" s="5"/>
      <c r="DL687" s="5"/>
      <c r="DM687" s="24" t="str">
        <f>IF(DL687&gt;0,WORKDAY(DI687,10),"-")</f>
        <v>-</v>
      </c>
      <c r="DN687" s="24" t="str">
        <f>IF(DL687&gt;0,WORKDAY(DJ687,10),"-")</f>
        <v>-</v>
      </c>
      <c r="DO687" s="5"/>
      <c r="DP687" s="5"/>
      <c r="DQ687" s="54"/>
      <c r="DR687" s="24" t="str">
        <f>IF(DP687&gt;0,WORKDAY(DM687,10),"-")</f>
        <v>-</v>
      </c>
      <c r="DS687" s="24" t="str">
        <f>IF(DP687&gt;0,WORKDAY(DN687,10),"-")</f>
        <v>-</v>
      </c>
      <c r="DT687" s="5"/>
      <c r="DU687" s="5"/>
      <c r="DV687" s="24" t="str">
        <f>IF(DU687&gt;0,WORKDAY(DR687,10),"-")</f>
        <v>-</v>
      </c>
      <c r="DW687" s="24" t="str">
        <f>IF(DU687&gt;0,WORKDAY(DS687,10),"-")</f>
        <v>-</v>
      </c>
      <c r="DX687" s="5"/>
      <c r="DY687" s="5"/>
      <c r="DZ687" s="54"/>
      <c r="EA687" s="24" t="str">
        <f>IF(DY687&gt;0,WORKDAY(DV687,10),"-")</f>
        <v>-</v>
      </c>
      <c r="EB687" s="24" t="str">
        <f>IF(DY687&gt;0,WORKDAY(DW687,10),"-")</f>
        <v>-</v>
      </c>
      <c r="EC687" s="5"/>
      <c r="ED687" s="5"/>
      <c r="EE687" s="24" t="str">
        <f>IF(ED687&gt;0,WORKDAY(EA687,10),"-")</f>
        <v>-</v>
      </c>
      <c r="EF687" s="24" t="str">
        <f>IF(ED687&gt;0,WORKDAY(EB687,10),"-")</f>
        <v>-</v>
      </c>
      <c r="EG687" s="5"/>
      <c r="EH687" s="5"/>
      <c r="EI687" s="54"/>
      <c r="EJ687" s="24" t="str">
        <f>IF(EH687&gt;0,WORKDAY(EE687,10),"-")</f>
        <v>-</v>
      </c>
      <c r="EK687" s="24" t="str">
        <f>IF(EH687&gt;0,WORKDAY(EF687,10),"-")</f>
        <v>-</v>
      </c>
      <c r="EL687" s="5"/>
      <c r="EM687" s="5"/>
      <c r="EN687" s="24" t="str">
        <f>IF(EM687&gt;0,WORKDAY(EJ687,10),"-")</f>
        <v>-</v>
      </c>
      <c r="EO687" s="24" t="str">
        <f>IF(EM687&gt;0,WORKDAY(EK687,10),"-")</f>
        <v>-</v>
      </c>
      <c r="EP687" s="5"/>
      <c r="EQ687" s="5"/>
      <c r="ER687" s="54"/>
      <c r="ES687" s="54"/>
      <c r="ET687" s="54"/>
      <c r="EU687" s="54"/>
      <c r="EV687" s="54"/>
      <c r="EW687" s="24"/>
      <c r="EX687" s="24"/>
      <c r="EY687" s="167"/>
      <c r="EZ687" s="167"/>
      <c r="FA687" s="193"/>
      <c r="FB687" s="24">
        <v>44297</v>
      </c>
      <c r="FC687" s="24">
        <f ca="1">IF(BK687&gt;0,IF(DC687&gt;0,WORKDAY(DB687,20),IF(CT687&gt;0,WORKDAY(CS687,30),IF(CO687&gt;0,WORKDAY(CN687,40),FB687))),"-")</f>
        <v>44297</v>
      </c>
      <c r="FD687" s="214"/>
      <c r="FE687" s="167"/>
      <c r="FF687" s="24" t="str">
        <f>IF(FE687&gt;0,WORKDAY(FB687,10),"-")</f>
        <v>-</v>
      </c>
      <c r="FG687" s="24" t="str">
        <f>IF(FE687&gt;0,WORKDAY(FC687,10),"-")</f>
        <v>-</v>
      </c>
      <c r="FH687" s="5"/>
      <c r="FI687" s="5"/>
      <c r="FJ687" s="34"/>
      <c r="FK687" s="24"/>
      <c r="FL687" s="24">
        <f>FK687</f>
        <v>0</v>
      </c>
      <c r="FM687" s="5"/>
      <c r="FN687" s="5"/>
      <c r="FO687" s="24" t="str">
        <f>IF(FN687&gt;0,WORKDAY(FK687,10),"-")</f>
        <v>-</v>
      </c>
      <c r="FP687" s="24" t="str">
        <f>IF(FN687&gt;0,WORKDAY(FL687,10),"-")</f>
        <v>-</v>
      </c>
      <c r="FQ687" s="5"/>
      <c r="FR687" s="5"/>
      <c r="FS687" s="54"/>
      <c r="FT687" s="24"/>
      <c r="FU687" s="24">
        <f>FT687</f>
        <v>0</v>
      </c>
      <c r="FV687" s="5"/>
      <c r="FW687" s="5"/>
      <c r="FX687" s="24" t="str">
        <f>IF(FW687&gt;0,WORKDAY(FT687,10),"-")</f>
        <v>-</v>
      </c>
      <c r="FY687" s="24" t="str">
        <f>IF(FW687&gt;0,WORKDAY(FU687,10),"-")</f>
        <v>-</v>
      </c>
      <c r="FZ687" s="5"/>
      <c r="GA687" s="5"/>
      <c r="GB687" s="54"/>
      <c r="GC687" s="54"/>
      <c r="GD687" s="54"/>
      <c r="GE687" s="54"/>
      <c r="GF687" s="54"/>
      <c r="GG687" s="54"/>
      <c r="GH687" s="54"/>
      <c r="GI687" s="54"/>
      <c r="GJ687" s="54"/>
      <c r="GK687" s="54"/>
      <c r="GL687" s="54"/>
      <c r="GM687" s="54"/>
      <c r="GN687" s="54"/>
      <c r="GO687" s="54"/>
      <c r="GP687" s="54"/>
      <c r="GQ687" s="54"/>
      <c r="GR687" s="54"/>
      <c r="GS687" s="54"/>
      <c r="GT687" s="54"/>
      <c r="GU687" s="54"/>
      <c r="GV687" s="54"/>
      <c r="GW687" s="54"/>
      <c r="GX687" s="54"/>
      <c r="GY687" s="54"/>
      <c r="GZ687" s="193"/>
      <c r="HA687" s="54"/>
      <c r="HB687" s="54"/>
      <c r="HC687" s="54"/>
      <c r="HD687" s="34">
        <f t="shared" ca="1" si="731"/>
        <v>1</v>
      </c>
      <c r="HE687" s="25">
        <f t="shared" si="732"/>
        <v>0</v>
      </c>
      <c r="HF687" s="25">
        <f t="shared" ca="1" si="733"/>
        <v>1.5197568389057751E-3</v>
      </c>
      <c r="HG687" s="25"/>
      <c r="HH687" s="25"/>
      <c r="HI687" s="25">
        <f t="shared" si="734"/>
        <v>0</v>
      </c>
      <c r="HJ687" s="25">
        <f t="shared" ca="1" si="735"/>
        <v>6.8493150684931503E-3</v>
      </c>
      <c r="HK687" s="5"/>
      <c r="HL687" s="24" t="str">
        <f t="shared" ca="1" si="736"/>
        <v>-</v>
      </c>
      <c r="HM687" s="107" t="s">
        <v>667</v>
      </c>
      <c r="HN687" s="85"/>
      <c r="HO687" s="204" t="str">
        <f t="shared" si="696"/>
        <v>не выгружено A1</v>
      </c>
      <c r="HP687" s="204" t="str">
        <f t="shared" si="697"/>
        <v>не выгружено 00</v>
      </c>
      <c r="HQ687" s="182" t="str">
        <f t="shared" si="698"/>
        <v>не выгружено A1</v>
      </c>
      <c r="HR687" s="182" t="str">
        <f t="shared" si="699"/>
        <v>не выгружено A1</v>
      </c>
      <c r="HS687" s="182" t="b">
        <f t="shared" si="700"/>
        <v>0</v>
      </c>
      <c r="HT687" s="182" t="str">
        <f t="shared" si="701"/>
        <v>не выгружено A1</v>
      </c>
      <c r="HU687" s="182" t="str">
        <f t="shared" si="702"/>
        <v>не выгружено A1</v>
      </c>
      <c r="HV687" s="191" t="str">
        <f t="shared" si="703"/>
        <v>не выгружено A1</v>
      </c>
      <c r="HW687" s="184" t="str">
        <f t="shared" si="704"/>
        <v>не выгружено A1</v>
      </c>
      <c r="HX687" s="191" t="str">
        <f t="shared" si="705"/>
        <v>не выгружено A1</v>
      </c>
      <c r="HY687" s="183"/>
      <c r="HZ687" s="182" t="str">
        <f t="shared" si="706"/>
        <v>не выгружено</v>
      </c>
      <c r="IA687" s="182" t="str">
        <f t="shared" si="707"/>
        <v>A1</v>
      </c>
      <c r="IB687" s="182" t="str">
        <f t="shared" si="708"/>
        <v>не выгружено</v>
      </c>
      <c r="IC687" s="182" t="str">
        <f t="shared" si="709"/>
        <v>A1</v>
      </c>
      <c r="ID687" s="182" t="str">
        <f t="shared" si="710"/>
        <v>A1</v>
      </c>
      <c r="IE687" s="185" t="str">
        <f t="shared" si="711"/>
        <v>выгрузить A1</v>
      </c>
      <c r="IF687" s="135" t="s">
        <v>705</v>
      </c>
      <c r="IG687" s="181">
        <v>1</v>
      </c>
      <c r="IH687" s="85"/>
      <c r="II687" s="85"/>
      <c r="IJ687" s="85"/>
      <c r="IK687" s="85"/>
      <c r="IL687" s="85"/>
      <c r="IM687" s="85"/>
      <c r="IN687" s="85"/>
      <c r="IO687" s="85"/>
      <c r="IP687" s="85"/>
      <c r="IQ687" s="85"/>
      <c r="IR687" s="85"/>
      <c r="IS687" s="85"/>
      <c r="IT687" s="85"/>
      <c r="IU687" s="85"/>
      <c r="IV687" s="85"/>
      <c r="IW687" s="85"/>
      <c r="IX687" s="85"/>
      <c r="IY687" s="85"/>
      <c r="IZ687" s="85"/>
      <c r="JA687" s="85"/>
      <c r="JB687" s="85"/>
      <c r="JC687" s="85"/>
      <c r="JD687" s="85"/>
      <c r="JE687" s="85"/>
      <c r="JF687" s="85"/>
      <c r="JG687" s="85"/>
      <c r="JH687" s="85"/>
      <c r="JI687" s="85"/>
      <c r="JJ687" s="85"/>
      <c r="JK687" s="85"/>
      <c r="JL687" s="85"/>
      <c r="JM687" s="85"/>
      <c r="JN687" s="85"/>
      <c r="JO687" s="85"/>
      <c r="JP687" s="85"/>
      <c r="JQ687" s="85"/>
      <c r="JR687" s="85"/>
      <c r="JS687" s="85"/>
      <c r="JT687" s="85"/>
      <c r="JU687" s="85"/>
      <c r="JV687" s="85"/>
      <c r="JW687" s="85"/>
      <c r="JX687" s="85"/>
      <c r="JY687" s="85"/>
      <c r="JZ687" s="85"/>
      <c r="KA687" s="85"/>
      <c r="KB687" s="85"/>
      <c r="KC687" s="85"/>
    </row>
    <row r="688" spans="1:332" s="57" customFormat="1" ht="28.5" hidden="1" customHeight="1">
      <c r="A688" s="6"/>
      <c r="B688" s="19" t="s">
        <v>156</v>
      </c>
      <c r="C688" s="19" t="s">
        <v>157</v>
      </c>
      <c r="D688" s="5"/>
      <c r="E688" s="5"/>
      <c r="F688" s="5"/>
      <c r="G688" s="5"/>
      <c r="H688" s="5" t="s">
        <v>727</v>
      </c>
      <c r="I688" s="5" t="s">
        <v>736</v>
      </c>
      <c r="J688" s="5"/>
      <c r="K688" s="5"/>
      <c r="L688" s="5"/>
      <c r="M688" s="5"/>
      <c r="N688" s="5"/>
      <c r="O688" s="5"/>
      <c r="P688" s="5"/>
      <c r="Q688" s="5"/>
      <c r="R688" s="5" t="s">
        <v>208</v>
      </c>
      <c r="S688" s="5" t="s">
        <v>366</v>
      </c>
      <c r="T688" s="5" t="s">
        <v>367</v>
      </c>
      <c r="U688" s="5" t="s">
        <v>158</v>
      </c>
      <c r="V688" s="5"/>
      <c r="W688" s="19"/>
      <c r="X688" s="19"/>
      <c r="Y688" s="19"/>
      <c r="Z688" s="19"/>
      <c r="AA688" s="19"/>
      <c r="AB688" s="19"/>
      <c r="AC688" s="19"/>
      <c r="AD688" s="5"/>
      <c r="AE688" s="19">
        <v>4</v>
      </c>
      <c r="AF688" s="19">
        <v>0</v>
      </c>
      <c r="AG688" s="19" t="s">
        <v>165</v>
      </c>
      <c r="AH688" s="19" t="s">
        <v>156</v>
      </c>
      <c r="AI688" s="19" t="s">
        <v>188</v>
      </c>
      <c r="AJ688" s="5"/>
      <c r="AK688" s="5"/>
      <c r="AL688" s="5" t="s">
        <v>125</v>
      </c>
      <c r="AM688" s="5"/>
      <c r="AN688" s="5" t="s">
        <v>171</v>
      </c>
      <c r="AO688" s="5" t="str">
        <f>CONCATENATE("0055-",B688,"-",C688,"-","4",".",AE688,".",AF688,".",AG688,".",AH688,"-",AL688,".",AN688,"-",AI688)</f>
        <v>0055-CPC-GA1-4.4.0.00.CPC-ATH4.S9-0001</v>
      </c>
      <c r="AP688" s="5" t="str">
        <f>CONCATENATE("0055-",B688,"-",C688,"-","4",".",AE688,".",AF688,".",AG688,".",AH688,"-",AL688,"-",AN688,"-",AI688,"_",BD688,"_",U688)</f>
        <v>0055-CPC-GA1-4.4.0.00.CPC-ATH4-S9-0001_-_ER</v>
      </c>
      <c r="AQ688" s="13" t="s">
        <v>243</v>
      </c>
      <c r="AR688" s="13" t="s">
        <v>246</v>
      </c>
      <c r="AS688" s="13"/>
      <c r="AT688" s="13"/>
      <c r="AU688" s="13"/>
      <c r="AV688" s="13"/>
      <c r="AW688" s="13" t="s">
        <v>243</v>
      </c>
      <c r="AX688" s="13" t="s">
        <v>246</v>
      </c>
      <c r="AY688" s="5"/>
      <c r="AZ688" s="5" t="s">
        <v>490</v>
      </c>
      <c r="BA688" s="5" t="s">
        <v>489</v>
      </c>
      <c r="BB688" s="5" t="str">
        <f t="shared" si="737"/>
        <v>-</v>
      </c>
      <c r="BC688" s="167" t="s">
        <v>675</v>
      </c>
      <c r="BD688" s="5" t="str">
        <f>BB688</f>
        <v>-</v>
      </c>
      <c r="BE688" s="5"/>
      <c r="BF688" s="5"/>
      <c r="BG688" s="12"/>
      <c r="BH688" s="5"/>
      <c r="BI688" s="5"/>
      <c r="BJ688" s="54">
        <f>FB688-(28+15)</f>
        <v>44254</v>
      </c>
      <c r="BK688" s="54">
        <f ca="1">IF(BM688&gt;0,BL688,IF(BJ688&lt;TODAY(),WORKDAY(TODAY(),10),BJ688))</f>
        <v>44294</v>
      </c>
      <c r="BL688" s="54"/>
      <c r="BM688" s="5"/>
      <c r="BN688" s="167"/>
      <c r="BO688" s="167"/>
      <c r="BP688" s="167"/>
      <c r="BQ688" s="167"/>
      <c r="BR688" s="157"/>
      <c r="BS688" s="157"/>
      <c r="BT688" s="157"/>
      <c r="BU688" s="157"/>
      <c r="BV688" s="157"/>
      <c r="BW688" s="147"/>
      <c r="BX688" s="147"/>
      <c r="BY688" s="147"/>
      <c r="BZ688" s="147"/>
      <c r="CA688" s="147"/>
      <c r="CB688" s="125"/>
      <c r="CC688" s="125"/>
      <c r="CD688" s="125"/>
      <c r="CE688" s="125"/>
      <c r="CF688" s="125"/>
      <c r="CG688" s="125"/>
      <c r="CH688" s="125"/>
      <c r="CI688" s="125"/>
      <c r="CJ688" s="125"/>
      <c r="CK688" s="125"/>
      <c r="CL688" s="24">
        <f>WORKDAY(BJ688,20)</f>
        <v>44281</v>
      </c>
      <c r="CM688" s="24" t="str">
        <f>IF(BM688&gt;0,WORKDAY(BK688,10),"-")</f>
        <v>-</v>
      </c>
      <c r="CN688" s="54"/>
      <c r="CO688" s="117"/>
      <c r="CP688" s="34">
        <v>1</v>
      </c>
      <c r="CQ688" s="24">
        <f>WORKDAY(CL688,10)</f>
        <v>44295</v>
      </c>
      <c r="CR688" s="24" t="str">
        <f>IF(CO688&gt;0,WORKDAY(CM688,10),"-")</f>
        <v>-</v>
      </c>
      <c r="CS688" s="54"/>
      <c r="CT688" s="5"/>
      <c r="CU688" s="24" t="str">
        <f>IF(CT688&gt;0,WORKDAY(CQ688,10),"-")</f>
        <v>-</v>
      </c>
      <c r="CV688" s="24" t="str">
        <f>IF(CT688&gt;0,WORKDAY(CR688,10),"-")</f>
        <v>-</v>
      </c>
      <c r="CW688" s="54"/>
      <c r="CX688" s="5"/>
      <c r="CY688" s="34"/>
      <c r="CZ688" s="24" t="str">
        <f>IF(CX688&gt;0,WORKDAY(CU688,10),"-")</f>
        <v>-</v>
      </c>
      <c r="DA688" s="24" t="str">
        <f>IF(CX688&gt;0,WORKDAY(CV688,10),"-")</f>
        <v>-</v>
      </c>
      <c r="DB688" s="24"/>
      <c r="DC688" s="5"/>
      <c r="DD688" s="24" t="str">
        <f>IF(DC688&gt;0,WORKDAY(CZ688,10),"-")</f>
        <v>-</v>
      </c>
      <c r="DE688" s="24" t="str">
        <f>IF(DC688&gt;0,WORKDAY(DA688,10),"-")</f>
        <v>-</v>
      </c>
      <c r="DF688" s="5"/>
      <c r="DG688" s="5"/>
      <c r="DH688" s="34"/>
      <c r="DI688" s="24" t="str">
        <f>IF(DG688&gt;0,WORKDAY(DD688,10),"-")</f>
        <v>-</v>
      </c>
      <c r="DJ688" s="24" t="str">
        <f>IF(DG688&gt;0,WORKDAY(DE688,10),"-")</f>
        <v>-</v>
      </c>
      <c r="DK688" s="5"/>
      <c r="DL688" s="5"/>
      <c r="DM688" s="24" t="str">
        <f>IF(DL688&gt;0,WORKDAY(DI688,10),"-")</f>
        <v>-</v>
      </c>
      <c r="DN688" s="24" t="str">
        <f>IF(DL688&gt;0,WORKDAY(DJ688,10),"-")</f>
        <v>-</v>
      </c>
      <c r="DO688" s="5"/>
      <c r="DP688" s="5"/>
      <c r="DQ688" s="54"/>
      <c r="DR688" s="24" t="str">
        <f>IF(DP688&gt;0,WORKDAY(DM688,10),"-")</f>
        <v>-</v>
      </c>
      <c r="DS688" s="24" t="str">
        <f>IF(DP688&gt;0,WORKDAY(DN688,10),"-")</f>
        <v>-</v>
      </c>
      <c r="DT688" s="5"/>
      <c r="DU688" s="5"/>
      <c r="DV688" s="24" t="str">
        <f>IF(DU688&gt;0,WORKDAY(DR688,10),"-")</f>
        <v>-</v>
      </c>
      <c r="DW688" s="24" t="str">
        <f>IF(DU688&gt;0,WORKDAY(DS688,10),"-")</f>
        <v>-</v>
      </c>
      <c r="DX688" s="5"/>
      <c r="DY688" s="5"/>
      <c r="DZ688" s="54"/>
      <c r="EA688" s="24" t="str">
        <f>IF(DY688&gt;0,WORKDAY(DV688,10),"-")</f>
        <v>-</v>
      </c>
      <c r="EB688" s="24" t="str">
        <f>IF(DY688&gt;0,WORKDAY(DW688,10),"-")</f>
        <v>-</v>
      </c>
      <c r="EC688" s="5"/>
      <c r="ED688" s="5"/>
      <c r="EE688" s="24" t="str">
        <f>IF(ED688&gt;0,WORKDAY(EA688,10),"-")</f>
        <v>-</v>
      </c>
      <c r="EF688" s="24" t="str">
        <f>IF(ED688&gt;0,WORKDAY(EB688,10),"-")</f>
        <v>-</v>
      </c>
      <c r="EG688" s="5"/>
      <c r="EH688" s="5"/>
      <c r="EI688" s="54"/>
      <c r="EJ688" s="24" t="str">
        <f>IF(EH688&gt;0,WORKDAY(EE688,10),"-")</f>
        <v>-</v>
      </c>
      <c r="EK688" s="24" t="str">
        <f>IF(EH688&gt;0,WORKDAY(EF688,10),"-")</f>
        <v>-</v>
      </c>
      <c r="EL688" s="5"/>
      <c r="EM688" s="5"/>
      <c r="EN688" s="24" t="str">
        <f>IF(EM688&gt;0,WORKDAY(EJ688,10),"-")</f>
        <v>-</v>
      </c>
      <c r="EO688" s="24" t="str">
        <f>IF(EM688&gt;0,WORKDAY(EK688,10),"-")</f>
        <v>-</v>
      </c>
      <c r="EP688" s="5"/>
      <c r="EQ688" s="5"/>
      <c r="ER688" s="54"/>
      <c r="ES688" s="54"/>
      <c r="ET688" s="54"/>
      <c r="EU688" s="54"/>
      <c r="EV688" s="54"/>
      <c r="EW688" s="24"/>
      <c r="EX688" s="24"/>
      <c r="EY688" s="167"/>
      <c r="EZ688" s="167"/>
      <c r="FA688" s="193"/>
      <c r="FB688" s="24">
        <v>44297</v>
      </c>
      <c r="FC688" s="24">
        <f ca="1">IF(BK688&gt;0,IF(DC688&gt;0,WORKDAY(DB688,20),IF(CT688&gt;0,WORKDAY(CS688,30),IF(CO688&gt;0,WORKDAY(CN688,40),FB688))),"-")</f>
        <v>44297</v>
      </c>
      <c r="FD688" s="5"/>
      <c r="FE688" s="5"/>
      <c r="FF688" s="24" t="str">
        <f>IF(FE688&gt;0,WORKDAY(FB688,10),"-")</f>
        <v>-</v>
      </c>
      <c r="FG688" s="24" t="str">
        <f>IF(FE688&gt;0,WORKDAY(FC688,10),"-")</f>
        <v>-</v>
      </c>
      <c r="FH688" s="5"/>
      <c r="FI688" s="5"/>
      <c r="FJ688" s="34"/>
      <c r="FK688" s="24"/>
      <c r="FL688" s="24">
        <f>FK688</f>
        <v>0</v>
      </c>
      <c r="FM688" s="5"/>
      <c r="FN688" s="5"/>
      <c r="FO688" s="24" t="str">
        <f>IF(FN688&gt;0,WORKDAY(FK688,10),"-")</f>
        <v>-</v>
      </c>
      <c r="FP688" s="24" t="str">
        <f>IF(FN688&gt;0,WORKDAY(FL688,10),"-")</f>
        <v>-</v>
      </c>
      <c r="FQ688" s="5"/>
      <c r="FR688" s="5"/>
      <c r="FS688" s="54"/>
      <c r="FT688" s="24"/>
      <c r="FU688" s="24">
        <f>FT688</f>
        <v>0</v>
      </c>
      <c r="FV688" s="5"/>
      <c r="FW688" s="5"/>
      <c r="FX688" s="24" t="str">
        <f>IF(FW688&gt;0,WORKDAY(FT688,10),"-")</f>
        <v>-</v>
      </c>
      <c r="FY688" s="24" t="str">
        <f>IF(FW688&gt;0,WORKDAY(FU688,10),"-")</f>
        <v>-</v>
      </c>
      <c r="FZ688" s="5"/>
      <c r="GA688" s="5"/>
      <c r="GB688" s="54"/>
      <c r="GC688" s="54"/>
      <c r="GD688" s="54"/>
      <c r="GE688" s="54"/>
      <c r="GF688" s="54"/>
      <c r="GG688" s="54"/>
      <c r="GH688" s="54"/>
      <c r="GI688" s="54"/>
      <c r="GJ688" s="54"/>
      <c r="GK688" s="54"/>
      <c r="GL688" s="54"/>
      <c r="GM688" s="54"/>
      <c r="GN688" s="54"/>
      <c r="GO688" s="54"/>
      <c r="GP688" s="54"/>
      <c r="GQ688" s="54"/>
      <c r="GR688" s="54"/>
      <c r="GS688" s="54"/>
      <c r="GT688" s="54"/>
      <c r="GU688" s="54"/>
      <c r="GV688" s="54"/>
      <c r="GW688" s="54"/>
      <c r="GX688" s="54"/>
      <c r="GY688" s="54"/>
      <c r="GZ688" s="193"/>
      <c r="HA688" s="54"/>
      <c r="HB688" s="54"/>
      <c r="HC688" s="54"/>
      <c r="HD688" s="34">
        <f t="shared" ca="1" si="731"/>
        <v>1</v>
      </c>
      <c r="HE688" s="25">
        <f t="shared" si="732"/>
        <v>0</v>
      </c>
      <c r="HF688" s="25">
        <f t="shared" ca="1" si="733"/>
        <v>1.5197568389057751E-3</v>
      </c>
      <c r="HG688" s="25"/>
      <c r="HH688" s="25"/>
      <c r="HI688" s="25">
        <f t="shared" si="734"/>
        <v>0</v>
      </c>
      <c r="HJ688" s="25">
        <f t="shared" ca="1" si="735"/>
        <v>6.8493150684931503E-3</v>
      </c>
      <c r="HK688" s="5"/>
      <c r="HL688" s="24" t="str">
        <f t="shared" ca="1" si="736"/>
        <v>-</v>
      </c>
      <c r="HM688" s="107" t="s">
        <v>667</v>
      </c>
      <c r="HN688" s="85"/>
      <c r="HO688" s="204" t="str">
        <f t="shared" si="696"/>
        <v>не выгружено A1</v>
      </c>
      <c r="HP688" s="204" t="str">
        <f t="shared" si="697"/>
        <v>не выгружено 00</v>
      </c>
      <c r="HQ688" s="182" t="str">
        <f t="shared" si="698"/>
        <v>не выгружено A1</v>
      </c>
      <c r="HR688" s="182" t="str">
        <f t="shared" si="699"/>
        <v>не выгружено A1</v>
      </c>
      <c r="HS688" s="182" t="b">
        <f t="shared" si="700"/>
        <v>0</v>
      </c>
      <c r="HT688" s="182" t="str">
        <f t="shared" si="701"/>
        <v>не выгружено A1</v>
      </c>
      <c r="HU688" s="182" t="str">
        <f t="shared" si="702"/>
        <v>не выгружено A1</v>
      </c>
      <c r="HV688" s="191" t="str">
        <f t="shared" si="703"/>
        <v>не выгружено A1</v>
      </c>
      <c r="HW688" s="184" t="str">
        <f t="shared" si="704"/>
        <v>не выгружено A1</v>
      </c>
      <c r="HX688" s="191" t="str">
        <f t="shared" si="705"/>
        <v>не выгружено A1</v>
      </c>
      <c r="HY688" s="183"/>
      <c r="HZ688" s="182" t="str">
        <f t="shared" si="706"/>
        <v>не выгружено</v>
      </c>
      <c r="IA688" s="182" t="str">
        <f t="shared" si="707"/>
        <v>A1</v>
      </c>
      <c r="IB688" s="182" t="str">
        <f t="shared" si="708"/>
        <v>не выгружено</v>
      </c>
      <c r="IC688" s="182" t="str">
        <f t="shared" si="709"/>
        <v>A1</v>
      </c>
      <c r="ID688" s="182" t="str">
        <f t="shared" si="710"/>
        <v>A1</v>
      </c>
      <c r="IE688" s="185" t="str">
        <f t="shared" si="711"/>
        <v>выгрузить A1</v>
      </c>
      <c r="IF688" s="135" t="s">
        <v>705</v>
      </c>
      <c r="IG688" s="181">
        <v>1</v>
      </c>
      <c r="IH688" s="85"/>
      <c r="II688" s="85"/>
      <c r="IJ688" s="85"/>
      <c r="IK688" s="85"/>
      <c r="IL688" s="85"/>
      <c r="IM688" s="85"/>
      <c r="IN688" s="85"/>
      <c r="IO688" s="85"/>
      <c r="IP688" s="85"/>
      <c r="IQ688" s="85"/>
      <c r="IR688" s="85"/>
      <c r="IS688" s="85"/>
      <c r="IT688" s="85"/>
      <c r="IU688" s="85"/>
      <c r="IV688" s="85"/>
      <c r="IW688" s="85"/>
      <c r="IX688" s="85"/>
      <c r="IY688" s="85"/>
      <c r="IZ688" s="85"/>
      <c r="JA688" s="85"/>
      <c r="JB688" s="85"/>
      <c r="JC688" s="85"/>
      <c r="JD688" s="85"/>
      <c r="JE688" s="85"/>
      <c r="JF688" s="85"/>
      <c r="JG688" s="85"/>
      <c r="JH688" s="85"/>
      <c r="JI688" s="85"/>
      <c r="JJ688" s="85"/>
      <c r="JK688" s="85"/>
      <c r="JL688" s="85"/>
      <c r="JM688" s="85"/>
      <c r="JN688" s="85"/>
      <c r="JO688" s="85"/>
      <c r="JP688" s="85"/>
      <c r="JQ688" s="85"/>
      <c r="JR688" s="85"/>
      <c r="JS688" s="85"/>
      <c r="JT688" s="85"/>
      <c r="JU688" s="85"/>
      <c r="JV688" s="85"/>
      <c r="JW688" s="85"/>
      <c r="JX688" s="85"/>
      <c r="JY688" s="85"/>
      <c r="JZ688" s="85"/>
      <c r="KA688" s="85"/>
      <c r="KB688" s="85"/>
      <c r="KC688" s="85"/>
    </row>
    <row r="689" spans="1:289" s="57" customFormat="1" ht="28.5" hidden="1" customHeight="1">
      <c r="A689" s="6"/>
      <c r="B689" s="19" t="s">
        <v>156</v>
      </c>
      <c r="C689" s="19" t="s">
        <v>157</v>
      </c>
      <c r="D689" s="5"/>
      <c r="E689" s="5"/>
      <c r="F689" s="5"/>
      <c r="G689" s="5"/>
      <c r="H689" s="5" t="s">
        <v>727</v>
      </c>
      <c r="I689" s="5" t="s">
        <v>736</v>
      </c>
      <c r="J689" s="5"/>
      <c r="K689" s="5"/>
      <c r="L689" s="5"/>
      <c r="M689" s="5"/>
      <c r="N689" s="5"/>
      <c r="O689" s="5"/>
      <c r="P689" s="5"/>
      <c r="Q689" s="5"/>
      <c r="R689" s="5" t="s">
        <v>208</v>
      </c>
      <c r="S689" s="5" t="s">
        <v>366</v>
      </c>
      <c r="T689" s="5" t="s">
        <v>367</v>
      </c>
      <c r="U689" s="5" t="s">
        <v>158</v>
      </c>
      <c r="V689" s="5"/>
      <c r="W689" s="19"/>
      <c r="X689" s="19"/>
      <c r="Y689" s="19"/>
      <c r="Z689" s="19"/>
      <c r="AA689" s="19"/>
      <c r="AB689" s="19"/>
      <c r="AC689" s="19"/>
      <c r="AD689" s="5"/>
      <c r="AE689" s="19">
        <v>4</v>
      </c>
      <c r="AF689" s="19" t="s">
        <v>180</v>
      </c>
      <c r="AG689" s="19" t="s">
        <v>166</v>
      </c>
      <c r="AH689" s="19">
        <v>537</v>
      </c>
      <c r="AI689" s="19" t="s">
        <v>188</v>
      </c>
      <c r="AJ689" s="5"/>
      <c r="AK689" s="5"/>
      <c r="AL689" s="5" t="s">
        <v>125</v>
      </c>
      <c r="AM689" s="5"/>
      <c r="AN689" s="5" t="s">
        <v>172</v>
      </c>
      <c r="AO689" s="5" t="str">
        <f>CONCATENATE("0055-",B689,"-",C689,"-","4",".",AE689,".",AF689,".",AG689,".",AH689,"-",AL689,".",AN689,"-",AI689)</f>
        <v>0055-CPC-GA1-4.4.3.30.537-ATH4.S4-0001</v>
      </c>
      <c r="AP689" s="5" t="str">
        <f>CONCATENATE("0055-",B689,"-",C689,"-","4",".",AE689,".",AF689,".",AG689,".",AH689,"-",AL689,"-",AN689,"-",AI689,"_",BD689,"_",U689)</f>
        <v>0055-CPC-GA1-4.4.3.30.537-ATH4-S4-0001_-_ER</v>
      </c>
      <c r="AQ689" s="13" t="s">
        <v>251</v>
      </c>
      <c r="AR689" s="13" t="s">
        <v>79</v>
      </c>
      <c r="AS689" s="13"/>
      <c r="AT689" s="13"/>
      <c r="AU689" s="13"/>
      <c r="AV689" s="13"/>
      <c r="AW689" s="13" t="s">
        <v>251</v>
      </c>
      <c r="AX689" s="13" t="s">
        <v>79</v>
      </c>
      <c r="AY689" s="5"/>
      <c r="AZ689" s="5" t="s">
        <v>490</v>
      </c>
      <c r="BA689" s="5" t="s">
        <v>489</v>
      </c>
      <c r="BB689" s="5" t="str">
        <f t="shared" si="737"/>
        <v>-</v>
      </c>
      <c r="BC689" s="167" t="s">
        <v>675</v>
      </c>
      <c r="BD689" s="5" t="str">
        <f>BB689</f>
        <v>-</v>
      </c>
      <c r="BE689" s="5"/>
      <c r="BF689" s="5"/>
      <c r="BG689" s="12"/>
      <c r="BH689" s="5"/>
      <c r="BI689" s="5"/>
      <c r="BJ689" s="54">
        <f>FB689-(28+15)</f>
        <v>44254</v>
      </c>
      <c r="BK689" s="54">
        <f ca="1">IF(BM689&gt;0,BL689,IF(BJ689&lt;TODAY(),WORKDAY(TODAY(),10),BJ689))</f>
        <v>44294</v>
      </c>
      <c r="BL689" s="54"/>
      <c r="BM689" s="5"/>
      <c r="BN689" s="167"/>
      <c r="BO689" s="167"/>
      <c r="BP689" s="167"/>
      <c r="BQ689" s="167"/>
      <c r="BR689" s="157"/>
      <c r="BS689" s="157"/>
      <c r="BT689" s="157"/>
      <c r="BU689" s="157"/>
      <c r="BV689" s="157"/>
      <c r="BW689" s="147"/>
      <c r="BX689" s="147"/>
      <c r="BY689" s="147"/>
      <c r="BZ689" s="147"/>
      <c r="CA689" s="147"/>
      <c r="CB689" s="125"/>
      <c r="CC689" s="125"/>
      <c r="CD689" s="125"/>
      <c r="CE689" s="125"/>
      <c r="CF689" s="125"/>
      <c r="CG689" s="125"/>
      <c r="CH689" s="125"/>
      <c r="CI689" s="125"/>
      <c r="CJ689" s="125"/>
      <c r="CK689" s="125"/>
      <c r="CL689" s="24">
        <f>WORKDAY(BJ689,20)</f>
        <v>44281</v>
      </c>
      <c r="CM689" s="24" t="str">
        <f>IF(BM689&gt;0,WORKDAY(BK689,10),"-")</f>
        <v>-</v>
      </c>
      <c r="CN689" s="54"/>
      <c r="CO689" s="117"/>
      <c r="CP689" s="34">
        <v>1</v>
      </c>
      <c r="CQ689" s="24">
        <f>WORKDAY(CL689,10)</f>
        <v>44295</v>
      </c>
      <c r="CR689" s="24" t="str">
        <f>IF(CO689&gt;0,WORKDAY(CM689,10),"-")</f>
        <v>-</v>
      </c>
      <c r="CS689" s="54"/>
      <c r="CT689" s="5"/>
      <c r="CU689" s="24" t="str">
        <f>IF(CT689&gt;0,WORKDAY(CQ689,10),"-")</f>
        <v>-</v>
      </c>
      <c r="CV689" s="24" t="str">
        <f>IF(CT689&gt;0,WORKDAY(CR689,10),"-")</f>
        <v>-</v>
      </c>
      <c r="CW689" s="54"/>
      <c r="CX689" s="5"/>
      <c r="CY689" s="34"/>
      <c r="CZ689" s="24" t="str">
        <f>IF(CX689&gt;0,WORKDAY(CU689,10),"-")</f>
        <v>-</v>
      </c>
      <c r="DA689" s="24" t="str">
        <f>IF(CX689&gt;0,WORKDAY(CV689,10),"-")</f>
        <v>-</v>
      </c>
      <c r="DB689" s="24"/>
      <c r="DC689" s="5"/>
      <c r="DD689" s="24" t="str">
        <f>IF(DC689&gt;0,WORKDAY(CZ689,10),"-")</f>
        <v>-</v>
      </c>
      <c r="DE689" s="24" t="str">
        <f>IF(DC689&gt;0,WORKDAY(DA689,10),"-")</f>
        <v>-</v>
      </c>
      <c r="DF689" s="5"/>
      <c r="DG689" s="5"/>
      <c r="DH689" s="54"/>
      <c r="DI689" s="24" t="str">
        <f>IF(DG689&gt;0,WORKDAY(DD689,10),"-")</f>
        <v>-</v>
      </c>
      <c r="DJ689" s="24" t="str">
        <f>IF(DG689&gt;0,WORKDAY(DE689,10),"-")</f>
        <v>-</v>
      </c>
      <c r="DK689" s="5"/>
      <c r="DL689" s="5"/>
      <c r="DM689" s="24" t="str">
        <f>IF(DL689&gt;0,WORKDAY(DI689,10),"-")</f>
        <v>-</v>
      </c>
      <c r="DN689" s="24" t="str">
        <f>IF(DL689&gt;0,WORKDAY(DJ689,10),"-")</f>
        <v>-</v>
      </c>
      <c r="DO689" s="5"/>
      <c r="DP689" s="5"/>
      <c r="DQ689" s="54"/>
      <c r="DR689" s="24" t="str">
        <f>IF(DP689&gt;0,WORKDAY(DM689,10),"-")</f>
        <v>-</v>
      </c>
      <c r="DS689" s="24" t="str">
        <f>IF(DP689&gt;0,WORKDAY(DN689,10),"-")</f>
        <v>-</v>
      </c>
      <c r="DT689" s="5"/>
      <c r="DU689" s="5"/>
      <c r="DV689" s="24" t="str">
        <f>IF(DU689&gt;0,WORKDAY(DR689,10),"-")</f>
        <v>-</v>
      </c>
      <c r="DW689" s="24" t="str">
        <f>IF(DU689&gt;0,WORKDAY(DS689,10),"-")</f>
        <v>-</v>
      </c>
      <c r="DX689" s="5"/>
      <c r="DY689" s="5"/>
      <c r="DZ689" s="54"/>
      <c r="EA689" s="24" t="str">
        <f>IF(DY689&gt;0,WORKDAY(DV689,10),"-")</f>
        <v>-</v>
      </c>
      <c r="EB689" s="24" t="str">
        <f>IF(DY689&gt;0,WORKDAY(DW689,10),"-")</f>
        <v>-</v>
      </c>
      <c r="EC689" s="5"/>
      <c r="ED689" s="5"/>
      <c r="EE689" s="24" t="str">
        <f>IF(ED689&gt;0,WORKDAY(EA689,10),"-")</f>
        <v>-</v>
      </c>
      <c r="EF689" s="24" t="str">
        <f>IF(ED689&gt;0,WORKDAY(EB689,10),"-")</f>
        <v>-</v>
      </c>
      <c r="EG689" s="5"/>
      <c r="EH689" s="5"/>
      <c r="EI689" s="54"/>
      <c r="EJ689" s="24" t="str">
        <f>IF(EH689&gt;0,WORKDAY(EE689,10),"-")</f>
        <v>-</v>
      </c>
      <c r="EK689" s="24" t="str">
        <f>IF(EH689&gt;0,WORKDAY(EF689,10),"-")</f>
        <v>-</v>
      </c>
      <c r="EL689" s="5"/>
      <c r="EM689" s="5"/>
      <c r="EN689" s="24" t="str">
        <f>IF(EM689&gt;0,WORKDAY(EJ689,10),"-")</f>
        <v>-</v>
      </c>
      <c r="EO689" s="24" t="str">
        <f>IF(EM689&gt;0,WORKDAY(EK689,10),"-")</f>
        <v>-</v>
      </c>
      <c r="EP689" s="5"/>
      <c r="EQ689" s="5"/>
      <c r="ER689" s="54"/>
      <c r="ES689" s="54"/>
      <c r="ET689" s="54"/>
      <c r="EU689" s="54"/>
      <c r="EV689" s="54"/>
      <c r="EW689" s="24"/>
      <c r="EX689" s="24"/>
      <c r="EY689" s="167"/>
      <c r="EZ689" s="167"/>
      <c r="FA689" s="193"/>
      <c r="FB689" s="24">
        <v>44297</v>
      </c>
      <c r="FC689" s="24">
        <f ca="1">IF(BK689&gt;0,IF(DC689&gt;0,WORKDAY(DB689,20),IF(CT689&gt;0,WORKDAY(CS689,30),IF(CO689&gt;0,WORKDAY(CN689,40),FB689))),"-")</f>
        <v>44297</v>
      </c>
      <c r="FD689" s="167"/>
      <c r="FE689" s="167"/>
      <c r="FF689" s="24" t="str">
        <f>IF(FE689&gt;0,WORKDAY(FB689,10),"-")</f>
        <v>-</v>
      </c>
      <c r="FG689" s="24" t="str">
        <f>IF(FE689&gt;0,WORKDAY(FC689,10),"-")</f>
        <v>-</v>
      </c>
      <c r="FH689" s="5"/>
      <c r="FI689" s="5"/>
      <c r="FJ689" s="34"/>
      <c r="FK689" s="24"/>
      <c r="FL689" s="24">
        <f>FK689</f>
        <v>0</v>
      </c>
      <c r="FM689" s="5"/>
      <c r="FN689" s="5"/>
      <c r="FO689" s="24" t="str">
        <f>IF(FN689&gt;0,WORKDAY(FK689,10),"-")</f>
        <v>-</v>
      </c>
      <c r="FP689" s="24" t="str">
        <f>IF(FN689&gt;0,WORKDAY(FL689,10),"-")</f>
        <v>-</v>
      </c>
      <c r="FQ689" s="5"/>
      <c r="FR689" s="5"/>
      <c r="FS689" s="54"/>
      <c r="FT689" s="24"/>
      <c r="FU689" s="24">
        <f>FT689</f>
        <v>0</v>
      </c>
      <c r="FV689" s="5"/>
      <c r="FW689" s="5"/>
      <c r="FX689" s="24" t="str">
        <f>IF(FW689&gt;0,WORKDAY(FT689,10),"-")</f>
        <v>-</v>
      </c>
      <c r="FY689" s="24" t="str">
        <f>IF(FW689&gt;0,WORKDAY(FU689,10),"-")</f>
        <v>-</v>
      </c>
      <c r="FZ689" s="5"/>
      <c r="GA689" s="5"/>
      <c r="GB689" s="54"/>
      <c r="GC689" s="54"/>
      <c r="GD689" s="54"/>
      <c r="GE689" s="54"/>
      <c r="GF689" s="54"/>
      <c r="GG689" s="54"/>
      <c r="GH689" s="54"/>
      <c r="GI689" s="54"/>
      <c r="GJ689" s="54"/>
      <c r="GK689" s="54"/>
      <c r="GL689" s="54"/>
      <c r="GM689" s="54"/>
      <c r="GN689" s="54"/>
      <c r="GO689" s="54"/>
      <c r="GP689" s="54"/>
      <c r="GQ689" s="54"/>
      <c r="GR689" s="54"/>
      <c r="GS689" s="54"/>
      <c r="GT689" s="54"/>
      <c r="GU689" s="54"/>
      <c r="GV689" s="54"/>
      <c r="GW689" s="54"/>
      <c r="GX689" s="54"/>
      <c r="GY689" s="54"/>
      <c r="GZ689" s="193"/>
      <c r="HA689" s="54"/>
      <c r="HB689" s="54"/>
      <c r="HC689" s="54"/>
      <c r="HD689" s="34">
        <f t="shared" ca="1" si="731"/>
        <v>1</v>
      </c>
      <c r="HE689" s="25">
        <f t="shared" si="732"/>
        <v>0</v>
      </c>
      <c r="HF689" s="25">
        <f t="shared" ca="1" si="733"/>
        <v>1.5197568389057751E-3</v>
      </c>
      <c r="HG689" s="25"/>
      <c r="HH689" s="25"/>
      <c r="HI689" s="25">
        <f t="shared" si="734"/>
        <v>0</v>
      </c>
      <c r="HJ689" s="25">
        <f t="shared" ca="1" si="735"/>
        <v>6.8493150684931503E-3</v>
      </c>
      <c r="HK689" s="5"/>
      <c r="HL689" s="24" t="str">
        <f t="shared" ca="1" si="736"/>
        <v>-</v>
      </c>
      <c r="HM689" s="107" t="s">
        <v>667</v>
      </c>
      <c r="HN689" s="85"/>
      <c r="HO689" s="204" t="str">
        <f t="shared" si="696"/>
        <v>не выгружено A1</v>
      </c>
      <c r="HP689" s="204" t="str">
        <f t="shared" si="697"/>
        <v>не выгружено 00</v>
      </c>
      <c r="HQ689" s="182" t="str">
        <f t="shared" si="698"/>
        <v>не выгружено A1</v>
      </c>
      <c r="HR689" s="182" t="str">
        <f t="shared" si="699"/>
        <v>не выгружено A1</v>
      </c>
      <c r="HS689" s="182" t="b">
        <f t="shared" si="700"/>
        <v>0</v>
      </c>
      <c r="HT689" s="182" t="str">
        <f t="shared" si="701"/>
        <v>не выгружено A1</v>
      </c>
      <c r="HU689" s="182" t="str">
        <f t="shared" si="702"/>
        <v>не выгружено A1</v>
      </c>
      <c r="HV689" s="191" t="str">
        <f t="shared" si="703"/>
        <v>не выгружено A1</v>
      </c>
      <c r="HW689" s="184" t="str">
        <f t="shared" si="704"/>
        <v>не выгружено A1</v>
      </c>
      <c r="HX689" s="191" t="str">
        <f t="shared" si="705"/>
        <v>не выгружено A1</v>
      </c>
      <c r="HY689" s="183"/>
      <c r="HZ689" s="182" t="str">
        <f t="shared" si="706"/>
        <v>не выгружено</v>
      </c>
      <c r="IA689" s="182" t="str">
        <f t="shared" si="707"/>
        <v>A1</v>
      </c>
      <c r="IB689" s="182" t="str">
        <f t="shared" si="708"/>
        <v>не выгружено</v>
      </c>
      <c r="IC689" s="182" t="str">
        <f t="shared" si="709"/>
        <v>A1</v>
      </c>
      <c r="ID689" s="182" t="str">
        <f t="shared" si="710"/>
        <v>A1</v>
      </c>
      <c r="IE689" s="185" t="str">
        <f t="shared" si="711"/>
        <v>выгрузить A1</v>
      </c>
      <c r="IF689" s="135" t="s">
        <v>705</v>
      </c>
      <c r="IG689" s="181">
        <v>1</v>
      </c>
      <c r="IH689" s="85"/>
      <c r="II689" s="85"/>
      <c r="IJ689" s="85"/>
      <c r="IK689" s="85"/>
      <c r="IL689" s="85"/>
      <c r="IM689" s="85"/>
      <c r="IN689" s="85"/>
      <c r="IO689" s="85"/>
      <c r="IP689" s="85"/>
      <c r="IQ689" s="85"/>
      <c r="IR689" s="85"/>
      <c r="IS689" s="85"/>
      <c r="IT689" s="85"/>
      <c r="IU689" s="85"/>
      <c r="IV689" s="85"/>
      <c r="IW689" s="85"/>
      <c r="IX689" s="85"/>
      <c r="IY689" s="85"/>
      <c r="IZ689" s="85"/>
      <c r="JA689" s="85"/>
      <c r="JB689" s="85"/>
      <c r="JC689" s="85"/>
      <c r="JD689" s="85"/>
      <c r="JE689" s="85"/>
      <c r="JF689" s="85"/>
      <c r="JG689" s="85"/>
      <c r="JH689" s="85"/>
      <c r="JI689" s="85"/>
      <c r="JJ689" s="85"/>
      <c r="JK689" s="85"/>
      <c r="JL689" s="85"/>
      <c r="JM689" s="85"/>
      <c r="JN689" s="85"/>
      <c r="JO689" s="85"/>
      <c r="JP689" s="85"/>
      <c r="JQ689" s="85"/>
      <c r="JR689" s="85"/>
      <c r="JS689" s="85"/>
      <c r="JT689" s="85"/>
      <c r="JU689" s="85"/>
      <c r="JV689" s="85"/>
      <c r="JW689" s="85"/>
      <c r="JX689" s="85"/>
      <c r="JY689" s="85"/>
      <c r="JZ689" s="85"/>
      <c r="KA689" s="85"/>
      <c r="KB689" s="85"/>
      <c r="KC689" s="85"/>
    </row>
    <row r="690" spans="1:289" s="87" customFormat="1" ht="15" hidden="1" customHeight="1">
      <c r="A690" s="17"/>
      <c r="B690" s="20"/>
      <c r="C690" s="20"/>
      <c r="D690" s="18"/>
      <c r="E690" s="18"/>
      <c r="F690" s="18"/>
      <c r="G690" s="18"/>
      <c r="H690" s="18"/>
      <c r="I690" s="18"/>
      <c r="J690" s="18"/>
      <c r="K690" s="18"/>
      <c r="L690" s="18"/>
      <c r="M690" s="18"/>
      <c r="N690" s="18"/>
      <c r="O690" s="18"/>
      <c r="P690" s="18"/>
      <c r="Q690" s="18"/>
      <c r="R690" s="18"/>
      <c r="S690" s="18"/>
      <c r="T690" s="18"/>
      <c r="U690" s="18"/>
      <c r="V690" s="18"/>
      <c r="W690" s="20"/>
      <c r="X690" s="20"/>
      <c r="Y690" s="20"/>
      <c r="Z690" s="20"/>
      <c r="AA690" s="20"/>
      <c r="AB690" s="20"/>
      <c r="AC690" s="20"/>
      <c r="AD690" s="18"/>
      <c r="AE690" s="20"/>
      <c r="AF690" s="20"/>
      <c r="AG690" s="20"/>
      <c r="AH690" s="20"/>
      <c r="AI690" s="20"/>
      <c r="AJ690" s="18"/>
      <c r="AK690" s="18"/>
      <c r="AL690" s="18"/>
      <c r="AM690" s="18"/>
      <c r="AN690" s="18"/>
      <c r="AO690" s="18"/>
      <c r="AP690" s="18"/>
      <c r="AQ690" s="18"/>
      <c r="AR690" s="18"/>
      <c r="AS690" s="18"/>
      <c r="AT690" s="18"/>
      <c r="AU690" s="18"/>
      <c r="AV690" s="18"/>
      <c r="AW690" s="18"/>
      <c r="AX690" s="18"/>
      <c r="AY690" s="18"/>
      <c r="AZ690" s="18"/>
      <c r="BA690" s="18"/>
      <c r="BB690" s="5" t="str">
        <f t="shared" si="737"/>
        <v>-</v>
      </c>
      <c r="BC690" s="18"/>
      <c r="BD690" s="18"/>
      <c r="BE690" s="18"/>
      <c r="BF690" s="18"/>
      <c r="BG690" s="18"/>
      <c r="BH690" s="18"/>
      <c r="BI690" s="18"/>
      <c r="BJ690" s="18"/>
      <c r="BK690" s="18"/>
      <c r="BL690" s="18"/>
      <c r="BM690" s="18"/>
      <c r="BN690" s="171"/>
      <c r="BO690" s="171"/>
      <c r="BP690" s="171"/>
      <c r="BQ690" s="171"/>
      <c r="BR690" s="161"/>
      <c r="BS690" s="161"/>
      <c r="BT690" s="161"/>
      <c r="BU690" s="161"/>
      <c r="BV690" s="161"/>
      <c r="BW690" s="151"/>
      <c r="BX690" s="151"/>
      <c r="BY690" s="151"/>
      <c r="BZ690" s="151"/>
      <c r="CA690" s="151"/>
      <c r="CB690" s="129"/>
      <c r="CC690" s="129"/>
      <c r="CD690" s="129"/>
      <c r="CE690" s="129"/>
      <c r="CF690" s="129"/>
      <c r="CG690" s="129"/>
      <c r="CH690" s="129"/>
      <c r="CI690" s="129"/>
      <c r="CJ690" s="129"/>
      <c r="CK690" s="129"/>
      <c r="CL690" s="18"/>
      <c r="CM690" s="18"/>
      <c r="CN690" s="18"/>
      <c r="CO690" s="118"/>
      <c r="CP690" s="48"/>
      <c r="CQ690" s="18"/>
      <c r="CR690" s="18"/>
      <c r="CS690" s="18"/>
      <c r="CT690" s="18"/>
      <c r="CU690" s="18"/>
      <c r="CV690" s="18"/>
      <c r="CW690" s="18"/>
      <c r="CX690" s="18"/>
      <c r="CY690" s="34"/>
      <c r="CZ690" s="18"/>
      <c r="DA690" s="18"/>
      <c r="DB690" s="18"/>
      <c r="DC690" s="18"/>
      <c r="DD690" s="18"/>
      <c r="DE690" s="18"/>
      <c r="DF690" s="18"/>
      <c r="DG690" s="18"/>
      <c r="DH690" s="45"/>
      <c r="DI690" s="18"/>
      <c r="DJ690" s="18"/>
      <c r="DK690" s="18"/>
      <c r="DL690" s="18"/>
      <c r="DM690" s="18"/>
      <c r="DN690" s="18"/>
      <c r="DO690" s="18"/>
      <c r="DP690" s="18"/>
      <c r="DQ690" s="45"/>
      <c r="DR690" s="18"/>
      <c r="DS690" s="18"/>
      <c r="DT690" s="18"/>
      <c r="DU690" s="18"/>
      <c r="DV690" s="18"/>
      <c r="DW690" s="18"/>
      <c r="DX690" s="18"/>
      <c r="DY690" s="18"/>
      <c r="DZ690" s="45"/>
      <c r="EA690" s="18"/>
      <c r="EB690" s="18"/>
      <c r="EC690" s="18"/>
      <c r="ED690" s="18"/>
      <c r="EE690" s="18"/>
      <c r="EF690" s="18"/>
      <c r="EG690" s="18"/>
      <c r="EH690" s="18"/>
      <c r="EI690" s="45"/>
      <c r="EJ690" s="18"/>
      <c r="EK690" s="18"/>
      <c r="EL690" s="18"/>
      <c r="EM690" s="18"/>
      <c r="EN690" s="18"/>
      <c r="EO690" s="18"/>
      <c r="EP690" s="18"/>
      <c r="EQ690" s="18"/>
      <c r="ER690" s="45"/>
      <c r="ES690" s="110"/>
      <c r="ET690" s="110"/>
      <c r="EU690" s="110"/>
      <c r="EV690" s="110"/>
      <c r="EW690" s="192"/>
      <c r="EX690" s="192"/>
      <c r="EY690" s="192"/>
      <c r="EZ690" s="192"/>
      <c r="FA690" s="199"/>
      <c r="FB690" s="18"/>
      <c r="FC690" s="18"/>
      <c r="FD690" s="18"/>
      <c r="FE690" s="18"/>
      <c r="FF690" s="18"/>
      <c r="FG690" s="18"/>
      <c r="FH690" s="18"/>
      <c r="FI690" s="18"/>
      <c r="FJ690" s="34"/>
      <c r="FK690" s="18"/>
      <c r="FL690" s="18"/>
      <c r="FM690" s="18"/>
      <c r="FN690" s="18"/>
      <c r="FO690" s="18"/>
      <c r="FP690" s="18"/>
      <c r="FQ690" s="18"/>
      <c r="FR690" s="18"/>
      <c r="FS690" s="45"/>
      <c r="FT690" s="18"/>
      <c r="FU690" s="18"/>
      <c r="FV690" s="18"/>
      <c r="FW690" s="18"/>
      <c r="FX690" s="18"/>
      <c r="FY690" s="18"/>
      <c r="FZ690" s="18"/>
      <c r="GA690" s="18"/>
      <c r="GB690" s="45"/>
      <c r="GC690" s="110"/>
      <c r="GD690" s="110"/>
      <c r="GE690" s="110"/>
      <c r="GF690" s="110"/>
      <c r="GG690" s="110"/>
      <c r="GH690" s="110"/>
      <c r="GI690" s="110"/>
      <c r="GJ690" s="110"/>
      <c r="GK690" s="110"/>
      <c r="GL690" s="110"/>
      <c r="GM690" s="110"/>
      <c r="GN690" s="110"/>
      <c r="GO690" s="110"/>
      <c r="GP690" s="110"/>
      <c r="GQ690" s="110"/>
      <c r="GR690" s="110"/>
      <c r="GS690" s="110"/>
      <c r="GT690" s="110"/>
      <c r="GU690" s="110"/>
      <c r="GV690" s="110"/>
      <c r="GW690" s="110"/>
      <c r="GX690" s="110"/>
      <c r="GY690" s="45"/>
      <c r="GZ690" s="199"/>
      <c r="HA690" s="110"/>
      <c r="HB690" s="110"/>
      <c r="HC690" s="110"/>
      <c r="HD690" s="34">
        <f t="shared" si="731"/>
        <v>0</v>
      </c>
      <c r="HE690" s="25">
        <f t="shared" si="732"/>
        <v>0</v>
      </c>
      <c r="HF690" s="25">
        <f t="shared" si="733"/>
        <v>0</v>
      </c>
      <c r="HG690" s="25"/>
      <c r="HH690" s="18"/>
      <c r="HI690" s="25">
        <f t="shared" si="734"/>
        <v>0</v>
      </c>
      <c r="HJ690" s="25">
        <f t="shared" si="735"/>
        <v>0</v>
      </c>
      <c r="HK690" s="18"/>
      <c r="HL690" s="24" t="str">
        <f t="shared" si="736"/>
        <v>-</v>
      </c>
      <c r="HM690" s="107"/>
      <c r="HN690" s="85"/>
      <c r="HO690" s="204" t="str">
        <f t="shared" si="696"/>
        <v>---/---</v>
      </c>
      <c r="HP690" s="204" t="str">
        <f t="shared" si="697"/>
        <v>---/---</v>
      </c>
      <c r="HQ690" s="182" t="str">
        <f t="shared" si="698"/>
        <v>---/---</v>
      </c>
      <c r="HR690" s="182" t="str">
        <f t="shared" si="699"/>
        <v>---/---</v>
      </c>
      <c r="HS690" s="182" t="b">
        <f t="shared" si="700"/>
        <v>0</v>
      </c>
      <c r="HT690" s="182" t="str">
        <f t="shared" si="701"/>
        <v>---/---</v>
      </c>
      <c r="HU690" s="182" t="str">
        <f t="shared" si="702"/>
        <v>---/---</v>
      </c>
      <c r="HV690" s="191" t="str">
        <f t="shared" si="703"/>
        <v>---/---</v>
      </c>
      <c r="HW690" s="184" t="str">
        <f t="shared" si="704"/>
        <v>---/---</v>
      </c>
      <c r="HX690" s="191" t="str">
        <f t="shared" si="705"/>
        <v>---/---</v>
      </c>
      <c r="HY690" s="183"/>
      <c r="HZ690" s="182" t="str">
        <f t="shared" si="706"/>
        <v>---/---</v>
      </c>
      <c r="IA690" s="182" t="str">
        <f t="shared" si="707"/>
        <v>---/---</v>
      </c>
      <c r="IB690" s="182" t="str">
        <f t="shared" si="708"/>
        <v>---/---</v>
      </c>
      <c r="IC690" s="182" t="str">
        <f t="shared" si="709"/>
        <v>---/---</v>
      </c>
      <c r="ID690" s="182" t="str">
        <f t="shared" si="710"/>
        <v>---/---</v>
      </c>
      <c r="IE690" s="185" t="str">
        <f t="shared" si="711"/>
        <v>---/---</v>
      </c>
      <c r="IF690" s="135" t="s">
        <v>717</v>
      </c>
      <c r="IG690" s="181">
        <v>1</v>
      </c>
      <c r="IH690" s="85"/>
      <c r="II690" s="85"/>
      <c r="IJ690" s="85"/>
      <c r="IK690" s="85"/>
      <c r="IL690" s="85"/>
      <c r="IM690" s="85"/>
      <c r="IN690" s="85"/>
      <c r="IO690" s="85"/>
      <c r="IP690" s="85"/>
      <c r="IQ690" s="85"/>
      <c r="IR690" s="85"/>
      <c r="IS690" s="85"/>
      <c r="IT690" s="85"/>
      <c r="IU690" s="85"/>
      <c r="IV690" s="85"/>
      <c r="IW690" s="85"/>
      <c r="IX690" s="85"/>
      <c r="IY690" s="85"/>
      <c r="IZ690" s="85"/>
      <c r="JA690" s="85"/>
      <c r="JB690" s="85"/>
      <c r="JC690" s="85"/>
      <c r="JD690" s="85"/>
      <c r="JE690" s="85"/>
      <c r="JF690" s="85"/>
      <c r="JG690" s="85"/>
      <c r="JH690" s="85"/>
      <c r="JI690" s="85"/>
      <c r="JJ690" s="85"/>
      <c r="JK690" s="85"/>
      <c r="JL690" s="85"/>
      <c r="JM690" s="85"/>
      <c r="JN690" s="85"/>
      <c r="JO690" s="85"/>
      <c r="JP690" s="85"/>
      <c r="JQ690" s="85"/>
      <c r="JR690" s="85"/>
      <c r="JS690" s="85"/>
      <c r="JT690" s="85"/>
      <c r="JU690" s="85"/>
      <c r="JV690" s="85"/>
      <c r="JW690" s="85"/>
      <c r="JX690" s="85"/>
      <c r="JY690" s="85"/>
      <c r="JZ690" s="85"/>
      <c r="KA690" s="85"/>
      <c r="KB690" s="85"/>
      <c r="KC690" s="85"/>
    </row>
    <row r="691" spans="1:289" s="57" customFormat="1" ht="28.5" hidden="1" customHeight="1">
      <c r="A691" s="6"/>
      <c r="B691" s="19" t="s">
        <v>156</v>
      </c>
      <c r="C691" s="19" t="s">
        <v>157</v>
      </c>
      <c r="D691" s="5"/>
      <c r="E691" s="5"/>
      <c r="F691" s="5"/>
      <c r="G691" s="5"/>
      <c r="H691" s="5" t="s">
        <v>727</v>
      </c>
      <c r="I691" s="5" t="s">
        <v>736</v>
      </c>
      <c r="J691" s="5"/>
      <c r="K691" s="5"/>
      <c r="L691" s="5"/>
      <c r="M691" s="5"/>
      <c r="N691" s="5"/>
      <c r="O691" s="5"/>
      <c r="P691" s="5"/>
      <c r="Q691" s="5"/>
      <c r="R691" s="5" t="s">
        <v>208</v>
      </c>
      <c r="S691" s="5" t="s">
        <v>366</v>
      </c>
      <c r="T691" s="5" t="s">
        <v>367</v>
      </c>
      <c r="U691" s="5" t="s">
        <v>158</v>
      </c>
      <c r="V691" s="5"/>
      <c r="W691" s="19"/>
      <c r="X691" s="19"/>
      <c r="Y691" s="19"/>
      <c r="Z691" s="19"/>
      <c r="AA691" s="19"/>
      <c r="AB691" s="19"/>
      <c r="AC691" s="19"/>
      <c r="AD691" s="5"/>
      <c r="AE691" s="19">
        <v>4</v>
      </c>
      <c r="AF691" s="19" t="s">
        <v>181</v>
      </c>
      <c r="AG691" s="19" t="s">
        <v>182</v>
      </c>
      <c r="AH691" s="19">
        <v>335</v>
      </c>
      <c r="AI691" s="19" t="s">
        <v>188</v>
      </c>
      <c r="AJ691" s="5"/>
      <c r="AK691" s="5"/>
      <c r="AL691" s="5" t="s">
        <v>125</v>
      </c>
      <c r="AM691" s="5"/>
      <c r="AN691" s="5" t="s">
        <v>172</v>
      </c>
      <c r="AO691" s="5" t="str">
        <f>CONCATENATE("0055-",B691,"-",C691,"-","4",".",AE691,".",AF691,".",AG691,".",AH691,"-",AL691,".",AN691,"-",AI691)</f>
        <v>0055-CPC-GA1-4.4.4.60.335-ATH4.S4-0001</v>
      </c>
      <c r="AP691" s="5" t="str">
        <f>CONCATENATE("0055-",B691,"-",C691,"-","4",".",AE691,".",AF691,".",AG691,".",AH691,"-",AL691,"-",AN691,"-",AI691,"_",BD691,"_",U691)</f>
        <v>0055-CPC-GA1-4.4.4.60.335-ATH4-S4-0001_-_ER</v>
      </c>
      <c r="AQ691" s="13" t="s">
        <v>251</v>
      </c>
      <c r="AR691" s="13" t="s">
        <v>79</v>
      </c>
      <c r="AS691" s="13"/>
      <c r="AT691" s="13"/>
      <c r="AU691" s="13"/>
      <c r="AV691" s="13"/>
      <c r="AW691" s="13" t="s">
        <v>251</v>
      </c>
      <c r="AX691" s="13" t="s">
        <v>79</v>
      </c>
      <c r="AY691" s="5"/>
      <c r="AZ691" s="5" t="s">
        <v>490</v>
      </c>
      <c r="BA691" s="5" t="s">
        <v>489</v>
      </c>
      <c r="BB691" s="5" t="str">
        <f t="shared" si="737"/>
        <v>-</v>
      </c>
      <c r="BC691" s="167" t="s">
        <v>675</v>
      </c>
      <c r="BD691" s="5" t="str">
        <f>BB691</f>
        <v>-</v>
      </c>
      <c r="BE691" s="5"/>
      <c r="BF691" s="5"/>
      <c r="BG691" s="12"/>
      <c r="BH691" s="5"/>
      <c r="BI691" s="5"/>
      <c r="BJ691" s="54">
        <f>FB691-(28+15)</f>
        <v>44254</v>
      </c>
      <c r="BK691" s="54">
        <f ca="1">IF(BM691&gt;0,BL691,IF(BJ691&lt;TODAY(),WORKDAY(TODAY(),10),BJ691))</f>
        <v>44294</v>
      </c>
      <c r="BL691" s="54"/>
      <c r="BM691" s="5"/>
      <c r="BN691" s="167"/>
      <c r="BO691" s="167"/>
      <c r="BP691" s="167"/>
      <c r="BQ691" s="167"/>
      <c r="BR691" s="157"/>
      <c r="BS691" s="157"/>
      <c r="BT691" s="157"/>
      <c r="BU691" s="157"/>
      <c r="BV691" s="157"/>
      <c r="BW691" s="147"/>
      <c r="BX691" s="147"/>
      <c r="BY691" s="147"/>
      <c r="BZ691" s="147"/>
      <c r="CA691" s="147"/>
      <c r="CB691" s="125"/>
      <c r="CC691" s="125"/>
      <c r="CD691" s="125"/>
      <c r="CE691" s="125"/>
      <c r="CF691" s="125"/>
      <c r="CG691" s="125"/>
      <c r="CH691" s="125"/>
      <c r="CI691" s="125"/>
      <c r="CJ691" s="125"/>
      <c r="CK691" s="125"/>
      <c r="CL691" s="24">
        <f>WORKDAY(BJ691,20)</f>
        <v>44281</v>
      </c>
      <c r="CM691" s="24" t="str">
        <f>IF(BM691&gt;0,WORKDAY(BK691,10),"-")</f>
        <v>-</v>
      </c>
      <c r="CN691" s="54"/>
      <c r="CO691" s="117"/>
      <c r="CP691" s="34">
        <v>1</v>
      </c>
      <c r="CQ691" s="24">
        <f>WORKDAY(CL691,10)</f>
        <v>44295</v>
      </c>
      <c r="CR691" s="24" t="str">
        <f>IF(CO691&gt;0,WORKDAY(CM691,10),"-")</f>
        <v>-</v>
      </c>
      <c r="CS691" s="54"/>
      <c r="CT691" s="5"/>
      <c r="CU691" s="24" t="str">
        <f>IF(CT691&gt;0,WORKDAY(CQ691,10),"-")</f>
        <v>-</v>
      </c>
      <c r="CV691" s="24" t="str">
        <f>IF(CT691&gt;0,WORKDAY(CR691,10),"-")</f>
        <v>-</v>
      </c>
      <c r="CW691" s="54"/>
      <c r="CX691" s="5"/>
      <c r="CY691" s="34"/>
      <c r="CZ691" s="24" t="str">
        <f>IF(CX691&gt;0,WORKDAY(CU691,10),"-")</f>
        <v>-</v>
      </c>
      <c r="DA691" s="24" t="str">
        <f>IF(CX691&gt;0,WORKDAY(CV691,10),"-")</f>
        <v>-</v>
      </c>
      <c r="DB691" s="24"/>
      <c r="DC691" s="5"/>
      <c r="DD691" s="24" t="str">
        <f>IF(DC691&gt;0,WORKDAY(CZ691,10),"-")</f>
        <v>-</v>
      </c>
      <c r="DE691" s="24" t="str">
        <f>IF(DC691&gt;0,WORKDAY(DA691,10),"-")</f>
        <v>-</v>
      </c>
      <c r="DF691" s="5"/>
      <c r="DG691" s="5"/>
      <c r="DH691" s="54"/>
      <c r="DI691" s="24" t="str">
        <f>IF(DG691&gt;0,WORKDAY(DD691,10),"-")</f>
        <v>-</v>
      </c>
      <c r="DJ691" s="24" t="str">
        <f>IF(DG691&gt;0,WORKDAY(DE691,10),"-")</f>
        <v>-</v>
      </c>
      <c r="DK691" s="5"/>
      <c r="DL691" s="5"/>
      <c r="DM691" s="24" t="str">
        <f>IF(DL691&gt;0,WORKDAY(DI691,10),"-")</f>
        <v>-</v>
      </c>
      <c r="DN691" s="24" t="str">
        <f>IF(DL691&gt;0,WORKDAY(DJ691,10),"-")</f>
        <v>-</v>
      </c>
      <c r="DO691" s="5"/>
      <c r="DP691" s="5"/>
      <c r="DQ691" s="54"/>
      <c r="DR691" s="24" t="str">
        <f>IF(DP691&gt;0,WORKDAY(DM691,10),"-")</f>
        <v>-</v>
      </c>
      <c r="DS691" s="24" t="str">
        <f>IF(DP691&gt;0,WORKDAY(DN691,10),"-")</f>
        <v>-</v>
      </c>
      <c r="DT691" s="5"/>
      <c r="DU691" s="5"/>
      <c r="DV691" s="24" t="str">
        <f>IF(DU691&gt;0,WORKDAY(DR691,10),"-")</f>
        <v>-</v>
      </c>
      <c r="DW691" s="24" t="str">
        <f>IF(DU691&gt;0,WORKDAY(DS691,10),"-")</f>
        <v>-</v>
      </c>
      <c r="DX691" s="5"/>
      <c r="DY691" s="5"/>
      <c r="DZ691" s="54"/>
      <c r="EA691" s="24" t="str">
        <f>IF(DY691&gt;0,WORKDAY(DV691,10),"-")</f>
        <v>-</v>
      </c>
      <c r="EB691" s="24" t="str">
        <f>IF(DY691&gt;0,WORKDAY(DW691,10),"-")</f>
        <v>-</v>
      </c>
      <c r="EC691" s="5"/>
      <c r="ED691" s="5"/>
      <c r="EE691" s="24" t="str">
        <f>IF(ED691&gt;0,WORKDAY(EA691,10),"-")</f>
        <v>-</v>
      </c>
      <c r="EF691" s="24" t="str">
        <f>IF(ED691&gt;0,WORKDAY(EB691,10),"-")</f>
        <v>-</v>
      </c>
      <c r="EG691" s="5"/>
      <c r="EH691" s="5"/>
      <c r="EI691" s="54"/>
      <c r="EJ691" s="24" t="str">
        <f>IF(EH691&gt;0,WORKDAY(EE691,10),"-")</f>
        <v>-</v>
      </c>
      <c r="EK691" s="24" t="str">
        <f>IF(EH691&gt;0,WORKDAY(EF691,10),"-")</f>
        <v>-</v>
      </c>
      <c r="EL691" s="5"/>
      <c r="EM691" s="5"/>
      <c r="EN691" s="24" t="str">
        <f>IF(EM691&gt;0,WORKDAY(EJ691,10),"-")</f>
        <v>-</v>
      </c>
      <c r="EO691" s="24" t="str">
        <f>IF(EM691&gt;0,WORKDAY(EK691,10),"-")</f>
        <v>-</v>
      </c>
      <c r="EP691" s="5"/>
      <c r="EQ691" s="5"/>
      <c r="ER691" s="54"/>
      <c r="ES691" s="54"/>
      <c r="ET691" s="54"/>
      <c r="EU691" s="54"/>
      <c r="EV691" s="54"/>
      <c r="EW691" s="24"/>
      <c r="EX691" s="24"/>
      <c r="EY691" s="167"/>
      <c r="EZ691" s="167"/>
      <c r="FA691" s="193"/>
      <c r="FB691" s="24">
        <v>44297</v>
      </c>
      <c r="FC691" s="24">
        <f ca="1">IF(BK691&gt;0,IF(DC691&gt;0,WORKDAY(DB691,20),IF(CT691&gt;0,WORKDAY(CS691,30),IF(CO691&gt;0,WORKDAY(CN691,40),FB691))),"-")</f>
        <v>44297</v>
      </c>
      <c r="FD691" s="167"/>
      <c r="FE691" s="167"/>
      <c r="FF691" s="24" t="str">
        <f>IF(FE691&gt;0,WORKDAY(FB691,10),"-")</f>
        <v>-</v>
      </c>
      <c r="FG691" s="24" t="str">
        <f>IF(FE691&gt;0,WORKDAY(FC691,10),"-")</f>
        <v>-</v>
      </c>
      <c r="FH691" s="5"/>
      <c r="FI691" s="5"/>
      <c r="FJ691" s="34"/>
      <c r="FK691" s="24"/>
      <c r="FL691" s="24">
        <f>FK691</f>
        <v>0</v>
      </c>
      <c r="FM691" s="5"/>
      <c r="FN691" s="5"/>
      <c r="FO691" s="24" t="str">
        <f>IF(FN691&gt;0,WORKDAY(FK691,10),"-")</f>
        <v>-</v>
      </c>
      <c r="FP691" s="24" t="str">
        <f>IF(FN691&gt;0,WORKDAY(FL691,10),"-")</f>
        <v>-</v>
      </c>
      <c r="FQ691" s="5"/>
      <c r="FR691" s="5"/>
      <c r="FS691" s="54"/>
      <c r="FT691" s="24"/>
      <c r="FU691" s="24">
        <f>FT691</f>
        <v>0</v>
      </c>
      <c r="FV691" s="5"/>
      <c r="FW691" s="5"/>
      <c r="FX691" s="24" t="str">
        <f>IF(FW691&gt;0,WORKDAY(FT691,10),"-")</f>
        <v>-</v>
      </c>
      <c r="FY691" s="24" t="str">
        <f>IF(FW691&gt;0,WORKDAY(FU691,10),"-")</f>
        <v>-</v>
      </c>
      <c r="FZ691" s="5"/>
      <c r="GA691" s="5"/>
      <c r="GB691" s="54"/>
      <c r="GC691" s="54"/>
      <c r="GD691" s="54"/>
      <c r="GE691" s="54"/>
      <c r="GF691" s="54"/>
      <c r="GG691" s="54"/>
      <c r="GH691" s="54"/>
      <c r="GI691" s="54"/>
      <c r="GJ691" s="54"/>
      <c r="GK691" s="54"/>
      <c r="GL691" s="54"/>
      <c r="GM691" s="54"/>
      <c r="GN691" s="54"/>
      <c r="GO691" s="54"/>
      <c r="GP691" s="54"/>
      <c r="GQ691" s="54"/>
      <c r="GR691" s="54"/>
      <c r="GS691" s="54"/>
      <c r="GT691" s="54"/>
      <c r="GU691" s="54"/>
      <c r="GV691" s="54"/>
      <c r="GW691" s="54"/>
      <c r="GX691" s="54"/>
      <c r="GY691" s="54"/>
      <c r="GZ691" s="193"/>
      <c r="HA691" s="54"/>
      <c r="HB691" s="54"/>
      <c r="HC691" s="54"/>
      <c r="HD691" s="34">
        <f t="shared" ca="1" si="731"/>
        <v>1</v>
      </c>
      <c r="HE691" s="25">
        <f t="shared" si="732"/>
        <v>0</v>
      </c>
      <c r="HF691" s="25">
        <f t="shared" ca="1" si="733"/>
        <v>1.5197568389057751E-3</v>
      </c>
      <c r="HG691" s="25"/>
      <c r="HH691" s="25"/>
      <c r="HI691" s="25">
        <f t="shared" si="734"/>
        <v>0</v>
      </c>
      <c r="HJ691" s="25">
        <f t="shared" ca="1" si="735"/>
        <v>6.8493150684931503E-3</v>
      </c>
      <c r="HK691" s="5"/>
      <c r="HL691" s="24" t="str">
        <f t="shared" ca="1" si="736"/>
        <v>-</v>
      </c>
      <c r="HM691" s="107" t="s">
        <v>667</v>
      </c>
      <c r="HN691" s="85"/>
      <c r="HO691" s="204" t="str">
        <f t="shared" si="696"/>
        <v>не выгружено A1</v>
      </c>
      <c r="HP691" s="204" t="str">
        <f t="shared" si="697"/>
        <v>не выгружено 00</v>
      </c>
      <c r="HQ691" s="182" t="str">
        <f t="shared" si="698"/>
        <v>не выгружено A1</v>
      </c>
      <c r="HR691" s="182" t="str">
        <f t="shared" si="699"/>
        <v>не выгружено A1</v>
      </c>
      <c r="HS691" s="182" t="b">
        <f t="shared" si="700"/>
        <v>0</v>
      </c>
      <c r="HT691" s="182" t="str">
        <f t="shared" si="701"/>
        <v>не выгружено A1</v>
      </c>
      <c r="HU691" s="182" t="str">
        <f t="shared" si="702"/>
        <v>не выгружено A1</v>
      </c>
      <c r="HV691" s="191" t="str">
        <f t="shared" si="703"/>
        <v>не выгружено A1</v>
      </c>
      <c r="HW691" s="184" t="str">
        <f t="shared" si="704"/>
        <v>не выгружено A1</v>
      </c>
      <c r="HX691" s="191" t="str">
        <f t="shared" si="705"/>
        <v>не выгружено A1</v>
      </c>
      <c r="HY691" s="183"/>
      <c r="HZ691" s="182" t="str">
        <f t="shared" si="706"/>
        <v>не выгружено</v>
      </c>
      <c r="IA691" s="182" t="str">
        <f t="shared" si="707"/>
        <v>A1</v>
      </c>
      <c r="IB691" s="182" t="str">
        <f t="shared" si="708"/>
        <v>не выгружено</v>
      </c>
      <c r="IC691" s="182" t="str">
        <f t="shared" si="709"/>
        <v>A1</v>
      </c>
      <c r="ID691" s="182" t="str">
        <f t="shared" si="710"/>
        <v>A1</v>
      </c>
      <c r="IE691" s="185" t="str">
        <f t="shared" si="711"/>
        <v>выгрузить A1</v>
      </c>
      <c r="IF691" s="135" t="s">
        <v>705</v>
      </c>
      <c r="IG691" s="181">
        <v>1</v>
      </c>
      <c r="IH691" s="85"/>
      <c r="II691" s="85"/>
      <c r="IJ691" s="85"/>
      <c r="IK691" s="85"/>
      <c r="IL691" s="85"/>
      <c r="IM691" s="85"/>
      <c r="IN691" s="85"/>
      <c r="IO691" s="85"/>
      <c r="IP691" s="85"/>
      <c r="IQ691" s="85"/>
      <c r="IR691" s="85"/>
      <c r="IS691" s="85"/>
      <c r="IT691" s="85"/>
      <c r="IU691" s="85"/>
      <c r="IV691" s="85"/>
      <c r="IW691" s="85"/>
      <c r="IX691" s="85"/>
      <c r="IY691" s="85"/>
      <c r="IZ691" s="85"/>
      <c r="JA691" s="85"/>
      <c r="JB691" s="85"/>
      <c r="JC691" s="85"/>
      <c r="JD691" s="85"/>
      <c r="JE691" s="85"/>
      <c r="JF691" s="85"/>
      <c r="JG691" s="85"/>
      <c r="JH691" s="85"/>
      <c r="JI691" s="85"/>
      <c r="JJ691" s="85"/>
      <c r="JK691" s="85"/>
      <c r="JL691" s="85"/>
      <c r="JM691" s="85"/>
      <c r="JN691" s="85"/>
      <c r="JO691" s="85"/>
      <c r="JP691" s="85"/>
      <c r="JQ691" s="85"/>
      <c r="JR691" s="85"/>
      <c r="JS691" s="85"/>
      <c r="JT691" s="85"/>
      <c r="JU691" s="85"/>
      <c r="JV691" s="85"/>
      <c r="JW691" s="85"/>
      <c r="JX691" s="85"/>
      <c r="JY691" s="85"/>
      <c r="JZ691" s="85"/>
      <c r="KA691" s="85"/>
      <c r="KB691" s="85"/>
      <c r="KC691" s="85"/>
    </row>
    <row r="692" spans="1:289" s="57" customFormat="1" ht="28.5" hidden="1" customHeight="1">
      <c r="A692" s="6"/>
      <c r="B692" s="19" t="s">
        <v>156</v>
      </c>
      <c r="C692" s="19" t="s">
        <v>157</v>
      </c>
      <c r="D692" s="5"/>
      <c r="E692" s="5"/>
      <c r="F692" s="5"/>
      <c r="G692" s="5"/>
      <c r="H692" s="5" t="s">
        <v>727</v>
      </c>
      <c r="I692" s="5" t="s">
        <v>736</v>
      </c>
      <c r="J692" s="5"/>
      <c r="K692" s="5"/>
      <c r="L692" s="5"/>
      <c r="M692" s="5"/>
      <c r="N692" s="5"/>
      <c r="O692" s="5"/>
      <c r="P692" s="5"/>
      <c r="Q692" s="5"/>
      <c r="R692" s="5" t="s">
        <v>208</v>
      </c>
      <c r="S692" s="5" t="s">
        <v>366</v>
      </c>
      <c r="T692" s="5" t="s">
        <v>367</v>
      </c>
      <c r="U692" s="5" t="s">
        <v>158</v>
      </c>
      <c r="V692" s="5"/>
      <c r="W692" s="19"/>
      <c r="X692" s="19"/>
      <c r="Y692" s="19"/>
      <c r="Z692" s="19"/>
      <c r="AA692" s="19"/>
      <c r="AB692" s="19"/>
      <c r="AC692" s="19"/>
      <c r="AD692" s="5"/>
      <c r="AE692" s="19">
        <v>4</v>
      </c>
      <c r="AF692" s="19">
        <v>0</v>
      </c>
      <c r="AG692" s="19" t="s">
        <v>165</v>
      </c>
      <c r="AH692" s="19" t="s">
        <v>156</v>
      </c>
      <c r="AI692" s="19" t="s">
        <v>188</v>
      </c>
      <c r="AJ692" s="5"/>
      <c r="AK692" s="5"/>
      <c r="AL692" s="5" t="s">
        <v>125</v>
      </c>
      <c r="AM692" s="5"/>
      <c r="AN692" s="5" t="s">
        <v>219</v>
      </c>
      <c r="AO692" s="5" t="str">
        <f>CONCATENATE("0055-",B692,"-",C692,"-","4",".",AE692,".",AF692,".",AG692,".",AH692,"-",AL692,".",AN692,"-",AI692)</f>
        <v>0055-CPC-GA1-4.4.0.00.CPC-ATH4.V4-0001</v>
      </c>
      <c r="AP692" s="5" t="str">
        <f>CONCATENATE("0055-",B692,"-",C692,"-","4",".",AE692,".",AF692,".",AG692,".",AH692,"-",AL692,"-",AN692,"-",AI692,"_",BD692,"_",U692)</f>
        <v>0055-CPC-GA1-4.4.0.00.CPC-ATH4-V4-0001_-_ER</v>
      </c>
      <c r="AQ692" s="13" t="s">
        <v>280</v>
      </c>
      <c r="AR692" s="13" t="s">
        <v>285</v>
      </c>
      <c r="AS692" s="13"/>
      <c r="AT692" s="13"/>
      <c r="AU692" s="13"/>
      <c r="AV692" s="13"/>
      <c r="AW692" s="13" t="s">
        <v>280</v>
      </c>
      <c r="AX692" s="13" t="s">
        <v>285</v>
      </c>
      <c r="AY692" s="5"/>
      <c r="AZ692" s="5" t="s">
        <v>490</v>
      </c>
      <c r="BA692" s="5" t="s">
        <v>489</v>
      </c>
      <c r="BB692" s="5" t="str">
        <f t="shared" si="737"/>
        <v>-</v>
      </c>
      <c r="BC692" s="167" t="s">
        <v>675</v>
      </c>
      <c r="BD692" s="5" t="str">
        <f>BB692</f>
        <v>-</v>
      </c>
      <c r="BE692" s="5"/>
      <c r="BF692" s="5"/>
      <c r="BG692" s="12"/>
      <c r="BH692" s="5"/>
      <c r="BI692" s="5"/>
      <c r="BJ692" s="54">
        <f>FB692-(28+15)</f>
        <v>44254</v>
      </c>
      <c r="BK692" s="54">
        <f ca="1">IF(BM692&gt;0,BL692,IF(BJ692&lt;TODAY(),WORKDAY(TODAY(),10),BJ692))</f>
        <v>44294</v>
      </c>
      <c r="BL692" s="54"/>
      <c r="BM692" s="5"/>
      <c r="BN692" s="167"/>
      <c r="BO692" s="167"/>
      <c r="BP692" s="167"/>
      <c r="BQ692" s="167"/>
      <c r="BR692" s="157"/>
      <c r="BS692" s="157"/>
      <c r="BT692" s="157"/>
      <c r="BU692" s="157"/>
      <c r="BV692" s="157"/>
      <c r="BW692" s="147"/>
      <c r="BX692" s="147"/>
      <c r="BY692" s="147"/>
      <c r="BZ692" s="147"/>
      <c r="CA692" s="147"/>
      <c r="CB692" s="125"/>
      <c r="CC692" s="125"/>
      <c r="CD692" s="125"/>
      <c r="CE692" s="125"/>
      <c r="CF692" s="125"/>
      <c r="CG692" s="125"/>
      <c r="CH692" s="125"/>
      <c r="CI692" s="125"/>
      <c r="CJ692" s="125"/>
      <c r="CK692" s="125"/>
      <c r="CL692" s="24">
        <f>WORKDAY(BJ692,20)</f>
        <v>44281</v>
      </c>
      <c r="CM692" s="24" t="str">
        <f>IF(BM692&gt;0,WORKDAY(BK692,10),"-")</f>
        <v>-</v>
      </c>
      <c r="CN692" s="54"/>
      <c r="CO692" s="117"/>
      <c r="CP692" s="34">
        <v>1</v>
      </c>
      <c r="CQ692" s="24">
        <f>WORKDAY(CL692,10)</f>
        <v>44295</v>
      </c>
      <c r="CR692" s="24" t="str">
        <f>IF(CO692&gt;0,WORKDAY(CM692,10),"-")</f>
        <v>-</v>
      </c>
      <c r="CS692" s="54"/>
      <c r="CT692" s="5"/>
      <c r="CU692" s="24" t="str">
        <f>IF(CT692&gt;0,WORKDAY(CQ692,10),"-")</f>
        <v>-</v>
      </c>
      <c r="CV692" s="24" t="str">
        <f>IF(CT692&gt;0,WORKDAY(CR692,10),"-")</f>
        <v>-</v>
      </c>
      <c r="CW692" s="54"/>
      <c r="CX692" s="5"/>
      <c r="CY692" s="34"/>
      <c r="CZ692" s="24" t="str">
        <f>IF(CX692&gt;0,WORKDAY(CU692,10),"-")</f>
        <v>-</v>
      </c>
      <c r="DA692" s="24" t="str">
        <f>IF(CX692&gt;0,WORKDAY(CV692,10),"-")</f>
        <v>-</v>
      </c>
      <c r="DB692" s="24"/>
      <c r="DC692" s="5"/>
      <c r="DD692" s="24" t="str">
        <f>IF(DC692&gt;0,WORKDAY(CZ692,10),"-")</f>
        <v>-</v>
      </c>
      <c r="DE692" s="24" t="str">
        <f>IF(DC692&gt;0,WORKDAY(DA692,10),"-")</f>
        <v>-</v>
      </c>
      <c r="DF692" s="5"/>
      <c r="DG692" s="5"/>
      <c r="DH692" s="54"/>
      <c r="DI692" s="24" t="str">
        <f>IF(DG692&gt;0,WORKDAY(DD692,10),"-")</f>
        <v>-</v>
      </c>
      <c r="DJ692" s="24" t="str">
        <f>IF(DG692&gt;0,WORKDAY(DE692,10),"-")</f>
        <v>-</v>
      </c>
      <c r="DK692" s="5"/>
      <c r="DL692" s="5"/>
      <c r="DM692" s="24" t="str">
        <f>IF(DL692&gt;0,WORKDAY(DI692,10),"-")</f>
        <v>-</v>
      </c>
      <c r="DN692" s="24" t="str">
        <f>IF(DL692&gt;0,WORKDAY(DJ692,10),"-")</f>
        <v>-</v>
      </c>
      <c r="DO692" s="5"/>
      <c r="DP692" s="5"/>
      <c r="DQ692" s="54"/>
      <c r="DR692" s="24" t="str">
        <f>IF(DP692&gt;0,WORKDAY(DM692,10),"-")</f>
        <v>-</v>
      </c>
      <c r="DS692" s="24" t="str">
        <f>IF(DP692&gt;0,WORKDAY(DN692,10),"-")</f>
        <v>-</v>
      </c>
      <c r="DT692" s="5"/>
      <c r="DU692" s="5"/>
      <c r="DV692" s="24" t="str">
        <f>IF(DU692&gt;0,WORKDAY(DR692,10),"-")</f>
        <v>-</v>
      </c>
      <c r="DW692" s="24" t="str">
        <f>IF(DU692&gt;0,WORKDAY(DS692,10),"-")</f>
        <v>-</v>
      </c>
      <c r="DX692" s="5"/>
      <c r="DY692" s="5"/>
      <c r="DZ692" s="54"/>
      <c r="EA692" s="24" t="str">
        <f>IF(DY692&gt;0,WORKDAY(DV692,10),"-")</f>
        <v>-</v>
      </c>
      <c r="EB692" s="24" t="str">
        <f>IF(DY692&gt;0,WORKDAY(DW692,10),"-")</f>
        <v>-</v>
      </c>
      <c r="EC692" s="5"/>
      <c r="ED692" s="5"/>
      <c r="EE692" s="24" t="str">
        <f>IF(ED692&gt;0,WORKDAY(EA692,10),"-")</f>
        <v>-</v>
      </c>
      <c r="EF692" s="24" t="str">
        <f>IF(ED692&gt;0,WORKDAY(EB692,10),"-")</f>
        <v>-</v>
      </c>
      <c r="EG692" s="5"/>
      <c r="EH692" s="5"/>
      <c r="EI692" s="54"/>
      <c r="EJ692" s="24" t="str">
        <f>IF(EH692&gt;0,WORKDAY(EE692,10),"-")</f>
        <v>-</v>
      </c>
      <c r="EK692" s="24" t="str">
        <f>IF(EH692&gt;0,WORKDAY(EF692,10),"-")</f>
        <v>-</v>
      </c>
      <c r="EL692" s="5"/>
      <c r="EM692" s="5"/>
      <c r="EN692" s="24" t="str">
        <f>IF(EM692&gt;0,WORKDAY(EJ692,10),"-")</f>
        <v>-</v>
      </c>
      <c r="EO692" s="24" t="str">
        <f>IF(EM692&gt;0,WORKDAY(EK692,10),"-")</f>
        <v>-</v>
      </c>
      <c r="EP692" s="5"/>
      <c r="EQ692" s="5"/>
      <c r="ER692" s="54"/>
      <c r="ES692" s="54"/>
      <c r="ET692" s="54"/>
      <c r="EU692" s="54"/>
      <c r="EV692" s="54"/>
      <c r="EW692" s="24"/>
      <c r="EX692" s="24"/>
      <c r="EY692" s="167"/>
      <c r="EZ692" s="167"/>
      <c r="FA692" s="193"/>
      <c r="FB692" s="24">
        <v>44297</v>
      </c>
      <c r="FC692" s="24">
        <f ca="1">IF(BK692&gt;0,IF(DC692&gt;0,WORKDAY(DB692,20),IF(CT692&gt;0,WORKDAY(CS692,30),IF(CO692&gt;0,WORKDAY(CN692,40),FB692))),"-")</f>
        <v>44297</v>
      </c>
      <c r="FD692" s="167"/>
      <c r="FE692" s="167"/>
      <c r="FF692" s="24" t="str">
        <f>IF(FE692&gt;0,WORKDAY(FB692,10),"-")</f>
        <v>-</v>
      </c>
      <c r="FG692" s="24" t="str">
        <f>IF(FE692&gt;0,WORKDAY(FC692,10),"-")</f>
        <v>-</v>
      </c>
      <c r="FH692" s="5"/>
      <c r="FI692" s="5"/>
      <c r="FJ692" s="34"/>
      <c r="FK692" s="24"/>
      <c r="FL692" s="24">
        <f>FK692</f>
        <v>0</v>
      </c>
      <c r="FM692" s="5"/>
      <c r="FN692" s="5"/>
      <c r="FO692" s="24" t="str">
        <f>IF(FN692&gt;0,WORKDAY(FK692,10),"-")</f>
        <v>-</v>
      </c>
      <c r="FP692" s="24" t="str">
        <f>IF(FN692&gt;0,WORKDAY(FL692,10),"-")</f>
        <v>-</v>
      </c>
      <c r="FQ692" s="5"/>
      <c r="FR692" s="5"/>
      <c r="FS692" s="54"/>
      <c r="FT692" s="24"/>
      <c r="FU692" s="24">
        <f>FT692</f>
        <v>0</v>
      </c>
      <c r="FV692" s="5"/>
      <c r="FW692" s="5"/>
      <c r="FX692" s="24" t="str">
        <f>IF(FW692&gt;0,WORKDAY(FT692,10),"-")</f>
        <v>-</v>
      </c>
      <c r="FY692" s="24" t="str">
        <f>IF(FW692&gt;0,WORKDAY(FU692,10),"-")</f>
        <v>-</v>
      </c>
      <c r="FZ692" s="5"/>
      <c r="GA692" s="5"/>
      <c r="GB692" s="54"/>
      <c r="GC692" s="54"/>
      <c r="GD692" s="54"/>
      <c r="GE692" s="54"/>
      <c r="GF692" s="54"/>
      <c r="GG692" s="54"/>
      <c r="GH692" s="54"/>
      <c r="GI692" s="54"/>
      <c r="GJ692" s="54"/>
      <c r="GK692" s="54"/>
      <c r="GL692" s="54"/>
      <c r="GM692" s="54"/>
      <c r="GN692" s="54"/>
      <c r="GO692" s="54"/>
      <c r="GP692" s="54"/>
      <c r="GQ692" s="54"/>
      <c r="GR692" s="54"/>
      <c r="GS692" s="54"/>
      <c r="GT692" s="54"/>
      <c r="GU692" s="54"/>
      <c r="GV692" s="54"/>
      <c r="GW692" s="54"/>
      <c r="GX692" s="54"/>
      <c r="GY692" s="54"/>
      <c r="GZ692" s="193"/>
      <c r="HA692" s="54"/>
      <c r="HB692" s="54"/>
      <c r="HC692" s="54"/>
      <c r="HD692" s="34">
        <f t="shared" ca="1" si="731"/>
        <v>1</v>
      </c>
      <c r="HE692" s="25">
        <f t="shared" si="732"/>
        <v>0</v>
      </c>
      <c r="HF692" s="25">
        <f t="shared" ca="1" si="733"/>
        <v>1.5197568389057751E-3</v>
      </c>
      <c r="HG692" s="25"/>
      <c r="HH692" s="25"/>
      <c r="HI692" s="25">
        <f t="shared" si="734"/>
        <v>0</v>
      </c>
      <c r="HJ692" s="25">
        <f t="shared" ca="1" si="735"/>
        <v>6.8493150684931503E-3</v>
      </c>
      <c r="HK692" s="5"/>
      <c r="HL692" s="24" t="str">
        <f t="shared" ca="1" si="736"/>
        <v>-</v>
      </c>
      <c r="HM692" s="107" t="s">
        <v>667</v>
      </c>
      <c r="HN692" s="85"/>
      <c r="HO692" s="204" t="str">
        <f t="shared" si="696"/>
        <v>не выгружено A1</v>
      </c>
      <c r="HP692" s="204" t="str">
        <f t="shared" si="697"/>
        <v>не выгружено 00</v>
      </c>
      <c r="HQ692" s="182" t="str">
        <f t="shared" si="698"/>
        <v>не выгружено A1</v>
      </c>
      <c r="HR692" s="182" t="str">
        <f t="shared" si="699"/>
        <v>не выгружено A1</v>
      </c>
      <c r="HS692" s="182" t="b">
        <f t="shared" si="700"/>
        <v>0</v>
      </c>
      <c r="HT692" s="182" t="str">
        <f t="shared" si="701"/>
        <v>не выгружено A1</v>
      </c>
      <c r="HU692" s="182" t="str">
        <f t="shared" si="702"/>
        <v>не выгружено A1</v>
      </c>
      <c r="HV692" s="191" t="str">
        <f t="shared" si="703"/>
        <v>не выгружено A1</v>
      </c>
      <c r="HW692" s="184" t="str">
        <f t="shared" si="704"/>
        <v>не выгружено A1</v>
      </c>
      <c r="HX692" s="191" t="str">
        <f t="shared" si="705"/>
        <v>не выгружено A1</v>
      </c>
      <c r="HY692" s="183"/>
      <c r="HZ692" s="182" t="str">
        <f t="shared" si="706"/>
        <v>не выгружено</v>
      </c>
      <c r="IA692" s="182" t="str">
        <f t="shared" si="707"/>
        <v>A1</v>
      </c>
      <c r="IB692" s="182" t="str">
        <f t="shared" si="708"/>
        <v>не выгружено</v>
      </c>
      <c r="IC692" s="182" t="str">
        <f t="shared" si="709"/>
        <v>A1</v>
      </c>
      <c r="ID692" s="182" t="str">
        <f t="shared" si="710"/>
        <v>A1</v>
      </c>
      <c r="IE692" s="185" t="str">
        <f t="shared" si="711"/>
        <v>выгрузить A1</v>
      </c>
      <c r="IF692" s="135" t="s">
        <v>705</v>
      </c>
      <c r="IG692" s="181">
        <v>1</v>
      </c>
      <c r="IH692" s="85"/>
      <c r="II692" s="85"/>
      <c r="IJ692" s="85"/>
      <c r="IK692" s="85"/>
      <c r="IL692" s="85"/>
      <c r="IM692" s="85"/>
      <c r="IN692" s="85"/>
      <c r="IO692" s="85"/>
      <c r="IP692" s="85"/>
      <c r="IQ692" s="85"/>
      <c r="IR692" s="85"/>
      <c r="IS692" s="85"/>
      <c r="IT692" s="85"/>
      <c r="IU692" s="85"/>
      <c r="IV692" s="85"/>
      <c r="IW692" s="85"/>
      <c r="IX692" s="85"/>
      <c r="IY692" s="85"/>
      <c r="IZ692" s="85"/>
      <c r="JA692" s="85"/>
      <c r="JB692" s="85"/>
      <c r="JC692" s="85"/>
      <c r="JD692" s="85"/>
      <c r="JE692" s="85"/>
      <c r="JF692" s="85"/>
      <c r="JG692" s="85"/>
      <c r="JH692" s="85"/>
      <c r="JI692" s="85"/>
      <c r="JJ692" s="85"/>
      <c r="JK692" s="85"/>
      <c r="JL692" s="85"/>
      <c r="JM692" s="85"/>
      <c r="JN692" s="85"/>
      <c r="JO692" s="85"/>
      <c r="JP692" s="85"/>
      <c r="JQ692" s="85"/>
      <c r="JR692" s="85"/>
      <c r="JS692" s="85"/>
      <c r="JT692" s="85"/>
      <c r="JU692" s="85"/>
      <c r="JV692" s="85"/>
      <c r="JW692" s="85"/>
      <c r="JX692" s="85"/>
      <c r="JY692" s="85"/>
      <c r="JZ692" s="85"/>
      <c r="KA692" s="85"/>
      <c r="KB692" s="85"/>
      <c r="KC692" s="85"/>
    </row>
    <row r="693" spans="1:289" s="87" customFormat="1" ht="15" hidden="1" customHeight="1">
      <c r="A693" s="17"/>
      <c r="B693" s="20"/>
      <c r="C693" s="20"/>
      <c r="D693" s="18"/>
      <c r="E693" s="18"/>
      <c r="F693" s="18"/>
      <c r="G693" s="18"/>
      <c r="H693" s="18"/>
      <c r="I693" s="18"/>
      <c r="J693" s="18"/>
      <c r="K693" s="18"/>
      <c r="L693" s="18"/>
      <c r="M693" s="18"/>
      <c r="N693" s="18"/>
      <c r="O693" s="18"/>
      <c r="P693" s="18"/>
      <c r="Q693" s="18"/>
      <c r="R693" s="18"/>
      <c r="S693" s="18"/>
      <c r="T693" s="18"/>
      <c r="U693" s="18"/>
      <c r="V693" s="18"/>
      <c r="W693" s="20"/>
      <c r="X693" s="20"/>
      <c r="Y693" s="20"/>
      <c r="Z693" s="20"/>
      <c r="AA693" s="20"/>
      <c r="AB693" s="20"/>
      <c r="AC693" s="20"/>
      <c r="AD693" s="18"/>
      <c r="AE693" s="20"/>
      <c r="AF693" s="20"/>
      <c r="AG693" s="20"/>
      <c r="AH693" s="20"/>
      <c r="AI693" s="20"/>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71"/>
      <c r="BO693" s="171"/>
      <c r="BP693" s="171"/>
      <c r="BQ693" s="171"/>
      <c r="BR693" s="161"/>
      <c r="BS693" s="161"/>
      <c r="BT693" s="161"/>
      <c r="BU693" s="161"/>
      <c r="BV693" s="161"/>
      <c r="BW693" s="151"/>
      <c r="BX693" s="151"/>
      <c r="BY693" s="151"/>
      <c r="BZ693" s="151"/>
      <c r="CA693" s="151"/>
      <c r="CB693" s="129"/>
      <c r="CC693" s="129"/>
      <c r="CD693" s="129"/>
      <c r="CE693" s="129"/>
      <c r="CF693" s="129"/>
      <c r="CG693" s="129"/>
      <c r="CH693" s="129"/>
      <c r="CI693" s="129"/>
      <c r="CJ693" s="129"/>
      <c r="CK693" s="129"/>
      <c r="CL693" s="18"/>
      <c r="CM693" s="18"/>
      <c r="CN693" s="18"/>
      <c r="CO693" s="118"/>
      <c r="CP693" s="48"/>
      <c r="CQ693" s="18"/>
      <c r="CR693" s="18"/>
      <c r="CS693" s="18"/>
      <c r="CT693" s="18"/>
      <c r="CU693" s="18"/>
      <c r="CV693" s="18"/>
      <c r="CW693" s="18"/>
      <c r="CX693" s="18"/>
      <c r="CY693" s="34"/>
      <c r="CZ693" s="18"/>
      <c r="DA693" s="18"/>
      <c r="DB693" s="18"/>
      <c r="DC693" s="18"/>
      <c r="DD693" s="18"/>
      <c r="DE693" s="18"/>
      <c r="DF693" s="18"/>
      <c r="DG693" s="18"/>
      <c r="DH693" s="45"/>
      <c r="DI693" s="18"/>
      <c r="DJ693" s="18"/>
      <c r="DK693" s="18"/>
      <c r="DL693" s="18"/>
      <c r="DM693" s="18"/>
      <c r="DN693" s="18"/>
      <c r="DO693" s="18"/>
      <c r="DP693" s="18"/>
      <c r="DQ693" s="45"/>
      <c r="DR693" s="18"/>
      <c r="DS693" s="18"/>
      <c r="DT693" s="18"/>
      <c r="DU693" s="18"/>
      <c r="DV693" s="18"/>
      <c r="DW693" s="18"/>
      <c r="DX693" s="18"/>
      <c r="DY693" s="18"/>
      <c r="DZ693" s="45"/>
      <c r="EA693" s="18"/>
      <c r="EB693" s="18"/>
      <c r="EC693" s="18"/>
      <c r="ED693" s="18"/>
      <c r="EE693" s="18"/>
      <c r="EF693" s="18"/>
      <c r="EG693" s="18"/>
      <c r="EH693" s="18"/>
      <c r="EI693" s="45"/>
      <c r="EJ693" s="18"/>
      <c r="EK693" s="18"/>
      <c r="EL693" s="18"/>
      <c r="EM693" s="18"/>
      <c r="EN693" s="18"/>
      <c r="EO693" s="18"/>
      <c r="EP693" s="18"/>
      <c r="EQ693" s="18"/>
      <c r="ER693" s="45"/>
      <c r="ES693" s="110"/>
      <c r="ET693" s="110"/>
      <c r="EU693" s="110"/>
      <c r="EV693" s="110"/>
      <c r="EW693" s="192"/>
      <c r="EX693" s="192"/>
      <c r="EY693" s="192"/>
      <c r="EZ693" s="192"/>
      <c r="FA693" s="199"/>
      <c r="FB693" s="18"/>
      <c r="FC693" s="18"/>
      <c r="FD693" s="18"/>
      <c r="FE693" s="18"/>
      <c r="FF693" s="18"/>
      <c r="FG693" s="18"/>
      <c r="FH693" s="18"/>
      <c r="FI693" s="18"/>
      <c r="FJ693" s="34"/>
      <c r="FK693" s="18"/>
      <c r="FL693" s="18"/>
      <c r="FM693" s="18"/>
      <c r="FN693" s="18"/>
      <c r="FO693" s="18"/>
      <c r="FP693" s="18"/>
      <c r="FQ693" s="18"/>
      <c r="FR693" s="18"/>
      <c r="FS693" s="45"/>
      <c r="FT693" s="18"/>
      <c r="FU693" s="18"/>
      <c r="FV693" s="18"/>
      <c r="FW693" s="18"/>
      <c r="FX693" s="18"/>
      <c r="FY693" s="18"/>
      <c r="FZ693" s="18"/>
      <c r="GA693" s="18"/>
      <c r="GB693" s="45"/>
      <c r="GC693" s="110"/>
      <c r="GD693" s="110"/>
      <c r="GE693" s="110"/>
      <c r="GF693" s="110"/>
      <c r="GG693" s="110"/>
      <c r="GH693" s="110"/>
      <c r="GI693" s="110"/>
      <c r="GJ693" s="110"/>
      <c r="GK693" s="110"/>
      <c r="GL693" s="110"/>
      <c r="GM693" s="110"/>
      <c r="GN693" s="110"/>
      <c r="GO693" s="110"/>
      <c r="GP693" s="110"/>
      <c r="GQ693" s="110"/>
      <c r="GR693" s="110"/>
      <c r="GS693" s="110"/>
      <c r="GT693" s="110"/>
      <c r="GU693" s="110"/>
      <c r="GV693" s="110"/>
      <c r="GW693" s="110"/>
      <c r="GX693" s="110"/>
      <c r="GY693" s="45"/>
      <c r="GZ693" s="199"/>
      <c r="HA693" s="110"/>
      <c r="HB693" s="110"/>
      <c r="HC693" s="110"/>
      <c r="HD693" s="34">
        <f t="shared" si="731"/>
        <v>0</v>
      </c>
      <c r="HE693" s="25">
        <f t="shared" si="732"/>
        <v>0</v>
      </c>
      <c r="HF693" s="25">
        <f t="shared" si="733"/>
        <v>0</v>
      </c>
      <c r="HG693" s="25"/>
      <c r="HH693" s="18"/>
      <c r="HI693" s="25">
        <f t="shared" si="734"/>
        <v>0</v>
      </c>
      <c r="HJ693" s="25">
        <f t="shared" si="735"/>
        <v>0</v>
      </c>
      <c r="HK693" s="18"/>
      <c r="HL693" s="24" t="str">
        <f t="shared" si="736"/>
        <v>-</v>
      </c>
      <c r="HM693" s="107"/>
      <c r="HN693" s="85"/>
      <c r="HO693" s="204" t="str">
        <f t="shared" si="696"/>
        <v>---/---</v>
      </c>
      <c r="HP693" s="204" t="str">
        <f t="shared" si="697"/>
        <v>---/---</v>
      </c>
      <c r="HQ693" s="182" t="str">
        <f t="shared" si="698"/>
        <v>---/---</v>
      </c>
      <c r="HR693" s="182" t="str">
        <f t="shared" si="699"/>
        <v>---/---</v>
      </c>
      <c r="HS693" s="182" t="b">
        <f t="shared" si="700"/>
        <v>0</v>
      </c>
      <c r="HT693" s="182" t="str">
        <f t="shared" si="701"/>
        <v>---/---</v>
      </c>
      <c r="HU693" s="182" t="str">
        <f t="shared" si="702"/>
        <v>---/---</v>
      </c>
      <c r="HV693" s="191" t="str">
        <f t="shared" si="703"/>
        <v>---/---</v>
      </c>
      <c r="HW693" s="184" t="str">
        <f t="shared" si="704"/>
        <v>---/---</v>
      </c>
      <c r="HX693" s="191" t="str">
        <f t="shared" si="705"/>
        <v>---/---</v>
      </c>
      <c r="HY693" s="183"/>
      <c r="HZ693" s="182" t="str">
        <f t="shared" si="706"/>
        <v>---/---</v>
      </c>
      <c r="IA693" s="182" t="str">
        <f t="shared" si="707"/>
        <v>---/---</v>
      </c>
      <c r="IB693" s="182" t="str">
        <f t="shared" si="708"/>
        <v>---/---</v>
      </c>
      <c r="IC693" s="182" t="str">
        <f t="shared" si="709"/>
        <v>---/---</v>
      </c>
      <c r="ID693" s="182" t="str">
        <f t="shared" si="710"/>
        <v>---/---</v>
      </c>
      <c r="IE693" s="185" t="str">
        <f t="shared" si="711"/>
        <v>---/---</v>
      </c>
      <c r="IF693" s="135" t="s">
        <v>717</v>
      </c>
      <c r="IG693" s="181">
        <v>1</v>
      </c>
      <c r="IH693" s="85"/>
      <c r="II693" s="85"/>
      <c r="IJ693" s="85"/>
      <c r="IK693" s="85"/>
      <c r="IL693" s="85"/>
      <c r="IM693" s="85"/>
      <c r="IN693" s="85"/>
      <c r="IO693" s="85"/>
      <c r="IP693" s="85"/>
      <c r="IQ693" s="85"/>
      <c r="IR693" s="85"/>
      <c r="IS693" s="85"/>
      <c r="IT693" s="85"/>
      <c r="IU693" s="85"/>
      <c r="IV693" s="85"/>
      <c r="IW693" s="85"/>
      <c r="IX693" s="85"/>
      <c r="IY693" s="85"/>
      <c r="IZ693" s="85"/>
      <c r="JA693" s="85"/>
      <c r="JB693" s="85"/>
      <c r="JC693" s="85"/>
      <c r="JD693" s="85"/>
      <c r="JE693" s="85"/>
      <c r="JF693" s="85"/>
      <c r="JG693" s="85"/>
      <c r="JH693" s="85"/>
      <c r="JI693" s="85"/>
      <c r="JJ693" s="85"/>
      <c r="JK693" s="85"/>
      <c r="JL693" s="85"/>
      <c r="JM693" s="85"/>
      <c r="JN693" s="85"/>
      <c r="JO693" s="85"/>
      <c r="JP693" s="85"/>
      <c r="JQ693" s="85"/>
      <c r="JR693" s="85"/>
      <c r="JS693" s="85"/>
      <c r="JT693" s="85"/>
      <c r="JU693" s="85"/>
      <c r="JV693" s="85"/>
      <c r="JW693" s="85"/>
      <c r="JX693" s="85"/>
      <c r="JY693" s="85"/>
      <c r="JZ693" s="85"/>
      <c r="KA693" s="85"/>
      <c r="KB693" s="85"/>
      <c r="KC693" s="85"/>
    </row>
    <row r="694" spans="1:289" s="57" customFormat="1" ht="28.5" hidden="1" customHeight="1">
      <c r="A694" s="6"/>
      <c r="B694" s="19" t="s">
        <v>156</v>
      </c>
      <c r="C694" s="19" t="s">
        <v>157</v>
      </c>
      <c r="D694" s="5"/>
      <c r="E694" s="5"/>
      <c r="F694" s="5"/>
      <c r="G694" s="5"/>
      <c r="H694" s="5" t="s">
        <v>727</v>
      </c>
      <c r="I694" s="5" t="s">
        <v>736</v>
      </c>
      <c r="J694" s="5"/>
      <c r="K694" s="5"/>
      <c r="L694" s="5"/>
      <c r="M694" s="5"/>
      <c r="N694" s="5"/>
      <c r="O694" s="5"/>
      <c r="P694" s="5"/>
      <c r="Q694" s="5"/>
      <c r="R694" s="5" t="s">
        <v>208</v>
      </c>
      <c r="S694" s="5" t="s">
        <v>366</v>
      </c>
      <c r="T694" s="5" t="s">
        <v>367</v>
      </c>
      <c r="U694" s="5" t="s">
        <v>158</v>
      </c>
      <c r="V694" s="5"/>
      <c r="W694" s="19"/>
      <c r="X694" s="19"/>
      <c r="Y694" s="19"/>
      <c r="Z694" s="19"/>
      <c r="AA694" s="19"/>
      <c r="AB694" s="19"/>
      <c r="AC694" s="19"/>
      <c r="AD694" s="5"/>
      <c r="AE694" s="19">
        <v>4</v>
      </c>
      <c r="AF694" s="19">
        <v>0</v>
      </c>
      <c r="AG694" s="19" t="s">
        <v>165</v>
      </c>
      <c r="AH694" s="19" t="s">
        <v>156</v>
      </c>
      <c r="AI694" s="19" t="s">
        <v>188</v>
      </c>
      <c r="AJ694" s="5"/>
      <c r="AK694" s="5"/>
      <c r="AL694" s="5" t="s">
        <v>125</v>
      </c>
      <c r="AM694" s="5"/>
      <c r="AN694" s="5" t="s">
        <v>198</v>
      </c>
      <c r="AO694" s="5" t="str">
        <f>CONCATENATE("0055-",B694,"-",C694,"-","4",".",AE694,".",AF694,".",AG694,".",AH694,"-",AL694,".",AN694,"-",AI694)</f>
        <v>0055-CPC-GA1-4.4.0.00.CPC-ATH4.V6-0001</v>
      </c>
      <c r="AP694" s="5" t="str">
        <f>CONCATENATE("0055-",B694,"-",C694,"-","4",".",AE694,".",AF694,".",AG694,".",AH694,"-",AL694,"-",AN694,"-",AI694,"_",BD694,"_",U694)</f>
        <v>0055-CPC-GA1-4.4.0.00.CPC-ATH4-V6-0001_-_ER</v>
      </c>
      <c r="AQ694" s="13" t="s">
        <v>197</v>
      </c>
      <c r="AR694" s="13" t="s">
        <v>196</v>
      </c>
      <c r="AS694" s="13"/>
      <c r="AT694" s="13"/>
      <c r="AU694" s="13"/>
      <c r="AV694" s="13"/>
      <c r="AW694" s="13" t="s">
        <v>408</v>
      </c>
      <c r="AX694" s="13" t="s">
        <v>420</v>
      </c>
      <c r="AY694" s="5"/>
      <c r="AZ694" s="5" t="s">
        <v>490</v>
      </c>
      <c r="BA694" s="5" t="s">
        <v>489</v>
      </c>
      <c r="BB694" s="5" t="str">
        <f>IF(FW694&gt;0,"02",IF(FN694&gt;0,"01",IF(FE694&gt;0,"00",IF(EM694&gt;0,"G1",IF(ED694&gt;0,"F1",IF(DU694&gt;0,"E1",IF(DL694&gt;0,"D1",IF(DC694&gt;0,"C1",IF(CT694&gt;0,"B1",IF(BM694&gt;0,"A1","-"))))))))))</f>
        <v>-</v>
      </c>
      <c r="BC694" s="167" t="s">
        <v>675</v>
      </c>
      <c r="BD694" s="5" t="str">
        <f>BB694</f>
        <v>-</v>
      </c>
      <c r="BE694" s="5"/>
      <c r="BF694" s="5"/>
      <c r="BG694" s="12"/>
      <c r="BH694" s="5"/>
      <c r="BI694" s="5"/>
      <c r="BJ694" s="54">
        <f>FB694-(28+15)</f>
        <v>44254</v>
      </c>
      <c r="BK694" s="54">
        <f ca="1">IF(BM694&gt;0,BL694,IF(BJ694&lt;TODAY(),WORKDAY(TODAY(),10),BJ694))</f>
        <v>44294</v>
      </c>
      <c r="BL694" s="54"/>
      <c r="BM694" s="5"/>
      <c r="BN694" s="167"/>
      <c r="BO694" s="167"/>
      <c r="BP694" s="167"/>
      <c r="BQ694" s="167"/>
      <c r="BR694" s="157"/>
      <c r="BS694" s="157"/>
      <c r="BT694" s="157"/>
      <c r="BU694" s="157"/>
      <c r="BV694" s="157"/>
      <c r="BW694" s="147"/>
      <c r="BX694" s="147"/>
      <c r="BY694" s="147"/>
      <c r="BZ694" s="147"/>
      <c r="CA694" s="147"/>
      <c r="CB694" s="125"/>
      <c r="CC694" s="125"/>
      <c r="CD694" s="125"/>
      <c r="CE694" s="125"/>
      <c r="CF694" s="125"/>
      <c r="CG694" s="125"/>
      <c r="CH694" s="125"/>
      <c r="CI694" s="125"/>
      <c r="CJ694" s="125"/>
      <c r="CK694" s="125"/>
      <c r="CL694" s="24">
        <f>WORKDAY(BJ694,20)</f>
        <v>44281</v>
      </c>
      <c r="CM694" s="24" t="str">
        <f>IF(BM694&gt;0,WORKDAY(BK694,10),"-")</f>
        <v>-</v>
      </c>
      <c r="CN694" s="54"/>
      <c r="CO694" s="117"/>
      <c r="CP694" s="34">
        <v>1</v>
      </c>
      <c r="CQ694" s="24">
        <f>WORKDAY(CL694,10)</f>
        <v>44295</v>
      </c>
      <c r="CR694" s="24" t="str">
        <f>IF(CO694&gt;0,WORKDAY(CM694,10),"-")</f>
        <v>-</v>
      </c>
      <c r="CS694" s="54"/>
      <c r="CT694" s="5"/>
      <c r="CU694" s="24" t="str">
        <f>IF(CT694&gt;0,WORKDAY(CQ694,10),"-")</f>
        <v>-</v>
      </c>
      <c r="CV694" s="24" t="str">
        <f>IF(CT694&gt;0,WORKDAY(CR694,10),"-")</f>
        <v>-</v>
      </c>
      <c r="CW694" s="54"/>
      <c r="CX694" s="5"/>
      <c r="CY694" s="34"/>
      <c r="CZ694" s="24" t="str">
        <f>IF(CX694&gt;0,WORKDAY(CU694,10),"-")</f>
        <v>-</v>
      </c>
      <c r="DA694" s="24" t="str">
        <f>IF(CX694&gt;0,WORKDAY(CV694,10),"-")</f>
        <v>-</v>
      </c>
      <c r="DB694" s="24"/>
      <c r="DC694" s="5"/>
      <c r="DD694" s="24" t="str">
        <f>IF(DC694&gt;0,WORKDAY(CZ694,10),"-")</f>
        <v>-</v>
      </c>
      <c r="DE694" s="24" t="str">
        <f>IF(DC694&gt;0,WORKDAY(DA694,10),"-")</f>
        <v>-</v>
      </c>
      <c r="DF694" s="5"/>
      <c r="DG694" s="5"/>
      <c r="DH694" s="54"/>
      <c r="DI694" s="24" t="str">
        <f>IF(DG694&gt;0,WORKDAY(DD694,10),"-")</f>
        <v>-</v>
      </c>
      <c r="DJ694" s="24" t="str">
        <f>IF(DG694&gt;0,WORKDAY(DE694,10),"-")</f>
        <v>-</v>
      </c>
      <c r="DK694" s="5"/>
      <c r="DL694" s="5"/>
      <c r="DM694" s="24" t="str">
        <f>IF(DL694&gt;0,WORKDAY(DI694,10),"-")</f>
        <v>-</v>
      </c>
      <c r="DN694" s="24" t="str">
        <f>IF(DL694&gt;0,WORKDAY(DJ694,10),"-")</f>
        <v>-</v>
      </c>
      <c r="DO694" s="5"/>
      <c r="DP694" s="5"/>
      <c r="DQ694" s="54"/>
      <c r="DR694" s="24" t="str">
        <f>IF(DP694&gt;0,WORKDAY(DM694,10),"-")</f>
        <v>-</v>
      </c>
      <c r="DS694" s="24" t="str">
        <f>IF(DP694&gt;0,WORKDAY(DN694,10),"-")</f>
        <v>-</v>
      </c>
      <c r="DT694" s="5"/>
      <c r="DU694" s="5"/>
      <c r="DV694" s="24" t="str">
        <f>IF(DU694&gt;0,WORKDAY(DR694,10),"-")</f>
        <v>-</v>
      </c>
      <c r="DW694" s="24" t="str">
        <f>IF(DU694&gt;0,WORKDAY(DS694,10),"-")</f>
        <v>-</v>
      </c>
      <c r="DX694" s="5"/>
      <c r="DY694" s="5"/>
      <c r="DZ694" s="54"/>
      <c r="EA694" s="24" t="str">
        <f>IF(DY694&gt;0,WORKDAY(DV694,10),"-")</f>
        <v>-</v>
      </c>
      <c r="EB694" s="24" t="str">
        <f>IF(DY694&gt;0,WORKDAY(DW694,10),"-")</f>
        <v>-</v>
      </c>
      <c r="EC694" s="5"/>
      <c r="ED694" s="5"/>
      <c r="EE694" s="24" t="str">
        <f>IF(ED694&gt;0,WORKDAY(EA694,10),"-")</f>
        <v>-</v>
      </c>
      <c r="EF694" s="24" t="str">
        <f>IF(ED694&gt;0,WORKDAY(EB694,10),"-")</f>
        <v>-</v>
      </c>
      <c r="EG694" s="5"/>
      <c r="EH694" s="5"/>
      <c r="EI694" s="54"/>
      <c r="EJ694" s="24" t="str">
        <f>IF(EH694&gt;0,WORKDAY(EE694,10),"-")</f>
        <v>-</v>
      </c>
      <c r="EK694" s="24" t="str">
        <f>IF(EH694&gt;0,WORKDAY(EF694,10),"-")</f>
        <v>-</v>
      </c>
      <c r="EL694" s="5"/>
      <c r="EM694" s="5"/>
      <c r="EN694" s="24" t="str">
        <f>IF(EM694&gt;0,WORKDAY(EJ694,10),"-")</f>
        <v>-</v>
      </c>
      <c r="EO694" s="24" t="str">
        <f>IF(EM694&gt;0,WORKDAY(EK694,10),"-")</f>
        <v>-</v>
      </c>
      <c r="EP694" s="5"/>
      <c r="EQ694" s="5"/>
      <c r="ER694" s="54"/>
      <c r="ES694" s="54"/>
      <c r="ET694" s="54"/>
      <c r="EU694" s="54"/>
      <c r="EV694" s="54"/>
      <c r="EW694" s="24"/>
      <c r="EX694" s="24"/>
      <c r="EY694" s="167"/>
      <c r="EZ694" s="167"/>
      <c r="FA694" s="193"/>
      <c r="FB694" s="24">
        <v>44297</v>
      </c>
      <c r="FC694" s="24">
        <f ca="1">IF(BK694&gt;0,IF(DC694&gt;0,WORKDAY(DB694,20),IF(CT694&gt;0,WORKDAY(CS694,30),IF(CO694&gt;0,WORKDAY(CN694,40),FB694))),"-")</f>
        <v>44297</v>
      </c>
      <c r="FD694" s="167"/>
      <c r="FE694" s="167"/>
      <c r="FF694" s="24" t="str">
        <f>IF(FE694&gt;0,WORKDAY(FB694,10),"-")</f>
        <v>-</v>
      </c>
      <c r="FG694" s="24" t="str">
        <f>IF(FE694&gt;0,WORKDAY(FC694,10),"-")</f>
        <v>-</v>
      </c>
      <c r="FH694" s="5"/>
      <c r="FI694" s="5"/>
      <c r="FJ694" s="34"/>
      <c r="FK694" s="24"/>
      <c r="FL694" s="24">
        <f>FK694</f>
        <v>0</v>
      </c>
      <c r="FM694" s="5"/>
      <c r="FN694" s="5"/>
      <c r="FO694" s="24" t="str">
        <f>IF(FN694&gt;0,WORKDAY(FK694,10),"-")</f>
        <v>-</v>
      </c>
      <c r="FP694" s="24" t="str">
        <f>IF(FN694&gt;0,WORKDAY(FL694,10),"-")</f>
        <v>-</v>
      </c>
      <c r="FQ694" s="5"/>
      <c r="FR694" s="5"/>
      <c r="FS694" s="54"/>
      <c r="FT694" s="24"/>
      <c r="FU694" s="24">
        <f>FT694</f>
        <v>0</v>
      </c>
      <c r="FV694" s="5"/>
      <c r="FW694" s="5"/>
      <c r="FX694" s="24" t="str">
        <f>IF(FW694&gt;0,WORKDAY(FT694,10),"-")</f>
        <v>-</v>
      </c>
      <c r="FY694" s="24" t="str">
        <f>IF(FW694&gt;0,WORKDAY(FU694,10),"-")</f>
        <v>-</v>
      </c>
      <c r="FZ694" s="5"/>
      <c r="GA694" s="5"/>
      <c r="GB694" s="54"/>
      <c r="GC694" s="54"/>
      <c r="GD694" s="54"/>
      <c r="GE694" s="54"/>
      <c r="GF694" s="54"/>
      <c r="GG694" s="54"/>
      <c r="GH694" s="54"/>
      <c r="GI694" s="54"/>
      <c r="GJ694" s="54"/>
      <c r="GK694" s="54"/>
      <c r="GL694" s="54"/>
      <c r="GM694" s="54"/>
      <c r="GN694" s="54"/>
      <c r="GO694" s="54"/>
      <c r="GP694" s="54"/>
      <c r="GQ694" s="54"/>
      <c r="GR694" s="54"/>
      <c r="GS694" s="54"/>
      <c r="GT694" s="54"/>
      <c r="GU694" s="54"/>
      <c r="GV694" s="54"/>
      <c r="GW694" s="54"/>
      <c r="GX694" s="54"/>
      <c r="GY694" s="54"/>
      <c r="GZ694" s="193"/>
      <c r="HA694" s="54"/>
      <c r="HB694" s="54"/>
      <c r="HC694" s="54"/>
      <c r="HD694" s="34">
        <f t="shared" ca="1" si="731"/>
        <v>1</v>
      </c>
      <c r="HE694" s="25">
        <f t="shared" si="732"/>
        <v>0</v>
      </c>
      <c r="HF694" s="25">
        <f t="shared" ca="1" si="733"/>
        <v>1.5197568389057751E-3</v>
      </c>
      <c r="HG694" s="25"/>
      <c r="HH694" s="25"/>
      <c r="HI694" s="25">
        <f t="shared" si="734"/>
        <v>0</v>
      </c>
      <c r="HJ694" s="25">
        <f t="shared" ca="1" si="735"/>
        <v>6.8493150684931503E-3</v>
      </c>
      <c r="HK694" s="5"/>
      <c r="HL694" s="24" t="str">
        <f t="shared" ca="1" si="736"/>
        <v>-</v>
      </c>
      <c r="HM694" s="107" t="s">
        <v>667</v>
      </c>
      <c r="HN694" s="85"/>
      <c r="HO694" s="204" t="str">
        <f t="shared" si="696"/>
        <v>не выгружено A1</v>
      </c>
      <c r="HP694" s="204" t="str">
        <f t="shared" si="697"/>
        <v>не выгружено 00</v>
      </c>
      <c r="HQ694" s="182" t="str">
        <f t="shared" si="698"/>
        <v>не выгружено A1</v>
      </c>
      <c r="HR694" s="182" t="str">
        <f t="shared" si="699"/>
        <v>не выгружено A1</v>
      </c>
      <c r="HS694" s="182" t="b">
        <f t="shared" si="700"/>
        <v>0</v>
      </c>
      <c r="HT694" s="182" t="str">
        <f t="shared" si="701"/>
        <v>не выгружено A1</v>
      </c>
      <c r="HU694" s="182" t="str">
        <f t="shared" si="702"/>
        <v>не выгружено A1</v>
      </c>
      <c r="HV694" s="191" t="str">
        <f t="shared" si="703"/>
        <v>не выгружено A1</v>
      </c>
      <c r="HW694" s="184" t="str">
        <f t="shared" si="704"/>
        <v>не выгружено A1</v>
      </c>
      <c r="HX694" s="191" t="str">
        <f t="shared" si="705"/>
        <v>не выгружено A1</v>
      </c>
      <c r="HY694" s="183"/>
      <c r="HZ694" s="182" t="str">
        <f t="shared" si="706"/>
        <v>не выгружено</v>
      </c>
      <c r="IA694" s="182" t="str">
        <f t="shared" si="707"/>
        <v>A1</v>
      </c>
      <c r="IB694" s="182" t="str">
        <f t="shared" si="708"/>
        <v>не выгружено</v>
      </c>
      <c r="IC694" s="182" t="str">
        <f t="shared" si="709"/>
        <v>A1</v>
      </c>
      <c r="ID694" s="182" t="str">
        <f t="shared" si="710"/>
        <v>A1</v>
      </c>
      <c r="IE694" s="185" t="str">
        <f t="shared" si="711"/>
        <v>выгрузить A1</v>
      </c>
      <c r="IF694" s="135" t="s">
        <v>705</v>
      </c>
      <c r="IG694" s="181">
        <v>1</v>
      </c>
      <c r="IH694" s="85"/>
      <c r="II694" s="85"/>
      <c r="IJ694" s="85"/>
      <c r="IK694" s="85"/>
      <c r="IL694" s="85"/>
      <c r="IM694" s="85"/>
      <c r="IN694" s="85"/>
      <c r="IO694" s="85"/>
      <c r="IP694" s="85"/>
      <c r="IQ694" s="85"/>
      <c r="IR694" s="85"/>
      <c r="IS694" s="85"/>
      <c r="IT694" s="85"/>
      <c r="IU694" s="85"/>
      <c r="IV694" s="85"/>
      <c r="IW694" s="85"/>
      <c r="IX694" s="85"/>
      <c r="IY694" s="85"/>
      <c r="IZ694" s="85"/>
      <c r="JA694" s="85"/>
      <c r="JB694" s="85"/>
      <c r="JC694" s="85"/>
      <c r="JD694" s="85"/>
      <c r="JE694" s="85"/>
      <c r="JF694" s="85"/>
      <c r="JG694" s="85"/>
      <c r="JH694" s="85"/>
      <c r="JI694" s="85"/>
      <c r="JJ694" s="85"/>
      <c r="JK694" s="85"/>
      <c r="JL694" s="85"/>
      <c r="JM694" s="85"/>
      <c r="JN694" s="85"/>
      <c r="JO694" s="85"/>
      <c r="JP694" s="85"/>
      <c r="JQ694" s="85"/>
      <c r="JR694" s="85"/>
      <c r="JS694" s="85"/>
      <c r="JT694" s="85"/>
      <c r="JU694" s="85"/>
      <c r="JV694" s="85"/>
      <c r="JW694" s="85"/>
      <c r="JX694" s="85"/>
      <c r="JY694" s="85"/>
      <c r="JZ694" s="85"/>
      <c r="KA694" s="85"/>
      <c r="KB694" s="85"/>
      <c r="KC694" s="85"/>
    </row>
    <row r="695" spans="1:289" s="57" customFormat="1" ht="28.5" hidden="1" customHeight="1">
      <c r="A695" s="6"/>
      <c r="B695" s="19" t="s">
        <v>156</v>
      </c>
      <c r="C695" s="19" t="s">
        <v>157</v>
      </c>
      <c r="D695" s="5"/>
      <c r="E695" s="5"/>
      <c r="F695" s="5"/>
      <c r="G695" s="5"/>
      <c r="H695" s="5" t="s">
        <v>727</v>
      </c>
      <c r="I695" s="5" t="s">
        <v>736</v>
      </c>
      <c r="J695" s="5"/>
      <c r="K695" s="5"/>
      <c r="L695" s="5"/>
      <c r="M695" s="5"/>
      <c r="N695" s="5"/>
      <c r="O695" s="5"/>
      <c r="P695" s="5"/>
      <c r="Q695" s="5"/>
      <c r="R695" s="5" t="s">
        <v>208</v>
      </c>
      <c r="S695" s="5" t="s">
        <v>366</v>
      </c>
      <c r="T695" s="5" t="s">
        <v>367</v>
      </c>
      <c r="U695" s="5" t="s">
        <v>158</v>
      </c>
      <c r="V695" s="5"/>
      <c r="W695" s="19"/>
      <c r="X695" s="19"/>
      <c r="Y695" s="19"/>
      <c r="Z695" s="19"/>
      <c r="AA695" s="19"/>
      <c r="AB695" s="19"/>
      <c r="AC695" s="19"/>
      <c r="AD695" s="5"/>
      <c r="AE695" s="19">
        <v>4</v>
      </c>
      <c r="AF695" s="19">
        <v>0</v>
      </c>
      <c r="AG695" s="19" t="s">
        <v>165</v>
      </c>
      <c r="AH695" s="19" t="s">
        <v>156</v>
      </c>
      <c r="AI695" s="19" t="s">
        <v>188</v>
      </c>
      <c r="AJ695" s="5"/>
      <c r="AK695" s="5"/>
      <c r="AL695" s="5" t="s">
        <v>125</v>
      </c>
      <c r="AM695" s="5"/>
      <c r="AN695" s="5" t="s">
        <v>199</v>
      </c>
      <c r="AO695" s="5" t="str">
        <f>CONCATENATE("0055-",B695,"-",C695,"-","4",".",AE695,".",AF695,".",AG695,".",AH695,"-",AL695,".",AN695,"-",AI695)</f>
        <v>0055-CPC-GA1-4.4.0.00.CPC-ATH4.V8-0001</v>
      </c>
      <c r="AP695" s="5" t="str">
        <f>CONCATENATE("0055-",B695,"-",C695,"-","4",".",AE695,".",AF695,".",AG695,".",AH695,"-",AL695,"-",AN695,"-",AI695,"_",BD695,"_",U695)</f>
        <v>0055-CPC-GA1-4.4.0.00.CPC-ATH4-V8-0001_-_ER</v>
      </c>
      <c r="AQ695" s="13" t="s">
        <v>211</v>
      </c>
      <c r="AR695" s="13" t="s">
        <v>212</v>
      </c>
      <c r="AS695" s="13"/>
      <c r="AT695" s="13"/>
      <c r="AU695" s="13"/>
      <c r="AV695" s="13"/>
      <c r="AW695" s="13" t="s">
        <v>409</v>
      </c>
      <c r="AX695" s="13" t="s">
        <v>421</v>
      </c>
      <c r="AY695" s="5"/>
      <c r="AZ695" s="5" t="s">
        <v>490</v>
      </c>
      <c r="BA695" s="5" t="s">
        <v>489</v>
      </c>
      <c r="BB695" s="5" t="str">
        <f>IF(FW695&gt;0,"02",IF(FN695&gt;0,"01",IF(FE695&gt;0,"00",IF(EM695&gt;0,"G1",IF(ED695&gt;0,"F1",IF(DU695&gt;0,"E1",IF(DL695&gt;0,"D1",IF(DC695&gt;0,"C1",IF(CT695&gt;0,"B1",IF(BM695&gt;0,"A1","-"))))))))))</f>
        <v>-</v>
      </c>
      <c r="BC695" s="167" t="s">
        <v>675</v>
      </c>
      <c r="BD695" s="5" t="str">
        <f>BB695</f>
        <v>-</v>
      </c>
      <c r="BE695" s="5"/>
      <c r="BF695" s="5"/>
      <c r="BG695" s="12"/>
      <c r="BH695" s="5"/>
      <c r="BI695" s="5"/>
      <c r="BJ695" s="54">
        <f>FB695-(28+15)</f>
        <v>44254</v>
      </c>
      <c r="BK695" s="54">
        <f ca="1">IF(BM695&gt;0,BL695,IF(BJ695&lt;TODAY(),WORKDAY(TODAY(),10),BJ695))</f>
        <v>44294</v>
      </c>
      <c r="BL695" s="54"/>
      <c r="BM695" s="5"/>
      <c r="BN695" s="167"/>
      <c r="BO695" s="167"/>
      <c r="BP695" s="167"/>
      <c r="BQ695" s="167"/>
      <c r="BR695" s="157"/>
      <c r="BS695" s="157"/>
      <c r="BT695" s="157"/>
      <c r="BU695" s="157"/>
      <c r="BV695" s="157"/>
      <c r="BW695" s="147"/>
      <c r="BX695" s="147"/>
      <c r="BY695" s="147"/>
      <c r="BZ695" s="147"/>
      <c r="CA695" s="147"/>
      <c r="CB695" s="125"/>
      <c r="CC695" s="125"/>
      <c r="CD695" s="125"/>
      <c r="CE695" s="125"/>
      <c r="CF695" s="125"/>
      <c r="CG695" s="125"/>
      <c r="CH695" s="125"/>
      <c r="CI695" s="125"/>
      <c r="CJ695" s="125"/>
      <c r="CK695" s="125"/>
      <c r="CL695" s="24">
        <f>WORKDAY(BJ695,20)</f>
        <v>44281</v>
      </c>
      <c r="CM695" s="24" t="str">
        <f>IF(BM695&gt;0,WORKDAY(BK695,10),"-")</f>
        <v>-</v>
      </c>
      <c r="CN695" s="54"/>
      <c r="CO695" s="117"/>
      <c r="CP695" s="34">
        <v>1</v>
      </c>
      <c r="CQ695" s="24">
        <f>WORKDAY(CL695,10)</f>
        <v>44295</v>
      </c>
      <c r="CR695" s="24" t="str">
        <f>IF(CO695&gt;0,WORKDAY(CM695,10),"-")</f>
        <v>-</v>
      </c>
      <c r="CS695" s="54"/>
      <c r="CT695" s="5"/>
      <c r="CU695" s="24" t="str">
        <f>IF(CT695&gt;0,WORKDAY(CQ695,10),"-")</f>
        <v>-</v>
      </c>
      <c r="CV695" s="24" t="str">
        <f>IF(CT695&gt;0,WORKDAY(CR695,10),"-")</f>
        <v>-</v>
      </c>
      <c r="CW695" s="54"/>
      <c r="CX695" s="5"/>
      <c r="CY695" s="34"/>
      <c r="CZ695" s="24" t="str">
        <f>IF(CX695&gt;0,WORKDAY(CU695,10),"-")</f>
        <v>-</v>
      </c>
      <c r="DA695" s="24" t="str">
        <f>IF(CX695&gt;0,WORKDAY(CV695,10),"-")</f>
        <v>-</v>
      </c>
      <c r="DB695" s="24"/>
      <c r="DC695" s="5"/>
      <c r="DD695" s="24" t="str">
        <f>IF(DC695&gt;0,WORKDAY(CZ695,10),"-")</f>
        <v>-</v>
      </c>
      <c r="DE695" s="24" t="str">
        <f>IF(DC695&gt;0,WORKDAY(DA695,10),"-")</f>
        <v>-</v>
      </c>
      <c r="DF695" s="5"/>
      <c r="DG695" s="5"/>
      <c r="DH695" s="34"/>
      <c r="DI695" s="24" t="str">
        <f>IF(DG695&gt;0,WORKDAY(DD695,10),"-")</f>
        <v>-</v>
      </c>
      <c r="DJ695" s="24" t="str">
        <f>IF(DG695&gt;0,WORKDAY(DE695,10),"-")</f>
        <v>-</v>
      </c>
      <c r="DK695" s="5"/>
      <c r="DL695" s="5"/>
      <c r="DM695" s="24" t="str">
        <f>IF(DL695&gt;0,WORKDAY(DI695,10),"-")</f>
        <v>-</v>
      </c>
      <c r="DN695" s="24" t="str">
        <f>IF(DL695&gt;0,WORKDAY(DJ695,10),"-")</f>
        <v>-</v>
      </c>
      <c r="DO695" s="5"/>
      <c r="DP695" s="5"/>
      <c r="DQ695" s="54"/>
      <c r="DR695" s="24" t="str">
        <f>IF(DP695&gt;0,WORKDAY(DM695,10),"-")</f>
        <v>-</v>
      </c>
      <c r="DS695" s="24" t="str">
        <f>IF(DP695&gt;0,WORKDAY(DN695,10),"-")</f>
        <v>-</v>
      </c>
      <c r="DT695" s="5"/>
      <c r="DU695" s="5"/>
      <c r="DV695" s="24" t="str">
        <f>IF(DU695&gt;0,WORKDAY(DR695,10),"-")</f>
        <v>-</v>
      </c>
      <c r="DW695" s="24" t="str">
        <f>IF(DU695&gt;0,WORKDAY(DS695,10),"-")</f>
        <v>-</v>
      </c>
      <c r="DX695" s="5"/>
      <c r="DY695" s="5"/>
      <c r="DZ695" s="54"/>
      <c r="EA695" s="24" t="str">
        <f>IF(DY695&gt;0,WORKDAY(DV695,10),"-")</f>
        <v>-</v>
      </c>
      <c r="EB695" s="24" t="str">
        <f>IF(DY695&gt;0,WORKDAY(DW695,10),"-")</f>
        <v>-</v>
      </c>
      <c r="EC695" s="5"/>
      <c r="ED695" s="5"/>
      <c r="EE695" s="24" t="str">
        <f>IF(ED695&gt;0,WORKDAY(EA695,10),"-")</f>
        <v>-</v>
      </c>
      <c r="EF695" s="24" t="str">
        <f>IF(ED695&gt;0,WORKDAY(EB695,10),"-")</f>
        <v>-</v>
      </c>
      <c r="EG695" s="5"/>
      <c r="EH695" s="5"/>
      <c r="EI695" s="54"/>
      <c r="EJ695" s="24" t="str">
        <f>IF(EH695&gt;0,WORKDAY(EE695,10),"-")</f>
        <v>-</v>
      </c>
      <c r="EK695" s="24" t="str">
        <f>IF(EH695&gt;0,WORKDAY(EF695,10),"-")</f>
        <v>-</v>
      </c>
      <c r="EL695" s="5"/>
      <c r="EM695" s="5"/>
      <c r="EN695" s="24" t="str">
        <f>IF(EM695&gt;0,WORKDAY(EJ695,10),"-")</f>
        <v>-</v>
      </c>
      <c r="EO695" s="24" t="str">
        <f>IF(EM695&gt;0,WORKDAY(EK695,10),"-")</f>
        <v>-</v>
      </c>
      <c r="EP695" s="5"/>
      <c r="EQ695" s="5"/>
      <c r="ER695" s="54"/>
      <c r="ES695" s="54"/>
      <c r="ET695" s="54"/>
      <c r="EU695" s="54"/>
      <c r="EV695" s="54"/>
      <c r="EW695" s="24"/>
      <c r="EX695" s="24"/>
      <c r="EY695" s="167"/>
      <c r="EZ695" s="167"/>
      <c r="FA695" s="193"/>
      <c r="FB695" s="24">
        <v>44297</v>
      </c>
      <c r="FC695" s="24">
        <f ca="1">IF(BK695&gt;0,IF(DC695&gt;0,WORKDAY(DB695,20),IF(CT695&gt;0,WORKDAY(CS695,30),IF(CO695&gt;0,WORKDAY(CN695,40),FB695))),"-")</f>
        <v>44297</v>
      </c>
      <c r="FD695" s="167"/>
      <c r="FE695" s="167"/>
      <c r="FF695" s="24" t="str">
        <f>IF(FE695&gt;0,WORKDAY(FB695,10),"-")</f>
        <v>-</v>
      </c>
      <c r="FG695" s="24" t="str">
        <f>IF(FE695&gt;0,WORKDAY(FC695,10),"-")</f>
        <v>-</v>
      </c>
      <c r="FH695" s="5"/>
      <c r="FI695" s="5"/>
      <c r="FJ695" s="34"/>
      <c r="FK695" s="24"/>
      <c r="FL695" s="24">
        <f>FK695</f>
        <v>0</v>
      </c>
      <c r="FM695" s="5"/>
      <c r="FN695" s="5"/>
      <c r="FO695" s="24" t="str">
        <f>IF(FN695&gt;0,WORKDAY(FK695,10),"-")</f>
        <v>-</v>
      </c>
      <c r="FP695" s="24" t="str">
        <f>IF(FN695&gt;0,WORKDAY(FL695,10),"-")</f>
        <v>-</v>
      </c>
      <c r="FQ695" s="5"/>
      <c r="FR695" s="5"/>
      <c r="FS695" s="54"/>
      <c r="FT695" s="24"/>
      <c r="FU695" s="24">
        <f>FT695</f>
        <v>0</v>
      </c>
      <c r="FV695" s="5"/>
      <c r="FW695" s="5"/>
      <c r="FX695" s="24" t="str">
        <f>IF(FW695&gt;0,WORKDAY(FT695,10),"-")</f>
        <v>-</v>
      </c>
      <c r="FY695" s="24" t="str">
        <f>IF(FW695&gt;0,WORKDAY(FU695,10),"-")</f>
        <v>-</v>
      </c>
      <c r="FZ695" s="5"/>
      <c r="GA695" s="5"/>
      <c r="GB695" s="54"/>
      <c r="GC695" s="54"/>
      <c r="GD695" s="54"/>
      <c r="GE695" s="54"/>
      <c r="GF695" s="54"/>
      <c r="GG695" s="54"/>
      <c r="GH695" s="54"/>
      <c r="GI695" s="54"/>
      <c r="GJ695" s="54"/>
      <c r="GK695" s="54"/>
      <c r="GL695" s="54"/>
      <c r="GM695" s="54"/>
      <c r="GN695" s="54"/>
      <c r="GO695" s="54"/>
      <c r="GP695" s="54"/>
      <c r="GQ695" s="54"/>
      <c r="GR695" s="54"/>
      <c r="GS695" s="54"/>
      <c r="GT695" s="54"/>
      <c r="GU695" s="54"/>
      <c r="GV695" s="54"/>
      <c r="GW695" s="54"/>
      <c r="GX695" s="54"/>
      <c r="GY695" s="54"/>
      <c r="GZ695" s="193"/>
      <c r="HA695" s="54"/>
      <c r="HB695" s="54"/>
      <c r="HC695" s="54"/>
      <c r="HD695" s="34">
        <f t="shared" ca="1" si="731"/>
        <v>1</v>
      </c>
      <c r="HE695" s="25">
        <f t="shared" si="732"/>
        <v>0</v>
      </c>
      <c r="HF695" s="25">
        <f t="shared" ca="1" si="733"/>
        <v>1.5197568389057751E-3</v>
      </c>
      <c r="HG695" s="25"/>
      <c r="HH695" s="25"/>
      <c r="HI695" s="25">
        <f t="shared" si="734"/>
        <v>0</v>
      </c>
      <c r="HJ695" s="25">
        <f t="shared" ca="1" si="735"/>
        <v>6.8493150684931503E-3</v>
      </c>
      <c r="HK695" s="5"/>
      <c r="HL695" s="24" t="str">
        <f t="shared" ca="1" si="736"/>
        <v>-</v>
      </c>
      <c r="HM695" s="107" t="s">
        <v>667</v>
      </c>
      <c r="HN695" s="85"/>
      <c r="HO695" s="204" t="str">
        <f t="shared" si="696"/>
        <v>не выгружено A1</v>
      </c>
      <c r="HP695" s="204" t="str">
        <f t="shared" si="697"/>
        <v>не выгружено 00</v>
      </c>
      <c r="HQ695" s="182" t="str">
        <f t="shared" si="698"/>
        <v>не выгружено A1</v>
      </c>
      <c r="HR695" s="182" t="str">
        <f t="shared" si="699"/>
        <v>не выгружено A1</v>
      </c>
      <c r="HS695" s="182" t="b">
        <f t="shared" si="700"/>
        <v>0</v>
      </c>
      <c r="HT695" s="182" t="str">
        <f t="shared" si="701"/>
        <v>не выгружено A1</v>
      </c>
      <c r="HU695" s="182" t="str">
        <f t="shared" si="702"/>
        <v>не выгружено A1</v>
      </c>
      <c r="HV695" s="191" t="str">
        <f t="shared" si="703"/>
        <v>не выгружено A1</v>
      </c>
      <c r="HW695" s="184" t="str">
        <f t="shared" si="704"/>
        <v>не выгружено A1</v>
      </c>
      <c r="HX695" s="191" t="str">
        <f t="shared" si="705"/>
        <v>не выгружено A1</v>
      </c>
      <c r="HY695" s="183"/>
      <c r="HZ695" s="182" t="str">
        <f t="shared" si="706"/>
        <v>не выгружено</v>
      </c>
      <c r="IA695" s="182" t="str">
        <f t="shared" si="707"/>
        <v>A1</v>
      </c>
      <c r="IB695" s="182" t="str">
        <f t="shared" si="708"/>
        <v>не выгружено</v>
      </c>
      <c r="IC695" s="182" t="str">
        <f t="shared" si="709"/>
        <v>A1</v>
      </c>
      <c r="ID695" s="182" t="str">
        <f t="shared" si="710"/>
        <v>A1</v>
      </c>
      <c r="IE695" s="185" t="str">
        <f t="shared" si="711"/>
        <v>выгрузить A1</v>
      </c>
      <c r="IF695" s="135" t="s">
        <v>705</v>
      </c>
      <c r="IG695" s="181">
        <v>1</v>
      </c>
      <c r="IH695" s="85"/>
      <c r="II695" s="85"/>
      <c r="IJ695" s="85"/>
      <c r="IK695" s="85"/>
      <c r="IL695" s="85"/>
      <c r="IM695" s="85"/>
      <c r="IN695" s="85"/>
      <c r="IO695" s="85"/>
      <c r="IP695" s="85"/>
      <c r="IQ695" s="85"/>
      <c r="IR695" s="85"/>
      <c r="IS695" s="85"/>
      <c r="IT695" s="85"/>
      <c r="IU695" s="85"/>
      <c r="IV695" s="85"/>
      <c r="IW695" s="85"/>
      <c r="IX695" s="85"/>
      <c r="IY695" s="85"/>
      <c r="IZ695" s="85"/>
      <c r="JA695" s="85"/>
      <c r="JB695" s="85"/>
      <c r="JC695" s="85"/>
      <c r="JD695" s="85"/>
      <c r="JE695" s="85"/>
      <c r="JF695" s="85"/>
      <c r="JG695" s="85"/>
      <c r="JH695" s="85"/>
      <c r="JI695" s="85"/>
      <c r="JJ695" s="85"/>
      <c r="JK695" s="85"/>
      <c r="JL695" s="85"/>
      <c r="JM695" s="85"/>
      <c r="JN695" s="85"/>
      <c r="JO695" s="85"/>
      <c r="JP695" s="85"/>
      <c r="JQ695" s="85"/>
      <c r="JR695" s="85"/>
      <c r="JS695" s="85"/>
      <c r="JT695" s="85"/>
      <c r="JU695" s="85"/>
      <c r="JV695" s="85"/>
      <c r="JW695" s="85"/>
      <c r="JX695" s="85"/>
      <c r="JY695" s="85"/>
      <c r="JZ695" s="85"/>
      <c r="KA695" s="85"/>
      <c r="KB695" s="85"/>
      <c r="KC695" s="85"/>
    </row>
    <row r="696" spans="1:289" s="57" customFormat="1" ht="28.5" hidden="1" customHeight="1">
      <c r="A696" s="6"/>
      <c r="B696" s="19" t="s">
        <v>156</v>
      </c>
      <c r="C696" s="19" t="s">
        <v>157</v>
      </c>
      <c r="D696" s="5"/>
      <c r="E696" s="5"/>
      <c r="F696" s="5"/>
      <c r="G696" s="5"/>
      <c r="H696" s="5" t="s">
        <v>727</v>
      </c>
      <c r="I696" s="5" t="s">
        <v>736</v>
      </c>
      <c r="J696" s="5"/>
      <c r="K696" s="5"/>
      <c r="L696" s="5"/>
      <c r="M696" s="5"/>
      <c r="N696" s="5"/>
      <c r="O696" s="5"/>
      <c r="P696" s="5"/>
      <c r="Q696" s="5"/>
      <c r="R696" s="5" t="s">
        <v>206</v>
      </c>
      <c r="S696" s="5" t="s">
        <v>360</v>
      </c>
      <c r="T696" s="5" t="s">
        <v>361</v>
      </c>
      <c r="U696" s="5" t="s">
        <v>158</v>
      </c>
      <c r="V696" s="5"/>
      <c r="W696" s="19"/>
      <c r="X696" s="19"/>
      <c r="Y696" s="19"/>
      <c r="Z696" s="19"/>
      <c r="AA696" s="19"/>
      <c r="AB696" s="19"/>
      <c r="AC696" s="19"/>
      <c r="AD696" s="5"/>
      <c r="AE696" s="19">
        <v>4</v>
      </c>
      <c r="AF696" s="19">
        <v>0</v>
      </c>
      <c r="AG696" s="19" t="s">
        <v>165</v>
      </c>
      <c r="AH696" s="19" t="s">
        <v>156</v>
      </c>
      <c r="AI696" s="19" t="s">
        <v>188</v>
      </c>
      <c r="AJ696" s="5"/>
      <c r="AK696" s="5"/>
      <c r="AL696" s="5" t="s">
        <v>120</v>
      </c>
      <c r="AM696" s="5"/>
      <c r="AN696" s="5" t="s">
        <v>174</v>
      </c>
      <c r="AO696" s="5" t="str">
        <f>CONCATENATE("0055-",B696,"-",C696,"-","4",".",AE696,".",AF696,".",AG696,".",AH696,"-",AL696,".",AN696,"-",AI696)</f>
        <v>0055-CPC-GA1-4.4.0.00.CPC-ATH1.CW-0001</v>
      </c>
      <c r="AP696" s="5" t="str">
        <f>CONCATENATE("0055-",B696,"-",C696,"-","4",".",AE696,".",AF696,".",AG696,".",AH696,"-",AL696,"-",AN696,"-",AI696,"_",BD696,"_",U696)</f>
        <v>0055-CPC-GA1-4.4.0.00.CPC-ATH1-CW-0001_A1_ER</v>
      </c>
      <c r="AQ696" s="13" t="s">
        <v>57</v>
      </c>
      <c r="AR696" s="13" t="s">
        <v>58</v>
      </c>
      <c r="AS696" s="13"/>
      <c r="AT696" s="13"/>
      <c r="AU696" s="13"/>
      <c r="AV696" s="13"/>
      <c r="AW696" s="13" t="s">
        <v>441</v>
      </c>
      <c r="AX696" s="13" t="s">
        <v>422</v>
      </c>
      <c r="AY696" s="5"/>
      <c r="AZ696" s="5" t="s">
        <v>490</v>
      </c>
      <c r="BA696" s="5" t="s">
        <v>489</v>
      </c>
      <c r="BB696" s="5" t="str">
        <f>IF(FW696&gt;0,"02",IF(FN696&gt;0,"01",IF(FE696&gt;0,"00",IF(EM696&gt;0,"G1",IF(ED696&gt;0,"F1",IF(DU696&gt;0,"E1",IF(DL696&gt;0,"D1",IF(DC696&gt;0,"C1",IF(CT696&gt;0,"B1",IF(BM696&gt;0,"A1","-"))))))))))</f>
        <v>A1</v>
      </c>
      <c r="BC696" s="167" t="str">
        <f t="shared" ref="BC696" si="738">IF(OR(BB696="A1",BB696="B1",BB696="C1",BB696="D1",BB696="E1",BB696="F1",BB696="G1",BB696="H1"),"IFR",IF(OR(BB696="00",BB696="01",BB696="02",BB696="03",BB696="04",BB696="05"),"IFU","-"))</f>
        <v>IFR</v>
      </c>
      <c r="BD696" s="5" t="str">
        <f t="shared" ref="BD696" si="739">BB696</f>
        <v>A1</v>
      </c>
      <c r="BE696" s="5"/>
      <c r="BF696" s="5"/>
      <c r="BG696" s="12"/>
      <c r="BH696" s="5"/>
      <c r="BI696" s="5"/>
      <c r="BJ696" s="54">
        <f>FB696-(28+15)</f>
        <v>44243</v>
      </c>
      <c r="BK696" s="54">
        <f ca="1">IF(BM696&gt;0,BL696,IF(BJ696&lt;TODAY(),WORKDAY(TODAY(),10),BJ696))</f>
        <v>44268</v>
      </c>
      <c r="BL696" s="54">
        <v>44268</v>
      </c>
      <c r="BM696" s="5" t="s">
        <v>796</v>
      </c>
      <c r="BN696" s="167"/>
      <c r="BO696" s="167"/>
      <c r="BP696" s="167"/>
      <c r="BQ696" s="167"/>
      <c r="BR696" s="157"/>
      <c r="BS696" s="157"/>
      <c r="BT696" s="157"/>
      <c r="BU696" s="157"/>
      <c r="BV696" s="157"/>
      <c r="BW696" s="147"/>
      <c r="BX696" s="147"/>
      <c r="BY696" s="147"/>
      <c r="BZ696" s="147"/>
      <c r="CA696" s="147"/>
      <c r="CB696" s="125"/>
      <c r="CC696" s="125"/>
      <c r="CD696" s="125"/>
      <c r="CE696" s="125"/>
      <c r="CF696" s="125"/>
      <c r="CG696" s="125"/>
      <c r="CH696" s="125"/>
      <c r="CI696" s="125"/>
      <c r="CJ696" s="125"/>
      <c r="CK696" s="125"/>
      <c r="CL696" s="24">
        <f>WORKDAY(BJ696,20)</f>
        <v>44271</v>
      </c>
      <c r="CM696" s="24">
        <f ca="1">IF(BM696&gt;0,WORKDAY(BK696,10),"-")</f>
        <v>44281</v>
      </c>
      <c r="CN696" s="54"/>
      <c r="CO696" s="117"/>
      <c r="CP696" s="34">
        <v>1</v>
      </c>
      <c r="CQ696" s="24">
        <f>WORKDAY(CL696,10)</f>
        <v>44285</v>
      </c>
      <c r="CR696" s="24" t="str">
        <f>IF(CO696&gt;0,WORKDAY(CM696,10),"-")</f>
        <v>-</v>
      </c>
      <c r="CS696" s="54"/>
      <c r="CT696" s="5"/>
      <c r="CU696" s="24" t="str">
        <f>IF(CT696&gt;0,WORKDAY(CQ696,10),"-")</f>
        <v>-</v>
      </c>
      <c r="CV696" s="24" t="str">
        <f>IF(CT696&gt;0,WORKDAY(CR696,10),"-")</f>
        <v>-</v>
      </c>
      <c r="CW696" s="54"/>
      <c r="CX696" s="5"/>
      <c r="CY696" s="34"/>
      <c r="CZ696" s="24" t="str">
        <f>IF(CX696&gt;0,WORKDAY(CU696,10),"-")</f>
        <v>-</v>
      </c>
      <c r="DA696" s="24" t="str">
        <f>IF(CX696&gt;0,WORKDAY(CV696,10),"-")</f>
        <v>-</v>
      </c>
      <c r="DB696" s="24"/>
      <c r="DC696" s="5"/>
      <c r="DD696" s="24" t="str">
        <f>IF(DC696&gt;0,WORKDAY(CZ696,10),"-")</f>
        <v>-</v>
      </c>
      <c r="DE696" s="24" t="str">
        <f>IF(DC696&gt;0,WORKDAY(DA696,10),"-")</f>
        <v>-</v>
      </c>
      <c r="DF696" s="5"/>
      <c r="DG696" s="5"/>
      <c r="DH696" s="54"/>
      <c r="DI696" s="24" t="str">
        <f>IF(DG696&gt;0,WORKDAY(DD696,10),"-")</f>
        <v>-</v>
      </c>
      <c r="DJ696" s="24" t="str">
        <f>IF(DG696&gt;0,WORKDAY(DE696,10),"-")</f>
        <v>-</v>
      </c>
      <c r="DK696" s="5"/>
      <c r="DL696" s="5"/>
      <c r="DM696" s="24" t="str">
        <f>IF(DL696&gt;0,WORKDAY(DI696,10),"-")</f>
        <v>-</v>
      </c>
      <c r="DN696" s="24" t="str">
        <f>IF(DL696&gt;0,WORKDAY(DJ696,10),"-")</f>
        <v>-</v>
      </c>
      <c r="DO696" s="5"/>
      <c r="DP696" s="5"/>
      <c r="DQ696" s="54"/>
      <c r="DR696" s="24" t="str">
        <f>IF(DP696&gt;0,WORKDAY(DM696,10),"-")</f>
        <v>-</v>
      </c>
      <c r="DS696" s="24" t="str">
        <f>IF(DP696&gt;0,WORKDAY(DN696,10),"-")</f>
        <v>-</v>
      </c>
      <c r="DT696" s="5"/>
      <c r="DU696" s="5"/>
      <c r="DV696" s="24" t="str">
        <f>IF(DU696&gt;0,WORKDAY(DR696,10),"-")</f>
        <v>-</v>
      </c>
      <c r="DW696" s="24" t="str">
        <f>IF(DU696&gt;0,WORKDAY(DS696,10),"-")</f>
        <v>-</v>
      </c>
      <c r="DX696" s="5"/>
      <c r="DY696" s="5"/>
      <c r="DZ696" s="54"/>
      <c r="EA696" s="24" t="str">
        <f>IF(DY696&gt;0,WORKDAY(DV696,10),"-")</f>
        <v>-</v>
      </c>
      <c r="EB696" s="24" t="str">
        <f>IF(DY696&gt;0,WORKDAY(DW696,10),"-")</f>
        <v>-</v>
      </c>
      <c r="EC696" s="5"/>
      <c r="ED696" s="5"/>
      <c r="EE696" s="24" t="str">
        <f>IF(ED696&gt;0,WORKDAY(EA696,10),"-")</f>
        <v>-</v>
      </c>
      <c r="EF696" s="24" t="str">
        <f>IF(ED696&gt;0,WORKDAY(EB696,10),"-")</f>
        <v>-</v>
      </c>
      <c r="EG696" s="5"/>
      <c r="EH696" s="5"/>
      <c r="EI696" s="54"/>
      <c r="EJ696" s="24" t="str">
        <f>IF(EH696&gt;0,WORKDAY(EE696,10),"-")</f>
        <v>-</v>
      </c>
      <c r="EK696" s="24" t="str">
        <f>IF(EH696&gt;0,WORKDAY(EF696,10),"-")</f>
        <v>-</v>
      </c>
      <c r="EL696" s="5"/>
      <c r="EM696" s="5"/>
      <c r="EN696" s="24" t="str">
        <f>IF(EM696&gt;0,WORKDAY(EJ696,10),"-")</f>
        <v>-</v>
      </c>
      <c r="EO696" s="24" t="str">
        <f>IF(EM696&gt;0,WORKDAY(EK696,10),"-")</f>
        <v>-</v>
      </c>
      <c r="EP696" s="5"/>
      <c r="EQ696" s="5"/>
      <c r="ER696" s="54"/>
      <c r="ES696" s="54"/>
      <c r="ET696" s="54"/>
      <c r="EU696" s="54"/>
      <c r="EV696" s="54"/>
      <c r="EW696" s="24"/>
      <c r="EX696" s="24"/>
      <c r="EY696" s="167"/>
      <c r="EZ696" s="167"/>
      <c r="FA696" s="193"/>
      <c r="FB696" s="24">
        <v>44286</v>
      </c>
      <c r="FC696" s="24">
        <f ca="1">IF(BK696&gt;0,IF(DC696&gt;0,WORKDAY(DB696,20),IF(CT696&gt;0,WORKDAY(CS696,30),IF(CO696&gt;0,WORKDAY(CN696,40),FB696))),"-")</f>
        <v>44286</v>
      </c>
      <c r="FD696" s="5"/>
      <c r="FE696" s="167"/>
      <c r="FF696" s="24" t="str">
        <f>IF(FE696&gt;0,WORKDAY(FB696,10),"-")</f>
        <v>-</v>
      </c>
      <c r="FG696" s="24" t="str">
        <f>IF(FE696&gt;0,WORKDAY(FC696,10),"-")</f>
        <v>-</v>
      </c>
      <c r="FH696" s="5"/>
      <c r="FI696" s="5"/>
      <c r="FJ696" s="34"/>
      <c r="FK696" s="24"/>
      <c r="FL696" s="24">
        <f>FK696</f>
        <v>0</v>
      </c>
      <c r="FM696" s="5"/>
      <c r="FN696" s="5"/>
      <c r="FO696" s="24" t="str">
        <f>IF(FN696&gt;0,WORKDAY(FK696,10),"-")</f>
        <v>-</v>
      </c>
      <c r="FP696" s="24" t="str">
        <f>IF(FN696&gt;0,WORKDAY(FL696,10),"-")</f>
        <v>-</v>
      </c>
      <c r="FQ696" s="5"/>
      <c r="FR696" s="5"/>
      <c r="FS696" s="54"/>
      <c r="FT696" s="24"/>
      <c r="FU696" s="24">
        <f>FT696</f>
        <v>0</v>
      </c>
      <c r="FV696" s="5"/>
      <c r="FW696" s="5"/>
      <c r="FX696" s="24" t="str">
        <f>IF(FW696&gt;0,WORKDAY(FT696,10),"-")</f>
        <v>-</v>
      </c>
      <c r="FY696" s="24" t="str">
        <f>IF(FW696&gt;0,WORKDAY(FU696,10),"-")</f>
        <v>-</v>
      </c>
      <c r="FZ696" s="5"/>
      <c r="GA696" s="5"/>
      <c r="GB696" s="54"/>
      <c r="GC696" s="54"/>
      <c r="GD696" s="54"/>
      <c r="GE696" s="54"/>
      <c r="GF696" s="54"/>
      <c r="GG696" s="54"/>
      <c r="GH696" s="54"/>
      <c r="GI696" s="54"/>
      <c r="GJ696" s="54"/>
      <c r="GK696" s="54"/>
      <c r="GL696" s="54"/>
      <c r="GM696" s="54"/>
      <c r="GN696" s="54"/>
      <c r="GO696" s="54"/>
      <c r="GP696" s="54"/>
      <c r="GQ696" s="54"/>
      <c r="GR696" s="54"/>
      <c r="GS696" s="54"/>
      <c r="GT696" s="54"/>
      <c r="GU696" s="54"/>
      <c r="GV696" s="54"/>
      <c r="GW696" s="54"/>
      <c r="GX696" s="54"/>
      <c r="GY696" s="54"/>
      <c r="GZ696" s="193"/>
      <c r="HA696" s="54"/>
      <c r="HB696" s="54"/>
      <c r="HC696" s="54"/>
      <c r="HD696" s="34">
        <f t="shared" ca="1" si="731"/>
        <v>1</v>
      </c>
      <c r="HE696" s="25">
        <f t="shared" ca="1" si="732"/>
        <v>6.8389057750759875E-4</v>
      </c>
      <c r="HF696" s="25">
        <f t="shared" ca="1" si="733"/>
        <v>1.5197568389057751E-3</v>
      </c>
      <c r="HG696" s="25"/>
      <c r="HH696" s="25"/>
      <c r="HI696" s="25">
        <f t="shared" ca="1" si="734"/>
        <v>3.0821917808219177E-3</v>
      </c>
      <c r="HJ696" s="25">
        <f t="shared" ca="1" si="735"/>
        <v>6.8493150684931503E-3</v>
      </c>
      <c r="HK696" s="5"/>
      <c r="HL696" s="24">
        <f t="shared" ca="1" si="736"/>
        <v>44268</v>
      </c>
      <c r="HM696" s="107" t="s">
        <v>667</v>
      </c>
      <c r="HN696" s="85"/>
      <c r="HO696" s="204" t="str">
        <f t="shared" si="696"/>
        <v>ожидание A1</v>
      </c>
      <c r="HP696" s="204" t="str">
        <f t="shared" si="697"/>
        <v>не выгружено 00</v>
      </c>
      <c r="HQ696" s="182" t="str">
        <f t="shared" si="698"/>
        <v>выгружено A1</v>
      </c>
      <c r="HR696" s="182" t="str">
        <f t="shared" si="699"/>
        <v>ожидание A1</v>
      </c>
      <c r="HS696" s="182" t="b">
        <f t="shared" si="700"/>
        <v>0</v>
      </c>
      <c r="HT696" s="182" t="str">
        <f t="shared" si="701"/>
        <v>ожидание замечаний</v>
      </c>
      <c r="HU696" s="182" t="str">
        <f t="shared" si="702"/>
        <v>0055-P2-GA1-CPC-TRM-00674</v>
      </c>
      <c r="HV696" s="191">
        <f t="shared" si="703"/>
        <v>44268</v>
      </c>
      <c r="HW696" s="184" t="str">
        <f t="shared" si="704"/>
        <v>ожидание A1</v>
      </c>
      <c r="HX696" s="191" t="str">
        <f t="shared" si="705"/>
        <v>ожидание A1</v>
      </c>
      <c r="HY696" s="183"/>
      <c r="HZ696" s="182" t="str">
        <f t="shared" si="706"/>
        <v>выгружено</v>
      </c>
      <c r="IA696" s="182" t="str">
        <f t="shared" si="707"/>
        <v>A1</v>
      </c>
      <c r="IB696" s="182" t="str">
        <f t="shared" si="708"/>
        <v>ожидание замечаний к ревизии</v>
      </c>
      <c r="IC696" s="182" t="str">
        <f t="shared" si="709"/>
        <v>A1</v>
      </c>
      <c r="ID696" s="182" t="str">
        <f t="shared" si="710"/>
        <v>A1</v>
      </c>
      <c r="IE696" s="185" t="str">
        <f t="shared" si="711"/>
        <v>1</v>
      </c>
      <c r="IF696" s="135" t="s">
        <v>705</v>
      </c>
      <c r="IG696" s="181">
        <v>1</v>
      </c>
      <c r="IH696" s="85"/>
      <c r="II696" s="85"/>
      <c r="IJ696" s="85"/>
      <c r="IK696" s="85"/>
      <c r="IL696" s="85"/>
      <c r="IM696" s="85"/>
      <c r="IN696" s="85"/>
      <c r="IO696" s="85"/>
      <c r="IP696" s="85"/>
      <c r="IQ696" s="85"/>
      <c r="IR696" s="85"/>
      <c r="IS696" s="85"/>
      <c r="IT696" s="85"/>
      <c r="IU696" s="85"/>
      <c r="IV696" s="85"/>
      <c r="IW696" s="85"/>
      <c r="IX696" s="85"/>
      <c r="IY696" s="85"/>
      <c r="IZ696" s="85"/>
      <c r="JA696" s="85"/>
      <c r="JB696" s="85"/>
      <c r="JC696" s="85"/>
      <c r="JD696" s="85"/>
      <c r="JE696" s="85"/>
      <c r="JF696" s="85"/>
      <c r="JG696" s="85"/>
      <c r="JH696" s="85"/>
      <c r="JI696" s="85"/>
      <c r="JJ696" s="85"/>
      <c r="JK696" s="85"/>
      <c r="JL696" s="85"/>
      <c r="JM696" s="85"/>
      <c r="JN696" s="85"/>
      <c r="JO696" s="85"/>
      <c r="JP696" s="85"/>
      <c r="JQ696" s="85"/>
      <c r="JR696" s="85"/>
      <c r="JS696" s="85"/>
      <c r="JT696" s="85"/>
      <c r="JU696" s="85"/>
      <c r="JV696" s="85"/>
      <c r="JW696" s="85"/>
      <c r="JX696" s="85"/>
      <c r="JY696" s="85"/>
      <c r="JZ696" s="85"/>
      <c r="KA696" s="85"/>
      <c r="KB696" s="85"/>
      <c r="KC696" s="85"/>
    </row>
    <row r="697" spans="1:289" s="87" customFormat="1" ht="15" hidden="1" customHeight="1">
      <c r="A697" s="17"/>
      <c r="B697" s="20"/>
      <c r="C697" s="20"/>
      <c r="D697" s="18"/>
      <c r="E697" s="18"/>
      <c r="F697" s="18"/>
      <c r="G697" s="18"/>
      <c r="H697" s="18"/>
      <c r="I697" s="18"/>
      <c r="J697" s="18"/>
      <c r="K697" s="18"/>
      <c r="L697" s="18"/>
      <c r="M697" s="18"/>
      <c r="N697" s="18"/>
      <c r="O697" s="18"/>
      <c r="P697" s="18"/>
      <c r="Q697" s="18"/>
      <c r="R697" s="18"/>
      <c r="S697" s="18"/>
      <c r="T697" s="18"/>
      <c r="U697" s="18"/>
      <c r="V697" s="18"/>
      <c r="W697" s="20"/>
      <c r="X697" s="20"/>
      <c r="Y697" s="20"/>
      <c r="Z697" s="20"/>
      <c r="AA697" s="20"/>
      <c r="AB697" s="20"/>
      <c r="AC697" s="20"/>
      <c r="AD697" s="18"/>
      <c r="AE697" s="20"/>
      <c r="AF697" s="20"/>
      <c r="AG697" s="20"/>
      <c r="AH697" s="20"/>
      <c r="AI697" s="20"/>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71"/>
      <c r="BO697" s="171"/>
      <c r="BP697" s="171"/>
      <c r="BQ697" s="171"/>
      <c r="BR697" s="161"/>
      <c r="BS697" s="161"/>
      <c r="BT697" s="161"/>
      <c r="BU697" s="161"/>
      <c r="BV697" s="161"/>
      <c r="BW697" s="151"/>
      <c r="BX697" s="151"/>
      <c r="BY697" s="151"/>
      <c r="BZ697" s="151"/>
      <c r="CA697" s="151"/>
      <c r="CB697" s="129"/>
      <c r="CC697" s="129"/>
      <c r="CD697" s="129"/>
      <c r="CE697" s="129"/>
      <c r="CF697" s="129"/>
      <c r="CG697" s="129"/>
      <c r="CH697" s="129"/>
      <c r="CI697" s="129"/>
      <c r="CJ697" s="129"/>
      <c r="CK697" s="129"/>
      <c r="CL697" s="18"/>
      <c r="CM697" s="18"/>
      <c r="CN697" s="18"/>
      <c r="CO697" s="118"/>
      <c r="CP697" s="48"/>
      <c r="CQ697" s="18"/>
      <c r="CR697" s="18"/>
      <c r="CS697" s="18"/>
      <c r="CT697" s="18"/>
      <c r="CU697" s="18"/>
      <c r="CV697" s="18"/>
      <c r="CW697" s="18"/>
      <c r="CX697" s="18"/>
      <c r="CY697" s="34"/>
      <c r="CZ697" s="18"/>
      <c r="DA697" s="18"/>
      <c r="DB697" s="18"/>
      <c r="DC697" s="18"/>
      <c r="DD697" s="18"/>
      <c r="DE697" s="18"/>
      <c r="DF697" s="18"/>
      <c r="DG697" s="18"/>
      <c r="DH697" s="45"/>
      <c r="DI697" s="18"/>
      <c r="DJ697" s="18"/>
      <c r="DK697" s="18"/>
      <c r="DL697" s="18"/>
      <c r="DM697" s="18"/>
      <c r="DN697" s="18"/>
      <c r="DO697" s="18"/>
      <c r="DP697" s="18"/>
      <c r="DQ697" s="45"/>
      <c r="DR697" s="18"/>
      <c r="DS697" s="18"/>
      <c r="DT697" s="18"/>
      <c r="DU697" s="18"/>
      <c r="DV697" s="18"/>
      <c r="DW697" s="18"/>
      <c r="DX697" s="18"/>
      <c r="DY697" s="18"/>
      <c r="DZ697" s="45"/>
      <c r="EA697" s="18"/>
      <c r="EB697" s="18"/>
      <c r="EC697" s="18"/>
      <c r="ED697" s="18"/>
      <c r="EE697" s="18"/>
      <c r="EF697" s="18"/>
      <c r="EG697" s="18"/>
      <c r="EH697" s="18"/>
      <c r="EI697" s="45"/>
      <c r="EJ697" s="18"/>
      <c r="EK697" s="18"/>
      <c r="EL697" s="18"/>
      <c r="EM697" s="18"/>
      <c r="EN697" s="18"/>
      <c r="EO697" s="18"/>
      <c r="EP697" s="18"/>
      <c r="EQ697" s="18"/>
      <c r="ER697" s="45"/>
      <c r="ES697" s="110"/>
      <c r="ET697" s="110"/>
      <c r="EU697" s="110"/>
      <c r="EV697" s="110"/>
      <c r="EW697" s="192"/>
      <c r="EX697" s="192"/>
      <c r="EY697" s="192"/>
      <c r="EZ697" s="192"/>
      <c r="FA697" s="199"/>
      <c r="FB697" s="18"/>
      <c r="FC697" s="18"/>
      <c r="FD697" s="18"/>
      <c r="FE697" s="18"/>
      <c r="FF697" s="18"/>
      <c r="FG697" s="18"/>
      <c r="FH697" s="18"/>
      <c r="FI697" s="18"/>
      <c r="FJ697" s="34"/>
      <c r="FK697" s="18"/>
      <c r="FL697" s="18"/>
      <c r="FM697" s="18"/>
      <c r="FN697" s="18"/>
      <c r="FO697" s="18"/>
      <c r="FP697" s="18"/>
      <c r="FQ697" s="18"/>
      <c r="FR697" s="18"/>
      <c r="FS697" s="45"/>
      <c r="FT697" s="18"/>
      <c r="FU697" s="18"/>
      <c r="FV697" s="18"/>
      <c r="FW697" s="18"/>
      <c r="FX697" s="18"/>
      <c r="FY697" s="18"/>
      <c r="FZ697" s="18"/>
      <c r="GA697" s="18"/>
      <c r="GB697" s="45"/>
      <c r="GC697" s="110"/>
      <c r="GD697" s="110"/>
      <c r="GE697" s="110"/>
      <c r="GF697" s="110"/>
      <c r="GG697" s="110"/>
      <c r="GH697" s="110"/>
      <c r="GI697" s="110"/>
      <c r="GJ697" s="110"/>
      <c r="GK697" s="110"/>
      <c r="GL697" s="110"/>
      <c r="GM697" s="110"/>
      <c r="GN697" s="110"/>
      <c r="GO697" s="110"/>
      <c r="GP697" s="110"/>
      <c r="GQ697" s="110"/>
      <c r="GR697" s="110"/>
      <c r="GS697" s="110"/>
      <c r="GT697" s="110"/>
      <c r="GU697" s="110"/>
      <c r="GV697" s="110"/>
      <c r="GW697" s="110"/>
      <c r="GX697" s="110"/>
      <c r="GY697" s="45"/>
      <c r="GZ697" s="199"/>
      <c r="HA697" s="110"/>
      <c r="HB697" s="110"/>
      <c r="HC697" s="110"/>
      <c r="HD697" s="34">
        <f t="shared" si="731"/>
        <v>0</v>
      </c>
      <c r="HE697" s="25">
        <f t="shared" si="732"/>
        <v>0</v>
      </c>
      <c r="HF697" s="25">
        <f t="shared" si="733"/>
        <v>0</v>
      </c>
      <c r="HG697" s="25"/>
      <c r="HH697" s="18"/>
      <c r="HI697" s="25">
        <f t="shared" si="734"/>
        <v>0</v>
      </c>
      <c r="HJ697" s="25">
        <f t="shared" si="735"/>
        <v>0</v>
      </c>
      <c r="HK697" s="18"/>
      <c r="HL697" s="24" t="str">
        <f t="shared" si="736"/>
        <v>-</v>
      </c>
      <c r="HM697" s="107"/>
      <c r="HN697" s="85"/>
      <c r="HO697" s="204" t="str">
        <f t="shared" si="696"/>
        <v>---/---</v>
      </c>
      <c r="HP697" s="204" t="str">
        <f t="shared" si="697"/>
        <v>---/---</v>
      </c>
      <c r="HQ697" s="182" t="str">
        <f t="shared" si="698"/>
        <v>---/---</v>
      </c>
      <c r="HR697" s="182" t="str">
        <f t="shared" si="699"/>
        <v>---/---</v>
      </c>
      <c r="HS697" s="182" t="b">
        <f t="shared" si="700"/>
        <v>0</v>
      </c>
      <c r="HT697" s="182" t="str">
        <f t="shared" si="701"/>
        <v>---/---</v>
      </c>
      <c r="HU697" s="182" t="str">
        <f t="shared" si="702"/>
        <v>---/---</v>
      </c>
      <c r="HV697" s="191" t="str">
        <f t="shared" si="703"/>
        <v>---/---</v>
      </c>
      <c r="HW697" s="184" t="str">
        <f t="shared" si="704"/>
        <v>---/---</v>
      </c>
      <c r="HX697" s="191" t="str">
        <f t="shared" si="705"/>
        <v>---/---</v>
      </c>
      <c r="HY697" s="183"/>
      <c r="HZ697" s="182" t="str">
        <f t="shared" si="706"/>
        <v>---/---</v>
      </c>
      <c r="IA697" s="182" t="str">
        <f t="shared" si="707"/>
        <v>---/---</v>
      </c>
      <c r="IB697" s="182" t="str">
        <f t="shared" si="708"/>
        <v>---/---</v>
      </c>
      <c r="IC697" s="182" t="str">
        <f t="shared" si="709"/>
        <v>---/---</v>
      </c>
      <c r="ID697" s="182" t="str">
        <f t="shared" si="710"/>
        <v>---/---</v>
      </c>
      <c r="IE697" s="185" t="str">
        <f t="shared" si="711"/>
        <v>---/---</v>
      </c>
      <c r="IF697" s="135" t="s">
        <v>717</v>
      </c>
      <c r="IG697" s="181">
        <v>1</v>
      </c>
      <c r="IH697" s="85"/>
      <c r="II697" s="85"/>
      <c r="IJ697" s="85"/>
      <c r="IK697" s="85"/>
      <c r="IL697" s="85"/>
      <c r="IM697" s="85"/>
      <c r="IN697" s="85"/>
      <c r="IO697" s="85"/>
      <c r="IP697" s="85"/>
      <c r="IQ697" s="85"/>
      <c r="IR697" s="85"/>
      <c r="IS697" s="85"/>
      <c r="IT697" s="85"/>
      <c r="IU697" s="85"/>
      <c r="IV697" s="85"/>
      <c r="IW697" s="85"/>
      <c r="IX697" s="85"/>
      <c r="IY697" s="85"/>
      <c r="IZ697" s="85"/>
      <c r="JA697" s="85"/>
      <c r="JB697" s="85"/>
      <c r="JC697" s="85"/>
      <c r="JD697" s="85"/>
      <c r="JE697" s="85"/>
      <c r="JF697" s="85"/>
      <c r="JG697" s="85"/>
      <c r="JH697" s="85"/>
      <c r="JI697" s="85"/>
      <c r="JJ697" s="85"/>
      <c r="JK697" s="85"/>
      <c r="JL697" s="85"/>
      <c r="JM697" s="85"/>
      <c r="JN697" s="85"/>
      <c r="JO697" s="85"/>
      <c r="JP697" s="85"/>
      <c r="JQ697" s="85"/>
      <c r="JR697" s="85"/>
      <c r="JS697" s="85"/>
      <c r="JT697" s="85"/>
      <c r="JU697" s="85"/>
      <c r="JV697" s="85"/>
      <c r="JW697" s="85"/>
      <c r="JX697" s="85"/>
      <c r="JY697" s="85"/>
      <c r="JZ697" s="85"/>
      <c r="KA697" s="85"/>
      <c r="KB697" s="85"/>
      <c r="KC697" s="85"/>
    </row>
    <row r="698" spans="1:289" s="57" customFormat="1" ht="28.5" hidden="1" customHeight="1">
      <c r="A698" s="6"/>
      <c r="B698" s="19" t="s">
        <v>156</v>
      </c>
      <c r="C698" s="19" t="s">
        <v>157</v>
      </c>
      <c r="D698" s="5"/>
      <c r="E698" s="5"/>
      <c r="F698" s="5"/>
      <c r="G698" s="5"/>
      <c r="H698" s="5" t="s">
        <v>727</v>
      </c>
      <c r="I698" s="5" t="s">
        <v>736</v>
      </c>
      <c r="J698" s="5"/>
      <c r="K698" s="5"/>
      <c r="L698" s="5"/>
      <c r="M698" s="5"/>
      <c r="N698" s="5"/>
      <c r="O698" s="5"/>
      <c r="P698" s="5"/>
      <c r="Q698" s="5"/>
      <c r="R698" s="5" t="s">
        <v>209</v>
      </c>
      <c r="S698" s="5" t="s">
        <v>362</v>
      </c>
      <c r="T698" s="5" t="s">
        <v>370</v>
      </c>
      <c r="U698" s="5" t="s">
        <v>158</v>
      </c>
      <c r="V698" s="5"/>
      <c r="W698" s="19"/>
      <c r="X698" s="19"/>
      <c r="Y698" s="19"/>
      <c r="Z698" s="19"/>
      <c r="AA698" s="19"/>
      <c r="AB698" s="19"/>
      <c r="AC698" s="19"/>
      <c r="AD698" s="5"/>
      <c r="AE698" s="19">
        <v>4</v>
      </c>
      <c r="AF698" s="19">
        <v>0</v>
      </c>
      <c r="AG698" s="19" t="s">
        <v>165</v>
      </c>
      <c r="AH698" s="19" t="s">
        <v>156</v>
      </c>
      <c r="AI698" s="19" t="s">
        <v>188</v>
      </c>
      <c r="AJ698" s="5"/>
      <c r="AK698" s="5"/>
      <c r="AL698" s="5" t="s">
        <v>121</v>
      </c>
      <c r="AM698" s="5"/>
      <c r="AN698" s="5" t="s">
        <v>174</v>
      </c>
      <c r="AO698" s="5" t="str">
        <f t="shared" ref="AO698:AO703" si="740">CONCATENATE("0055-",B698,"-",C698,"-","4",".",AE698,".",AF698,".",AG698,".",AH698,"-",AL698,".",AN698,"-",AI698)</f>
        <v>0055-CPC-GA1-4.4.0.00.CPC-ATH2.CW-0001</v>
      </c>
      <c r="AP698" s="5" t="str">
        <f t="shared" ref="AP698:AP703" si="741">CONCATENATE("0055-",B698,"-",C698,"-","4",".",AE698,".",AF698,".",AG698,".",AH698,"-",AL698,"-",AN698,"-",AI698,"_",BD698,"_",U698)</f>
        <v>0055-CPC-GA1-4.4.0.00.CPC-ATH2-CW-0001_A1_ER</v>
      </c>
      <c r="AQ698" s="13" t="s">
        <v>57</v>
      </c>
      <c r="AR698" s="13" t="s">
        <v>58</v>
      </c>
      <c r="AS698" s="13"/>
      <c r="AT698" s="13"/>
      <c r="AU698" s="13"/>
      <c r="AV698" s="13"/>
      <c r="AW698" s="13" t="s">
        <v>445</v>
      </c>
      <c r="AX698" s="13" t="s">
        <v>426</v>
      </c>
      <c r="AY698" s="5"/>
      <c r="AZ698" s="5" t="s">
        <v>490</v>
      </c>
      <c r="BA698" s="5" t="s">
        <v>489</v>
      </c>
      <c r="BB698" s="5" t="str">
        <f t="shared" ref="BB698:BB703" si="742">IF(FW698&gt;0,"02",IF(FN698&gt;0,"01",IF(FE698&gt;0,"00",IF(EM698&gt;0,"G1",IF(ED698&gt;0,"F1",IF(DU698&gt;0,"E1",IF(DL698&gt;0,"D1",IF(DC698&gt;0,"C1",IF(CT698&gt;0,"B1",IF(BM698&gt;0,"A1","-"))))))))))</f>
        <v>A1</v>
      </c>
      <c r="BC698" s="167" t="str">
        <f t="shared" ref="BC698:BC703" si="743">IF(OR(BB698="A1",BB698="B1",BB698="C1",BB698="D1",BB698="E1",BB698="F1",BB698="G1",BB698="H1"),"IFR",IF(OR(BB698="00",BB698="01",BB698="02",BB698="03",BB698="04",BB698="05"),"IFU","-"))</f>
        <v>IFR</v>
      </c>
      <c r="BD698" s="5" t="str">
        <f t="shared" ref="BD698:BD703" si="744">BB698</f>
        <v>A1</v>
      </c>
      <c r="BE698" s="5"/>
      <c r="BF698" s="5"/>
      <c r="BG698" s="12"/>
      <c r="BH698" s="5"/>
      <c r="BI698" s="5"/>
      <c r="BJ698" s="54">
        <f t="shared" ref="BJ698:BJ703" si="745">FB698-(28+15)</f>
        <v>44243</v>
      </c>
      <c r="BK698" s="54">
        <f t="shared" ref="BK698:BK703" ca="1" si="746">IF(BM698&gt;0,BL698,IF(BJ698&lt;TODAY(),WORKDAY(TODAY(),10),BJ698))</f>
        <v>44268</v>
      </c>
      <c r="BL698" s="193">
        <v>44268</v>
      </c>
      <c r="BM698" s="167" t="s">
        <v>797</v>
      </c>
      <c r="BN698" s="167"/>
      <c r="BO698" s="167"/>
      <c r="BP698" s="167"/>
      <c r="BQ698" s="167"/>
      <c r="BR698" s="157"/>
      <c r="BS698" s="157"/>
      <c r="BT698" s="157"/>
      <c r="BU698" s="157"/>
      <c r="BV698" s="157"/>
      <c r="BW698" s="147"/>
      <c r="BX698" s="147"/>
      <c r="BY698" s="147"/>
      <c r="BZ698" s="147"/>
      <c r="CA698" s="147"/>
      <c r="CB698" s="125"/>
      <c r="CC698" s="125"/>
      <c r="CD698" s="125"/>
      <c r="CE698" s="125"/>
      <c r="CF698" s="125"/>
      <c r="CG698" s="125"/>
      <c r="CH698" s="125"/>
      <c r="CI698" s="125"/>
      <c r="CJ698" s="125"/>
      <c r="CK698" s="125"/>
      <c r="CL698" s="24">
        <f t="shared" ref="CL698:CL703" si="747">WORKDAY(BJ698,20)</f>
        <v>44271</v>
      </c>
      <c r="CM698" s="24">
        <f t="shared" ref="CM698:CM703" ca="1" si="748">IF(BM698&gt;0,WORKDAY(BK698,10),"-")</f>
        <v>44281</v>
      </c>
      <c r="CN698" s="54"/>
      <c r="CO698" s="117"/>
      <c r="CP698" s="34">
        <v>1</v>
      </c>
      <c r="CQ698" s="24">
        <f t="shared" ref="CQ698:CQ703" si="749">WORKDAY(CL698,10)</f>
        <v>44285</v>
      </c>
      <c r="CR698" s="24" t="str">
        <f t="shared" ref="CR698:CR703" si="750">IF(CO698&gt;0,WORKDAY(CM698,10),"-")</f>
        <v>-</v>
      </c>
      <c r="CS698" s="54"/>
      <c r="CT698" s="5"/>
      <c r="CU698" s="24" t="str">
        <f t="shared" ref="CU698:CU703" si="751">IF(CT698&gt;0,WORKDAY(CQ698,10),"-")</f>
        <v>-</v>
      </c>
      <c r="CV698" s="24" t="str">
        <f t="shared" ref="CV698:CV703" si="752">IF(CT698&gt;0,WORKDAY(CR698,10),"-")</f>
        <v>-</v>
      </c>
      <c r="CW698" s="54"/>
      <c r="CX698" s="5"/>
      <c r="CY698" s="34"/>
      <c r="CZ698" s="24" t="str">
        <f t="shared" ref="CZ698:CZ703" si="753">IF(CX698&gt;0,WORKDAY(CU698,10),"-")</f>
        <v>-</v>
      </c>
      <c r="DA698" s="24" t="str">
        <f t="shared" ref="DA698:DA703" si="754">IF(CX698&gt;0,WORKDAY(CV698,10),"-")</f>
        <v>-</v>
      </c>
      <c r="DB698" s="24"/>
      <c r="DC698" s="5"/>
      <c r="DD698" s="24" t="str">
        <f t="shared" ref="DD698:DD703" si="755">IF(DC698&gt;0,WORKDAY(CZ698,10),"-")</f>
        <v>-</v>
      </c>
      <c r="DE698" s="24" t="str">
        <f t="shared" ref="DE698:DE703" si="756">IF(DC698&gt;0,WORKDAY(DA698,10),"-")</f>
        <v>-</v>
      </c>
      <c r="DF698" s="5"/>
      <c r="DG698" s="5"/>
      <c r="DH698" s="54"/>
      <c r="DI698" s="24" t="str">
        <f t="shared" ref="DI698:DI703" si="757">IF(DG698&gt;0,WORKDAY(DD698,10),"-")</f>
        <v>-</v>
      </c>
      <c r="DJ698" s="24" t="str">
        <f t="shared" ref="DJ698:DJ703" si="758">IF(DG698&gt;0,WORKDAY(DE698,10),"-")</f>
        <v>-</v>
      </c>
      <c r="DK698" s="5"/>
      <c r="DL698" s="5"/>
      <c r="DM698" s="24" t="str">
        <f t="shared" ref="DM698:DM703" si="759">IF(DL698&gt;0,WORKDAY(DI698,10),"-")</f>
        <v>-</v>
      </c>
      <c r="DN698" s="24" t="str">
        <f t="shared" ref="DN698:DN703" si="760">IF(DL698&gt;0,WORKDAY(DJ698,10),"-")</f>
        <v>-</v>
      </c>
      <c r="DO698" s="5"/>
      <c r="DP698" s="5"/>
      <c r="DQ698" s="54"/>
      <c r="DR698" s="24" t="str">
        <f t="shared" ref="DR698:DR703" si="761">IF(DP698&gt;0,WORKDAY(DM698,10),"-")</f>
        <v>-</v>
      </c>
      <c r="DS698" s="24" t="str">
        <f t="shared" ref="DS698:DS703" si="762">IF(DP698&gt;0,WORKDAY(DN698,10),"-")</f>
        <v>-</v>
      </c>
      <c r="DT698" s="5"/>
      <c r="DU698" s="5"/>
      <c r="DV698" s="24" t="str">
        <f t="shared" ref="DV698:DV703" si="763">IF(DU698&gt;0,WORKDAY(DR698,10),"-")</f>
        <v>-</v>
      </c>
      <c r="DW698" s="24" t="str">
        <f t="shared" ref="DW698:DW703" si="764">IF(DU698&gt;0,WORKDAY(DS698,10),"-")</f>
        <v>-</v>
      </c>
      <c r="DX698" s="5"/>
      <c r="DY698" s="5"/>
      <c r="DZ698" s="54"/>
      <c r="EA698" s="24" t="str">
        <f t="shared" ref="EA698:EA703" si="765">IF(DY698&gt;0,WORKDAY(DV698,10),"-")</f>
        <v>-</v>
      </c>
      <c r="EB698" s="24" t="str">
        <f t="shared" ref="EB698:EB703" si="766">IF(DY698&gt;0,WORKDAY(DW698,10),"-")</f>
        <v>-</v>
      </c>
      <c r="EC698" s="5"/>
      <c r="ED698" s="5"/>
      <c r="EE698" s="24" t="str">
        <f t="shared" ref="EE698:EE703" si="767">IF(ED698&gt;0,WORKDAY(EA698,10),"-")</f>
        <v>-</v>
      </c>
      <c r="EF698" s="24" t="str">
        <f t="shared" ref="EF698:EF703" si="768">IF(ED698&gt;0,WORKDAY(EB698,10),"-")</f>
        <v>-</v>
      </c>
      <c r="EG698" s="5"/>
      <c r="EH698" s="5"/>
      <c r="EI698" s="54"/>
      <c r="EJ698" s="24" t="str">
        <f t="shared" ref="EJ698:EJ703" si="769">IF(EH698&gt;0,WORKDAY(EE698,10),"-")</f>
        <v>-</v>
      </c>
      <c r="EK698" s="24" t="str">
        <f t="shared" ref="EK698:EK703" si="770">IF(EH698&gt;0,WORKDAY(EF698,10),"-")</f>
        <v>-</v>
      </c>
      <c r="EL698" s="5"/>
      <c r="EM698" s="5"/>
      <c r="EN698" s="24" t="str">
        <f t="shared" ref="EN698:EN703" si="771">IF(EM698&gt;0,WORKDAY(EJ698,10),"-")</f>
        <v>-</v>
      </c>
      <c r="EO698" s="24" t="str">
        <f t="shared" ref="EO698:EO703" si="772">IF(EM698&gt;0,WORKDAY(EK698,10),"-")</f>
        <v>-</v>
      </c>
      <c r="EP698" s="5"/>
      <c r="EQ698" s="5"/>
      <c r="ER698" s="54"/>
      <c r="ES698" s="54"/>
      <c r="ET698" s="54"/>
      <c r="EU698" s="54"/>
      <c r="EV698" s="54"/>
      <c r="EW698" s="24"/>
      <c r="EX698" s="24"/>
      <c r="EY698" s="167"/>
      <c r="EZ698" s="167"/>
      <c r="FA698" s="193"/>
      <c r="FB698" s="24">
        <v>44286</v>
      </c>
      <c r="FC698" s="24">
        <f t="shared" ref="FC698:FC703" ca="1" si="773">IF(BK698&gt;0,IF(DC698&gt;0,WORKDAY(DB698,20),IF(CT698&gt;0,WORKDAY(CS698,30),IF(CO698&gt;0,WORKDAY(CN698,40),FB698))),"-")</f>
        <v>44286</v>
      </c>
      <c r="FD698" s="167"/>
      <c r="FE698" s="167"/>
      <c r="FF698" s="24" t="str">
        <f t="shared" ref="FF698:FF703" si="774">IF(FE698&gt;0,WORKDAY(FB698,10),"-")</f>
        <v>-</v>
      </c>
      <c r="FG698" s="24" t="str">
        <f t="shared" ref="FG698:FG703" si="775">IF(FE698&gt;0,WORKDAY(FC698,10),"-")</f>
        <v>-</v>
      </c>
      <c r="FH698" s="5"/>
      <c r="FI698" s="5"/>
      <c r="FJ698" s="34"/>
      <c r="FK698" s="24"/>
      <c r="FL698" s="24">
        <f t="shared" ref="FL698:FL703" si="776">FK698</f>
        <v>0</v>
      </c>
      <c r="FM698" s="5"/>
      <c r="FN698" s="5"/>
      <c r="FO698" s="24" t="str">
        <f t="shared" ref="FO698:FO703" si="777">IF(FN698&gt;0,WORKDAY(FK698,10),"-")</f>
        <v>-</v>
      </c>
      <c r="FP698" s="24" t="str">
        <f t="shared" ref="FP698:FP703" si="778">IF(FN698&gt;0,WORKDAY(FL698,10),"-")</f>
        <v>-</v>
      </c>
      <c r="FQ698" s="5"/>
      <c r="FR698" s="5"/>
      <c r="FS698" s="54"/>
      <c r="FT698" s="24"/>
      <c r="FU698" s="24">
        <f t="shared" ref="FU698:FU703" si="779">FT698</f>
        <v>0</v>
      </c>
      <c r="FV698" s="5"/>
      <c r="FW698" s="5"/>
      <c r="FX698" s="24" t="str">
        <f t="shared" ref="FX698:FX703" si="780">IF(FW698&gt;0,WORKDAY(FT698,10),"-")</f>
        <v>-</v>
      </c>
      <c r="FY698" s="24" t="str">
        <f t="shared" ref="FY698:FY703" si="781">IF(FW698&gt;0,WORKDAY(FU698,10),"-")</f>
        <v>-</v>
      </c>
      <c r="FZ698" s="5"/>
      <c r="GA698" s="5"/>
      <c r="GB698" s="54"/>
      <c r="GC698" s="54"/>
      <c r="GD698" s="54"/>
      <c r="GE698" s="54"/>
      <c r="GF698" s="54"/>
      <c r="GG698" s="54"/>
      <c r="GH698" s="54"/>
      <c r="GI698" s="54"/>
      <c r="GJ698" s="54"/>
      <c r="GK698" s="54"/>
      <c r="GL698" s="54"/>
      <c r="GM698" s="54"/>
      <c r="GN698" s="54"/>
      <c r="GO698" s="54"/>
      <c r="GP698" s="54"/>
      <c r="GQ698" s="54"/>
      <c r="GR698" s="54"/>
      <c r="GS698" s="54"/>
      <c r="GT698" s="54"/>
      <c r="GU698" s="54"/>
      <c r="GV698" s="54"/>
      <c r="GW698" s="54"/>
      <c r="GX698" s="54"/>
      <c r="GY698" s="54"/>
      <c r="GZ698" s="193"/>
      <c r="HA698" s="54"/>
      <c r="HB698" s="54"/>
      <c r="HC698" s="54"/>
      <c r="HD698" s="34">
        <f t="shared" ca="1" si="731"/>
        <v>1</v>
      </c>
      <c r="HE698" s="25">
        <f t="shared" ca="1" si="732"/>
        <v>6.8389057750759875E-4</v>
      </c>
      <c r="HF698" s="25">
        <f t="shared" ca="1" si="733"/>
        <v>1.5197568389057751E-3</v>
      </c>
      <c r="HG698" s="25"/>
      <c r="HH698" s="25"/>
      <c r="HI698" s="25">
        <f t="shared" ca="1" si="734"/>
        <v>3.0821917808219177E-3</v>
      </c>
      <c r="HJ698" s="25">
        <f t="shared" ca="1" si="735"/>
        <v>6.8493150684931503E-3</v>
      </c>
      <c r="HK698" s="5"/>
      <c r="HL698" s="24">
        <f t="shared" ca="1" si="736"/>
        <v>44268</v>
      </c>
      <c r="HM698" s="107" t="s">
        <v>667</v>
      </c>
      <c r="HN698" s="85"/>
      <c r="HO698" s="204" t="str">
        <f t="shared" si="696"/>
        <v>ожидание A1</v>
      </c>
      <c r="HP698" s="204" t="str">
        <f t="shared" si="697"/>
        <v>не выгружено 00</v>
      </c>
      <c r="HQ698" s="182" t="str">
        <f t="shared" si="698"/>
        <v>выгружено A1</v>
      </c>
      <c r="HR698" s="182" t="str">
        <f t="shared" si="699"/>
        <v>ожидание A1</v>
      </c>
      <c r="HS698" s="182" t="b">
        <f t="shared" si="700"/>
        <v>0</v>
      </c>
      <c r="HT698" s="182" t="str">
        <f t="shared" si="701"/>
        <v>ожидание замечаний</v>
      </c>
      <c r="HU698" s="182" t="str">
        <f t="shared" si="702"/>
        <v>0055-P2-GA1-CPC-TRM-00675</v>
      </c>
      <c r="HV698" s="191">
        <f t="shared" si="703"/>
        <v>44268</v>
      </c>
      <c r="HW698" s="184" t="str">
        <f t="shared" si="704"/>
        <v>ожидание A1</v>
      </c>
      <c r="HX698" s="191" t="str">
        <f t="shared" si="705"/>
        <v>ожидание A1</v>
      </c>
      <c r="HY698" s="183"/>
      <c r="HZ698" s="182" t="str">
        <f t="shared" si="706"/>
        <v>выгружено</v>
      </c>
      <c r="IA698" s="182" t="str">
        <f t="shared" si="707"/>
        <v>A1</v>
      </c>
      <c r="IB698" s="182" t="str">
        <f t="shared" si="708"/>
        <v>ожидание замечаний к ревизии</v>
      </c>
      <c r="IC698" s="182" t="str">
        <f t="shared" si="709"/>
        <v>A1</v>
      </c>
      <c r="ID698" s="182" t="str">
        <f t="shared" si="710"/>
        <v>A1</v>
      </c>
      <c r="IE698" s="185" t="str">
        <f t="shared" si="711"/>
        <v>1</v>
      </c>
      <c r="IF698" s="135" t="s">
        <v>705</v>
      </c>
      <c r="IG698" s="181">
        <v>1</v>
      </c>
      <c r="IH698" s="85"/>
      <c r="II698" s="85"/>
      <c r="IJ698" s="85"/>
      <c r="IK698" s="85"/>
      <c r="IL698" s="85"/>
      <c r="IM698" s="85"/>
      <c r="IN698" s="85"/>
      <c r="IO698" s="85"/>
      <c r="IP698" s="85"/>
      <c r="IQ698" s="85"/>
      <c r="IR698" s="85"/>
      <c r="IS698" s="85"/>
      <c r="IT698" s="85"/>
      <c r="IU698" s="85"/>
      <c r="IV698" s="85"/>
      <c r="IW698" s="85"/>
      <c r="IX698" s="85"/>
      <c r="IY698" s="85"/>
      <c r="IZ698" s="85"/>
      <c r="JA698" s="85"/>
      <c r="JB698" s="85"/>
      <c r="JC698" s="85"/>
      <c r="JD698" s="85"/>
      <c r="JE698" s="85"/>
      <c r="JF698" s="85"/>
      <c r="JG698" s="85"/>
      <c r="JH698" s="85"/>
      <c r="JI698" s="85"/>
      <c r="JJ698" s="85"/>
      <c r="JK698" s="85"/>
      <c r="JL698" s="85"/>
      <c r="JM698" s="85"/>
      <c r="JN698" s="85"/>
      <c r="JO698" s="85"/>
      <c r="JP698" s="85"/>
      <c r="JQ698" s="85"/>
      <c r="JR698" s="85"/>
      <c r="JS698" s="85"/>
      <c r="JT698" s="85"/>
      <c r="JU698" s="85"/>
      <c r="JV698" s="85"/>
      <c r="JW698" s="85"/>
      <c r="JX698" s="85"/>
      <c r="JY698" s="85"/>
      <c r="JZ698" s="85"/>
      <c r="KA698" s="85"/>
      <c r="KB698" s="85"/>
      <c r="KC698" s="85"/>
    </row>
    <row r="699" spans="1:289" s="57" customFormat="1" ht="42.75" customHeight="1">
      <c r="A699" s="6"/>
      <c r="B699" s="19" t="s">
        <v>156</v>
      </c>
      <c r="C699" s="19" t="s">
        <v>157</v>
      </c>
      <c r="D699" s="5"/>
      <c r="E699" s="5"/>
      <c r="F699" s="5"/>
      <c r="G699" s="5"/>
      <c r="H699" s="5" t="s">
        <v>727</v>
      </c>
      <c r="I699" s="5" t="s">
        <v>736</v>
      </c>
      <c r="J699" s="5"/>
      <c r="K699" s="5"/>
      <c r="L699" s="5"/>
      <c r="M699" s="5"/>
      <c r="N699" s="5"/>
      <c r="O699" s="5"/>
      <c r="P699" s="5"/>
      <c r="Q699" s="5"/>
      <c r="R699" s="5" t="s">
        <v>204</v>
      </c>
      <c r="S699" s="5" t="s">
        <v>364</v>
      </c>
      <c r="T699" s="5" t="s">
        <v>363</v>
      </c>
      <c r="U699" s="5" t="s">
        <v>158</v>
      </c>
      <c r="V699" s="5"/>
      <c r="W699" s="19"/>
      <c r="X699" s="19"/>
      <c r="Y699" s="19"/>
      <c r="Z699" s="19"/>
      <c r="AA699" s="19"/>
      <c r="AB699" s="19"/>
      <c r="AC699" s="19"/>
      <c r="AD699" s="5"/>
      <c r="AE699" s="19">
        <v>4</v>
      </c>
      <c r="AF699" s="19">
        <v>0</v>
      </c>
      <c r="AG699" s="19" t="s">
        <v>165</v>
      </c>
      <c r="AH699" s="19" t="s">
        <v>156</v>
      </c>
      <c r="AI699" s="19" t="s">
        <v>188</v>
      </c>
      <c r="AJ699" s="5"/>
      <c r="AK699" s="5"/>
      <c r="AL699" s="5" t="s">
        <v>122</v>
      </c>
      <c r="AM699" s="5"/>
      <c r="AN699" s="5" t="s">
        <v>174</v>
      </c>
      <c r="AO699" s="167" t="str">
        <f t="shared" si="740"/>
        <v>0055-CPC-GA1-4.4.0.00.CPC-PS.CW-0001</v>
      </c>
      <c r="AP699" s="5" t="str">
        <f t="shared" si="741"/>
        <v>0055-CPC-GA1-4.4.0.00.CPC-PS-CW-0001_A1_ER</v>
      </c>
      <c r="AQ699" s="13" t="s">
        <v>57</v>
      </c>
      <c r="AR699" s="13" t="s">
        <v>58</v>
      </c>
      <c r="AS699" s="13"/>
      <c r="AT699" s="13"/>
      <c r="AU699" s="13"/>
      <c r="AV699" s="13"/>
      <c r="AW699" s="13" t="s">
        <v>449</v>
      </c>
      <c r="AX699" s="13" t="s">
        <v>430</v>
      </c>
      <c r="AY699" s="5"/>
      <c r="AZ699" s="5" t="s">
        <v>490</v>
      </c>
      <c r="BA699" s="5" t="s">
        <v>489</v>
      </c>
      <c r="BB699" s="5" t="str">
        <f t="shared" si="742"/>
        <v>A1</v>
      </c>
      <c r="BC699" s="167" t="str">
        <f t="shared" si="743"/>
        <v>IFR</v>
      </c>
      <c r="BD699" s="5" t="str">
        <f t="shared" si="744"/>
        <v>A1</v>
      </c>
      <c r="BE699" s="5"/>
      <c r="BF699" s="5"/>
      <c r="BG699" s="12"/>
      <c r="BH699" s="5"/>
      <c r="BI699" s="5"/>
      <c r="BJ699" s="54">
        <f t="shared" si="745"/>
        <v>44251</v>
      </c>
      <c r="BK699" s="54">
        <f t="shared" ca="1" si="746"/>
        <v>44280</v>
      </c>
      <c r="BL699" s="54">
        <v>44280</v>
      </c>
      <c r="BM699" s="5" t="s">
        <v>800</v>
      </c>
      <c r="BN699" s="167"/>
      <c r="BO699" s="167"/>
      <c r="BP699" s="167"/>
      <c r="BQ699" s="167"/>
      <c r="BR699" s="157"/>
      <c r="BS699" s="157"/>
      <c r="BT699" s="157"/>
      <c r="BU699" s="157"/>
      <c r="BV699" s="157"/>
      <c r="BW699" s="147"/>
      <c r="BX699" s="147"/>
      <c r="BY699" s="147"/>
      <c r="BZ699" s="147"/>
      <c r="CA699" s="147"/>
      <c r="CB699" s="125"/>
      <c r="CC699" s="125"/>
      <c r="CD699" s="125"/>
      <c r="CE699" s="125"/>
      <c r="CF699" s="125"/>
      <c r="CG699" s="125"/>
      <c r="CH699" s="125"/>
      <c r="CI699" s="125"/>
      <c r="CJ699" s="125"/>
      <c r="CK699" s="125"/>
      <c r="CL699" s="24">
        <f t="shared" si="747"/>
        <v>44279</v>
      </c>
      <c r="CM699" s="24">
        <f t="shared" ca="1" si="748"/>
        <v>44294</v>
      </c>
      <c r="CN699" s="54"/>
      <c r="CO699" s="117"/>
      <c r="CP699" s="34">
        <v>1</v>
      </c>
      <c r="CQ699" s="24">
        <f t="shared" si="749"/>
        <v>44293</v>
      </c>
      <c r="CR699" s="24" t="str">
        <f t="shared" si="750"/>
        <v>-</v>
      </c>
      <c r="CS699" s="54"/>
      <c r="CT699" s="5"/>
      <c r="CU699" s="24" t="str">
        <f t="shared" si="751"/>
        <v>-</v>
      </c>
      <c r="CV699" s="24" t="str">
        <f t="shared" si="752"/>
        <v>-</v>
      </c>
      <c r="CW699" s="54"/>
      <c r="CX699" s="5"/>
      <c r="CY699" s="34"/>
      <c r="CZ699" s="24" t="str">
        <f t="shared" si="753"/>
        <v>-</v>
      </c>
      <c r="DA699" s="24" t="str">
        <f t="shared" si="754"/>
        <v>-</v>
      </c>
      <c r="DB699" s="24"/>
      <c r="DC699" s="5"/>
      <c r="DD699" s="24" t="str">
        <f t="shared" si="755"/>
        <v>-</v>
      </c>
      <c r="DE699" s="24" t="str">
        <f t="shared" si="756"/>
        <v>-</v>
      </c>
      <c r="DF699" s="5"/>
      <c r="DG699" s="5"/>
      <c r="DH699" s="54"/>
      <c r="DI699" s="24" t="str">
        <f t="shared" si="757"/>
        <v>-</v>
      </c>
      <c r="DJ699" s="24" t="str">
        <f t="shared" si="758"/>
        <v>-</v>
      </c>
      <c r="DK699" s="5"/>
      <c r="DL699" s="5"/>
      <c r="DM699" s="24" t="str">
        <f t="shared" si="759"/>
        <v>-</v>
      </c>
      <c r="DN699" s="24" t="str">
        <f t="shared" si="760"/>
        <v>-</v>
      </c>
      <c r="DO699" s="5"/>
      <c r="DP699" s="5"/>
      <c r="DQ699" s="54"/>
      <c r="DR699" s="24" t="str">
        <f t="shared" si="761"/>
        <v>-</v>
      </c>
      <c r="DS699" s="24" t="str">
        <f t="shared" si="762"/>
        <v>-</v>
      </c>
      <c r="DT699" s="5"/>
      <c r="DU699" s="5"/>
      <c r="DV699" s="24" t="str">
        <f t="shared" si="763"/>
        <v>-</v>
      </c>
      <c r="DW699" s="24" t="str">
        <f t="shared" si="764"/>
        <v>-</v>
      </c>
      <c r="DX699" s="5"/>
      <c r="DY699" s="5"/>
      <c r="DZ699" s="54"/>
      <c r="EA699" s="24" t="str">
        <f t="shared" si="765"/>
        <v>-</v>
      </c>
      <c r="EB699" s="24" t="str">
        <f t="shared" si="766"/>
        <v>-</v>
      </c>
      <c r="EC699" s="5"/>
      <c r="ED699" s="5"/>
      <c r="EE699" s="24" t="str">
        <f t="shared" si="767"/>
        <v>-</v>
      </c>
      <c r="EF699" s="24" t="str">
        <f t="shared" si="768"/>
        <v>-</v>
      </c>
      <c r="EG699" s="5"/>
      <c r="EH699" s="5"/>
      <c r="EI699" s="54"/>
      <c r="EJ699" s="24" t="str">
        <f t="shared" si="769"/>
        <v>-</v>
      </c>
      <c r="EK699" s="24" t="str">
        <f t="shared" si="770"/>
        <v>-</v>
      </c>
      <c r="EL699" s="5"/>
      <c r="EM699" s="5"/>
      <c r="EN699" s="24" t="str">
        <f t="shared" si="771"/>
        <v>-</v>
      </c>
      <c r="EO699" s="24" t="str">
        <f t="shared" si="772"/>
        <v>-</v>
      </c>
      <c r="EP699" s="5"/>
      <c r="EQ699" s="5"/>
      <c r="ER699" s="54"/>
      <c r="ES699" s="54"/>
      <c r="ET699" s="54"/>
      <c r="EU699" s="54"/>
      <c r="EV699" s="54"/>
      <c r="EW699" s="24"/>
      <c r="EX699" s="24"/>
      <c r="EY699" s="167"/>
      <c r="EZ699" s="167"/>
      <c r="FA699" s="193"/>
      <c r="FB699" s="24">
        <v>44294</v>
      </c>
      <c r="FC699" s="24">
        <f t="shared" ca="1" si="773"/>
        <v>44294</v>
      </c>
      <c r="FD699" s="5"/>
      <c r="FE699" s="5"/>
      <c r="FF699" s="24" t="str">
        <f t="shared" si="774"/>
        <v>-</v>
      </c>
      <c r="FG699" s="24" t="str">
        <f t="shared" si="775"/>
        <v>-</v>
      </c>
      <c r="FH699" s="5"/>
      <c r="FI699" s="5"/>
      <c r="FJ699" s="34"/>
      <c r="FK699" s="24"/>
      <c r="FL699" s="24">
        <f t="shared" si="776"/>
        <v>0</v>
      </c>
      <c r="FM699" s="5"/>
      <c r="FN699" s="5"/>
      <c r="FO699" s="24" t="str">
        <f t="shared" si="777"/>
        <v>-</v>
      </c>
      <c r="FP699" s="24" t="str">
        <f t="shared" si="778"/>
        <v>-</v>
      </c>
      <c r="FQ699" s="5"/>
      <c r="FR699" s="5"/>
      <c r="FS699" s="54"/>
      <c r="FT699" s="24"/>
      <c r="FU699" s="24">
        <f t="shared" si="779"/>
        <v>0</v>
      </c>
      <c r="FV699" s="5"/>
      <c r="FW699" s="5"/>
      <c r="FX699" s="24" t="str">
        <f t="shared" si="780"/>
        <v>-</v>
      </c>
      <c r="FY699" s="24" t="str">
        <f t="shared" si="781"/>
        <v>-</v>
      </c>
      <c r="FZ699" s="5"/>
      <c r="GA699" s="5"/>
      <c r="GB699" s="54"/>
      <c r="GC699" s="54"/>
      <c r="GD699" s="54"/>
      <c r="GE699" s="54"/>
      <c r="GF699" s="54"/>
      <c r="GG699" s="54"/>
      <c r="GH699" s="54"/>
      <c r="GI699" s="54"/>
      <c r="GJ699" s="54"/>
      <c r="GK699" s="54"/>
      <c r="GL699" s="54"/>
      <c r="GM699" s="54"/>
      <c r="GN699" s="54"/>
      <c r="GO699" s="54"/>
      <c r="GP699" s="54"/>
      <c r="GQ699" s="54"/>
      <c r="GR699" s="54"/>
      <c r="GS699" s="54"/>
      <c r="GT699" s="54"/>
      <c r="GU699" s="54"/>
      <c r="GV699" s="54"/>
      <c r="GW699" s="54"/>
      <c r="GX699" s="54"/>
      <c r="GY699" s="54"/>
      <c r="GZ699" s="193"/>
      <c r="HA699" s="54"/>
      <c r="HB699" s="54"/>
      <c r="HC699" s="54"/>
      <c r="HD699" s="34">
        <f t="shared" ca="1" si="731"/>
        <v>1</v>
      </c>
      <c r="HE699" s="25">
        <f t="shared" ca="1" si="732"/>
        <v>6.8389057750759875E-4</v>
      </c>
      <c r="HF699" s="25">
        <f t="shared" ca="1" si="733"/>
        <v>1.5197568389057751E-3</v>
      </c>
      <c r="HG699" s="25"/>
      <c r="HH699" s="25"/>
      <c r="HI699" s="25">
        <f t="shared" ca="1" si="734"/>
        <v>3.0821917808219177E-3</v>
      </c>
      <c r="HJ699" s="25">
        <f t="shared" ca="1" si="735"/>
        <v>6.8493150684931503E-3</v>
      </c>
      <c r="HK699" s="5"/>
      <c r="HL699" s="24">
        <f t="shared" ca="1" si="736"/>
        <v>44280</v>
      </c>
      <c r="HM699" s="107" t="s">
        <v>667</v>
      </c>
      <c r="HN699" s="85"/>
      <c r="HO699" s="204" t="str">
        <f t="shared" si="696"/>
        <v>ожидание A1</v>
      </c>
      <c r="HP699" s="204" t="str">
        <f t="shared" si="697"/>
        <v>не выгружено 00</v>
      </c>
      <c r="HQ699" s="182" t="str">
        <f t="shared" si="698"/>
        <v>выгружено A1</v>
      </c>
      <c r="HR699" s="182" t="str">
        <f t="shared" si="699"/>
        <v>ожидание A1</v>
      </c>
      <c r="HS699" s="182" t="b">
        <f t="shared" si="700"/>
        <v>0</v>
      </c>
      <c r="HT699" s="182" t="str">
        <f t="shared" si="701"/>
        <v>ожидание замечаний</v>
      </c>
      <c r="HU699" s="182" t="str">
        <f t="shared" si="702"/>
        <v>0055-P2-GA1-CPC-TRM-00678</v>
      </c>
      <c r="HV699" s="191">
        <f t="shared" si="703"/>
        <v>44280</v>
      </c>
      <c r="HW699" s="184" t="str">
        <f t="shared" si="704"/>
        <v>ожидание A1</v>
      </c>
      <c r="HX699" s="191" t="str">
        <f t="shared" si="705"/>
        <v>ожидание A1</v>
      </c>
      <c r="HY699" s="183"/>
      <c r="HZ699" s="182" t="str">
        <f t="shared" si="706"/>
        <v>выгружено</v>
      </c>
      <c r="IA699" s="182" t="str">
        <f t="shared" si="707"/>
        <v>A1</v>
      </c>
      <c r="IB699" s="182" t="str">
        <f t="shared" si="708"/>
        <v>ожидание замечаний к ревизии</v>
      </c>
      <c r="IC699" s="182" t="str">
        <f t="shared" si="709"/>
        <v>A1</v>
      </c>
      <c r="ID699" s="182" t="str">
        <f t="shared" si="710"/>
        <v>A1</v>
      </c>
      <c r="IE699" s="185" t="str">
        <f t="shared" si="711"/>
        <v>1</v>
      </c>
      <c r="IF699" s="135" t="s">
        <v>705</v>
      </c>
      <c r="IG699" s="181">
        <v>1</v>
      </c>
      <c r="IH699" s="85"/>
      <c r="II699" s="85"/>
      <c r="IJ699" s="85"/>
      <c r="IK699" s="85"/>
      <c r="IL699" s="85"/>
      <c r="IM699" s="85"/>
      <c r="IN699" s="85"/>
      <c r="IO699" s="85"/>
      <c r="IP699" s="85"/>
      <c r="IQ699" s="85"/>
      <c r="IR699" s="85"/>
      <c r="IS699" s="85"/>
      <c r="IT699" s="85"/>
      <c r="IU699" s="85"/>
      <c r="IV699" s="85"/>
      <c r="IW699" s="85"/>
      <c r="IX699" s="85"/>
      <c r="IY699" s="85"/>
      <c r="IZ699" s="85"/>
      <c r="JA699" s="85"/>
      <c r="JB699" s="85"/>
      <c r="JC699" s="85"/>
      <c r="JD699" s="85"/>
      <c r="JE699" s="85"/>
      <c r="JF699" s="85"/>
      <c r="JG699" s="85"/>
      <c r="JH699" s="85"/>
      <c r="JI699" s="85"/>
      <c r="JJ699" s="85"/>
      <c r="JK699" s="85"/>
      <c r="JL699" s="85"/>
      <c r="JM699" s="85"/>
      <c r="JN699" s="85"/>
      <c r="JO699" s="85"/>
      <c r="JP699" s="85"/>
      <c r="JQ699" s="85"/>
      <c r="JR699" s="85"/>
      <c r="JS699" s="85"/>
      <c r="JT699" s="85"/>
      <c r="JU699" s="85"/>
      <c r="JV699" s="85"/>
      <c r="JW699" s="85"/>
      <c r="JX699" s="85"/>
      <c r="JY699" s="85"/>
      <c r="JZ699" s="85"/>
      <c r="KA699" s="85"/>
      <c r="KB699" s="85"/>
      <c r="KC699" s="85"/>
    </row>
    <row r="700" spans="1:289" s="57" customFormat="1" ht="28.5" hidden="1" customHeight="1">
      <c r="A700" s="6"/>
      <c r="B700" s="19" t="s">
        <v>156</v>
      </c>
      <c r="C700" s="19" t="s">
        <v>157</v>
      </c>
      <c r="D700" s="5"/>
      <c r="E700" s="5"/>
      <c r="F700" s="5"/>
      <c r="G700" s="5"/>
      <c r="H700" s="5" t="s">
        <v>727</v>
      </c>
      <c r="I700" s="5" t="s">
        <v>736</v>
      </c>
      <c r="J700" s="5"/>
      <c r="K700" s="5"/>
      <c r="L700" s="5"/>
      <c r="M700" s="5"/>
      <c r="N700" s="5"/>
      <c r="O700" s="5"/>
      <c r="P700" s="5"/>
      <c r="Q700" s="5"/>
      <c r="R700" s="5" t="s">
        <v>205</v>
      </c>
      <c r="S700" s="5" t="s">
        <v>357</v>
      </c>
      <c r="T700" s="5" t="s">
        <v>726</v>
      </c>
      <c r="U700" s="5" t="s">
        <v>158</v>
      </c>
      <c r="V700" s="5"/>
      <c r="W700" s="19"/>
      <c r="X700" s="19"/>
      <c r="Y700" s="19"/>
      <c r="Z700" s="19"/>
      <c r="AA700" s="19"/>
      <c r="AB700" s="19"/>
      <c r="AC700" s="19"/>
      <c r="AD700" s="5"/>
      <c r="AE700" s="19">
        <v>4</v>
      </c>
      <c r="AF700" s="19">
        <v>0</v>
      </c>
      <c r="AG700" s="19" t="s">
        <v>165</v>
      </c>
      <c r="AH700" s="19" t="s">
        <v>156</v>
      </c>
      <c r="AI700" s="19" t="s">
        <v>188</v>
      </c>
      <c r="AJ700" s="5"/>
      <c r="AK700" s="5"/>
      <c r="AL700" s="5" t="s">
        <v>123</v>
      </c>
      <c r="AM700" s="5"/>
      <c r="AN700" s="5" t="s">
        <v>174</v>
      </c>
      <c r="AO700" s="5" t="str">
        <f t="shared" si="740"/>
        <v>0055-CPC-GA1-4.4.0.00.CPC-ASK1.CW-0001</v>
      </c>
      <c r="AP700" s="5" t="str">
        <f t="shared" si="741"/>
        <v>0055-CPC-GA1-4.4.0.00.CPC-ASK1-CW-0001_A1_ER</v>
      </c>
      <c r="AQ700" s="13" t="s">
        <v>57</v>
      </c>
      <c r="AR700" s="13" t="s">
        <v>58</v>
      </c>
      <c r="AS700" s="13"/>
      <c r="AT700" s="13"/>
      <c r="AU700" s="13"/>
      <c r="AV700" s="13"/>
      <c r="AW700" s="13" t="s">
        <v>453</v>
      </c>
      <c r="AX700" s="13" t="s">
        <v>434</v>
      </c>
      <c r="AY700" s="5"/>
      <c r="AZ700" s="5" t="s">
        <v>490</v>
      </c>
      <c r="BA700" s="5" t="s">
        <v>489</v>
      </c>
      <c r="BB700" s="5" t="str">
        <f t="shared" si="742"/>
        <v>A1</v>
      </c>
      <c r="BC700" s="167" t="str">
        <f t="shared" si="743"/>
        <v>IFR</v>
      </c>
      <c r="BD700" s="5" t="str">
        <f t="shared" si="744"/>
        <v>A1</v>
      </c>
      <c r="BE700" s="5"/>
      <c r="BF700" s="5"/>
      <c r="BG700" s="12"/>
      <c r="BH700" s="5"/>
      <c r="BI700" s="5"/>
      <c r="BJ700" s="54">
        <f t="shared" si="745"/>
        <v>44254</v>
      </c>
      <c r="BK700" s="54">
        <f t="shared" ca="1" si="746"/>
        <v>44277</v>
      </c>
      <c r="BL700" s="193">
        <v>44277</v>
      </c>
      <c r="BM700" s="5" t="s">
        <v>798</v>
      </c>
      <c r="BN700" s="167"/>
      <c r="BO700" s="167"/>
      <c r="BP700" s="167"/>
      <c r="BQ700" s="167"/>
      <c r="BR700" s="157"/>
      <c r="BS700" s="157"/>
      <c r="BT700" s="157"/>
      <c r="BU700" s="157"/>
      <c r="BV700" s="157"/>
      <c r="BW700" s="147"/>
      <c r="BX700" s="147"/>
      <c r="BY700" s="147"/>
      <c r="BZ700" s="147"/>
      <c r="CA700" s="147"/>
      <c r="CB700" s="125"/>
      <c r="CC700" s="125"/>
      <c r="CD700" s="125"/>
      <c r="CE700" s="125"/>
      <c r="CF700" s="125"/>
      <c r="CG700" s="125"/>
      <c r="CH700" s="125"/>
      <c r="CI700" s="125"/>
      <c r="CJ700" s="125"/>
      <c r="CK700" s="125"/>
      <c r="CL700" s="24">
        <f t="shared" si="747"/>
        <v>44281</v>
      </c>
      <c r="CM700" s="24">
        <f t="shared" ca="1" si="748"/>
        <v>44291</v>
      </c>
      <c r="CN700" s="54"/>
      <c r="CO700" s="117"/>
      <c r="CP700" s="34"/>
      <c r="CQ700" s="24">
        <f t="shared" si="749"/>
        <v>44295</v>
      </c>
      <c r="CR700" s="24" t="str">
        <f t="shared" si="750"/>
        <v>-</v>
      </c>
      <c r="CS700" s="54"/>
      <c r="CT700" s="5"/>
      <c r="CU700" s="24" t="str">
        <f t="shared" si="751"/>
        <v>-</v>
      </c>
      <c r="CV700" s="24" t="str">
        <f t="shared" si="752"/>
        <v>-</v>
      </c>
      <c r="CW700" s="54"/>
      <c r="CX700" s="5"/>
      <c r="CY700" s="34"/>
      <c r="CZ700" s="24" t="str">
        <f t="shared" si="753"/>
        <v>-</v>
      </c>
      <c r="DA700" s="24" t="str">
        <f t="shared" si="754"/>
        <v>-</v>
      </c>
      <c r="DB700" s="24"/>
      <c r="DC700" s="5"/>
      <c r="DD700" s="24" t="str">
        <f t="shared" si="755"/>
        <v>-</v>
      </c>
      <c r="DE700" s="24" t="str">
        <f t="shared" si="756"/>
        <v>-</v>
      </c>
      <c r="DF700" s="5"/>
      <c r="DG700" s="5"/>
      <c r="DH700" s="54"/>
      <c r="DI700" s="24" t="str">
        <f t="shared" si="757"/>
        <v>-</v>
      </c>
      <c r="DJ700" s="24" t="str">
        <f t="shared" si="758"/>
        <v>-</v>
      </c>
      <c r="DK700" s="5"/>
      <c r="DL700" s="5"/>
      <c r="DM700" s="24" t="str">
        <f t="shared" si="759"/>
        <v>-</v>
      </c>
      <c r="DN700" s="24" t="str">
        <f t="shared" si="760"/>
        <v>-</v>
      </c>
      <c r="DO700" s="5"/>
      <c r="DP700" s="5"/>
      <c r="DQ700" s="54"/>
      <c r="DR700" s="24" t="str">
        <f t="shared" si="761"/>
        <v>-</v>
      </c>
      <c r="DS700" s="24" t="str">
        <f t="shared" si="762"/>
        <v>-</v>
      </c>
      <c r="DT700" s="5"/>
      <c r="DU700" s="5"/>
      <c r="DV700" s="24" t="str">
        <f t="shared" si="763"/>
        <v>-</v>
      </c>
      <c r="DW700" s="24" t="str">
        <f t="shared" si="764"/>
        <v>-</v>
      </c>
      <c r="DX700" s="5"/>
      <c r="DY700" s="5"/>
      <c r="DZ700" s="54"/>
      <c r="EA700" s="24" t="str">
        <f t="shared" si="765"/>
        <v>-</v>
      </c>
      <c r="EB700" s="24" t="str">
        <f t="shared" si="766"/>
        <v>-</v>
      </c>
      <c r="EC700" s="5"/>
      <c r="ED700" s="5"/>
      <c r="EE700" s="24" t="str">
        <f t="shared" si="767"/>
        <v>-</v>
      </c>
      <c r="EF700" s="24" t="str">
        <f t="shared" si="768"/>
        <v>-</v>
      </c>
      <c r="EG700" s="5"/>
      <c r="EH700" s="5"/>
      <c r="EI700" s="54"/>
      <c r="EJ700" s="24" t="str">
        <f t="shared" si="769"/>
        <v>-</v>
      </c>
      <c r="EK700" s="24" t="str">
        <f t="shared" si="770"/>
        <v>-</v>
      </c>
      <c r="EL700" s="5"/>
      <c r="EM700" s="5"/>
      <c r="EN700" s="24" t="str">
        <f t="shared" si="771"/>
        <v>-</v>
      </c>
      <c r="EO700" s="24" t="str">
        <f t="shared" si="772"/>
        <v>-</v>
      </c>
      <c r="EP700" s="5"/>
      <c r="EQ700" s="5"/>
      <c r="ER700" s="54"/>
      <c r="ES700" s="54"/>
      <c r="ET700" s="54"/>
      <c r="EU700" s="54"/>
      <c r="EV700" s="54"/>
      <c r="EW700" s="24"/>
      <c r="EX700" s="24"/>
      <c r="EY700" s="167"/>
      <c r="EZ700" s="167"/>
      <c r="FA700" s="193"/>
      <c r="FB700" s="24">
        <v>44297</v>
      </c>
      <c r="FC700" s="24">
        <f t="shared" ca="1" si="773"/>
        <v>44297</v>
      </c>
      <c r="FD700" s="5"/>
      <c r="FE700" s="5"/>
      <c r="FF700" s="24" t="str">
        <f t="shared" si="774"/>
        <v>-</v>
      </c>
      <c r="FG700" s="24" t="str">
        <f t="shared" si="775"/>
        <v>-</v>
      </c>
      <c r="FH700" s="5"/>
      <c r="FI700" s="5"/>
      <c r="FJ700" s="34"/>
      <c r="FK700" s="24"/>
      <c r="FL700" s="24">
        <f t="shared" si="776"/>
        <v>0</v>
      </c>
      <c r="FM700" s="5"/>
      <c r="FN700" s="5"/>
      <c r="FO700" s="24" t="str">
        <f t="shared" si="777"/>
        <v>-</v>
      </c>
      <c r="FP700" s="24" t="str">
        <f t="shared" si="778"/>
        <v>-</v>
      </c>
      <c r="FQ700" s="5"/>
      <c r="FR700" s="5"/>
      <c r="FS700" s="54"/>
      <c r="FT700" s="24"/>
      <c r="FU700" s="24">
        <f t="shared" si="779"/>
        <v>0</v>
      </c>
      <c r="FV700" s="5"/>
      <c r="FW700" s="5"/>
      <c r="FX700" s="24" t="str">
        <f t="shared" si="780"/>
        <v>-</v>
      </c>
      <c r="FY700" s="24" t="str">
        <f t="shared" si="781"/>
        <v>-</v>
      </c>
      <c r="FZ700" s="5"/>
      <c r="GA700" s="5"/>
      <c r="GB700" s="54"/>
      <c r="GC700" s="54"/>
      <c r="GD700" s="54"/>
      <c r="GE700" s="54"/>
      <c r="GF700" s="54"/>
      <c r="GG700" s="54"/>
      <c r="GH700" s="54"/>
      <c r="GI700" s="54"/>
      <c r="GJ700" s="54"/>
      <c r="GK700" s="54"/>
      <c r="GL700" s="54"/>
      <c r="GM700" s="54"/>
      <c r="GN700" s="54"/>
      <c r="GO700" s="54"/>
      <c r="GP700" s="54"/>
      <c r="GQ700" s="54"/>
      <c r="GR700" s="54"/>
      <c r="GS700" s="54"/>
      <c r="GT700" s="54"/>
      <c r="GU700" s="54"/>
      <c r="GV700" s="54"/>
      <c r="GW700" s="54"/>
      <c r="GX700" s="54"/>
      <c r="GY700" s="54"/>
      <c r="GZ700" s="193"/>
      <c r="HA700" s="54"/>
      <c r="HB700" s="54"/>
      <c r="HC700" s="54"/>
      <c r="HD700" s="34">
        <f t="shared" ca="1" si="731"/>
        <v>1</v>
      </c>
      <c r="HE700" s="25">
        <f t="shared" ca="1" si="732"/>
        <v>6.8389057750759875E-4</v>
      </c>
      <c r="HF700" s="25">
        <f t="shared" ca="1" si="733"/>
        <v>1.5197568389057751E-3</v>
      </c>
      <c r="HG700" s="25"/>
      <c r="HH700" s="25"/>
      <c r="HI700" s="25">
        <f t="shared" ca="1" si="734"/>
        <v>3.0821917808219177E-3</v>
      </c>
      <c r="HJ700" s="25">
        <f t="shared" ca="1" si="735"/>
        <v>6.8493150684931503E-3</v>
      </c>
      <c r="HK700" s="5"/>
      <c r="HL700" s="24">
        <f t="shared" ca="1" si="736"/>
        <v>44277</v>
      </c>
      <c r="HM700" s="107" t="s">
        <v>667</v>
      </c>
      <c r="HN700" s="85"/>
      <c r="HO700" s="204" t="str">
        <f t="shared" si="696"/>
        <v>ожидание A1</v>
      </c>
      <c r="HP700" s="204" t="str">
        <f t="shared" si="697"/>
        <v>не выгружено 00</v>
      </c>
      <c r="HQ700" s="182" t="str">
        <f t="shared" si="698"/>
        <v>выгружено A1</v>
      </c>
      <c r="HR700" s="182" t="str">
        <f t="shared" si="699"/>
        <v>ожидание A1</v>
      </c>
      <c r="HS700" s="182" t="b">
        <f t="shared" si="700"/>
        <v>0</v>
      </c>
      <c r="HT700" s="182" t="str">
        <f t="shared" si="701"/>
        <v>ожидание замечаний</v>
      </c>
      <c r="HU700" s="182" t="str">
        <f t="shared" si="702"/>
        <v>0055-P2-GA1-CPC-TRM-00676</v>
      </c>
      <c r="HV700" s="191">
        <f t="shared" si="703"/>
        <v>44277</v>
      </c>
      <c r="HW700" s="184" t="str">
        <f t="shared" si="704"/>
        <v>ожидание A1</v>
      </c>
      <c r="HX700" s="191" t="str">
        <f t="shared" si="705"/>
        <v>ожидание A1</v>
      </c>
      <c r="HY700" s="183"/>
      <c r="HZ700" s="182" t="str">
        <f t="shared" si="706"/>
        <v>выгружено</v>
      </c>
      <c r="IA700" s="182" t="str">
        <f t="shared" si="707"/>
        <v>A1</v>
      </c>
      <c r="IB700" s="182" t="str">
        <f t="shared" si="708"/>
        <v>ожидание замечаний к ревизии</v>
      </c>
      <c r="IC700" s="182" t="str">
        <f t="shared" si="709"/>
        <v>A1</v>
      </c>
      <c r="ID700" s="182" t="str">
        <f t="shared" si="710"/>
        <v>A1</v>
      </c>
      <c r="IE700" s="185" t="str">
        <f t="shared" si="711"/>
        <v>1</v>
      </c>
      <c r="IF700" s="135" t="s">
        <v>705</v>
      </c>
      <c r="IG700" s="181">
        <v>1</v>
      </c>
      <c r="IH700" s="85"/>
      <c r="II700" s="85"/>
      <c r="IJ700" s="85"/>
      <c r="IK700" s="85"/>
      <c r="IL700" s="85"/>
      <c r="IM700" s="85"/>
      <c r="IN700" s="85"/>
      <c r="IO700" s="85"/>
      <c r="IP700" s="85"/>
      <c r="IQ700" s="85"/>
      <c r="IR700" s="85"/>
      <c r="IS700" s="85"/>
      <c r="IT700" s="85"/>
      <c r="IU700" s="85"/>
      <c r="IV700" s="85"/>
      <c r="IW700" s="85"/>
      <c r="IX700" s="85"/>
      <c r="IY700" s="85"/>
      <c r="IZ700" s="85"/>
      <c r="JA700" s="85"/>
      <c r="JB700" s="85"/>
      <c r="JC700" s="85"/>
      <c r="JD700" s="85"/>
      <c r="JE700" s="85"/>
      <c r="JF700" s="85"/>
      <c r="JG700" s="85"/>
      <c r="JH700" s="85"/>
      <c r="JI700" s="85"/>
      <c r="JJ700" s="85"/>
      <c r="JK700" s="85"/>
      <c r="JL700" s="85"/>
      <c r="JM700" s="85"/>
      <c r="JN700" s="85"/>
      <c r="JO700" s="85"/>
      <c r="JP700" s="85"/>
      <c r="JQ700" s="85"/>
      <c r="JR700" s="85"/>
      <c r="JS700" s="85"/>
      <c r="JT700" s="85"/>
      <c r="JU700" s="85"/>
      <c r="JV700" s="85"/>
      <c r="JW700" s="85"/>
      <c r="JX700" s="85"/>
      <c r="JY700" s="85"/>
      <c r="JZ700" s="85"/>
      <c r="KA700" s="85"/>
      <c r="KB700" s="85"/>
      <c r="KC700" s="85"/>
    </row>
    <row r="701" spans="1:289" s="57" customFormat="1" ht="28.5" hidden="1" customHeight="1">
      <c r="A701" s="6"/>
      <c r="B701" s="19" t="s">
        <v>156</v>
      </c>
      <c r="C701" s="19" t="s">
        <v>157</v>
      </c>
      <c r="D701" s="5"/>
      <c r="E701" s="5"/>
      <c r="F701" s="5"/>
      <c r="G701" s="5"/>
      <c r="H701" s="5" t="s">
        <v>727</v>
      </c>
      <c r="I701" s="5" t="s">
        <v>736</v>
      </c>
      <c r="J701" s="5"/>
      <c r="K701" s="5"/>
      <c r="L701" s="5"/>
      <c r="M701" s="5"/>
      <c r="N701" s="5"/>
      <c r="O701" s="5"/>
      <c r="P701" s="5"/>
      <c r="Q701" s="5"/>
      <c r="R701" s="5" t="s">
        <v>207</v>
      </c>
      <c r="S701" s="5" t="s">
        <v>365</v>
      </c>
      <c r="T701" s="5" t="s">
        <v>368</v>
      </c>
      <c r="U701" s="5" t="s">
        <v>158</v>
      </c>
      <c r="V701" s="5"/>
      <c r="W701" s="19"/>
      <c r="X701" s="19"/>
      <c r="Y701" s="19"/>
      <c r="Z701" s="19"/>
      <c r="AA701" s="19"/>
      <c r="AB701" s="19"/>
      <c r="AC701" s="19"/>
      <c r="AD701" s="5"/>
      <c r="AE701" s="19">
        <v>4</v>
      </c>
      <c r="AF701" s="19">
        <v>0</v>
      </c>
      <c r="AG701" s="19" t="s">
        <v>165</v>
      </c>
      <c r="AH701" s="19" t="s">
        <v>156</v>
      </c>
      <c r="AI701" s="19" t="s">
        <v>188</v>
      </c>
      <c r="AJ701" s="5"/>
      <c r="AK701" s="5"/>
      <c r="AL701" s="5" t="s">
        <v>124</v>
      </c>
      <c r="AM701" s="5"/>
      <c r="AN701" s="5" t="s">
        <v>174</v>
      </c>
      <c r="AO701" s="5" t="str">
        <f t="shared" si="740"/>
        <v>0055-CPC-GA1-4.4.0.00.CPC-ASK2.CW-0001</v>
      </c>
      <c r="AP701" s="5" t="str">
        <f t="shared" si="741"/>
        <v>0055-CPC-GA1-4.4.0.00.CPC-ASK2-CW-0001_A1_ER</v>
      </c>
      <c r="AQ701" s="13" t="s">
        <v>57</v>
      </c>
      <c r="AR701" s="13" t="s">
        <v>58</v>
      </c>
      <c r="AS701" s="13"/>
      <c r="AT701" s="13"/>
      <c r="AU701" s="13"/>
      <c r="AV701" s="13"/>
      <c r="AW701" s="13" t="s">
        <v>457</v>
      </c>
      <c r="AX701" s="13" t="s">
        <v>529</v>
      </c>
      <c r="AY701" s="5"/>
      <c r="AZ701" s="5" t="s">
        <v>490</v>
      </c>
      <c r="BA701" s="5" t="s">
        <v>489</v>
      </c>
      <c r="BB701" s="5" t="str">
        <f t="shared" si="742"/>
        <v>A1</v>
      </c>
      <c r="BC701" s="167" t="str">
        <f t="shared" si="743"/>
        <v>IFR</v>
      </c>
      <c r="BD701" s="5" t="str">
        <f t="shared" si="744"/>
        <v>A1</v>
      </c>
      <c r="BE701" s="5"/>
      <c r="BF701" s="5"/>
      <c r="BG701" s="12"/>
      <c r="BH701" s="5"/>
      <c r="BI701" s="5"/>
      <c r="BJ701" s="54">
        <f t="shared" si="745"/>
        <v>44254</v>
      </c>
      <c r="BK701" s="54">
        <f t="shared" ca="1" si="746"/>
        <v>44277</v>
      </c>
      <c r="BL701" s="54">
        <v>44277</v>
      </c>
      <c r="BM701" s="5" t="s">
        <v>799</v>
      </c>
      <c r="BN701" s="167"/>
      <c r="BO701" s="167"/>
      <c r="BP701" s="167"/>
      <c r="BQ701" s="167"/>
      <c r="BR701" s="157"/>
      <c r="BS701" s="157"/>
      <c r="BT701" s="157"/>
      <c r="BU701" s="157"/>
      <c r="BV701" s="157"/>
      <c r="BW701" s="147"/>
      <c r="BX701" s="147"/>
      <c r="BY701" s="147"/>
      <c r="BZ701" s="147"/>
      <c r="CA701" s="147"/>
      <c r="CB701" s="125"/>
      <c r="CC701" s="125"/>
      <c r="CD701" s="125"/>
      <c r="CE701" s="125"/>
      <c r="CF701" s="125"/>
      <c r="CG701" s="125"/>
      <c r="CH701" s="125"/>
      <c r="CI701" s="125"/>
      <c r="CJ701" s="125"/>
      <c r="CK701" s="125"/>
      <c r="CL701" s="24">
        <f t="shared" si="747"/>
        <v>44281</v>
      </c>
      <c r="CM701" s="24">
        <f t="shared" ca="1" si="748"/>
        <v>44291</v>
      </c>
      <c r="CN701" s="54"/>
      <c r="CO701" s="117"/>
      <c r="CP701" s="34"/>
      <c r="CQ701" s="24">
        <f t="shared" si="749"/>
        <v>44295</v>
      </c>
      <c r="CR701" s="24" t="str">
        <f t="shared" si="750"/>
        <v>-</v>
      </c>
      <c r="CS701" s="54"/>
      <c r="CT701" s="5"/>
      <c r="CU701" s="24" t="str">
        <f t="shared" si="751"/>
        <v>-</v>
      </c>
      <c r="CV701" s="24" t="str">
        <f t="shared" si="752"/>
        <v>-</v>
      </c>
      <c r="CW701" s="54"/>
      <c r="CX701" s="5"/>
      <c r="CY701" s="34"/>
      <c r="CZ701" s="24" t="str">
        <f t="shared" si="753"/>
        <v>-</v>
      </c>
      <c r="DA701" s="24" t="str">
        <f t="shared" si="754"/>
        <v>-</v>
      </c>
      <c r="DB701" s="24"/>
      <c r="DC701" s="5"/>
      <c r="DD701" s="24" t="str">
        <f t="shared" si="755"/>
        <v>-</v>
      </c>
      <c r="DE701" s="24" t="str">
        <f t="shared" si="756"/>
        <v>-</v>
      </c>
      <c r="DF701" s="5"/>
      <c r="DG701" s="5"/>
      <c r="DH701" s="54"/>
      <c r="DI701" s="24" t="str">
        <f t="shared" si="757"/>
        <v>-</v>
      </c>
      <c r="DJ701" s="24" t="str">
        <f t="shared" si="758"/>
        <v>-</v>
      </c>
      <c r="DK701" s="5"/>
      <c r="DL701" s="5"/>
      <c r="DM701" s="24" t="str">
        <f t="shared" si="759"/>
        <v>-</v>
      </c>
      <c r="DN701" s="24" t="str">
        <f t="shared" si="760"/>
        <v>-</v>
      </c>
      <c r="DO701" s="5"/>
      <c r="DP701" s="5"/>
      <c r="DQ701" s="54"/>
      <c r="DR701" s="24" t="str">
        <f t="shared" si="761"/>
        <v>-</v>
      </c>
      <c r="DS701" s="24" t="str">
        <f t="shared" si="762"/>
        <v>-</v>
      </c>
      <c r="DT701" s="5"/>
      <c r="DU701" s="5"/>
      <c r="DV701" s="24" t="str">
        <f t="shared" si="763"/>
        <v>-</v>
      </c>
      <c r="DW701" s="24" t="str">
        <f t="shared" si="764"/>
        <v>-</v>
      </c>
      <c r="DX701" s="5"/>
      <c r="DY701" s="5"/>
      <c r="DZ701" s="54"/>
      <c r="EA701" s="24" t="str">
        <f t="shared" si="765"/>
        <v>-</v>
      </c>
      <c r="EB701" s="24" t="str">
        <f t="shared" si="766"/>
        <v>-</v>
      </c>
      <c r="EC701" s="5"/>
      <c r="ED701" s="5"/>
      <c r="EE701" s="24" t="str">
        <f t="shared" si="767"/>
        <v>-</v>
      </c>
      <c r="EF701" s="24" t="str">
        <f t="shared" si="768"/>
        <v>-</v>
      </c>
      <c r="EG701" s="5"/>
      <c r="EH701" s="5"/>
      <c r="EI701" s="54"/>
      <c r="EJ701" s="24" t="str">
        <f t="shared" si="769"/>
        <v>-</v>
      </c>
      <c r="EK701" s="24" t="str">
        <f t="shared" si="770"/>
        <v>-</v>
      </c>
      <c r="EL701" s="5"/>
      <c r="EM701" s="5"/>
      <c r="EN701" s="24" t="str">
        <f t="shared" si="771"/>
        <v>-</v>
      </c>
      <c r="EO701" s="24" t="str">
        <f t="shared" si="772"/>
        <v>-</v>
      </c>
      <c r="EP701" s="5"/>
      <c r="EQ701" s="5"/>
      <c r="ER701" s="54"/>
      <c r="ES701" s="54"/>
      <c r="ET701" s="54"/>
      <c r="EU701" s="54"/>
      <c r="EV701" s="54"/>
      <c r="EW701" s="24"/>
      <c r="EX701" s="24"/>
      <c r="EY701" s="167"/>
      <c r="EZ701" s="167"/>
      <c r="FA701" s="193"/>
      <c r="FB701" s="24">
        <v>44297</v>
      </c>
      <c r="FC701" s="24">
        <f t="shared" ca="1" si="773"/>
        <v>44297</v>
      </c>
      <c r="FD701" s="5"/>
      <c r="FE701" s="5"/>
      <c r="FF701" s="24" t="str">
        <f t="shared" si="774"/>
        <v>-</v>
      </c>
      <c r="FG701" s="24" t="str">
        <f t="shared" si="775"/>
        <v>-</v>
      </c>
      <c r="FH701" s="5"/>
      <c r="FI701" s="5"/>
      <c r="FJ701" s="34"/>
      <c r="FK701" s="24"/>
      <c r="FL701" s="24">
        <f t="shared" si="776"/>
        <v>0</v>
      </c>
      <c r="FM701" s="5"/>
      <c r="FN701" s="5"/>
      <c r="FO701" s="24" t="str">
        <f t="shared" si="777"/>
        <v>-</v>
      </c>
      <c r="FP701" s="24" t="str">
        <f t="shared" si="778"/>
        <v>-</v>
      </c>
      <c r="FQ701" s="5"/>
      <c r="FR701" s="5"/>
      <c r="FS701" s="54"/>
      <c r="FT701" s="24"/>
      <c r="FU701" s="24">
        <f t="shared" si="779"/>
        <v>0</v>
      </c>
      <c r="FV701" s="5"/>
      <c r="FW701" s="5"/>
      <c r="FX701" s="24" t="str">
        <f t="shared" si="780"/>
        <v>-</v>
      </c>
      <c r="FY701" s="24" t="str">
        <f t="shared" si="781"/>
        <v>-</v>
      </c>
      <c r="FZ701" s="5"/>
      <c r="GA701" s="5"/>
      <c r="GB701" s="54"/>
      <c r="GC701" s="54"/>
      <c r="GD701" s="54"/>
      <c r="GE701" s="54"/>
      <c r="GF701" s="54"/>
      <c r="GG701" s="54"/>
      <c r="GH701" s="54"/>
      <c r="GI701" s="54"/>
      <c r="GJ701" s="54"/>
      <c r="GK701" s="54"/>
      <c r="GL701" s="54"/>
      <c r="GM701" s="54"/>
      <c r="GN701" s="54"/>
      <c r="GO701" s="54"/>
      <c r="GP701" s="54"/>
      <c r="GQ701" s="54"/>
      <c r="GR701" s="54"/>
      <c r="GS701" s="54"/>
      <c r="GT701" s="54"/>
      <c r="GU701" s="54"/>
      <c r="GV701" s="54"/>
      <c r="GW701" s="54"/>
      <c r="GX701" s="54"/>
      <c r="GY701" s="54"/>
      <c r="GZ701" s="193"/>
      <c r="HA701" s="54"/>
      <c r="HB701" s="54"/>
      <c r="HC701" s="54"/>
      <c r="HD701" s="34">
        <f t="shared" ca="1" si="731"/>
        <v>1</v>
      </c>
      <c r="HE701" s="25">
        <f t="shared" ca="1" si="732"/>
        <v>6.8389057750759875E-4</v>
      </c>
      <c r="HF701" s="25">
        <f t="shared" ca="1" si="733"/>
        <v>1.5197568389057751E-3</v>
      </c>
      <c r="HG701" s="25"/>
      <c r="HH701" s="25"/>
      <c r="HI701" s="25">
        <f t="shared" ca="1" si="734"/>
        <v>3.0821917808219177E-3</v>
      </c>
      <c r="HJ701" s="25">
        <f t="shared" ca="1" si="735"/>
        <v>6.8493150684931503E-3</v>
      </c>
      <c r="HK701" s="5"/>
      <c r="HL701" s="24">
        <f t="shared" ca="1" si="736"/>
        <v>44277</v>
      </c>
      <c r="HM701" s="107" t="s">
        <v>667</v>
      </c>
      <c r="HN701" s="85"/>
      <c r="HO701" s="204" t="str">
        <f t="shared" si="696"/>
        <v>ожидание A1</v>
      </c>
      <c r="HP701" s="204" t="str">
        <f t="shared" si="697"/>
        <v>не выгружено 00</v>
      </c>
      <c r="HQ701" s="182" t="str">
        <f t="shared" si="698"/>
        <v>выгружено A1</v>
      </c>
      <c r="HR701" s="182" t="str">
        <f t="shared" si="699"/>
        <v>ожидание A1</v>
      </c>
      <c r="HS701" s="182" t="b">
        <f t="shared" si="700"/>
        <v>0</v>
      </c>
      <c r="HT701" s="182" t="str">
        <f t="shared" si="701"/>
        <v>ожидание замечаний</v>
      </c>
      <c r="HU701" s="182" t="str">
        <f t="shared" si="702"/>
        <v>0055-P2-GA1-CPC-TRM-00677</v>
      </c>
      <c r="HV701" s="191">
        <f t="shared" si="703"/>
        <v>44277</v>
      </c>
      <c r="HW701" s="184" t="str">
        <f t="shared" si="704"/>
        <v>ожидание A1</v>
      </c>
      <c r="HX701" s="191" t="str">
        <f t="shared" si="705"/>
        <v>ожидание A1</v>
      </c>
      <c r="HY701" s="183"/>
      <c r="HZ701" s="182" t="str">
        <f t="shared" si="706"/>
        <v>выгружено</v>
      </c>
      <c r="IA701" s="182" t="str">
        <f t="shared" si="707"/>
        <v>A1</v>
      </c>
      <c r="IB701" s="182" t="str">
        <f t="shared" si="708"/>
        <v>ожидание замечаний к ревизии</v>
      </c>
      <c r="IC701" s="182" t="str">
        <f t="shared" si="709"/>
        <v>A1</v>
      </c>
      <c r="ID701" s="182" t="str">
        <f t="shared" si="710"/>
        <v>A1</v>
      </c>
      <c r="IE701" s="185" t="str">
        <f t="shared" si="711"/>
        <v>1</v>
      </c>
      <c r="IF701" s="135" t="s">
        <v>705</v>
      </c>
      <c r="IG701" s="181">
        <v>1</v>
      </c>
      <c r="IH701" s="85"/>
      <c r="II701" s="85"/>
      <c r="IJ701" s="85"/>
      <c r="IK701" s="85"/>
      <c r="IL701" s="85"/>
      <c r="IM701" s="85"/>
      <c r="IN701" s="85"/>
      <c r="IO701" s="85"/>
      <c r="IP701" s="85"/>
      <c r="IQ701" s="85"/>
      <c r="IR701" s="85"/>
      <c r="IS701" s="85"/>
      <c r="IT701" s="85"/>
      <c r="IU701" s="85"/>
      <c r="IV701" s="85"/>
      <c r="IW701" s="85"/>
      <c r="IX701" s="85"/>
      <c r="IY701" s="85"/>
      <c r="IZ701" s="85"/>
      <c r="JA701" s="85"/>
      <c r="JB701" s="85"/>
      <c r="JC701" s="85"/>
      <c r="JD701" s="85"/>
      <c r="JE701" s="85"/>
      <c r="JF701" s="85"/>
      <c r="JG701" s="85"/>
      <c r="JH701" s="85"/>
      <c r="JI701" s="85"/>
      <c r="JJ701" s="85"/>
      <c r="JK701" s="85"/>
      <c r="JL701" s="85"/>
      <c r="JM701" s="85"/>
      <c r="JN701" s="85"/>
      <c r="JO701" s="85"/>
      <c r="JP701" s="85"/>
      <c r="JQ701" s="85"/>
      <c r="JR701" s="85"/>
      <c r="JS701" s="85"/>
      <c r="JT701" s="85"/>
      <c r="JU701" s="85"/>
      <c r="JV701" s="85"/>
      <c r="JW701" s="85"/>
      <c r="JX701" s="85"/>
      <c r="JY701" s="85"/>
      <c r="JZ701" s="85"/>
      <c r="KA701" s="85"/>
      <c r="KB701" s="85"/>
      <c r="KC701" s="85"/>
    </row>
    <row r="702" spans="1:289" s="57" customFormat="1" ht="28.5" hidden="1" customHeight="1">
      <c r="A702" s="6"/>
      <c r="B702" s="19" t="s">
        <v>156</v>
      </c>
      <c r="C702" s="19" t="s">
        <v>157</v>
      </c>
      <c r="D702" s="5"/>
      <c r="E702" s="5"/>
      <c r="F702" s="5"/>
      <c r="G702" s="5"/>
      <c r="H702" s="5" t="s">
        <v>727</v>
      </c>
      <c r="I702" s="5" t="s">
        <v>736</v>
      </c>
      <c r="J702" s="5"/>
      <c r="K702" s="5"/>
      <c r="L702" s="5"/>
      <c r="M702" s="5"/>
      <c r="N702" s="5"/>
      <c r="O702" s="5"/>
      <c r="P702" s="5"/>
      <c r="Q702" s="5"/>
      <c r="R702" s="5" t="s">
        <v>208</v>
      </c>
      <c r="S702" s="5" t="s">
        <v>366</v>
      </c>
      <c r="T702" s="5" t="s">
        <v>367</v>
      </c>
      <c r="U702" s="5" t="s">
        <v>158</v>
      </c>
      <c r="V702" s="5"/>
      <c r="W702" s="19"/>
      <c r="X702" s="19"/>
      <c r="Y702" s="19"/>
      <c r="Z702" s="19"/>
      <c r="AA702" s="19"/>
      <c r="AB702" s="19"/>
      <c r="AC702" s="19"/>
      <c r="AD702" s="5"/>
      <c r="AE702" s="19">
        <v>4</v>
      </c>
      <c r="AF702" s="19">
        <v>0</v>
      </c>
      <c r="AG702" s="19" t="s">
        <v>165</v>
      </c>
      <c r="AH702" s="19" t="s">
        <v>156</v>
      </c>
      <c r="AI702" s="19" t="s">
        <v>188</v>
      </c>
      <c r="AJ702" s="5"/>
      <c r="AK702" s="5"/>
      <c r="AL702" s="5" t="s">
        <v>125</v>
      </c>
      <c r="AM702" s="5"/>
      <c r="AN702" s="5" t="s">
        <v>174</v>
      </c>
      <c r="AO702" s="5" t="str">
        <f t="shared" si="740"/>
        <v>0055-CPC-GA1-4.4.0.00.CPC-ATH4.CW-0001</v>
      </c>
      <c r="AP702" s="5" t="str">
        <f t="shared" si="741"/>
        <v>0055-CPC-GA1-4.4.0.00.CPC-ATH4-CW-0001_-_ER</v>
      </c>
      <c r="AQ702" s="13" t="s">
        <v>57</v>
      </c>
      <c r="AR702" s="13" t="s">
        <v>58</v>
      </c>
      <c r="AS702" s="13"/>
      <c r="AT702" s="13"/>
      <c r="AU702" s="13"/>
      <c r="AV702" s="13"/>
      <c r="AW702" s="13" t="s">
        <v>460</v>
      </c>
      <c r="AX702" s="13" t="s">
        <v>438</v>
      </c>
      <c r="AY702" s="5"/>
      <c r="AZ702" s="5" t="s">
        <v>490</v>
      </c>
      <c r="BA702" s="5" t="s">
        <v>489</v>
      </c>
      <c r="BB702" s="5" t="str">
        <f t="shared" si="742"/>
        <v>-</v>
      </c>
      <c r="BC702" s="167" t="str">
        <f t="shared" si="743"/>
        <v>-</v>
      </c>
      <c r="BD702" s="5" t="str">
        <f t="shared" si="744"/>
        <v>-</v>
      </c>
      <c r="BE702" s="5"/>
      <c r="BF702" s="5"/>
      <c r="BG702" s="12"/>
      <c r="BH702" s="5"/>
      <c r="BI702" s="5"/>
      <c r="BJ702" s="54">
        <f t="shared" si="745"/>
        <v>44254</v>
      </c>
      <c r="BK702" s="54">
        <f t="shared" ca="1" si="746"/>
        <v>44294</v>
      </c>
      <c r="BL702" s="54"/>
      <c r="BM702" s="5"/>
      <c r="BN702" s="167"/>
      <c r="BO702" s="167"/>
      <c r="BP702" s="167"/>
      <c r="BQ702" s="167"/>
      <c r="BR702" s="157"/>
      <c r="BS702" s="157"/>
      <c r="BT702" s="157"/>
      <c r="BU702" s="157"/>
      <c r="BV702" s="157"/>
      <c r="BW702" s="147"/>
      <c r="BX702" s="147"/>
      <c r="BY702" s="147"/>
      <c r="BZ702" s="147"/>
      <c r="CA702" s="147"/>
      <c r="CB702" s="125"/>
      <c r="CC702" s="125"/>
      <c r="CD702" s="125"/>
      <c r="CE702" s="125"/>
      <c r="CF702" s="125"/>
      <c r="CG702" s="125"/>
      <c r="CH702" s="125"/>
      <c r="CI702" s="125"/>
      <c r="CJ702" s="125"/>
      <c r="CK702" s="125"/>
      <c r="CL702" s="24">
        <f t="shared" si="747"/>
        <v>44281</v>
      </c>
      <c r="CM702" s="24" t="str">
        <f t="shared" si="748"/>
        <v>-</v>
      </c>
      <c r="CN702" s="54"/>
      <c r="CO702" s="117"/>
      <c r="CP702" s="34">
        <v>1</v>
      </c>
      <c r="CQ702" s="24">
        <f t="shared" si="749"/>
        <v>44295</v>
      </c>
      <c r="CR702" s="24" t="str">
        <f t="shared" si="750"/>
        <v>-</v>
      </c>
      <c r="CS702" s="54"/>
      <c r="CT702" s="5"/>
      <c r="CU702" s="24" t="str">
        <f t="shared" si="751"/>
        <v>-</v>
      </c>
      <c r="CV702" s="24" t="str">
        <f t="shared" si="752"/>
        <v>-</v>
      </c>
      <c r="CW702" s="54"/>
      <c r="CX702" s="5"/>
      <c r="CY702" s="34"/>
      <c r="CZ702" s="24" t="str">
        <f t="shared" si="753"/>
        <v>-</v>
      </c>
      <c r="DA702" s="24" t="str">
        <f t="shared" si="754"/>
        <v>-</v>
      </c>
      <c r="DB702" s="24"/>
      <c r="DC702" s="5"/>
      <c r="DD702" s="24" t="str">
        <f t="shared" si="755"/>
        <v>-</v>
      </c>
      <c r="DE702" s="24" t="str">
        <f t="shared" si="756"/>
        <v>-</v>
      </c>
      <c r="DF702" s="5"/>
      <c r="DG702" s="5"/>
      <c r="DH702" s="54"/>
      <c r="DI702" s="24" t="str">
        <f t="shared" si="757"/>
        <v>-</v>
      </c>
      <c r="DJ702" s="24" t="str">
        <f t="shared" si="758"/>
        <v>-</v>
      </c>
      <c r="DK702" s="5"/>
      <c r="DL702" s="5"/>
      <c r="DM702" s="24" t="str">
        <f t="shared" si="759"/>
        <v>-</v>
      </c>
      <c r="DN702" s="24" t="str">
        <f t="shared" si="760"/>
        <v>-</v>
      </c>
      <c r="DO702" s="5"/>
      <c r="DP702" s="5"/>
      <c r="DQ702" s="54"/>
      <c r="DR702" s="24" t="str">
        <f t="shared" si="761"/>
        <v>-</v>
      </c>
      <c r="DS702" s="24" t="str">
        <f t="shared" si="762"/>
        <v>-</v>
      </c>
      <c r="DT702" s="5"/>
      <c r="DU702" s="5"/>
      <c r="DV702" s="24" t="str">
        <f t="shared" si="763"/>
        <v>-</v>
      </c>
      <c r="DW702" s="24" t="str">
        <f t="shared" si="764"/>
        <v>-</v>
      </c>
      <c r="DX702" s="5"/>
      <c r="DY702" s="5"/>
      <c r="DZ702" s="54"/>
      <c r="EA702" s="24" t="str">
        <f t="shared" si="765"/>
        <v>-</v>
      </c>
      <c r="EB702" s="24" t="str">
        <f t="shared" si="766"/>
        <v>-</v>
      </c>
      <c r="EC702" s="5"/>
      <c r="ED702" s="5"/>
      <c r="EE702" s="24" t="str">
        <f t="shared" si="767"/>
        <v>-</v>
      </c>
      <c r="EF702" s="24" t="str">
        <f t="shared" si="768"/>
        <v>-</v>
      </c>
      <c r="EG702" s="5"/>
      <c r="EH702" s="5"/>
      <c r="EI702" s="54"/>
      <c r="EJ702" s="24" t="str">
        <f t="shared" si="769"/>
        <v>-</v>
      </c>
      <c r="EK702" s="24" t="str">
        <f t="shared" si="770"/>
        <v>-</v>
      </c>
      <c r="EL702" s="5"/>
      <c r="EM702" s="5"/>
      <c r="EN702" s="24" t="str">
        <f t="shared" si="771"/>
        <v>-</v>
      </c>
      <c r="EO702" s="24" t="str">
        <f t="shared" si="772"/>
        <v>-</v>
      </c>
      <c r="EP702" s="5"/>
      <c r="EQ702" s="5"/>
      <c r="ER702" s="54"/>
      <c r="ES702" s="54"/>
      <c r="ET702" s="54"/>
      <c r="EU702" s="54"/>
      <c r="EV702" s="54"/>
      <c r="EW702" s="24"/>
      <c r="EX702" s="24"/>
      <c r="EY702" s="167"/>
      <c r="EZ702" s="167"/>
      <c r="FA702" s="193"/>
      <c r="FB702" s="24">
        <v>44297</v>
      </c>
      <c r="FC702" s="24">
        <f t="shared" ca="1" si="773"/>
        <v>44297</v>
      </c>
      <c r="FD702" s="214"/>
      <c r="FE702" s="5"/>
      <c r="FF702" s="24" t="str">
        <f t="shared" si="774"/>
        <v>-</v>
      </c>
      <c r="FG702" s="24" t="str">
        <f t="shared" si="775"/>
        <v>-</v>
      </c>
      <c r="FH702" s="5"/>
      <c r="FI702" s="5"/>
      <c r="FJ702" s="34"/>
      <c r="FK702" s="24"/>
      <c r="FL702" s="24">
        <f t="shared" si="776"/>
        <v>0</v>
      </c>
      <c r="FM702" s="5"/>
      <c r="FN702" s="5"/>
      <c r="FO702" s="24" t="str">
        <f t="shared" si="777"/>
        <v>-</v>
      </c>
      <c r="FP702" s="24" t="str">
        <f t="shared" si="778"/>
        <v>-</v>
      </c>
      <c r="FQ702" s="5"/>
      <c r="FR702" s="5"/>
      <c r="FS702" s="54"/>
      <c r="FT702" s="24"/>
      <c r="FU702" s="24">
        <f t="shared" si="779"/>
        <v>0</v>
      </c>
      <c r="FV702" s="5"/>
      <c r="FW702" s="5"/>
      <c r="FX702" s="24" t="str">
        <f t="shared" si="780"/>
        <v>-</v>
      </c>
      <c r="FY702" s="24" t="str">
        <f t="shared" si="781"/>
        <v>-</v>
      </c>
      <c r="FZ702" s="5"/>
      <c r="GA702" s="5"/>
      <c r="GB702" s="54"/>
      <c r="GC702" s="54"/>
      <c r="GD702" s="54"/>
      <c r="GE702" s="54"/>
      <c r="GF702" s="54"/>
      <c r="GG702" s="54"/>
      <c r="GH702" s="54"/>
      <c r="GI702" s="54"/>
      <c r="GJ702" s="54"/>
      <c r="GK702" s="54"/>
      <c r="GL702" s="54"/>
      <c r="GM702" s="54"/>
      <c r="GN702" s="54"/>
      <c r="GO702" s="54"/>
      <c r="GP702" s="54"/>
      <c r="GQ702" s="54"/>
      <c r="GR702" s="54"/>
      <c r="GS702" s="54"/>
      <c r="GT702" s="54"/>
      <c r="GU702" s="54"/>
      <c r="GV702" s="54"/>
      <c r="GW702" s="54"/>
      <c r="GX702" s="54"/>
      <c r="GY702" s="54"/>
      <c r="GZ702" s="193"/>
      <c r="HA702" s="54"/>
      <c r="HB702" s="54"/>
      <c r="HC702" s="54"/>
      <c r="HD702" s="34">
        <f t="shared" ca="1" si="731"/>
        <v>1</v>
      </c>
      <c r="HE702" s="25">
        <f t="shared" si="732"/>
        <v>0</v>
      </c>
      <c r="HF702" s="25">
        <f t="shared" ca="1" si="733"/>
        <v>1.5197568389057751E-3</v>
      </c>
      <c r="HG702" s="25"/>
      <c r="HH702" s="25"/>
      <c r="HI702" s="25">
        <f t="shared" si="734"/>
        <v>0</v>
      </c>
      <c r="HJ702" s="25">
        <f t="shared" ca="1" si="735"/>
        <v>6.8493150684931503E-3</v>
      </c>
      <c r="HK702" s="5"/>
      <c r="HL702" s="24" t="str">
        <f t="shared" ca="1" si="736"/>
        <v>-</v>
      </c>
      <c r="HM702" s="107" t="s">
        <v>667</v>
      </c>
      <c r="HN702" s="85"/>
      <c r="HO702" s="204" t="str">
        <f t="shared" si="696"/>
        <v>не выгружено A1</v>
      </c>
      <c r="HP702" s="204" t="str">
        <f t="shared" si="697"/>
        <v>не выгружено 00</v>
      </c>
      <c r="HQ702" s="182" t="str">
        <f t="shared" si="698"/>
        <v>не выгружено A1</v>
      </c>
      <c r="HR702" s="182" t="str">
        <f t="shared" si="699"/>
        <v>не выгружено A1</v>
      </c>
      <c r="HS702" s="182" t="b">
        <f t="shared" si="700"/>
        <v>0</v>
      </c>
      <c r="HT702" s="182" t="str">
        <f t="shared" si="701"/>
        <v>не выгружено A1</v>
      </c>
      <c r="HU702" s="182" t="str">
        <f t="shared" si="702"/>
        <v>не выгружено A1</v>
      </c>
      <c r="HV702" s="191" t="str">
        <f t="shared" si="703"/>
        <v>не выгружено A1</v>
      </c>
      <c r="HW702" s="184" t="str">
        <f t="shared" si="704"/>
        <v>не выгружено A1</v>
      </c>
      <c r="HX702" s="191" t="str">
        <f t="shared" si="705"/>
        <v>не выгружено A1</v>
      </c>
      <c r="HY702" s="183"/>
      <c r="HZ702" s="182" t="str">
        <f t="shared" si="706"/>
        <v>не выгружено</v>
      </c>
      <c r="IA702" s="182" t="str">
        <f t="shared" si="707"/>
        <v>A1</v>
      </c>
      <c r="IB702" s="182" t="str">
        <f t="shared" si="708"/>
        <v>не выгружено</v>
      </c>
      <c r="IC702" s="182" t="str">
        <f t="shared" si="709"/>
        <v>A1</v>
      </c>
      <c r="ID702" s="182" t="str">
        <f t="shared" si="710"/>
        <v>A1</v>
      </c>
      <c r="IE702" s="185" t="str">
        <f t="shared" si="711"/>
        <v>выгрузить A1</v>
      </c>
      <c r="IF702" s="135" t="s">
        <v>705</v>
      </c>
      <c r="IG702" s="181">
        <v>1</v>
      </c>
      <c r="IH702" s="85"/>
      <c r="II702" s="85"/>
      <c r="IJ702" s="85"/>
      <c r="IK702" s="85"/>
      <c r="IL702" s="85"/>
      <c r="IM702" s="85"/>
      <c r="IN702" s="85"/>
      <c r="IO702" s="85"/>
      <c r="IP702" s="85"/>
      <c r="IQ702" s="85"/>
      <c r="IR702" s="85"/>
      <c r="IS702" s="85"/>
      <c r="IT702" s="85"/>
      <c r="IU702" s="85"/>
      <c r="IV702" s="85"/>
      <c r="IW702" s="85"/>
      <c r="IX702" s="85"/>
      <c r="IY702" s="85"/>
      <c r="IZ702" s="85"/>
      <c r="JA702" s="85"/>
      <c r="JB702" s="85"/>
      <c r="JC702" s="85"/>
      <c r="JD702" s="85"/>
      <c r="JE702" s="85"/>
      <c r="JF702" s="85"/>
      <c r="JG702" s="85"/>
      <c r="JH702" s="85"/>
      <c r="JI702" s="85"/>
      <c r="JJ702" s="85"/>
      <c r="JK702" s="85"/>
      <c r="JL702" s="85"/>
      <c r="JM702" s="85"/>
      <c r="JN702" s="85"/>
      <c r="JO702" s="85"/>
      <c r="JP702" s="85"/>
      <c r="JQ702" s="85"/>
      <c r="JR702" s="85"/>
      <c r="JS702" s="85"/>
      <c r="JT702" s="85"/>
      <c r="JU702" s="85"/>
      <c r="JV702" s="85"/>
      <c r="JW702" s="85"/>
      <c r="JX702" s="85"/>
      <c r="JY702" s="85"/>
      <c r="JZ702" s="85"/>
      <c r="KA702" s="85"/>
      <c r="KB702" s="85"/>
      <c r="KC702" s="85"/>
    </row>
    <row r="703" spans="1:289" s="57" customFormat="1" ht="42.75" hidden="1" customHeight="1">
      <c r="A703" s="6"/>
      <c r="B703" s="19" t="s">
        <v>156</v>
      </c>
      <c r="C703" s="19" t="s">
        <v>157</v>
      </c>
      <c r="D703" s="5"/>
      <c r="E703" s="5"/>
      <c r="F703" s="5"/>
      <c r="G703" s="5"/>
      <c r="H703" s="5" t="s">
        <v>727</v>
      </c>
      <c r="I703" s="5" t="s">
        <v>736</v>
      </c>
      <c r="J703" s="5"/>
      <c r="K703" s="5"/>
      <c r="L703" s="5"/>
      <c r="M703" s="5"/>
      <c r="N703" s="5"/>
      <c r="O703" s="5"/>
      <c r="P703" s="5"/>
      <c r="Q703" s="5"/>
      <c r="R703" s="5" t="s">
        <v>206</v>
      </c>
      <c r="S703" s="5" t="s">
        <v>360</v>
      </c>
      <c r="T703" s="5" t="s">
        <v>361</v>
      </c>
      <c r="U703" s="5" t="s">
        <v>158</v>
      </c>
      <c r="V703" s="5"/>
      <c r="W703" s="19"/>
      <c r="X703" s="19"/>
      <c r="Y703" s="19"/>
      <c r="Z703" s="19"/>
      <c r="AA703" s="19"/>
      <c r="AB703" s="19"/>
      <c r="AC703" s="19"/>
      <c r="AD703" s="5"/>
      <c r="AE703" s="19">
        <v>4</v>
      </c>
      <c r="AF703" s="19">
        <v>0</v>
      </c>
      <c r="AG703" s="19" t="s">
        <v>165</v>
      </c>
      <c r="AH703" s="19" t="s">
        <v>156</v>
      </c>
      <c r="AI703" s="19" t="s">
        <v>188</v>
      </c>
      <c r="AJ703" s="5"/>
      <c r="AK703" s="5"/>
      <c r="AL703" s="5" t="s">
        <v>120</v>
      </c>
      <c r="AM703" s="5"/>
      <c r="AN703" s="5" t="s">
        <v>175</v>
      </c>
      <c r="AO703" s="5" t="str">
        <f t="shared" si="740"/>
        <v>0055-CPC-GA1-4.4.0.00.CPC-ATH1.LL-0001</v>
      </c>
      <c r="AP703" s="5" t="str">
        <f t="shared" si="741"/>
        <v>0055-CPC-GA1-4.4.0.00.CPC-ATH1-LL-0001_A1_ER</v>
      </c>
      <c r="AQ703" s="13" t="s">
        <v>62</v>
      </c>
      <c r="AR703" s="13" t="s">
        <v>61</v>
      </c>
      <c r="AS703" s="13"/>
      <c r="AT703" s="13"/>
      <c r="AU703" s="13"/>
      <c r="AV703" s="13"/>
      <c r="AW703" s="13" t="s">
        <v>442</v>
      </c>
      <c r="AX703" s="13" t="s">
        <v>423</v>
      </c>
      <c r="AY703" s="5"/>
      <c r="AZ703" s="5" t="s">
        <v>490</v>
      </c>
      <c r="BA703" s="5" t="s">
        <v>489</v>
      </c>
      <c r="BB703" s="5" t="str">
        <f t="shared" si="742"/>
        <v>A1</v>
      </c>
      <c r="BC703" s="167" t="str">
        <f t="shared" si="743"/>
        <v>IFR</v>
      </c>
      <c r="BD703" s="5" t="str">
        <f t="shared" si="744"/>
        <v>A1</v>
      </c>
      <c r="BE703" s="5"/>
      <c r="BF703" s="5"/>
      <c r="BG703" s="12"/>
      <c r="BH703" s="5"/>
      <c r="BI703" s="5"/>
      <c r="BJ703" s="54">
        <f t="shared" si="745"/>
        <v>44243</v>
      </c>
      <c r="BK703" s="54">
        <f t="shared" ca="1" si="746"/>
        <v>44268</v>
      </c>
      <c r="BL703" s="193">
        <v>44268</v>
      </c>
      <c r="BM703" s="5" t="s">
        <v>796</v>
      </c>
      <c r="BN703" s="167"/>
      <c r="BO703" s="167"/>
      <c r="BP703" s="167"/>
      <c r="BQ703" s="167"/>
      <c r="BR703" s="157"/>
      <c r="BS703" s="157"/>
      <c r="BT703" s="157"/>
      <c r="BU703" s="157"/>
      <c r="BV703" s="157"/>
      <c r="BW703" s="147"/>
      <c r="BX703" s="147"/>
      <c r="BY703" s="147"/>
      <c r="BZ703" s="147"/>
      <c r="CA703" s="147"/>
      <c r="CB703" s="125"/>
      <c r="CC703" s="125"/>
      <c r="CD703" s="125"/>
      <c r="CE703" s="125"/>
      <c r="CF703" s="125"/>
      <c r="CG703" s="125"/>
      <c r="CH703" s="125"/>
      <c r="CI703" s="125"/>
      <c r="CJ703" s="125"/>
      <c r="CK703" s="125"/>
      <c r="CL703" s="24">
        <f t="shared" si="747"/>
        <v>44271</v>
      </c>
      <c r="CM703" s="24">
        <f t="shared" ca="1" si="748"/>
        <v>44281</v>
      </c>
      <c r="CN703" s="54"/>
      <c r="CO703" s="117"/>
      <c r="CP703" s="175">
        <v>1</v>
      </c>
      <c r="CQ703" s="24">
        <f t="shared" si="749"/>
        <v>44285</v>
      </c>
      <c r="CR703" s="24" t="str">
        <f t="shared" si="750"/>
        <v>-</v>
      </c>
      <c r="CS703" s="54"/>
      <c r="CT703" s="5"/>
      <c r="CU703" s="24" t="str">
        <f t="shared" si="751"/>
        <v>-</v>
      </c>
      <c r="CV703" s="24" t="str">
        <f t="shared" si="752"/>
        <v>-</v>
      </c>
      <c r="CW703" s="54"/>
      <c r="CX703" s="5"/>
      <c r="CY703" s="34"/>
      <c r="CZ703" s="24" t="str">
        <f t="shared" si="753"/>
        <v>-</v>
      </c>
      <c r="DA703" s="24" t="str">
        <f t="shared" si="754"/>
        <v>-</v>
      </c>
      <c r="DB703" s="24"/>
      <c r="DC703" s="5"/>
      <c r="DD703" s="24" t="str">
        <f t="shared" si="755"/>
        <v>-</v>
      </c>
      <c r="DE703" s="24" t="str">
        <f t="shared" si="756"/>
        <v>-</v>
      </c>
      <c r="DF703" s="5"/>
      <c r="DG703" s="5"/>
      <c r="DH703" s="54"/>
      <c r="DI703" s="24" t="str">
        <f t="shared" si="757"/>
        <v>-</v>
      </c>
      <c r="DJ703" s="24" t="str">
        <f t="shared" si="758"/>
        <v>-</v>
      </c>
      <c r="DK703" s="24"/>
      <c r="DL703" s="5"/>
      <c r="DM703" s="24" t="str">
        <f t="shared" si="759"/>
        <v>-</v>
      </c>
      <c r="DN703" s="24" t="str">
        <f t="shared" si="760"/>
        <v>-</v>
      </c>
      <c r="DO703" s="5"/>
      <c r="DP703" s="5"/>
      <c r="DQ703" s="54"/>
      <c r="DR703" s="24" t="str">
        <f t="shared" si="761"/>
        <v>-</v>
      </c>
      <c r="DS703" s="24" t="str">
        <f t="shared" si="762"/>
        <v>-</v>
      </c>
      <c r="DT703" s="24"/>
      <c r="DU703" s="5"/>
      <c r="DV703" s="24" t="str">
        <f t="shared" si="763"/>
        <v>-</v>
      </c>
      <c r="DW703" s="24" t="str">
        <f t="shared" si="764"/>
        <v>-</v>
      </c>
      <c r="DX703" s="5"/>
      <c r="DY703" s="5"/>
      <c r="DZ703" s="54"/>
      <c r="EA703" s="24" t="str">
        <f t="shared" si="765"/>
        <v>-</v>
      </c>
      <c r="EB703" s="24" t="str">
        <f t="shared" si="766"/>
        <v>-</v>
      </c>
      <c r="EC703" s="24"/>
      <c r="ED703" s="5"/>
      <c r="EE703" s="24" t="str">
        <f t="shared" si="767"/>
        <v>-</v>
      </c>
      <c r="EF703" s="24" t="str">
        <f t="shared" si="768"/>
        <v>-</v>
      </c>
      <c r="EG703" s="5"/>
      <c r="EH703" s="5"/>
      <c r="EI703" s="54"/>
      <c r="EJ703" s="24" t="str">
        <f t="shared" si="769"/>
        <v>-</v>
      </c>
      <c r="EK703" s="24" t="str">
        <f t="shared" si="770"/>
        <v>-</v>
      </c>
      <c r="EL703" s="24"/>
      <c r="EM703" s="5"/>
      <c r="EN703" s="24" t="str">
        <f t="shared" si="771"/>
        <v>-</v>
      </c>
      <c r="EO703" s="24" t="str">
        <f t="shared" si="772"/>
        <v>-</v>
      </c>
      <c r="EP703" s="5"/>
      <c r="EQ703" s="5"/>
      <c r="ER703" s="54"/>
      <c r="ES703" s="54"/>
      <c r="ET703" s="54"/>
      <c r="EU703" s="54"/>
      <c r="EV703" s="54"/>
      <c r="EW703" s="24"/>
      <c r="EX703" s="24"/>
      <c r="EY703" s="167"/>
      <c r="EZ703" s="167"/>
      <c r="FA703" s="193"/>
      <c r="FB703" s="24">
        <v>44286</v>
      </c>
      <c r="FC703" s="24">
        <f t="shared" ca="1" si="773"/>
        <v>44286</v>
      </c>
      <c r="FD703" s="167"/>
      <c r="FE703" s="167"/>
      <c r="FF703" s="24" t="str">
        <f t="shared" si="774"/>
        <v>-</v>
      </c>
      <c r="FG703" s="24" t="str">
        <f t="shared" si="775"/>
        <v>-</v>
      </c>
      <c r="FH703" s="5"/>
      <c r="FI703" s="5"/>
      <c r="FJ703" s="34"/>
      <c r="FK703" s="24"/>
      <c r="FL703" s="24">
        <f t="shared" si="776"/>
        <v>0</v>
      </c>
      <c r="FM703" s="5"/>
      <c r="FN703" s="5"/>
      <c r="FO703" s="24" t="str">
        <f t="shared" si="777"/>
        <v>-</v>
      </c>
      <c r="FP703" s="24" t="str">
        <f t="shared" si="778"/>
        <v>-</v>
      </c>
      <c r="FQ703" s="5"/>
      <c r="FR703" s="5"/>
      <c r="FS703" s="54"/>
      <c r="FT703" s="24"/>
      <c r="FU703" s="24">
        <f t="shared" si="779"/>
        <v>0</v>
      </c>
      <c r="FV703" s="5"/>
      <c r="FW703" s="5"/>
      <c r="FX703" s="24" t="str">
        <f t="shared" si="780"/>
        <v>-</v>
      </c>
      <c r="FY703" s="24" t="str">
        <f t="shared" si="781"/>
        <v>-</v>
      </c>
      <c r="FZ703" s="5"/>
      <c r="GA703" s="5"/>
      <c r="GB703" s="54"/>
      <c r="GC703" s="54"/>
      <c r="GD703" s="54"/>
      <c r="GE703" s="54"/>
      <c r="GF703" s="54"/>
      <c r="GG703" s="54"/>
      <c r="GH703" s="54"/>
      <c r="GI703" s="54"/>
      <c r="GJ703" s="54"/>
      <c r="GK703" s="54"/>
      <c r="GL703" s="54"/>
      <c r="GM703" s="54"/>
      <c r="GN703" s="54"/>
      <c r="GO703" s="54"/>
      <c r="GP703" s="54"/>
      <c r="GQ703" s="54"/>
      <c r="GR703" s="54"/>
      <c r="GS703" s="54"/>
      <c r="GT703" s="54"/>
      <c r="GU703" s="54"/>
      <c r="GV703" s="54"/>
      <c r="GW703" s="54"/>
      <c r="GX703" s="54"/>
      <c r="GY703" s="54"/>
      <c r="GZ703" s="193"/>
      <c r="HA703" s="54"/>
      <c r="HB703" s="54"/>
      <c r="HC703" s="54"/>
      <c r="HD703" s="34">
        <f t="shared" ca="1" si="731"/>
        <v>1</v>
      </c>
      <c r="HE703" s="25">
        <f t="shared" ca="1" si="732"/>
        <v>6.8389057750759875E-4</v>
      </c>
      <c r="HF703" s="25">
        <f t="shared" ca="1" si="733"/>
        <v>1.5197568389057751E-3</v>
      </c>
      <c r="HG703" s="25"/>
      <c r="HH703" s="25"/>
      <c r="HI703" s="25">
        <f t="shared" ca="1" si="734"/>
        <v>3.0821917808219177E-3</v>
      </c>
      <c r="HJ703" s="25">
        <f t="shared" ca="1" si="735"/>
        <v>6.8493150684931503E-3</v>
      </c>
      <c r="HK703" s="5"/>
      <c r="HL703" s="24">
        <f t="shared" ca="1" si="736"/>
        <v>44268</v>
      </c>
      <c r="HM703" s="107" t="s">
        <v>667</v>
      </c>
      <c r="HN703" s="85"/>
      <c r="HO703" s="204" t="str">
        <f t="shared" si="696"/>
        <v>ожидание A1</v>
      </c>
      <c r="HP703" s="204" t="str">
        <f t="shared" si="697"/>
        <v>не выгружено 00</v>
      </c>
      <c r="HQ703" s="182" t="str">
        <f t="shared" si="698"/>
        <v>выгружено A1</v>
      </c>
      <c r="HR703" s="182" t="str">
        <f t="shared" si="699"/>
        <v>ожидание A1</v>
      </c>
      <c r="HS703" s="182" t="b">
        <f t="shared" si="700"/>
        <v>0</v>
      </c>
      <c r="HT703" s="182" t="str">
        <f t="shared" si="701"/>
        <v>ожидание замечаний</v>
      </c>
      <c r="HU703" s="182" t="str">
        <f t="shared" si="702"/>
        <v>0055-P2-GA1-CPC-TRM-00674</v>
      </c>
      <c r="HV703" s="191">
        <f t="shared" si="703"/>
        <v>44268</v>
      </c>
      <c r="HW703" s="184" t="str">
        <f t="shared" si="704"/>
        <v>ожидание A1</v>
      </c>
      <c r="HX703" s="191" t="str">
        <f t="shared" si="705"/>
        <v>ожидание A1</v>
      </c>
      <c r="HY703" s="183"/>
      <c r="HZ703" s="182" t="str">
        <f t="shared" si="706"/>
        <v>выгружено</v>
      </c>
      <c r="IA703" s="182" t="str">
        <f t="shared" si="707"/>
        <v>A1</v>
      </c>
      <c r="IB703" s="182" t="str">
        <f t="shared" si="708"/>
        <v>ожидание замечаний к ревизии</v>
      </c>
      <c r="IC703" s="182" t="str">
        <f t="shared" si="709"/>
        <v>A1</v>
      </c>
      <c r="ID703" s="182" t="str">
        <f t="shared" si="710"/>
        <v>A1</v>
      </c>
      <c r="IE703" s="185" t="str">
        <f t="shared" si="711"/>
        <v>1</v>
      </c>
      <c r="IF703" s="135" t="s">
        <v>705</v>
      </c>
      <c r="IG703" s="181">
        <v>1</v>
      </c>
      <c r="IH703" s="85"/>
      <c r="II703" s="85"/>
      <c r="IJ703" s="85"/>
      <c r="IK703" s="85"/>
      <c r="IL703" s="85"/>
      <c r="IM703" s="85"/>
      <c r="IN703" s="85"/>
      <c r="IO703" s="85"/>
      <c r="IP703" s="85"/>
      <c r="IQ703" s="85"/>
      <c r="IR703" s="85"/>
      <c r="IS703" s="85"/>
      <c r="IT703" s="85"/>
      <c r="IU703" s="85"/>
      <c r="IV703" s="85"/>
      <c r="IW703" s="85"/>
      <c r="IX703" s="85"/>
      <c r="IY703" s="85"/>
      <c r="IZ703" s="85"/>
      <c r="JA703" s="85"/>
      <c r="JB703" s="85"/>
      <c r="JC703" s="85"/>
      <c r="JD703" s="85"/>
      <c r="JE703" s="85"/>
      <c r="JF703" s="85"/>
      <c r="JG703" s="85"/>
      <c r="JH703" s="85"/>
      <c r="JI703" s="85"/>
      <c r="JJ703" s="85"/>
      <c r="JK703" s="85"/>
      <c r="JL703" s="85"/>
      <c r="JM703" s="85"/>
      <c r="JN703" s="85"/>
      <c r="JO703" s="85"/>
      <c r="JP703" s="85"/>
      <c r="JQ703" s="85"/>
      <c r="JR703" s="85"/>
      <c r="JS703" s="85"/>
      <c r="JT703" s="85"/>
      <c r="JU703" s="85"/>
      <c r="JV703" s="85"/>
      <c r="JW703" s="85"/>
      <c r="JX703" s="85"/>
      <c r="JY703" s="85"/>
      <c r="JZ703" s="85"/>
      <c r="KA703" s="85"/>
      <c r="KB703" s="85"/>
      <c r="KC703" s="85"/>
    </row>
    <row r="704" spans="1:289" s="87" customFormat="1" ht="15" hidden="1" customHeight="1">
      <c r="A704" s="17"/>
      <c r="B704" s="20"/>
      <c r="C704" s="20"/>
      <c r="D704" s="18"/>
      <c r="E704" s="18"/>
      <c r="F704" s="18"/>
      <c r="G704" s="18"/>
      <c r="H704" s="18"/>
      <c r="I704" s="18"/>
      <c r="J704" s="18"/>
      <c r="K704" s="18"/>
      <c r="L704" s="18"/>
      <c r="M704" s="18"/>
      <c r="N704" s="18"/>
      <c r="O704" s="18"/>
      <c r="P704" s="18"/>
      <c r="Q704" s="18"/>
      <c r="R704" s="18"/>
      <c r="S704" s="18"/>
      <c r="T704" s="18"/>
      <c r="U704" s="18"/>
      <c r="V704" s="18"/>
      <c r="W704" s="20"/>
      <c r="X704" s="20"/>
      <c r="Y704" s="20"/>
      <c r="Z704" s="20"/>
      <c r="AA704" s="20"/>
      <c r="AB704" s="20"/>
      <c r="AC704" s="20"/>
      <c r="AD704" s="18"/>
      <c r="AE704" s="20"/>
      <c r="AF704" s="20"/>
      <c r="AG704" s="20"/>
      <c r="AH704" s="20"/>
      <c r="AI704" s="20"/>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71"/>
      <c r="BO704" s="171"/>
      <c r="BP704" s="171"/>
      <c r="BQ704" s="171"/>
      <c r="BR704" s="161"/>
      <c r="BS704" s="161"/>
      <c r="BT704" s="161"/>
      <c r="BU704" s="161"/>
      <c r="BV704" s="161"/>
      <c r="BW704" s="151"/>
      <c r="BX704" s="151"/>
      <c r="BY704" s="151"/>
      <c r="BZ704" s="151"/>
      <c r="CA704" s="151"/>
      <c r="CB704" s="129"/>
      <c r="CC704" s="129"/>
      <c r="CD704" s="129"/>
      <c r="CE704" s="129"/>
      <c r="CF704" s="129"/>
      <c r="CG704" s="129"/>
      <c r="CH704" s="129"/>
      <c r="CI704" s="129"/>
      <c r="CJ704" s="129"/>
      <c r="CK704" s="129"/>
      <c r="CL704" s="18"/>
      <c r="CM704" s="18"/>
      <c r="CN704" s="18"/>
      <c r="CO704" s="118"/>
      <c r="CP704" s="48"/>
      <c r="CQ704" s="18"/>
      <c r="CR704" s="18"/>
      <c r="CS704" s="18"/>
      <c r="CT704" s="18"/>
      <c r="CU704" s="18"/>
      <c r="CV704" s="18"/>
      <c r="CW704" s="18"/>
      <c r="CX704" s="18"/>
      <c r="CY704" s="34"/>
      <c r="CZ704" s="18"/>
      <c r="DA704" s="18"/>
      <c r="DB704" s="18"/>
      <c r="DC704" s="18"/>
      <c r="DD704" s="18"/>
      <c r="DE704" s="18"/>
      <c r="DF704" s="18"/>
      <c r="DG704" s="18"/>
      <c r="DH704" s="45"/>
      <c r="DI704" s="18"/>
      <c r="DJ704" s="18"/>
      <c r="DK704" s="18"/>
      <c r="DL704" s="18"/>
      <c r="DM704" s="18"/>
      <c r="DN704" s="18"/>
      <c r="DO704" s="18"/>
      <c r="DP704" s="18"/>
      <c r="DQ704" s="45"/>
      <c r="DR704" s="18"/>
      <c r="DS704" s="18"/>
      <c r="DT704" s="18"/>
      <c r="DU704" s="18"/>
      <c r="DV704" s="18"/>
      <c r="DW704" s="18"/>
      <c r="DX704" s="18"/>
      <c r="DY704" s="18"/>
      <c r="DZ704" s="45"/>
      <c r="EA704" s="18"/>
      <c r="EB704" s="18"/>
      <c r="EC704" s="18"/>
      <c r="ED704" s="18"/>
      <c r="EE704" s="18"/>
      <c r="EF704" s="18"/>
      <c r="EG704" s="18"/>
      <c r="EH704" s="18"/>
      <c r="EI704" s="45"/>
      <c r="EJ704" s="18"/>
      <c r="EK704" s="18"/>
      <c r="EL704" s="18"/>
      <c r="EM704" s="18"/>
      <c r="EN704" s="18"/>
      <c r="EO704" s="18"/>
      <c r="EP704" s="18"/>
      <c r="EQ704" s="18"/>
      <c r="ER704" s="45"/>
      <c r="ES704" s="110"/>
      <c r="ET704" s="110"/>
      <c r="EU704" s="110"/>
      <c r="EV704" s="110"/>
      <c r="EW704" s="192"/>
      <c r="EX704" s="192"/>
      <c r="EY704" s="192"/>
      <c r="EZ704" s="192"/>
      <c r="FA704" s="199"/>
      <c r="FB704" s="18"/>
      <c r="FC704" s="18"/>
      <c r="FD704" s="18"/>
      <c r="FE704" s="18"/>
      <c r="FF704" s="18"/>
      <c r="FG704" s="18"/>
      <c r="FH704" s="18"/>
      <c r="FI704" s="18"/>
      <c r="FJ704" s="34"/>
      <c r="FK704" s="18"/>
      <c r="FL704" s="18"/>
      <c r="FM704" s="18"/>
      <c r="FN704" s="18"/>
      <c r="FO704" s="18"/>
      <c r="FP704" s="18"/>
      <c r="FQ704" s="18"/>
      <c r="FR704" s="18"/>
      <c r="FS704" s="45"/>
      <c r="FT704" s="18"/>
      <c r="FU704" s="18"/>
      <c r="FV704" s="18"/>
      <c r="FW704" s="18"/>
      <c r="FX704" s="18"/>
      <c r="FY704" s="18"/>
      <c r="FZ704" s="18"/>
      <c r="GA704" s="18"/>
      <c r="GB704" s="45"/>
      <c r="GC704" s="110"/>
      <c r="GD704" s="110"/>
      <c r="GE704" s="110"/>
      <c r="GF704" s="110"/>
      <c r="GG704" s="110"/>
      <c r="GH704" s="110"/>
      <c r="GI704" s="110"/>
      <c r="GJ704" s="110"/>
      <c r="GK704" s="110"/>
      <c r="GL704" s="110"/>
      <c r="GM704" s="110"/>
      <c r="GN704" s="110"/>
      <c r="GO704" s="110"/>
      <c r="GP704" s="110"/>
      <c r="GQ704" s="110"/>
      <c r="GR704" s="110"/>
      <c r="GS704" s="110"/>
      <c r="GT704" s="110"/>
      <c r="GU704" s="110"/>
      <c r="GV704" s="110"/>
      <c r="GW704" s="110"/>
      <c r="GX704" s="110"/>
      <c r="GY704" s="45"/>
      <c r="GZ704" s="199"/>
      <c r="HA704" s="110"/>
      <c r="HB704" s="110"/>
      <c r="HC704" s="110"/>
      <c r="HD704" s="34">
        <f t="shared" si="731"/>
        <v>0</v>
      </c>
      <c r="HE704" s="25">
        <f t="shared" si="732"/>
        <v>0</v>
      </c>
      <c r="HF704" s="25">
        <f t="shared" si="733"/>
        <v>0</v>
      </c>
      <c r="HG704" s="25"/>
      <c r="HH704" s="18"/>
      <c r="HI704" s="25">
        <f t="shared" si="734"/>
        <v>0</v>
      </c>
      <c r="HJ704" s="25">
        <f t="shared" si="735"/>
        <v>0</v>
      </c>
      <c r="HK704" s="18"/>
      <c r="HL704" s="24" t="str">
        <f t="shared" si="736"/>
        <v>-</v>
      </c>
      <c r="HM704" s="107"/>
      <c r="HN704" s="85"/>
      <c r="HO704" s="204" t="str">
        <f t="shared" si="696"/>
        <v>---/---</v>
      </c>
      <c r="HP704" s="204" t="str">
        <f t="shared" si="697"/>
        <v>---/---</v>
      </c>
      <c r="HQ704" s="182" t="str">
        <f t="shared" si="698"/>
        <v>---/---</v>
      </c>
      <c r="HR704" s="182" t="str">
        <f t="shared" si="699"/>
        <v>---/---</v>
      </c>
      <c r="HS704" s="182" t="b">
        <f t="shared" si="700"/>
        <v>0</v>
      </c>
      <c r="HT704" s="182" t="str">
        <f t="shared" si="701"/>
        <v>---/---</v>
      </c>
      <c r="HU704" s="182" t="str">
        <f t="shared" si="702"/>
        <v>---/---</v>
      </c>
      <c r="HV704" s="191" t="str">
        <f t="shared" si="703"/>
        <v>---/---</v>
      </c>
      <c r="HW704" s="184" t="str">
        <f t="shared" si="704"/>
        <v>---/---</v>
      </c>
      <c r="HX704" s="191" t="str">
        <f t="shared" si="705"/>
        <v>---/---</v>
      </c>
      <c r="HY704" s="183"/>
      <c r="HZ704" s="182" t="str">
        <f t="shared" si="706"/>
        <v>---/---</v>
      </c>
      <c r="IA704" s="182" t="str">
        <f t="shared" si="707"/>
        <v>---/---</v>
      </c>
      <c r="IB704" s="182" t="str">
        <f t="shared" si="708"/>
        <v>---/---</v>
      </c>
      <c r="IC704" s="182" t="str">
        <f t="shared" si="709"/>
        <v>---/---</v>
      </c>
      <c r="ID704" s="182" t="str">
        <f t="shared" si="710"/>
        <v>---/---</v>
      </c>
      <c r="IE704" s="185" t="str">
        <f t="shared" si="711"/>
        <v>---/---</v>
      </c>
      <c r="IF704" s="135" t="s">
        <v>717</v>
      </c>
      <c r="IG704" s="181">
        <v>1</v>
      </c>
      <c r="IH704" s="85"/>
      <c r="II704" s="85"/>
      <c r="IJ704" s="85"/>
      <c r="IK704" s="85"/>
      <c r="IL704" s="85"/>
      <c r="IM704" s="85"/>
      <c r="IN704" s="85"/>
      <c r="IO704" s="85"/>
      <c r="IP704" s="85"/>
      <c r="IQ704" s="85"/>
      <c r="IR704" s="85"/>
      <c r="IS704" s="85"/>
      <c r="IT704" s="85"/>
      <c r="IU704" s="85"/>
      <c r="IV704" s="85"/>
      <c r="IW704" s="85"/>
      <c r="IX704" s="85"/>
      <c r="IY704" s="85"/>
      <c r="IZ704" s="85"/>
      <c r="JA704" s="85"/>
      <c r="JB704" s="85"/>
      <c r="JC704" s="85"/>
      <c r="JD704" s="85"/>
      <c r="JE704" s="85"/>
      <c r="JF704" s="85"/>
      <c r="JG704" s="85"/>
      <c r="JH704" s="85"/>
      <c r="JI704" s="85"/>
      <c r="JJ704" s="85"/>
      <c r="JK704" s="85"/>
      <c r="JL704" s="85"/>
      <c r="JM704" s="85"/>
      <c r="JN704" s="85"/>
      <c r="JO704" s="85"/>
      <c r="JP704" s="85"/>
      <c r="JQ704" s="85"/>
      <c r="JR704" s="85"/>
      <c r="JS704" s="85"/>
      <c r="JT704" s="85"/>
      <c r="JU704" s="85"/>
      <c r="JV704" s="85"/>
      <c r="JW704" s="85"/>
      <c r="JX704" s="85"/>
      <c r="JY704" s="85"/>
      <c r="JZ704" s="85"/>
      <c r="KA704" s="85"/>
      <c r="KB704" s="85"/>
      <c r="KC704" s="85"/>
    </row>
    <row r="705" spans="1:289" s="57" customFormat="1" ht="56.45" hidden="1" customHeight="1">
      <c r="A705" s="6"/>
      <c r="B705" s="19" t="s">
        <v>156</v>
      </c>
      <c r="C705" s="19" t="s">
        <v>157</v>
      </c>
      <c r="D705" s="5"/>
      <c r="E705" s="5"/>
      <c r="F705" s="5"/>
      <c r="G705" s="5"/>
      <c r="H705" s="5" t="s">
        <v>727</v>
      </c>
      <c r="I705" s="5" t="s">
        <v>736</v>
      </c>
      <c r="J705" s="5"/>
      <c r="K705" s="5"/>
      <c r="L705" s="5"/>
      <c r="M705" s="5"/>
      <c r="N705" s="5"/>
      <c r="O705" s="5"/>
      <c r="P705" s="5"/>
      <c r="Q705" s="5"/>
      <c r="R705" s="5" t="s">
        <v>209</v>
      </c>
      <c r="S705" s="5" t="s">
        <v>362</v>
      </c>
      <c r="T705" s="5" t="s">
        <v>370</v>
      </c>
      <c r="U705" s="5" t="s">
        <v>158</v>
      </c>
      <c r="V705" s="5"/>
      <c r="W705" s="19"/>
      <c r="X705" s="19"/>
      <c r="Y705" s="19"/>
      <c r="Z705" s="19"/>
      <c r="AA705" s="19"/>
      <c r="AB705" s="19"/>
      <c r="AC705" s="19"/>
      <c r="AD705" s="5"/>
      <c r="AE705" s="19">
        <v>4</v>
      </c>
      <c r="AF705" s="19">
        <v>0</v>
      </c>
      <c r="AG705" s="19" t="s">
        <v>165</v>
      </c>
      <c r="AH705" s="19" t="s">
        <v>156</v>
      </c>
      <c r="AI705" s="19" t="s">
        <v>188</v>
      </c>
      <c r="AJ705" s="5"/>
      <c r="AK705" s="5"/>
      <c r="AL705" s="5" t="s">
        <v>121</v>
      </c>
      <c r="AM705" s="5"/>
      <c r="AN705" s="5" t="s">
        <v>175</v>
      </c>
      <c r="AO705" s="5" t="str">
        <f>CONCATENATE("0055-",B705,"-",C705,"-","4",".",AE705,".",AF705,".",AG705,".",AH705,"-",AL705,".",AN705,"-",AI705)</f>
        <v>0055-CPC-GA1-4.4.0.00.CPC-ATH2.LL-0001</v>
      </c>
      <c r="AP705" s="5" t="str">
        <f>CONCATENATE("0055-",B705,"-",C705,"-","4",".",AE705,".",AF705,".",AG705,".",AH705,"-",AL705,"-",AN705,"-",AI705,"_",BD705,"_",U705)</f>
        <v>0055-CPC-GA1-4.4.0.00.CPC-ATH2-LL-0001_A1_ER</v>
      </c>
      <c r="AQ705" s="13" t="s">
        <v>62</v>
      </c>
      <c r="AR705" s="13" t="s">
        <v>61</v>
      </c>
      <c r="AS705" s="13"/>
      <c r="AT705" s="13"/>
      <c r="AU705" s="13"/>
      <c r="AV705" s="13"/>
      <c r="AW705" s="13" t="s">
        <v>446</v>
      </c>
      <c r="AX705" s="13" t="s">
        <v>427</v>
      </c>
      <c r="AY705" s="5"/>
      <c r="AZ705" s="5" t="s">
        <v>490</v>
      </c>
      <c r="BA705" s="5" t="s">
        <v>489</v>
      </c>
      <c r="BB705" s="5" t="str">
        <f>IF(FW705&gt;0,"02",IF(FN705&gt;0,"01",IF(FE705&gt;0,"00",IF(EM705&gt;0,"G1",IF(ED705&gt;0,"F1",IF(DU705&gt;0,"E1",IF(DL705&gt;0,"D1",IF(DC705&gt;0,"C1",IF(CT705&gt;0,"B1",IF(BM705&gt;0,"A1","-"))))))))))</f>
        <v>A1</v>
      </c>
      <c r="BC705" s="167" t="str">
        <f t="shared" ref="BC705:BC707" si="782">IF(OR(BB705="A1",BB705="B1",BB705="C1",BB705="D1",BB705="E1",BB705="F1",BB705="G1",BB705="H1"),"IFR",IF(OR(BB705="00",BB705="01",BB705="02",BB705="03",BB705="04",BB705="05"),"IFU","-"))</f>
        <v>IFR</v>
      </c>
      <c r="BD705" s="5" t="str">
        <f t="shared" ref="BD705:BD707" si="783">BB705</f>
        <v>A1</v>
      </c>
      <c r="BE705" s="5"/>
      <c r="BF705" s="5"/>
      <c r="BG705" s="12"/>
      <c r="BH705" s="5"/>
      <c r="BI705" s="5"/>
      <c r="BJ705" s="54">
        <f>FB705-(28+15)</f>
        <v>44243</v>
      </c>
      <c r="BK705" s="54">
        <f ca="1">IF(BM705&gt;0,BL705,IF(BJ705&lt;TODAY(),WORKDAY(TODAY(),10),BJ705))</f>
        <v>44268</v>
      </c>
      <c r="BL705" s="54">
        <v>44268</v>
      </c>
      <c r="BM705" s="5" t="s">
        <v>797</v>
      </c>
      <c r="BN705" s="167"/>
      <c r="BO705" s="167"/>
      <c r="BP705" s="167"/>
      <c r="BQ705" s="167"/>
      <c r="BR705" s="157"/>
      <c r="BS705" s="157"/>
      <c r="BT705" s="157"/>
      <c r="BU705" s="157"/>
      <c r="BV705" s="157"/>
      <c r="BW705" s="147"/>
      <c r="BX705" s="147"/>
      <c r="BY705" s="147"/>
      <c r="BZ705" s="147"/>
      <c r="CA705" s="147"/>
      <c r="CB705" s="125"/>
      <c r="CC705" s="125"/>
      <c r="CD705" s="125"/>
      <c r="CE705" s="125"/>
      <c r="CF705" s="125"/>
      <c r="CG705" s="125"/>
      <c r="CH705" s="125"/>
      <c r="CI705" s="125"/>
      <c r="CJ705" s="125"/>
      <c r="CK705" s="125"/>
      <c r="CL705" s="24">
        <f>WORKDAY(BJ705,20)</f>
        <v>44271</v>
      </c>
      <c r="CM705" s="24">
        <f ca="1">IF(BM705&gt;0,WORKDAY(BK705,10),"-")</f>
        <v>44281</v>
      </c>
      <c r="CN705" s="54"/>
      <c r="CO705" s="117"/>
      <c r="CP705" s="34">
        <v>1</v>
      </c>
      <c r="CQ705" s="24">
        <f>WORKDAY(CL705,10)</f>
        <v>44285</v>
      </c>
      <c r="CR705" s="24" t="str">
        <f>IF(CO705&gt;0,WORKDAY(CM705,10),"-")</f>
        <v>-</v>
      </c>
      <c r="CS705" s="54"/>
      <c r="CT705" s="5"/>
      <c r="CU705" s="24" t="str">
        <f>IF(CT705&gt;0,WORKDAY(CQ705,10),"-")</f>
        <v>-</v>
      </c>
      <c r="CV705" s="24" t="str">
        <f>IF(CT705&gt;0,WORKDAY(CR705,10),"-")</f>
        <v>-</v>
      </c>
      <c r="CW705" s="54"/>
      <c r="CX705" s="5"/>
      <c r="CY705" s="34"/>
      <c r="CZ705" s="24" t="str">
        <f>IF(CX705&gt;0,WORKDAY(CU705,10),"-")</f>
        <v>-</v>
      </c>
      <c r="DA705" s="24" t="str">
        <f>IF(CX705&gt;0,WORKDAY(CV705,10),"-")</f>
        <v>-</v>
      </c>
      <c r="DB705" s="24"/>
      <c r="DC705" s="5"/>
      <c r="DD705" s="24" t="str">
        <f>IF(DC705&gt;0,WORKDAY(CZ705,10),"-")</f>
        <v>-</v>
      </c>
      <c r="DE705" s="24" t="str">
        <f>IF(DC705&gt;0,WORKDAY(DA705,10),"-")</f>
        <v>-</v>
      </c>
      <c r="DF705" s="5"/>
      <c r="DG705" s="5"/>
      <c r="DH705" s="54"/>
      <c r="DI705" s="24" t="str">
        <f>IF(DG705&gt;0,WORKDAY(DD705,10),"-")</f>
        <v>-</v>
      </c>
      <c r="DJ705" s="24" t="str">
        <f>IF(DG705&gt;0,WORKDAY(DE705,10),"-")</f>
        <v>-</v>
      </c>
      <c r="DK705" s="24"/>
      <c r="DL705" s="5"/>
      <c r="DM705" s="24" t="str">
        <f>IF(DL705&gt;0,WORKDAY(DI705,10),"-")</f>
        <v>-</v>
      </c>
      <c r="DN705" s="24" t="str">
        <f>IF(DL705&gt;0,WORKDAY(DJ705,10),"-")</f>
        <v>-</v>
      </c>
      <c r="DO705" s="5"/>
      <c r="DP705" s="5"/>
      <c r="DQ705" s="54"/>
      <c r="DR705" s="24" t="str">
        <f>IF(DP705&gt;0,WORKDAY(DM705,10),"-")</f>
        <v>-</v>
      </c>
      <c r="DS705" s="24" t="str">
        <f>IF(DP705&gt;0,WORKDAY(DN705,10),"-")</f>
        <v>-</v>
      </c>
      <c r="DT705" s="24"/>
      <c r="DU705" s="5"/>
      <c r="DV705" s="24" t="str">
        <f>IF(DU705&gt;0,WORKDAY(DR705,10),"-")</f>
        <v>-</v>
      </c>
      <c r="DW705" s="24" t="str">
        <f>IF(DU705&gt;0,WORKDAY(DS705,10),"-")</f>
        <v>-</v>
      </c>
      <c r="DX705" s="5"/>
      <c r="DY705" s="5"/>
      <c r="DZ705" s="54"/>
      <c r="EA705" s="24" t="str">
        <f>IF(DY705&gt;0,WORKDAY(DV705,10),"-")</f>
        <v>-</v>
      </c>
      <c r="EB705" s="24" t="str">
        <f>IF(DY705&gt;0,WORKDAY(DW705,10),"-")</f>
        <v>-</v>
      </c>
      <c r="EC705" s="24"/>
      <c r="ED705" s="5"/>
      <c r="EE705" s="24" t="str">
        <f>IF(ED705&gt;0,WORKDAY(EA705,10),"-")</f>
        <v>-</v>
      </c>
      <c r="EF705" s="24" t="str">
        <f>IF(ED705&gt;0,WORKDAY(EB705,10),"-")</f>
        <v>-</v>
      </c>
      <c r="EG705" s="5"/>
      <c r="EH705" s="5"/>
      <c r="EI705" s="54"/>
      <c r="EJ705" s="24" t="str">
        <f>IF(EH705&gt;0,WORKDAY(EE705,10),"-")</f>
        <v>-</v>
      </c>
      <c r="EK705" s="24" t="str">
        <f>IF(EH705&gt;0,WORKDAY(EF705,10),"-")</f>
        <v>-</v>
      </c>
      <c r="EL705" s="24"/>
      <c r="EM705" s="5"/>
      <c r="EN705" s="24" t="str">
        <f>IF(EM705&gt;0,WORKDAY(EJ705,10),"-")</f>
        <v>-</v>
      </c>
      <c r="EO705" s="24" t="str">
        <f>IF(EM705&gt;0,WORKDAY(EK705,10),"-")</f>
        <v>-</v>
      </c>
      <c r="EP705" s="5"/>
      <c r="EQ705" s="5"/>
      <c r="ER705" s="54"/>
      <c r="ES705" s="54"/>
      <c r="ET705" s="54"/>
      <c r="EU705" s="54"/>
      <c r="EV705" s="54"/>
      <c r="EW705" s="24"/>
      <c r="EX705" s="24"/>
      <c r="EY705" s="167"/>
      <c r="EZ705" s="167"/>
      <c r="FA705" s="193"/>
      <c r="FB705" s="24">
        <v>44286</v>
      </c>
      <c r="FC705" s="24">
        <f ca="1">IF(BK705&gt;0,IF(DC705&gt;0,WORKDAY(DB705,20),IF(CT705&gt;0,WORKDAY(CS705,30),IF(CO705&gt;0,WORKDAY(CN705,40),FB705))),"-")</f>
        <v>44286</v>
      </c>
      <c r="FD705" s="167"/>
      <c r="FE705" s="167"/>
      <c r="FF705" s="24" t="str">
        <f>IF(FE705&gt;0,WORKDAY(FB705,10),"-")</f>
        <v>-</v>
      </c>
      <c r="FG705" s="24" t="str">
        <f>IF(FE705&gt;0,WORKDAY(FC705,10),"-")</f>
        <v>-</v>
      </c>
      <c r="FH705" s="5"/>
      <c r="FI705" s="5"/>
      <c r="FJ705" s="34"/>
      <c r="FK705" s="24"/>
      <c r="FL705" s="24">
        <f>FK705</f>
        <v>0</v>
      </c>
      <c r="FM705" s="5"/>
      <c r="FN705" s="5"/>
      <c r="FO705" s="24" t="str">
        <f>IF(FN705&gt;0,WORKDAY(FK705,10),"-")</f>
        <v>-</v>
      </c>
      <c r="FP705" s="24" t="str">
        <f>IF(FN705&gt;0,WORKDAY(FL705,10),"-")</f>
        <v>-</v>
      </c>
      <c r="FQ705" s="5"/>
      <c r="FR705" s="5"/>
      <c r="FS705" s="54"/>
      <c r="FT705" s="24"/>
      <c r="FU705" s="24">
        <f>FT705</f>
        <v>0</v>
      </c>
      <c r="FV705" s="5"/>
      <c r="FW705" s="5"/>
      <c r="FX705" s="24" t="str">
        <f>IF(FW705&gt;0,WORKDAY(FT705,10),"-")</f>
        <v>-</v>
      </c>
      <c r="FY705" s="24" t="str">
        <f>IF(FW705&gt;0,WORKDAY(FU705,10),"-")</f>
        <v>-</v>
      </c>
      <c r="FZ705" s="5"/>
      <c r="GA705" s="5"/>
      <c r="GB705" s="54"/>
      <c r="GC705" s="54"/>
      <c r="GD705" s="54"/>
      <c r="GE705" s="54"/>
      <c r="GF705" s="54"/>
      <c r="GG705" s="54"/>
      <c r="GH705" s="54"/>
      <c r="GI705" s="54"/>
      <c r="GJ705" s="54"/>
      <c r="GK705" s="54"/>
      <c r="GL705" s="54"/>
      <c r="GM705" s="54"/>
      <c r="GN705" s="54"/>
      <c r="GO705" s="54"/>
      <c r="GP705" s="54"/>
      <c r="GQ705" s="54"/>
      <c r="GR705" s="54"/>
      <c r="GS705" s="54"/>
      <c r="GT705" s="54"/>
      <c r="GU705" s="54"/>
      <c r="GV705" s="54"/>
      <c r="GW705" s="54"/>
      <c r="GX705" s="54"/>
      <c r="GY705" s="54"/>
      <c r="GZ705" s="193"/>
      <c r="HA705" s="54"/>
      <c r="HB705" s="54"/>
      <c r="HC705" s="54"/>
      <c r="HD705" s="34">
        <f t="shared" ca="1" si="731"/>
        <v>1</v>
      </c>
      <c r="HE705" s="25">
        <f t="shared" ca="1" si="732"/>
        <v>6.8389057750759875E-4</v>
      </c>
      <c r="HF705" s="25">
        <f t="shared" ca="1" si="733"/>
        <v>1.5197568389057751E-3</v>
      </c>
      <c r="HG705" s="25"/>
      <c r="HH705" s="25"/>
      <c r="HI705" s="25">
        <f t="shared" ca="1" si="734"/>
        <v>3.0821917808219177E-3</v>
      </c>
      <c r="HJ705" s="25">
        <f t="shared" ca="1" si="735"/>
        <v>6.8493150684931503E-3</v>
      </c>
      <c r="HK705" s="5"/>
      <c r="HL705" s="24">
        <f t="shared" ca="1" si="736"/>
        <v>44268</v>
      </c>
      <c r="HM705" s="107" t="s">
        <v>667</v>
      </c>
      <c r="HN705" s="85"/>
      <c r="HO705" s="204" t="str">
        <f t="shared" si="696"/>
        <v>ожидание A1</v>
      </c>
      <c r="HP705" s="204" t="str">
        <f t="shared" si="697"/>
        <v>не выгружено 00</v>
      </c>
      <c r="HQ705" s="182" t="str">
        <f t="shared" si="698"/>
        <v>выгружено A1</v>
      </c>
      <c r="HR705" s="182" t="str">
        <f t="shared" si="699"/>
        <v>ожидание A1</v>
      </c>
      <c r="HS705" s="182" t="b">
        <f t="shared" si="700"/>
        <v>0</v>
      </c>
      <c r="HT705" s="182" t="str">
        <f t="shared" si="701"/>
        <v>ожидание замечаний</v>
      </c>
      <c r="HU705" s="182" t="str">
        <f t="shared" si="702"/>
        <v>0055-P2-GA1-CPC-TRM-00675</v>
      </c>
      <c r="HV705" s="191">
        <f t="shared" si="703"/>
        <v>44268</v>
      </c>
      <c r="HW705" s="184" t="str">
        <f t="shared" si="704"/>
        <v>ожидание A1</v>
      </c>
      <c r="HX705" s="191" t="str">
        <f t="shared" si="705"/>
        <v>ожидание A1</v>
      </c>
      <c r="HY705" s="183"/>
      <c r="HZ705" s="182" t="str">
        <f t="shared" si="706"/>
        <v>выгружено</v>
      </c>
      <c r="IA705" s="182" t="str">
        <f t="shared" si="707"/>
        <v>A1</v>
      </c>
      <c r="IB705" s="182" t="str">
        <f t="shared" si="708"/>
        <v>ожидание замечаний к ревизии</v>
      </c>
      <c r="IC705" s="182" t="str">
        <f t="shared" si="709"/>
        <v>A1</v>
      </c>
      <c r="ID705" s="182" t="str">
        <f t="shared" si="710"/>
        <v>A1</v>
      </c>
      <c r="IE705" s="185" t="str">
        <f t="shared" si="711"/>
        <v>1</v>
      </c>
      <c r="IF705" s="135" t="s">
        <v>705</v>
      </c>
      <c r="IG705" s="181">
        <v>1</v>
      </c>
      <c r="IH705" s="85"/>
      <c r="II705" s="85"/>
      <c r="IJ705" s="85"/>
      <c r="IK705" s="85"/>
      <c r="IL705" s="85"/>
      <c r="IM705" s="85"/>
      <c r="IN705" s="85"/>
      <c r="IO705" s="85"/>
      <c r="IP705" s="85"/>
      <c r="IQ705" s="85"/>
      <c r="IR705" s="85"/>
      <c r="IS705" s="85"/>
      <c r="IT705" s="85"/>
      <c r="IU705" s="85"/>
      <c r="IV705" s="85"/>
      <c r="IW705" s="85"/>
      <c r="IX705" s="85"/>
      <c r="IY705" s="85"/>
      <c r="IZ705" s="85"/>
      <c r="JA705" s="85"/>
      <c r="JB705" s="85"/>
      <c r="JC705" s="85"/>
      <c r="JD705" s="85"/>
      <c r="JE705" s="85"/>
      <c r="JF705" s="85"/>
      <c r="JG705" s="85"/>
      <c r="JH705" s="85"/>
      <c r="JI705" s="85"/>
      <c r="JJ705" s="85"/>
      <c r="JK705" s="85"/>
      <c r="JL705" s="85"/>
      <c r="JM705" s="85"/>
      <c r="JN705" s="85"/>
      <c r="JO705" s="85"/>
      <c r="JP705" s="85"/>
      <c r="JQ705" s="85"/>
      <c r="JR705" s="85"/>
      <c r="JS705" s="85"/>
      <c r="JT705" s="85"/>
      <c r="JU705" s="85"/>
      <c r="JV705" s="85"/>
      <c r="JW705" s="85"/>
      <c r="JX705" s="85"/>
      <c r="JY705" s="85"/>
      <c r="JZ705" s="85"/>
      <c r="KA705" s="85"/>
      <c r="KB705" s="85"/>
      <c r="KC705" s="85"/>
    </row>
    <row r="706" spans="1:289" s="57" customFormat="1" ht="56.45" customHeight="1">
      <c r="A706" s="6"/>
      <c r="B706" s="19" t="s">
        <v>156</v>
      </c>
      <c r="C706" s="19" t="s">
        <v>157</v>
      </c>
      <c r="D706" s="5"/>
      <c r="E706" s="5"/>
      <c r="F706" s="5"/>
      <c r="G706" s="5"/>
      <c r="H706" s="5" t="s">
        <v>727</v>
      </c>
      <c r="I706" s="5" t="s">
        <v>736</v>
      </c>
      <c r="J706" s="5"/>
      <c r="K706" s="5"/>
      <c r="L706" s="5"/>
      <c r="M706" s="5"/>
      <c r="N706" s="5"/>
      <c r="O706" s="5"/>
      <c r="P706" s="5"/>
      <c r="Q706" s="5"/>
      <c r="R706" s="5" t="s">
        <v>204</v>
      </c>
      <c r="S706" s="5" t="s">
        <v>364</v>
      </c>
      <c r="T706" s="5" t="s">
        <v>363</v>
      </c>
      <c r="U706" s="5" t="s">
        <v>158</v>
      </c>
      <c r="V706" s="5"/>
      <c r="W706" s="19"/>
      <c r="X706" s="19"/>
      <c r="Y706" s="19"/>
      <c r="Z706" s="19"/>
      <c r="AA706" s="19"/>
      <c r="AB706" s="19"/>
      <c r="AC706" s="19"/>
      <c r="AD706" s="5"/>
      <c r="AE706" s="19">
        <v>4</v>
      </c>
      <c r="AF706" s="19">
        <v>0</v>
      </c>
      <c r="AG706" s="19" t="s">
        <v>165</v>
      </c>
      <c r="AH706" s="19" t="s">
        <v>156</v>
      </c>
      <c r="AI706" s="19" t="s">
        <v>188</v>
      </c>
      <c r="AJ706" s="5"/>
      <c r="AK706" s="5"/>
      <c r="AL706" s="5" t="s">
        <v>122</v>
      </c>
      <c r="AM706" s="5"/>
      <c r="AN706" s="5" t="s">
        <v>175</v>
      </c>
      <c r="AO706" s="167" t="str">
        <f>CONCATENATE("0055-",B706,"-",C706,"-","4",".",AE706,".",AF706,".",AG706,".",AH706,"-",AL706,".",AN706,"-",AI706)</f>
        <v>0055-CPC-GA1-4.4.0.00.CPC-PS.LL-0001</v>
      </c>
      <c r="AP706" s="5" t="str">
        <f>CONCATENATE("0055-",B706,"-",C706,"-","4",".",AE706,".",AF706,".",AG706,".",AH706,"-",AL706,"-",AN706,"-",AI706,"_",BD706,"_",U706)</f>
        <v>0055-CPC-GA1-4.4.0.00.CPC-PS-LL-0001_A1_ER</v>
      </c>
      <c r="AQ706" s="13" t="s">
        <v>62</v>
      </c>
      <c r="AR706" s="13" t="s">
        <v>61</v>
      </c>
      <c r="AS706" s="13"/>
      <c r="AT706" s="13"/>
      <c r="AU706" s="13"/>
      <c r="AV706" s="13"/>
      <c r="AW706" s="13" t="s">
        <v>450</v>
      </c>
      <c r="AX706" s="13" t="s">
        <v>431</v>
      </c>
      <c r="AY706" s="5"/>
      <c r="AZ706" s="5" t="s">
        <v>490</v>
      </c>
      <c r="BA706" s="5" t="s">
        <v>489</v>
      </c>
      <c r="BB706" s="5" t="str">
        <f>IF(FW706&gt;0,"02",IF(FN706&gt;0,"01",IF(FE706&gt;0,"00",IF(EM706&gt;0,"G1",IF(ED706&gt;0,"F1",IF(DU706&gt;0,"E1",IF(DL706&gt;0,"D1",IF(DC706&gt;0,"C1",IF(CT706&gt;0,"B1",IF(BM706&gt;0,"A1","-"))))))))))</f>
        <v>A1</v>
      </c>
      <c r="BC706" s="167" t="str">
        <f t="shared" si="782"/>
        <v>IFR</v>
      </c>
      <c r="BD706" s="5" t="str">
        <f t="shared" si="783"/>
        <v>A1</v>
      </c>
      <c r="BE706" s="5"/>
      <c r="BF706" s="5"/>
      <c r="BG706" s="12"/>
      <c r="BH706" s="5"/>
      <c r="BI706" s="5"/>
      <c r="BJ706" s="54">
        <f>FB706-(28+15)</f>
        <v>44251</v>
      </c>
      <c r="BK706" s="54">
        <f ca="1">IF(BM706&gt;0,BL706,IF(BJ706&lt;TODAY(),WORKDAY(TODAY(),10),BJ706))</f>
        <v>44280</v>
      </c>
      <c r="BL706" s="193">
        <v>44280</v>
      </c>
      <c r="BM706" s="167" t="s">
        <v>800</v>
      </c>
      <c r="BN706" s="167"/>
      <c r="BO706" s="167"/>
      <c r="BP706" s="167"/>
      <c r="BQ706" s="167"/>
      <c r="BR706" s="157"/>
      <c r="BS706" s="157"/>
      <c r="BT706" s="157"/>
      <c r="BU706" s="157"/>
      <c r="BV706" s="157"/>
      <c r="BW706" s="147"/>
      <c r="BX706" s="147"/>
      <c r="BY706" s="147"/>
      <c r="BZ706" s="147"/>
      <c r="CA706" s="147"/>
      <c r="CB706" s="125"/>
      <c r="CC706" s="125"/>
      <c r="CD706" s="125"/>
      <c r="CE706" s="125"/>
      <c r="CF706" s="125"/>
      <c r="CG706" s="125"/>
      <c r="CH706" s="125"/>
      <c r="CI706" s="125"/>
      <c r="CJ706" s="125"/>
      <c r="CK706" s="125"/>
      <c r="CL706" s="24">
        <f>WORKDAY(BJ706,20)</f>
        <v>44279</v>
      </c>
      <c r="CM706" s="24">
        <f ca="1">IF(BM706&gt;0,WORKDAY(BK706,10),"-")</f>
        <v>44294</v>
      </c>
      <c r="CN706" s="54"/>
      <c r="CO706" s="117"/>
      <c r="CP706" s="34">
        <v>1</v>
      </c>
      <c r="CQ706" s="24">
        <f>WORKDAY(CL706,10)</f>
        <v>44293</v>
      </c>
      <c r="CR706" s="24" t="str">
        <f>IF(CO706&gt;0,WORKDAY(CM706,10),"-")</f>
        <v>-</v>
      </c>
      <c r="CS706" s="54"/>
      <c r="CT706" s="5"/>
      <c r="CU706" s="24" t="str">
        <f>IF(CT706&gt;0,WORKDAY(CQ706,10),"-")</f>
        <v>-</v>
      </c>
      <c r="CV706" s="24" t="str">
        <f>IF(CT706&gt;0,WORKDAY(CR706,10),"-")</f>
        <v>-</v>
      </c>
      <c r="CW706" s="54"/>
      <c r="CX706" s="5"/>
      <c r="CY706" s="34"/>
      <c r="CZ706" s="24" t="str">
        <f>IF(CX706&gt;0,WORKDAY(CU706,10),"-")</f>
        <v>-</v>
      </c>
      <c r="DA706" s="24" t="str">
        <f>IF(CX706&gt;0,WORKDAY(CV706,10),"-")</f>
        <v>-</v>
      </c>
      <c r="DB706" s="24"/>
      <c r="DC706" s="5"/>
      <c r="DD706" s="24" t="str">
        <f>IF(DC706&gt;0,WORKDAY(CZ706,10),"-")</f>
        <v>-</v>
      </c>
      <c r="DE706" s="24" t="str">
        <f>IF(DC706&gt;0,WORKDAY(DA706,10),"-")</f>
        <v>-</v>
      </c>
      <c r="DF706" s="5"/>
      <c r="DG706" s="5"/>
      <c r="DH706" s="54"/>
      <c r="DI706" s="24" t="str">
        <f>IF(DG706&gt;0,WORKDAY(DD706,10),"-")</f>
        <v>-</v>
      </c>
      <c r="DJ706" s="24" t="str">
        <f>IF(DG706&gt;0,WORKDAY(DE706,10),"-")</f>
        <v>-</v>
      </c>
      <c r="DK706" s="24"/>
      <c r="DL706" s="5"/>
      <c r="DM706" s="24" t="str">
        <f>IF(DL706&gt;0,WORKDAY(DI706,10),"-")</f>
        <v>-</v>
      </c>
      <c r="DN706" s="24" t="str">
        <f>IF(DL706&gt;0,WORKDAY(DJ706,10),"-")</f>
        <v>-</v>
      </c>
      <c r="DO706" s="5"/>
      <c r="DP706" s="5"/>
      <c r="DQ706" s="54"/>
      <c r="DR706" s="24" t="str">
        <f>IF(DP706&gt;0,WORKDAY(DM706,10),"-")</f>
        <v>-</v>
      </c>
      <c r="DS706" s="24" t="str">
        <f>IF(DP706&gt;0,WORKDAY(DN706,10),"-")</f>
        <v>-</v>
      </c>
      <c r="DT706" s="24"/>
      <c r="DU706" s="5"/>
      <c r="DV706" s="24" t="str">
        <f>IF(DU706&gt;0,WORKDAY(DR706,10),"-")</f>
        <v>-</v>
      </c>
      <c r="DW706" s="24" t="str">
        <f>IF(DU706&gt;0,WORKDAY(DS706,10),"-")</f>
        <v>-</v>
      </c>
      <c r="DX706" s="5"/>
      <c r="DY706" s="5"/>
      <c r="DZ706" s="54"/>
      <c r="EA706" s="24" t="str">
        <f>IF(DY706&gt;0,WORKDAY(DV706,10),"-")</f>
        <v>-</v>
      </c>
      <c r="EB706" s="24" t="str">
        <f>IF(DY706&gt;0,WORKDAY(DW706,10),"-")</f>
        <v>-</v>
      </c>
      <c r="EC706" s="24"/>
      <c r="ED706" s="5"/>
      <c r="EE706" s="24" t="str">
        <f>IF(ED706&gt;0,WORKDAY(EA706,10),"-")</f>
        <v>-</v>
      </c>
      <c r="EF706" s="24" t="str">
        <f>IF(ED706&gt;0,WORKDAY(EB706,10),"-")</f>
        <v>-</v>
      </c>
      <c r="EG706" s="5"/>
      <c r="EH706" s="5"/>
      <c r="EI706" s="54"/>
      <c r="EJ706" s="24" t="str">
        <f>IF(EH706&gt;0,WORKDAY(EE706,10),"-")</f>
        <v>-</v>
      </c>
      <c r="EK706" s="24" t="str">
        <f>IF(EH706&gt;0,WORKDAY(EF706,10),"-")</f>
        <v>-</v>
      </c>
      <c r="EL706" s="24"/>
      <c r="EM706" s="5"/>
      <c r="EN706" s="24" t="str">
        <f>IF(EM706&gt;0,WORKDAY(EJ706,10),"-")</f>
        <v>-</v>
      </c>
      <c r="EO706" s="24" t="str">
        <f>IF(EM706&gt;0,WORKDAY(EK706,10),"-")</f>
        <v>-</v>
      </c>
      <c r="EP706" s="5"/>
      <c r="EQ706" s="5"/>
      <c r="ER706" s="54"/>
      <c r="ES706" s="54"/>
      <c r="ET706" s="54"/>
      <c r="EU706" s="54"/>
      <c r="EV706" s="54"/>
      <c r="EW706" s="24"/>
      <c r="EX706" s="24"/>
      <c r="EY706" s="167"/>
      <c r="EZ706" s="167"/>
      <c r="FA706" s="193"/>
      <c r="FB706" s="24">
        <v>44294</v>
      </c>
      <c r="FC706" s="24">
        <f ca="1">IF(BK706&gt;0,IF(DC706&gt;0,WORKDAY(DB706,20),IF(CT706&gt;0,WORKDAY(CS706,30),IF(CO706&gt;0,WORKDAY(CN706,40),FB706))),"-")</f>
        <v>44294</v>
      </c>
      <c r="FD706" s="24"/>
      <c r="FE706" s="5"/>
      <c r="FF706" s="24" t="str">
        <f>IF(FE706&gt;0,WORKDAY(FB706,10),"-")</f>
        <v>-</v>
      </c>
      <c r="FG706" s="24" t="str">
        <f>IF(FE706&gt;0,WORKDAY(FC706,10),"-")</f>
        <v>-</v>
      </c>
      <c r="FH706" s="5"/>
      <c r="FI706" s="5"/>
      <c r="FJ706" s="34"/>
      <c r="FK706" s="24"/>
      <c r="FL706" s="24">
        <f>FK706</f>
        <v>0</v>
      </c>
      <c r="FM706" s="5"/>
      <c r="FN706" s="5"/>
      <c r="FO706" s="24" t="str">
        <f>IF(FN706&gt;0,WORKDAY(FK706,10),"-")</f>
        <v>-</v>
      </c>
      <c r="FP706" s="24" t="str">
        <f>IF(FN706&gt;0,WORKDAY(FL706,10),"-")</f>
        <v>-</v>
      </c>
      <c r="FQ706" s="5"/>
      <c r="FR706" s="5"/>
      <c r="FS706" s="54"/>
      <c r="FT706" s="24"/>
      <c r="FU706" s="24">
        <f>FT706</f>
        <v>0</v>
      </c>
      <c r="FV706" s="5"/>
      <c r="FW706" s="5"/>
      <c r="FX706" s="24" t="str">
        <f>IF(FW706&gt;0,WORKDAY(FT706,10),"-")</f>
        <v>-</v>
      </c>
      <c r="FY706" s="24" t="str">
        <f>IF(FW706&gt;0,WORKDAY(FU706,10),"-")</f>
        <v>-</v>
      </c>
      <c r="FZ706" s="5"/>
      <c r="GA706" s="5"/>
      <c r="GB706" s="54"/>
      <c r="GC706" s="54"/>
      <c r="GD706" s="54"/>
      <c r="GE706" s="54"/>
      <c r="GF706" s="54"/>
      <c r="GG706" s="54"/>
      <c r="GH706" s="54"/>
      <c r="GI706" s="54"/>
      <c r="GJ706" s="54"/>
      <c r="GK706" s="54"/>
      <c r="GL706" s="54"/>
      <c r="GM706" s="54"/>
      <c r="GN706" s="54"/>
      <c r="GO706" s="54"/>
      <c r="GP706" s="54"/>
      <c r="GQ706" s="54"/>
      <c r="GR706" s="54"/>
      <c r="GS706" s="54"/>
      <c r="GT706" s="54"/>
      <c r="GU706" s="54"/>
      <c r="GV706" s="54"/>
      <c r="GW706" s="54"/>
      <c r="GX706" s="54"/>
      <c r="GY706" s="54"/>
      <c r="GZ706" s="193"/>
      <c r="HA706" s="54"/>
      <c r="HB706" s="54"/>
      <c r="HC706" s="54"/>
      <c r="HD706" s="34">
        <f t="shared" ca="1" si="731"/>
        <v>1</v>
      </c>
      <c r="HE706" s="25">
        <f t="shared" ca="1" si="732"/>
        <v>6.8389057750759875E-4</v>
      </c>
      <c r="HF706" s="25">
        <f t="shared" ca="1" si="733"/>
        <v>1.5197568389057751E-3</v>
      </c>
      <c r="HG706" s="25"/>
      <c r="HH706" s="25"/>
      <c r="HI706" s="25">
        <f t="shared" ca="1" si="734"/>
        <v>3.0821917808219177E-3</v>
      </c>
      <c r="HJ706" s="25">
        <f t="shared" ca="1" si="735"/>
        <v>6.8493150684931503E-3</v>
      </c>
      <c r="HK706" s="5"/>
      <c r="HL706" s="24">
        <f t="shared" ca="1" si="736"/>
        <v>44280</v>
      </c>
      <c r="HM706" s="107" t="s">
        <v>667</v>
      </c>
      <c r="HN706" s="85"/>
      <c r="HO706" s="204" t="str">
        <f t="shared" si="696"/>
        <v>ожидание A1</v>
      </c>
      <c r="HP706" s="204" t="str">
        <f t="shared" si="697"/>
        <v>не выгружено 00</v>
      </c>
      <c r="HQ706" s="182" t="str">
        <f t="shared" si="698"/>
        <v>выгружено A1</v>
      </c>
      <c r="HR706" s="182" t="str">
        <f t="shared" si="699"/>
        <v>ожидание A1</v>
      </c>
      <c r="HS706" s="182" t="b">
        <f t="shared" si="700"/>
        <v>0</v>
      </c>
      <c r="HT706" s="182" t="str">
        <f t="shared" si="701"/>
        <v>ожидание замечаний</v>
      </c>
      <c r="HU706" s="182" t="str">
        <f t="shared" si="702"/>
        <v>0055-P2-GA1-CPC-TRM-00678</v>
      </c>
      <c r="HV706" s="191">
        <f t="shared" si="703"/>
        <v>44280</v>
      </c>
      <c r="HW706" s="184" t="str">
        <f t="shared" si="704"/>
        <v>ожидание A1</v>
      </c>
      <c r="HX706" s="191" t="str">
        <f t="shared" si="705"/>
        <v>ожидание A1</v>
      </c>
      <c r="HY706" s="183"/>
      <c r="HZ706" s="182" t="str">
        <f t="shared" si="706"/>
        <v>выгружено</v>
      </c>
      <c r="IA706" s="182" t="str">
        <f t="shared" si="707"/>
        <v>A1</v>
      </c>
      <c r="IB706" s="182" t="str">
        <f t="shared" si="708"/>
        <v>ожидание замечаний к ревизии</v>
      </c>
      <c r="IC706" s="182" t="str">
        <f t="shared" si="709"/>
        <v>A1</v>
      </c>
      <c r="ID706" s="182" t="str">
        <f t="shared" si="710"/>
        <v>A1</v>
      </c>
      <c r="IE706" s="185" t="str">
        <f t="shared" si="711"/>
        <v>1</v>
      </c>
      <c r="IF706" s="135" t="s">
        <v>705</v>
      </c>
      <c r="IG706" s="181">
        <v>1</v>
      </c>
      <c r="IH706" s="85"/>
      <c r="II706" s="85"/>
      <c r="IJ706" s="85"/>
      <c r="IK706" s="85"/>
      <c r="IL706" s="85"/>
      <c r="IM706" s="85"/>
      <c r="IN706" s="85"/>
      <c r="IO706" s="85"/>
      <c r="IP706" s="85"/>
      <c r="IQ706" s="85"/>
      <c r="IR706" s="85"/>
      <c r="IS706" s="85"/>
      <c r="IT706" s="85"/>
      <c r="IU706" s="85"/>
      <c r="IV706" s="85"/>
      <c r="IW706" s="85"/>
      <c r="IX706" s="85"/>
      <c r="IY706" s="85"/>
      <c r="IZ706" s="85"/>
      <c r="JA706" s="85"/>
      <c r="JB706" s="85"/>
      <c r="JC706" s="85"/>
      <c r="JD706" s="85"/>
      <c r="JE706" s="85"/>
      <c r="JF706" s="85"/>
      <c r="JG706" s="85"/>
      <c r="JH706" s="85"/>
      <c r="JI706" s="85"/>
      <c r="JJ706" s="85"/>
      <c r="JK706" s="85"/>
      <c r="JL706" s="85"/>
      <c r="JM706" s="85"/>
      <c r="JN706" s="85"/>
      <c r="JO706" s="85"/>
      <c r="JP706" s="85"/>
      <c r="JQ706" s="85"/>
      <c r="JR706" s="85"/>
      <c r="JS706" s="85"/>
      <c r="JT706" s="85"/>
      <c r="JU706" s="85"/>
      <c r="JV706" s="85"/>
      <c r="JW706" s="85"/>
      <c r="JX706" s="85"/>
      <c r="JY706" s="85"/>
      <c r="JZ706" s="85"/>
      <c r="KA706" s="85"/>
      <c r="KB706" s="85"/>
      <c r="KC706" s="85"/>
    </row>
    <row r="707" spans="1:289" s="57" customFormat="1" ht="42.75" hidden="1" customHeight="1">
      <c r="A707" s="6"/>
      <c r="B707" s="19" t="s">
        <v>156</v>
      </c>
      <c r="C707" s="19" t="s">
        <v>157</v>
      </c>
      <c r="D707" s="5"/>
      <c r="E707" s="5"/>
      <c r="F707" s="5"/>
      <c r="G707" s="5"/>
      <c r="H707" s="5" t="s">
        <v>727</v>
      </c>
      <c r="I707" s="5" t="s">
        <v>736</v>
      </c>
      <c r="J707" s="5"/>
      <c r="K707" s="5"/>
      <c r="L707" s="5"/>
      <c r="M707" s="5"/>
      <c r="N707" s="5"/>
      <c r="O707" s="5"/>
      <c r="P707" s="5"/>
      <c r="Q707" s="5"/>
      <c r="R707" s="5" t="s">
        <v>205</v>
      </c>
      <c r="S707" s="5" t="s">
        <v>357</v>
      </c>
      <c r="T707" s="5" t="s">
        <v>726</v>
      </c>
      <c r="U707" s="5" t="s">
        <v>158</v>
      </c>
      <c r="V707" s="5"/>
      <c r="W707" s="19"/>
      <c r="X707" s="19"/>
      <c r="Y707" s="19"/>
      <c r="Z707" s="19"/>
      <c r="AA707" s="19"/>
      <c r="AB707" s="19"/>
      <c r="AC707" s="19"/>
      <c r="AD707" s="5"/>
      <c r="AE707" s="19">
        <v>4</v>
      </c>
      <c r="AF707" s="19">
        <v>0</v>
      </c>
      <c r="AG707" s="19" t="s">
        <v>165</v>
      </c>
      <c r="AH707" s="19" t="s">
        <v>156</v>
      </c>
      <c r="AI707" s="19" t="s">
        <v>188</v>
      </c>
      <c r="AJ707" s="5"/>
      <c r="AK707" s="5"/>
      <c r="AL707" s="5" t="s">
        <v>123</v>
      </c>
      <c r="AM707" s="5"/>
      <c r="AN707" s="5" t="s">
        <v>175</v>
      </c>
      <c r="AO707" s="5" t="str">
        <f>CONCATENATE("0055-",B707,"-",C707,"-","4",".",AE707,".",AF707,".",AG707,".",AH707,"-",AL707,".",AN707,"-",AI707)</f>
        <v>0055-CPC-GA1-4.4.0.00.CPC-ASK1.LL-0001</v>
      </c>
      <c r="AP707" s="5" t="str">
        <f>CONCATENATE("0055-",B707,"-",C707,"-","4",".",AE707,".",AF707,".",AG707,".",AH707,"-",AL707,"-",AN707,"-",AI707,"_",BD707,"_",U707)</f>
        <v>0055-CPC-GA1-4.4.0.00.CPC-ASK1-LL-0001_A1_ER</v>
      </c>
      <c r="AQ707" s="13" t="s">
        <v>62</v>
      </c>
      <c r="AR707" s="13" t="s">
        <v>61</v>
      </c>
      <c r="AS707" s="13"/>
      <c r="AT707" s="13"/>
      <c r="AU707" s="13"/>
      <c r="AV707" s="13"/>
      <c r="AW707" s="13" t="s">
        <v>454</v>
      </c>
      <c r="AX707" s="13" t="s">
        <v>435</v>
      </c>
      <c r="AY707" s="5"/>
      <c r="AZ707" s="5" t="s">
        <v>490</v>
      </c>
      <c r="BA707" s="5" t="s">
        <v>489</v>
      </c>
      <c r="BB707" s="5" t="str">
        <f>IF(FW707&gt;0,"02",IF(FN707&gt;0,"01",IF(FE707&gt;0,"00",IF(EM707&gt;0,"G1",IF(ED707&gt;0,"F1",IF(DU707&gt;0,"E1",IF(DL707&gt;0,"D1",IF(DC707&gt;0,"C1",IF(CT707&gt;0,"B1",IF(BM707&gt;0,"A1","-"))))))))))</f>
        <v>A1</v>
      </c>
      <c r="BC707" s="167" t="str">
        <f t="shared" si="782"/>
        <v>IFR</v>
      </c>
      <c r="BD707" s="5" t="str">
        <f t="shared" si="783"/>
        <v>A1</v>
      </c>
      <c r="BE707" s="5"/>
      <c r="BF707" s="5"/>
      <c r="BG707" s="12"/>
      <c r="BH707" s="5"/>
      <c r="BI707" s="5"/>
      <c r="BJ707" s="54">
        <f>FB707-(28+15)</f>
        <v>44254</v>
      </c>
      <c r="BK707" s="54">
        <f ca="1">IF(BM707&gt;0,BL707,IF(BJ707&lt;TODAY(),WORKDAY(TODAY(),10),BJ707))</f>
        <v>44277</v>
      </c>
      <c r="BL707" s="193">
        <v>44277</v>
      </c>
      <c r="BM707" s="167" t="s">
        <v>798</v>
      </c>
      <c r="BN707" s="167"/>
      <c r="BO707" s="167"/>
      <c r="BP707" s="167"/>
      <c r="BQ707" s="167"/>
      <c r="BR707" s="157"/>
      <c r="BS707" s="157"/>
      <c r="BT707" s="157"/>
      <c r="BU707" s="157"/>
      <c r="BV707" s="157"/>
      <c r="BW707" s="147"/>
      <c r="BX707" s="147"/>
      <c r="BY707" s="147"/>
      <c r="BZ707" s="147"/>
      <c r="CA707" s="147"/>
      <c r="CB707" s="125"/>
      <c r="CC707" s="125"/>
      <c r="CD707" s="125"/>
      <c r="CE707" s="125"/>
      <c r="CF707" s="125"/>
      <c r="CG707" s="125"/>
      <c r="CH707" s="125"/>
      <c r="CI707" s="125"/>
      <c r="CJ707" s="125"/>
      <c r="CK707" s="125"/>
      <c r="CL707" s="24">
        <f>WORKDAY(BJ707,20)</f>
        <v>44281</v>
      </c>
      <c r="CM707" s="24">
        <f ca="1">IF(BM707&gt;0,WORKDAY(BK707,10),"-")</f>
        <v>44291</v>
      </c>
      <c r="CN707" s="54"/>
      <c r="CO707" s="117"/>
      <c r="CP707" s="34"/>
      <c r="CQ707" s="24">
        <f>WORKDAY(CL707,10)</f>
        <v>44295</v>
      </c>
      <c r="CR707" s="24" t="str">
        <f>IF(CO707&gt;0,WORKDAY(CM707,10),"-")</f>
        <v>-</v>
      </c>
      <c r="CS707" s="54"/>
      <c r="CT707" s="5"/>
      <c r="CU707" s="24" t="str">
        <f>IF(CT707&gt;0,WORKDAY(CQ707,10),"-")</f>
        <v>-</v>
      </c>
      <c r="CV707" s="24" t="str">
        <f>IF(CT707&gt;0,WORKDAY(CR707,10),"-")</f>
        <v>-</v>
      </c>
      <c r="CW707" s="54"/>
      <c r="CX707" s="5"/>
      <c r="CY707" s="34"/>
      <c r="CZ707" s="24" t="str">
        <f>IF(CX707&gt;0,WORKDAY(CU707,10),"-")</f>
        <v>-</v>
      </c>
      <c r="DA707" s="24" t="str">
        <f>IF(CX707&gt;0,WORKDAY(CV707,10),"-")</f>
        <v>-</v>
      </c>
      <c r="DB707" s="24"/>
      <c r="DC707" s="5"/>
      <c r="DD707" s="24" t="str">
        <f>IF(DC707&gt;0,WORKDAY(CZ707,10),"-")</f>
        <v>-</v>
      </c>
      <c r="DE707" s="24" t="str">
        <f>IF(DC707&gt;0,WORKDAY(DA707,10),"-")</f>
        <v>-</v>
      </c>
      <c r="DF707" s="5"/>
      <c r="DG707" s="5"/>
      <c r="DH707" s="54"/>
      <c r="DI707" s="24" t="str">
        <f>IF(DG707&gt;0,WORKDAY(DD707,10),"-")</f>
        <v>-</v>
      </c>
      <c r="DJ707" s="24" t="str">
        <f>IF(DG707&gt;0,WORKDAY(DE707,10),"-")</f>
        <v>-</v>
      </c>
      <c r="DK707" s="24"/>
      <c r="DL707" s="5"/>
      <c r="DM707" s="24" t="str">
        <f>IF(DL707&gt;0,WORKDAY(DI707,10),"-")</f>
        <v>-</v>
      </c>
      <c r="DN707" s="24" t="str">
        <f>IF(DL707&gt;0,WORKDAY(DJ707,10),"-")</f>
        <v>-</v>
      </c>
      <c r="DO707" s="5"/>
      <c r="DP707" s="5"/>
      <c r="DQ707" s="54"/>
      <c r="DR707" s="24" t="str">
        <f>IF(DP707&gt;0,WORKDAY(DM707,10),"-")</f>
        <v>-</v>
      </c>
      <c r="DS707" s="24" t="str">
        <f>IF(DP707&gt;0,WORKDAY(DN707,10),"-")</f>
        <v>-</v>
      </c>
      <c r="DT707" s="24"/>
      <c r="DU707" s="5"/>
      <c r="DV707" s="24" t="str">
        <f>IF(DU707&gt;0,WORKDAY(DR707,10),"-")</f>
        <v>-</v>
      </c>
      <c r="DW707" s="24" t="str">
        <f>IF(DU707&gt;0,WORKDAY(DS707,10),"-")</f>
        <v>-</v>
      </c>
      <c r="DX707" s="5"/>
      <c r="DY707" s="5"/>
      <c r="DZ707" s="54"/>
      <c r="EA707" s="24" t="str">
        <f>IF(DY707&gt;0,WORKDAY(DV707,10),"-")</f>
        <v>-</v>
      </c>
      <c r="EB707" s="24" t="str">
        <f>IF(DY707&gt;0,WORKDAY(DW707,10),"-")</f>
        <v>-</v>
      </c>
      <c r="EC707" s="24"/>
      <c r="ED707" s="5"/>
      <c r="EE707" s="24" t="str">
        <f>IF(ED707&gt;0,WORKDAY(EA707,10),"-")</f>
        <v>-</v>
      </c>
      <c r="EF707" s="24" t="str">
        <f>IF(ED707&gt;0,WORKDAY(EB707,10),"-")</f>
        <v>-</v>
      </c>
      <c r="EG707" s="5"/>
      <c r="EH707" s="5"/>
      <c r="EI707" s="54"/>
      <c r="EJ707" s="24" t="str">
        <f>IF(EH707&gt;0,WORKDAY(EE707,10),"-")</f>
        <v>-</v>
      </c>
      <c r="EK707" s="24" t="str">
        <f>IF(EH707&gt;0,WORKDAY(EF707,10),"-")</f>
        <v>-</v>
      </c>
      <c r="EL707" s="24"/>
      <c r="EM707" s="5"/>
      <c r="EN707" s="24" t="str">
        <f>IF(EM707&gt;0,WORKDAY(EJ707,10),"-")</f>
        <v>-</v>
      </c>
      <c r="EO707" s="24" t="str">
        <f>IF(EM707&gt;0,WORKDAY(EK707,10),"-")</f>
        <v>-</v>
      </c>
      <c r="EP707" s="5"/>
      <c r="EQ707" s="5"/>
      <c r="ER707" s="54"/>
      <c r="ES707" s="54"/>
      <c r="ET707" s="54"/>
      <c r="EU707" s="54"/>
      <c r="EV707" s="54"/>
      <c r="EW707" s="24"/>
      <c r="EX707" s="24"/>
      <c r="EY707" s="167"/>
      <c r="EZ707" s="167"/>
      <c r="FA707" s="193"/>
      <c r="FB707" s="24">
        <v>44297</v>
      </c>
      <c r="FC707" s="24">
        <f ca="1">IF(BK707&gt;0,IF(DC707&gt;0,WORKDAY(DB707,20),IF(CT707&gt;0,WORKDAY(CS707,30),IF(CO707&gt;0,WORKDAY(CN707,40),FB707))),"-")</f>
        <v>44297</v>
      </c>
      <c r="FD707" s="24"/>
      <c r="FE707" s="5"/>
      <c r="FF707" s="24" t="str">
        <f>IF(FE707&gt;0,WORKDAY(FB707,10),"-")</f>
        <v>-</v>
      </c>
      <c r="FG707" s="24" t="str">
        <f>IF(FE707&gt;0,WORKDAY(FC707,10),"-")</f>
        <v>-</v>
      </c>
      <c r="FH707" s="5"/>
      <c r="FI707" s="5"/>
      <c r="FJ707" s="34"/>
      <c r="FK707" s="24"/>
      <c r="FL707" s="24">
        <f>FK707</f>
        <v>0</v>
      </c>
      <c r="FM707" s="5"/>
      <c r="FN707" s="5"/>
      <c r="FO707" s="24" t="str">
        <f>IF(FN707&gt;0,WORKDAY(FK707,10),"-")</f>
        <v>-</v>
      </c>
      <c r="FP707" s="24" t="str">
        <f>IF(FN707&gt;0,WORKDAY(FL707,10),"-")</f>
        <v>-</v>
      </c>
      <c r="FQ707" s="5"/>
      <c r="FR707" s="5"/>
      <c r="FS707" s="54"/>
      <c r="FT707" s="24"/>
      <c r="FU707" s="24">
        <f>FT707</f>
        <v>0</v>
      </c>
      <c r="FV707" s="5"/>
      <c r="FW707" s="5"/>
      <c r="FX707" s="24" t="str">
        <f>IF(FW707&gt;0,WORKDAY(FT707,10),"-")</f>
        <v>-</v>
      </c>
      <c r="FY707" s="24" t="str">
        <f>IF(FW707&gt;0,WORKDAY(FU707,10),"-")</f>
        <v>-</v>
      </c>
      <c r="FZ707" s="5"/>
      <c r="GA707" s="5"/>
      <c r="GB707" s="54"/>
      <c r="GC707" s="54"/>
      <c r="GD707" s="54"/>
      <c r="GE707" s="54"/>
      <c r="GF707" s="54"/>
      <c r="GG707" s="54"/>
      <c r="GH707" s="54"/>
      <c r="GI707" s="54"/>
      <c r="GJ707" s="54"/>
      <c r="GK707" s="54"/>
      <c r="GL707" s="54"/>
      <c r="GM707" s="54"/>
      <c r="GN707" s="54"/>
      <c r="GO707" s="54"/>
      <c r="GP707" s="54"/>
      <c r="GQ707" s="54"/>
      <c r="GR707" s="54"/>
      <c r="GS707" s="54"/>
      <c r="GT707" s="54"/>
      <c r="GU707" s="54"/>
      <c r="GV707" s="54"/>
      <c r="GW707" s="54"/>
      <c r="GX707" s="54"/>
      <c r="GY707" s="54"/>
      <c r="GZ707" s="193"/>
      <c r="HA707" s="54"/>
      <c r="HB707" s="54"/>
      <c r="HC707" s="54"/>
      <c r="HD707" s="34">
        <f t="shared" ca="1" si="731"/>
        <v>1</v>
      </c>
      <c r="HE707" s="25">
        <f t="shared" ca="1" si="732"/>
        <v>6.8389057750759875E-4</v>
      </c>
      <c r="HF707" s="25">
        <f t="shared" ca="1" si="733"/>
        <v>1.5197568389057751E-3</v>
      </c>
      <c r="HG707" s="25"/>
      <c r="HH707" s="25"/>
      <c r="HI707" s="25">
        <f t="shared" ca="1" si="734"/>
        <v>3.0821917808219177E-3</v>
      </c>
      <c r="HJ707" s="25">
        <f t="shared" ca="1" si="735"/>
        <v>6.8493150684931503E-3</v>
      </c>
      <c r="HK707" s="5"/>
      <c r="HL707" s="24">
        <f t="shared" ca="1" si="736"/>
        <v>44277</v>
      </c>
      <c r="HM707" s="107" t="s">
        <v>667</v>
      </c>
      <c r="HN707" s="85"/>
      <c r="HO707" s="204" t="str">
        <f t="shared" si="696"/>
        <v>ожидание A1</v>
      </c>
      <c r="HP707" s="204" t="str">
        <f t="shared" si="697"/>
        <v>не выгружено 00</v>
      </c>
      <c r="HQ707" s="182" t="str">
        <f t="shared" si="698"/>
        <v>выгружено A1</v>
      </c>
      <c r="HR707" s="182" t="str">
        <f t="shared" si="699"/>
        <v>ожидание A1</v>
      </c>
      <c r="HS707" s="182" t="b">
        <f t="shared" si="700"/>
        <v>0</v>
      </c>
      <c r="HT707" s="182" t="str">
        <f t="shared" si="701"/>
        <v>ожидание замечаний</v>
      </c>
      <c r="HU707" s="182" t="str">
        <f t="shared" si="702"/>
        <v>0055-P2-GA1-CPC-TRM-00676</v>
      </c>
      <c r="HV707" s="191">
        <f t="shared" si="703"/>
        <v>44277</v>
      </c>
      <c r="HW707" s="184" t="str">
        <f t="shared" si="704"/>
        <v>ожидание A1</v>
      </c>
      <c r="HX707" s="191" t="str">
        <f t="shared" si="705"/>
        <v>ожидание A1</v>
      </c>
      <c r="HY707" s="183"/>
      <c r="HZ707" s="182" t="str">
        <f t="shared" si="706"/>
        <v>выгружено</v>
      </c>
      <c r="IA707" s="182" t="str">
        <f t="shared" si="707"/>
        <v>A1</v>
      </c>
      <c r="IB707" s="182" t="str">
        <f t="shared" si="708"/>
        <v>ожидание замечаний к ревизии</v>
      </c>
      <c r="IC707" s="182" t="str">
        <f t="shared" si="709"/>
        <v>A1</v>
      </c>
      <c r="ID707" s="182" t="str">
        <f t="shared" si="710"/>
        <v>A1</v>
      </c>
      <c r="IE707" s="185" t="str">
        <f t="shared" si="711"/>
        <v>1</v>
      </c>
      <c r="IF707" s="135" t="s">
        <v>705</v>
      </c>
      <c r="IG707" s="181">
        <v>1</v>
      </c>
      <c r="IH707" s="85"/>
      <c r="II707" s="85"/>
      <c r="IJ707" s="85"/>
      <c r="IK707" s="85"/>
      <c r="IL707" s="85"/>
      <c r="IM707" s="85"/>
      <c r="IN707" s="85"/>
      <c r="IO707" s="85"/>
      <c r="IP707" s="85"/>
      <c r="IQ707" s="85"/>
      <c r="IR707" s="85"/>
      <c r="IS707" s="85"/>
      <c r="IT707" s="85"/>
      <c r="IU707" s="85"/>
      <c r="IV707" s="85"/>
      <c r="IW707" s="85"/>
      <c r="IX707" s="85"/>
      <c r="IY707" s="85"/>
      <c r="IZ707" s="85"/>
      <c r="JA707" s="85"/>
      <c r="JB707" s="85"/>
      <c r="JC707" s="85"/>
      <c r="JD707" s="85"/>
      <c r="JE707" s="85"/>
      <c r="JF707" s="85"/>
      <c r="JG707" s="85"/>
      <c r="JH707" s="85"/>
      <c r="JI707" s="85"/>
      <c r="JJ707" s="85"/>
      <c r="JK707" s="85"/>
      <c r="JL707" s="85"/>
      <c r="JM707" s="85"/>
      <c r="JN707" s="85"/>
      <c r="JO707" s="85"/>
      <c r="JP707" s="85"/>
      <c r="JQ707" s="85"/>
      <c r="JR707" s="85"/>
      <c r="JS707" s="85"/>
      <c r="JT707" s="85"/>
      <c r="JU707" s="85"/>
      <c r="JV707" s="85"/>
      <c r="JW707" s="85"/>
      <c r="JX707" s="85"/>
      <c r="JY707" s="85"/>
      <c r="JZ707" s="85"/>
      <c r="KA707" s="85"/>
      <c r="KB707" s="85"/>
      <c r="KC707" s="85"/>
    </row>
    <row r="708" spans="1:289" s="87" customFormat="1" ht="15" hidden="1" customHeight="1">
      <c r="A708" s="17"/>
      <c r="B708" s="20"/>
      <c r="C708" s="20"/>
      <c r="D708" s="18"/>
      <c r="E708" s="18"/>
      <c r="F708" s="18"/>
      <c r="G708" s="18"/>
      <c r="H708" s="18"/>
      <c r="I708" s="18"/>
      <c r="J708" s="18"/>
      <c r="K708" s="18"/>
      <c r="L708" s="18"/>
      <c r="M708" s="18"/>
      <c r="N708" s="18"/>
      <c r="O708" s="18"/>
      <c r="P708" s="18"/>
      <c r="Q708" s="18"/>
      <c r="R708" s="18"/>
      <c r="S708" s="18"/>
      <c r="T708" s="18"/>
      <c r="U708" s="18"/>
      <c r="V708" s="18"/>
      <c r="W708" s="20"/>
      <c r="X708" s="20"/>
      <c r="Y708" s="20"/>
      <c r="Z708" s="20"/>
      <c r="AA708" s="20"/>
      <c r="AB708" s="20"/>
      <c r="AC708" s="20"/>
      <c r="AD708" s="18"/>
      <c r="AE708" s="20"/>
      <c r="AF708" s="20"/>
      <c r="AG708" s="20"/>
      <c r="AH708" s="20"/>
      <c r="AI708" s="20"/>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71"/>
      <c r="BO708" s="171"/>
      <c r="BP708" s="171"/>
      <c r="BQ708" s="171"/>
      <c r="BR708" s="161"/>
      <c r="BS708" s="161"/>
      <c r="BT708" s="161"/>
      <c r="BU708" s="161"/>
      <c r="BV708" s="161"/>
      <c r="BW708" s="151"/>
      <c r="BX708" s="151"/>
      <c r="BY708" s="151"/>
      <c r="BZ708" s="151"/>
      <c r="CA708" s="151"/>
      <c r="CB708" s="129"/>
      <c r="CC708" s="129"/>
      <c r="CD708" s="129"/>
      <c r="CE708" s="129"/>
      <c r="CF708" s="129"/>
      <c r="CG708" s="129"/>
      <c r="CH708" s="129"/>
      <c r="CI708" s="129"/>
      <c r="CJ708" s="129"/>
      <c r="CK708" s="129"/>
      <c r="CL708" s="18"/>
      <c r="CM708" s="18"/>
      <c r="CN708" s="18"/>
      <c r="CO708" s="118"/>
      <c r="CP708" s="48"/>
      <c r="CQ708" s="18"/>
      <c r="CR708" s="18"/>
      <c r="CS708" s="18"/>
      <c r="CT708" s="18"/>
      <c r="CU708" s="18"/>
      <c r="CV708" s="18"/>
      <c r="CW708" s="18"/>
      <c r="CX708" s="18"/>
      <c r="CY708" s="34"/>
      <c r="CZ708" s="18"/>
      <c r="DA708" s="18"/>
      <c r="DB708" s="18"/>
      <c r="DC708" s="18"/>
      <c r="DD708" s="18"/>
      <c r="DE708" s="18"/>
      <c r="DF708" s="18"/>
      <c r="DG708" s="18"/>
      <c r="DH708" s="34"/>
      <c r="DI708" s="18"/>
      <c r="DJ708" s="18"/>
      <c r="DK708" s="18"/>
      <c r="DL708" s="18"/>
      <c r="DM708" s="18"/>
      <c r="DN708" s="18"/>
      <c r="DO708" s="18"/>
      <c r="DP708" s="18"/>
      <c r="DQ708" s="45"/>
      <c r="DR708" s="18"/>
      <c r="DS708" s="18"/>
      <c r="DT708" s="18"/>
      <c r="DU708" s="18"/>
      <c r="DV708" s="18"/>
      <c r="DW708" s="18"/>
      <c r="DX708" s="18"/>
      <c r="DY708" s="18"/>
      <c r="DZ708" s="45"/>
      <c r="EA708" s="18"/>
      <c r="EB708" s="18"/>
      <c r="EC708" s="18"/>
      <c r="ED708" s="18"/>
      <c r="EE708" s="18"/>
      <c r="EF708" s="18"/>
      <c r="EG708" s="18"/>
      <c r="EH708" s="18"/>
      <c r="EI708" s="45"/>
      <c r="EJ708" s="18"/>
      <c r="EK708" s="18"/>
      <c r="EL708" s="18"/>
      <c r="EM708" s="18"/>
      <c r="EN708" s="18"/>
      <c r="EO708" s="18"/>
      <c r="EP708" s="18"/>
      <c r="EQ708" s="18"/>
      <c r="ER708" s="45"/>
      <c r="ES708" s="110"/>
      <c r="ET708" s="110"/>
      <c r="EU708" s="110"/>
      <c r="EV708" s="110"/>
      <c r="EW708" s="192"/>
      <c r="EX708" s="192"/>
      <c r="EY708" s="192"/>
      <c r="EZ708" s="192"/>
      <c r="FA708" s="199"/>
      <c r="FB708" s="18"/>
      <c r="FC708" s="18"/>
      <c r="FD708" s="18"/>
      <c r="FE708" s="18"/>
      <c r="FF708" s="18"/>
      <c r="FG708" s="18"/>
      <c r="FH708" s="18"/>
      <c r="FI708" s="18"/>
      <c r="FJ708" s="34"/>
      <c r="FK708" s="18"/>
      <c r="FL708" s="18"/>
      <c r="FM708" s="18"/>
      <c r="FN708" s="18"/>
      <c r="FO708" s="18"/>
      <c r="FP708" s="18"/>
      <c r="FQ708" s="18"/>
      <c r="FR708" s="18"/>
      <c r="FS708" s="45"/>
      <c r="FT708" s="18"/>
      <c r="FU708" s="18"/>
      <c r="FV708" s="18"/>
      <c r="FW708" s="18"/>
      <c r="FX708" s="18"/>
      <c r="FY708" s="18"/>
      <c r="FZ708" s="18"/>
      <c r="GA708" s="18"/>
      <c r="GB708" s="45"/>
      <c r="GC708" s="110"/>
      <c r="GD708" s="110"/>
      <c r="GE708" s="110"/>
      <c r="GF708" s="110"/>
      <c r="GG708" s="110"/>
      <c r="GH708" s="110"/>
      <c r="GI708" s="110"/>
      <c r="GJ708" s="110"/>
      <c r="GK708" s="110"/>
      <c r="GL708" s="110"/>
      <c r="GM708" s="110"/>
      <c r="GN708" s="110"/>
      <c r="GO708" s="110"/>
      <c r="GP708" s="110"/>
      <c r="GQ708" s="110"/>
      <c r="GR708" s="110"/>
      <c r="GS708" s="110"/>
      <c r="GT708" s="110"/>
      <c r="GU708" s="110"/>
      <c r="GV708" s="110"/>
      <c r="GW708" s="110"/>
      <c r="GX708" s="110"/>
      <c r="GY708" s="45"/>
      <c r="GZ708" s="199"/>
      <c r="HA708" s="110"/>
      <c r="HB708" s="110"/>
      <c r="HC708" s="110"/>
      <c r="HD708" s="34">
        <f t="shared" si="731"/>
        <v>0</v>
      </c>
      <c r="HE708" s="25">
        <f t="shared" si="732"/>
        <v>0</v>
      </c>
      <c r="HF708" s="25">
        <f t="shared" si="733"/>
        <v>0</v>
      </c>
      <c r="HG708" s="25"/>
      <c r="HH708" s="18"/>
      <c r="HI708" s="25">
        <f t="shared" si="734"/>
        <v>0</v>
      </c>
      <c r="HJ708" s="25">
        <f t="shared" si="735"/>
        <v>0</v>
      </c>
      <c r="HK708" s="18"/>
      <c r="HL708" s="24" t="str">
        <f t="shared" si="736"/>
        <v>-</v>
      </c>
      <c r="HM708" s="107"/>
      <c r="HN708" s="85"/>
      <c r="HO708" s="204" t="str">
        <f t="shared" si="696"/>
        <v>---/---</v>
      </c>
      <c r="HP708" s="204" t="str">
        <f t="shared" si="697"/>
        <v>---/---</v>
      </c>
      <c r="HQ708" s="182" t="str">
        <f t="shared" si="698"/>
        <v>---/---</v>
      </c>
      <c r="HR708" s="182" t="str">
        <f t="shared" si="699"/>
        <v>---/---</v>
      </c>
      <c r="HS708" s="182" t="b">
        <f t="shared" si="700"/>
        <v>0</v>
      </c>
      <c r="HT708" s="182" t="str">
        <f t="shared" si="701"/>
        <v>---/---</v>
      </c>
      <c r="HU708" s="182" t="str">
        <f t="shared" si="702"/>
        <v>---/---</v>
      </c>
      <c r="HV708" s="191" t="str">
        <f t="shared" si="703"/>
        <v>---/---</v>
      </c>
      <c r="HW708" s="184" t="str">
        <f t="shared" si="704"/>
        <v>---/---</v>
      </c>
      <c r="HX708" s="191" t="str">
        <f t="shared" si="705"/>
        <v>---/---</v>
      </c>
      <c r="HY708" s="183"/>
      <c r="HZ708" s="182" t="str">
        <f t="shared" si="706"/>
        <v>---/---</v>
      </c>
      <c r="IA708" s="182" t="str">
        <f t="shared" si="707"/>
        <v>---/---</v>
      </c>
      <c r="IB708" s="182" t="str">
        <f t="shared" si="708"/>
        <v>---/---</v>
      </c>
      <c r="IC708" s="182" t="str">
        <f t="shared" si="709"/>
        <v>---/---</v>
      </c>
      <c r="ID708" s="182" t="str">
        <f t="shared" si="710"/>
        <v>---/---</v>
      </c>
      <c r="IE708" s="185" t="str">
        <f t="shared" si="711"/>
        <v>---/---</v>
      </c>
      <c r="IF708" s="135" t="s">
        <v>717</v>
      </c>
      <c r="IG708" s="181">
        <v>1</v>
      </c>
      <c r="IH708" s="85"/>
      <c r="II708" s="85"/>
      <c r="IJ708" s="85"/>
      <c r="IK708" s="85"/>
      <c r="IL708" s="85"/>
      <c r="IM708" s="85"/>
      <c r="IN708" s="85"/>
      <c r="IO708" s="85"/>
      <c r="IP708" s="85"/>
      <c r="IQ708" s="85"/>
      <c r="IR708" s="85"/>
      <c r="IS708" s="85"/>
      <c r="IT708" s="85"/>
      <c r="IU708" s="85"/>
      <c r="IV708" s="85"/>
      <c r="IW708" s="85"/>
      <c r="IX708" s="85"/>
      <c r="IY708" s="85"/>
      <c r="IZ708" s="85"/>
      <c r="JA708" s="85"/>
      <c r="JB708" s="85"/>
      <c r="JC708" s="85"/>
      <c r="JD708" s="85"/>
      <c r="JE708" s="85"/>
      <c r="JF708" s="85"/>
      <c r="JG708" s="85"/>
      <c r="JH708" s="85"/>
      <c r="JI708" s="85"/>
      <c r="JJ708" s="85"/>
      <c r="JK708" s="85"/>
      <c r="JL708" s="85"/>
      <c r="JM708" s="85"/>
      <c r="JN708" s="85"/>
      <c r="JO708" s="85"/>
      <c r="JP708" s="85"/>
      <c r="JQ708" s="85"/>
      <c r="JR708" s="85"/>
      <c r="JS708" s="85"/>
      <c r="JT708" s="85"/>
      <c r="JU708" s="85"/>
      <c r="JV708" s="85"/>
      <c r="JW708" s="85"/>
      <c r="JX708" s="85"/>
      <c r="JY708" s="85"/>
      <c r="JZ708" s="85"/>
      <c r="KA708" s="85"/>
      <c r="KB708" s="85"/>
      <c r="KC708" s="85"/>
    </row>
    <row r="709" spans="1:289" s="57" customFormat="1" ht="42.75" hidden="1" customHeight="1">
      <c r="A709" s="6"/>
      <c r="B709" s="19" t="s">
        <v>156</v>
      </c>
      <c r="C709" s="19" t="s">
        <v>157</v>
      </c>
      <c r="D709" s="5"/>
      <c r="E709" s="5"/>
      <c r="F709" s="5"/>
      <c r="G709" s="5"/>
      <c r="H709" s="5" t="s">
        <v>727</v>
      </c>
      <c r="I709" s="5" t="s">
        <v>736</v>
      </c>
      <c r="J709" s="5"/>
      <c r="K709" s="5"/>
      <c r="L709" s="5"/>
      <c r="M709" s="5"/>
      <c r="N709" s="5"/>
      <c r="O709" s="5"/>
      <c r="P709" s="5"/>
      <c r="Q709" s="5"/>
      <c r="R709" s="5" t="s">
        <v>207</v>
      </c>
      <c r="S709" s="5" t="s">
        <v>365</v>
      </c>
      <c r="T709" s="5" t="s">
        <v>368</v>
      </c>
      <c r="U709" s="5" t="s">
        <v>158</v>
      </c>
      <c r="V709" s="5"/>
      <c r="W709" s="19"/>
      <c r="X709" s="19"/>
      <c r="Y709" s="19"/>
      <c r="Z709" s="19"/>
      <c r="AA709" s="19"/>
      <c r="AB709" s="19"/>
      <c r="AC709" s="19"/>
      <c r="AD709" s="5"/>
      <c r="AE709" s="19">
        <v>4</v>
      </c>
      <c r="AF709" s="19">
        <v>0</v>
      </c>
      <c r="AG709" s="19" t="s">
        <v>165</v>
      </c>
      <c r="AH709" s="19" t="s">
        <v>156</v>
      </c>
      <c r="AI709" s="19" t="s">
        <v>188</v>
      </c>
      <c r="AJ709" s="5"/>
      <c r="AK709" s="5"/>
      <c r="AL709" s="5" t="s">
        <v>124</v>
      </c>
      <c r="AM709" s="5"/>
      <c r="AN709" s="5" t="s">
        <v>175</v>
      </c>
      <c r="AO709" s="5" t="str">
        <f>CONCATENATE("0055-",B709,"-",C709,"-","4",".",AE709,".",AF709,".",AG709,".",AH709,"-",AL709,".",AN709,"-",AI709)</f>
        <v>0055-CPC-GA1-4.4.0.00.CPC-ASK2.LL-0001</v>
      </c>
      <c r="AP709" s="5" t="str">
        <f>CONCATENATE("0055-",B709,"-",C709,"-","4",".",AE709,".",AF709,".",AG709,".",AH709,"-",AL709,"-",AN709,"-",AI709,"_",BD709,"_",U709)</f>
        <v>0055-CPC-GA1-4.4.0.00.CPC-ASK2-LL-0001_A1_ER</v>
      </c>
      <c r="AQ709" s="13" t="s">
        <v>62</v>
      </c>
      <c r="AR709" s="13" t="s">
        <v>61</v>
      </c>
      <c r="AS709" s="13"/>
      <c r="AT709" s="13"/>
      <c r="AU709" s="13"/>
      <c r="AV709" s="13"/>
      <c r="AW709" s="13" t="s">
        <v>458</v>
      </c>
      <c r="AX709" s="13" t="s">
        <v>530</v>
      </c>
      <c r="AY709" s="5"/>
      <c r="AZ709" s="5" t="s">
        <v>490</v>
      </c>
      <c r="BA709" s="5" t="s">
        <v>489</v>
      </c>
      <c r="BB709" s="5" t="str">
        <f>IF(FW709&gt;0,"02",IF(FN709&gt;0,"01",IF(FE709&gt;0,"00",IF(EM709&gt;0,"G1",IF(ED709&gt;0,"F1",IF(DU709&gt;0,"E1",IF(DL709&gt;0,"D1",IF(DC709&gt;0,"C1",IF(CT709&gt;0,"B1",IF(BM709&gt;0,"A1","-"))))))))))</f>
        <v>A1</v>
      </c>
      <c r="BC709" s="167" t="str">
        <f t="shared" ref="BC709:BC710" si="784">IF(OR(BB709="A1",BB709="B1",BB709="C1",BB709="D1",BB709="E1",BB709="F1",BB709="G1",BB709="H1"),"IFR",IF(OR(BB709="00",BB709="01",BB709="02",BB709="03",BB709="04",BB709="05"),"IFU","-"))</f>
        <v>IFR</v>
      </c>
      <c r="BD709" s="5" t="str">
        <f t="shared" ref="BD709:BD711" si="785">BB709</f>
        <v>A1</v>
      </c>
      <c r="BE709" s="5"/>
      <c r="BF709" s="5"/>
      <c r="BG709" s="12"/>
      <c r="BH709" s="5"/>
      <c r="BI709" s="5"/>
      <c r="BJ709" s="54">
        <f>FB709-(28+15)</f>
        <v>44254</v>
      </c>
      <c r="BK709" s="54">
        <f ca="1">IF(BM709&gt;0,BL709,IF(BJ709&lt;TODAY(),WORKDAY(TODAY(),10),BJ709))</f>
        <v>44277</v>
      </c>
      <c r="BL709" s="193">
        <v>44277</v>
      </c>
      <c r="BM709" s="167" t="s">
        <v>799</v>
      </c>
      <c r="BN709" s="167"/>
      <c r="BO709" s="167"/>
      <c r="BP709" s="167"/>
      <c r="BQ709" s="167"/>
      <c r="BR709" s="157"/>
      <c r="BS709" s="157"/>
      <c r="BT709" s="157"/>
      <c r="BU709" s="157"/>
      <c r="BV709" s="157"/>
      <c r="BW709" s="147"/>
      <c r="BX709" s="147"/>
      <c r="BY709" s="147"/>
      <c r="BZ709" s="147"/>
      <c r="CA709" s="147"/>
      <c r="CB709" s="125"/>
      <c r="CC709" s="125"/>
      <c r="CD709" s="125"/>
      <c r="CE709" s="125"/>
      <c r="CF709" s="125"/>
      <c r="CG709" s="125"/>
      <c r="CH709" s="125"/>
      <c r="CI709" s="125"/>
      <c r="CJ709" s="125"/>
      <c r="CK709" s="125"/>
      <c r="CL709" s="24">
        <f>WORKDAY(BJ709,20)</f>
        <v>44281</v>
      </c>
      <c r="CM709" s="24">
        <f ca="1">IF(BM709&gt;0,WORKDAY(BK709,10),"-")</f>
        <v>44291</v>
      </c>
      <c r="CN709" s="54"/>
      <c r="CO709" s="117"/>
      <c r="CP709" s="34">
        <v>1</v>
      </c>
      <c r="CQ709" s="24">
        <f>WORKDAY(CL709,10)</f>
        <v>44295</v>
      </c>
      <c r="CR709" s="24" t="str">
        <f>IF(CO709&gt;0,WORKDAY(CM709,10),"-")</f>
        <v>-</v>
      </c>
      <c r="CS709" s="54"/>
      <c r="CT709" s="5"/>
      <c r="CU709" s="24" t="str">
        <f>IF(CT709&gt;0,WORKDAY(CQ709,10),"-")</f>
        <v>-</v>
      </c>
      <c r="CV709" s="24" t="str">
        <f>IF(CT709&gt;0,WORKDAY(CR709,10),"-")</f>
        <v>-</v>
      </c>
      <c r="CW709" s="54"/>
      <c r="CX709" s="5"/>
      <c r="CY709" s="34"/>
      <c r="CZ709" s="24" t="str">
        <f>IF(CX709&gt;0,WORKDAY(CU709,10),"-")</f>
        <v>-</v>
      </c>
      <c r="DA709" s="24" t="str">
        <f>IF(CX709&gt;0,WORKDAY(CV709,10),"-")</f>
        <v>-</v>
      </c>
      <c r="DB709" s="24"/>
      <c r="DC709" s="5"/>
      <c r="DD709" s="24" t="str">
        <f>IF(DC709&gt;0,WORKDAY(CZ709,10),"-")</f>
        <v>-</v>
      </c>
      <c r="DE709" s="24" t="str">
        <f>IF(DC709&gt;0,WORKDAY(DA709,10),"-")</f>
        <v>-</v>
      </c>
      <c r="DF709" s="5"/>
      <c r="DG709" s="5"/>
      <c r="DH709" s="54"/>
      <c r="DI709" s="24" t="str">
        <f>IF(DG709&gt;0,WORKDAY(DD709,10),"-")</f>
        <v>-</v>
      </c>
      <c r="DJ709" s="24" t="str">
        <f>IF(DG709&gt;0,WORKDAY(DE709,10),"-")</f>
        <v>-</v>
      </c>
      <c r="DK709" s="24"/>
      <c r="DL709" s="5"/>
      <c r="DM709" s="24" t="str">
        <f>IF(DL709&gt;0,WORKDAY(DI709,10),"-")</f>
        <v>-</v>
      </c>
      <c r="DN709" s="24" t="str">
        <f>IF(DL709&gt;0,WORKDAY(DJ709,10),"-")</f>
        <v>-</v>
      </c>
      <c r="DO709" s="5"/>
      <c r="DP709" s="5"/>
      <c r="DQ709" s="54"/>
      <c r="DR709" s="24" t="str">
        <f>IF(DP709&gt;0,WORKDAY(DM709,10),"-")</f>
        <v>-</v>
      </c>
      <c r="DS709" s="24" t="str">
        <f>IF(DP709&gt;0,WORKDAY(DN709,10),"-")</f>
        <v>-</v>
      </c>
      <c r="DT709" s="24"/>
      <c r="DU709" s="5"/>
      <c r="DV709" s="24" t="str">
        <f>IF(DU709&gt;0,WORKDAY(DR709,10),"-")</f>
        <v>-</v>
      </c>
      <c r="DW709" s="24" t="str">
        <f>IF(DU709&gt;0,WORKDAY(DS709,10),"-")</f>
        <v>-</v>
      </c>
      <c r="DX709" s="5"/>
      <c r="DY709" s="5"/>
      <c r="DZ709" s="54"/>
      <c r="EA709" s="24" t="str">
        <f>IF(DY709&gt;0,WORKDAY(DV709,10),"-")</f>
        <v>-</v>
      </c>
      <c r="EB709" s="24" t="str">
        <f>IF(DY709&gt;0,WORKDAY(DW709,10),"-")</f>
        <v>-</v>
      </c>
      <c r="EC709" s="24"/>
      <c r="ED709" s="5"/>
      <c r="EE709" s="24" t="str">
        <f>IF(ED709&gt;0,WORKDAY(EA709,10),"-")</f>
        <v>-</v>
      </c>
      <c r="EF709" s="24" t="str">
        <f>IF(ED709&gt;0,WORKDAY(EB709,10),"-")</f>
        <v>-</v>
      </c>
      <c r="EG709" s="5"/>
      <c r="EH709" s="5"/>
      <c r="EI709" s="54"/>
      <c r="EJ709" s="24" t="str">
        <f>IF(EH709&gt;0,WORKDAY(EE709,10),"-")</f>
        <v>-</v>
      </c>
      <c r="EK709" s="24" t="str">
        <f>IF(EH709&gt;0,WORKDAY(EF709,10),"-")</f>
        <v>-</v>
      </c>
      <c r="EL709" s="24"/>
      <c r="EM709" s="5"/>
      <c r="EN709" s="24" t="str">
        <f>IF(EM709&gt;0,WORKDAY(EJ709,10),"-")</f>
        <v>-</v>
      </c>
      <c r="EO709" s="24" t="str">
        <f>IF(EM709&gt;0,WORKDAY(EK709,10),"-")</f>
        <v>-</v>
      </c>
      <c r="EP709" s="5"/>
      <c r="EQ709" s="5"/>
      <c r="ER709" s="54"/>
      <c r="ES709" s="54"/>
      <c r="ET709" s="54"/>
      <c r="EU709" s="54"/>
      <c r="EV709" s="54"/>
      <c r="EW709" s="24"/>
      <c r="EX709" s="24"/>
      <c r="EY709" s="167"/>
      <c r="EZ709" s="167"/>
      <c r="FA709" s="193"/>
      <c r="FB709" s="24">
        <v>44297</v>
      </c>
      <c r="FC709" s="24">
        <f ca="1">IF(BK709&gt;0,IF(DC709&gt;0,WORKDAY(DB709,20),IF(CT709&gt;0,WORKDAY(CS709,30),IF(CO709&gt;0,WORKDAY(CN709,40),FB709))),"-")</f>
        <v>44297</v>
      </c>
      <c r="FD709" s="24"/>
      <c r="FE709" s="5"/>
      <c r="FF709" s="24" t="str">
        <f>IF(FE709&gt;0,WORKDAY(FB709,10),"-")</f>
        <v>-</v>
      </c>
      <c r="FG709" s="24" t="str">
        <f>IF(FE709&gt;0,WORKDAY(FC709,10),"-")</f>
        <v>-</v>
      </c>
      <c r="FH709" s="5"/>
      <c r="FI709" s="5"/>
      <c r="FJ709" s="34"/>
      <c r="FK709" s="24"/>
      <c r="FL709" s="24">
        <f>FK709</f>
        <v>0</v>
      </c>
      <c r="FM709" s="5"/>
      <c r="FN709" s="5"/>
      <c r="FO709" s="24" t="str">
        <f>IF(FN709&gt;0,WORKDAY(FK709,10),"-")</f>
        <v>-</v>
      </c>
      <c r="FP709" s="24" t="str">
        <f>IF(FN709&gt;0,WORKDAY(FL709,10),"-")</f>
        <v>-</v>
      </c>
      <c r="FQ709" s="5"/>
      <c r="FR709" s="5"/>
      <c r="FS709" s="54"/>
      <c r="FT709" s="24"/>
      <c r="FU709" s="24">
        <f>FT709</f>
        <v>0</v>
      </c>
      <c r="FV709" s="5"/>
      <c r="FW709" s="5"/>
      <c r="FX709" s="24" t="str">
        <f>IF(FW709&gt;0,WORKDAY(FT709,10),"-")</f>
        <v>-</v>
      </c>
      <c r="FY709" s="24" t="str">
        <f>IF(FW709&gt;0,WORKDAY(FU709,10),"-")</f>
        <v>-</v>
      </c>
      <c r="FZ709" s="5"/>
      <c r="GA709" s="5"/>
      <c r="GB709" s="54"/>
      <c r="GC709" s="54"/>
      <c r="GD709" s="54"/>
      <c r="GE709" s="54"/>
      <c r="GF709" s="54"/>
      <c r="GG709" s="54"/>
      <c r="GH709" s="54"/>
      <c r="GI709" s="54"/>
      <c r="GJ709" s="54"/>
      <c r="GK709" s="54"/>
      <c r="GL709" s="54"/>
      <c r="GM709" s="54"/>
      <c r="GN709" s="54"/>
      <c r="GO709" s="54"/>
      <c r="GP709" s="54"/>
      <c r="GQ709" s="54"/>
      <c r="GR709" s="54"/>
      <c r="GS709" s="54"/>
      <c r="GT709" s="54"/>
      <c r="GU709" s="54"/>
      <c r="GV709" s="54"/>
      <c r="GW709" s="54"/>
      <c r="GX709" s="54"/>
      <c r="GY709" s="54"/>
      <c r="GZ709" s="193"/>
      <c r="HA709" s="54"/>
      <c r="HB709" s="54"/>
      <c r="HC709" s="54"/>
      <c r="HD709" s="34">
        <f t="shared" ca="1" si="731"/>
        <v>1</v>
      </c>
      <c r="HE709" s="25">
        <f t="shared" ca="1" si="732"/>
        <v>6.8389057750759875E-4</v>
      </c>
      <c r="HF709" s="25">
        <f t="shared" ca="1" si="733"/>
        <v>1.5197568389057751E-3</v>
      </c>
      <c r="HG709" s="25"/>
      <c r="HH709" s="25"/>
      <c r="HI709" s="25">
        <f t="shared" ca="1" si="734"/>
        <v>3.0821917808219177E-3</v>
      </c>
      <c r="HJ709" s="25">
        <f t="shared" ca="1" si="735"/>
        <v>6.8493150684931503E-3</v>
      </c>
      <c r="HK709" s="5"/>
      <c r="HL709" s="24">
        <f t="shared" ca="1" si="736"/>
        <v>44277</v>
      </c>
      <c r="HM709" s="107" t="s">
        <v>667</v>
      </c>
      <c r="HN709" s="85"/>
      <c r="HO709" s="204" t="str">
        <f t="shared" si="696"/>
        <v>ожидание A1</v>
      </c>
      <c r="HP709" s="204" t="str">
        <f t="shared" si="697"/>
        <v>не выгружено 00</v>
      </c>
      <c r="HQ709" s="182" t="str">
        <f t="shared" si="698"/>
        <v>выгружено A1</v>
      </c>
      <c r="HR709" s="182" t="str">
        <f t="shared" si="699"/>
        <v>ожидание A1</v>
      </c>
      <c r="HS709" s="182" t="b">
        <f t="shared" si="700"/>
        <v>0</v>
      </c>
      <c r="HT709" s="182" t="str">
        <f t="shared" si="701"/>
        <v>ожидание замечаний</v>
      </c>
      <c r="HU709" s="182" t="str">
        <f t="shared" si="702"/>
        <v>0055-P2-GA1-CPC-TRM-00677</v>
      </c>
      <c r="HV709" s="191">
        <f t="shared" si="703"/>
        <v>44277</v>
      </c>
      <c r="HW709" s="184" t="str">
        <f t="shared" si="704"/>
        <v>ожидание A1</v>
      </c>
      <c r="HX709" s="191" t="str">
        <f t="shared" si="705"/>
        <v>ожидание A1</v>
      </c>
      <c r="HY709" s="183"/>
      <c r="HZ709" s="182" t="str">
        <f t="shared" si="706"/>
        <v>выгружено</v>
      </c>
      <c r="IA709" s="182" t="str">
        <f t="shared" si="707"/>
        <v>A1</v>
      </c>
      <c r="IB709" s="182" t="str">
        <f t="shared" si="708"/>
        <v>ожидание замечаний к ревизии</v>
      </c>
      <c r="IC709" s="182" t="str">
        <f t="shared" si="709"/>
        <v>A1</v>
      </c>
      <c r="ID709" s="182" t="str">
        <f t="shared" si="710"/>
        <v>A1</v>
      </c>
      <c r="IE709" s="185" t="str">
        <f t="shared" si="711"/>
        <v>1</v>
      </c>
      <c r="IF709" s="135" t="s">
        <v>705</v>
      </c>
      <c r="IG709" s="181">
        <v>1</v>
      </c>
      <c r="IH709" s="85"/>
      <c r="II709" s="85"/>
      <c r="IJ709" s="85"/>
      <c r="IK709" s="85"/>
      <c r="IL709" s="85"/>
      <c r="IM709" s="85"/>
      <c r="IN709" s="85"/>
      <c r="IO709" s="85"/>
      <c r="IP709" s="85"/>
      <c r="IQ709" s="85"/>
      <c r="IR709" s="85"/>
      <c r="IS709" s="85"/>
      <c r="IT709" s="85"/>
      <c r="IU709" s="85"/>
      <c r="IV709" s="85"/>
      <c r="IW709" s="85"/>
      <c r="IX709" s="85"/>
      <c r="IY709" s="85"/>
      <c r="IZ709" s="85"/>
      <c r="JA709" s="85"/>
      <c r="JB709" s="85"/>
      <c r="JC709" s="85"/>
      <c r="JD709" s="85"/>
      <c r="JE709" s="85"/>
      <c r="JF709" s="85"/>
      <c r="JG709" s="85"/>
      <c r="JH709" s="85"/>
      <c r="JI709" s="85"/>
      <c r="JJ709" s="85"/>
      <c r="JK709" s="85"/>
      <c r="JL709" s="85"/>
      <c r="JM709" s="85"/>
      <c r="JN709" s="85"/>
      <c r="JO709" s="85"/>
      <c r="JP709" s="85"/>
      <c r="JQ709" s="85"/>
      <c r="JR709" s="85"/>
      <c r="JS709" s="85"/>
      <c r="JT709" s="85"/>
      <c r="JU709" s="85"/>
      <c r="JV709" s="85"/>
      <c r="JW709" s="85"/>
      <c r="JX709" s="85"/>
      <c r="JY709" s="85"/>
      <c r="JZ709" s="85"/>
      <c r="KA709" s="85"/>
      <c r="KB709" s="85"/>
      <c r="KC709" s="85"/>
    </row>
    <row r="710" spans="1:289" s="57" customFormat="1" ht="42.75" hidden="1" customHeight="1">
      <c r="A710" s="6"/>
      <c r="B710" s="19" t="s">
        <v>156</v>
      </c>
      <c r="C710" s="19" t="s">
        <v>157</v>
      </c>
      <c r="D710" s="5"/>
      <c r="E710" s="5"/>
      <c r="F710" s="5"/>
      <c r="G710" s="5"/>
      <c r="H710" s="5" t="s">
        <v>727</v>
      </c>
      <c r="I710" s="5" t="s">
        <v>736</v>
      </c>
      <c r="J710" s="5"/>
      <c r="K710" s="5"/>
      <c r="L710" s="5"/>
      <c r="M710" s="5"/>
      <c r="N710" s="5"/>
      <c r="O710" s="5"/>
      <c r="P710" s="5"/>
      <c r="Q710" s="5"/>
      <c r="R710" s="5" t="s">
        <v>208</v>
      </c>
      <c r="S710" s="5" t="s">
        <v>366</v>
      </c>
      <c r="T710" s="5" t="s">
        <v>367</v>
      </c>
      <c r="U710" s="5" t="s">
        <v>158</v>
      </c>
      <c r="V710" s="5"/>
      <c r="W710" s="19"/>
      <c r="X710" s="19"/>
      <c r="Y710" s="19"/>
      <c r="Z710" s="19"/>
      <c r="AA710" s="19"/>
      <c r="AB710" s="19"/>
      <c r="AC710" s="19"/>
      <c r="AD710" s="5"/>
      <c r="AE710" s="19">
        <v>4</v>
      </c>
      <c r="AF710" s="19">
        <v>0</v>
      </c>
      <c r="AG710" s="19" t="s">
        <v>165</v>
      </c>
      <c r="AH710" s="19" t="s">
        <v>156</v>
      </c>
      <c r="AI710" s="19" t="s">
        <v>188</v>
      </c>
      <c r="AJ710" s="5"/>
      <c r="AK710" s="5"/>
      <c r="AL710" s="5" t="s">
        <v>125</v>
      </c>
      <c r="AM710" s="5"/>
      <c r="AN710" s="5" t="s">
        <v>175</v>
      </c>
      <c r="AO710" s="5" t="str">
        <f>CONCATENATE("0055-",B710,"-",C710,"-","4",".",AE710,".",AF710,".",AG710,".",AH710,"-",AL710,".",AN710,"-",AI710)</f>
        <v>0055-CPC-GA1-4.4.0.00.CPC-ATH4.LL-0001</v>
      </c>
      <c r="AP710" s="5" t="str">
        <f>CONCATENATE("0055-",B710,"-",C710,"-","4",".",AE710,".",AF710,".",AG710,".",AH710,"-",AL710,"-",AN710,"-",AI710,"_",BD710,"_",U710)</f>
        <v>0055-CPC-GA1-4.4.0.00.CPC-ATH4-LL-0001_-_ER</v>
      </c>
      <c r="AQ710" s="13" t="s">
        <v>62</v>
      </c>
      <c r="AR710" s="13" t="s">
        <v>61</v>
      </c>
      <c r="AS710" s="13"/>
      <c r="AT710" s="13"/>
      <c r="AU710" s="13"/>
      <c r="AV710" s="13"/>
      <c r="AW710" s="13" t="s">
        <v>461</v>
      </c>
      <c r="AX710" s="13" t="s">
        <v>439</v>
      </c>
      <c r="AY710" s="5"/>
      <c r="AZ710" s="5" t="s">
        <v>490</v>
      </c>
      <c r="BA710" s="5" t="s">
        <v>489</v>
      </c>
      <c r="BB710" s="5" t="str">
        <f>IF(FW710&gt;0,"02",IF(FN710&gt;0,"01",IF(FE710&gt;0,"00",IF(EM710&gt;0,"G1",IF(ED710&gt;0,"F1",IF(DU710&gt;0,"E1",IF(DL710&gt;0,"D1",IF(DC710&gt;0,"C1",IF(CT710&gt;0,"B1",IF(BM710&gt;0,"A1","-"))))))))))</f>
        <v>-</v>
      </c>
      <c r="BC710" s="167" t="str">
        <f t="shared" si="784"/>
        <v>-</v>
      </c>
      <c r="BD710" s="5" t="str">
        <f t="shared" si="785"/>
        <v>-</v>
      </c>
      <c r="BE710" s="5"/>
      <c r="BF710" s="5"/>
      <c r="BG710" s="12"/>
      <c r="BH710" s="5"/>
      <c r="BI710" s="5"/>
      <c r="BJ710" s="54">
        <f>FB710-(28+15)</f>
        <v>44254</v>
      </c>
      <c r="BK710" s="54">
        <f ca="1">IF(BM710&gt;0,BL710,IF(BJ710&lt;TODAY(),WORKDAY(TODAY(),10),BJ710))</f>
        <v>44294</v>
      </c>
      <c r="BL710" s="54"/>
      <c r="BM710" s="5"/>
      <c r="BN710" s="167"/>
      <c r="BO710" s="167"/>
      <c r="BP710" s="167"/>
      <c r="BQ710" s="167"/>
      <c r="BR710" s="157"/>
      <c r="BS710" s="157"/>
      <c r="BT710" s="157"/>
      <c r="BU710" s="157"/>
      <c r="BV710" s="157"/>
      <c r="BW710" s="147"/>
      <c r="BX710" s="147"/>
      <c r="BY710" s="147"/>
      <c r="BZ710" s="147"/>
      <c r="CA710" s="147"/>
      <c r="CB710" s="125"/>
      <c r="CC710" s="125"/>
      <c r="CD710" s="125"/>
      <c r="CE710" s="125"/>
      <c r="CF710" s="125"/>
      <c r="CG710" s="125"/>
      <c r="CH710" s="125"/>
      <c r="CI710" s="125"/>
      <c r="CJ710" s="125"/>
      <c r="CK710" s="125"/>
      <c r="CL710" s="24">
        <f>WORKDAY(BJ710,20)</f>
        <v>44281</v>
      </c>
      <c r="CM710" s="24" t="str">
        <f>IF(BM710&gt;0,WORKDAY(BK710,10),"-")</f>
        <v>-</v>
      </c>
      <c r="CN710" s="54"/>
      <c r="CO710" s="117"/>
      <c r="CP710" s="34">
        <v>1</v>
      </c>
      <c r="CQ710" s="24">
        <f>WORKDAY(CL710,10)</f>
        <v>44295</v>
      </c>
      <c r="CR710" s="24" t="str">
        <f>IF(CO710&gt;0,WORKDAY(CM710,10),"-")</f>
        <v>-</v>
      </c>
      <c r="CS710" s="54"/>
      <c r="CT710" s="5"/>
      <c r="CU710" s="24" t="str">
        <f>IF(CT710&gt;0,WORKDAY(CQ710,10),"-")</f>
        <v>-</v>
      </c>
      <c r="CV710" s="24" t="str">
        <f>IF(CT710&gt;0,WORKDAY(CR710,10),"-")</f>
        <v>-</v>
      </c>
      <c r="CW710" s="54"/>
      <c r="CX710" s="5"/>
      <c r="CY710" s="34"/>
      <c r="CZ710" s="24" t="str">
        <f>IF(CX710&gt;0,WORKDAY(CU710,10),"-")</f>
        <v>-</v>
      </c>
      <c r="DA710" s="24" t="str">
        <f>IF(CX710&gt;0,WORKDAY(CV710,10),"-")</f>
        <v>-</v>
      </c>
      <c r="DB710" s="24"/>
      <c r="DC710" s="5"/>
      <c r="DD710" s="24" t="str">
        <f>IF(DC710&gt;0,WORKDAY(CZ710,10),"-")</f>
        <v>-</v>
      </c>
      <c r="DE710" s="24" t="str">
        <f>IF(DC710&gt;0,WORKDAY(DA710,10),"-")</f>
        <v>-</v>
      </c>
      <c r="DF710" s="5"/>
      <c r="DG710" s="5"/>
      <c r="DH710" s="54"/>
      <c r="DI710" s="24" t="str">
        <f>IF(DG710&gt;0,WORKDAY(DD710,10),"-")</f>
        <v>-</v>
      </c>
      <c r="DJ710" s="24" t="str">
        <f>IF(DG710&gt;0,WORKDAY(DE710,10),"-")</f>
        <v>-</v>
      </c>
      <c r="DK710" s="5"/>
      <c r="DL710" s="5"/>
      <c r="DM710" s="24" t="str">
        <f>IF(DL710&gt;0,WORKDAY(DI710,10),"-")</f>
        <v>-</v>
      </c>
      <c r="DN710" s="24" t="str">
        <f>IF(DL710&gt;0,WORKDAY(DJ710,10),"-")</f>
        <v>-</v>
      </c>
      <c r="DO710" s="5"/>
      <c r="DP710" s="5"/>
      <c r="DQ710" s="54"/>
      <c r="DR710" s="24" t="str">
        <f>IF(DP710&gt;0,WORKDAY(DM710,10),"-")</f>
        <v>-</v>
      </c>
      <c r="DS710" s="24" t="str">
        <f>IF(DP710&gt;0,WORKDAY(DN710,10),"-")</f>
        <v>-</v>
      </c>
      <c r="DT710" s="5"/>
      <c r="DU710" s="5"/>
      <c r="DV710" s="24" t="str">
        <f>IF(DU710&gt;0,WORKDAY(DR710,10),"-")</f>
        <v>-</v>
      </c>
      <c r="DW710" s="24" t="str">
        <f>IF(DU710&gt;0,WORKDAY(DS710,10),"-")</f>
        <v>-</v>
      </c>
      <c r="DX710" s="5"/>
      <c r="DY710" s="5"/>
      <c r="DZ710" s="54"/>
      <c r="EA710" s="24" t="str">
        <f>IF(DY710&gt;0,WORKDAY(DV710,10),"-")</f>
        <v>-</v>
      </c>
      <c r="EB710" s="24" t="str">
        <f>IF(DY710&gt;0,WORKDAY(DW710,10),"-")</f>
        <v>-</v>
      </c>
      <c r="EC710" s="5"/>
      <c r="ED710" s="5"/>
      <c r="EE710" s="24" t="str">
        <f>IF(ED710&gt;0,WORKDAY(EA710,10),"-")</f>
        <v>-</v>
      </c>
      <c r="EF710" s="24" t="str">
        <f>IF(ED710&gt;0,WORKDAY(EB710,10),"-")</f>
        <v>-</v>
      </c>
      <c r="EG710" s="5"/>
      <c r="EH710" s="5"/>
      <c r="EI710" s="54"/>
      <c r="EJ710" s="24" t="str">
        <f>IF(EH710&gt;0,WORKDAY(EE710,10),"-")</f>
        <v>-</v>
      </c>
      <c r="EK710" s="24" t="str">
        <f>IF(EH710&gt;0,WORKDAY(EF710,10),"-")</f>
        <v>-</v>
      </c>
      <c r="EL710" s="5"/>
      <c r="EM710" s="5"/>
      <c r="EN710" s="24" t="str">
        <f>IF(EM710&gt;0,WORKDAY(EJ710,10),"-")</f>
        <v>-</v>
      </c>
      <c r="EO710" s="24" t="str">
        <f>IF(EM710&gt;0,WORKDAY(EK710,10),"-")</f>
        <v>-</v>
      </c>
      <c r="EP710" s="5"/>
      <c r="EQ710" s="5"/>
      <c r="ER710" s="54"/>
      <c r="ES710" s="54"/>
      <c r="ET710" s="54"/>
      <c r="EU710" s="54"/>
      <c r="EV710" s="54"/>
      <c r="EW710" s="24"/>
      <c r="EX710" s="24"/>
      <c r="EY710" s="167"/>
      <c r="EZ710" s="167"/>
      <c r="FA710" s="193"/>
      <c r="FB710" s="24">
        <v>44297</v>
      </c>
      <c r="FC710" s="24">
        <f ca="1">IF(BK710&gt;0,IF(DC710&gt;0,WORKDAY(DB710,20),IF(CT710&gt;0,WORKDAY(CS710,30),IF(CO710&gt;0,WORKDAY(CN710,40),FB710))),"-")</f>
        <v>44297</v>
      </c>
      <c r="FD710" s="214"/>
      <c r="FE710" s="5"/>
      <c r="FF710" s="24" t="str">
        <f>IF(FE710&gt;0,WORKDAY(FB710,10),"-")</f>
        <v>-</v>
      </c>
      <c r="FG710" s="24" t="str">
        <f>IF(FE710&gt;0,WORKDAY(FC710,10),"-")</f>
        <v>-</v>
      </c>
      <c r="FH710" s="5"/>
      <c r="FI710" s="5"/>
      <c r="FJ710" s="34"/>
      <c r="FK710" s="24"/>
      <c r="FL710" s="24">
        <f>FK710</f>
        <v>0</v>
      </c>
      <c r="FM710" s="5"/>
      <c r="FN710" s="5"/>
      <c r="FO710" s="24" t="str">
        <f>IF(FN710&gt;0,WORKDAY(FK710,10),"-")</f>
        <v>-</v>
      </c>
      <c r="FP710" s="24" t="str">
        <f>IF(FN710&gt;0,WORKDAY(FL710,10),"-")</f>
        <v>-</v>
      </c>
      <c r="FQ710" s="5"/>
      <c r="FR710" s="5"/>
      <c r="FS710" s="54"/>
      <c r="FT710" s="24"/>
      <c r="FU710" s="24">
        <f>FT710</f>
        <v>0</v>
      </c>
      <c r="FV710" s="5"/>
      <c r="FW710" s="5"/>
      <c r="FX710" s="24" t="str">
        <f>IF(FW710&gt;0,WORKDAY(FT710,10),"-")</f>
        <v>-</v>
      </c>
      <c r="FY710" s="24" t="str">
        <f>IF(FW710&gt;0,WORKDAY(FU710,10),"-")</f>
        <v>-</v>
      </c>
      <c r="FZ710" s="5"/>
      <c r="GA710" s="5"/>
      <c r="GB710" s="54"/>
      <c r="GC710" s="54"/>
      <c r="GD710" s="54"/>
      <c r="GE710" s="54"/>
      <c r="GF710" s="54"/>
      <c r="GG710" s="54"/>
      <c r="GH710" s="54"/>
      <c r="GI710" s="54"/>
      <c r="GJ710" s="54"/>
      <c r="GK710" s="54"/>
      <c r="GL710" s="54"/>
      <c r="GM710" s="54"/>
      <c r="GN710" s="54"/>
      <c r="GO710" s="54"/>
      <c r="GP710" s="54"/>
      <c r="GQ710" s="54"/>
      <c r="GR710" s="54"/>
      <c r="GS710" s="54"/>
      <c r="GT710" s="54"/>
      <c r="GU710" s="54"/>
      <c r="GV710" s="54"/>
      <c r="GW710" s="54"/>
      <c r="GX710" s="54"/>
      <c r="GY710" s="54"/>
      <c r="GZ710" s="193"/>
      <c r="HA710" s="54"/>
      <c r="HB710" s="54"/>
      <c r="HC710" s="54"/>
      <c r="HD710" s="34">
        <f t="shared" ca="1" si="731"/>
        <v>1</v>
      </c>
      <c r="HE710" s="25">
        <f t="shared" si="732"/>
        <v>0</v>
      </c>
      <c r="HF710" s="25">
        <f t="shared" ca="1" si="733"/>
        <v>1.5197568389057751E-3</v>
      </c>
      <c r="HG710" s="25"/>
      <c r="HH710" s="25"/>
      <c r="HI710" s="25">
        <f t="shared" si="734"/>
        <v>0</v>
      </c>
      <c r="HJ710" s="25">
        <f t="shared" ca="1" si="735"/>
        <v>6.8493150684931503E-3</v>
      </c>
      <c r="HK710" s="5"/>
      <c r="HL710" s="24" t="str">
        <f t="shared" ca="1" si="736"/>
        <v>-</v>
      </c>
      <c r="HM710" s="107" t="s">
        <v>667</v>
      </c>
      <c r="HN710" s="85"/>
      <c r="HO710" s="204" t="str">
        <f t="shared" si="696"/>
        <v>не выгружено A1</v>
      </c>
      <c r="HP710" s="204" t="str">
        <f t="shared" si="697"/>
        <v>не выгружено 00</v>
      </c>
      <c r="HQ710" s="182" t="str">
        <f t="shared" si="698"/>
        <v>не выгружено A1</v>
      </c>
      <c r="HR710" s="182" t="str">
        <f t="shared" si="699"/>
        <v>не выгружено A1</v>
      </c>
      <c r="HS710" s="182" t="b">
        <f t="shared" si="700"/>
        <v>0</v>
      </c>
      <c r="HT710" s="182" t="str">
        <f t="shared" si="701"/>
        <v>не выгружено A1</v>
      </c>
      <c r="HU710" s="182" t="str">
        <f t="shared" si="702"/>
        <v>не выгружено A1</v>
      </c>
      <c r="HV710" s="191" t="str">
        <f t="shared" si="703"/>
        <v>не выгружено A1</v>
      </c>
      <c r="HW710" s="184" t="str">
        <f t="shared" si="704"/>
        <v>не выгружено A1</v>
      </c>
      <c r="HX710" s="191" t="str">
        <f t="shared" si="705"/>
        <v>не выгружено A1</v>
      </c>
      <c r="HY710" s="183"/>
      <c r="HZ710" s="182" t="str">
        <f t="shared" si="706"/>
        <v>не выгружено</v>
      </c>
      <c r="IA710" s="182" t="str">
        <f t="shared" si="707"/>
        <v>A1</v>
      </c>
      <c r="IB710" s="182" t="str">
        <f t="shared" si="708"/>
        <v>не выгружено</v>
      </c>
      <c r="IC710" s="182" t="str">
        <f t="shared" si="709"/>
        <v>A1</v>
      </c>
      <c r="ID710" s="182" t="str">
        <f t="shared" si="710"/>
        <v>A1</v>
      </c>
      <c r="IE710" s="185" t="str">
        <f t="shared" si="711"/>
        <v>выгрузить A1</v>
      </c>
      <c r="IF710" s="135" t="s">
        <v>705</v>
      </c>
      <c r="IG710" s="181">
        <v>1</v>
      </c>
      <c r="IH710" s="85"/>
      <c r="II710" s="85"/>
      <c r="IJ710" s="85"/>
      <c r="IK710" s="85"/>
      <c r="IL710" s="85"/>
      <c r="IM710" s="85"/>
      <c r="IN710" s="85"/>
      <c r="IO710" s="85"/>
      <c r="IP710" s="85"/>
      <c r="IQ710" s="85"/>
      <c r="IR710" s="85"/>
      <c r="IS710" s="85"/>
      <c r="IT710" s="85"/>
      <c r="IU710" s="85"/>
      <c r="IV710" s="85"/>
      <c r="IW710" s="85"/>
      <c r="IX710" s="85"/>
      <c r="IY710" s="85"/>
      <c r="IZ710" s="85"/>
      <c r="JA710" s="85"/>
      <c r="JB710" s="85"/>
      <c r="JC710" s="85"/>
      <c r="JD710" s="85"/>
      <c r="JE710" s="85"/>
      <c r="JF710" s="85"/>
      <c r="JG710" s="85"/>
      <c r="JH710" s="85"/>
      <c r="JI710" s="85"/>
      <c r="JJ710" s="85"/>
      <c r="JK710" s="85"/>
      <c r="JL710" s="85"/>
      <c r="JM710" s="85"/>
      <c r="JN710" s="85"/>
      <c r="JO710" s="85"/>
      <c r="JP710" s="85"/>
      <c r="JQ710" s="85"/>
      <c r="JR710" s="85"/>
      <c r="JS710" s="85"/>
      <c r="JT710" s="85"/>
      <c r="JU710" s="85"/>
      <c r="JV710" s="85"/>
      <c r="JW710" s="85"/>
      <c r="JX710" s="85"/>
      <c r="JY710" s="85"/>
      <c r="JZ710" s="85"/>
      <c r="KA710" s="85"/>
      <c r="KB710" s="85"/>
      <c r="KC710" s="85"/>
    </row>
    <row r="711" spans="1:289" s="57" customFormat="1" ht="42.75" hidden="1" customHeight="1">
      <c r="A711" s="6"/>
      <c r="B711" s="19" t="s">
        <v>156</v>
      </c>
      <c r="C711" s="19" t="s">
        <v>157</v>
      </c>
      <c r="D711" s="5"/>
      <c r="E711" s="5"/>
      <c r="F711" s="5"/>
      <c r="G711" s="5"/>
      <c r="H711" s="5" t="s">
        <v>727</v>
      </c>
      <c r="I711" s="5" t="s">
        <v>736</v>
      </c>
      <c r="J711" s="5"/>
      <c r="K711" s="5"/>
      <c r="L711" s="5"/>
      <c r="M711" s="5"/>
      <c r="N711" s="5"/>
      <c r="O711" s="5"/>
      <c r="P711" s="5"/>
      <c r="Q711" s="5"/>
      <c r="R711" s="5" t="s">
        <v>206</v>
      </c>
      <c r="S711" s="5" t="s">
        <v>360</v>
      </c>
      <c r="T711" s="5" t="s">
        <v>361</v>
      </c>
      <c r="U711" s="5" t="s">
        <v>158</v>
      </c>
      <c r="V711" s="5"/>
      <c r="W711" s="19"/>
      <c r="X711" s="19"/>
      <c r="Y711" s="19"/>
      <c r="Z711" s="19"/>
      <c r="AA711" s="19"/>
      <c r="AB711" s="19"/>
      <c r="AC711" s="19"/>
      <c r="AD711" s="5"/>
      <c r="AE711" s="19">
        <v>4</v>
      </c>
      <c r="AF711" s="19">
        <v>0</v>
      </c>
      <c r="AG711" s="19" t="s">
        <v>165</v>
      </c>
      <c r="AH711" s="19" t="s">
        <v>156</v>
      </c>
      <c r="AI711" s="19" t="s">
        <v>188</v>
      </c>
      <c r="AJ711" s="5"/>
      <c r="AK711" s="5"/>
      <c r="AL711" s="5" t="s">
        <v>120</v>
      </c>
      <c r="AM711" s="5"/>
      <c r="AN711" s="5" t="s">
        <v>176</v>
      </c>
      <c r="AO711" s="5" t="str">
        <f>CONCATENATE("0055-",B711,"-",C711,"-","4",".",AE711,".",AF711,".",AG711,".",AH711,"-",AL711,".",AN711,"-",AI711)</f>
        <v>0055-CPC-GA1-4.4.0.00.CPC-ATH1.CX-0001</v>
      </c>
      <c r="AP711" s="5" t="str">
        <f>CONCATENATE("0055-",B711,"-",C711,"-","4",".",AE711,".",AF711,".",AG711,".",AH711,"-",AL711,"-",AN711,"-",AI711,"_",BD711,"_",U711)</f>
        <v>0055-CPC-GA1-4.4.0.00.CPC-ATH1-CX-0001_A1_ER</v>
      </c>
      <c r="AQ711" s="13" t="s">
        <v>64</v>
      </c>
      <c r="AR711" s="13" t="s">
        <v>63</v>
      </c>
      <c r="AS711" s="13"/>
      <c r="AT711" s="13"/>
      <c r="AU711" s="13"/>
      <c r="AV711" s="13"/>
      <c r="AW711" s="13" t="s">
        <v>444</v>
      </c>
      <c r="AX711" s="13" t="s">
        <v>425</v>
      </c>
      <c r="AY711" s="5"/>
      <c r="AZ711" s="5" t="s">
        <v>490</v>
      </c>
      <c r="BA711" s="5" t="s">
        <v>489</v>
      </c>
      <c r="BB711" s="5" t="str">
        <f>IF(FW711&gt;0,"02",IF(FN711&gt;0,"01",IF(FE711&gt;0,"00",IF(EM711&gt;0,"G1",IF(ED711&gt;0,"F1",IF(DU711&gt;0,"E1",IF(DL711&gt;0,"D1",IF(DC711&gt;0,"C1",IF(CT711&gt;0,"B1",IF(BM711&gt;0,"A1","-"))))))))))</f>
        <v>A1</v>
      </c>
      <c r="BC711" s="167" t="str">
        <f t="shared" ref="BC711" si="786">IF(OR(BB711="A1",BB711="B1",BB711="C1",BB711="D1",BB711="E1",BB711="F1",BB711="G1",BB711="H1"),"IFR",IF(OR(BB711="00",BB711="01",BB711="02",BB711="03",BB711="04",BB711="05"),"IFU","-"))</f>
        <v>IFR</v>
      </c>
      <c r="BD711" s="5" t="str">
        <f t="shared" si="785"/>
        <v>A1</v>
      </c>
      <c r="BE711" s="5"/>
      <c r="BF711" s="5"/>
      <c r="BG711" s="12"/>
      <c r="BH711" s="5"/>
      <c r="BI711" s="5"/>
      <c r="BJ711" s="54">
        <f>FB711-(28+15)</f>
        <v>44243</v>
      </c>
      <c r="BK711" s="54">
        <f ca="1">IF(BM711&gt;0,BL711,IF(BJ711&lt;TODAY(),WORKDAY(TODAY(),10),BJ711))</f>
        <v>44268</v>
      </c>
      <c r="BL711" s="193">
        <v>44268</v>
      </c>
      <c r="BM711" s="167" t="s">
        <v>796</v>
      </c>
      <c r="BN711" s="167"/>
      <c r="BO711" s="167"/>
      <c r="BP711" s="167"/>
      <c r="BQ711" s="167"/>
      <c r="BR711" s="157"/>
      <c r="BS711" s="157"/>
      <c r="BT711" s="157"/>
      <c r="BU711" s="157"/>
      <c r="BV711" s="157"/>
      <c r="BW711" s="147"/>
      <c r="BX711" s="147"/>
      <c r="BY711" s="147"/>
      <c r="BZ711" s="147"/>
      <c r="CA711" s="147"/>
      <c r="CB711" s="125"/>
      <c r="CC711" s="125"/>
      <c r="CD711" s="125"/>
      <c r="CE711" s="125"/>
      <c r="CF711" s="125"/>
      <c r="CG711" s="125"/>
      <c r="CH711" s="125"/>
      <c r="CI711" s="125"/>
      <c r="CJ711" s="125"/>
      <c r="CK711" s="125"/>
      <c r="CL711" s="24">
        <f>WORKDAY(BJ711,20)</f>
        <v>44271</v>
      </c>
      <c r="CM711" s="24">
        <f ca="1">IF(BM711&gt;0,WORKDAY(BK711,10),"-")</f>
        <v>44281</v>
      </c>
      <c r="CN711" s="54"/>
      <c r="CO711" s="117"/>
      <c r="CP711" s="175">
        <v>1</v>
      </c>
      <c r="CQ711" s="24">
        <f>WORKDAY(CL711,10)</f>
        <v>44285</v>
      </c>
      <c r="CR711" s="24" t="str">
        <f>IF(CO711&gt;0,WORKDAY(CM711,10),"-")</f>
        <v>-</v>
      </c>
      <c r="CS711" s="54"/>
      <c r="CT711" s="5"/>
      <c r="CU711" s="24" t="str">
        <f>IF(CT711&gt;0,WORKDAY(CQ711,10),"-")</f>
        <v>-</v>
      </c>
      <c r="CV711" s="24" t="str">
        <f>IF(CT711&gt;0,WORKDAY(CR711,10),"-")</f>
        <v>-</v>
      </c>
      <c r="CW711" s="54"/>
      <c r="CX711" s="5"/>
      <c r="CY711" s="34"/>
      <c r="CZ711" s="24" t="str">
        <f>IF(CX711&gt;0,WORKDAY(CU711,10),"-")</f>
        <v>-</v>
      </c>
      <c r="DA711" s="24" t="str">
        <f>IF(CX711&gt;0,WORKDAY(CV711,10),"-")</f>
        <v>-</v>
      </c>
      <c r="DB711" s="24"/>
      <c r="DC711" s="5"/>
      <c r="DD711" s="24" t="str">
        <f>IF(DC711&gt;0,WORKDAY(CZ711,10),"-")</f>
        <v>-</v>
      </c>
      <c r="DE711" s="24" t="str">
        <f>IF(DC711&gt;0,WORKDAY(DA711,10),"-")</f>
        <v>-</v>
      </c>
      <c r="DF711" s="5"/>
      <c r="DG711" s="5"/>
      <c r="DH711" s="54"/>
      <c r="DI711" s="24" t="str">
        <f>IF(DG711&gt;0,WORKDAY(DD711,10),"-")</f>
        <v>-</v>
      </c>
      <c r="DJ711" s="24" t="str">
        <f>IF(DG711&gt;0,WORKDAY(DE711,10),"-")</f>
        <v>-</v>
      </c>
      <c r="DK711" s="24"/>
      <c r="DL711" s="5"/>
      <c r="DM711" s="24" t="str">
        <f>IF(DL711&gt;0,WORKDAY(DI711,10),"-")</f>
        <v>-</v>
      </c>
      <c r="DN711" s="24" t="str">
        <f>IF(DL711&gt;0,WORKDAY(DJ711,10),"-")</f>
        <v>-</v>
      </c>
      <c r="DO711" s="5"/>
      <c r="DP711" s="5"/>
      <c r="DQ711" s="54"/>
      <c r="DR711" s="24" t="str">
        <f>IF(DP711&gt;0,WORKDAY(DM711,10),"-")</f>
        <v>-</v>
      </c>
      <c r="DS711" s="24" t="str">
        <f>IF(DP711&gt;0,WORKDAY(DN711,10),"-")</f>
        <v>-</v>
      </c>
      <c r="DT711" s="24"/>
      <c r="DU711" s="5"/>
      <c r="DV711" s="24" t="str">
        <f>IF(DU711&gt;0,WORKDAY(DR711,10),"-")</f>
        <v>-</v>
      </c>
      <c r="DW711" s="24" t="str">
        <f>IF(DU711&gt;0,WORKDAY(DS711,10),"-")</f>
        <v>-</v>
      </c>
      <c r="DX711" s="5"/>
      <c r="DY711" s="5"/>
      <c r="DZ711" s="54"/>
      <c r="EA711" s="24" t="str">
        <f>IF(DY711&gt;0,WORKDAY(DV711,10),"-")</f>
        <v>-</v>
      </c>
      <c r="EB711" s="24" t="str">
        <f>IF(DY711&gt;0,WORKDAY(DW711,10),"-")</f>
        <v>-</v>
      </c>
      <c r="EC711" s="24"/>
      <c r="ED711" s="5"/>
      <c r="EE711" s="24" t="str">
        <f>IF(ED711&gt;0,WORKDAY(EA711,10),"-")</f>
        <v>-</v>
      </c>
      <c r="EF711" s="24" t="str">
        <f>IF(ED711&gt;0,WORKDAY(EB711,10),"-")</f>
        <v>-</v>
      </c>
      <c r="EG711" s="5"/>
      <c r="EH711" s="5"/>
      <c r="EI711" s="54"/>
      <c r="EJ711" s="24" t="str">
        <f>IF(EH711&gt;0,WORKDAY(EE711,10),"-")</f>
        <v>-</v>
      </c>
      <c r="EK711" s="24" t="str">
        <f>IF(EH711&gt;0,WORKDAY(EF711,10),"-")</f>
        <v>-</v>
      </c>
      <c r="EL711" s="24"/>
      <c r="EM711" s="5"/>
      <c r="EN711" s="24" t="str">
        <f>IF(EM711&gt;0,WORKDAY(EJ711,10),"-")</f>
        <v>-</v>
      </c>
      <c r="EO711" s="24" t="str">
        <f>IF(EM711&gt;0,WORKDAY(EK711,10),"-")</f>
        <v>-</v>
      </c>
      <c r="EP711" s="5"/>
      <c r="EQ711" s="5"/>
      <c r="ER711" s="54"/>
      <c r="ES711" s="54"/>
      <c r="ET711" s="54"/>
      <c r="EU711" s="54"/>
      <c r="EV711" s="54"/>
      <c r="EW711" s="24"/>
      <c r="EX711" s="24"/>
      <c r="EY711" s="167"/>
      <c r="EZ711" s="167"/>
      <c r="FA711" s="193"/>
      <c r="FB711" s="24">
        <v>44286</v>
      </c>
      <c r="FC711" s="24">
        <f ca="1">IF(BK711&gt;0,IF(DC711&gt;0,WORKDAY(DB711,20),IF(CT711&gt;0,WORKDAY(CS711,30),IF(CO711&gt;0,WORKDAY(CN711,40),FB711))),"-")</f>
        <v>44286</v>
      </c>
      <c r="FD711" s="167"/>
      <c r="FE711" s="167"/>
      <c r="FF711" s="24" t="str">
        <f>IF(FE711&gt;0,WORKDAY(FB711,10),"-")</f>
        <v>-</v>
      </c>
      <c r="FG711" s="24" t="str">
        <f>IF(FE711&gt;0,WORKDAY(FC711,10),"-")</f>
        <v>-</v>
      </c>
      <c r="FH711" s="5"/>
      <c r="FI711" s="5"/>
      <c r="FJ711" s="34"/>
      <c r="FK711" s="24"/>
      <c r="FL711" s="24">
        <f>FK711</f>
        <v>0</v>
      </c>
      <c r="FM711" s="5"/>
      <c r="FN711" s="5"/>
      <c r="FO711" s="24" t="str">
        <f>IF(FN711&gt;0,WORKDAY(FK711,10),"-")</f>
        <v>-</v>
      </c>
      <c r="FP711" s="24" t="str">
        <f>IF(FN711&gt;0,WORKDAY(FL711,10),"-")</f>
        <v>-</v>
      </c>
      <c r="FQ711" s="5"/>
      <c r="FR711" s="5"/>
      <c r="FS711" s="54"/>
      <c r="FT711" s="24"/>
      <c r="FU711" s="24">
        <f>FT711</f>
        <v>0</v>
      </c>
      <c r="FV711" s="5"/>
      <c r="FW711" s="5"/>
      <c r="FX711" s="24" t="str">
        <f>IF(FW711&gt;0,WORKDAY(FT711,10),"-")</f>
        <v>-</v>
      </c>
      <c r="FY711" s="24" t="str">
        <f>IF(FW711&gt;0,WORKDAY(FU711,10),"-")</f>
        <v>-</v>
      </c>
      <c r="FZ711" s="5"/>
      <c r="GA711" s="5"/>
      <c r="GB711" s="54"/>
      <c r="GC711" s="54"/>
      <c r="GD711" s="54"/>
      <c r="GE711" s="54"/>
      <c r="GF711" s="54"/>
      <c r="GG711" s="54"/>
      <c r="GH711" s="54"/>
      <c r="GI711" s="54"/>
      <c r="GJ711" s="54"/>
      <c r="GK711" s="54"/>
      <c r="GL711" s="54"/>
      <c r="GM711" s="54"/>
      <c r="GN711" s="54"/>
      <c r="GO711" s="54"/>
      <c r="GP711" s="54"/>
      <c r="GQ711" s="54"/>
      <c r="GR711" s="54"/>
      <c r="GS711" s="54"/>
      <c r="GT711" s="54"/>
      <c r="GU711" s="54"/>
      <c r="GV711" s="54"/>
      <c r="GW711" s="54"/>
      <c r="GX711" s="54"/>
      <c r="GY711" s="54"/>
      <c r="GZ711" s="193"/>
      <c r="HA711" s="54"/>
      <c r="HB711" s="54"/>
      <c r="HC711" s="54"/>
      <c r="HD711" s="34">
        <f t="shared" ca="1" si="731"/>
        <v>1</v>
      </c>
      <c r="HE711" s="25">
        <f t="shared" ca="1" si="732"/>
        <v>6.8389057750759875E-4</v>
      </c>
      <c r="HF711" s="25">
        <f t="shared" ca="1" si="733"/>
        <v>1.5197568389057751E-3</v>
      </c>
      <c r="HG711" s="25"/>
      <c r="HH711" s="25"/>
      <c r="HI711" s="25">
        <f t="shared" ca="1" si="734"/>
        <v>3.0821917808219177E-3</v>
      </c>
      <c r="HJ711" s="25">
        <f t="shared" ca="1" si="735"/>
        <v>6.8493150684931503E-3</v>
      </c>
      <c r="HK711" s="5"/>
      <c r="HL711" s="24">
        <f t="shared" ca="1" si="736"/>
        <v>44268</v>
      </c>
      <c r="HM711" s="107" t="s">
        <v>667</v>
      </c>
      <c r="HN711" s="85"/>
      <c r="HO711" s="204" t="str">
        <f t="shared" si="696"/>
        <v>ожидание A1</v>
      </c>
      <c r="HP711" s="204" t="str">
        <f t="shared" si="697"/>
        <v>не выгружено 00</v>
      </c>
      <c r="HQ711" s="182" t="str">
        <f t="shared" si="698"/>
        <v>выгружено A1</v>
      </c>
      <c r="HR711" s="182" t="str">
        <f t="shared" si="699"/>
        <v>ожидание A1</v>
      </c>
      <c r="HS711" s="182" t="b">
        <f t="shared" si="700"/>
        <v>0</v>
      </c>
      <c r="HT711" s="182" t="str">
        <f t="shared" si="701"/>
        <v>ожидание замечаний</v>
      </c>
      <c r="HU711" s="182" t="str">
        <f t="shared" si="702"/>
        <v>0055-P2-GA1-CPC-TRM-00674</v>
      </c>
      <c r="HV711" s="191">
        <f t="shared" si="703"/>
        <v>44268</v>
      </c>
      <c r="HW711" s="184" t="str">
        <f t="shared" si="704"/>
        <v>ожидание A1</v>
      </c>
      <c r="HX711" s="191" t="str">
        <f t="shared" si="705"/>
        <v>ожидание A1</v>
      </c>
      <c r="HY711" s="183"/>
      <c r="HZ711" s="182" t="str">
        <f t="shared" si="706"/>
        <v>выгружено</v>
      </c>
      <c r="IA711" s="182" t="str">
        <f t="shared" si="707"/>
        <v>A1</v>
      </c>
      <c r="IB711" s="182" t="str">
        <f t="shared" si="708"/>
        <v>ожидание замечаний к ревизии</v>
      </c>
      <c r="IC711" s="182" t="str">
        <f t="shared" si="709"/>
        <v>A1</v>
      </c>
      <c r="ID711" s="182" t="str">
        <f t="shared" si="710"/>
        <v>A1</v>
      </c>
      <c r="IE711" s="185" t="str">
        <f t="shared" si="711"/>
        <v>1</v>
      </c>
      <c r="IF711" s="135" t="s">
        <v>705</v>
      </c>
      <c r="IG711" s="181">
        <v>1</v>
      </c>
      <c r="IH711" s="85"/>
      <c r="II711" s="85"/>
      <c r="IJ711" s="85"/>
      <c r="IK711" s="85"/>
      <c r="IL711" s="85"/>
      <c r="IM711" s="85"/>
      <c r="IN711" s="85"/>
      <c r="IO711" s="85"/>
      <c r="IP711" s="85"/>
      <c r="IQ711" s="85"/>
      <c r="IR711" s="85"/>
      <c r="IS711" s="85"/>
      <c r="IT711" s="85"/>
      <c r="IU711" s="85"/>
      <c r="IV711" s="85"/>
      <c r="IW711" s="85"/>
      <c r="IX711" s="85"/>
      <c r="IY711" s="85"/>
      <c r="IZ711" s="85"/>
      <c r="JA711" s="85"/>
      <c r="JB711" s="85"/>
      <c r="JC711" s="85"/>
      <c r="JD711" s="85"/>
      <c r="JE711" s="85"/>
      <c r="JF711" s="85"/>
      <c r="JG711" s="85"/>
      <c r="JH711" s="85"/>
      <c r="JI711" s="85"/>
      <c r="JJ711" s="85"/>
      <c r="JK711" s="85"/>
      <c r="JL711" s="85"/>
      <c r="JM711" s="85"/>
      <c r="JN711" s="85"/>
      <c r="JO711" s="85"/>
      <c r="JP711" s="85"/>
      <c r="JQ711" s="85"/>
      <c r="JR711" s="85"/>
      <c r="JS711" s="85"/>
      <c r="JT711" s="85"/>
      <c r="JU711" s="85"/>
      <c r="JV711" s="85"/>
      <c r="JW711" s="85"/>
      <c r="JX711" s="85"/>
      <c r="JY711" s="85"/>
      <c r="JZ711" s="85"/>
      <c r="KA711" s="85"/>
      <c r="KB711" s="85"/>
      <c r="KC711" s="85"/>
    </row>
    <row r="712" spans="1:289" s="87" customFormat="1" ht="15" hidden="1" customHeight="1">
      <c r="A712" s="17"/>
      <c r="B712" s="20"/>
      <c r="C712" s="20"/>
      <c r="D712" s="18"/>
      <c r="E712" s="18"/>
      <c r="F712" s="18"/>
      <c r="G712" s="18"/>
      <c r="H712" s="18"/>
      <c r="I712" s="18"/>
      <c r="J712" s="18"/>
      <c r="K712" s="18"/>
      <c r="L712" s="18"/>
      <c r="M712" s="18"/>
      <c r="N712" s="18"/>
      <c r="O712" s="18"/>
      <c r="P712" s="18"/>
      <c r="Q712" s="18"/>
      <c r="R712" s="18"/>
      <c r="S712" s="18"/>
      <c r="T712" s="18"/>
      <c r="U712" s="18"/>
      <c r="V712" s="18"/>
      <c r="W712" s="20"/>
      <c r="X712" s="20"/>
      <c r="Y712" s="20"/>
      <c r="Z712" s="20"/>
      <c r="AA712" s="20"/>
      <c r="AB712" s="20"/>
      <c r="AC712" s="20"/>
      <c r="AD712" s="18"/>
      <c r="AE712" s="20"/>
      <c r="AF712" s="20"/>
      <c r="AG712" s="20"/>
      <c r="AH712" s="20"/>
      <c r="AI712" s="20"/>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71"/>
      <c r="BO712" s="171"/>
      <c r="BP712" s="171"/>
      <c r="BQ712" s="171"/>
      <c r="BR712" s="161"/>
      <c r="BS712" s="161"/>
      <c r="BT712" s="161"/>
      <c r="BU712" s="161"/>
      <c r="BV712" s="161"/>
      <c r="BW712" s="151"/>
      <c r="BX712" s="151"/>
      <c r="BY712" s="151"/>
      <c r="BZ712" s="151"/>
      <c r="CA712" s="151"/>
      <c r="CB712" s="129"/>
      <c r="CC712" s="129"/>
      <c r="CD712" s="129"/>
      <c r="CE712" s="129"/>
      <c r="CF712" s="129"/>
      <c r="CG712" s="129"/>
      <c r="CH712" s="129"/>
      <c r="CI712" s="129"/>
      <c r="CJ712" s="129"/>
      <c r="CK712" s="129"/>
      <c r="CL712" s="18"/>
      <c r="CM712" s="18"/>
      <c r="CN712" s="18"/>
      <c r="CO712" s="118"/>
      <c r="CP712" s="48"/>
      <c r="CQ712" s="18"/>
      <c r="CR712" s="18"/>
      <c r="CS712" s="18"/>
      <c r="CT712" s="18"/>
      <c r="CU712" s="18"/>
      <c r="CV712" s="18"/>
      <c r="CW712" s="18"/>
      <c r="CX712" s="18"/>
      <c r="CY712" s="34"/>
      <c r="CZ712" s="18"/>
      <c r="DA712" s="18"/>
      <c r="DB712" s="18"/>
      <c r="DC712" s="18"/>
      <c r="DD712" s="18"/>
      <c r="DE712" s="18"/>
      <c r="DF712" s="18"/>
      <c r="DG712" s="18"/>
      <c r="DH712" s="45"/>
      <c r="DI712" s="18"/>
      <c r="DJ712" s="18"/>
      <c r="DK712" s="18"/>
      <c r="DL712" s="18"/>
      <c r="DM712" s="18"/>
      <c r="DN712" s="18"/>
      <c r="DO712" s="18"/>
      <c r="DP712" s="18"/>
      <c r="DQ712" s="45"/>
      <c r="DR712" s="18"/>
      <c r="DS712" s="18"/>
      <c r="DT712" s="18"/>
      <c r="DU712" s="18"/>
      <c r="DV712" s="18"/>
      <c r="DW712" s="18"/>
      <c r="DX712" s="18"/>
      <c r="DY712" s="18"/>
      <c r="DZ712" s="45"/>
      <c r="EA712" s="18"/>
      <c r="EB712" s="18"/>
      <c r="EC712" s="18"/>
      <c r="ED712" s="18"/>
      <c r="EE712" s="18"/>
      <c r="EF712" s="18"/>
      <c r="EG712" s="18"/>
      <c r="EH712" s="18"/>
      <c r="EI712" s="45"/>
      <c r="EJ712" s="18"/>
      <c r="EK712" s="18"/>
      <c r="EL712" s="18"/>
      <c r="EM712" s="18"/>
      <c r="EN712" s="18"/>
      <c r="EO712" s="18"/>
      <c r="EP712" s="18"/>
      <c r="EQ712" s="18"/>
      <c r="ER712" s="45"/>
      <c r="ES712" s="110"/>
      <c r="ET712" s="110"/>
      <c r="EU712" s="110"/>
      <c r="EV712" s="110"/>
      <c r="EW712" s="192"/>
      <c r="EX712" s="192"/>
      <c r="EY712" s="192"/>
      <c r="EZ712" s="192"/>
      <c r="FA712" s="199"/>
      <c r="FB712" s="18"/>
      <c r="FC712" s="18"/>
      <c r="FD712" s="18"/>
      <c r="FE712" s="18"/>
      <c r="FF712" s="18"/>
      <c r="FG712" s="18"/>
      <c r="FH712" s="18"/>
      <c r="FI712" s="18"/>
      <c r="FJ712" s="34"/>
      <c r="FK712" s="18"/>
      <c r="FL712" s="18"/>
      <c r="FM712" s="18"/>
      <c r="FN712" s="18"/>
      <c r="FO712" s="18"/>
      <c r="FP712" s="18"/>
      <c r="FQ712" s="18"/>
      <c r="FR712" s="18"/>
      <c r="FS712" s="45"/>
      <c r="FT712" s="18"/>
      <c r="FU712" s="18"/>
      <c r="FV712" s="18"/>
      <c r="FW712" s="18"/>
      <c r="FX712" s="18"/>
      <c r="FY712" s="18"/>
      <c r="FZ712" s="18"/>
      <c r="GA712" s="18"/>
      <c r="GB712" s="45"/>
      <c r="GC712" s="110"/>
      <c r="GD712" s="110"/>
      <c r="GE712" s="110"/>
      <c r="GF712" s="110"/>
      <c r="GG712" s="110"/>
      <c r="GH712" s="110"/>
      <c r="GI712" s="110"/>
      <c r="GJ712" s="110"/>
      <c r="GK712" s="110"/>
      <c r="GL712" s="110"/>
      <c r="GM712" s="110"/>
      <c r="GN712" s="110"/>
      <c r="GO712" s="110"/>
      <c r="GP712" s="110"/>
      <c r="GQ712" s="110"/>
      <c r="GR712" s="110"/>
      <c r="GS712" s="110"/>
      <c r="GT712" s="110"/>
      <c r="GU712" s="110"/>
      <c r="GV712" s="110"/>
      <c r="GW712" s="110"/>
      <c r="GX712" s="110"/>
      <c r="GY712" s="45"/>
      <c r="GZ712" s="199"/>
      <c r="HA712" s="110"/>
      <c r="HB712" s="110"/>
      <c r="HC712" s="110"/>
      <c r="HD712" s="34">
        <f t="shared" si="731"/>
        <v>0</v>
      </c>
      <c r="HE712" s="25">
        <f t="shared" si="732"/>
        <v>0</v>
      </c>
      <c r="HF712" s="25">
        <f t="shared" si="733"/>
        <v>0</v>
      </c>
      <c r="HG712" s="25"/>
      <c r="HH712" s="18"/>
      <c r="HI712" s="25">
        <f t="shared" si="734"/>
        <v>0</v>
      </c>
      <c r="HJ712" s="25">
        <f t="shared" si="735"/>
        <v>0</v>
      </c>
      <c r="HK712" s="18"/>
      <c r="HL712" s="24" t="str">
        <f t="shared" si="736"/>
        <v>-</v>
      </c>
      <c r="HM712" s="107"/>
      <c r="HN712" s="85"/>
      <c r="HO712" s="204" t="str">
        <f t="shared" si="696"/>
        <v>---/---</v>
      </c>
      <c r="HP712" s="204" t="str">
        <f t="shared" si="697"/>
        <v>---/---</v>
      </c>
      <c r="HQ712" s="182" t="str">
        <f t="shared" si="698"/>
        <v>---/---</v>
      </c>
      <c r="HR712" s="182" t="str">
        <f t="shared" si="699"/>
        <v>---/---</v>
      </c>
      <c r="HS712" s="182" t="b">
        <f t="shared" si="700"/>
        <v>0</v>
      </c>
      <c r="HT712" s="182" t="str">
        <f t="shared" si="701"/>
        <v>---/---</v>
      </c>
      <c r="HU712" s="182" t="str">
        <f t="shared" si="702"/>
        <v>---/---</v>
      </c>
      <c r="HV712" s="191" t="str">
        <f t="shared" si="703"/>
        <v>---/---</v>
      </c>
      <c r="HW712" s="184" t="str">
        <f t="shared" si="704"/>
        <v>---/---</v>
      </c>
      <c r="HX712" s="191" t="str">
        <f t="shared" si="705"/>
        <v>---/---</v>
      </c>
      <c r="HY712" s="183"/>
      <c r="HZ712" s="182" t="str">
        <f t="shared" si="706"/>
        <v>---/---</v>
      </c>
      <c r="IA712" s="182" t="str">
        <f t="shared" si="707"/>
        <v>---/---</v>
      </c>
      <c r="IB712" s="182" t="str">
        <f t="shared" si="708"/>
        <v>---/---</v>
      </c>
      <c r="IC712" s="182" t="str">
        <f t="shared" si="709"/>
        <v>---/---</v>
      </c>
      <c r="ID712" s="182" t="str">
        <f t="shared" si="710"/>
        <v>---/---</v>
      </c>
      <c r="IE712" s="185" t="str">
        <f t="shared" si="711"/>
        <v>---/---</v>
      </c>
      <c r="IF712" s="135" t="s">
        <v>717</v>
      </c>
      <c r="IG712" s="181">
        <v>1</v>
      </c>
      <c r="IH712" s="85"/>
      <c r="II712" s="85"/>
      <c r="IJ712" s="85"/>
      <c r="IK712" s="85"/>
      <c r="IL712" s="85"/>
      <c r="IM712" s="85"/>
      <c r="IN712" s="85"/>
      <c r="IO712" s="85"/>
      <c r="IP712" s="85"/>
      <c r="IQ712" s="85"/>
      <c r="IR712" s="85"/>
      <c r="IS712" s="85"/>
      <c r="IT712" s="85"/>
      <c r="IU712" s="85"/>
      <c r="IV712" s="85"/>
      <c r="IW712" s="85"/>
      <c r="IX712" s="85"/>
      <c r="IY712" s="85"/>
      <c r="IZ712" s="85"/>
      <c r="JA712" s="85"/>
      <c r="JB712" s="85"/>
      <c r="JC712" s="85"/>
      <c r="JD712" s="85"/>
      <c r="JE712" s="85"/>
      <c r="JF712" s="85"/>
      <c r="JG712" s="85"/>
      <c r="JH712" s="85"/>
      <c r="JI712" s="85"/>
      <c r="JJ712" s="85"/>
      <c r="JK712" s="85"/>
      <c r="JL712" s="85"/>
      <c r="JM712" s="85"/>
      <c r="JN712" s="85"/>
      <c r="JO712" s="85"/>
      <c r="JP712" s="85"/>
      <c r="JQ712" s="85"/>
      <c r="JR712" s="85"/>
      <c r="JS712" s="85"/>
      <c r="JT712" s="85"/>
      <c r="JU712" s="85"/>
      <c r="JV712" s="85"/>
      <c r="JW712" s="85"/>
      <c r="JX712" s="85"/>
      <c r="JY712" s="85"/>
      <c r="JZ712" s="85"/>
      <c r="KA712" s="85"/>
      <c r="KB712" s="85"/>
      <c r="KC712" s="85"/>
    </row>
    <row r="713" spans="1:289" s="57" customFormat="1" ht="28.5" hidden="1" customHeight="1">
      <c r="A713" s="6"/>
      <c r="B713" s="19" t="s">
        <v>156</v>
      </c>
      <c r="C713" s="19" t="s">
        <v>157</v>
      </c>
      <c r="D713" s="5"/>
      <c r="E713" s="5"/>
      <c r="F713" s="5"/>
      <c r="G713" s="5"/>
      <c r="H713" s="5" t="s">
        <v>727</v>
      </c>
      <c r="I713" s="5" t="s">
        <v>736</v>
      </c>
      <c r="J713" s="5"/>
      <c r="K713" s="5"/>
      <c r="L713" s="5"/>
      <c r="M713" s="5"/>
      <c r="N713" s="5"/>
      <c r="O713" s="5"/>
      <c r="P713" s="5"/>
      <c r="Q713" s="5"/>
      <c r="R713" s="5" t="s">
        <v>209</v>
      </c>
      <c r="S713" s="5" t="s">
        <v>362</v>
      </c>
      <c r="T713" s="5" t="s">
        <v>370</v>
      </c>
      <c r="U713" s="5" t="s">
        <v>158</v>
      </c>
      <c r="V713" s="5"/>
      <c r="W713" s="19"/>
      <c r="X713" s="19"/>
      <c r="Y713" s="19"/>
      <c r="Z713" s="19"/>
      <c r="AA713" s="19"/>
      <c r="AB713" s="19"/>
      <c r="AC713" s="19"/>
      <c r="AD713" s="5"/>
      <c r="AE713" s="19">
        <v>4</v>
      </c>
      <c r="AF713" s="19">
        <v>0</v>
      </c>
      <c r="AG713" s="19" t="s">
        <v>165</v>
      </c>
      <c r="AH713" s="19" t="s">
        <v>156</v>
      </c>
      <c r="AI713" s="19" t="s">
        <v>188</v>
      </c>
      <c r="AJ713" s="5"/>
      <c r="AK713" s="5"/>
      <c r="AL713" s="5" t="s">
        <v>121</v>
      </c>
      <c r="AM713" s="5"/>
      <c r="AN713" s="5" t="s">
        <v>176</v>
      </c>
      <c r="AO713" s="5" t="str">
        <f>CONCATENATE("0055-",B713,"-",C713,"-","4",".",AE713,".",AF713,".",AG713,".",AH713,"-",AL713,".",AN713,"-",AI713)</f>
        <v>0055-CPC-GA1-4.4.0.00.CPC-ATH2.CX-0001</v>
      </c>
      <c r="AP713" s="5" t="str">
        <f>CONCATENATE("0055-",B713,"-",C713,"-","4",".",AE713,".",AF713,".",AG713,".",AH713,"-",AL713,"-",AN713,"-",AI713,"_",BD713,"_",U713)</f>
        <v>0055-CPC-GA1-4.4.0.00.CPC-ATH2-CX-0001_-_ER</v>
      </c>
      <c r="AQ713" s="13" t="s">
        <v>64</v>
      </c>
      <c r="AR713" s="13" t="s">
        <v>63</v>
      </c>
      <c r="AS713" s="13"/>
      <c r="AT713" s="13"/>
      <c r="AU713" s="13"/>
      <c r="AV713" s="13"/>
      <c r="AW713" s="13" t="s">
        <v>448</v>
      </c>
      <c r="AX713" s="13" t="s">
        <v>429</v>
      </c>
      <c r="AY713" s="5"/>
      <c r="AZ713" s="5" t="s">
        <v>490</v>
      </c>
      <c r="BA713" s="5" t="s">
        <v>489</v>
      </c>
      <c r="BB713" s="5" t="str">
        <f>IF(FW713&gt;0,"02",IF(FN713&gt;0,"01",IF(FE713&gt;0,"00",IF(EM713&gt;0,"G1",IF(ED713&gt;0,"F1",IF(DU713&gt;0,"E1",IF(DL713&gt;0,"D1",IF(DC713&gt;0,"C1",IF(CT713&gt;0,"B1",IF(BM713&gt;0,"A1","-"))))))))))</f>
        <v>-</v>
      </c>
      <c r="BC713" s="167" t="str">
        <f t="shared" ref="BC713:BC717" si="787">IF(OR(BB713="A1",BB713="B1",BB713="C1",BB713="D1",BB713="E1",BB713="F1",BB713="G1",BB713="H1"),"IFR",IF(OR(BB713="00",BB713="01",BB713="02",BB713="03",BB713="04",BB713="05"),"IFU","-"))</f>
        <v>-</v>
      </c>
      <c r="BD713" s="5" t="str">
        <f t="shared" ref="BD713:BD717" si="788">BB713</f>
        <v>-</v>
      </c>
      <c r="BE713" s="5"/>
      <c r="BF713" s="5"/>
      <c r="BG713" s="12"/>
      <c r="BH713" s="5"/>
      <c r="BI713" s="5"/>
      <c r="BJ713" s="54">
        <f>FB713-(28+15)</f>
        <v>44243</v>
      </c>
      <c r="BK713" s="54">
        <f ca="1">IF(BM713&gt;0,BL713,IF(BJ713&lt;TODAY(),WORKDAY(TODAY(),10),BJ713))</f>
        <v>44294</v>
      </c>
      <c r="BL713" s="54"/>
      <c r="BM713" s="5"/>
      <c r="BN713" s="167"/>
      <c r="BO713" s="167"/>
      <c r="BP713" s="167"/>
      <c r="BQ713" s="167"/>
      <c r="BR713" s="157"/>
      <c r="BS713" s="157"/>
      <c r="BT713" s="157"/>
      <c r="BU713" s="157"/>
      <c r="BV713" s="157"/>
      <c r="BW713" s="147"/>
      <c r="BX713" s="147"/>
      <c r="BY713" s="147"/>
      <c r="BZ713" s="147"/>
      <c r="CA713" s="147"/>
      <c r="CB713" s="125"/>
      <c r="CC713" s="125"/>
      <c r="CD713" s="125"/>
      <c r="CE713" s="125"/>
      <c r="CF713" s="125"/>
      <c r="CG713" s="125"/>
      <c r="CH713" s="125"/>
      <c r="CI713" s="125"/>
      <c r="CJ713" s="125"/>
      <c r="CK713" s="125"/>
      <c r="CL713" s="24">
        <f>WORKDAY(BJ713,20)</f>
        <v>44271</v>
      </c>
      <c r="CM713" s="24" t="str">
        <f>IF(BM713&gt;0,WORKDAY(BK713,10),"-")</f>
        <v>-</v>
      </c>
      <c r="CN713" s="54"/>
      <c r="CO713" s="117"/>
      <c r="CP713" s="34">
        <v>1</v>
      </c>
      <c r="CQ713" s="24">
        <f>WORKDAY(CL713,10)</f>
        <v>44285</v>
      </c>
      <c r="CR713" s="24" t="str">
        <f>IF(CO713&gt;0,WORKDAY(CM713,10),"-")</f>
        <v>-</v>
      </c>
      <c r="CS713" s="54"/>
      <c r="CT713" s="5"/>
      <c r="CU713" s="24" t="str">
        <f>IF(CT713&gt;0,WORKDAY(CQ713,10),"-")</f>
        <v>-</v>
      </c>
      <c r="CV713" s="24" t="str">
        <f>IF(CT713&gt;0,WORKDAY(CR713,10),"-")</f>
        <v>-</v>
      </c>
      <c r="CW713" s="54"/>
      <c r="CX713" s="5"/>
      <c r="CY713" s="34"/>
      <c r="CZ713" s="24" t="str">
        <f>IF(CX713&gt;0,WORKDAY(CU713,10),"-")</f>
        <v>-</v>
      </c>
      <c r="DA713" s="24" t="str">
        <f>IF(CX713&gt;0,WORKDAY(CV713,10),"-")</f>
        <v>-</v>
      </c>
      <c r="DB713" s="24"/>
      <c r="DC713" s="5"/>
      <c r="DD713" s="24" t="str">
        <f>IF(DC713&gt;0,WORKDAY(CZ713,10),"-")</f>
        <v>-</v>
      </c>
      <c r="DE713" s="24" t="str">
        <f>IF(DC713&gt;0,WORKDAY(DA713,10),"-")</f>
        <v>-</v>
      </c>
      <c r="DF713" s="5"/>
      <c r="DG713" s="5"/>
      <c r="DH713" s="54"/>
      <c r="DI713" s="24" t="str">
        <f>IF(DG713&gt;0,WORKDAY(DD713,10),"-")</f>
        <v>-</v>
      </c>
      <c r="DJ713" s="24" t="str">
        <f>IF(DG713&gt;0,WORKDAY(DE713,10),"-")</f>
        <v>-</v>
      </c>
      <c r="DK713" s="24"/>
      <c r="DL713" s="5"/>
      <c r="DM713" s="24" t="str">
        <f>IF(DL713&gt;0,WORKDAY(DI713,10),"-")</f>
        <v>-</v>
      </c>
      <c r="DN713" s="24" t="str">
        <f>IF(DL713&gt;0,WORKDAY(DJ713,10),"-")</f>
        <v>-</v>
      </c>
      <c r="DO713" s="5"/>
      <c r="DP713" s="5"/>
      <c r="DQ713" s="54"/>
      <c r="DR713" s="24" t="str">
        <f>IF(DP713&gt;0,WORKDAY(DM713,10),"-")</f>
        <v>-</v>
      </c>
      <c r="DS713" s="24" t="str">
        <f>IF(DP713&gt;0,WORKDAY(DN713,10),"-")</f>
        <v>-</v>
      </c>
      <c r="DT713" s="24"/>
      <c r="DU713" s="5"/>
      <c r="DV713" s="24" t="str">
        <f>IF(DU713&gt;0,WORKDAY(DR713,10),"-")</f>
        <v>-</v>
      </c>
      <c r="DW713" s="24" t="str">
        <f>IF(DU713&gt;0,WORKDAY(DS713,10),"-")</f>
        <v>-</v>
      </c>
      <c r="DX713" s="5"/>
      <c r="DY713" s="5"/>
      <c r="DZ713" s="54"/>
      <c r="EA713" s="24" t="str">
        <f>IF(DY713&gt;0,WORKDAY(DV713,10),"-")</f>
        <v>-</v>
      </c>
      <c r="EB713" s="24" t="str">
        <f>IF(DY713&gt;0,WORKDAY(DW713,10),"-")</f>
        <v>-</v>
      </c>
      <c r="EC713" s="24"/>
      <c r="ED713" s="5"/>
      <c r="EE713" s="24" t="str">
        <f>IF(ED713&gt;0,WORKDAY(EA713,10),"-")</f>
        <v>-</v>
      </c>
      <c r="EF713" s="24" t="str">
        <f>IF(ED713&gt;0,WORKDAY(EB713,10),"-")</f>
        <v>-</v>
      </c>
      <c r="EG713" s="5"/>
      <c r="EH713" s="5"/>
      <c r="EI713" s="54"/>
      <c r="EJ713" s="24" t="str">
        <f>IF(EH713&gt;0,WORKDAY(EE713,10),"-")</f>
        <v>-</v>
      </c>
      <c r="EK713" s="24" t="str">
        <f>IF(EH713&gt;0,WORKDAY(EF713,10),"-")</f>
        <v>-</v>
      </c>
      <c r="EL713" s="24"/>
      <c r="EM713" s="5"/>
      <c r="EN713" s="24" t="str">
        <f>IF(EM713&gt;0,WORKDAY(EJ713,10),"-")</f>
        <v>-</v>
      </c>
      <c r="EO713" s="24" t="str">
        <f>IF(EM713&gt;0,WORKDAY(EK713,10),"-")</f>
        <v>-</v>
      </c>
      <c r="EP713" s="5"/>
      <c r="EQ713" s="5"/>
      <c r="ER713" s="54"/>
      <c r="ES713" s="54"/>
      <c r="ET713" s="54"/>
      <c r="EU713" s="54"/>
      <c r="EV713" s="54"/>
      <c r="EW713" s="24"/>
      <c r="EX713" s="24"/>
      <c r="EY713" s="167"/>
      <c r="EZ713" s="167"/>
      <c r="FA713" s="193"/>
      <c r="FB713" s="24">
        <v>44286</v>
      </c>
      <c r="FC713" s="24">
        <f ca="1">IF(BK713&gt;0,IF(DC713&gt;0,WORKDAY(DB713,20),IF(CT713&gt;0,WORKDAY(CS713,30),IF(CO713&gt;0,WORKDAY(CN713,40),FB713))),"-")</f>
        <v>44286</v>
      </c>
      <c r="FD713" s="167"/>
      <c r="FE713" s="167"/>
      <c r="FF713" s="24" t="str">
        <f>IF(FE713&gt;0,WORKDAY(FB713,10),"-")</f>
        <v>-</v>
      </c>
      <c r="FG713" s="24" t="str">
        <f>IF(FE713&gt;0,WORKDAY(FC713,10),"-")</f>
        <v>-</v>
      </c>
      <c r="FH713" s="5"/>
      <c r="FI713" s="5"/>
      <c r="FJ713" s="34"/>
      <c r="FK713" s="24"/>
      <c r="FL713" s="24">
        <f>FK713</f>
        <v>0</v>
      </c>
      <c r="FM713" s="5"/>
      <c r="FN713" s="5"/>
      <c r="FO713" s="24" t="str">
        <f>IF(FN713&gt;0,WORKDAY(FK713,10),"-")</f>
        <v>-</v>
      </c>
      <c r="FP713" s="24" t="str">
        <f>IF(FN713&gt;0,WORKDAY(FL713,10),"-")</f>
        <v>-</v>
      </c>
      <c r="FQ713" s="5"/>
      <c r="FR713" s="5"/>
      <c r="FS713" s="54"/>
      <c r="FT713" s="24"/>
      <c r="FU713" s="24">
        <f>FT713</f>
        <v>0</v>
      </c>
      <c r="FV713" s="5"/>
      <c r="FW713" s="5"/>
      <c r="FX713" s="24" t="str">
        <f>IF(FW713&gt;0,WORKDAY(FT713,10),"-")</f>
        <v>-</v>
      </c>
      <c r="FY713" s="24" t="str">
        <f>IF(FW713&gt;0,WORKDAY(FU713,10),"-")</f>
        <v>-</v>
      </c>
      <c r="FZ713" s="5"/>
      <c r="GA713" s="5"/>
      <c r="GB713" s="54"/>
      <c r="GC713" s="54"/>
      <c r="GD713" s="54"/>
      <c r="GE713" s="54"/>
      <c r="GF713" s="54"/>
      <c r="GG713" s="54"/>
      <c r="GH713" s="54"/>
      <c r="GI713" s="54"/>
      <c r="GJ713" s="54"/>
      <c r="GK713" s="54"/>
      <c r="GL713" s="54"/>
      <c r="GM713" s="54"/>
      <c r="GN713" s="54"/>
      <c r="GO713" s="54"/>
      <c r="GP713" s="54"/>
      <c r="GQ713" s="54"/>
      <c r="GR713" s="54"/>
      <c r="GS713" s="54"/>
      <c r="GT713" s="54"/>
      <c r="GU713" s="54"/>
      <c r="GV713" s="54"/>
      <c r="GW713" s="54"/>
      <c r="GX713" s="54"/>
      <c r="GY713" s="54"/>
      <c r="GZ713" s="193"/>
      <c r="HA713" s="54"/>
      <c r="HB713" s="54"/>
      <c r="HC713" s="54"/>
      <c r="HD713" s="34">
        <f t="shared" ca="1" si="731"/>
        <v>1</v>
      </c>
      <c r="HE713" s="25">
        <f t="shared" si="732"/>
        <v>0</v>
      </c>
      <c r="HF713" s="25">
        <f t="shared" ca="1" si="733"/>
        <v>1.5197568389057751E-3</v>
      </c>
      <c r="HG713" s="25"/>
      <c r="HH713" s="25"/>
      <c r="HI713" s="25">
        <f t="shared" si="734"/>
        <v>0</v>
      </c>
      <c r="HJ713" s="25">
        <f t="shared" ca="1" si="735"/>
        <v>6.8493150684931503E-3</v>
      </c>
      <c r="HK713" s="5"/>
      <c r="HL713" s="24" t="str">
        <f t="shared" ca="1" si="736"/>
        <v>-</v>
      </c>
      <c r="HM713" s="107" t="s">
        <v>667</v>
      </c>
      <c r="HN713" s="85"/>
      <c r="HO713" s="204" t="str">
        <f t="shared" si="696"/>
        <v>не выгружено A1</v>
      </c>
      <c r="HP713" s="204" t="str">
        <f t="shared" si="697"/>
        <v>не выгружено 00</v>
      </c>
      <c r="HQ713" s="182" t="str">
        <f t="shared" si="698"/>
        <v>не выгружено A1</v>
      </c>
      <c r="HR713" s="182" t="str">
        <f t="shared" si="699"/>
        <v>не выгружено A1</v>
      </c>
      <c r="HS713" s="182" t="b">
        <f t="shared" si="700"/>
        <v>0</v>
      </c>
      <c r="HT713" s="182" t="str">
        <f t="shared" si="701"/>
        <v>не выгружено A1</v>
      </c>
      <c r="HU713" s="182" t="str">
        <f t="shared" si="702"/>
        <v>не выгружено A1</v>
      </c>
      <c r="HV713" s="191" t="str">
        <f t="shared" si="703"/>
        <v>не выгружено A1</v>
      </c>
      <c r="HW713" s="184" t="str">
        <f t="shared" si="704"/>
        <v>не выгружено A1</v>
      </c>
      <c r="HX713" s="191" t="str">
        <f t="shared" si="705"/>
        <v>не выгружено A1</v>
      </c>
      <c r="HY713" s="183"/>
      <c r="HZ713" s="182" t="str">
        <f t="shared" si="706"/>
        <v>не выгружено</v>
      </c>
      <c r="IA713" s="182" t="str">
        <f t="shared" si="707"/>
        <v>A1</v>
      </c>
      <c r="IB713" s="182" t="str">
        <f t="shared" si="708"/>
        <v>не выгружено</v>
      </c>
      <c r="IC713" s="182" t="str">
        <f t="shared" si="709"/>
        <v>A1</v>
      </c>
      <c r="ID713" s="182" t="str">
        <f t="shared" si="710"/>
        <v>A1</v>
      </c>
      <c r="IE713" s="185" t="str">
        <f t="shared" si="711"/>
        <v>выгрузить A1</v>
      </c>
      <c r="IF713" s="135" t="s">
        <v>705</v>
      </c>
      <c r="IG713" s="181">
        <v>1</v>
      </c>
      <c r="IH713" s="85"/>
      <c r="II713" s="85"/>
      <c r="IJ713" s="85"/>
      <c r="IK713" s="85"/>
      <c r="IL713" s="85"/>
      <c r="IM713" s="85"/>
      <c r="IN713" s="85"/>
      <c r="IO713" s="85"/>
      <c r="IP713" s="85"/>
      <c r="IQ713" s="85"/>
      <c r="IR713" s="85"/>
      <c r="IS713" s="85"/>
      <c r="IT713" s="85"/>
      <c r="IU713" s="85"/>
      <c r="IV713" s="85"/>
      <c r="IW713" s="85"/>
      <c r="IX713" s="85"/>
      <c r="IY713" s="85"/>
      <c r="IZ713" s="85"/>
      <c r="JA713" s="85"/>
      <c r="JB713" s="85"/>
      <c r="JC713" s="85"/>
      <c r="JD713" s="85"/>
      <c r="JE713" s="85"/>
      <c r="JF713" s="85"/>
      <c r="JG713" s="85"/>
      <c r="JH713" s="85"/>
      <c r="JI713" s="85"/>
      <c r="JJ713" s="85"/>
      <c r="JK713" s="85"/>
      <c r="JL713" s="85"/>
      <c r="JM713" s="85"/>
      <c r="JN713" s="85"/>
      <c r="JO713" s="85"/>
      <c r="JP713" s="85"/>
      <c r="JQ713" s="85"/>
      <c r="JR713" s="85"/>
      <c r="JS713" s="85"/>
      <c r="JT713" s="85"/>
      <c r="JU713" s="85"/>
      <c r="JV713" s="85"/>
      <c r="JW713" s="85"/>
      <c r="JX713" s="85"/>
      <c r="JY713" s="85"/>
      <c r="JZ713" s="85"/>
      <c r="KA713" s="85"/>
      <c r="KB713" s="85"/>
      <c r="KC713" s="85"/>
    </row>
    <row r="714" spans="1:289" s="57" customFormat="1" ht="42.75" customHeight="1">
      <c r="A714" s="6"/>
      <c r="B714" s="19" t="s">
        <v>156</v>
      </c>
      <c r="C714" s="19" t="s">
        <v>157</v>
      </c>
      <c r="D714" s="5"/>
      <c r="E714" s="5"/>
      <c r="F714" s="5"/>
      <c r="G714" s="5"/>
      <c r="H714" s="5" t="s">
        <v>727</v>
      </c>
      <c r="I714" s="5" t="s">
        <v>736</v>
      </c>
      <c r="J714" s="5"/>
      <c r="K714" s="5"/>
      <c r="L714" s="5"/>
      <c r="M714" s="5"/>
      <c r="N714" s="5"/>
      <c r="O714" s="5"/>
      <c r="P714" s="5"/>
      <c r="Q714" s="5"/>
      <c r="R714" s="5" t="s">
        <v>204</v>
      </c>
      <c r="S714" s="5" t="s">
        <v>364</v>
      </c>
      <c r="T714" s="5" t="s">
        <v>363</v>
      </c>
      <c r="U714" s="5" t="s">
        <v>158</v>
      </c>
      <c r="V714" s="5"/>
      <c r="W714" s="19"/>
      <c r="X714" s="19"/>
      <c r="Y714" s="19"/>
      <c r="Z714" s="19"/>
      <c r="AA714" s="19"/>
      <c r="AB714" s="19"/>
      <c r="AC714" s="19"/>
      <c r="AD714" s="5"/>
      <c r="AE714" s="19">
        <v>4</v>
      </c>
      <c r="AF714" s="19">
        <v>0</v>
      </c>
      <c r="AG714" s="19" t="s">
        <v>165</v>
      </c>
      <c r="AH714" s="19" t="s">
        <v>156</v>
      </c>
      <c r="AI714" s="19" t="s">
        <v>188</v>
      </c>
      <c r="AJ714" s="5"/>
      <c r="AK714" s="5"/>
      <c r="AL714" s="5" t="s">
        <v>122</v>
      </c>
      <c r="AM714" s="5"/>
      <c r="AN714" s="5" t="s">
        <v>176</v>
      </c>
      <c r="AO714" s="167" t="str">
        <f>CONCATENATE("0055-",B714,"-",C714,"-","4",".",AE714,".",AF714,".",AG714,".",AH714,"-",AL714,".",AN714,"-",AI714)</f>
        <v>0055-CPC-GA1-4.4.0.00.CPC-PS.CX-0001</v>
      </c>
      <c r="AP714" s="5" t="str">
        <f>CONCATENATE("0055-",B714,"-",C714,"-","4",".",AE714,".",AF714,".",AG714,".",AH714,"-",AL714,"-",AN714,"-",AI714,"_",BD714,"_",U714)</f>
        <v>0055-CPC-GA1-4.4.0.00.CPC-PS-CX-0001_A1_ER</v>
      </c>
      <c r="AQ714" s="13" t="s">
        <v>64</v>
      </c>
      <c r="AR714" s="13" t="s">
        <v>63</v>
      </c>
      <c r="AS714" s="13"/>
      <c r="AT714" s="13"/>
      <c r="AU714" s="13"/>
      <c r="AV714" s="13"/>
      <c r="AW714" s="13" t="s">
        <v>452</v>
      </c>
      <c r="AX714" s="13" t="s">
        <v>433</v>
      </c>
      <c r="AY714" s="5"/>
      <c r="AZ714" s="5" t="s">
        <v>490</v>
      </c>
      <c r="BA714" s="5" t="s">
        <v>489</v>
      </c>
      <c r="BB714" s="5" t="str">
        <f>IF(FW714&gt;0,"02",IF(FN714&gt;0,"01",IF(FE714&gt;0,"00",IF(EM714&gt;0,"G1",IF(ED714&gt;0,"F1",IF(DU714&gt;0,"E1",IF(DL714&gt;0,"D1",IF(DC714&gt;0,"C1",IF(CT714&gt;0,"B1",IF(BM714&gt;0,"A1","-"))))))))))</f>
        <v>A1</v>
      </c>
      <c r="BC714" s="167" t="str">
        <f t="shared" si="787"/>
        <v>IFR</v>
      </c>
      <c r="BD714" s="5" t="str">
        <f t="shared" si="788"/>
        <v>A1</v>
      </c>
      <c r="BE714" s="5"/>
      <c r="BF714" s="5"/>
      <c r="BG714" s="12"/>
      <c r="BH714" s="5"/>
      <c r="BI714" s="5"/>
      <c r="BJ714" s="54">
        <f>FB714-(28+15)</f>
        <v>44251</v>
      </c>
      <c r="BK714" s="54">
        <f ca="1">IF(BM714&gt;0,BL714,IF(BJ714&lt;TODAY(),WORKDAY(TODAY(),10),BJ714))</f>
        <v>44280</v>
      </c>
      <c r="BL714" s="193">
        <v>44280</v>
      </c>
      <c r="BM714" s="167" t="s">
        <v>800</v>
      </c>
      <c r="BN714" s="167"/>
      <c r="BO714" s="167"/>
      <c r="BP714" s="167"/>
      <c r="BQ714" s="167"/>
      <c r="BR714" s="157"/>
      <c r="BS714" s="157"/>
      <c r="BT714" s="157"/>
      <c r="BU714" s="157"/>
      <c r="BV714" s="157"/>
      <c r="BW714" s="147"/>
      <c r="BX714" s="147"/>
      <c r="BY714" s="147"/>
      <c r="BZ714" s="147"/>
      <c r="CA714" s="147"/>
      <c r="CB714" s="125"/>
      <c r="CC714" s="125"/>
      <c r="CD714" s="125"/>
      <c r="CE714" s="125"/>
      <c r="CF714" s="125"/>
      <c r="CG714" s="125"/>
      <c r="CH714" s="125"/>
      <c r="CI714" s="125"/>
      <c r="CJ714" s="125"/>
      <c r="CK714" s="125"/>
      <c r="CL714" s="24">
        <f>WORKDAY(BJ714,20)</f>
        <v>44279</v>
      </c>
      <c r="CM714" s="24">
        <f ca="1">IF(BM714&gt;0,WORKDAY(BK714,10),"-")</f>
        <v>44294</v>
      </c>
      <c r="CN714" s="54"/>
      <c r="CO714" s="117"/>
      <c r="CP714" s="34">
        <v>1</v>
      </c>
      <c r="CQ714" s="24">
        <f>WORKDAY(CL714,10)</f>
        <v>44293</v>
      </c>
      <c r="CR714" s="24" t="str">
        <f>IF(CO714&gt;0,WORKDAY(CM714,10),"-")</f>
        <v>-</v>
      </c>
      <c r="CS714" s="54"/>
      <c r="CT714" s="5"/>
      <c r="CU714" s="24" t="str">
        <f>IF(CT714&gt;0,WORKDAY(CQ714,10),"-")</f>
        <v>-</v>
      </c>
      <c r="CV714" s="24" t="str">
        <f>IF(CT714&gt;0,WORKDAY(CR714,10),"-")</f>
        <v>-</v>
      </c>
      <c r="CW714" s="54"/>
      <c r="CX714" s="5"/>
      <c r="CY714" s="34"/>
      <c r="CZ714" s="24" t="str">
        <f>IF(CX714&gt;0,WORKDAY(CU714,10),"-")</f>
        <v>-</v>
      </c>
      <c r="DA714" s="24" t="str">
        <f>IF(CX714&gt;0,WORKDAY(CV714,10),"-")</f>
        <v>-</v>
      </c>
      <c r="DB714" s="24"/>
      <c r="DC714" s="5"/>
      <c r="DD714" s="24" t="str">
        <f>IF(DC714&gt;0,WORKDAY(CZ714,10),"-")</f>
        <v>-</v>
      </c>
      <c r="DE714" s="24" t="str">
        <f>IF(DC714&gt;0,WORKDAY(DA714,10),"-")</f>
        <v>-</v>
      </c>
      <c r="DF714" s="5"/>
      <c r="DG714" s="5"/>
      <c r="DH714" s="54"/>
      <c r="DI714" s="24" t="str">
        <f>IF(DG714&gt;0,WORKDAY(DD714,10),"-")</f>
        <v>-</v>
      </c>
      <c r="DJ714" s="24" t="str">
        <f>IF(DG714&gt;0,WORKDAY(DE714,10),"-")</f>
        <v>-</v>
      </c>
      <c r="DK714" s="24"/>
      <c r="DL714" s="5"/>
      <c r="DM714" s="24" t="str">
        <f>IF(DL714&gt;0,WORKDAY(DI714,10),"-")</f>
        <v>-</v>
      </c>
      <c r="DN714" s="24" t="str">
        <f>IF(DL714&gt;0,WORKDAY(DJ714,10),"-")</f>
        <v>-</v>
      </c>
      <c r="DO714" s="5"/>
      <c r="DP714" s="5"/>
      <c r="DQ714" s="54"/>
      <c r="DR714" s="24" t="str">
        <f>IF(DP714&gt;0,WORKDAY(DM714,10),"-")</f>
        <v>-</v>
      </c>
      <c r="DS714" s="24" t="str">
        <f>IF(DP714&gt;0,WORKDAY(DN714,10),"-")</f>
        <v>-</v>
      </c>
      <c r="DT714" s="24"/>
      <c r="DU714" s="5"/>
      <c r="DV714" s="24" t="str">
        <f>IF(DU714&gt;0,WORKDAY(DR714,10),"-")</f>
        <v>-</v>
      </c>
      <c r="DW714" s="24" t="str">
        <f>IF(DU714&gt;0,WORKDAY(DS714,10),"-")</f>
        <v>-</v>
      </c>
      <c r="DX714" s="5"/>
      <c r="DY714" s="5"/>
      <c r="DZ714" s="54"/>
      <c r="EA714" s="24" t="str">
        <f>IF(DY714&gt;0,WORKDAY(DV714,10),"-")</f>
        <v>-</v>
      </c>
      <c r="EB714" s="24" t="str">
        <f>IF(DY714&gt;0,WORKDAY(DW714,10),"-")</f>
        <v>-</v>
      </c>
      <c r="EC714" s="24"/>
      <c r="ED714" s="5"/>
      <c r="EE714" s="24" t="str">
        <f>IF(ED714&gt;0,WORKDAY(EA714,10),"-")</f>
        <v>-</v>
      </c>
      <c r="EF714" s="24" t="str">
        <f>IF(ED714&gt;0,WORKDAY(EB714,10),"-")</f>
        <v>-</v>
      </c>
      <c r="EG714" s="5"/>
      <c r="EH714" s="5"/>
      <c r="EI714" s="54"/>
      <c r="EJ714" s="24" t="str">
        <f>IF(EH714&gt;0,WORKDAY(EE714,10),"-")</f>
        <v>-</v>
      </c>
      <c r="EK714" s="24" t="str">
        <f>IF(EH714&gt;0,WORKDAY(EF714,10),"-")</f>
        <v>-</v>
      </c>
      <c r="EL714" s="24"/>
      <c r="EM714" s="5"/>
      <c r="EN714" s="24" t="str">
        <f>IF(EM714&gt;0,WORKDAY(EJ714,10),"-")</f>
        <v>-</v>
      </c>
      <c r="EO714" s="24" t="str">
        <f>IF(EM714&gt;0,WORKDAY(EK714,10),"-")</f>
        <v>-</v>
      </c>
      <c r="EP714" s="5"/>
      <c r="EQ714" s="5"/>
      <c r="ER714" s="54"/>
      <c r="ES714" s="54"/>
      <c r="ET714" s="54"/>
      <c r="EU714" s="54"/>
      <c r="EV714" s="54"/>
      <c r="EW714" s="24"/>
      <c r="EX714" s="24"/>
      <c r="EY714" s="167"/>
      <c r="EZ714" s="167"/>
      <c r="FA714" s="193"/>
      <c r="FB714" s="24">
        <v>44294</v>
      </c>
      <c r="FC714" s="24">
        <f ca="1">IF(BK714&gt;0,IF(DC714&gt;0,WORKDAY(DB714,20),IF(CT714&gt;0,WORKDAY(CS714,30),IF(CO714&gt;0,WORKDAY(CN714,40),FB714))),"-")</f>
        <v>44294</v>
      </c>
      <c r="FD714" s="24"/>
      <c r="FE714" s="5"/>
      <c r="FF714" s="24" t="str">
        <f>IF(FE714&gt;0,WORKDAY(FB714,10),"-")</f>
        <v>-</v>
      </c>
      <c r="FG714" s="24" t="str">
        <f>IF(FE714&gt;0,WORKDAY(FC714,10),"-")</f>
        <v>-</v>
      </c>
      <c r="FH714" s="5"/>
      <c r="FI714" s="5"/>
      <c r="FJ714" s="34"/>
      <c r="FK714" s="24"/>
      <c r="FL714" s="24">
        <f>FK714</f>
        <v>0</v>
      </c>
      <c r="FM714" s="5"/>
      <c r="FN714" s="5"/>
      <c r="FO714" s="24" t="str">
        <f>IF(FN714&gt;0,WORKDAY(FK714,10),"-")</f>
        <v>-</v>
      </c>
      <c r="FP714" s="24" t="str">
        <f>IF(FN714&gt;0,WORKDAY(FL714,10),"-")</f>
        <v>-</v>
      </c>
      <c r="FQ714" s="5"/>
      <c r="FR714" s="5"/>
      <c r="FS714" s="54"/>
      <c r="FT714" s="24"/>
      <c r="FU714" s="24">
        <f>FT714</f>
        <v>0</v>
      </c>
      <c r="FV714" s="5"/>
      <c r="FW714" s="5"/>
      <c r="FX714" s="24" t="str">
        <f>IF(FW714&gt;0,WORKDAY(FT714,10),"-")</f>
        <v>-</v>
      </c>
      <c r="FY714" s="24" t="str">
        <f>IF(FW714&gt;0,WORKDAY(FU714,10),"-")</f>
        <v>-</v>
      </c>
      <c r="FZ714" s="5"/>
      <c r="GA714" s="5"/>
      <c r="GB714" s="54"/>
      <c r="GC714" s="54"/>
      <c r="GD714" s="54"/>
      <c r="GE714" s="54"/>
      <c r="GF714" s="54"/>
      <c r="GG714" s="54"/>
      <c r="GH714" s="54"/>
      <c r="GI714" s="54"/>
      <c r="GJ714" s="54"/>
      <c r="GK714" s="54"/>
      <c r="GL714" s="54"/>
      <c r="GM714" s="54"/>
      <c r="GN714" s="54"/>
      <c r="GO714" s="54"/>
      <c r="GP714" s="54"/>
      <c r="GQ714" s="54"/>
      <c r="GR714" s="54"/>
      <c r="GS714" s="54"/>
      <c r="GT714" s="54"/>
      <c r="GU714" s="54"/>
      <c r="GV714" s="54"/>
      <c r="GW714" s="54"/>
      <c r="GX714" s="54"/>
      <c r="GY714" s="54"/>
      <c r="GZ714" s="193"/>
      <c r="HA714" s="54"/>
      <c r="HB714" s="54"/>
      <c r="HC714" s="54"/>
      <c r="HD714" s="34">
        <f t="shared" ca="1" si="731"/>
        <v>1</v>
      </c>
      <c r="HE714" s="25">
        <f t="shared" ca="1" si="732"/>
        <v>6.8389057750759875E-4</v>
      </c>
      <c r="HF714" s="25">
        <f t="shared" ca="1" si="733"/>
        <v>1.5197568389057751E-3</v>
      </c>
      <c r="HG714" s="25"/>
      <c r="HH714" s="25"/>
      <c r="HI714" s="25">
        <f t="shared" ca="1" si="734"/>
        <v>3.0821917808219177E-3</v>
      </c>
      <c r="HJ714" s="25">
        <f t="shared" ca="1" si="735"/>
        <v>6.8493150684931503E-3</v>
      </c>
      <c r="HK714" s="5"/>
      <c r="HL714" s="24">
        <f t="shared" ca="1" si="736"/>
        <v>44280</v>
      </c>
      <c r="HM714" s="107" t="s">
        <v>667</v>
      </c>
      <c r="HN714" s="85"/>
      <c r="HO714" s="204" t="str">
        <f t="shared" si="696"/>
        <v>ожидание A1</v>
      </c>
      <c r="HP714" s="204" t="str">
        <f t="shared" si="697"/>
        <v>не выгружено 00</v>
      </c>
      <c r="HQ714" s="182" t="str">
        <f t="shared" si="698"/>
        <v>выгружено A1</v>
      </c>
      <c r="HR714" s="182" t="str">
        <f t="shared" si="699"/>
        <v>ожидание A1</v>
      </c>
      <c r="HS714" s="182" t="b">
        <f t="shared" si="700"/>
        <v>0</v>
      </c>
      <c r="HT714" s="182" t="str">
        <f t="shared" si="701"/>
        <v>ожидание замечаний</v>
      </c>
      <c r="HU714" s="182" t="str">
        <f t="shared" si="702"/>
        <v>0055-P2-GA1-CPC-TRM-00678</v>
      </c>
      <c r="HV714" s="191">
        <f t="shared" si="703"/>
        <v>44280</v>
      </c>
      <c r="HW714" s="184" t="str">
        <f t="shared" si="704"/>
        <v>ожидание A1</v>
      </c>
      <c r="HX714" s="191" t="str">
        <f t="shared" si="705"/>
        <v>ожидание A1</v>
      </c>
      <c r="HY714" s="183"/>
      <c r="HZ714" s="182" t="str">
        <f t="shared" si="706"/>
        <v>выгружено</v>
      </c>
      <c r="IA714" s="182" t="str">
        <f t="shared" si="707"/>
        <v>A1</v>
      </c>
      <c r="IB714" s="182" t="str">
        <f t="shared" si="708"/>
        <v>ожидание замечаний к ревизии</v>
      </c>
      <c r="IC714" s="182" t="str">
        <f t="shared" si="709"/>
        <v>A1</v>
      </c>
      <c r="ID714" s="182" t="str">
        <f t="shared" si="710"/>
        <v>A1</v>
      </c>
      <c r="IE714" s="185" t="str">
        <f t="shared" si="711"/>
        <v>1</v>
      </c>
      <c r="IF714" s="135" t="s">
        <v>705</v>
      </c>
      <c r="IG714" s="181">
        <v>1</v>
      </c>
      <c r="IH714" s="85"/>
      <c r="II714" s="85"/>
      <c r="IJ714" s="85"/>
      <c r="IK714" s="85"/>
      <c r="IL714" s="85"/>
      <c r="IM714" s="85"/>
      <c r="IN714" s="85"/>
      <c r="IO714" s="85"/>
      <c r="IP714" s="85"/>
      <c r="IQ714" s="85"/>
      <c r="IR714" s="85"/>
      <c r="IS714" s="85"/>
      <c r="IT714" s="85"/>
      <c r="IU714" s="85"/>
      <c r="IV714" s="85"/>
      <c r="IW714" s="85"/>
      <c r="IX714" s="85"/>
      <c r="IY714" s="85"/>
      <c r="IZ714" s="85"/>
      <c r="JA714" s="85"/>
      <c r="JB714" s="85"/>
      <c r="JC714" s="85"/>
      <c r="JD714" s="85"/>
      <c r="JE714" s="85"/>
      <c r="JF714" s="85"/>
      <c r="JG714" s="85"/>
      <c r="JH714" s="85"/>
      <c r="JI714" s="85"/>
      <c r="JJ714" s="85"/>
      <c r="JK714" s="85"/>
      <c r="JL714" s="85"/>
      <c r="JM714" s="85"/>
      <c r="JN714" s="85"/>
      <c r="JO714" s="85"/>
      <c r="JP714" s="85"/>
      <c r="JQ714" s="85"/>
      <c r="JR714" s="85"/>
      <c r="JS714" s="85"/>
      <c r="JT714" s="85"/>
      <c r="JU714" s="85"/>
      <c r="JV714" s="85"/>
      <c r="JW714" s="85"/>
      <c r="JX714" s="85"/>
      <c r="JY714" s="85"/>
      <c r="JZ714" s="85"/>
      <c r="KA714" s="85"/>
      <c r="KB714" s="85"/>
      <c r="KC714" s="85"/>
    </row>
    <row r="715" spans="1:289" s="57" customFormat="1" ht="28.5" hidden="1" customHeight="1">
      <c r="A715" s="6"/>
      <c r="B715" s="19" t="s">
        <v>156</v>
      </c>
      <c r="C715" s="19" t="s">
        <v>157</v>
      </c>
      <c r="D715" s="5"/>
      <c r="E715" s="5"/>
      <c r="F715" s="5"/>
      <c r="G715" s="5"/>
      <c r="H715" s="5" t="s">
        <v>727</v>
      </c>
      <c r="I715" s="5" t="s">
        <v>736</v>
      </c>
      <c r="J715" s="5"/>
      <c r="K715" s="5"/>
      <c r="L715" s="5"/>
      <c r="M715" s="5"/>
      <c r="N715" s="5"/>
      <c r="O715" s="5"/>
      <c r="P715" s="5"/>
      <c r="Q715" s="5"/>
      <c r="R715" s="5" t="s">
        <v>205</v>
      </c>
      <c r="S715" s="5" t="s">
        <v>357</v>
      </c>
      <c r="T715" s="5" t="s">
        <v>726</v>
      </c>
      <c r="U715" s="5" t="s">
        <v>158</v>
      </c>
      <c r="V715" s="5"/>
      <c r="W715" s="19"/>
      <c r="X715" s="19"/>
      <c r="Y715" s="19"/>
      <c r="Z715" s="19"/>
      <c r="AA715" s="19"/>
      <c r="AB715" s="19"/>
      <c r="AC715" s="19"/>
      <c r="AD715" s="5"/>
      <c r="AE715" s="19">
        <v>4</v>
      </c>
      <c r="AF715" s="19">
        <v>0</v>
      </c>
      <c r="AG715" s="19" t="s">
        <v>165</v>
      </c>
      <c r="AH715" s="19" t="s">
        <v>156</v>
      </c>
      <c r="AI715" s="19" t="s">
        <v>188</v>
      </c>
      <c r="AJ715" s="5"/>
      <c r="AK715" s="5"/>
      <c r="AL715" s="5" t="s">
        <v>123</v>
      </c>
      <c r="AM715" s="5"/>
      <c r="AN715" s="5" t="s">
        <v>176</v>
      </c>
      <c r="AO715" s="5" t="str">
        <f>CONCATENATE("0055-",B715,"-",C715,"-","4",".",AE715,".",AF715,".",AG715,".",AH715,"-",AL715,".",AN715,"-",AI715)</f>
        <v>0055-CPC-GA1-4.4.0.00.CPC-ASK1.CX-0001</v>
      </c>
      <c r="AP715" s="5" t="str">
        <f>CONCATENATE("0055-",B715,"-",C715,"-","4",".",AE715,".",AF715,".",AG715,".",AH715,"-",AL715,"-",AN715,"-",AI715,"_",BD715,"_",U715)</f>
        <v>0055-CPC-GA1-4.4.0.00.CPC-ASK1-CX-0001_A1_ER</v>
      </c>
      <c r="AQ715" s="13" t="s">
        <v>64</v>
      </c>
      <c r="AR715" s="13" t="s">
        <v>63</v>
      </c>
      <c r="AS715" s="13"/>
      <c r="AT715" s="13"/>
      <c r="AU715" s="13"/>
      <c r="AV715" s="13"/>
      <c r="AW715" s="13" t="s">
        <v>456</v>
      </c>
      <c r="AX715" s="13" t="s">
        <v>437</v>
      </c>
      <c r="AY715" s="5"/>
      <c r="AZ715" s="5" t="s">
        <v>490</v>
      </c>
      <c r="BA715" s="5" t="s">
        <v>489</v>
      </c>
      <c r="BB715" s="5" t="str">
        <f>IF(FW715&gt;0,"02",IF(FN715&gt;0,"01",IF(FE715&gt;0,"00",IF(EM715&gt;0,"G1",IF(ED715&gt;0,"F1",IF(DU715&gt;0,"E1",IF(DL715&gt;0,"D1",IF(DC715&gt;0,"C1",IF(CT715&gt;0,"B1",IF(BM715&gt;0,"A1","-"))))))))))</f>
        <v>A1</v>
      </c>
      <c r="BC715" s="167" t="str">
        <f t="shared" si="787"/>
        <v>IFR</v>
      </c>
      <c r="BD715" s="5" t="str">
        <f t="shared" si="788"/>
        <v>A1</v>
      </c>
      <c r="BE715" s="5"/>
      <c r="BF715" s="5"/>
      <c r="BG715" s="12"/>
      <c r="BH715" s="5"/>
      <c r="BI715" s="5"/>
      <c r="BJ715" s="54">
        <f>FB715-(28+15)</f>
        <v>44254</v>
      </c>
      <c r="BK715" s="54">
        <f ca="1">IF(BM715&gt;0,BL715,IF(BJ715&lt;TODAY(),WORKDAY(TODAY(),10),BJ715))</f>
        <v>44277</v>
      </c>
      <c r="BL715" s="193">
        <v>44277</v>
      </c>
      <c r="BM715" s="167" t="s">
        <v>798</v>
      </c>
      <c r="BN715" s="167"/>
      <c r="BO715" s="167"/>
      <c r="BP715" s="167"/>
      <c r="BQ715" s="167"/>
      <c r="BR715" s="157"/>
      <c r="BS715" s="157"/>
      <c r="BT715" s="157"/>
      <c r="BU715" s="157"/>
      <c r="BV715" s="157"/>
      <c r="BW715" s="147"/>
      <c r="BX715" s="147"/>
      <c r="BY715" s="147"/>
      <c r="BZ715" s="147"/>
      <c r="CA715" s="147"/>
      <c r="CB715" s="125"/>
      <c r="CC715" s="125"/>
      <c r="CD715" s="125"/>
      <c r="CE715" s="125"/>
      <c r="CF715" s="125"/>
      <c r="CG715" s="125"/>
      <c r="CH715" s="125"/>
      <c r="CI715" s="125"/>
      <c r="CJ715" s="125"/>
      <c r="CK715" s="125"/>
      <c r="CL715" s="24">
        <f>WORKDAY(BJ715,20)</f>
        <v>44281</v>
      </c>
      <c r="CM715" s="24">
        <f ca="1">IF(BM715&gt;0,WORKDAY(BK715,10),"-")</f>
        <v>44291</v>
      </c>
      <c r="CN715" s="54"/>
      <c r="CO715" s="117"/>
      <c r="CP715" s="34"/>
      <c r="CQ715" s="24">
        <f>WORKDAY(CL715,10)</f>
        <v>44295</v>
      </c>
      <c r="CR715" s="24" t="str">
        <f>IF(CO715&gt;0,WORKDAY(CM715,10),"-")</f>
        <v>-</v>
      </c>
      <c r="CS715" s="54"/>
      <c r="CT715" s="5"/>
      <c r="CU715" s="24" t="str">
        <f>IF(CT715&gt;0,WORKDAY(CQ715,10),"-")</f>
        <v>-</v>
      </c>
      <c r="CV715" s="24" t="str">
        <f>IF(CT715&gt;0,WORKDAY(CR715,10),"-")</f>
        <v>-</v>
      </c>
      <c r="CW715" s="54"/>
      <c r="CX715" s="5"/>
      <c r="CY715" s="34"/>
      <c r="CZ715" s="24" t="str">
        <f>IF(CX715&gt;0,WORKDAY(CU715,10),"-")</f>
        <v>-</v>
      </c>
      <c r="DA715" s="24" t="str">
        <f>IF(CX715&gt;0,WORKDAY(CV715,10),"-")</f>
        <v>-</v>
      </c>
      <c r="DB715" s="24"/>
      <c r="DC715" s="5"/>
      <c r="DD715" s="24" t="str">
        <f>IF(DC715&gt;0,WORKDAY(CZ715,10),"-")</f>
        <v>-</v>
      </c>
      <c r="DE715" s="24" t="str">
        <f>IF(DC715&gt;0,WORKDAY(DA715,10),"-")</f>
        <v>-</v>
      </c>
      <c r="DF715" s="5"/>
      <c r="DG715" s="5"/>
      <c r="DH715" s="54"/>
      <c r="DI715" s="24" t="str">
        <f>IF(DG715&gt;0,WORKDAY(DD715,10),"-")</f>
        <v>-</v>
      </c>
      <c r="DJ715" s="24" t="str">
        <f>IF(DG715&gt;0,WORKDAY(DE715,10),"-")</f>
        <v>-</v>
      </c>
      <c r="DK715" s="24"/>
      <c r="DL715" s="5"/>
      <c r="DM715" s="24" t="str">
        <f>IF(DL715&gt;0,WORKDAY(DI715,10),"-")</f>
        <v>-</v>
      </c>
      <c r="DN715" s="24" t="str">
        <f>IF(DL715&gt;0,WORKDAY(DJ715,10),"-")</f>
        <v>-</v>
      </c>
      <c r="DO715" s="5"/>
      <c r="DP715" s="5"/>
      <c r="DQ715" s="54"/>
      <c r="DR715" s="24" t="str">
        <f>IF(DP715&gt;0,WORKDAY(DM715,10),"-")</f>
        <v>-</v>
      </c>
      <c r="DS715" s="24" t="str">
        <f>IF(DP715&gt;0,WORKDAY(DN715,10),"-")</f>
        <v>-</v>
      </c>
      <c r="DT715" s="24"/>
      <c r="DU715" s="5"/>
      <c r="DV715" s="24" t="str">
        <f>IF(DU715&gt;0,WORKDAY(DR715,10),"-")</f>
        <v>-</v>
      </c>
      <c r="DW715" s="24" t="str">
        <f>IF(DU715&gt;0,WORKDAY(DS715,10),"-")</f>
        <v>-</v>
      </c>
      <c r="DX715" s="5"/>
      <c r="DY715" s="5"/>
      <c r="DZ715" s="54"/>
      <c r="EA715" s="24" t="str">
        <f>IF(DY715&gt;0,WORKDAY(DV715,10),"-")</f>
        <v>-</v>
      </c>
      <c r="EB715" s="24" t="str">
        <f>IF(DY715&gt;0,WORKDAY(DW715,10),"-")</f>
        <v>-</v>
      </c>
      <c r="EC715" s="24"/>
      <c r="ED715" s="5"/>
      <c r="EE715" s="24" t="str">
        <f>IF(ED715&gt;0,WORKDAY(EA715,10),"-")</f>
        <v>-</v>
      </c>
      <c r="EF715" s="24" t="str">
        <f>IF(ED715&gt;0,WORKDAY(EB715,10),"-")</f>
        <v>-</v>
      </c>
      <c r="EG715" s="5"/>
      <c r="EH715" s="5"/>
      <c r="EI715" s="54"/>
      <c r="EJ715" s="24" t="str">
        <f>IF(EH715&gt;0,WORKDAY(EE715,10),"-")</f>
        <v>-</v>
      </c>
      <c r="EK715" s="24" t="str">
        <f>IF(EH715&gt;0,WORKDAY(EF715,10),"-")</f>
        <v>-</v>
      </c>
      <c r="EL715" s="24"/>
      <c r="EM715" s="5"/>
      <c r="EN715" s="24" t="str">
        <f>IF(EM715&gt;0,WORKDAY(EJ715,10),"-")</f>
        <v>-</v>
      </c>
      <c r="EO715" s="24" t="str">
        <f>IF(EM715&gt;0,WORKDAY(EK715,10),"-")</f>
        <v>-</v>
      </c>
      <c r="EP715" s="5"/>
      <c r="EQ715" s="5"/>
      <c r="ER715" s="54"/>
      <c r="ES715" s="54"/>
      <c r="ET715" s="54"/>
      <c r="EU715" s="54"/>
      <c r="EV715" s="54"/>
      <c r="EW715" s="24"/>
      <c r="EX715" s="24"/>
      <c r="EY715" s="167"/>
      <c r="EZ715" s="167"/>
      <c r="FA715" s="193"/>
      <c r="FB715" s="24">
        <v>44297</v>
      </c>
      <c r="FC715" s="24">
        <f ca="1">IF(BK715&gt;0,IF(DC715&gt;0,WORKDAY(DB715,20),IF(CT715&gt;0,WORKDAY(CS715,30),IF(CO715&gt;0,WORKDAY(CN715,40),FB715))),"-")</f>
        <v>44297</v>
      </c>
      <c r="FD715" s="24"/>
      <c r="FE715" s="5"/>
      <c r="FF715" s="24" t="str">
        <f>IF(FE715&gt;0,WORKDAY(FB715,10),"-")</f>
        <v>-</v>
      </c>
      <c r="FG715" s="24" t="str">
        <f>IF(FE715&gt;0,WORKDAY(FC715,10),"-")</f>
        <v>-</v>
      </c>
      <c r="FH715" s="5"/>
      <c r="FI715" s="5"/>
      <c r="FJ715" s="34"/>
      <c r="FK715" s="24"/>
      <c r="FL715" s="24">
        <f>FK715</f>
        <v>0</v>
      </c>
      <c r="FM715" s="5"/>
      <c r="FN715" s="5"/>
      <c r="FO715" s="24" t="str">
        <f>IF(FN715&gt;0,WORKDAY(FK715,10),"-")</f>
        <v>-</v>
      </c>
      <c r="FP715" s="24" t="str">
        <f>IF(FN715&gt;0,WORKDAY(FL715,10),"-")</f>
        <v>-</v>
      </c>
      <c r="FQ715" s="5"/>
      <c r="FR715" s="5"/>
      <c r="FS715" s="54"/>
      <c r="FT715" s="24"/>
      <c r="FU715" s="24">
        <f>FT715</f>
        <v>0</v>
      </c>
      <c r="FV715" s="5"/>
      <c r="FW715" s="5"/>
      <c r="FX715" s="24" t="str">
        <f>IF(FW715&gt;0,WORKDAY(FT715,10),"-")</f>
        <v>-</v>
      </c>
      <c r="FY715" s="24" t="str">
        <f>IF(FW715&gt;0,WORKDAY(FU715,10),"-")</f>
        <v>-</v>
      </c>
      <c r="FZ715" s="5"/>
      <c r="GA715" s="5"/>
      <c r="GB715" s="54"/>
      <c r="GC715" s="54"/>
      <c r="GD715" s="54"/>
      <c r="GE715" s="54"/>
      <c r="GF715" s="54"/>
      <c r="GG715" s="54"/>
      <c r="GH715" s="54"/>
      <c r="GI715" s="54"/>
      <c r="GJ715" s="54"/>
      <c r="GK715" s="54"/>
      <c r="GL715" s="54"/>
      <c r="GM715" s="54"/>
      <c r="GN715" s="54"/>
      <c r="GO715" s="54"/>
      <c r="GP715" s="54"/>
      <c r="GQ715" s="54"/>
      <c r="GR715" s="54"/>
      <c r="GS715" s="54"/>
      <c r="GT715" s="54"/>
      <c r="GU715" s="54"/>
      <c r="GV715" s="54"/>
      <c r="GW715" s="54"/>
      <c r="GX715" s="54"/>
      <c r="GY715" s="54"/>
      <c r="GZ715" s="193"/>
      <c r="HA715" s="54"/>
      <c r="HB715" s="54"/>
      <c r="HC715" s="54"/>
      <c r="HD715" s="34">
        <f t="shared" ref="HD715:HD749" ca="1" si="789">IF(AZ715="аннулирован / VOID",0,IF(BK715&gt;0,1,0))</f>
        <v>1</v>
      </c>
      <c r="HE715" s="25">
        <f t="shared" ca="1" si="732"/>
        <v>6.8389057750759875E-4</v>
      </c>
      <c r="HF715" s="25">
        <f t="shared" ca="1" si="733"/>
        <v>1.5197568389057751E-3</v>
      </c>
      <c r="HG715" s="25"/>
      <c r="HH715" s="25"/>
      <c r="HI715" s="25">
        <f t="shared" ca="1" si="734"/>
        <v>3.0821917808219177E-3</v>
      </c>
      <c r="HJ715" s="25">
        <f t="shared" ca="1" si="735"/>
        <v>6.8493150684931503E-3</v>
      </c>
      <c r="HK715" s="5"/>
      <c r="HL715" s="24">
        <f t="shared" ref="HL715:HL749" ca="1" si="790">IF(BK715&gt;0,IF(DC715&gt;0,DB715,IF(CT715&gt;0,CS715,IF(BM715&gt;0,BL715,"-"))),"-")</f>
        <v>44277</v>
      </c>
      <c r="HM715" s="107" t="s">
        <v>667</v>
      </c>
      <c r="HN715" s="85"/>
      <c r="HO715" s="204" t="str">
        <f t="shared" si="696"/>
        <v>ожидание A1</v>
      </c>
      <c r="HP715" s="204" t="str">
        <f t="shared" si="697"/>
        <v>не выгружено 00</v>
      </c>
      <c r="HQ715" s="182" t="str">
        <f t="shared" si="698"/>
        <v>выгружено A1</v>
      </c>
      <c r="HR715" s="182" t="str">
        <f t="shared" si="699"/>
        <v>ожидание A1</v>
      </c>
      <c r="HS715" s="182" t="b">
        <f t="shared" si="700"/>
        <v>0</v>
      </c>
      <c r="HT715" s="182" t="str">
        <f t="shared" si="701"/>
        <v>ожидание замечаний</v>
      </c>
      <c r="HU715" s="182" t="str">
        <f t="shared" si="702"/>
        <v>0055-P2-GA1-CPC-TRM-00676</v>
      </c>
      <c r="HV715" s="191">
        <f t="shared" si="703"/>
        <v>44277</v>
      </c>
      <c r="HW715" s="184" t="str">
        <f t="shared" si="704"/>
        <v>ожидание A1</v>
      </c>
      <c r="HX715" s="191" t="str">
        <f t="shared" si="705"/>
        <v>ожидание A1</v>
      </c>
      <c r="HY715" s="183"/>
      <c r="HZ715" s="182" t="str">
        <f t="shared" si="706"/>
        <v>выгружено</v>
      </c>
      <c r="IA715" s="182" t="str">
        <f t="shared" si="707"/>
        <v>A1</v>
      </c>
      <c r="IB715" s="182" t="str">
        <f t="shared" si="708"/>
        <v>ожидание замечаний к ревизии</v>
      </c>
      <c r="IC715" s="182" t="str">
        <f t="shared" si="709"/>
        <v>A1</v>
      </c>
      <c r="ID715" s="182" t="str">
        <f t="shared" si="710"/>
        <v>A1</v>
      </c>
      <c r="IE715" s="185" t="str">
        <f t="shared" si="711"/>
        <v>1</v>
      </c>
      <c r="IF715" s="135" t="s">
        <v>705</v>
      </c>
      <c r="IG715" s="181">
        <v>1</v>
      </c>
      <c r="IH715" s="85"/>
      <c r="II715" s="85"/>
      <c r="IJ715" s="85"/>
      <c r="IK715" s="85"/>
      <c r="IL715" s="85"/>
      <c r="IM715" s="85"/>
      <c r="IN715" s="85"/>
      <c r="IO715" s="85"/>
      <c r="IP715" s="85"/>
      <c r="IQ715" s="85"/>
      <c r="IR715" s="85"/>
      <c r="IS715" s="85"/>
      <c r="IT715" s="85"/>
      <c r="IU715" s="85"/>
      <c r="IV715" s="85"/>
      <c r="IW715" s="85"/>
      <c r="IX715" s="85"/>
      <c r="IY715" s="85"/>
      <c r="IZ715" s="85"/>
      <c r="JA715" s="85"/>
      <c r="JB715" s="85"/>
      <c r="JC715" s="85"/>
      <c r="JD715" s="85"/>
      <c r="JE715" s="85"/>
      <c r="JF715" s="85"/>
      <c r="JG715" s="85"/>
      <c r="JH715" s="85"/>
      <c r="JI715" s="85"/>
      <c r="JJ715" s="85"/>
      <c r="JK715" s="85"/>
      <c r="JL715" s="85"/>
      <c r="JM715" s="85"/>
      <c r="JN715" s="85"/>
      <c r="JO715" s="85"/>
      <c r="JP715" s="85"/>
      <c r="JQ715" s="85"/>
      <c r="JR715" s="85"/>
      <c r="JS715" s="85"/>
      <c r="JT715" s="85"/>
      <c r="JU715" s="85"/>
      <c r="JV715" s="85"/>
      <c r="JW715" s="85"/>
      <c r="JX715" s="85"/>
      <c r="JY715" s="85"/>
      <c r="JZ715" s="85"/>
      <c r="KA715" s="85"/>
      <c r="KB715" s="85"/>
      <c r="KC715" s="85"/>
    </row>
    <row r="716" spans="1:289" s="57" customFormat="1" ht="28.5" hidden="1" customHeight="1">
      <c r="A716" s="6"/>
      <c r="B716" s="19" t="s">
        <v>156</v>
      </c>
      <c r="C716" s="19" t="s">
        <v>157</v>
      </c>
      <c r="D716" s="5"/>
      <c r="E716" s="5"/>
      <c r="F716" s="5"/>
      <c r="G716" s="5"/>
      <c r="H716" s="5" t="s">
        <v>727</v>
      </c>
      <c r="I716" s="5" t="s">
        <v>736</v>
      </c>
      <c r="J716" s="5"/>
      <c r="K716" s="5"/>
      <c r="L716" s="5"/>
      <c r="M716" s="5"/>
      <c r="N716" s="5"/>
      <c r="O716" s="5"/>
      <c r="P716" s="5"/>
      <c r="Q716" s="5"/>
      <c r="R716" s="5" t="s">
        <v>207</v>
      </c>
      <c r="S716" s="5" t="s">
        <v>365</v>
      </c>
      <c r="T716" s="5" t="s">
        <v>368</v>
      </c>
      <c r="U716" s="5" t="s">
        <v>158</v>
      </c>
      <c r="V716" s="5"/>
      <c r="W716" s="19"/>
      <c r="X716" s="19"/>
      <c r="Y716" s="19"/>
      <c r="Z716" s="19"/>
      <c r="AA716" s="19"/>
      <c r="AB716" s="19"/>
      <c r="AC716" s="19"/>
      <c r="AD716" s="5"/>
      <c r="AE716" s="19">
        <v>4</v>
      </c>
      <c r="AF716" s="19">
        <v>0</v>
      </c>
      <c r="AG716" s="19" t="s">
        <v>165</v>
      </c>
      <c r="AH716" s="19" t="s">
        <v>156</v>
      </c>
      <c r="AI716" s="19" t="s">
        <v>188</v>
      </c>
      <c r="AJ716" s="5"/>
      <c r="AK716" s="5"/>
      <c r="AL716" s="5" t="s">
        <v>124</v>
      </c>
      <c r="AM716" s="5"/>
      <c r="AN716" s="5" t="s">
        <v>176</v>
      </c>
      <c r="AO716" s="5" t="str">
        <f>CONCATENATE("0055-",B716,"-",C716,"-","4",".",AE716,".",AF716,".",AG716,".",AH716,"-",AL716,".",AN716,"-",AI716)</f>
        <v>0055-CPC-GA1-4.4.0.00.CPC-ASK2.CX-0001</v>
      </c>
      <c r="AP716" s="5" t="str">
        <f>CONCATENATE("0055-",B716,"-",C716,"-","4",".",AE716,".",AF716,".",AG716,".",AH716,"-",AL716,"-",AN716,"-",AI716,"_",BD716,"_",U716)</f>
        <v>0055-CPC-GA1-4.4.0.00.CPC-ASK2-CX-0001_A1_ER</v>
      </c>
      <c r="AQ716" s="13" t="s">
        <v>64</v>
      </c>
      <c r="AR716" s="13" t="s">
        <v>63</v>
      </c>
      <c r="AS716" s="13"/>
      <c r="AT716" s="13"/>
      <c r="AU716" s="13"/>
      <c r="AV716" s="13"/>
      <c r="AW716" s="13" t="s">
        <v>459</v>
      </c>
      <c r="AX716" s="13" t="s">
        <v>531</v>
      </c>
      <c r="AY716" s="5"/>
      <c r="AZ716" s="5" t="s">
        <v>490</v>
      </c>
      <c r="BA716" s="5" t="s">
        <v>489</v>
      </c>
      <c r="BB716" s="5" t="str">
        <f>IF(FW716&gt;0,"02",IF(FN716&gt;0,"01",IF(FE716&gt;0,"00",IF(EM716&gt;0,"G1",IF(ED716&gt;0,"F1",IF(DU716&gt;0,"E1",IF(DL716&gt;0,"D1",IF(DC716&gt;0,"C1",IF(CT716&gt;0,"B1",IF(BM716&gt;0,"A1","-"))))))))))</f>
        <v>A1</v>
      </c>
      <c r="BC716" s="167" t="str">
        <f t="shared" si="787"/>
        <v>IFR</v>
      </c>
      <c r="BD716" s="5" t="str">
        <f t="shared" si="788"/>
        <v>A1</v>
      </c>
      <c r="BE716" s="5"/>
      <c r="BF716" s="5"/>
      <c r="BG716" s="12"/>
      <c r="BH716" s="5"/>
      <c r="BI716" s="5"/>
      <c r="BJ716" s="54">
        <f>FB716-(28+15)</f>
        <v>44254</v>
      </c>
      <c r="BK716" s="54">
        <f ca="1">IF(BM716&gt;0,BL716,IF(BJ716&lt;TODAY(),WORKDAY(TODAY(),10),BJ716))</f>
        <v>44277</v>
      </c>
      <c r="BL716" s="193">
        <v>44277</v>
      </c>
      <c r="BM716" s="167" t="s">
        <v>799</v>
      </c>
      <c r="BN716" s="167"/>
      <c r="BO716" s="167"/>
      <c r="BP716" s="167"/>
      <c r="BQ716" s="167"/>
      <c r="BR716" s="157"/>
      <c r="BS716" s="157"/>
      <c r="BT716" s="157"/>
      <c r="BU716" s="157"/>
      <c r="BV716" s="157"/>
      <c r="BW716" s="147"/>
      <c r="BX716" s="147"/>
      <c r="BY716" s="147"/>
      <c r="BZ716" s="147"/>
      <c r="CA716" s="147"/>
      <c r="CB716" s="125"/>
      <c r="CC716" s="125"/>
      <c r="CD716" s="125"/>
      <c r="CE716" s="125"/>
      <c r="CF716" s="125"/>
      <c r="CG716" s="125"/>
      <c r="CH716" s="125"/>
      <c r="CI716" s="125"/>
      <c r="CJ716" s="125"/>
      <c r="CK716" s="125"/>
      <c r="CL716" s="24">
        <f>WORKDAY(BJ716,20)</f>
        <v>44281</v>
      </c>
      <c r="CM716" s="24">
        <f ca="1">IF(BM716&gt;0,WORKDAY(BK716,10),"-")</f>
        <v>44291</v>
      </c>
      <c r="CN716" s="54"/>
      <c r="CO716" s="117"/>
      <c r="CP716" s="34"/>
      <c r="CQ716" s="24">
        <f>WORKDAY(CL716,10)</f>
        <v>44295</v>
      </c>
      <c r="CR716" s="24" t="str">
        <f>IF(CO716&gt;0,WORKDAY(CM716,10),"-")</f>
        <v>-</v>
      </c>
      <c r="CS716" s="54"/>
      <c r="CT716" s="5"/>
      <c r="CU716" s="24" t="str">
        <f>IF(CT716&gt;0,WORKDAY(CQ716,10),"-")</f>
        <v>-</v>
      </c>
      <c r="CV716" s="24" t="str">
        <f>IF(CT716&gt;0,WORKDAY(CR716,10),"-")</f>
        <v>-</v>
      </c>
      <c r="CW716" s="54"/>
      <c r="CX716" s="5"/>
      <c r="CY716" s="34"/>
      <c r="CZ716" s="24" t="str">
        <f>IF(CX716&gt;0,WORKDAY(CU716,10),"-")</f>
        <v>-</v>
      </c>
      <c r="DA716" s="24" t="str">
        <f>IF(CX716&gt;0,WORKDAY(CV716,10),"-")</f>
        <v>-</v>
      </c>
      <c r="DB716" s="24"/>
      <c r="DC716" s="5"/>
      <c r="DD716" s="24" t="str">
        <f>IF(DC716&gt;0,WORKDAY(CZ716,10),"-")</f>
        <v>-</v>
      </c>
      <c r="DE716" s="24" t="str">
        <f>IF(DC716&gt;0,WORKDAY(DA716,10),"-")</f>
        <v>-</v>
      </c>
      <c r="DF716" s="5"/>
      <c r="DG716" s="5"/>
      <c r="DH716" s="54"/>
      <c r="DI716" s="24" t="str">
        <f>IF(DG716&gt;0,WORKDAY(DD716,10),"-")</f>
        <v>-</v>
      </c>
      <c r="DJ716" s="24" t="str">
        <f>IF(DG716&gt;0,WORKDAY(DE716,10),"-")</f>
        <v>-</v>
      </c>
      <c r="DK716" s="24"/>
      <c r="DL716" s="5"/>
      <c r="DM716" s="24" t="str">
        <f>IF(DL716&gt;0,WORKDAY(DI716,10),"-")</f>
        <v>-</v>
      </c>
      <c r="DN716" s="24" t="str">
        <f>IF(DL716&gt;0,WORKDAY(DJ716,10),"-")</f>
        <v>-</v>
      </c>
      <c r="DO716" s="5"/>
      <c r="DP716" s="5"/>
      <c r="DQ716" s="54"/>
      <c r="DR716" s="24" t="str">
        <f>IF(DP716&gt;0,WORKDAY(DM716,10),"-")</f>
        <v>-</v>
      </c>
      <c r="DS716" s="24" t="str">
        <f>IF(DP716&gt;0,WORKDAY(DN716,10),"-")</f>
        <v>-</v>
      </c>
      <c r="DT716" s="24"/>
      <c r="DU716" s="5"/>
      <c r="DV716" s="24" t="str">
        <f>IF(DU716&gt;0,WORKDAY(DR716,10),"-")</f>
        <v>-</v>
      </c>
      <c r="DW716" s="24" t="str">
        <f>IF(DU716&gt;0,WORKDAY(DS716,10),"-")</f>
        <v>-</v>
      </c>
      <c r="DX716" s="5"/>
      <c r="DY716" s="5"/>
      <c r="DZ716" s="54"/>
      <c r="EA716" s="24" t="str">
        <f>IF(DY716&gt;0,WORKDAY(DV716,10),"-")</f>
        <v>-</v>
      </c>
      <c r="EB716" s="24" t="str">
        <f>IF(DY716&gt;0,WORKDAY(DW716,10),"-")</f>
        <v>-</v>
      </c>
      <c r="EC716" s="24"/>
      <c r="ED716" s="5"/>
      <c r="EE716" s="24" t="str">
        <f>IF(ED716&gt;0,WORKDAY(EA716,10),"-")</f>
        <v>-</v>
      </c>
      <c r="EF716" s="24" t="str">
        <f>IF(ED716&gt;0,WORKDAY(EB716,10),"-")</f>
        <v>-</v>
      </c>
      <c r="EG716" s="5"/>
      <c r="EH716" s="5"/>
      <c r="EI716" s="54"/>
      <c r="EJ716" s="24" t="str">
        <f>IF(EH716&gt;0,WORKDAY(EE716,10),"-")</f>
        <v>-</v>
      </c>
      <c r="EK716" s="24" t="str">
        <f>IF(EH716&gt;0,WORKDAY(EF716,10),"-")</f>
        <v>-</v>
      </c>
      <c r="EL716" s="24"/>
      <c r="EM716" s="5"/>
      <c r="EN716" s="24" t="str">
        <f>IF(EM716&gt;0,WORKDAY(EJ716,10),"-")</f>
        <v>-</v>
      </c>
      <c r="EO716" s="24" t="str">
        <f>IF(EM716&gt;0,WORKDAY(EK716,10),"-")</f>
        <v>-</v>
      </c>
      <c r="EP716" s="5"/>
      <c r="EQ716" s="5"/>
      <c r="ER716" s="54"/>
      <c r="ES716" s="54"/>
      <c r="ET716" s="54"/>
      <c r="EU716" s="54"/>
      <c r="EV716" s="54"/>
      <c r="EW716" s="24"/>
      <c r="EX716" s="24"/>
      <c r="EY716" s="167"/>
      <c r="EZ716" s="167"/>
      <c r="FA716" s="193"/>
      <c r="FB716" s="24">
        <v>44297</v>
      </c>
      <c r="FC716" s="24">
        <f ca="1">IF(BK716&gt;0,IF(DC716&gt;0,WORKDAY(DB716,20),IF(CT716&gt;0,WORKDAY(CS716,30),IF(CO716&gt;0,WORKDAY(CN716,40),FB716))),"-")</f>
        <v>44297</v>
      </c>
      <c r="FD716" s="24"/>
      <c r="FE716" s="5"/>
      <c r="FF716" s="24" t="str">
        <f>IF(FE716&gt;0,WORKDAY(FB716,10),"-")</f>
        <v>-</v>
      </c>
      <c r="FG716" s="24" t="str">
        <f>IF(FE716&gt;0,WORKDAY(FC716,10),"-")</f>
        <v>-</v>
      </c>
      <c r="FH716" s="5"/>
      <c r="FI716" s="5"/>
      <c r="FJ716" s="34"/>
      <c r="FK716" s="24"/>
      <c r="FL716" s="24">
        <f>FK716</f>
        <v>0</v>
      </c>
      <c r="FM716" s="5"/>
      <c r="FN716" s="5"/>
      <c r="FO716" s="24" t="str">
        <f>IF(FN716&gt;0,WORKDAY(FK716,10),"-")</f>
        <v>-</v>
      </c>
      <c r="FP716" s="24" t="str">
        <f>IF(FN716&gt;0,WORKDAY(FL716,10),"-")</f>
        <v>-</v>
      </c>
      <c r="FQ716" s="5"/>
      <c r="FR716" s="5"/>
      <c r="FS716" s="54"/>
      <c r="FT716" s="24"/>
      <c r="FU716" s="24">
        <f>FT716</f>
        <v>0</v>
      </c>
      <c r="FV716" s="5"/>
      <c r="FW716" s="5"/>
      <c r="FX716" s="24" t="str">
        <f>IF(FW716&gt;0,WORKDAY(FT716,10),"-")</f>
        <v>-</v>
      </c>
      <c r="FY716" s="24" t="str">
        <f>IF(FW716&gt;0,WORKDAY(FU716,10),"-")</f>
        <v>-</v>
      </c>
      <c r="FZ716" s="5"/>
      <c r="GA716" s="5"/>
      <c r="GB716" s="54"/>
      <c r="GC716" s="54"/>
      <c r="GD716" s="54"/>
      <c r="GE716" s="54"/>
      <c r="GF716" s="54"/>
      <c r="GG716" s="54"/>
      <c r="GH716" s="54"/>
      <c r="GI716" s="54"/>
      <c r="GJ716" s="54"/>
      <c r="GK716" s="54"/>
      <c r="GL716" s="54"/>
      <c r="GM716" s="54"/>
      <c r="GN716" s="54"/>
      <c r="GO716" s="54"/>
      <c r="GP716" s="54"/>
      <c r="GQ716" s="54"/>
      <c r="GR716" s="54"/>
      <c r="GS716" s="54"/>
      <c r="GT716" s="54"/>
      <c r="GU716" s="54"/>
      <c r="GV716" s="54"/>
      <c r="GW716" s="54"/>
      <c r="GX716" s="54"/>
      <c r="GY716" s="54"/>
      <c r="GZ716" s="193"/>
      <c r="HA716" s="54"/>
      <c r="HB716" s="54"/>
      <c r="HC716" s="54"/>
      <c r="HD716" s="34">
        <f t="shared" ca="1" si="789"/>
        <v>1</v>
      </c>
      <c r="HE716" s="25">
        <f t="shared" ref="HE716:HE747" ca="1" si="791">IF(FQ716&gt;43101,(HD716/$HD$877)*$FQ$13,IF(FM716&gt;43101,(HD716/$HD$877)*$FM$13,IF(FH716&gt;43101,(HD716/$HD$877)*$FH$13,IF(FD716&gt;43101,(HD716/$HD$877)*$FD$13,IF(EP716&gt;43101,(HD716/$HD$877)*$EP$13,IF(EL716&gt;43101,(HD716/$HD$877)*$EL$13,IF(FM716&gt;43101,(EG716/$HD$877)*$EG$13,IF(EC716&gt;43101,(HD716/$HD$877)*$EC$13,IF(DX716&gt;43101,(HD716/$HD$877)*$DX$13,IF(DT716&gt;43101,(HD716/$HD$877)*$DT$13,IF(DO716&gt;43101,(HD716/$HD$877)*$DO$13,IF(DK716&gt;43101,(HD716/$HD$877)*$DK$13,IF(DF716&gt;43101,(HD716/$HD$877)*$DF$13,IF(DB716&gt;43101,(HD716/$HD$877)*$DB$13,IF(CW716&gt;43101,(HD716/$HD$877)*$CW$13,IF(CS716&gt;43101,(HD716/$HD$877)*$CS$13,IF(CN716&gt;43101,(HD716/$HD$877)*$CN$13,IF(BL716&gt;43101,(HD716/$HD$877)*$BL$13,0))))))))))))))))))</f>
        <v>6.8389057750759875E-4</v>
      </c>
      <c r="HF716" s="25">
        <f t="shared" ref="HF716:HF749" ca="1" si="792">IF(BK716&gt;43101,HD716/$HD$877,0)</f>
        <v>1.5197568389057751E-3</v>
      </c>
      <c r="HG716" s="25"/>
      <c r="HH716" s="25"/>
      <c r="HI716" s="25">
        <f t="shared" ref="HI716:HI749" ca="1" si="793">IF(FQ716&gt;43101,(HD716/$HD$879)*$FQ$13,IF(FM716&gt;43101,(HD716/$HD$879)*$FM$13,IF(FH716&gt;43101,(HD716/$HD$879)*$FH$13,IF(FD716&gt;43101,(HD716/$HD$879)*$FD$13,IF(EP716&gt;43101,(HD716/$HD$879)*$EP$13,IF(EL716&gt;43101,(HD716/$HD$879)*$EL$13,IF(EG716&gt;43101,(HD716/$HD$879)*$EG$13,IF(EC716&gt;43101,(HD716/$HD$879)*$EC$13,IF(DX716&gt;43101,(HD716/$HD$879)*$DX$13,IF(DT716&gt;43101,(HD716/$HD$879)*$DT$13,IF(DO716&gt;43101,(HD716/$HD$879)*$DO$13,IF(DK716&gt;43101,(HD716/$HD$879)*$DK$13,IF(DF716&gt;43101,(HD716/$HD$879)*$DF$13,IF(DB716&gt;43101,(HD716/$HD$879)*$DB$13,IF(CW716&gt;43101,(HD716/$HD$879)*$CW$13,IF(CS716&gt;43101,(HD716/$HD$879)*$CS$13,IF(CN716&gt;43101,(HD716/$HD$879)*$CN$13,IF(BL716&gt;43101,(HD716/$HD$879)*$BL$13,0))))))))))))))))))</f>
        <v>3.0821917808219177E-3</v>
      </c>
      <c r="HJ716" s="25">
        <f t="shared" ref="HJ716:HJ749" ca="1" si="794">IF(BK716&gt;43101,HD716/$HD$879,0)</f>
        <v>6.8493150684931503E-3</v>
      </c>
      <c r="HK716" s="5"/>
      <c r="HL716" s="24">
        <f t="shared" ca="1" si="790"/>
        <v>44277</v>
      </c>
      <c r="HM716" s="107" t="s">
        <v>667</v>
      </c>
      <c r="HN716" s="85"/>
      <c r="HO716" s="204" t="str">
        <f t="shared" si="696"/>
        <v>ожидание A1</v>
      </c>
      <c r="HP716" s="204" t="str">
        <f t="shared" si="697"/>
        <v>не выгружено 00</v>
      </c>
      <c r="HQ716" s="182" t="str">
        <f t="shared" si="698"/>
        <v>выгружено A1</v>
      </c>
      <c r="HR716" s="182" t="str">
        <f t="shared" si="699"/>
        <v>ожидание A1</v>
      </c>
      <c r="HS716" s="182" t="b">
        <f t="shared" si="700"/>
        <v>0</v>
      </c>
      <c r="HT716" s="182" t="str">
        <f t="shared" si="701"/>
        <v>ожидание замечаний</v>
      </c>
      <c r="HU716" s="182" t="str">
        <f t="shared" si="702"/>
        <v>0055-P2-GA1-CPC-TRM-00677</v>
      </c>
      <c r="HV716" s="191">
        <f t="shared" si="703"/>
        <v>44277</v>
      </c>
      <c r="HW716" s="184" t="str">
        <f t="shared" si="704"/>
        <v>ожидание A1</v>
      </c>
      <c r="HX716" s="191" t="str">
        <f t="shared" si="705"/>
        <v>ожидание A1</v>
      </c>
      <c r="HY716" s="183"/>
      <c r="HZ716" s="182" t="str">
        <f t="shared" si="706"/>
        <v>выгружено</v>
      </c>
      <c r="IA716" s="182" t="str">
        <f t="shared" si="707"/>
        <v>A1</v>
      </c>
      <c r="IB716" s="182" t="str">
        <f t="shared" si="708"/>
        <v>ожидание замечаний к ревизии</v>
      </c>
      <c r="IC716" s="182" t="str">
        <f t="shared" si="709"/>
        <v>A1</v>
      </c>
      <c r="ID716" s="182" t="str">
        <f t="shared" si="710"/>
        <v>A1</v>
      </c>
      <c r="IE716" s="185" t="str">
        <f t="shared" si="711"/>
        <v>1</v>
      </c>
      <c r="IF716" s="135" t="s">
        <v>705</v>
      </c>
      <c r="IG716" s="181">
        <v>1</v>
      </c>
      <c r="IH716" s="85"/>
      <c r="II716" s="85"/>
      <c r="IJ716" s="85"/>
      <c r="IK716" s="85"/>
      <c r="IL716" s="85"/>
      <c r="IM716" s="85"/>
      <c r="IN716" s="85"/>
      <c r="IO716" s="85"/>
      <c r="IP716" s="85"/>
      <c r="IQ716" s="85"/>
      <c r="IR716" s="85"/>
      <c r="IS716" s="85"/>
      <c r="IT716" s="85"/>
      <c r="IU716" s="85"/>
      <c r="IV716" s="85"/>
      <c r="IW716" s="85"/>
      <c r="IX716" s="85"/>
      <c r="IY716" s="85"/>
      <c r="IZ716" s="85"/>
      <c r="JA716" s="85"/>
      <c r="JB716" s="85"/>
      <c r="JC716" s="85"/>
      <c r="JD716" s="85"/>
      <c r="JE716" s="85"/>
      <c r="JF716" s="85"/>
      <c r="JG716" s="85"/>
      <c r="JH716" s="85"/>
      <c r="JI716" s="85"/>
      <c r="JJ716" s="85"/>
      <c r="JK716" s="85"/>
      <c r="JL716" s="85"/>
      <c r="JM716" s="85"/>
      <c r="JN716" s="85"/>
      <c r="JO716" s="85"/>
      <c r="JP716" s="85"/>
      <c r="JQ716" s="85"/>
      <c r="JR716" s="85"/>
      <c r="JS716" s="85"/>
      <c r="JT716" s="85"/>
      <c r="JU716" s="85"/>
      <c r="JV716" s="85"/>
      <c r="JW716" s="85"/>
      <c r="JX716" s="85"/>
      <c r="JY716" s="85"/>
      <c r="JZ716" s="85"/>
      <c r="KA716" s="85"/>
      <c r="KB716" s="85"/>
      <c r="KC716" s="85"/>
    </row>
    <row r="717" spans="1:289" s="57" customFormat="1" ht="42.75" hidden="1" customHeight="1">
      <c r="A717" s="6"/>
      <c r="B717" s="19" t="s">
        <v>156</v>
      </c>
      <c r="C717" s="19" t="s">
        <v>157</v>
      </c>
      <c r="D717" s="5"/>
      <c r="E717" s="5"/>
      <c r="F717" s="5"/>
      <c r="G717" s="5"/>
      <c r="H717" s="5" t="s">
        <v>727</v>
      </c>
      <c r="I717" s="5" t="s">
        <v>736</v>
      </c>
      <c r="J717" s="5"/>
      <c r="K717" s="5"/>
      <c r="L717" s="5"/>
      <c r="M717" s="5"/>
      <c r="N717" s="5"/>
      <c r="O717" s="5"/>
      <c r="P717" s="5"/>
      <c r="Q717" s="5"/>
      <c r="R717" s="5" t="s">
        <v>208</v>
      </c>
      <c r="S717" s="5" t="s">
        <v>366</v>
      </c>
      <c r="T717" s="5" t="s">
        <v>367</v>
      </c>
      <c r="U717" s="5" t="s">
        <v>158</v>
      </c>
      <c r="V717" s="5"/>
      <c r="W717" s="19"/>
      <c r="X717" s="19"/>
      <c r="Y717" s="19"/>
      <c r="Z717" s="19"/>
      <c r="AA717" s="19"/>
      <c r="AB717" s="19"/>
      <c r="AC717" s="19"/>
      <c r="AD717" s="5"/>
      <c r="AE717" s="19">
        <v>4</v>
      </c>
      <c r="AF717" s="19">
        <v>0</v>
      </c>
      <c r="AG717" s="19" t="s">
        <v>165</v>
      </c>
      <c r="AH717" s="19" t="s">
        <v>156</v>
      </c>
      <c r="AI717" s="19" t="s">
        <v>188</v>
      </c>
      <c r="AJ717" s="5"/>
      <c r="AK717" s="5"/>
      <c r="AL717" s="5" t="s">
        <v>125</v>
      </c>
      <c r="AM717" s="5"/>
      <c r="AN717" s="5" t="s">
        <v>176</v>
      </c>
      <c r="AO717" s="5" t="str">
        <f>CONCATENATE("0055-",B717,"-",C717,"-","4",".",AE717,".",AF717,".",AG717,".",AH717,"-",AL717,".",AN717,"-",AI717)</f>
        <v>0055-CPC-GA1-4.4.0.00.CPC-ATH4.CX-0001</v>
      </c>
      <c r="AP717" s="5" t="str">
        <f>CONCATENATE("0055-",B717,"-",C717,"-","4",".",AE717,".",AF717,".",AG717,".",AH717,"-",AL717,"-",AN717,"-",AI717,"_",BD717,"_",U717)</f>
        <v>0055-CPC-GA1-4.4.0.00.CPC-ATH4-CX-0001_-_ER</v>
      </c>
      <c r="AQ717" s="13" t="s">
        <v>64</v>
      </c>
      <c r="AR717" s="13" t="s">
        <v>63</v>
      </c>
      <c r="AS717" s="13"/>
      <c r="AT717" s="13"/>
      <c r="AU717" s="13"/>
      <c r="AV717" s="13"/>
      <c r="AW717" s="13" t="s">
        <v>64</v>
      </c>
      <c r="AX717" s="13" t="s">
        <v>440</v>
      </c>
      <c r="AY717" s="5"/>
      <c r="AZ717" s="5" t="s">
        <v>490</v>
      </c>
      <c r="BA717" s="5" t="s">
        <v>489</v>
      </c>
      <c r="BB717" s="5" t="str">
        <f>IF(FW717&gt;0,"02",IF(FN717&gt;0,"01",IF(FE717&gt;0,"00",IF(EM717&gt;0,"G1",IF(ED717&gt;0,"F1",IF(DU717&gt;0,"E1",IF(DL717&gt;0,"D1",IF(DC717&gt;0,"C1",IF(CT717&gt;0,"B1",IF(BM717&gt;0,"A1","-"))))))))))</f>
        <v>-</v>
      </c>
      <c r="BC717" s="167" t="str">
        <f t="shared" si="787"/>
        <v>-</v>
      </c>
      <c r="BD717" s="5" t="str">
        <f t="shared" si="788"/>
        <v>-</v>
      </c>
      <c r="BE717" s="5"/>
      <c r="BF717" s="5"/>
      <c r="BG717" s="12"/>
      <c r="BH717" s="5"/>
      <c r="BI717" s="5"/>
      <c r="BJ717" s="54">
        <f>FB717-(28+15)</f>
        <v>44254</v>
      </c>
      <c r="BK717" s="54">
        <f ca="1">IF(BM717&gt;0,BL717,IF(BJ717&lt;TODAY(),WORKDAY(TODAY(),10),BJ717))</f>
        <v>44294</v>
      </c>
      <c r="BL717" s="54"/>
      <c r="BM717" s="5"/>
      <c r="BN717" s="167"/>
      <c r="BO717" s="167"/>
      <c r="BP717" s="167"/>
      <c r="BQ717" s="167"/>
      <c r="BR717" s="157"/>
      <c r="BS717" s="157"/>
      <c r="BT717" s="157"/>
      <c r="BU717" s="157"/>
      <c r="BV717" s="157"/>
      <c r="BW717" s="147"/>
      <c r="BX717" s="147"/>
      <c r="BY717" s="147"/>
      <c r="BZ717" s="147"/>
      <c r="CA717" s="147"/>
      <c r="CB717" s="125"/>
      <c r="CC717" s="125"/>
      <c r="CD717" s="125"/>
      <c r="CE717" s="125"/>
      <c r="CF717" s="125"/>
      <c r="CG717" s="125"/>
      <c r="CH717" s="125"/>
      <c r="CI717" s="125"/>
      <c r="CJ717" s="125"/>
      <c r="CK717" s="125"/>
      <c r="CL717" s="24">
        <f>WORKDAY(BJ717,20)</f>
        <v>44281</v>
      </c>
      <c r="CM717" s="24" t="str">
        <f>IF(BM717&gt;0,WORKDAY(BK717,10),"-")</f>
        <v>-</v>
      </c>
      <c r="CN717" s="54"/>
      <c r="CO717" s="117"/>
      <c r="CP717" s="34">
        <v>1</v>
      </c>
      <c r="CQ717" s="24">
        <f>WORKDAY(CL717,10)</f>
        <v>44295</v>
      </c>
      <c r="CR717" s="24" t="str">
        <f>IF(CO717&gt;0,WORKDAY(CM717,10),"-")</f>
        <v>-</v>
      </c>
      <c r="CS717" s="54"/>
      <c r="CT717" s="5"/>
      <c r="CU717" s="24" t="str">
        <f>IF(CT717&gt;0,WORKDAY(CQ717,10),"-")</f>
        <v>-</v>
      </c>
      <c r="CV717" s="24" t="str">
        <f>IF(CT717&gt;0,WORKDAY(CR717,10),"-")</f>
        <v>-</v>
      </c>
      <c r="CW717" s="54"/>
      <c r="CX717" s="5"/>
      <c r="CY717" s="34"/>
      <c r="CZ717" s="24" t="str">
        <f>IF(CX717&gt;0,WORKDAY(CU717,10),"-")</f>
        <v>-</v>
      </c>
      <c r="DA717" s="24" t="str">
        <f>IF(CX717&gt;0,WORKDAY(CV717,10),"-")</f>
        <v>-</v>
      </c>
      <c r="DB717" s="24"/>
      <c r="DC717" s="5"/>
      <c r="DD717" s="24" t="str">
        <f>IF(DC717&gt;0,WORKDAY(CZ717,10),"-")</f>
        <v>-</v>
      </c>
      <c r="DE717" s="24" t="str">
        <f>IF(DC717&gt;0,WORKDAY(DA717,10),"-")</f>
        <v>-</v>
      </c>
      <c r="DF717" s="5"/>
      <c r="DG717" s="5"/>
      <c r="DH717" s="54"/>
      <c r="DI717" s="24" t="str">
        <f>IF(DG717&gt;0,WORKDAY(DD717,10),"-")</f>
        <v>-</v>
      </c>
      <c r="DJ717" s="24" t="str">
        <f>IF(DG717&gt;0,WORKDAY(DE717,10),"-")</f>
        <v>-</v>
      </c>
      <c r="DK717" s="5"/>
      <c r="DL717" s="5"/>
      <c r="DM717" s="24" t="str">
        <f>IF(DL717&gt;0,WORKDAY(DI717,10),"-")</f>
        <v>-</v>
      </c>
      <c r="DN717" s="24" t="str">
        <f>IF(DL717&gt;0,WORKDAY(DJ717,10),"-")</f>
        <v>-</v>
      </c>
      <c r="DO717" s="5"/>
      <c r="DP717" s="5"/>
      <c r="DQ717" s="54"/>
      <c r="DR717" s="24" t="str">
        <f>IF(DP717&gt;0,WORKDAY(DM717,10),"-")</f>
        <v>-</v>
      </c>
      <c r="DS717" s="24" t="str">
        <f>IF(DP717&gt;0,WORKDAY(DN717,10),"-")</f>
        <v>-</v>
      </c>
      <c r="DT717" s="5"/>
      <c r="DU717" s="5"/>
      <c r="DV717" s="24" t="str">
        <f>IF(DU717&gt;0,WORKDAY(DR717,10),"-")</f>
        <v>-</v>
      </c>
      <c r="DW717" s="24" t="str">
        <f>IF(DU717&gt;0,WORKDAY(DS717,10),"-")</f>
        <v>-</v>
      </c>
      <c r="DX717" s="5"/>
      <c r="DY717" s="5"/>
      <c r="DZ717" s="54"/>
      <c r="EA717" s="24" t="str">
        <f>IF(DY717&gt;0,WORKDAY(DV717,10),"-")</f>
        <v>-</v>
      </c>
      <c r="EB717" s="24" t="str">
        <f>IF(DY717&gt;0,WORKDAY(DW717,10),"-")</f>
        <v>-</v>
      </c>
      <c r="EC717" s="5"/>
      <c r="ED717" s="5"/>
      <c r="EE717" s="24" t="str">
        <f>IF(ED717&gt;0,WORKDAY(EA717,10),"-")</f>
        <v>-</v>
      </c>
      <c r="EF717" s="24" t="str">
        <f>IF(ED717&gt;0,WORKDAY(EB717,10),"-")</f>
        <v>-</v>
      </c>
      <c r="EG717" s="5"/>
      <c r="EH717" s="5"/>
      <c r="EI717" s="54"/>
      <c r="EJ717" s="24" t="str">
        <f>IF(EH717&gt;0,WORKDAY(EE717,10),"-")</f>
        <v>-</v>
      </c>
      <c r="EK717" s="24" t="str">
        <f>IF(EH717&gt;0,WORKDAY(EF717,10),"-")</f>
        <v>-</v>
      </c>
      <c r="EL717" s="5"/>
      <c r="EM717" s="5"/>
      <c r="EN717" s="24" t="str">
        <f>IF(EM717&gt;0,WORKDAY(EJ717,10),"-")</f>
        <v>-</v>
      </c>
      <c r="EO717" s="24" t="str">
        <f>IF(EM717&gt;0,WORKDAY(EK717,10),"-")</f>
        <v>-</v>
      </c>
      <c r="EP717" s="5"/>
      <c r="EQ717" s="5"/>
      <c r="ER717" s="54"/>
      <c r="ES717" s="54"/>
      <c r="ET717" s="54"/>
      <c r="EU717" s="54"/>
      <c r="EV717" s="54"/>
      <c r="EW717" s="24"/>
      <c r="EX717" s="24"/>
      <c r="EY717" s="167"/>
      <c r="EZ717" s="167"/>
      <c r="FA717" s="193"/>
      <c r="FB717" s="24">
        <v>44297</v>
      </c>
      <c r="FC717" s="24">
        <f ca="1">IF(BK717&gt;0,IF(DC717&gt;0,WORKDAY(DB717,20),IF(CT717&gt;0,WORKDAY(CS717,30),IF(CO717&gt;0,WORKDAY(CN717,40),FB717))),"-")</f>
        <v>44297</v>
      </c>
      <c r="FD717" s="5"/>
      <c r="FE717" s="5"/>
      <c r="FF717" s="24" t="str">
        <f>IF(FE717&gt;0,WORKDAY(FB717,10),"-")</f>
        <v>-</v>
      </c>
      <c r="FG717" s="24" t="str">
        <f>IF(FE717&gt;0,WORKDAY(FC717,10),"-")</f>
        <v>-</v>
      </c>
      <c r="FH717" s="5"/>
      <c r="FI717" s="5"/>
      <c r="FJ717" s="34"/>
      <c r="FK717" s="24"/>
      <c r="FL717" s="24">
        <f>FK717</f>
        <v>0</v>
      </c>
      <c r="FM717" s="5"/>
      <c r="FN717" s="5"/>
      <c r="FO717" s="24" t="str">
        <f>IF(FN717&gt;0,WORKDAY(FK717,10),"-")</f>
        <v>-</v>
      </c>
      <c r="FP717" s="24" t="str">
        <f>IF(FN717&gt;0,WORKDAY(FL717,10),"-")</f>
        <v>-</v>
      </c>
      <c r="FQ717" s="5"/>
      <c r="FR717" s="5"/>
      <c r="FS717" s="54"/>
      <c r="FT717" s="24"/>
      <c r="FU717" s="24">
        <f>FT717</f>
        <v>0</v>
      </c>
      <c r="FV717" s="5"/>
      <c r="FW717" s="5"/>
      <c r="FX717" s="24" t="str">
        <f>IF(FW717&gt;0,WORKDAY(FT717,10),"-")</f>
        <v>-</v>
      </c>
      <c r="FY717" s="24" t="str">
        <f>IF(FW717&gt;0,WORKDAY(FU717,10),"-")</f>
        <v>-</v>
      </c>
      <c r="FZ717" s="5"/>
      <c r="GA717" s="5"/>
      <c r="GB717" s="54"/>
      <c r="GC717" s="54"/>
      <c r="GD717" s="54"/>
      <c r="GE717" s="54"/>
      <c r="GF717" s="54"/>
      <c r="GG717" s="54"/>
      <c r="GH717" s="54"/>
      <c r="GI717" s="54"/>
      <c r="GJ717" s="54"/>
      <c r="GK717" s="54"/>
      <c r="GL717" s="54"/>
      <c r="GM717" s="54"/>
      <c r="GN717" s="54"/>
      <c r="GO717" s="54"/>
      <c r="GP717" s="54"/>
      <c r="GQ717" s="54"/>
      <c r="GR717" s="54"/>
      <c r="GS717" s="54"/>
      <c r="GT717" s="54"/>
      <c r="GU717" s="54"/>
      <c r="GV717" s="54"/>
      <c r="GW717" s="54"/>
      <c r="GX717" s="54"/>
      <c r="GY717" s="54"/>
      <c r="GZ717" s="193"/>
      <c r="HA717" s="54"/>
      <c r="HB717" s="54"/>
      <c r="HC717" s="54"/>
      <c r="HD717" s="34">
        <f t="shared" ca="1" si="789"/>
        <v>1</v>
      </c>
      <c r="HE717" s="25">
        <f t="shared" si="791"/>
        <v>0</v>
      </c>
      <c r="HF717" s="25">
        <f t="shared" ca="1" si="792"/>
        <v>1.5197568389057751E-3</v>
      </c>
      <c r="HG717" s="25"/>
      <c r="HH717" s="25"/>
      <c r="HI717" s="25">
        <f t="shared" si="793"/>
        <v>0</v>
      </c>
      <c r="HJ717" s="25">
        <f t="shared" ca="1" si="794"/>
        <v>6.8493150684931503E-3</v>
      </c>
      <c r="HK717" s="5"/>
      <c r="HL717" s="24" t="str">
        <f t="shared" ca="1" si="790"/>
        <v>-</v>
      </c>
      <c r="HM717" s="107" t="s">
        <v>667</v>
      </c>
      <c r="HN717" s="85"/>
      <c r="HO717" s="204" t="str">
        <f t="shared" si="696"/>
        <v>не выгружено A1</v>
      </c>
      <c r="HP717" s="204" t="str">
        <f t="shared" si="697"/>
        <v>не выгружено 00</v>
      </c>
      <c r="HQ717" s="182" t="str">
        <f t="shared" si="698"/>
        <v>не выгружено A1</v>
      </c>
      <c r="HR717" s="182" t="str">
        <f t="shared" si="699"/>
        <v>не выгружено A1</v>
      </c>
      <c r="HS717" s="182" t="b">
        <f t="shared" si="700"/>
        <v>0</v>
      </c>
      <c r="HT717" s="182" t="str">
        <f t="shared" si="701"/>
        <v>не выгружено A1</v>
      </c>
      <c r="HU717" s="182" t="str">
        <f t="shared" si="702"/>
        <v>не выгружено A1</v>
      </c>
      <c r="HV717" s="191" t="str">
        <f t="shared" si="703"/>
        <v>не выгружено A1</v>
      </c>
      <c r="HW717" s="184" t="str">
        <f t="shared" si="704"/>
        <v>не выгружено A1</v>
      </c>
      <c r="HX717" s="191" t="str">
        <f t="shared" si="705"/>
        <v>не выгружено A1</v>
      </c>
      <c r="HY717" s="183"/>
      <c r="HZ717" s="182" t="str">
        <f t="shared" si="706"/>
        <v>не выгружено</v>
      </c>
      <c r="IA717" s="182" t="str">
        <f t="shared" si="707"/>
        <v>A1</v>
      </c>
      <c r="IB717" s="182" t="str">
        <f t="shared" si="708"/>
        <v>не выгружено</v>
      </c>
      <c r="IC717" s="182" t="str">
        <f t="shared" si="709"/>
        <v>A1</v>
      </c>
      <c r="ID717" s="182" t="str">
        <f t="shared" si="710"/>
        <v>A1</v>
      </c>
      <c r="IE717" s="185" t="str">
        <f t="shared" si="711"/>
        <v>выгрузить A1</v>
      </c>
      <c r="IF717" s="135" t="s">
        <v>705</v>
      </c>
      <c r="IG717" s="181">
        <v>1</v>
      </c>
      <c r="IH717" s="85"/>
      <c r="II717" s="85"/>
      <c r="IJ717" s="85"/>
      <c r="IK717" s="85"/>
      <c r="IL717" s="85"/>
      <c r="IM717" s="85"/>
      <c r="IN717" s="85"/>
      <c r="IO717" s="85"/>
      <c r="IP717" s="85"/>
      <c r="IQ717" s="85"/>
      <c r="IR717" s="85"/>
      <c r="IS717" s="85"/>
      <c r="IT717" s="85"/>
      <c r="IU717" s="85"/>
      <c r="IV717" s="85"/>
      <c r="IW717" s="85"/>
      <c r="IX717" s="85"/>
      <c r="IY717" s="85"/>
      <c r="IZ717" s="85"/>
      <c r="JA717" s="85"/>
      <c r="JB717" s="85"/>
      <c r="JC717" s="85"/>
      <c r="JD717" s="85"/>
      <c r="JE717" s="85"/>
      <c r="JF717" s="85"/>
      <c r="JG717" s="85"/>
      <c r="JH717" s="85"/>
      <c r="JI717" s="85"/>
      <c r="JJ717" s="85"/>
      <c r="JK717" s="85"/>
      <c r="JL717" s="85"/>
      <c r="JM717" s="85"/>
      <c r="JN717" s="85"/>
      <c r="JO717" s="85"/>
      <c r="JP717" s="85"/>
      <c r="JQ717" s="85"/>
      <c r="JR717" s="85"/>
      <c r="JS717" s="85"/>
      <c r="JT717" s="85"/>
      <c r="JU717" s="85"/>
      <c r="JV717" s="85"/>
      <c r="JW717" s="85"/>
      <c r="JX717" s="85"/>
      <c r="JY717" s="85"/>
      <c r="JZ717" s="85"/>
      <c r="KA717" s="85"/>
      <c r="KB717" s="85"/>
      <c r="KC717" s="85"/>
    </row>
    <row r="718" spans="1:289" s="87" customFormat="1" ht="15" hidden="1" customHeight="1">
      <c r="A718" s="17"/>
      <c r="B718" s="20"/>
      <c r="C718" s="20"/>
      <c r="D718" s="18"/>
      <c r="E718" s="18"/>
      <c r="F718" s="18"/>
      <c r="G718" s="18"/>
      <c r="H718" s="18"/>
      <c r="I718" s="18"/>
      <c r="J718" s="18"/>
      <c r="K718" s="18"/>
      <c r="L718" s="18"/>
      <c r="M718" s="18"/>
      <c r="N718" s="18"/>
      <c r="O718" s="18"/>
      <c r="P718" s="18"/>
      <c r="Q718" s="18"/>
      <c r="R718" s="18"/>
      <c r="S718" s="18"/>
      <c r="T718" s="18"/>
      <c r="U718" s="18"/>
      <c r="V718" s="18"/>
      <c r="W718" s="20"/>
      <c r="X718" s="20"/>
      <c r="Y718" s="20"/>
      <c r="Z718" s="20"/>
      <c r="AA718" s="20"/>
      <c r="AB718" s="20"/>
      <c r="AC718" s="20"/>
      <c r="AD718" s="18"/>
      <c r="AE718" s="20"/>
      <c r="AF718" s="20"/>
      <c r="AG718" s="20"/>
      <c r="AH718" s="20"/>
      <c r="AI718" s="20"/>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71"/>
      <c r="BO718" s="171"/>
      <c r="BP718" s="171"/>
      <c r="BQ718" s="171"/>
      <c r="BR718" s="161"/>
      <c r="BS718" s="161"/>
      <c r="BT718" s="161"/>
      <c r="BU718" s="161"/>
      <c r="BV718" s="161"/>
      <c r="BW718" s="151"/>
      <c r="BX718" s="151"/>
      <c r="BY718" s="151"/>
      <c r="BZ718" s="151"/>
      <c r="CA718" s="151"/>
      <c r="CB718" s="129"/>
      <c r="CC718" s="129"/>
      <c r="CD718" s="129"/>
      <c r="CE718" s="129"/>
      <c r="CF718" s="129"/>
      <c r="CG718" s="129"/>
      <c r="CH718" s="129"/>
      <c r="CI718" s="129"/>
      <c r="CJ718" s="129"/>
      <c r="CK718" s="129"/>
      <c r="CL718" s="18"/>
      <c r="CM718" s="18"/>
      <c r="CN718" s="18"/>
      <c r="CO718" s="118"/>
      <c r="CP718" s="48"/>
      <c r="CQ718" s="18"/>
      <c r="CR718" s="18"/>
      <c r="CS718" s="18"/>
      <c r="CT718" s="18"/>
      <c r="CU718" s="18"/>
      <c r="CV718" s="18"/>
      <c r="CW718" s="18"/>
      <c r="CX718" s="18"/>
      <c r="CY718" s="34"/>
      <c r="CZ718" s="18"/>
      <c r="DA718" s="18"/>
      <c r="DB718" s="18"/>
      <c r="DC718" s="18"/>
      <c r="DD718" s="18"/>
      <c r="DE718" s="18"/>
      <c r="DF718" s="18"/>
      <c r="DG718" s="18"/>
      <c r="DH718" s="45"/>
      <c r="DI718" s="18"/>
      <c r="DJ718" s="18"/>
      <c r="DK718" s="18"/>
      <c r="DL718" s="18"/>
      <c r="DM718" s="18"/>
      <c r="DN718" s="18"/>
      <c r="DO718" s="18"/>
      <c r="DP718" s="18"/>
      <c r="DQ718" s="45"/>
      <c r="DR718" s="18"/>
      <c r="DS718" s="18"/>
      <c r="DT718" s="18"/>
      <c r="DU718" s="18"/>
      <c r="DV718" s="18"/>
      <c r="DW718" s="18"/>
      <c r="DX718" s="18"/>
      <c r="DY718" s="18"/>
      <c r="DZ718" s="45"/>
      <c r="EA718" s="18"/>
      <c r="EB718" s="18"/>
      <c r="EC718" s="18"/>
      <c r="ED718" s="18"/>
      <c r="EE718" s="18"/>
      <c r="EF718" s="18"/>
      <c r="EG718" s="18"/>
      <c r="EH718" s="18"/>
      <c r="EI718" s="45"/>
      <c r="EJ718" s="18"/>
      <c r="EK718" s="18"/>
      <c r="EL718" s="18"/>
      <c r="EM718" s="18"/>
      <c r="EN718" s="18"/>
      <c r="EO718" s="18"/>
      <c r="EP718" s="18"/>
      <c r="EQ718" s="18"/>
      <c r="ER718" s="45"/>
      <c r="ES718" s="110"/>
      <c r="ET718" s="110"/>
      <c r="EU718" s="110"/>
      <c r="EV718" s="110"/>
      <c r="EW718" s="192"/>
      <c r="EX718" s="192"/>
      <c r="EY718" s="192"/>
      <c r="EZ718" s="192"/>
      <c r="FA718" s="199"/>
      <c r="FB718" s="18"/>
      <c r="FC718" s="18"/>
      <c r="FD718" s="18"/>
      <c r="FE718" s="18"/>
      <c r="FF718" s="18"/>
      <c r="FG718" s="18"/>
      <c r="FH718" s="18"/>
      <c r="FI718" s="18"/>
      <c r="FJ718" s="34"/>
      <c r="FK718" s="18"/>
      <c r="FL718" s="18"/>
      <c r="FM718" s="18"/>
      <c r="FN718" s="18"/>
      <c r="FO718" s="18"/>
      <c r="FP718" s="18"/>
      <c r="FQ718" s="18"/>
      <c r="FR718" s="18"/>
      <c r="FS718" s="45"/>
      <c r="FT718" s="18"/>
      <c r="FU718" s="18"/>
      <c r="FV718" s="18"/>
      <c r="FW718" s="18"/>
      <c r="FX718" s="18"/>
      <c r="FY718" s="18"/>
      <c r="FZ718" s="18"/>
      <c r="GA718" s="18"/>
      <c r="GB718" s="45"/>
      <c r="GC718" s="110"/>
      <c r="GD718" s="110"/>
      <c r="GE718" s="110"/>
      <c r="GF718" s="110"/>
      <c r="GG718" s="110"/>
      <c r="GH718" s="110"/>
      <c r="GI718" s="110"/>
      <c r="GJ718" s="110"/>
      <c r="GK718" s="110"/>
      <c r="GL718" s="110"/>
      <c r="GM718" s="110"/>
      <c r="GN718" s="110"/>
      <c r="GO718" s="110"/>
      <c r="GP718" s="110"/>
      <c r="GQ718" s="110"/>
      <c r="GR718" s="110"/>
      <c r="GS718" s="110"/>
      <c r="GT718" s="110"/>
      <c r="GU718" s="110"/>
      <c r="GV718" s="110"/>
      <c r="GW718" s="110"/>
      <c r="GX718" s="110"/>
      <c r="GY718" s="45"/>
      <c r="GZ718" s="199"/>
      <c r="HA718" s="110"/>
      <c r="HB718" s="110"/>
      <c r="HC718" s="110"/>
      <c r="HD718" s="34">
        <f t="shared" si="789"/>
        <v>0</v>
      </c>
      <c r="HE718" s="25">
        <f t="shared" si="791"/>
        <v>0</v>
      </c>
      <c r="HF718" s="25">
        <f t="shared" si="792"/>
        <v>0</v>
      </c>
      <c r="HG718" s="25"/>
      <c r="HH718" s="18"/>
      <c r="HI718" s="25">
        <f t="shared" si="793"/>
        <v>0</v>
      </c>
      <c r="HJ718" s="25">
        <f t="shared" si="794"/>
        <v>0</v>
      </c>
      <c r="HK718" s="18"/>
      <c r="HL718" s="24" t="str">
        <f t="shared" si="790"/>
        <v>-</v>
      </c>
      <c r="HM718" s="107"/>
      <c r="HN718" s="85"/>
      <c r="HO718" s="204" t="str">
        <f t="shared" si="696"/>
        <v>---/---</v>
      </c>
      <c r="HP718" s="204" t="str">
        <f t="shared" si="697"/>
        <v>---/---</v>
      </c>
      <c r="HQ718" s="182" t="str">
        <f t="shared" si="698"/>
        <v>---/---</v>
      </c>
      <c r="HR718" s="182" t="str">
        <f t="shared" si="699"/>
        <v>---/---</v>
      </c>
      <c r="HS718" s="182" t="b">
        <f t="shared" si="700"/>
        <v>0</v>
      </c>
      <c r="HT718" s="182" t="str">
        <f t="shared" si="701"/>
        <v>---/---</v>
      </c>
      <c r="HU718" s="182" t="str">
        <f t="shared" si="702"/>
        <v>---/---</v>
      </c>
      <c r="HV718" s="191" t="str">
        <f t="shared" si="703"/>
        <v>---/---</v>
      </c>
      <c r="HW718" s="184" t="str">
        <f t="shared" si="704"/>
        <v>---/---</v>
      </c>
      <c r="HX718" s="191" t="str">
        <f t="shared" si="705"/>
        <v>---/---</v>
      </c>
      <c r="HY718" s="183"/>
      <c r="HZ718" s="182" t="str">
        <f t="shared" si="706"/>
        <v>---/---</v>
      </c>
      <c r="IA718" s="182" t="str">
        <f t="shared" si="707"/>
        <v>---/---</v>
      </c>
      <c r="IB718" s="182" t="str">
        <f t="shared" si="708"/>
        <v>---/---</v>
      </c>
      <c r="IC718" s="182" t="str">
        <f t="shared" si="709"/>
        <v>---/---</v>
      </c>
      <c r="ID718" s="182" t="str">
        <f t="shared" si="710"/>
        <v>---/---</v>
      </c>
      <c r="IE718" s="185" t="str">
        <f t="shared" si="711"/>
        <v>---/---</v>
      </c>
      <c r="IF718" s="135" t="s">
        <v>717</v>
      </c>
      <c r="IG718" s="181">
        <v>1</v>
      </c>
      <c r="IH718" s="85"/>
      <c r="II718" s="85"/>
      <c r="IJ718" s="85"/>
      <c r="IK718" s="85"/>
      <c r="IL718" s="85"/>
      <c r="IM718" s="85"/>
      <c r="IN718" s="85"/>
      <c r="IO718" s="85"/>
      <c r="IP718" s="85"/>
      <c r="IQ718" s="85"/>
      <c r="IR718" s="85"/>
      <c r="IS718" s="85"/>
      <c r="IT718" s="85"/>
      <c r="IU718" s="85"/>
      <c r="IV718" s="85"/>
      <c r="IW718" s="85"/>
      <c r="IX718" s="85"/>
      <c r="IY718" s="85"/>
      <c r="IZ718" s="85"/>
      <c r="JA718" s="85"/>
      <c r="JB718" s="85"/>
      <c r="JC718" s="85"/>
      <c r="JD718" s="85"/>
      <c r="JE718" s="85"/>
      <c r="JF718" s="85"/>
      <c r="JG718" s="85"/>
      <c r="JH718" s="85"/>
      <c r="JI718" s="85"/>
      <c r="JJ718" s="85"/>
      <c r="JK718" s="85"/>
      <c r="JL718" s="85"/>
      <c r="JM718" s="85"/>
      <c r="JN718" s="85"/>
      <c r="JO718" s="85"/>
      <c r="JP718" s="85"/>
      <c r="JQ718" s="85"/>
      <c r="JR718" s="85"/>
      <c r="JS718" s="85"/>
      <c r="JT718" s="85"/>
      <c r="JU718" s="85"/>
      <c r="JV718" s="85"/>
      <c r="JW718" s="85"/>
      <c r="JX718" s="85"/>
      <c r="JY718" s="85"/>
      <c r="JZ718" s="85"/>
      <c r="KA718" s="85"/>
      <c r="KB718" s="85"/>
      <c r="KC718" s="85"/>
    </row>
    <row r="719" spans="1:289" s="57" customFormat="1" ht="28.5" hidden="1" customHeight="1">
      <c r="A719" s="6"/>
      <c r="B719" s="19" t="s">
        <v>156</v>
      </c>
      <c r="C719" s="19" t="s">
        <v>157</v>
      </c>
      <c r="D719" s="5"/>
      <c r="E719" s="5"/>
      <c r="F719" s="5"/>
      <c r="G719" s="5"/>
      <c r="H719" s="5" t="s">
        <v>727</v>
      </c>
      <c r="I719" s="5" t="s">
        <v>736</v>
      </c>
      <c r="J719" s="5"/>
      <c r="K719" s="5"/>
      <c r="L719" s="5"/>
      <c r="M719" s="5"/>
      <c r="N719" s="5"/>
      <c r="O719" s="5"/>
      <c r="P719" s="5"/>
      <c r="Q719" s="5"/>
      <c r="R719" s="5" t="s">
        <v>206</v>
      </c>
      <c r="S719" s="5" t="s">
        <v>360</v>
      </c>
      <c r="T719" s="5" t="s">
        <v>361</v>
      </c>
      <c r="U719" s="5" t="s">
        <v>158</v>
      </c>
      <c r="V719" s="5"/>
      <c r="W719" s="19"/>
      <c r="X719" s="19"/>
      <c r="Y719" s="19"/>
      <c r="Z719" s="19"/>
      <c r="AA719" s="19"/>
      <c r="AB719" s="19"/>
      <c r="AC719" s="19"/>
      <c r="AD719" s="5"/>
      <c r="AE719" s="19">
        <v>4</v>
      </c>
      <c r="AF719" s="19">
        <v>0</v>
      </c>
      <c r="AG719" s="19" t="s">
        <v>165</v>
      </c>
      <c r="AH719" s="19" t="s">
        <v>156</v>
      </c>
      <c r="AI719" s="19" t="s">
        <v>188</v>
      </c>
      <c r="AJ719" s="5"/>
      <c r="AK719" s="5"/>
      <c r="AL719" s="5" t="s">
        <v>120</v>
      </c>
      <c r="AM719" s="5"/>
      <c r="AN719" s="5" t="s">
        <v>178</v>
      </c>
      <c r="AO719" s="5" t="str">
        <f t="shared" ref="AO719:AO724" si="795">CONCATENATE("0055-",B719,"-",C719,"-","4",".",AE719,".",AF719,".",AG719,".",AH719,"-",AL719,".",AN719,"-",AI719)</f>
        <v>0055-CPC-GA1-4.4.0.00.CPC-ATH1.RU-0001</v>
      </c>
      <c r="AP719" s="5" t="str">
        <f t="shared" ref="AP719:AP724" si="796">CONCATENATE("0055-",B719,"-",C719,"-","4",".",AE719,".",AF719,".",AG719,".",AH719,"-",AL719,"-",AN719,"-",AI719,"_",BD719,"_",U719)</f>
        <v>0055-CPC-GA1-4.4.0.00.CPC-ATH1-RU-0001_A1_ER</v>
      </c>
      <c r="AQ719" s="13" t="s">
        <v>259</v>
      </c>
      <c r="AR719" s="13" t="s">
        <v>265</v>
      </c>
      <c r="AS719" s="13"/>
      <c r="AT719" s="13"/>
      <c r="AU719" s="13"/>
      <c r="AV719" s="13"/>
      <c r="AW719" s="13" t="s">
        <v>259</v>
      </c>
      <c r="AX719" s="13" t="s">
        <v>265</v>
      </c>
      <c r="AY719" s="5"/>
      <c r="AZ719" s="5" t="s">
        <v>490</v>
      </c>
      <c r="BA719" s="5" t="s">
        <v>489</v>
      </c>
      <c r="BB719" s="5" t="str">
        <f t="shared" ref="BB719:BB724" si="797">IF(FW719&gt;0,"02",IF(FN719&gt;0,"01",IF(FE719&gt;0,"00",IF(EM719&gt;0,"G1",IF(ED719&gt;0,"F1",IF(DU719&gt;0,"E1",IF(DL719&gt;0,"D1",IF(DC719&gt;0,"C1",IF(CT719&gt;0,"B1",IF(BM719&gt;0,"A1","-"))))))))))</f>
        <v>A1</v>
      </c>
      <c r="BC719" s="167" t="str">
        <f t="shared" ref="BC719:BC724" si="798">IF(OR(BB719="A1",BB719="B1",BB719="C1",BB719="D1",BB719="E1",BB719="F1",BB719="G1",BB719="H1"),"IFR",IF(OR(BB719="00",BB719="01",BB719="02",BB719="03",BB719="04",BB719="05"),"IFU","-"))</f>
        <v>IFR</v>
      </c>
      <c r="BD719" s="5" t="str">
        <f t="shared" ref="BD719:BD724" si="799">BB719</f>
        <v>A1</v>
      </c>
      <c r="BE719" s="5"/>
      <c r="BF719" s="5"/>
      <c r="BG719" s="12"/>
      <c r="BH719" s="5"/>
      <c r="BI719" s="5"/>
      <c r="BJ719" s="54">
        <f t="shared" ref="BJ719:BJ724" si="800">FB719-(28+15)</f>
        <v>44256</v>
      </c>
      <c r="BK719" s="54">
        <f t="shared" ref="BK719:BK724" ca="1" si="801">IF(BM719&gt;0,BL719,IF(BJ719&lt;TODAY(),WORKDAY(TODAY(),10),BJ719))</f>
        <v>44268</v>
      </c>
      <c r="BL719" s="193">
        <v>44268</v>
      </c>
      <c r="BM719" s="167" t="s">
        <v>796</v>
      </c>
      <c r="BN719" s="167"/>
      <c r="BO719" s="167"/>
      <c r="BP719" s="167"/>
      <c r="BQ719" s="167"/>
      <c r="BR719" s="157"/>
      <c r="BS719" s="157"/>
      <c r="BT719" s="157"/>
      <c r="BU719" s="157"/>
      <c r="BV719" s="157"/>
      <c r="BW719" s="147"/>
      <c r="BX719" s="147"/>
      <c r="BY719" s="147"/>
      <c r="BZ719" s="147"/>
      <c r="CA719" s="147"/>
      <c r="CB719" s="125"/>
      <c r="CC719" s="125"/>
      <c r="CD719" s="125"/>
      <c r="CE719" s="125"/>
      <c r="CF719" s="125"/>
      <c r="CG719" s="125"/>
      <c r="CH719" s="125"/>
      <c r="CI719" s="125"/>
      <c r="CJ719" s="125"/>
      <c r="CK719" s="125"/>
      <c r="CL719" s="24">
        <f t="shared" ref="CL719:CL724" si="802">WORKDAY(BJ719,20)</f>
        <v>44284</v>
      </c>
      <c r="CM719" s="24">
        <f t="shared" ref="CM719:CM724" ca="1" si="803">IF(BM719&gt;0,WORKDAY(BK719,10),"-")</f>
        <v>44281</v>
      </c>
      <c r="CN719" s="54"/>
      <c r="CO719" s="117"/>
      <c r="CP719" s="34"/>
      <c r="CQ719" s="24">
        <f t="shared" ref="CQ719:CQ724" si="804">WORKDAY(CL719,10)</f>
        <v>44298</v>
      </c>
      <c r="CR719" s="24" t="str">
        <f t="shared" ref="CR719:CR724" si="805">IF(CO719&gt;0,WORKDAY(CM719,10),"-")</f>
        <v>-</v>
      </c>
      <c r="CS719" s="54"/>
      <c r="CT719" s="5"/>
      <c r="CU719" s="24" t="str">
        <f t="shared" ref="CU719:CU724" si="806">IF(CT719&gt;0,WORKDAY(CQ719,10),"-")</f>
        <v>-</v>
      </c>
      <c r="CV719" s="24" t="str">
        <f t="shared" ref="CV719:CV724" si="807">IF(CT719&gt;0,WORKDAY(CR719,10),"-")</f>
        <v>-</v>
      </c>
      <c r="CW719" s="54"/>
      <c r="CX719" s="5"/>
      <c r="CY719" s="34"/>
      <c r="CZ719" s="24" t="str">
        <f t="shared" ref="CZ719:CZ724" si="808">IF(CX719&gt;0,WORKDAY(CU719,10),"-")</f>
        <v>-</v>
      </c>
      <c r="DA719" s="24" t="str">
        <f t="shared" ref="DA719:DA724" si="809">IF(CX719&gt;0,WORKDAY(CV719,10),"-")</f>
        <v>-</v>
      </c>
      <c r="DB719" s="24"/>
      <c r="DC719" s="5"/>
      <c r="DD719" s="24" t="str">
        <f t="shared" ref="DD719:DD724" si="810">IF(DC719&gt;0,WORKDAY(CZ719,10),"-")</f>
        <v>-</v>
      </c>
      <c r="DE719" s="24" t="str">
        <f t="shared" ref="DE719:DE724" si="811">IF(DC719&gt;0,WORKDAY(DA719,10),"-")</f>
        <v>-</v>
      </c>
      <c r="DF719" s="5"/>
      <c r="DG719" s="5"/>
      <c r="DH719" s="54"/>
      <c r="DI719" s="24" t="str">
        <f t="shared" ref="DI719:DI724" si="812">IF(DG719&gt;0,WORKDAY(DD719,10),"-")</f>
        <v>-</v>
      </c>
      <c r="DJ719" s="24" t="str">
        <f t="shared" ref="DJ719:DJ724" si="813">IF(DG719&gt;0,WORKDAY(DE719,10),"-")</f>
        <v>-</v>
      </c>
      <c r="DK719" s="24"/>
      <c r="DL719" s="5"/>
      <c r="DM719" s="24" t="str">
        <f t="shared" ref="DM719:DM724" si="814">IF(DL719&gt;0,WORKDAY(DI719,10),"-")</f>
        <v>-</v>
      </c>
      <c r="DN719" s="24" t="str">
        <f t="shared" ref="DN719:DN724" si="815">IF(DL719&gt;0,WORKDAY(DJ719,10),"-")</f>
        <v>-</v>
      </c>
      <c r="DO719" s="5"/>
      <c r="DP719" s="5"/>
      <c r="DQ719" s="54"/>
      <c r="DR719" s="24" t="str">
        <f t="shared" ref="DR719:DR724" si="816">IF(DP719&gt;0,WORKDAY(DM719,10),"-")</f>
        <v>-</v>
      </c>
      <c r="DS719" s="24" t="str">
        <f t="shared" ref="DS719:DS724" si="817">IF(DP719&gt;0,WORKDAY(DN719,10),"-")</f>
        <v>-</v>
      </c>
      <c r="DT719" s="24"/>
      <c r="DU719" s="5"/>
      <c r="DV719" s="24" t="str">
        <f t="shared" ref="DV719:DV724" si="818">IF(DU719&gt;0,WORKDAY(DR719,10),"-")</f>
        <v>-</v>
      </c>
      <c r="DW719" s="24" t="str">
        <f t="shared" ref="DW719:DW724" si="819">IF(DU719&gt;0,WORKDAY(DS719,10),"-")</f>
        <v>-</v>
      </c>
      <c r="DX719" s="5"/>
      <c r="DY719" s="5"/>
      <c r="DZ719" s="54"/>
      <c r="EA719" s="24" t="str">
        <f t="shared" ref="EA719:EA724" si="820">IF(DY719&gt;0,WORKDAY(DV719,10),"-")</f>
        <v>-</v>
      </c>
      <c r="EB719" s="24" t="str">
        <f t="shared" ref="EB719:EB724" si="821">IF(DY719&gt;0,WORKDAY(DW719,10),"-")</f>
        <v>-</v>
      </c>
      <c r="EC719" s="24"/>
      <c r="ED719" s="5"/>
      <c r="EE719" s="24" t="str">
        <f t="shared" ref="EE719:EE724" si="822">IF(ED719&gt;0,WORKDAY(EA719,10),"-")</f>
        <v>-</v>
      </c>
      <c r="EF719" s="24" t="str">
        <f t="shared" ref="EF719:EF724" si="823">IF(ED719&gt;0,WORKDAY(EB719,10),"-")</f>
        <v>-</v>
      </c>
      <c r="EG719" s="5"/>
      <c r="EH719" s="5"/>
      <c r="EI719" s="54"/>
      <c r="EJ719" s="24" t="str">
        <f t="shared" ref="EJ719:EJ724" si="824">IF(EH719&gt;0,WORKDAY(EE719,10),"-")</f>
        <v>-</v>
      </c>
      <c r="EK719" s="24" t="str">
        <f t="shared" ref="EK719:EK724" si="825">IF(EH719&gt;0,WORKDAY(EF719,10),"-")</f>
        <v>-</v>
      </c>
      <c r="EL719" s="24"/>
      <c r="EM719" s="5"/>
      <c r="EN719" s="24" t="str">
        <f t="shared" ref="EN719:EN724" si="826">IF(EM719&gt;0,WORKDAY(EJ719,10),"-")</f>
        <v>-</v>
      </c>
      <c r="EO719" s="24" t="str">
        <f t="shared" ref="EO719:EO724" si="827">IF(EM719&gt;0,WORKDAY(EK719,10),"-")</f>
        <v>-</v>
      </c>
      <c r="EP719" s="5"/>
      <c r="EQ719" s="5"/>
      <c r="ER719" s="54"/>
      <c r="ES719" s="54"/>
      <c r="ET719" s="54"/>
      <c r="EU719" s="54"/>
      <c r="EV719" s="54"/>
      <c r="EW719" s="24"/>
      <c r="EX719" s="24"/>
      <c r="EY719" s="167"/>
      <c r="EZ719" s="167"/>
      <c r="FA719" s="193"/>
      <c r="FB719" s="24">
        <v>44299</v>
      </c>
      <c r="FC719" s="24">
        <f t="shared" ref="FC719:FC724" ca="1" si="828">IF(BK719&gt;0,IF(DC719&gt;0,WORKDAY(DB719,20),IF(CT719&gt;0,WORKDAY(CS719,30),IF(CO719&gt;0,WORKDAY(CN719,40),FB719))),"-")</f>
        <v>44299</v>
      </c>
      <c r="FD719" s="24"/>
      <c r="FE719" s="5"/>
      <c r="FF719" s="24" t="str">
        <f t="shared" ref="FF719:FF724" si="829">IF(FE719&gt;0,WORKDAY(FB719,10),"-")</f>
        <v>-</v>
      </c>
      <c r="FG719" s="24" t="str">
        <f t="shared" ref="FG719:FG724" si="830">IF(FE719&gt;0,WORKDAY(FC719,10),"-")</f>
        <v>-</v>
      </c>
      <c r="FH719" s="5"/>
      <c r="FI719" s="5"/>
      <c r="FJ719" s="34"/>
      <c r="FK719" s="24"/>
      <c r="FL719" s="24">
        <f t="shared" ref="FL719:FL724" si="831">FK719</f>
        <v>0</v>
      </c>
      <c r="FM719" s="5"/>
      <c r="FN719" s="5"/>
      <c r="FO719" s="24" t="str">
        <f t="shared" ref="FO719:FO724" si="832">IF(FN719&gt;0,WORKDAY(FK719,10),"-")</f>
        <v>-</v>
      </c>
      <c r="FP719" s="24" t="str">
        <f t="shared" ref="FP719:FP724" si="833">IF(FN719&gt;0,WORKDAY(FL719,10),"-")</f>
        <v>-</v>
      </c>
      <c r="FQ719" s="5"/>
      <c r="FR719" s="5"/>
      <c r="FS719" s="54"/>
      <c r="FT719" s="24"/>
      <c r="FU719" s="24">
        <f t="shared" ref="FU719:FU724" si="834">FT719</f>
        <v>0</v>
      </c>
      <c r="FV719" s="5"/>
      <c r="FW719" s="5"/>
      <c r="FX719" s="24" t="str">
        <f t="shared" ref="FX719:FX724" si="835">IF(FW719&gt;0,WORKDAY(FT719,10),"-")</f>
        <v>-</v>
      </c>
      <c r="FY719" s="24" t="str">
        <f t="shared" ref="FY719:FY724" si="836">IF(FW719&gt;0,WORKDAY(FU719,10),"-")</f>
        <v>-</v>
      </c>
      <c r="FZ719" s="5"/>
      <c r="GA719" s="5"/>
      <c r="GB719" s="54"/>
      <c r="GC719" s="54"/>
      <c r="GD719" s="54"/>
      <c r="GE719" s="54"/>
      <c r="GF719" s="54"/>
      <c r="GG719" s="54"/>
      <c r="GH719" s="54"/>
      <c r="GI719" s="54"/>
      <c r="GJ719" s="54"/>
      <c r="GK719" s="54"/>
      <c r="GL719" s="54"/>
      <c r="GM719" s="54"/>
      <c r="GN719" s="54"/>
      <c r="GO719" s="54"/>
      <c r="GP719" s="54"/>
      <c r="GQ719" s="54"/>
      <c r="GR719" s="54"/>
      <c r="GS719" s="54"/>
      <c r="GT719" s="54"/>
      <c r="GU719" s="54"/>
      <c r="GV719" s="54"/>
      <c r="GW719" s="54"/>
      <c r="GX719" s="54"/>
      <c r="GY719" s="54"/>
      <c r="GZ719" s="193"/>
      <c r="HA719" s="54"/>
      <c r="HB719" s="54"/>
      <c r="HC719" s="54"/>
      <c r="HD719" s="34">
        <f t="shared" ca="1" si="789"/>
        <v>1</v>
      </c>
      <c r="HE719" s="25">
        <f t="shared" ca="1" si="791"/>
        <v>6.8389057750759875E-4</v>
      </c>
      <c r="HF719" s="25">
        <f t="shared" ca="1" si="792"/>
        <v>1.5197568389057751E-3</v>
      </c>
      <c r="HG719" s="25"/>
      <c r="HH719" s="25"/>
      <c r="HI719" s="25">
        <f t="shared" ca="1" si="793"/>
        <v>3.0821917808219177E-3</v>
      </c>
      <c r="HJ719" s="25">
        <f t="shared" ca="1" si="794"/>
        <v>6.8493150684931503E-3</v>
      </c>
      <c r="HK719" s="5"/>
      <c r="HL719" s="24">
        <f t="shared" ca="1" si="790"/>
        <v>44268</v>
      </c>
      <c r="HM719" s="107" t="s">
        <v>667</v>
      </c>
      <c r="HN719" s="85"/>
      <c r="HO719" s="204" t="str">
        <f t="shared" si="696"/>
        <v>ожидание A1</v>
      </c>
      <c r="HP719" s="204" t="str">
        <f t="shared" si="697"/>
        <v>не выгружено 00</v>
      </c>
      <c r="HQ719" s="182" t="str">
        <f t="shared" si="698"/>
        <v>выгружено A1</v>
      </c>
      <c r="HR719" s="182" t="str">
        <f t="shared" si="699"/>
        <v>ожидание A1</v>
      </c>
      <c r="HS719" s="182" t="b">
        <f t="shared" si="700"/>
        <v>0</v>
      </c>
      <c r="HT719" s="182" t="str">
        <f t="shared" si="701"/>
        <v>ожидание замечаний</v>
      </c>
      <c r="HU719" s="182" t="str">
        <f t="shared" si="702"/>
        <v>0055-P2-GA1-CPC-TRM-00674</v>
      </c>
      <c r="HV719" s="191">
        <f t="shared" si="703"/>
        <v>44268</v>
      </c>
      <c r="HW719" s="184" t="str">
        <f t="shared" si="704"/>
        <v>ожидание A1</v>
      </c>
      <c r="HX719" s="191" t="str">
        <f t="shared" si="705"/>
        <v>ожидание A1</v>
      </c>
      <c r="HY719" s="183"/>
      <c r="HZ719" s="182" t="str">
        <f t="shared" si="706"/>
        <v>выгружено</v>
      </c>
      <c r="IA719" s="182" t="str">
        <f t="shared" si="707"/>
        <v>A1</v>
      </c>
      <c r="IB719" s="182" t="str">
        <f t="shared" si="708"/>
        <v>ожидание замечаний к ревизии</v>
      </c>
      <c r="IC719" s="182" t="str">
        <f t="shared" si="709"/>
        <v>A1</v>
      </c>
      <c r="ID719" s="182" t="str">
        <f t="shared" si="710"/>
        <v>A1</v>
      </c>
      <c r="IE719" s="185" t="str">
        <f t="shared" si="711"/>
        <v>1</v>
      </c>
      <c r="IF719" s="135" t="s">
        <v>705</v>
      </c>
      <c r="IG719" s="181">
        <v>1</v>
      </c>
      <c r="IH719" s="85"/>
      <c r="II719" s="85"/>
      <c r="IJ719" s="85"/>
      <c r="IK719" s="85"/>
      <c r="IL719" s="85"/>
      <c r="IM719" s="85"/>
      <c r="IN719" s="85"/>
      <c r="IO719" s="85"/>
      <c r="IP719" s="85"/>
      <c r="IQ719" s="85"/>
      <c r="IR719" s="85"/>
      <c r="IS719" s="85"/>
      <c r="IT719" s="85"/>
      <c r="IU719" s="85"/>
      <c r="IV719" s="85"/>
      <c r="IW719" s="85"/>
      <c r="IX719" s="85"/>
      <c r="IY719" s="85"/>
      <c r="IZ719" s="85"/>
      <c r="JA719" s="85"/>
      <c r="JB719" s="85"/>
      <c r="JC719" s="85"/>
      <c r="JD719" s="85"/>
      <c r="JE719" s="85"/>
      <c r="JF719" s="85"/>
      <c r="JG719" s="85"/>
      <c r="JH719" s="85"/>
      <c r="JI719" s="85"/>
      <c r="JJ719" s="85"/>
      <c r="JK719" s="85"/>
      <c r="JL719" s="85"/>
      <c r="JM719" s="85"/>
      <c r="JN719" s="85"/>
      <c r="JO719" s="85"/>
      <c r="JP719" s="85"/>
      <c r="JQ719" s="85"/>
      <c r="JR719" s="85"/>
      <c r="JS719" s="85"/>
      <c r="JT719" s="85"/>
      <c r="JU719" s="85"/>
      <c r="JV719" s="85"/>
      <c r="JW719" s="85"/>
      <c r="JX719" s="85"/>
      <c r="JY719" s="85"/>
      <c r="JZ719" s="85"/>
      <c r="KA719" s="85"/>
      <c r="KB719" s="85"/>
      <c r="KC719" s="85"/>
    </row>
    <row r="720" spans="1:289" s="57" customFormat="1" ht="42.75" hidden="1" customHeight="1">
      <c r="A720" s="6"/>
      <c r="B720" s="19" t="s">
        <v>156</v>
      </c>
      <c r="C720" s="19" t="s">
        <v>157</v>
      </c>
      <c r="D720" s="5"/>
      <c r="E720" s="5"/>
      <c r="F720" s="5"/>
      <c r="G720" s="5"/>
      <c r="H720" s="5" t="s">
        <v>727</v>
      </c>
      <c r="I720" s="5" t="s">
        <v>736</v>
      </c>
      <c r="J720" s="5"/>
      <c r="K720" s="5"/>
      <c r="L720" s="5"/>
      <c r="M720" s="5"/>
      <c r="N720" s="5"/>
      <c r="O720" s="5"/>
      <c r="P720" s="5"/>
      <c r="Q720" s="5"/>
      <c r="R720" s="5" t="s">
        <v>209</v>
      </c>
      <c r="S720" s="5" t="s">
        <v>362</v>
      </c>
      <c r="T720" s="5" t="s">
        <v>370</v>
      </c>
      <c r="U720" s="5" t="s">
        <v>158</v>
      </c>
      <c r="V720" s="5"/>
      <c r="W720" s="19"/>
      <c r="X720" s="19"/>
      <c r="Y720" s="19"/>
      <c r="Z720" s="19"/>
      <c r="AA720" s="19"/>
      <c r="AB720" s="19"/>
      <c r="AC720" s="19"/>
      <c r="AD720" s="5"/>
      <c r="AE720" s="19">
        <v>4</v>
      </c>
      <c r="AF720" s="19">
        <v>0</v>
      </c>
      <c r="AG720" s="19" t="s">
        <v>165</v>
      </c>
      <c r="AH720" s="19" t="s">
        <v>156</v>
      </c>
      <c r="AI720" s="19" t="s">
        <v>188</v>
      </c>
      <c r="AJ720" s="5"/>
      <c r="AK720" s="5"/>
      <c r="AL720" s="5" t="s">
        <v>121</v>
      </c>
      <c r="AM720" s="5"/>
      <c r="AN720" s="5" t="s">
        <v>178</v>
      </c>
      <c r="AO720" s="5" t="str">
        <f t="shared" si="795"/>
        <v>0055-CPC-GA1-4.4.0.00.CPC-ATH2.RU-0001</v>
      </c>
      <c r="AP720" s="5" t="str">
        <f t="shared" si="796"/>
        <v>0055-CPC-GA1-4.4.0.00.CPC-ATH2-RU-0001_-_ER</v>
      </c>
      <c r="AQ720" s="13" t="s">
        <v>260</v>
      </c>
      <c r="AR720" s="13" t="s">
        <v>266</v>
      </c>
      <c r="AS720" s="13"/>
      <c r="AT720" s="13"/>
      <c r="AU720" s="13"/>
      <c r="AV720" s="13"/>
      <c r="AW720" s="13" t="s">
        <v>260</v>
      </c>
      <c r="AX720" s="13" t="s">
        <v>266</v>
      </c>
      <c r="AY720" s="5"/>
      <c r="AZ720" s="5" t="s">
        <v>490</v>
      </c>
      <c r="BA720" s="5" t="s">
        <v>489</v>
      </c>
      <c r="BB720" s="5" t="str">
        <f t="shared" si="797"/>
        <v>-</v>
      </c>
      <c r="BC720" s="167" t="str">
        <f t="shared" si="798"/>
        <v>-</v>
      </c>
      <c r="BD720" s="5" t="str">
        <f t="shared" si="799"/>
        <v>-</v>
      </c>
      <c r="BE720" s="5"/>
      <c r="BF720" s="5"/>
      <c r="BG720" s="12"/>
      <c r="BH720" s="5"/>
      <c r="BI720" s="5"/>
      <c r="BJ720" s="54">
        <f t="shared" si="800"/>
        <v>44256</v>
      </c>
      <c r="BK720" s="54">
        <f t="shared" ca="1" si="801"/>
        <v>44294</v>
      </c>
      <c r="BL720" s="54"/>
      <c r="BM720" s="5"/>
      <c r="BN720" s="167"/>
      <c r="BO720" s="167"/>
      <c r="BP720" s="167"/>
      <c r="BQ720" s="167"/>
      <c r="BR720" s="157"/>
      <c r="BS720" s="157"/>
      <c r="BT720" s="157"/>
      <c r="BU720" s="157"/>
      <c r="BV720" s="157"/>
      <c r="BW720" s="147"/>
      <c r="BX720" s="147"/>
      <c r="BY720" s="147"/>
      <c r="BZ720" s="147"/>
      <c r="CA720" s="147"/>
      <c r="CB720" s="125"/>
      <c r="CC720" s="125"/>
      <c r="CD720" s="125"/>
      <c r="CE720" s="125"/>
      <c r="CF720" s="125"/>
      <c r="CG720" s="125"/>
      <c r="CH720" s="125"/>
      <c r="CI720" s="125"/>
      <c r="CJ720" s="125"/>
      <c r="CK720" s="125"/>
      <c r="CL720" s="24">
        <f t="shared" si="802"/>
        <v>44284</v>
      </c>
      <c r="CM720" s="24" t="str">
        <f t="shared" si="803"/>
        <v>-</v>
      </c>
      <c r="CN720" s="54"/>
      <c r="CO720" s="117"/>
      <c r="CP720" s="34"/>
      <c r="CQ720" s="24">
        <f t="shared" si="804"/>
        <v>44298</v>
      </c>
      <c r="CR720" s="24" t="str">
        <f t="shared" si="805"/>
        <v>-</v>
      </c>
      <c r="CS720" s="54"/>
      <c r="CT720" s="5"/>
      <c r="CU720" s="24" t="str">
        <f t="shared" si="806"/>
        <v>-</v>
      </c>
      <c r="CV720" s="24" t="str">
        <f t="shared" si="807"/>
        <v>-</v>
      </c>
      <c r="CW720" s="54"/>
      <c r="CX720" s="5"/>
      <c r="CY720" s="34"/>
      <c r="CZ720" s="24" t="str">
        <f t="shared" si="808"/>
        <v>-</v>
      </c>
      <c r="DA720" s="24" t="str">
        <f t="shared" si="809"/>
        <v>-</v>
      </c>
      <c r="DB720" s="24"/>
      <c r="DC720" s="5"/>
      <c r="DD720" s="24" t="str">
        <f t="shared" si="810"/>
        <v>-</v>
      </c>
      <c r="DE720" s="24" t="str">
        <f t="shared" si="811"/>
        <v>-</v>
      </c>
      <c r="DF720" s="5"/>
      <c r="DG720" s="5"/>
      <c r="DH720" s="54"/>
      <c r="DI720" s="24" t="str">
        <f t="shared" si="812"/>
        <v>-</v>
      </c>
      <c r="DJ720" s="24" t="str">
        <f t="shared" si="813"/>
        <v>-</v>
      </c>
      <c r="DK720" s="24"/>
      <c r="DL720" s="5"/>
      <c r="DM720" s="24" t="str">
        <f t="shared" si="814"/>
        <v>-</v>
      </c>
      <c r="DN720" s="24" t="str">
        <f t="shared" si="815"/>
        <v>-</v>
      </c>
      <c r="DO720" s="5"/>
      <c r="DP720" s="5"/>
      <c r="DQ720" s="54"/>
      <c r="DR720" s="24" t="str">
        <f t="shared" si="816"/>
        <v>-</v>
      </c>
      <c r="DS720" s="24" t="str">
        <f t="shared" si="817"/>
        <v>-</v>
      </c>
      <c r="DT720" s="24"/>
      <c r="DU720" s="5"/>
      <c r="DV720" s="24" t="str">
        <f t="shared" si="818"/>
        <v>-</v>
      </c>
      <c r="DW720" s="24" t="str">
        <f t="shared" si="819"/>
        <v>-</v>
      </c>
      <c r="DX720" s="5"/>
      <c r="DY720" s="5"/>
      <c r="DZ720" s="54"/>
      <c r="EA720" s="24" t="str">
        <f t="shared" si="820"/>
        <v>-</v>
      </c>
      <c r="EB720" s="24" t="str">
        <f t="shared" si="821"/>
        <v>-</v>
      </c>
      <c r="EC720" s="24"/>
      <c r="ED720" s="5"/>
      <c r="EE720" s="24" t="str">
        <f t="shared" si="822"/>
        <v>-</v>
      </c>
      <c r="EF720" s="24" t="str">
        <f t="shared" si="823"/>
        <v>-</v>
      </c>
      <c r="EG720" s="5"/>
      <c r="EH720" s="5"/>
      <c r="EI720" s="54"/>
      <c r="EJ720" s="24" t="str">
        <f t="shared" si="824"/>
        <v>-</v>
      </c>
      <c r="EK720" s="24" t="str">
        <f t="shared" si="825"/>
        <v>-</v>
      </c>
      <c r="EL720" s="24"/>
      <c r="EM720" s="5"/>
      <c r="EN720" s="24" t="str">
        <f t="shared" si="826"/>
        <v>-</v>
      </c>
      <c r="EO720" s="24" t="str">
        <f t="shared" si="827"/>
        <v>-</v>
      </c>
      <c r="EP720" s="5"/>
      <c r="EQ720" s="5"/>
      <c r="ER720" s="54"/>
      <c r="ES720" s="54"/>
      <c r="ET720" s="54"/>
      <c r="EU720" s="54"/>
      <c r="EV720" s="54"/>
      <c r="EW720" s="24"/>
      <c r="EX720" s="24"/>
      <c r="EY720" s="167"/>
      <c r="EZ720" s="167"/>
      <c r="FA720" s="193"/>
      <c r="FB720" s="24">
        <v>44299</v>
      </c>
      <c r="FC720" s="24">
        <f t="shared" ca="1" si="828"/>
        <v>44299</v>
      </c>
      <c r="FD720" s="24"/>
      <c r="FE720" s="5"/>
      <c r="FF720" s="24" t="str">
        <f t="shared" si="829"/>
        <v>-</v>
      </c>
      <c r="FG720" s="24" t="str">
        <f t="shared" si="830"/>
        <v>-</v>
      </c>
      <c r="FH720" s="5"/>
      <c r="FI720" s="5"/>
      <c r="FJ720" s="34"/>
      <c r="FK720" s="24"/>
      <c r="FL720" s="24">
        <f t="shared" si="831"/>
        <v>0</v>
      </c>
      <c r="FM720" s="5"/>
      <c r="FN720" s="5"/>
      <c r="FO720" s="24" t="str">
        <f t="shared" si="832"/>
        <v>-</v>
      </c>
      <c r="FP720" s="24" t="str">
        <f t="shared" si="833"/>
        <v>-</v>
      </c>
      <c r="FQ720" s="5"/>
      <c r="FR720" s="5"/>
      <c r="FS720" s="54"/>
      <c r="FT720" s="24"/>
      <c r="FU720" s="24">
        <f t="shared" si="834"/>
        <v>0</v>
      </c>
      <c r="FV720" s="5"/>
      <c r="FW720" s="5"/>
      <c r="FX720" s="24" t="str">
        <f t="shared" si="835"/>
        <v>-</v>
      </c>
      <c r="FY720" s="24" t="str">
        <f t="shared" si="836"/>
        <v>-</v>
      </c>
      <c r="FZ720" s="5"/>
      <c r="GA720" s="5"/>
      <c r="GB720" s="54"/>
      <c r="GC720" s="54"/>
      <c r="GD720" s="54"/>
      <c r="GE720" s="54"/>
      <c r="GF720" s="54"/>
      <c r="GG720" s="54"/>
      <c r="GH720" s="54"/>
      <c r="GI720" s="54"/>
      <c r="GJ720" s="54"/>
      <c r="GK720" s="54"/>
      <c r="GL720" s="54"/>
      <c r="GM720" s="54"/>
      <c r="GN720" s="54"/>
      <c r="GO720" s="54"/>
      <c r="GP720" s="54"/>
      <c r="GQ720" s="54"/>
      <c r="GR720" s="54"/>
      <c r="GS720" s="54"/>
      <c r="GT720" s="54"/>
      <c r="GU720" s="54"/>
      <c r="GV720" s="54"/>
      <c r="GW720" s="54"/>
      <c r="GX720" s="54"/>
      <c r="GY720" s="54"/>
      <c r="GZ720" s="193"/>
      <c r="HA720" s="54"/>
      <c r="HB720" s="54"/>
      <c r="HC720" s="54"/>
      <c r="HD720" s="34">
        <f t="shared" ca="1" si="789"/>
        <v>1</v>
      </c>
      <c r="HE720" s="25">
        <f t="shared" si="791"/>
        <v>0</v>
      </c>
      <c r="HF720" s="25">
        <f t="shared" ca="1" si="792"/>
        <v>1.5197568389057751E-3</v>
      </c>
      <c r="HG720" s="25"/>
      <c r="HH720" s="25"/>
      <c r="HI720" s="25">
        <f t="shared" si="793"/>
        <v>0</v>
      </c>
      <c r="HJ720" s="25">
        <f t="shared" ca="1" si="794"/>
        <v>6.8493150684931503E-3</v>
      </c>
      <c r="HK720" s="5"/>
      <c r="HL720" s="24" t="str">
        <f t="shared" ca="1" si="790"/>
        <v>-</v>
      </c>
      <c r="HM720" s="107" t="s">
        <v>667</v>
      </c>
      <c r="HN720" s="85"/>
      <c r="HO720" s="204" t="str">
        <f t="shared" si="696"/>
        <v>не выгружено A1</v>
      </c>
      <c r="HP720" s="204" t="str">
        <f t="shared" si="697"/>
        <v>не выгружено 00</v>
      </c>
      <c r="HQ720" s="182" t="str">
        <f t="shared" si="698"/>
        <v>не выгружено A1</v>
      </c>
      <c r="HR720" s="182" t="str">
        <f t="shared" si="699"/>
        <v>не выгружено A1</v>
      </c>
      <c r="HS720" s="182" t="b">
        <f t="shared" si="700"/>
        <v>0</v>
      </c>
      <c r="HT720" s="182" t="str">
        <f t="shared" si="701"/>
        <v>не выгружено A1</v>
      </c>
      <c r="HU720" s="182" t="str">
        <f t="shared" si="702"/>
        <v>не выгружено A1</v>
      </c>
      <c r="HV720" s="191" t="str">
        <f t="shared" si="703"/>
        <v>не выгружено A1</v>
      </c>
      <c r="HW720" s="184" t="str">
        <f t="shared" si="704"/>
        <v>не выгружено A1</v>
      </c>
      <c r="HX720" s="191" t="str">
        <f t="shared" si="705"/>
        <v>не выгружено A1</v>
      </c>
      <c r="HY720" s="183"/>
      <c r="HZ720" s="182" t="str">
        <f t="shared" si="706"/>
        <v>не выгружено</v>
      </c>
      <c r="IA720" s="182" t="str">
        <f t="shared" si="707"/>
        <v>A1</v>
      </c>
      <c r="IB720" s="182" t="str">
        <f t="shared" si="708"/>
        <v>не выгружено</v>
      </c>
      <c r="IC720" s="182" t="str">
        <f t="shared" si="709"/>
        <v>A1</v>
      </c>
      <c r="ID720" s="182" t="str">
        <f t="shared" si="710"/>
        <v>A1</v>
      </c>
      <c r="IE720" s="185" t="str">
        <f t="shared" si="711"/>
        <v>выгрузить A1</v>
      </c>
      <c r="IF720" s="135" t="s">
        <v>705</v>
      </c>
      <c r="IG720" s="181">
        <v>1</v>
      </c>
      <c r="IH720" s="85"/>
      <c r="II720" s="85"/>
      <c r="IJ720" s="85"/>
      <c r="IK720" s="85"/>
      <c r="IL720" s="85"/>
      <c r="IM720" s="85"/>
      <c r="IN720" s="85"/>
      <c r="IO720" s="85"/>
      <c r="IP720" s="85"/>
      <c r="IQ720" s="85"/>
      <c r="IR720" s="85"/>
      <c r="IS720" s="85"/>
      <c r="IT720" s="85"/>
      <c r="IU720" s="85"/>
      <c r="IV720" s="85"/>
      <c r="IW720" s="85"/>
      <c r="IX720" s="85"/>
      <c r="IY720" s="85"/>
      <c r="IZ720" s="85"/>
      <c r="JA720" s="85"/>
      <c r="JB720" s="85"/>
      <c r="JC720" s="85"/>
      <c r="JD720" s="85"/>
      <c r="JE720" s="85"/>
      <c r="JF720" s="85"/>
      <c r="JG720" s="85"/>
      <c r="JH720" s="85"/>
      <c r="JI720" s="85"/>
      <c r="JJ720" s="85"/>
      <c r="JK720" s="85"/>
      <c r="JL720" s="85"/>
      <c r="JM720" s="85"/>
      <c r="JN720" s="85"/>
      <c r="JO720" s="85"/>
      <c r="JP720" s="85"/>
      <c r="JQ720" s="85"/>
      <c r="JR720" s="85"/>
      <c r="JS720" s="85"/>
      <c r="JT720" s="85"/>
      <c r="JU720" s="85"/>
      <c r="JV720" s="85"/>
      <c r="JW720" s="85"/>
      <c r="JX720" s="85"/>
      <c r="JY720" s="85"/>
      <c r="JZ720" s="85"/>
      <c r="KA720" s="85"/>
      <c r="KB720" s="85"/>
      <c r="KC720" s="85"/>
    </row>
    <row r="721" spans="1:289" s="57" customFormat="1" ht="28.5" customHeight="1">
      <c r="A721" s="6"/>
      <c r="B721" s="19" t="s">
        <v>156</v>
      </c>
      <c r="C721" s="19" t="s">
        <v>157</v>
      </c>
      <c r="D721" s="5"/>
      <c r="E721" s="5"/>
      <c r="F721" s="5"/>
      <c r="G721" s="5"/>
      <c r="H721" s="5" t="s">
        <v>727</v>
      </c>
      <c r="I721" s="5" t="s">
        <v>736</v>
      </c>
      <c r="J721" s="5"/>
      <c r="K721" s="5"/>
      <c r="L721" s="5"/>
      <c r="M721" s="5"/>
      <c r="N721" s="5"/>
      <c r="O721" s="5"/>
      <c r="P721" s="5"/>
      <c r="Q721" s="5"/>
      <c r="R721" s="5" t="s">
        <v>204</v>
      </c>
      <c r="S721" s="5" t="s">
        <v>364</v>
      </c>
      <c r="T721" s="5" t="s">
        <v>363</v>
      </c>
      <c r="U721" s="5" t="s">
        <v>158</v>
      </c>
      <c r="V721" s="5"/>
      <c r="W721" s="19"/>
      <c r="X721" s="19"/>
      <c r="Y721" s="19"/>
      <c r="Z721" s="19"/>
      <c r="AA721" s="19"/>
      <c r="AB721" s="19"/>
      <c r="AC721" s="19"/>
      <c r="AD721" s="5"/>
      <c r="AE721" s="19">
        <v>4</v>
      </c>
      <c r="AF721" s="19">
        <v>0</v>
      </c>
      <c r="AG721" s="19" t="s">
        <v>165</v>
      </c>
      <c r="AH721" s="19" t="s">
        <v>156</v>
      </c>
      <c r="AI721" s="19" t="s">
        <v>188</v>
      </c>
      <c r="AJ721" s="5"/>
      <c r="AK721" s="5"/>
      <c r="AL721" s="5" t="s">
        <v>122</v>
      </c>
      <c r="AM721" s="5"/>
      <c r="AN721" s="5" t="s">
        <v>178</v>
      </c>
      <c r="AO721" s="167" t="str">
        <f t="shared" si="795"/>
        <v>0055-CPC-GA1-4.4.0.00.CPC-PS.RU-0001</v>
      </c>
      <c r="AP721" s="5" t="str">
        <f t="shared" si="796"/>
        <v>0055-CPC-GA1-4.4.0.00.CPC-PS-RU-0001_-_ER</v>
      </c>
      <c r="AQ721" s="13" t="s">
        <v>261</v>
      </c>
      <c r="AR721" s="13" t="s">
        <v>267</v>
      </c>
      <c r="AS721" s="13"/>
      <c r="AT721" s="13"/>
      <c r="AU721" s="13"/>
      <c r="AV721" s="13"/>
      <c r="AW721" s="13" t="s">
        <v>261</v>
      </c>
      <c r="AX721" s="13" t="s">
        <v>267</v>
      </c>
      <c r="AY721" s="5"/>
      <c r="AZ721" s="5"/>
      <c r="BA721" s="5" t="s">
        <v>489</v>
      </c>
      <c r="BB721" s="5" t="str">
        <f t="shared" si="797"/>
        <v>-</v>
      </c>
      <c r="BC721" s="167" t="str">
        <f t="shared" si="798"/>
        <v>-</v>
      </c>
      <c r="BD721" s="5" t="str">
        <f t="shared" si="799"/>
        <v>-</v>
      </c>
      <c r="BE721" s="5"/>
      <c r="BF721" s="5"/>
      <c r="BG721" s="12"/>
      <c r="BH721" s="5"/>
      <c r="BI721" s="5"/>
      <c r="BJ721" s="54">
        <f t="shared" si="800"/>
        <v>44240</v>
      </c>
      <c r="BK721" s="54">
        <f t="shared" ca="1" si="801"/>
        <v>44294</v>
      </c>
      <c r="BL721" s="54"/>
      <c r="BM721" s="5"/>
      <c r="BN721" s="167"/>
      <c r="BO721" s="167"/>
      <c r="BP721" s="167"/>
      <c r="BQ721" s="167"/>
      <c r="BR721" s="157"/>
      <c r="BS721" s="157"/>
      <c r="BT721" s="157"/>
      <c r="BU721" s="157"/>
      <c r="BV721" s="157"/>
      <c r="BW721" s="147"/>
      <c r="BX721" s="147"/>
      <c r="BY721" s="147"/>
      <c r="BZ721" s="147"/>
      <c r="CA721" s="147"/>
      <c r="CB721" s="125"/>
      <c r="CC721" s="125"/>
      <c r="CD721" s="125"/>
      <c r="CE721" s="125"/>
      <c r="CF721" s="125"/>
      <c r="CG721" s="125"/>
      <c r="CH721" s="125"/>
      <c r="CI721" s="125"/>
      <c r="CJ721" s="125"/>
      <c r="CK721" s="125"/>
      <c r="CL721" s="24">
        <f t="shared" si="802"/>
        <v>44267</v>
      </c>
      <c r="CM721" s="24" t="str">
        <f t="shared" si="803"/>
        <v>-</v>
      </c>
      <c r="CN721" s="54"/>
      <c r="CO721" s="117"/>
      <c r="CP721" s="34"/>
      <c r="CQ721" s="24">
        <f t="shared" si="804"/>
        <v>44281</v>
      </c>
      <c r="CR721" s="24" t="str">
        <f t="shared" si="805"/>
        <v>-</v>
      </c>
      <c r="CS721" s="54"/>
      <c r="CT721" s="5"/>
      <c r="CU721" s="24" t="str">
        <f t="shared" si="806"/>
        <v>-</v>
      </c>
      <c r="CV721" s="24" t="str">
        <f t="shared" si="807"/>
        <v>-</v>
      </c>
      <c r="CW721" s="54"/>
      <c r="CX721" s="5"/>
      <c r="CY721" s="34"/>
      <c r="CZ721" s="24" t="str">
        <f t="shared" si="808"/>
        <v>-</v>
      </c>
      <c r="DA721" s="24" t="str">
        <f t="shared" si="809"/>
        <v>-</v>
      </c>
      <c r="DB721" s="24"/>
      <c r="DC721" s="5"/>
      <c r="DD721" s="24" t="str">
        <f t="shared" si="810"/>
        <v>-</v>
      </c>
      <c r="DE721" s="24" t="str">
        <f t="shared" si="811"/>
        <v>-</v>
      </c>
      <c r="DF721" s="5"/>
      <c r="DG721" s="5"/>
      <c r="DH721" s="54"/>
      <c r="DI721" s="24" t="str">
        <f t="shared" si="812"/>
        <v>-</v>
      </c>
      <c r="DJ721" s="24" t="str">
        <f t="shared" si="813"/>
        <v>-</v>
      </c>
      <c r="DK721" s="24"/>
      <c r="DL721" s="5"/>
      <c r="DM721" s="24" t="str">
        <f t="shared" si="814"/>
        <v>-</v>
      </c>
      <c r="DN721" s="24" t="str">
        <f t="shared" si="815"/>
        <v>-</v>
      </c>
      <c r="DO721" s="5"/>
      <c r="DP721" s="5"/>
      <c r="DQ721" s="54"/>
      <c r="DR721" s="24" t="str">
        <f t="shared" si="816"/>
        <v>-</v>
      </c>
      <c r="DS721" s="24" t="str">
        <f t="shared" si="817"/>
        <v>-</v>
      </c>
      <c r="DT721" s="24"/>
      <c r="DU721" s="5"/>
      <c r="DV721" s="24" t="str">
        <f t="shared" si="818"/>
        <v>-</v>
      </c>
      <c r="DW721" s="24" t="str">
        <f t="shared" si="819"/>
        <v>-</v>
      </c>
      <c r="DX721" s="5"/>
      <c r="DY721" s="5"/>
      <c r="DZ721" s="54"/>
      <c r="EA721" s="24" t="str">
        <f t="shared" si="820"/>
        <v>-</v>
      </c>
      <c r="EB721" s="24" t="str">
        <f t="shared" si="821"/>
        <v>-</v>
      </c>
      <c r="EC721" s="24"/>
      <c r="ED721" s="5"/>
      <c r="EE721" s="24" t="str">
        <f t="shared" si="822"/>
        <v>-</v>
      </c>
      <c r="EF721" s="24" t="str">
        <f t="shared" si="823"/>
        <v>-</v>
      </c>
      <c r="EG721" s="5"/>
      <c r="EH721" s="5"/>
      <c r="EI721" s="54"/>
      <c r="EJ721" s="24" t="str">
        <f t="shared" si="824"/>
        <v>-</v>
      </c>
      <c r="EK721" s="24" t="str">
        <f t="shared" si="825"/>
        <v>-</v>
      </c>
      <c r="EL721" s="24"/>
      <c r="EM721" s="5"/>
      <c r="EN721" s="24" t="str">
        <f t="shared" si="826"/>
        <v>-</v>
      </c>
      <c r="EO721" s="24" t="str">
        <f t="shared" si="827"/>
        <v>-</v>
      </c>
      <c r="EP721" s="5"/>
      <c r="EQ721" s="5"/>
      <c r="ER721" s="54"/>
      <c r="ES721" s="54"/>
      <c r="ET721" s="54"/>
      <c r="EU721" s="54"/>
      <c r="EV721" s="54"/>
      <c r="EW721" s="24"/>
      <c r="EX721" s="24"/>
      <c r="EY721" s="167"/>
      <c r="EZ721" s="167"/>
      <c r="FA721" s="193"/>
      <c r="FB721" s="24">
        <v>44283</v>
      </c>
      <c r="FC721" s="24">
        <f t="shared" ca="1" si="828"/>
        <v>44283</v>
      </c>
      <c r="FD721" s="24"/>
      <c r="FE721" s="5"/>
      <c r="FF721" s="24" t="str">
        <f t="shared" si="829"/>
        <v>-</v>
      </c>
      <c r="FG721" s="24" t="str">
        <f t="shared" si="830"/>
        <v>-</v>
      </c>
      <c r="FH721" s="5"/>
      <c r="FI721" s="5"/>
      <c r="FJ721" s="34"/>
      <c r="FK721" s="24"/>
      <c r="FL721" s="24">
        <f t="shared" si="831"/>
        <v>0</v>
      </c>
      <c r="FM721" s="5"/>
      <c r="FN721" s="5"/>
      <c r="FO721" s="24" t="str">
        <f t="shared" si="832"/>
        <v>-</v>
      </c>
      <c r="FP721" s="24" t="str">
        <f t="shared" si="833"/>
        <v>-</v>
      </c>
      <c r="FQ721" s="5"/>
      <c r="FR721" s="5"/>
      <c r="FS721" s="54"/>
      <c r="FT721" s="24"/>
      <c r="FU721" s="24">
        <f t="shared" si="834"/>
        <v>0</v>
      </c>
      <c r="FV721" s="5"/>
      <c r="FW721" s="5"/>
      <c r="FX721" s="24" t="str">
        <f t="shared" si="835"/>
        <v>-</v>
      </c>
      <c r="FY721" s="24" t="str">
        <f t="shared" si="836"/>
        <v>-</v>
      </c>
      <c r="FZ721" s="5"/>
      <c r="GA721" s="5"/>
      <c r="GB721" s="54"/>
      <c r="GC721" s="54"/>
      <c r="GD721" s="54"/>
      <c r="GE721" s="54"/>
      <c r="GF721" s="54"/>
      <c r="GG721" s="54"/>
      <c r="GH721" s="54"/>
      <c r="GI721" s="54"/>
      <c r="GJ721" s="54"/>
      <c r="GK721" s="54"/>
      <c r="GL721" s="54"/>
      <c r="GM721" s="54"/>
      <c r="GN721" s="54"/>
      <c r="GO721" s="54"/>
      <c r="GP721" s="54"/>
      <c r="GQ721" s="54"/>
      <c r="GR721" s="54"/>
      <c r="GS721" s="54"/>
      <c r="GT721" s="54"/>
      <c r="GU721" s="54"/>
      <c r="GV721" s="54"/>
      <c r="GW721" s="54"/>
      <c r="GX721" s="54"/>
      <c r="GY721" s="54"/>
      <c r="GZ721" s="193"/>
      <c r="HA721" s="54"/>
      <c r="HB721" s="54"/>
      <c r="HC721" s="54"/>
      <c r="HD721" s="34">
        <f t="shared" ca="1" si="789"/>
        <v>1</v>
      </c>
      <c r="HE721" s="25">
        <f t="shared" si="791"/>
        <v>0</v>
      </c>
      <c r="HF721" s="25">
        <f t="shared" ca="1" si="792"/>
        <v>1.5197568389057751E-3</v>
      </c>
      <c r="HG721" s="25"/>
      <c r="HH721" s="25"/>
      <c r="HI721" s="25">
        <f t="shared" si="793"/>
        <v>0</v>
      </c>
      <c r="HJ721" s="25">
        <f t="shared" ca="1" si="794"/>
        <v>6.8493150684931503E-3</v>
      </c>
      <c r="HK721" s="5"/>
      <c r="HL721" s="24" t="str">
        <f t="shared" ca="1" si="790"/>
        <v>-</v>
      </c>
      <c r="HM721" s="107" t="s">
        <v>667</v>
      </c>
      <c r="HN721" s="85"/>
      <c r="HO721" s="204" t="str">
        <f t="shared" si="696"/>
        <v>не выгружено A1</v>
      </c>
      <c r="HP721" s="204" t="str">
        <f t="shared" si="697"/>
        <v>не выгружено 00</v>
      </c>
      <c r="HQ721" s="182" t="str">
        <f t="shared" si="698"/>
        <v>не выгружено A1</v>
      </c>
      <c r="HR721" s="182" t="str">
        <f t="shared" si="699"/>
        <v>не выгружено A1</v>
      </c>
      <c r="HS721" s="182" t="b">
        <f t="shared" si="700"/>
        <v>0</v>
      </c>
      <c r="HT721" s="182" t="str">
        <f t="shared" si="701"/>
        <v>не выгружено A1</v>
      </c>
      <c r="HU721" s="182" t="str">
        <f t="shared" si="702"/>
        <v>не выгружено A1</v>
      </c>
      <c r="HV721" s="191" t="str">
        <f t="shared" si="703"/>
        <v>не выгружено A1</v>
      </c>
      <c r="HW721" s="184" t="str">
        <f t="shared" si="704"/>
        <v>не выгружено A1</v>
      </c>
      <c r="HX721" s="191" t="str">
        <f t="shared" si="705"/>
        <v>не выгружено A1</v>
      </c>
      <c r="HY721" s="183"/>
      <c r="HZ721" s="182" t="str">
        <f t="shared" si="706"/>
        <v>не выгружено</v>
      </c>
      <c r="IA721" s="182" t="str">
        <f t="shared" si="707"/>
        <v>A1</v>
      </c>
      <c r="IB721" s="182" t="str">
        <f t="shared" si="708"/>
        <v>не выгружено</v>
      </c>
      <c r="IC721" s="182" t="str">
        <f t="shared" si="709"/>
        <v>A1</v>
      </c>
      <c r="ID721" s="182" t="str">
        <f t="shared" si="710"/>
        <v>A1</v>
      </c>
      <c r="IE721" s="185" t="str">
        <f t="shared" si="711"/>
        <v>выгрузить A1</v>
      </c>
      <c r="IF721" s="135" t="s">
        <v>707</v>
      </c>
      <c r="IG721" s="181">
        <v>1</v>
      </c>
      <c r="IH721" s="85"/>
      <c r="II721" s="85"/>
      <c r="IJ721" s="85"/>
      <c r="IK721" s="85"/>
      <c r="IL721" s="85"/>
      <c r="IM721" s="85"/>
      <c r="IN721" s="85"/>
      <c r="IO721" s="85"/>
      <c r="IP721" s="85"/>
      <c r="IQ721" s="85"/>
      <c r="IR721" s="85"/>
      <c r="IS721" s="85"/>
      <c r="IT721" s="85"/>
      <c r="IU721" s="85"/>
      <c r="IV721" s="85"/>
      <c r="IW721" s="85"/>
      <c r="IX721" s="85"/>
      <c r="IY721" s="85"/>
      <c r="IZ721" s="85"/>
      <c r="JA721" s="85"/>
      <c r="JB721" s="85"/>
      <c r="JC721" s="85"/>
      <c r="JD721" s="85"/>
      <c r="JE721" s="85"/>
      <c r="JF721" s="85"/>
      <c r="JG721" s="85"/>
      <c r="JH721" s="85"/>
      <c r="JI721" s="85"/>
      <c r="JJ721" s="85"/>
      <c r="JK721" s="85"/>
      <c r="JL721" s="85"/>
      <c r="JM721" s="85"/>
      <c r="JN721" s="85"/>
      <c r="JO721" s="85"/>
      <c r="JP721" s="85"/>
      <c r="JQ721" s="85"/>
      <c r="JR721" s="85"/>
      <c r="JS721" s="85"/>
      <c r="JT721" s="85"/>
      <c r="JU721" s="85"/>
      <c r="JV721" s="85"/>
      <c r="JW721" s="85"/>
      <c r="JX721" s="85"/>
      <c r="JY721" s="85"/>
      <c r="JZ721" s="85"/>
      <c r="KA721" s="85"/>
      <c r="KB721" s="85"/>
      <c r="KC721" s="85"/>
    </row>
    <row r="722" spans="1:289" s="57" customFormat="1" ht="28.5" hidden="1" customHeight="1">
      <c r="A722" s="6"/>
      <c r="B722" s="19" t="s">
        <v>156</v>
      </c>
      <c r="C722" s="19" t="s">
        <v>157</v>
      </c>
      <c r="D722" s="5"/>
      <c r="E722" s="5"/>
      <c r="F722" s="5"/>
      <c r="G722" s="5"/>
      <c r="H722" s="5" t="s">
        <v>727</v>
      </c>
      <c r="I722" s="5" t="s">
        <v>736</v>
      </c>
      <c r="J722" s="5"/>
      <c r="K722" s="5"/>
      <c r="L722" s="5"/>
      <c r="M722" s="5"/>
      <c r="N722" s="5"/>
      <c r="O722" s="5"/>
      <c r="P722" s="5"/>
      <c r="Q722" s="5"/>
      <c r="R722" s="5" t="s">
        <v>205</v>
      </c>
      <c r="S722" s="5" t="s">
        <v>357</v>
      </c>
      <c r="T722" s="5" t="s">
        <v>726</v>
      </c>
      <c r="U722" s="5" t="s">
        <v>158</v>
      </c>
      <c r="V722" s="5"/>
      <c r="W722" s="19"/>
      <c r="X722" s="19"/>
      <c r="Y722" s="19"/>
      <c r="Z722" s="19"/>
      <c r="AA722" s="19"/>
      <c r="AB722" s="19"/>
      <c r="AC722" s="19"/>
      <c r="AD722" s="5"/>
      <c r="AE722" s="19">
        <v>4</v>
      </c>
      <c r="AF722" s="19">
        <v>0</v>
      </c>
      <c r="AG722" s="19" t="s">
        <v>165</v>
      </c>
      <c r="AH722" s="19" t="s">
        <v>156</v>
      </c>
      <c r="AI722" s="19" t="s">
        <v>188</v>
      </c>
      <c r="AJ722" s="5"/>
      <c r="AK722" s="5"/>
      <c r="AL722" s="5" t="s">
        <v>123</v>
      </c>
      <c r="AM722" s="5"/>
      <c r="AN722" s="5" t="s">
        <v>178</v>
      </c>
      <c r="AO722" s="5" t="str">
        <f t="shared" si="795"/>
        <v>0055-CPC-GA1-4.4.0.00.CPC-ASK1.RU-0001</v>
      </c>
      <c r="AP722" s="5" t="str">
        <f t="shared" si="796"/>
        <v>0055-CPC-GA1-4.4.0.00.CPC-ASK1-RU-0001_-_ER</v>
      </c>
      <c r="AQ722" s="13" t="s">
        <v>262</v>
      </c>
      <c r="AR722" s="13" t="s">
        <v>268</v>
      </c>
      <c r="AS722" s="13"/>
      <c r="AT722" s="13"/>
      <c r="AU722" s="13"/>
      <c r="AV722" s="13"/>
      <c r="AW722" s="13" t="s">
        <v>262</v>
      </c>
      <c r="AX722" s="13" t="s">
        <v>268</v>
      </c>
      <c r="AY722" s="5"/>
      <c r="AZ722" s="5" t="s">
        <v>490</v>
      </c>
      <c r="BA722" s="5" t="s">
        <v>489</v>
      </c>
      <c r="BB722" s="5" t="str">
        <f t="shared" si="797"/>
        <v>-</v>
      </c>
      <c r="BC722" s="167" t="str">
        <f t="shared" si="798"/>
        <v>-</v>
      </c>
      <c r="BD722" s="5" t="str">
        <f t="shared" si="799"/>
        <v>-</v>
      </c>
      <c r="BE722" s="5"/>
      <c r="BF722" s="5"/>
      <c r="BG722" s="12"/>
      <c r="BH722" s="5"/>
      <c r="BI722" s="5"/>
      <c r="BJ722" s="54">
        <f t="shared" si="800"/>
        <v>44240</v>
      </c>
      <c r="BK722" s="54">
        <f t="shared" ca="1" si="801"/>
        <v>44294</v>
      </c>
      <c r="BL722" s="193"/>
      <c r="BM722" s="167"/>
      <c r="BN722" s="167"/>
      <c r="BO722" s="167"/>
      <c r="BP722" s="167"/>
      <c r="BQ722" s="167"/>
      <c r="BR722" s="157"/>
      <c r="BS722" s="157"/>
      <c r="BT722" s="157"/>
      <c r="BU722" s="157"/>
      <c r="BV722" s="157"/>
      <c r="BW722" s="147"/>
      <c r="BX722" s="147"/>
      <c r="BY722" s="147"/>
      <c r="BZ722" s="147"/>
      <c r="CA722" s="147"/>
      <c r="CB722" s="125"/>
      <c r="CC722" s="125"/>
      <c r="CD722" s="125"/>
      <c r="CE722" s="125"/>
      <c r="CF722" s="125"/>
      <c r="CG722" s="125"/>
      <c r="CH722" s="125"/>
      <c r="CI722" s="125"/>
      <c r="CJ722" s="125"/>
      <c r="CK722" s="125"/>
      <c r="CL722" s="24">
        <f t="shared" si="802"/>
        <v>44267</v>
      </c>
      <c r="CM722" s="24" t="str">
        <f t="shared" si="803"/>
        <v>-</v>
      </c>
      <c r="CN722" s="54"/>
      <c r="CO722" s="117"/>
      <c r="CP722" s="34"/>
      <c r="CQ722" s="24">
        <f t="shared" si="804"/>
        <v>44281</v>
      </c>
      <c r="CR722" s="24" t="str">
        <f t="shared" si="805"/>
        <v>-</v>
      </c>
      <c r="CS722" s="54"/>
      <c r="CT722" s="5"/>
      <c r="CU722" s="24" t="str">
        <f t="shared" si="806"/>
        <v>-</v>
      </c>
      <c r="CV722" s="24" t="str">
        <f t="shared" si="807"/>
        <v>-</v>
      </c>
      <c r="CW722" s="54"/>
      <c r="CX722" s="5"/>
      <c r="CY722" s="34"/>
      <c r="CZ722" s="24" t="str">
        <f t="shared" si="808"/>
        <v>-</v>
      </c>
      <c r="DA722" s="24" t="str">
        <f t="shared" si="809"/>
        <v>-</v>
      </c>
      <c r="DB722" s="24"/>
      <c r="DC722" s="5"/>
      <c r="DD722" s="24" t="str">
        <f t="shared" si="810"/>
        <v>-</v>
      </c>
      <c r="DE722" s="24" t="str">
        <f t="shared" si="811"/>
        <v>-</v>
      </c>
      <c r="DF722" s="5"/>
      <c r="DG722" s="5"/>
      <c r="DH722" s="54"/>
      <c r="DI722" s="24" t="str">
        <f t="shared" si="812"/>
        <v>-</v>
      </c>
      <c r="DJ722" s="24" t="str">
        <f t="shared" si="813"/>
        <v>-</v>
      </c>
      <c r="DK722" s="24"/>
      <c r="DL722" s="5"/>
      <c r="DM722" s="24" t="str">
        <f t="shared" si="814"/>
        <v>-</v>
      </c>
      <c r="DN722" s="24" t="str">
        <f t="shared" si="815"/>
        <v>-</v>
      </c>
      <c r="DO722" s="5"/>
      <c r="DP722" s="5"/>
      <c r="DQ722" s="54"/>
      <c r="DR722" s="24" t="str">
        <f t="shared" si="816"/>
        <v>-</v>
      </c>
      <c r="DS722" s="24" t="str">
        <f t="shared" si="817"/>
        <v>-</v>
      </c>
      <c r="DT722" s="24"/>
      <c r="DU722" s="5"/>
      <c r="DV722" s="24" t="str">
        <f t="shared" si="818"/>
        <v>-</v>
      </c>
      <c r="DW722" s="24" t="str">
        <f t="shared" si="819"/>
        <v>-</v>
      </c>
      <c r="DX722" s="5"/>
      <c r="DY722" s="5"/>
      <c r="DZ722" s="54"/>
      <c r="EA722" s="24" t="str">
        <f t="shared" si="820"/>
        <v>-</v>
      </c>
      <c r="EB722" s="24" t="str">
        <f t="shared" si="821"/>
        <v>-</v>
      </c>
      <c r="EC722" s="24"/>
      <c r="ED722" s="5"/>
      <c r="EE722" s="24" t="str">
        <f t="shared" si="822"/>
        <v>-</v>
      </c>
      <c r="EF722" s="24" t="str">
        <f t="shared" si="823"/>
        <v>-</v>
      </c>
      <c r="EG722" s="5"/>
      <c r="EH722" s="5"/>
      <c r="EI722" s="54"/>
      <c r="EJ722" s="24" t="str">
        <f t="shared" si="824"/>
        <v>-</v>
      </c>
      <c r="EK722" s="24" t="str">
        <f t="shared" si="825"/>
        <v>-</v>
      </c>
      <c r="EL722" s="24"/>
      <c r="EM722" s="5"/>
      <c r="EN722" s="24" t="str">
        <f t="shared" si="826"/>
        <v>-</v>
      </c>
      <c r="EO722" s="24" t="str">
        <f t="shared" si="827"/>
        <v>-</v>
      </c>
      <c r="EP722" s="5"/>
      <c r="EQ722" s="5"/>
      <c r="ER722" s="54"/>
      <c r="ES722" s="54"/>
      <c r="ET722" s="54"/>
      <c r="EU722" s="54"/>
      <c r="EV722" s="54"/>
      <c r="EW722" s="24"/>
      <c r="EX722" s="24"/>
      <c r="EY722" s="167"/>
      <c r="EZ722" s="167"/>
      <c r="FA722" s="193"/>
      <c r="FB722" s="24">
        <v>44283</v>
      </c>
      <c r="FC722" s="24">
        <f t="shared" ca="1" si="828"/>
        <v>44283</v>
      </c>
      <c r="FD722" s="24"/>
      <c r="FE722" s="5"/>
      <c r="FF722" s="24" t="str">
        <f t="shared" si="829"/>
        <v>-</v>
      </c>
      <c r="FG722" s="24" t="str">
        <f t="shared" si="830"/>
        <v>-</v>
      </c>
      <c r="FH722" s="5"/>
      <c r="FI722" s="5"/>
      <c r="FJ722" s="34"/>
      <c r="FK722" s="24"/>
      <c r="FL722" s="24">
        <f t="shared" si="831"/>
        <v>0</v>
      </c>
      <c r="FM722" s="5"/>
      <c r="FN722" s="5"/>
      <c r="FO722" s="24" t="str">
        <f t="shared" si="832"/>
        <v>-</v>
      </c>
      <c r="FP722" s="24" t="str">
        <f t="shared" si="833"/>
        <v>-</v>
      </c>
      <c r="FQ722" s="5"/>
      <c r="FR722" s="5"/>
      <c r="FS722" s="54"/>
      <c r="FT722" s="24"/>
      <c r="FU722" s="24">
        <f t="shared" si="834"/>
        <v>0</v>
      </c>
      <c r="FV722" s="5"/>
      <c r="FW722" s="5"/>
      <c r="FX722" s="24" t="str">
        <f t="shared" si="835"/>
        <v>-</v>
      </c>
      <c r="FY722" s="24" t="str">
        <f t="shared" si="836"/>
        <v>-</v>
      </c>
      <c r="FZ722" s="5"/>
      <c r="GA722" s="5"/>
      <c r="GB722" s="54"/>
      <c r="GC722" s="54"/>
      <c r="GD722" s="54"/>
      <c r="GE722" s="54"/>
      <c r="GF722" s="54"/>
      <c r="GG722" s="54"/>
      <c r="GH722" s="54"/>
      <c r="GI722" s="54"/>
      <c r="GJ722" s="54"/>
      <c r="GK722" s="54"/>
      <c r="GL722" s="54"/>
      <c r="GM722" s="54"/>
      <c r="GN722" s="54"/>
      <c r="GO722" s="54"/>
      <c r="GP722" s="54"/>
      <c r="GQ722" s="54"/>
      <c r="GR722" s="54"/>
      <c r="GS722" s="54"/>
      <c r="GT722" s="54"/>
      <c r="GU722" s="54"/>
      <c r="GV722" s="54"/>
      <c r="GW722" s="54"/>
      <c r="GX722" s="54"/>
      <c r="GY722" s="54"/>
      <c r="GZ722" s="193"/>
      <c r="HA722" s="54"/>
      <c r="HB722" s="54"/>
      <c r="HC722" s="54"/>
      <c r="HD722" s="34">
        <f t="shared" ca="1" si="789"/>
        <v>1</v>
      </c>
      <c r="HE722" s="25">
        <f t="shared" si="791"/>
        <v>0</v>
      </c>
      <c r="HF722" s="25">
        <f t="shared" ca="1" si="792"/>
        <v>1.5197568389057751E-3</v>
      </c>
      <c r="HG722" s="25"/>
      <c r="HH722" s="25"/>
      <c r="HI722" s="25">
        <f t="shared" si="793"/>
        <v>0</v>
      </c>
      <c r="HJ722" s="25">
        <f t="shared" ca="1" si="794"/>
        <v>6.8493150684931503E-3</v>
      </c>
      <c r="HK722" s="5"/>
      <c r="HL722" s="24" t="str">
        <f t="shared" ca="1" si="790"/>
        <v>-</v>
      </c>
      <c r="HM722" s="107" t="s">
        <v>667</v>
      </c>
      <c r="HN722" s="85"/>
      <c r="HO722" s="204" t="str">
        <f t="shared" si="696"/>
        <v>не выгружено A1</v>
      </c>
      <c r="HP722" s="204" t="str">
        <f t="shared" si="697"/>
        <v>не выгружено 00</v>
      </c>
      <c r="HQ722" s="182" t="str">
        <f t="shared" si="698"/>
        <v>не выгружено A1</v>
      </c>
      <c r="HR722" s="182" t="str">
        <f t="shared" si="699"/>
        <v>не выгружено A1</v>
      </c>
      <c r="HS722" s="182" t="b">
        <f t="shared" si="700"/>
        <v>0</v>
      </c>
      <c r="HT722" s="182" t="str">
        <f t="shared" si="701"/>
        <v>не выгружено A1</v>
      </c>
      <c r="HU722" s="182" t="str">
        <f t="shared" si="702"/>
        <v>не выгружено A1</v>
      </c>
      <c r="HV722" s="191" t="str">
        <f t="shared" si="703"/>
        <v>не выгружено A1</v>
      </c>
      <c r="HW722" s="184" t="str">
        <f t="shared" si="704"/>
        <v>не выгружено A1</v>
      </c>
      <c r="HX722" s="191" t="str">
        <f t="shared" si="705"/>
        <v>не выгружено A1</v>
      </c>
      <c r="HY722" s="183"/>
      <c r="HZ722" s="182" t="str">
        <f t="shared" si="706"/>
        <v>не выгружено</v>
      </c>
      <c r="IA722" s="182" t="str">
        <f t="shared" si="707"/>
        <v>A1</v>
      </c>
      <c r="IB722" s="182" t="str">
        <f t="shared" si="708"/>
        <v>не выгружено</v>
      </c>
      <c r="IC722" s="182" t="str">
        <f t="shared" si="709"/>
        <v>A1</v>
      </c>
      <c r="ID722" s="182" t="str">
        <f t="shared" si="710"/>
        <v>A1</v>
      </c>
      <c r="IE722" s="185" t="str">
        <f t="shared" si="711"/>
        <v>выгрузить A1</v>
      </c>
      <c r="IF722" s="135" t="s">
        <v>705</v>
      </c>
      <c r="IG722" s="181">
        <v>1</v>
      </c>
      <c r="IH722" s="85"/>
      <c r="II722" s="85"/>
      <c r="IJ722" s="85"/>
      <c r="IK722" s="85"/>
      <c r="IL722" s="85"/>
      <c r="IM722" s="85"/>
      <c r="IN722" s="85"/>
      <c r="IO722" s="85"/>
      <c r="IP722" s="85"/>
      <c r="IQ722" s="85"/>
      <c r="IR722" s="85"/>
      <c r="IS722" s="85"/>
      <c r="IT722" s="85"/>
      <c r="IU722" s="85"/>
      <c r="IV722" s="85"/>
      <c r="IW722" s="85"/>
      <c r="IX722" s="85"/>
      <c r="IY722" s="85"/>
      <c r="IZ722" s="85"/>
      <c r="JA722" s="85"/>
      <c r="JB722" s="85"/>
      <c r="JC722" s="85"/>
      <c r="JD722" s="85"/>
      <c r="JE722" s="85"/>
      <c r="JF722" s="85"/>
      <c r="JG722" s="85"/>
      <c r="JH722" s="85"/>
      <c r="JI722" s="85"/>
      <c r="JJ722" s="85"/>
      <c r="JK722" s="85"/>
      <c r="JL722" s="85"/>
      <c r="JM722" s="85"/>
      <c r="JN722" s="85"/>
      <c r="JO722" s="85"/>
      <c r="JP722" s="85"/>
      <c r="JQ722" s="85"/>
      <c r="JR722" s="85"/>
      <c r="JS722" s="85"/>
      <c r="JT722" s="85"/>
      <c r="JU722" s="85"/>
      <c r="JV722" s="85"/>
      <c r="JW722" s="85"/>
      <c r="JX722" s="85"/>
      <c r="JY722" s="85"/>
      <c r="JZ722" s="85"/>
      <c r="KA722" s="85"/>
      <c r="KB722" s="85"/>
      <c r="KC722" s="85"/>
    </row>
    <row r="723" spans="1:289" s="57" customFormat="1" ht="28.5" hidden="1" customHeight="1">
      <c r="A723" s="6"/>
      <c r="B723" s="19" t="s">
        <v>156</v>
      </c>
      <c r="C723" s="19" t="s">
        <v>157</v>
      </c>
      <c r="D723" s="5"/>
      <c r="E723" s="5"/>
      <c r="F723" s="5"/>
      <c r="G723" s="5"/>
      <c r="H723" s="5" t="s">
        <v>727</v>
      </c>
      <c r="I723" s="5" t="s">
        <v>736</v>
      </c>
      <c r="J723" s="5"/>
      <c r="K723" s="5"/>
      <c r="L723" s="5"/>
      <c r="M723" s="5"/>
      <c r="N723" s="5"/>
      <c r="O723" s="5"/>
      <c r="P723" s="5"/>
      <c r="Q723" s="5"/>
      <c r="R723" s="5" t="s">
        <v>207</v>
      </c>
      <c r="S723" s="5" t="s">
        <v>365</v>
      </c>
      <c r="T723" s="5" t="s">
        <v>368</v>
      </c>
      <c r="U723" s="5" t="s">
        <v>158</v>
      </c>
      <c r="V723" s="5"/>
      <c r="W723" s="19"/>
      <c r="X723" s="19"/>
      <c r="Y723" s="19"/>
      <c r="Z723" s="19"/>
      <c r="AA723" s="19"/>
      <c r="AB723" s="19"/>
      <c r="AC723" s="19"/>
      <c r="AD723" s="5"/>
      <c r="AE723" s="19">
        <v>4</v>
      </c>
      <c r="AF723" s="19">
        <v>0</v>
      </c>
      <c r="AG723" s="19" t="s">
        <v>165</v>
      </c>
      <c r="AH723" s="19" t="s">
        <v>156</v>
      </c>
      <c r="AI723" s="19" t="s">
        <v>188</v>
      </c>
      <c r="AJ723" s="5"/>
      <c r="AK723" s="5"/>
      <c r="AL723" s="5" t="s">
        <v>124</v>
      </c>
      <c r="AM723" s="5"/>
      <c r="AN723" s="5" t="s">
        <v>178</v>
      </c>
      <c r="AO723" s="5" t="str">
        <f t="shared" si="795"/>
        <v>0055-CPC-GA1-4.4.0.00.CPC-ASK2.RU-0001</v>
      </c>
      <c r="AP723" s="5" t="str">
        <f t="shared" si="796"/>
        <v>0055-CPC-GA1-4.4.0.00.CPC-ASK2-RU-0001_A1_ER</v>
      </c>
      <c r="AQ723" s="13" t="s">
        <v>263</v>
      </c>
      <c r="AR723" s="13" t="s">
        <v>532</v>
      </c>
      <c r="AS723" s="13"/>
      <c r="AT723" s="13"/>
      <c r="AU723" s="13"/>
      <c r="AV723" s="13"/>
      <c r="AW723" s="13" t="s">
        <v>263</v>
      </c>
      <c r="AX723" s="13" t="s">
        <v>532</v>
      </c>
      <c r="AY723" s="5"/>
      <c r="AZ723" s="5" t="s">
        <v>490</v>
      </c>
      <c r="BA723" s="5" t="s">
        <v>489</v>
      </c>
      <c r="BB723" s="5" t="str">
        <f t="shared" si="797"/>
        <v>A1</v>
      </c>
      <c r="BC723" s="167" t="str">
        <f t="shared" si="798"/>
        <v>IFR</v>
      </c>
      <c r="BD723" s="5" t="str">
        <f t="shared" si="799"/>
        <v>A1</v>
      </c>
      <c r="BE723" s="5"/>
      <c r="BF723" s="5"/>
      <c r="BG723" s="12"/>
      <c r="BH723" s="5"/>
      <c r="BI723" s="5"/>
      <c r="BJ723" s="54">
        <f t="shared" si="800"/>
        <v>44240</v>
      </c>
      <c r="BK723" s="54">
        <f t="shared" ca="1" si="801"/>
        <v>44277</v>
      </c>
      <c r="BL723" s="193">
        <v>44277</v>
      </c>
      <c r="BM723" s="167" t="s">
        <v>799</v>
      </c>
      <c r="BN723" s="167"/>
      <c r="BO723" s="167"/>
      <c r="BP723" s="167"/>
      <c r="BQ723" s="167"/>
      <c r="BR723" s="157"/>
      <c r="BS723" s="157"/>
      <c r="BT723" s="157"/>
      <c r="BU723" s="157"/>
      <c r="BV723" s="157"/>
      <c r="BW723" s="147"/>
      <c r="BX723" s="147"/>
      <c r="BY723" s="147"/>
      <c r="BZ723" s="147"/>
      <c r="CA723" s="147"/>
      <c r="CB723" s="125"/>
      <c r="CC723" s="125"/>
      <c r="CD723" s="125"/>
      <c r="CE723" s="125"/>
      <c r="CF723" s="125"/>
      <c r="CG723" s="125"/>
      <c r="CH723" s="125"/>
      <c r="CI723" s="125"/>
      <c r="CJ723" s="125"/>
      <c r="CK723" s="125"/>
      <c r="CL723" s="24">
        <f t="shared" si="802"/>
        <v>44267</v>
      </c>
      <c r="CM723" s="24">
        <f t="shared" ca="1" si="803"/>
        <v>44291</v>
      </c>
      <c r="CN723" s="54"/>
      <c r="CO723" s="117"/>
      <c r="CP723" s="34"/>
      <c r="CQ723" s="24">
        <f t="shared" si="804"/>
        <v>44281</v>
      </c>
      <c r="CR723" s="24" t="str">
        <f t="shared" si="805"/>
        <v>-</v>
      </c>
      <c r="CS723" s="54"/>
      <c r="CT723" s="5"/>
      <c r="CU723" s="24" t="str">
        <f t="shared" si="806"/>
        <v>-</v>
      </c>
      <c r="CV723" s="24" t="str">
        <f t="shared" si="807"/>
        <v>-</v>
      </c>
      <c r="CW723" s="54"/>
      <c r="CX723" s="5"/>
      <c r="CY723" s="34"/>
      <c r="CZ723" s="24" t="str">
        <f t="shared" si="808"/>
        <v>-</v>
      </c>
      <c r="DA723" s="24" t="str">
        <f t="shared" si="809"/>
        <v>-</v>
      </c>
      <c r="DB723" s="24"/>
      <c r="DC723" s="5"/>
      <c r="DD723" s="24" t="str">
        <f t="shared" si="810"/>
        <v>-</v>
      </c>
      <c r="DE723" s="24" t="str">
        <f t="shared" si="811"/>
        <v>-</v>
      </c>
      <c r="DF723" s="5"/>
      <c r="DG723" s="5"/>
      <c r="DH723" s="54"/>
      <c r="DI723" s="24" t="str">
        <f t="shared" si="812"/>
        <v>-</v>
      </c>
      <c r="DJ723" s="24" t="str">
        <f t="shared" si="813"/>
        <v>-</v>
      </c>
      <c r="DK723" s="24"/>
      <c r="DL723" s="5"/>
      <c r="DM723" s="24" t="str">
        <f t="shared" si="814"/>
        <v>-</v>
      </c>
      <c r="DN723" s="24" t="str">
        <f t="shared" si="815"/>
        <v>-</v>
      </c>
      <c r="DO723" s="5"/>
      <c r="DP723" s="5"/>
      <c r="DQ723" s="54"/>
      <c r="DR723" s="24" t="str">
        <f t="shared" si="816"/>
        <v>-</v>
      </c>
      <c r="DS723" s="24" t="str">
        <f t="shared" si="817"/>
        <v>-</v>
      </c>
      <c r="DT723" s="24"/>
      <c r="DU723" s="5"/>
      <c r="DV723" s="24" t="str">
        <f t="shared" si="818"/>
        <v>-</v>
      </c>
      <c r="DW723" s="24" t="str">
        <f t="shared" si="819"/>
        <v>-</v>
      </c>
      <c r="DX723" s="5"/>
      <c r="DY723" s="5"/>
      <c r="DZ723" s="54"/>
      <c r="EA723" s="24" t="str">
        <f t="shared" si="820"/>
        <v>-</v>
      </c>
      <c r="EB723" s="24" t="str">
        <f t="shared" si="821"/>
        <v>-</v>
      </c>
      <c r="EC723" s="24"/>
      <c r="ED723" s="5"/>
      <c r="EE723" s="24" t="str">
        <f t="shared" si="822"/>
        <v>-</v>
      </c>
      <c r="EF723" s="24" t="str">
        <f t="shared" si="823"/>
        <v>-</v>
      </c>
      <c r="EG723" s="5"/>
      <c r="EH723" s="5"/>
      <c r="EI723" s="54"/>
      <c r="EJ723" s="24" t="str">
        <f t="shared" si="824"/>
        <v>-</v>
      </c>
      <c r="EK723" s="24" t="str">
        <f t="shared" si="825"/>
        <v>-</v>
      </c>
      <c r="EL723" s="24"/>
      <c r="EM723" s="5"/>
      <c r="EN723" s="24" t="str">
        <f t="shared" si="826"/>
        <v>-</v>
      </c>
      <c r="EO723" s="24" t="str">
        <f t="shared" si="827"/>
        <v>-</v>
      </c>
      <c r="EP723" s="5"/>
      <c r="EQ723" s="5"/>
      <c r="ER723" s="54"/>
      <c r="ES723" s="54"/>
      <c r="ET723" s="54"/>
      <c r="EU723" s="54"/>
      <c r="EV723" s="54"/>
      <c r="EW723" s="24"/>
      <c r="EX723" s="24"/>
      <c r="EY723" s="167"/>
      <c r="EZ723" s="167"/>
      <c r="FA723" s="193"/>
      <c r="FB723" s="24">
        <v>44283</v>
      </c>
      <c r="FC723" s="24">
        <f t="shared" ca="1" si="828"/>
        <v>44283</v>
      </c>
      <c r="FD723" s="24"/>
      <c r="FE723" s="5"/>
      <c r="FF723" s="24" t="str">
        <f t="shared" si="829"/>
        <v>-</v>
      </c>
      <c r="FG723" s="24" t="str">
        <f t="shared" si="830"/>
        <v>-</v>
      </c>
      <c r="FH723" s="54"/>
      <c r="FI723" s="5"/>
      <c r="FJ723" s="34">
        <v>1</v>
      </c>
      <c r="FK723" s="24"/>
      <c r="FL723" s="24">
        <f t="shared" si="831"/>
        <v>0</v>
      </c>
      <c r="FM723" s="5"/>
      <c r="FN723" s="5"/>
      <c r="FO723" s="24" t="str">
        <f t="shared" si="832"/>
        <v>-</v>
      </c>
      <c r="FP723" s="24" t="str">
        <f t="shared" si="833"/>
        <v>-</v>
      </c>
      <c r="FQ723" s="5"/>
      <c r="FR723" s="5"/>
      <c r="FS723" s="54"/>
      <c r="FT723" s="24"/>
      <c r="FU723" s="24">
        <f t="shared" si="834"/>
        <v>0</v>
      </c>
      <c r="FV723" s="5"/>
      <c r="FW723" s="5"/>
      <c r="FX723" s="24" t="str">
        <f t="shared" si="835"/>
        <v>-</v>
      </c>
      <c r="FY723" s="24" t="str">
        <f t="shared" si="836"/>
        <v>-</v>
      </c>
      <c r="FZ723" s="5"/>
      <c r="GA723" s="5"/>
      <c r="GB723" s="54"/>
      <c r="GC723" s="54"/>
      <c r="GD723" s="54"/>
      <c r="GE723" s="54"/>
      <c r="GF723" s="54"/>
      <c r="GG723" s="54"/>
      <c r="GH723" s="54"/>
      <c r="GI723" s="54"/>
      <c r="GJ723" s="54"/>
      <c r="GK723" s="54"/>
      <c r="GL723" s="54"/>
      <c r="GM723" s="54"/>
      <c r="GN723" s="54"/>
      <c r="GO723" s="54"/>
      <c r="GP723" s="54"/>
      <c r="GQ723" s="54"/>
      <c r="GR723" s="54"/>
      <c r="GS723" s="54"/>
      <c r="GT723" s="54"/>
      <c r="GU723" s="54"/>
      <c r="GV723" s="54"/>
      <c r="GW723" s="54"/>
      <c r="GX723" s="54"/>
      <c r="GY723" s="54"/>
      <c r="GZ723" s="193"/>
      <c r="HA723" s="54"/>
      <c r="HB723" s="54"/>
      <c r="HC723" s="54"/>
      <c r="HD723" s="34">
        <f t="shared" ca="1" si="789"/>
        <v>1</v>
      </c>
      <c r="HE723" s="25">
        <f t="shared" ca="1" si="791"/>
        <v>6.8389057750759875E-4</v>
      </c>
      <c r="HF723" s="25">
        <f t="shared" ca="1" si="792"/>
        <v>1.5197568389057751E-3</v>
      </c>
      <c r="HG723" s="25"/>
      <c r="HH723" s="25"/>
      <c r="HI723" s="25">
        <f t="shared" ca="1" si="793"/>
        <v>3.0821917808219177E-3</v>
      </c>
      <c r="HJ723" s="25">
        <f t="shared" ca="1" si="794"/>
        <v>6.8493150684931503E-3</v>
      </c>
      <c r="HK723" s="5"/>
      <c r="HL723" s="24">
        <f t="shared" ca="1" si="790"/>
        <v>44277</v>
      </c>
      <c r="HM723" s="107" t="s">
        <v>667</v>
      </c>
      <c r="HN723" s="85"/>
      <c r="HO723" s="204" t="str">
        <f t="shared" si="696"/>
        <v>ожидание A1</v>
      </c>
      <c r="HP723" s="204" t="str">
        <f t="shared" si="697"/>
        <v>не выгружено 00</v>
      </c>
      <c r="HQ723" s="182" t="str">
        <f t="shared" si="698"/>
        <v>выгружено A1</v>
      </c>
      <c r="HR723" s="182" t="str">
        <f t="shared" si="699"/>
        <v>ожидание A1</v>
      </c>
      <c r="HS723" s="182" t="b">
        <f t="shared" si="700"/>
        <v>0</v>
      </c>
      <c r="HT723" s="182" t="str">
        <f t="shared" si="701"/>
        <v>ожидание замечаний</v>
      </c>
      <c r="HU723" s="182" t="str">
        <f t="shared" si="702"/>
        <v>0055-P2-GA1-CPC-TRM-00677</v>
      </c>
      <c r="HV723" s="191">
        <f t="shared" si="703"/>
        <v>44277</v>
      </c>
      <c r="HW723" s="184" t="str">
        <f t="shared" si="704"/>
        <v>ожидание A1</v>
      </c>
      <c r="HX723" s="191" t="str">
        <f t="shared" si="705"/>
        <v>ожидание A1</v>
      </c>
      <c r="HY723" s="183"/>
      <c r="HZ723" s="182" t="str">
        <f t="shared" si="706"/>
        <v>выгружено</v>
      </c>
      <c r="IA723" s="182" t="str">
        <f t="shared" si="707"/>
        <v>A1</v>
      </c>
      <c r="IB723" s="182" t="str">
        <f t="shared" si="708"/>
        <v>ожидание замечаний к ревизии</v>
      </c>
      <c r="IC723" s="182" t="str">
        <f t="shared" si="709"/>
        <v>A1</v>
      </c>
      <c r="ID723" s="182" t="str">
        <f t="shared" si="710"/>
        <v>A1</v>
      </c>
      <c r="IE723" s="185" t="str">
        <f t="shared" si="711"/>
        <v>1</v>
      </c>
      <c r="IF723" s="135" t="s">
        <v>705</v>
      </c>
      <c r="IG723" s="181">
        <v>1</v>
      </c>
      <c r="IH723" s="85"/>
      <c r="II723" s="85"/>
      <c r="IJ723" s="85"/>
      <c r="IK723" s="85"/>
      <c r="IL723" s="85"/>
      <c r="IM723" s="85"/>
      <c r="IN723" s="85"/>
      <c r="IO723" s="85"/>
      <c r="IP723" s="85"/>
      <c r="IQ723" s="85"/>
      <c r="IR723" s="85"/>
      <c r="IS723" s="85"/>
      <c r="IT723" s="85"/>
      <c r="IU723" s="85"/>
      <c r="IV723" s="85"/>
      <c r="IW723" s="85"/>
      <c r="IX723" s="85"/>
      <c r="IY723" s="85"/>
      <c r="IZ723" s="85"/>
      <c r="JA723" s="85"/>
      <c r="JB723" s="85"/>
      <c r="JC723" s="85"/>
      <c r="JD723" s="85"/>
      <c r="JE723" s="85"/>
      <c r="JF723" s="85"/>
      <c r="JG723" s="85"/>
      <c r="JH723" s="85"/>
      <c r="JI723" s="85"/>
      <c r="JJ723" s="85"/>
      <c r="JK723" s="85"/>
      <c r="JL723" s="85"/>
      <c r="JM723" s="85"/>
      <c r="JN723" s="85"/>
      <c r="JO723" s="85"/>
      <c r="JP723" s="85"/>
      <c r="JQ723" s="85"/>
      <c r="JR723" s="85"/>
      <c r="JS723" s="85"/>
      <c r="JT723" s="85"/>
      <c r="JU723" s="85"/>
      <c r="JV723" s="85"/>
      <c r="JW723" s="85"/>
      <c r="JX723" s="85"/>
      <c r="JY723" s="85"/>
      <c r="JZ723" s="85"/>
      <c r="KA723" s="85"/>
      <c r="KB723" s="85"/>
      <c r="KC723" s="85"/>
    </row>
    <row r="724" spans="1:289" s="57" customFormat="1" ht="42.75" hidden="1" customHeight="1">
      <c r="A724" s="6"/>
      <c r="B724" s="19" t="s">
        <v>156</v>
      </c>
      <c r="C724" s="19" t="s">
        <v>157</v>
      </c>
      <c r="D724" s="5"/>
      <c r="E724" s="5"/>
      <c r="F724" s="5"/>
      <c r="G724" s="5"/>
      <c r="H724" s="5" t="s">
        <v>727</v>
      </c>
      <c r="I724" s="5" t="s">
        <v>736</v>
      </c>
      <c r="J724" s="5"/>
      <c r="K724" s="5"/>
      <c r="L724" s="5"/>
      <c r="M724" s="5"/>
      <c r="N724" s="5"/>
      <c r="O724" s="5"/>
      <c r="P724" s="5"/>
      <c r="Q724" s="5"/>
      <c r="R724" s="5" t="s">
        <v>208</v>
      </c>
      <c r="S724" s="5" t="s">
        <v>366</v>
      </c>
      <c r="T724" s="5" t="s">
        <v>367</v>
      </c>
      <c r="U724" s="5" t="s">
        <v>158</v>
      </c>
      <c r="V724" s="5"/>
      <c r="W724" s="19"/>
      <c r="X724" s="19"/>
      <c r="Y724" s="19"/>
      <c r="Z724" s="19"/>
      <c r="AA724" s="19"/>
      <c r="AB724" s="19"/>
      <c r="AC724" s="19"/>
      <c r="AD724" s="5"/>
      <c r="AE724" s="19">
        <v>4</v>
      </c>
      <c r="AF724" s="19">
        <v>0</v>
      </c>
      <c r="AG724" s="19" t="s">
        <v>165</v>
      </c>
      <c r="AH724" s="19" t="s">
        <v>156</v>
      </c>
      <c r="AI724" s="19" t="s">
        <v>188</v>
      </c>
      <c r="AJ724" s="5"/>
      <c r="AK724" s="5"/>
      <c r="AL724" s="5" t="s">
        <v>125</v>
      </c>
      <c r="AM724" s="5"/>
      <c r="AN724" s="5" t="s">
        <v>636</v>
      </c>
      <c r="AO724" s="5" t="str">
        <f t="shared" si="795"/>
        <v>0055-CPC-GA1-4.4.0.00.CPC-ATH4.PM-0001</v>
      </c>
      <c r="AP724" s="5" t="str">
        <f t="shared" si="796"/>
        <v>0055-CPC-GA1-4.4.0.00.CPC-ATH4-PM-0001_-_ER</v>
      </c>
      <c r="AQ724" s="13" t="s">
        <v>647</v>
      </c>
      <c r="AR724" s="13" t="s">
        <v>648</v>
      </c>
      <c r="AS724" s="13"/>
      <c r="AT724" s="13"/>
      <c r="AU724" s="13"/>
      <c r="AV724" s="13"/>
      <c r="AW724" s="13" t="s">
        <v>647</v>
      </c>
      <c r="AX724" s="13" t="s">
        <v>648</v>
      </c>
      <c r="AY724" s="5"/>
      <c r="AZ724" s="5" t="s">
        <v>490</v>
      </c>
      <c r="BA724" s="5" t="s">
        <v>489</v>
      </c>
      <c r="BB724" s="5" t="str">
        <f t="shared" si="797"/>
        <v>-</v>
      </c>
      <c r="BC724" s="167" t="str">
        <f t="shared" si="798"/>
        <v>-</v>
      </c>
      <c r="BD724" s="5" t="str">
        <f t="shared" si="799"/>
        <v>-</v>
      </c>
      <c r="BE724" s="5"/>
      <c r="BF724" s="5"/>
      <c r="BG724" s="12"/>
      <c r="BH724" s="5"/>
      <c r="BI724" s="5"/>
      <c r="BJ724" s="54">
        <f t="shared" si="800"/>
        <v>44244</v>
      </c>
      <c r="BK724" s="54">
        <f t="shared" ca="1" si="801"/>
        <v>44294</v>
      </c>
      <c r="BL724" s="54"/>
      <c r="BM724" s="5"/>
      <c r="BN724" s="167"/>
      <c r="BO724" s="167"/>
      <c r="BP724" s="167"/>
      <c r="BQ724" s="167"/>
      <c r="BR724" s="157"/>
      <c r="BS724" s="157"/>
      <c r="BT724" s="157"/>
      <c r="BU724" s="157"/>
      <c r="BV724" s="157"/>
      <c r="BW724" s="147"/>
      <c r="BX724" s="147"/>
      <c r="BY724" s="147"/>
      <c r="BZ724" s="147"/>
      <c r="CA724" s="147"/>
      <c r="CB724" s="125"/>
      <c r="CC724" s="125"/>
      <c r="CD724" s="125"/>
      <c r="CE724" s="125"/>
      <c r="CF724" s="125"/>
      <c r="CG724" s="125"/>
      <c r="CH724" s="125"/>
      <c r="CI724" s="125"/>
      <c r="CJ724" s="125"/>
      <c r="CK724" s="125"/>
      <c r="CL724" s="24">
        <f t="shared" si="802"/>
        <v>44272</v>
      </c>
      <c r="CM724" s="24" t="str">
        <f t="shared" si="803"/>
        <v>-</v>
      </c>
      <c r="CN724" s="54"/>
      <c r="CO724" s="117"/>
      <c r="CP724" s="34">
        <v>1</v>
      </c>
      <c r="CQ724" s="24">
        <f t="shared" si="804"/>
        <v>44286</v>
      </c>
      <c r="CR724" s="24" t="str">
        <f t="shared" si="805"/>
        <v>-</v>
      </c>
      <c r="CS724" s="54"/>
      <c r="CT724" s="5"/>
      <c r="CU724" s="24" t="str">
        <f t="shared" si="806"/>
        <v>-</v>
      </c>
      <c r="CV724" s="24" t="str">
        <f t="shared" si="807"/>
        <v>-</v>
      </c>
      <c r="CW724" s="54"/>
      <c r="CX724" s="5"/>
      <c r="CY724" s="34"/>
      <c r="CZ724" s="24" t="str">
        <f t="shared" si="808"/>
        <v>-</v>
      </c>
      <c r="DA724" s="24" t="str">
        <f t="shared" si="809"/>
        <v>-</v>
      </c>
      <c r="DB724" s="24"/>
      <c r="DC724" s="5"/>
      <c r="DD724" s="24" t="str">
        <f t="shared" si="810"/>
        <v>-</v>
      </c>
      <c r="DE724" s="24" t="str">
        <f t="shared" si="811"/>
        <v>-</v>
      </c>
      <c r="DF724" s="5"/>
      <c r="DG724" s="5"/>
      <c r="DH724" s="54"/>
      <c r="DI724" s="24" t="str">
        <f t="shared" si="812"/>
        <v>-</v>
      </c>
      <c r="DJ724" s="24" t="str">
        <f t="shared" si="813"/>
        <v>-</v>
      </c>
      <c r="DK724" s="24"/>
      <c r="DL724" s="5"/>
      <c r="DM724" s="24" t="str">
        <f t="shared" si="814"/>
        <v>-</v>
      </c>
      <c r="DN724" s="24" t="str">
        <f t="shared" si="815"/>
        <v>-</v>
      </c>
      <c r="DO724" s="5"/>
      <c r="DP724" s="5"/>
      <c r="DQ724" s="54"/>
      <c r="DR724" s="24" t="str">
        <f t="shared" si="816"/>
        <v>-</v>
      </c>
      <c r="DS724" s="24" t="str">
        <f t="shared" si="817"/>
        <v>-</v>
      </c>
      <c r="DT724" s="24"/>
      <c r="DU724" s="5"/>
      <c r="DV724" s="24" t="str">
        <f t="shared" si="818"/>
        <v>-</v>
      </c>
      <c r="DW724" s="24" t="str">
        <f t="shared" si="819"/>
        <v>-</v>
      </c>
      <c r="DX724" s="5"/>
      <c r="DY724" s="5"/>
      <c r="DZ724" s="54"/>
      <c r="EA724" s="24" t="str">
        <f t="shared" si="820"/>
        <v>-</v>
      </c>
      <c r="EB724" s="24" t="str">
        <f t="shared" si="821"/>
        <v>-</v>
      </c>
      <c r="EC724" s="24"/>
      <c r="ED724" s="5"/>
      <c r="EE724" s="24" t="str">
        <f t="shared" si="822"/>
        <v>-</v>
      </c>
      <c r="EF724" s="24" t="str">
        <f t="shared" si="823"/>
        <v>-</v>
      </c>
      <c r="EG724" s="5"/>
      <c r="EH724" s="5"/>
      <c r="EI724" s="54"/>
      <c r="EJ724" s="24" t="str">
        <f t="shared" si="824"/>
        <v>-</v>
      </c>
      <c r="EK724" s="24" t="str">
        <f t="shared" si="825"/>
        <v>-</v>
      </c>
      <c r="EL724" s="24"/>
      <c r="EM724" s="5"/>
      <c r="EN724" s="24" t="str">
        <f t="shared" si="826"/>
        <v>-</v>
      </c>
      <c r="EO724" s="24" t="str">
        <f t="shared" si="827"/>
        <v>-</v>
      </c>
      <c r="EP724" s="5"/>
      <c r="EQ724" s="5"/>
      <c r="ER724" s="54"/>
      <c r="ES724" s="54"/>
      <c r="ET724" s="54"/>
      <c r="EU724" s="54"/>
      <c r="EV724" s="54"/>
      <c r="EW724" s="24"/>
      <c r="EX724" s="24"/>
      <c r="EY724" s="167"/>
      <c r="EZ724" s="167"/>
      <c r="FA724" s="193"/>
      <c r="FB724" s="24">
        <v>44287</v>
      </c>
      <c r="FC724" s="24">
        <f t="shared" ca="1" si="828"/>
        <v>44287</v>
      </c>
      <c r="FD724" s="214"/>
      <c r="FE724" s="167"/>
      <c r="FF724" s="24" t="str">
        <f t="shared" si="829"/>
        <v>-</v>
      </c>
      <c r="FG724" s="24" t="str">
        <f t="shared" si="830"/>
        <v>-</v>
      </c>
      <c r="FH724" s="5"/>
      <c r="FI724" s="5"/>
      <c r="FJ724" s="34"/>
      <c r="FK724" s="24"/>
      <c r="FL724" s="24">
        <f t="shared" si="831"/>
        <v>0</v>
      </c>
      <c r="FM724" s="5"/>
      <c r="FN724" s="5"/>
      <c r="FO724" s="24" t="str">
        <f t="shared" si="832"/>
        <v>-</v>
      </c>
      <c r="FP724" s="24" t="str">
        <f t="shared" si="833"/>
        <v>-</v>
      </c>
      <c r="FQ724" s="5"/>
      <c r="FR724" s="5"/>
      <c r="FS724" s="54"/>
      <c r="FT724" s="24"/>
      <c r="FU724" s="24">
        <f t="shared" si="834"/>
        <v>0</v>
      </c>
      <c r="FV724" s="5"/>
      <c r="FW724" s="5"/>
      <c r="FX724" s="24" t="str">
        <f t="shared" si="835"/>
        <v>-</v>
      </c>
      <c r="FY724" s="24" t="str">
        <f t="shared" si="836"/>
        <v>-</v>
      </c>
      <c r="FZ724" s="5"/>
      <c r="GA724" s="5"/>
      <c r="GB724" s="54"/>
      <c r="GC724" s="54"/>
      <c r="GD724" s="54"/>
      <c r="GE724" s="54"/>
      <c r="GF724" s="54"/>
      <c r="GG724" s="54"/>
      <c r="GH724" s="54"/>
      <c r="GI724" s="54"/>
      <c r="GJ724" s="54"/>
      <c r="GK724" s="54"/>
      <c r="GL724" s="54"/>
      <c r="GM724" s="54"/>
      <c r="GN724" s="54"/>
      <c r="GO724" s="54"/>
      <c r="GP724" s="54"/>
      <c r="GQ724" s="54"/>
      <c r="GR724" s="54"/>
      <c r="GS724" s="54"/>
      <c r="GT724" s="54"/>
      <c r="GU724" s="54"/>
      <c r="GV724" s="54"/>
      <c r="GW724" s="54"/>
      <c r="GX724" s="54"/>
      <c r="GY724" s="54"/>
      <c r="GZ724" s="193"/>
      <c r="HA724" s="54"/>
      <c r="HB724" s="54"/>
      <c r="HC724" s="54"/>
      <c r="HD724" s="34">
        <f t="shared" ca="1" si="789"/>
        <v>1</v>
      </c>
      <c r="HE724" s="25">
        <f t="shared" si="791"/>
        <v>0</v>
      </c>
      <c r="HF724" s="25">
        <f t="shared" ca="1" si="792"/>
        <v>1.5197568389057751E-3</v>
      </c>
      <c r="HG724" s="25"/>
      <c r="HH724" s="25"/>
      <c r="HI724" s="25">
        <f t="shared" si="793"/>
        <v>0</v>
      </c>
      <c r="HJ724" s="25">
        <f t="shared" ca="1" si="794"/>
        <v>6.8493150684931503E-3</v>
      </c>
      <c r="HK724" s="5"/>
      <c r="HL724" s="24" t="str">
        <f t="shared" ca="1" si="790"/>
        <v>-</v>
      </c>
      <c r="HM724" s="107" t="s">
        <v>667</v>
      </c>
      <c r="HN724" s="85"/>
      <c r="HO724" s="204" t="str">
        <f t="shared" si="696"/>
        <v>не выгружено A1</v>
      </c>
      <c r="HP724" s="204" t="str">
        <f t="shared" si="697"/>
        <v>не выгружено 00</v>
      </c>
      <c r="HQ724" s="182" t="str">
        <f t="shared" si="698"/>
        <v>не выгружено A1</v>
      </c>
      <c r="HR724" s="182" t="str">
        <f t="shared" si="699"/>
        <v>не выгружено A1</v>
      </c>
      <c r="HS724" s="182" t="b">
        <f t="shared" si="700"/>
        <v>0</v>
      </c>
      <c r="HT724" s="182" t="str">
        <f t="shared" si="701"/>
        <v>не выгружено A1</v>
      </c>
      <c r="HU724" s="182" t="str">
        <f t="shared" si="702"/>
        <v>не выгружено A1</v>
      </c>
      <c r="HV724" s="191" t="str">
        <f t="shared" si="703"/>
        <v>не выгружено A1</v>
      </c>
      <c r="HW724" s="184" t="str">
        <f t="shared" si="704"/>
        <v>не выгружено A1</v>
      </c>
      <c r="HX724" s="191" t="str">
        <f t="shared" si="705"/>
        <v>не выгружено A1</v>
      </c>
      <c r="HY724" s="183"/>
      <c r="HZ724" s="182" t="str">
        <f t="shared" si="706"/>
        <v>не выгружено</v>
      </c>
      <c r="IA724" s="182" t="str">
        <f t="shared" si="707"/>
        <v>A1</v>
      </c>
      <c r="IB724" s="182" t="str">
        <f t="shared" si="708"/>
        <v>не выгружено</v>
      </c>
      <c r="IC724" s="182" t="str">
        <f t="shared" si="709"/>
        <v>A1</v>
      </c>
      <c r="ID724" s="182" t="str">
        <f t="shared" si="710"/>
        <v>A1</v>
      </c>
      <c r="IE724" s="185" t="str">
        <f t="shared" si="711"/>
        <v>выгрузить A1</v>
      </c>
      <c r="IF724" s="135" t="s">
        <v>705</v>
      </c>
      <c r="IG724" s="181">
        <v>1</v>
      </c>
      <c r="IH724" s="85"/>
      <c r="II724" s="85"/>
      <c r="IJ724" s="85"/>
      <c r="IK724" s="85"/>
      <c r="IL724" s="85"/>
      <c r="IM724" s="85"/>
      <c r="IN724" s="85"/>
      <c r="IO724" s="85"/>
      <c r="IP724" s="85"/>
      <c r="IQ724" s="85"/>
      <c r="IR724" s="85"/>
      <c r="IS724" s="85"/>
      <c r="IT724" s="85"/>
      <c r="IU724" s="85"/>
      <c r="IV724" s="85"/>
      <c r="IW724" s="85"/>
      <c r="IX724" s="85"/>
      <c r="IY724" s="85"/>
      <c r="IZ724" s="85"/>
      <c r="JA724" s="85"/>
      <c r="JB724" s="85"/>
      <c r="JC724" s="85"/>
      <c r="JD724" s="85"/>
      <c r="JE724" s="85"/>
      <c r="JF724" s="85"/>
      <c r="JG724" s="85"/>
      <c r="JH724" s="85"/>
      <c r="JI724" s="85"/>
      <c r="JJ724" s="85"/>
      <c r="JK724" s="85"/>
      <c r="JL724" s="85"/>
      <c r="JM724" s="85"/>
      <c r="JN724" s="85"/>
      <c r="JO724" s="85"/>
      <c r="JP724" s="85"/>
      <c r="JQ724" s="85"/>
      <c r="JR724" s="85"/>
      <c r="JS724" s="85"/>
      <c r="JT724" s="85"/>
      <c r="JU724" s="85"/>
      <c r="JV724" s="85"/>
      <c r="JW724" s="85"/>
      <c r="JX724" s="85"/>
      <c r="JY724" s="85"/>
      <c r="JZ724" s="85"/>
      <c r="KA724" s="85"/>
      <c r="KB724" s="85"/>
      <c r="KC724" s="85"/>
    </row>
    <row r="725" spans="1:289" s="87" customFormat="1" ht="15" hidden="1" customHeight="1">
      <c r="A725" s="17"/>
      <c r="B725" s="20"/>
      <c r="C725" s="20"/>
      <c r="D725" s="18"/>
      <c r="E725" s="18"/>
      <c r="F725" s="18"/>
      <c r="G725" s="18"/>
      <c r="H725" s="18"/>
      <c r="I725" s="18"/>
      <c r="J725" s="18"/>
      <c r="K725" s="18"/>
      <c r="L725" s="18"/>
      <c r="M725" s="18"/>
      <c r="N725" s="18"/>
      <c r="O725" s="18"/>
      <c r="P725" s="18"/>
      <c r="Q725" s="18"/>
      <c r="R725" s="18"/>
      <c r="S725" s="18"/>
      <c r="T725" s="18"/>
      <c r="U725" s="18"/>
      <c r="V725" s="18"/>
      <c r="W725" s="20"/>
      <c r="X725" s="20"/>
      <c r="Y725" s="20"/>
      <c r="Z725" s="20"/>
      <c r="AA725" s="20"/>
      <c r="AB725" s="20"/>
      <c r="AC725" s="20"/>
      <c r="AD725" s="18"/>
      <c r="AE725" s="20"/>
      <c r="AF725" s="20"/>
      <c r="AG725" s="20"/>
      <c r="AH725" s="20"/>
      <c r="AI725" s="20"/>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71"/>
      <c r="BO725" s="171"/>
      <c r="BP725" s="171"/>
      <c r="BQ725" s="171"/>
      <c r="BR725" s="161"/>
      <c r="BS725" s="161"/>
      <c r="BT725" s="161"/>
      <c r="BU725" s="161"/>
      <c r="BV725" s="161"/>
      <c r="BW725" s="151"/>
      <c r="BX725" s="151"/>
      <c r="BY725" s="151"/>
      <c r="BZ725" s="151"/>
      <c r="CA725" s="151"/>
      <c r="CB725" s="129"/>
      <c r="CC725" s="129"/>
      <c r="CD725" s="129"/>
      <c r="CE725" s="129"/>
      <c r="CF725" s="129"/>
      <c r="CG725" s="129"/>
      <c r="CH725" s="129"/>
      <c r="CI725" s="129"/>
      <c r="CJ725" s="129"/>
      <c r="CK725" s="129"/>
      <c r="CL725" s="18"/>
      <c r="CM725" s="18"/>
      <c r="CN725" s="18"/>
      <c r="CO725" s="118"/>
      <c r="CP725" s="48"/>
      <c r="CQ725" s="18"/>
      <c r="CR725" s="18"/>
      <c r="CS725" s="18"/>
      <c r="CT725" s="18"/>
      <c r="CU725" s="18"/>
      <c r="CV725" s="18"/>
      <c r="CW725" s="18"/>
      <c r="CX725" s="18"/>
      <c r="CY725" s="34"/>
      <c r="CZ725" s="18"/>
      <c r="DA725" s="18"/>
      <c r="DB725" s="18"/>
      <c r="DC725" s="18"/>
      <c r="DD725" s="18"/>
      <c r="DE725" s="18"/>
      <c r="DF725" s="18"/>
      <c r="DG725" s="18"/>
      <c r="DH725" s="45"/>
      <c r="DI725" s="18"/>
      <c r="DJ725" s="18"/>
      <c r="DK725" s="18"/>
      <c r="DL725" s="18"/>
      <c r="DM725" s="18"/>
      <c r="DN725" s="18"/>
      <c r="DO725" s="18"/>
      <c r="DP725" s="18"/>
      <c r="DQ725" s="45"/>
      <c r="DR725" s="18"/>
      <c r="DS725" s="18"/>
      <c r="DT725" s="18"/>
      <c r="DU725" s="18"/>
      <c r="DV725" s="18"/>
      <c r="DW725" s="18"/>
      <c r="DX725" s="18"/>
      <c r="DY725" s="18"/>
      <c r="DZ725" s="45"/>
      <c r="EA725" s="18"/>
      <c r="EB725" s="18"/>
      <c r="EC725" s="18"/>
      <c r="ED725" s="18"/>
      <c r="EE725" s="18"/>
      <c r="EF725" s="18"/>
      <c r="EG725" s="18"/>
      <c r="EH725" s="18"/>
      <c r="EI725" s="45"/>
      <c r="EJ725" s="18"/>
      <c r="EK725" s="18"/>
      <c r="EL725" s="18"/>
      <c r="EM725" s="18"/>
      <c r="EN725" s="18"/>
      <c r="EO725" s="18"/>
      <c r="EP725" s="18"/>
      <c r="EQ725" s="18"/>
      <c r="ER725" s="45"/>
      <c r="ES725" s="110"/>
      <c r="ET725" s="110"/>
      <c r="EU725" s="110"/>
      <c r="EV725" s="110"/>
      <c r="EW725" s="192"/>
      <c r="EX725" s="192"/>
      <c r="EY725" s="192"/>
      <c r="EZ725" s="192"/>
      <c r="FA725" s="199"/>
      <c r="FB725" s="18"/>
      <c r="FC725" s="18"/>
      <c r="FD725" s="18"/>
      <c r="FE725" s="18"/>
      <c r="FF725" s="18"/>
      <c r="FG725" s="18"/>
      <c r="FH725" s="18"/>
      <c r="FI725" s="18"/>
      <c r="FJ725" s="34"/>
      <c r="FK725" s="18"/>
      <c r="FL725" s="18"/>
      <c r="FM725" s="18"/>
      <c r="FN725" s="18"/>
      <c r="FO725" s="18"/>
      <c r="FP725" s="18"/>
      <c r="FQ725" s="18"/>
      <c r="FR725" s="18"/>
      <c r="FS725" s="45"/>
      <c r="FT725" s="18"/>
      <c r="FU725" s="18"/>
      <c r="FV725" s="18"/>
      <c r="FW725" s="18"/>
      <c r="FX725" s="18"/>
      <c r="FY725" s="18"/>
      <c r="FZ725" s="18"/>
      <c r="GA725" s="18"/>
      <c r="GB725" s="45"/>
      <c r="GC725" s="110"/>
      <c r="GD725" s="110"/>
      <c r="GE725" s="110"/>
      <c r="GF725" s="110"/>
      <c r="GG725" s="110"/>
      <c r="GH725" s="110"/>
      <c r="GI725" s="110"/>
      <c r="GJ725" s="110"/>
      <c r="GK725" s="110"/>
      <c r="GL725" s="110"/>
      <c r="GM725" s="110"/>
      <c r="GN725" s="110"/>
      <c r="GO725" s="110"/>
      <c r="GP725" s="110"/>
      <c r="GQ725" s="110"/>
      <c r="GR725" s="110"/>
      <c r="GS725" s="110"/>
      <c r="GT725" s="110"/>
      <c r="GU725" s="110"/>
      <c r="GV725" s="110"/>
      <c r="GW725" s="110"/>
      <c r="GX725" s="110"/>
      <c r="GY725" s="45"/>
      <c r="GZ725" s="199"/>
      <c r="HA725" s="110"/>
      <c r="HB725" s="110"/>
      <c r="HC725" s="110"/>
      <c r="HD725" s="34">
        <f t="shared" si="789"/>
        <v>0</v>
      </c>
      <c r="HE725" s="25">
        <f t="shared" si="791"/>
        <v>0</v>
      </c>
      <c r="HF725" s="25">
        <f t="shared" si="792"/>
        <v>0</v>
      </c>
      <c r="HG725" s="25"/>
      <c r="HH725" s="18"/>
      <c r="HI725" s="25">
        <f t="shared" si="793"/>
        <v>0</v>
      </c>
      <c r="HJ725" s="25">
        <f t="shared" si="794"/>
        <v>0</v>
      </c>
      <c r="HK725" s="18"/>
      <c r="HL725" s="24" t="str">
        <f t="shared" si="790"/>
        <v>-</v>
      </c>
      <c r="HM725" s="107"/>
      <c r="HN725" s="85"/>
      <c r="HO725" s="204" t="str">
        <f t="shared" si="696"/>
        <v>---/---</v>
      </c>
      <c r="HP725" s="204" t="str">
        <f t="shared" si="697"/>
        <v>---/---</v>
      </c>
      <c r="HQ725" s="182" t="str">
        <f t="shared" si="698"/>
        <v>---/---</v>
      </c>
      <c r="HR725" s="182" t="str">
        <f t="shared" si="699"/>
        <v>---/---</v>
      </c>
      <c r="HS725" s="182" t="b">
        <f t="shared" si="700"/>
        <v>0</v>
      </c>
      <c r="HT725" s="182" t="str">
        <f t="shared" si="701"/>
        <v>---/---</v>
      </c>
      <c r="HU725" s="182" t="str">
        <f t="shared" si="702"/>
        <v>---/---</v>
      </c>
      <c r="HV725" s="191" t="str">
        <f t="shared" si="703"/>
        <v>---/---</v>
      </c>
      <c r="HW725" s="184" t="str">
        <f t="shared" si="704"/>
        <v>---/---</v>
      </c>
      <c r="HX725" s="191" t="str">
        <f t="shared" si="705"/>
        <v>---/---</v>
      </c>
      <c r="HY725" s="183"/>
      <c r="HZ725" s="182" t="str">
        <f t="shared" si="706"/>
        <v>---/---</v>
      </c>
      <c r="IA725" s="182" t="str">
        <f t="shared" si="707"/>
        <v>---/---</v>
      </c>
      <c r="IB725" s="182" t="str">
        <f t="shared" si="708"/>
        <v>---/---</v>
      </c>
      <c r="IC725" s="182" t="str">
        <f t="shared" si="709"/>
        <v>---/---</v>
      </c>
      <c r="ID725" s="182" t="str">
        <f t="shared" si="710"/>
        <v>---/---</v>
      </c>
      <c r="IE725" s="185" t="str">
        <f t="shared" si="711"/>
        <v>---/---</v>
      </c>
      <c r="IF725" s="135" t="s">
        <v>717</v>
      </c>
      <c r="IG725" s="181">
        <v>1</v>
      </c>
      <c r="IH725" s="85"/>
      <c r="II725" s="85"/>
      <c r="IJ725" s="85"/>
      <c r="IK725" s="85"/>
      <c r="IL725" s="85"/>
      <c r="IM725" s="85"/>
      <c r="IN725" s="85"/>
      <c r="IO725" s="85"/>
      <c r="IP725" s="85"/>
      <c r="IQ725" s="85"/>
      <c r="IR725" s="85"/>
      <c r="IS725" s="85"/>
      <c r="IT725" s="85"/>
      <c r="IU725" s="85"/>
      <c r="IV725" s="85"/>
      <c r="IW725" s="85"/>
      <c r="IX725" s="85"/>
      <c r="IY725" s="85"/>
      <c r="IZ725" s="85"/>
      <c r="JA725" s="85"/>
      <c r="JB725" s="85"/>
      <c r="JC725" s="85"/>
      <c r="JD725" s="85"/>
      <c r="JE725" s="85"/>
      <c r="JF725" s="85"/>
      <c r="JG725" s="85"/>
      <c r="JH725" s="85"/>
      <c r="JI725" s="85"/>
      <c r="JJ725" s="85"/>
      <c r="JK725" s="85"/>
      <c r="JL725" s="85"/>
      <c r="JM725" s="85"/>
      <c r="JN725" s="85"/>
      <c r="JO725" s="85"/>
      <c r="JP725" s="85"/>
      <c r="JQ725" s="85"/>
      <c r="JR725" s="85"/>
      <c r="JS725" s="85"/>
      <c r="JT725" s="85"/>
      <c r="JU725" s="85"/>
      <c r="JV725" s="85"/>
      <c r="JW725" s="85"/>
      <c r="JX725" s="85"/>
      <c r="JY725" s="85"/>
      <c r="JZ725" s="85"/>
      <c r="KA725" s="85"/>
      <c r="KB725" s="85"/>
      <c r="KC725" s="85"/>
    </row>
    <row r="726" spans="1:289" s="57" customFormat="1" ht="28.5" hidden="1" customHeight="1">
      <c r="A726" s="6"/>
      <c r="B726" s="19" t="s">
        <v>156</v>
      </c>
      <c r="C726" s="19" t="s">
        <v>157</v>
      </c>
      <c r="D726" s="5"/>
      <c r="E726" s="5"/>
      <c r="F726" s="5"/>
      <c r="G726" s="5"/>
      <c r="H726" s="5" t="s">
        <v>727</v>
      </c>
      <c r="I726" s="5" t="s">
        <v>736</v>
      </c>
      <c r="J726" s="5"/>
      <c r="K726" s="5"/>
      <c r="L726" s="5"/>
      <c r="M726" s="5"/>
      <c r="N726" s="5"/>
      <c r="O726" s="5"/>
      <c r="P726" s="5"/>
      <c r="Q726" s="5"/>
      <c r="R726" s="5" t="s">
        <v>208</v>
      </c>
      <c r="S726" s="5" t="s">
        <v>366</v>
      </c>
      <c r="T726" s="5" t="s">
        <v>367</v>
      </c>
      <c r="U726" s="5" t="s">
        <v>158</v>
      </c>
      <c r="V726" s="5"/>
      <c r="W726" s="19"/>
      <c r="X726" s="19"/>
      <c r="Y726" s="19"/>
      <c r="Z726" s="19"/>
      <c r="AA726" s="19"/>
      <c r="AB726" s="19"/>
      <c r="AC726" s="19"/>
      <c r="AD726" s="5"/>
      <c r="AE726" s="19">
        <v>4</v>
      </c>
      <c r="AF726" s="19">
        <v>0</v>
      </c>
      <c r="AG726" s="19" t="s">
        <v>165</v>
      </c>
      <c r="AH726" s="19" t="s">
        <v>156</v>
      </c>
      <c r="AI726" s="19" t="s">
        <v>188</v>
      </c>
      <c r="AJ726" s="5"/>
      <c r="AK726" s="5"/>
      <c r="AL726" s="5" t="s">
        <v>125</v>
      </c>
      <c r="AM726" s="5"/>
      <c r="AN726" s="5" t="s">
        <v>178</v>
      </c>
      <c r="AO726" s="5" t="str">
        <f>CONCATENATE("0055-",B726,"-",C726,"-","4",".",AE726,".",AF726,".",AG726,".",AH726,"-",AL726,".",AN726,"-",AI726)</f>
        <v>0055-CPC-GA1-4.4.0.00.CPC-ATH4.RU-0001</v>
      </c>
      <c r="AP726" s="5" t="str">
        <f>CONCATENATE("0055-",B726,"-",C726,"-","4",".",AE726,".",AF726,".",AG726,".",AH726,"-",AL726,"-",AN726,"-",AI726,"_",BD726,"_",U726)</f>
        <v>0055-CPC-GA1-4.4.0.00.CPC-ATH4-RU-0001_-_ER</v>
      </c>
      <c r="AQ726" s="13" t="s">
        <v>264</v>
      </c>
      <c r="AR726" s="13" t="s">
        <v>269</v>
      </c>
      <c r="AS726" s="13"/>
      <c r="AT726" s="13"/>
      <c r="AU726" s="13"/>
      <c r="AV726" s="13"/>
      <c r="AW726" s="13" t="s">
        <v>264</v>
      </c>
      <c r="AX726" s="13" t="s">
        <v>269</v>
      </c>
      <c r="AY726" s="5"/>
      <c r="AZ726" s="5" t="s">
        <v>490</v>
      </c>
      <c r="BA726" s="5" t="s">
        <v>489</v>
      </c>
      <c r="BB726" s="5" t="str">
        <f>IF(FW726&gt;0,"02",IF(FN726&gt;0,"01",IF(FE726&gt;0,"00",IF(EM726&gt;0,"G1",IF(ED726&gt;0,"F1",IF(DU726&gt;0,"E1",IF(DL726&gt;0,"D1",IF(DC726&gt;0,"C1",IF(CT726&gt;0,"B1",IF(BM726&gt;0,"A1","-"))))))))))</f>
        <v>-</v>
      </c>
      <c r="BC726" s="167" t="str">
        <f t="shared" ref="BC726:BC729" si="837">IF(OR(BB726="A1",BB726="B1",BB726="C1",BB726="D1",BB726="E1",BB726="F1",BB726="G1",BB726="H1"),"IFR",IF(OR(BB726="00",BB726="01",BB726="02",BB726="03",BB726="04",BB726="05"),"IFU","-"))</f>
        <v>-</v>
      </c>
      <c r="BD726" s="5" t="str">
        <f t="shared" ref="BD726:BD729" si="838">BB726</f>
        <v>-</v>
      </c>
      <c r="BE726" s="5"/>
      <c r="BF726" s="5"/>
      <c r="BG726" s="12"/>
      <c r="BH726" s="5"/>
      <c r="BI726" s="5"/>
      <c r="BJ726" s="54">
        <f>FB726-(28+15)</f>
        <v>44240</v>
      </c>
      <c r="BK726" s="54">
        <f ca="1">IF(BM726&gt;0,BL726,IF(BJ726&lt;TODAY(),WORKDAY(TODAY(),10),BJ726))</f>
        <v>44294</v>
      </c>
      <c r="BL726" s="54"/>
      <c r="BM726" s="5"/>
      <c r="BN726" s="167"/>
      <c r="BO726" s="167"/>
      <c r="BP726" s="167"/>
      <c r="BQ726" s="167"/>
      <c r="BR726" s="157"/>
      <c r="BS726" s="157"/>
      <c r="BT726" s="157"/>
      <c r="BU726" s="157"/>
      <c r="BV726" s="157"/>
      <c r="BW726" s="147"/>
      <c r="BX726" s="147"/>
      <c r="BY726" s="147"/>
      <c r="BZ726" s="147"/>
      <c r="CA726" s="147"/>
      <c r="CB726" s="125"/>
      <c r="CC726" s="125"/>
      <c r="CD726" s="125"/>
      <c r="CE726" s="125"/>
      <c r="CF726" s="125"/>
      <c r="CG726" s="125"/>
      <c r="CH726" s="125"/>
      <c r="CI726" s="125"/>
      <c r="CJ726" s="125"/>
      <c r="CK726" s="125"/>
      <c r="CL726" s="24">
        <f>WORKDAY(BJ726,20)</f>
        <v>44267</v>
      </c>
      <c r="CM726" s="24" t="str">
        <f>IF(BM726&gt;0,WORKDAY(BK726,10),"-")</f>
        <v>-</v>
      </c>
      <c r="CN726" s="54"/>
      <c r="CO726" s="117"/>
      <c r="CP726" s="34"/>
      <c r="CQ726" s="24">
        <f>WORKDAY(CL726,10)</f>
        <v>44281</v>
      </c>
      <c r="CR726" s="24" t="str">
        <f>IF(CO726&gt;0,WORKDAY(CM726,10),"-")</f>
        <v>-</v>
      </c>
      <c r="CS726" s="54"/>
      <c r="CT726" s="5"/>
      <c r="CU726" s="24" t="str">
        <f>IF(CT726&gt;0,WORKDAY(CQ726,10),"-")</f>
        <v>-</v>
      </c>
      <c r="CV726" s="24" t="str">
        <f>IF(CT726&gt;0,WORKDAY(CR726,10),"-")</f>
        <v>-</v>
      </c>
      <c r="CW726" s="54"/>
      <c r="CX726" s="5"/>
      <c r="CY726" s="34"/>
      <c r="CZ726" s="24" t="str">
        <f>IF(CX726&gt;0,WORKDAY(CU726,10),"-")</f>
        <v>-</v>
      </c>
      <c r="DA726" s="24" t="str">
        <f>IF(CX726&gt;0,WORKDAY(CV726,10),"-")</f>
        <v>-</v>
      </c>
      <c r="DB726" s="24"/>
      <c r="DC726" s="5"/>
      <c r="DD726" s="24" t="str">
        <f>IF(DC726&gt;0,WORKDAY(CZ726,10),"-")</f>
        <v>-</v>
      </c>
      <c r="DE726" s="24" t="str">
        <f>IF(DC726&gt;0,WORKDAY(DA726,10),"-")</f>
        <v>-</v>
      </c>
      <c r="DF726" s="5"/>
      <c r="DG726" s="5"/>
      <c r="DH726" s="54"/>
      <c r="DI726" s="24" t="str">
        <f>IF(DG726&gt;0,WORKDAY(DD726,10),"-")</f>
        <v>-</v>
      </c>
      <c r="DJ726" s="24" t="str">
        <f>IF(DG726&gt;0,WORKDAY(DE726,10),"-")</f>
        <v>-</v>
      </c>
      <c r="DK726" s="24"/>
      <c r="DL726" s="5"/>
      <c r="DM726" s="24" t="str">
        <f>IF(DL726&gt;0,WORKDAY(DI726,10),"-")</f>
        <v>-</v>
      </c>
      <c r="DN726" s="24" t="str">
        <f>IF(DL726&gt;0,WORKDAY(DJ726,10),"-")</f>
        <v>-</v>
      </c>
      <c r="DO726" s="5"/>
      <c r="DP726" s="5"/>
      <c r="DQ726" s="54"/>
      <c r="DR726" s="24" t="str">
        <f>IF(DP726&gt;0,WORKDAY(DM726,10),"-")</f>
        <v>-</v>
      </c>
      <c r="DS726" s="24" t="str">
        <f>IF(DP726&gt;0,WORKDAY(DN726,10),"-")</f>
        <v>-</v>
      </c>
      <c r="DT726" s="24"/>
      <c r="DU726" s="5"/>
      <c r="DV726" s="24" t="str">
        <f>IF(DU726&gt;0,WORKDAY(DR726,10),"-")</f>
        <v>-</v>
      </c>
      <c r="DW726" s="24" t="str">
        <f>IF(DU726&gt;0,WORKDAY(DS726,10),"-")</f>
        <v>-</v>
      </c>
      <c r="DX726" s="5"/>
      <c r="DY726" s="5"/>
      <c r="DZ726" s="54"/>
      <c r="EA726" s="24" t="str">
        <f>IF(DY726&gt;0,WORKDAY(DV726,10),"-")</f>
        <v>-</v>
      </c>
      <c r="EB726" s="24" t="str">
        <f>IF(DY726&gt;0,WORKDAY(DW726,10),"-")</f>
        <v>-</v>
      </c>
      <c r="EC726" s="24"/>
      <c r="ED726" s="5"/>
      <c r="EE726" s="24" t="str">
        <f>IF(ED726&gt;0,WORKDAY(EA726,10),"-")</f>
        <v>-</v>
      </c>
      <c r="EF726" s="24" t="str">
        <f>IF(ED726&gt;0,WORKDAY(EB726,10),"-")</f>
        <v>-</v>
      </c>
      <c r="EG726" s="5"/>
      <c r="EH726" s="5"/>
      <c r="EI726" s="54"/>
      <c r="EJ726" s="24" t="str">
        <f>IF(EH726&gt;0,WORKDAY(EE726,10),"-")</f>
        <v>-</v>
      </c>
      <c r="EK726" s="24" t="str">
        <f>IF(EH726&gt;0,WORKDAY(EF726,10),"-")</f>
        <v>-</v>
      </c>
      <c r="EL726" s="24"/>
      <c r="EM726" s="5"/>
      <c r="EN726" s="24" t="str">
        <f>IF(EM726&gt;0,WORKDAY(EJ726,10),"-")</f>
        <v>-</v>
      </c>
      <c r="EO726" s="24" t="str">
        <f>IF(EM726&gt;0,WORKDAY(EK726,10),"-")</f>
        <v>-</v>
      </c>
      <c r="EP726" s="5"/>
      <c r="EQ726" s="5"/>
      <c r="ER726" s="54"/>
      <c r="ES726" s="54"/>
      <c r="ET726" s="54"/>
      <c r="EU726" s="54"/>
      <c r="EV726" s="54"/>
      <c r="EW726" s="24"/>
      <c r="EX726" s="24"/>
      <c r="EY726" s="167"/>
      <c r="EZ726" s="167"/>
      <c r="FA726" s="193"/>
      <c r="FB726" s="24">
        <v>44283</v>
      </c>
      <c r="FC726" s="24">
        <f ca="1">IF(BK726&gt;0,IF(DC726&gt;0,WORKDAY(DB726,20),IF(CT726&gt;0,WORKDAY(CS726,30),IF(CO726&gt;0,WORKDAY(CN726,40),FB726))),"-")</f>
        <v>44283</v>
      </c>
      <c r="FD726" s="24"/>
      <c r="FE726" s="5"/>
      <c r="FF726" s="24" t="str">
        <f>IF(FE726&gt;0,WORKDAY(FB726,10),"-")</f>
        <v>-</v>
      </c>
      <c r="FG726" s="24" t="str">
        <f>IF(FE726&gt;0,WORKDAY(FC726,10),"-")</f>
        <v>-</v>
      </c>
      <c r="FH726" s="54"/>
      <c r="FI726" s="117"/>
      <c r="FJ726" s="175">
        <v>1</v>
      </c>
      <c r="FK726" s="24"/>
      <c r="FL726" s="24">
        <f>FK726</f>
        <v>0</v>
      </c>
      <c r="FM726" s="5"/>
      <c r="FN726" s="5"/>
      <c r="FO726" s="24" t="str">
        <f>IF(FN726&gt;0,WORKDAY(FK726,10),"-")</f>
        <v>-</v>
      </c>
      <c r="FP726" s="24" t="str">
        <f>IF(FN726&gt;0,WORKDAY(FL726,10),"-")</f>
        <v>-</v>
      </c>
      <c r="FQ726" s="5"/>
      <c r="FR726" s="5"/>
      <c r="FS726" s="54"/>
      <c r="FT726" s="24"/>
      <c r="FU726" s="24">
        <f>FT726</f>
        <v>0</v>
      </c>
      <c r="FV726" s="5"/>
      <c r="FW726" s="5"/>
      <c r="FX726" s="24" t="str">
        <f>IF(FW726&gt;0,WORKDAY(FT726,10),"-")</f>
        <v>-</v>
      </c>
      <c r="FY726" s="24" t="str">
        <f>IF(FW726&gt;0,WORKDAY(FU726,10),"-")</f>
        <v>-</v>
      </c>
      <c r="FZ726" s="5"/>
      <c r="GA726" s="5"/>
      <c r="GB726" s="54"/>
      <c r="GC726" s="54"/>
      <c r="GD726" s="54"/>
      <c r="GE726" s="54"/>
      <c r="GF726" s="54"/>
      <c r="GG726" s="54"/>
      <c r="GH726" s="54"/>
      <c r="GI726" s="54"/>
      <c r="GJ726" s="54"/>
      <c r="GK726" s="54"/>
      <c r="GL726" s="54"/>
      <c r="GM726" s="54"/>
      <c r="GN726" s="54"/>
      <c r="GO726" s="54"/>
      <c r="GP726" s="54"/>
      <c r="GQ726" s="54"/>
      <c r="GR726" s="54"/>
      <c r="GS726" s="54"/>
      <c r="GT726" s="54"/>
      <c r="GU726" s="54"/>
      <c r="GV726" s="54"/>
      <c r="GW726" s="54"/>
      <c r="GX726" s="54"/>
      <c r="GY726" s="54"/>
      <c r="GZ726" s="193"/>
      <c r="HA726" s="54"/>
      <c r="HB726" s="54"/>
      <c r="HC726" s="54"/>
      <c r="HD726" s="34">
        <f t="shared" ca="1" si="789"/>
        <v>1</v>
      </c>
      <c r="HE726" s="25">
        <f t="shared" si="791"/>
        <v>0</v>
      </c>
      <c r="HF726" s="25">
        <f t="shared" ca="1" si="792"/>
        <v>1.5197568389057751E-3</v>
      </c>
      <c r="HG726" s="25"/>
      <c r="HH726" s="25"/>
      <c r="HI726" s="25">
        <f t="shared" si="793"/>
        <v>0</v>
      </c>
      <c r="HJ726" s="25">
        <f t="shared" ca="1" si="794"/>
        <v>6.8493150684931503E-3</v>
      </c>
      <c r="HK726" s="5"/>
      <c r="HL726" s="24" t="str">
        <f t="shared" ca="1" si="790"/>
        <v>-</v>
      </c>
      <c r="HM726" s="107" t="s">
        <v>667</v>
      </c>
      <c r="HN726" s="85"/>
      <c r="HO726" s="204" t="str">
        <f t="shared" si="696"/>
        <v>не выгружено A1</v>
      </c>
      <c r="HP726" s="204" t="str">
        <f t="shared" si="697"/>
        <v>не выгружено 00</v>
      </c>
      <c r="HQ726" s="182" t="str">
        <f t="shared" si="698"/>
        <v>не выгружено A1</v>
      </c>
      <c r="HR726" s="182" t="str">
        <f t="shared" si="699"/>
        <v>не выгружено A1</v>
      </c>
      <c r="HS726" s="182" t="b">
        <f t="shared" si="700"/>
        <v>0</v>
      </c>
      <c r="HT726" s="182" t="str">
        <f t="shared" si="701"/>
        <v>не выгружено A1</v>
      </c>
      <c r="HU726" s="182" t="str">
        <f t="shared" si="702"/>
        <v>не выгружено A1</v>
      </c>
      <c r="HV726" s="191" t="str">
        <f t="shared" si="703"/>
        <v>не выгружено A1</v>
      </c>
      <c r="HW726" s="184" t="str">
        <f t="shared" si="704"/>
        <v>не выгружено A1</v>
      </c>
      <c r="HX726" s="191" t="str">
        <f t="shared" si="705"/>
        <v>не выгружено A1</v>
      </c>
      <c r="HY726" s="183"/>
      <c r="HZ726" s="182" t="str">
        <f t="shared" si="706"/>
        <v>не выгружено</v>
      </c>
      <c r="IA726" s="182" t="str">
        <f t="shared" si="707"/>
        <v>A1</v>
      </c>
      <c r="IB726" s="182" t="str">
        <f t="shared" si="708"/>
        <v>не выгружено</v>
      </c>
      <c r="IC726" s="182" t="str">
        <f t="shared" si="709"/>
        <v>A1</v>
      </c>
      <c r="ID726" s="182" t="str">
        <f t="shared" si="710"/>
        <v>A1</v>
      </c>
      <c r="IE726" s="185" t="str">
        <f t="shared" si="711"/>
        <v>выгрузить A1</v>
      </c>
      <c r="IF726" s="135" t="s">
        <v>705</v>
      </c>
      <c r="IG726" s="181">
        <v>1</v>
      </c>
      <c r="IH726" s="85"/>
      <c r="II726" s="85"/>
      <c r="IJ726" s="85"/>
      <c r="IK726" s="85"/>
      <c r="IL726" s="85"/>
      <c r="IM726" s="85"/>
      <c r="IN726" s="85"/>
      <c r="IO726" s="85"/>
      <c r="IP726" s="85"/>
      <c r="IQ726" s="85"/>
      <c r="IR726" s="85"/>
      <c r="IS726" s="85"/>
      <c r="IT726" s="85"/>
      <c r="IU726" s="85"/>
      <c r="IV726" s="85"/>
      <c r="IW726" s="85"/>
      <c r="IX726" s="85"/>
      <c r="IY726" s="85"/>
      <c r="IZ726" s="85"/>
      <c r="JA726" s="85"/>
      <c r="JB726" s="85"/>
      <c r="JC726" s="85"/>
      <c r="JD726" s="85"/>
      <c r="JE726" s="85"/>
      <c r="JF726" s="85"/>
      <c r="JG726" s="85"/>
      <c r="JH726" s="85"/>
      <c r="JI726" s="85"/>
      <c r="JJ726" s="85"/>
      <c r="JK726" s="85"/>
      <c r="JL726" s="85"/>
      <c r="JM726" s="85"/>
      <c r="JN726" s="85"/>
      <c r="JO726" s="85"/>
      <c r="JP726" s="85"/>
      <c r="JQ726" s="85"/>
      <c r="JR726" s="85"/>
      <c r="JS726" s="85"/>
      <c r="JT726" s="85"/>
      <c r="JU726" s="85"/>
      <c r="JV726" s="85"/>
      <c r="JW726" s="85"/>
      <c r="JX726" s="85"/>
      <c r="JY726" s="85"/>
      <c r="JZ726" s="85"/>
      <c r="KA726" s="85"/>
      <c r="KB726" s="85"/>
      <c r="KC726" s="85"/>
    </row>
    <row r="727" spans="1:289" s="57" customFormat="1" ht="42.75" hidden="1" customHeight="1">
      <c r="A727" s="6"/>
      <c r="B727" s="19" t="s">
        <v>156</v>
      </c>
      <c r="C727" s="19" t="s">
        <v>157</v>
      </c>
      <c r="D727" s="5"/>
      <c r="E727" s="5"/>
      <c r="F727" s="5"/>
      <c r="G727" s="5"/>
      <c r="H727" s="5" t="s">
        <v>727</v>
      </c>
      <c r="I727" s="5" t="s">
        <v>736</v>
      </c>
      <c r="J727" s="5"/>
      <c r="K727" s="5"/>
      <c r="L727" s="5"/>
      <c r="M727" s="5"/>
      <c r="N727" s="5"/>
      <c r="O727" s="5"/>
      <c r="P727" s="5"/>
      <c r="Q727" s="5"/>
      <c r="R727" s="5" t="s">
        <v>315</v>
      </c>
      <c r="S727" s="5" t="s">
        <v>359</v>
      </c>
      <c r="T727" s="5" t="s">
        <v>358</v>
      </c>
      <c r="U727" s="5" t="s">
        <v>158</v>
      </c>
      <c r="V727" s="5"/>
      <c r="W727" s="19"/>
      <c r="X727" s="19"/>
      <c r="Y727" s="19"/>
      <c r="Z727" s="19"/>
      <c r="AA727" s="19"/>
      <c r="AB727" s="19"/>
      <c r="AC727" s="19"/>
      <c r="AD727" s="5"/>
      <c r="AE727" s="19">
        <v>4</v>
      </c>
      <c r="AF727" s="19">
        <v>0</v>
      </c>
      <c r="AG727" s="19" t="s">
        <v>165</v>
      </c>
      <c r="AH727" s="19" t="s">
        <v>156</v>
      </c>
      <c r="AI727" s="19" t="s">
        <v>188</v>
      </c>
      <c r="AJ727" s="5"/>
      <c r="AK727" s="5"/>
      <c r="AL727" s="5" t="s">
        <v>159</v>
      </c>
      <c r="AM727" s="5"/>
      <c r="AN727" s="5" t="s">
        <v>178</v>
      </c>
      <c r="AO727" s="5" t="str">
        <f>CONCATENATE("0055-",B727,"-",C727,"-","4",".",AE727,".",AF727,".",AG727,".",AH727,"-",AL727,".",AN727,"-",AI727)</f>
        <v>0055-CPC-GA1-4.4.0.00.CPC-ATH.RU-0001</v>
      </c>
      <c r="AP727" s="5" t="str">
        <f>CONCATENATE("0055-",B727,"-",C727,"-","4",".",AE727,".",AF727,".",AG727,".",AH727,"-",AL727,"-",AN727,"-",AI727,"_",BD727,"_",U727)</f>
        <v>0055-CPC-GA1-4.4.0.00.CPC-ATH-RU-0001_-_ER</v>
      </c>
      <c r="AQ727" s="13" t="s">
        <v>316</v>
      </c>
      <c r="AR727" s="13" t="s">
        <v>317</v>
      </c>
      <c r="AS727" s="13"/>
      <c r="AT727" s="13"/>
      <c r="AU727" s="13"/>
      <c r="AV727" s="13"/>
      <c r="AW727" s="13" t="s">
        <v>316</v>
      </c>
      <c r="AX727" s="13" t="s">
        <v>317</v>
      </c>
      <c r="AY727" s="5"/>
      <c r="AZ727" s="5" t="s">
        <v>490</v>
      </c>
      <c r="BA727" s="5" t="s">
        <v>489</v>
      </c>
      <c r="BB727" s="5" t="str">
        <f>IF(FW727&gt;0,"02",IF(FN727&gt;0,"01",IF(FE727&gt;0,"00",IF(EM727&gt;0,"G1",IF(ED727&gt;0,"F1",IF(DU727&gt;0,"E1",IF(DL727&gt;0,"D1",IF(DC727&gt;0,"C1",IF(CT727&gt;0,"B1",IF(BM727&gt;0,"A1","-"))))))))))</f>
        <v>-</v>
      </c>
      <c r="BC727" s="167" t="str">
        <f t="shared" si="837"/>
        <v>-</v>
      </c>
      <c r="BD727" s="5" t="str">
        <f t="shared" si="838"/>
        <v>-</v>
      </c>
      <c r="BE727" s="5"/>
      <c r="BF727" s="5"/>
      <c r="BG727" s="12"/>
      <c r="BH727" s="5"/>
      <c r="BI727" s="5"/>
      <c r="BJ727" s="54">
        <f>FB727-(28+15)</f>
        <v>44256</v>
      </c>
      <c r="BK727" s="54">
        <f ca="1">IF(BM727&gt;0,BL727,IF(BJ727&lt;TODAY(),WORKDAY(TODAY(),10),BJ727))</f>
        <v>44294</v>
      </c>
      <c r="BL727" s="54"/>
      <c r="BM727" s="5"/>
      <c r="BN727" s="167"/>
      <c r="BO727" s="167"/>
      <c r="BP727" s="167"/>
      <c r="BQ727" s="167"/>
      <c r="BR727" s="157"/>
      <c r="BS727" s="157"/>
      <c r="BT727" s="157"/>
      <c r="BU727" s="157"/>
      <c r="BV727" s="157"/>
      <c r="BW727" s="147"/>
      <c r="BX727" s="147"/>
      <c r="BY727" s="147"/>
      <c r="BZ727" s="147"/>
      <c r="CA727" s="147"/>
      <c r="CB727" s="125"/>
      <c r="CC727" s="125"/>
      <c r="CD727" s="125"/>
      <c r="CE727" s="125"/>
      <c r="CF727" s="125"/>
      <c r="CG727" s="125"/>
      <c r="CH727" s="125"/>
      <c r="CI727" s="125"/>
      <c r="CJ727" s="125"/>
      <c r="CK727" s="125"/>
      <c r="CL727" s="24">
        <f>WORKDAY(BJ727,20)</f>
        <v>44284</v>
      </c>
      <c r="CM727" s="24" t="str">
        <f>IF(BM727&gt;0,WORKDAY(BK727,10),"-")</f>
        <v>-</v>
      </c>
      <c r="CN727" s="54"/>
      <c r="CO727" s="117"/>
      <c r="CP727" s="34">
        <v>1</v>
      </c>
      <c r="CQ727" s="24">
        <f>WORKDAY(CL727,10)</f>
        <v>44298</v>
      </c>
      <c r="CR727" s="24" t="str">
        <f>IF(CO727&gt;0,WORKDAY(CM727,10),"-")</f>
        <v>-</v>
      </c>
      <c r="CS727" s="54"/>
      <c r="CT727" s="5"/>
      <c r="CU727" s="24" t="str">
        <f>IF(CT727&gt;0,WORKDAY(CQ727,10),"-")</f>
        <v>-</v>
      </c>
      <c r="CV727" s="24" t="str">
        <f>IF(CT727&gt;0,WORKDAY(CR727,10),"-")</f>
        <v>-</v>
      </c>
      <c r="CW727" s="54"/>
      <c r="CX727" s="5"/>
      <c r="CY727" s="34"/>
      <c r="CZ727" s="24" t="str">
        <f>IF(CX727&gt;0,WORKDAY(CU727,10),"-")</f>
        <v>-</v>
      </c>
      <c r="DA727" s="24" t="str">
        <f>IF(CX727&gt;0,WORKDAY(CV727,10),"-")</f>
        <v>-</v>
      </c>
      <c r="DB727" s="24"/>
      <c r="DC727" s="5"/>
      <c r="DD727" s="24" t="str">
        <f>IF(DC727&gt;0,WORKDAY(CZ727,10),"-")</f>
        <v>-</v>
      </c>
      <c r="DE727" s="24" t="str">
        <f>IF(DC727&gt;0,WORKDAY(DA727,10),"-")</f>
        <v>-</v>
      </c>
      <c r="DF727" s="5"/>
      <c r="DG727" s="5"/>
      <c r="DH727" s="54"/>
      <c r="DI727" s="24" t="str">
        <f>IF(DG727&gt;0,WORKDAY(DD727,10),"-")</f>
        <v>-</v>
      </c>
      <c r="DJ727" s="24" t="str">
        <f>IF(DG727&gt;0,WORKDAY(DE727,10),"-")</f>
        <v>-</v>
      </c>
      <c r="DK727" s="24"/>
      <c r="DL727" s="5"/>
      <c r="DM727" s="24" t="str">
        <f>IF(DL727&gt;0,WORKDAY(DI727,10),"-")</f>
        <v>-</v>
      </c>
      <c r="DN727" s="24" t="str">
        <f>IF(DL727&gt;0,WORKDAY(DJ727,10),"-")</f>
        <v>-</v>
      </c>
      <c r="DO727" s="5"/>
      <c r="DP727" s="5"/>
      <c r="DQ727" s="54"/>
      <c r="DR727" s="24" t="str">
        <f>IF(DP727&gt;0,WORKDAY(DM727,10),"-")</f>
        <v>-</v>
      </c>
      <c r="DS727" s="24" t="str">
        <f>IF(DP727&gt;0,WORKDAY(DN727,10),"-")</f>
        <v>-</v>
      </c>
      <c r="DT727" s="24"/>
      <c r="DU727" s="5"/>
      <c r="DV727" s="24" t="str">
        <f>IF(DU727&gt;0,WORKDAY(DR727,10),"-")</f>
        <v>-</v>
      </c>
      <c r="DW727" s="24" t="str">
        <f>IF(DU727&gt;0,WORKDAY(DS727,10),"-")</f>
        <v>-</v>
      </c>
      <c r="DX727" s="5"/>
      <c r="DY727" s="5"/>
      <c r="DZ727" s="54"/>
      <c r="EA727" s="24" t="str">
        <f>IF(DY727&gt;0,WORKDAY(DV727,10),"-")</f>
        <v>-</v>
      </c>
      <c r="EB727" s="24" t="str">
        <f>IF(DY727&gt;0,WORKDAY(DW727,10),"-")</f>
        <v>-</v>
      </c>
      <c r="EC727" s="24"/>
      <c r="ED727" s="5"/>
      <c r="EE727" s="24" t="str">
        <f>IF(ED727&gt;0,WORKDAY(EA727,10),"-")</f>
        <v>-</v>
      </c>
      <c r="EF727" s="24" t="str">
        <f>IF(ED727&gt;0,WORKDAY(EB727,10),"-")</f>
        <v>-</v>
      </c>
      <c r="EG727" s="5"/>
      <c r="EH727" s="5"/>
      <c r="EI727" s="54"/>
      <c r="EJ727" s="24" t="str">
        <f>IF(EH727&gt;0,WORKDAY(EE727,10),"-")</f>
        <v>-</v>
      </c>
      <c r="EK727" s="24" t="str">
        <f>IF(EH727&gt;0,WORKDAY(EF727,10),"-")</f>
        <v>-</v>
      </c>
      <c r="EL727" s="24"/>
      <c r="EM727" s="5"/>
      <c r="EN727" s="24" t="str">
        <f>IF(EM727&gt;0,WORKDAY(EJ727,10),"-")</f>
        <v>-</v>
      </c>
      <c r="EO727" s="24" t="str">
        <f>IF(EM727&gt;0,WORKDAY(EK727,10),"-")</f>
        <v>-</v>
      </c>
      <c r="EP727" s="5"/>
      <c r="EQ727" s="5"/>
      <c r="ER727" s="54"/>
      <c r="ES727" s="54"/>
      <c r="ET727" s="54"/>
      <c r="EU727" s="54"/>
      <c r="EV727" s="54"/>
      <c r="EW727" s="24"/>
      <c r="EX727" s="24"/>
      <c r="EY727" s="167"/>
      <c r="EZ727" s="167"/>
      <c r="FA727" s="193"/>
      <c r="FB727" s="24">
        <v>44299</v>
      </c>
      <c r="FC727" s="24">
        <f ca="1">IF(BK727&gt;0,IF(DC727&gt;0,WORKDAY(DB727,20),IF(CT727&gt;0,WORKDAY(CS727,30),IF(CO727&gt;0,WORKDAY(CN727,40),FB727))),"-")</f>
        <v>44299</v>
      </c>
      <c r="FD727" s="24"/>
      <c r="FE727" s="5"/>
      <c r="FF727" s="24" t="str">
        <f>IF(FE727&gt;0,WORKDAY(FB727,10),"-")</f>
        <v>-</v>
      </c>
      <c r="FG727" s="24" t="str">
        <f>IF(FE727&gt;0,WORKDAY(FC727,10),"-")</f>
        <v>-</v>
      </c>
      <c r="FH727" s="5"/>
      <c r="FI727" s="5"/>
      <c r="FJ727" s="34"/>
      <c r="FK727" s="24"/>
      <c r="FL727" s="24">
        <f>FK727</f>
        <v>0</v>
      </c>
      <c r="FM727" s="5"/>
      <c r="FN727" s="5"/>
      <c r="FO727" s="24" t="str">
        <f>IF(FN727&gt;0,WORKDAY(FK727,10),"-")</f>
        <v>-</v>
      </c>
      <c r="FP727" s="24" t="str">
        <f>IF(FN727&gt;0,WORKDAY(FL727,10),"-")</f>
        <v>-</v>
      </c>
      <c r="FQ727" s="5"/>
      <c r="FR727" s="5"/>
      <c r="FS727" s="54"/>
      <c r="FT727" s="24"/>
      <c r="FU727" s="24">
        <f>FT727</f>
        <v>0</v>
      </c>
      <c r="FV727" s="5"/>
      <c r="FW727" s="5"/>
      <c r="FX727" s="24" t="str">
        <f>IF(FW727&gt;0,WORKDAY(FT727,10),"-")</f>
        <v>-</v>
      </c>
      <c r="FY727" s="24" t="str">
        <f>IF(FW727&gt;0,WORKDAY(FU727,10),"-")</f>
        <v>-</v>
      </c>
      <c r="FZ727" s="5"/>
      <c r="GA727" s="5"/>
      <c r="GB727" s="54"/>
      <c r="GC727" s="54"/>
      <c r="GD727" s="54"/>
      <c r="GE727" s="54"/>
      <c r="GF727" s="54"/>
      <c r="GG727" s="54"/>
      <c r="GH727" s="54"/>
      <c r="GI727" s="54"/>
      <c r="GJ727" s="54"/>
      <c r="GK727" s="54"/>
      <c r="GL727" s="54"/>
      <c r="GM727" s="54"/>
      <c r="GN727" s="54"/>
      <c r="GO727" s="54"/>
      <c r="GP727" s="54"/>
      <c r="GQ727" s="54"/>
      <c r="GR727" s="54"/>
      <c r="GS727" s="54"/>
      <c r="GT727" s="54"/>
      <c r="GU727" s="54"/>
      <c r="GV727" s="54"/>
      <c r="GW727" s="54"/>
      <c r="GX727" s="54"/>
      <c r="GY727" s="54"/>
      <c r="GZ727" s="193"/>
      <c r="HA727" s="54"/>
      <c r="HB727" s="54"/>
      <c r="HC727" s="54"/>
      <c r="HD727" s="34">
        <f t="shared" ca="1" si="789"/>
        <v>1</v>
      </c>
      <c r="HE727" s="25">
        <f t="shared" si="791"/>
        <v>0</v>
      </c>
      <c r="HF727" s="25">
        <f t="shared" ca="1" si="792"/>
        <v>1.5197568389057751E-3</v>
      </c>
      <c r="HG727" s="25"/>
      <c r="HH727" s="25"/>
      <c r="HI727" s="25">
        <f t="shared" si="793"/>
        <v>0</v>
      </c>
      <c r="HJ727" s="25">
        <f t="shared" ca="1" si="794"/>
        <v>6.8493150684931503E-3</v>
      </c>
      <c r="HK727" s="5"/>
      <c r="HL727" s="24" t="str">
        <f t="shared" ca="1" si="790"/>
        <v>-</v>
      </c>
      <c r="HM727" s="107" t="s">
        <v>667</v>
      </c>
      <c r="HN727" s="85"/>
      <c r="HO727" s="204" t="str">
        <f t="shared" si="696"/>
        <v>не выгружено A1</v>
      </c>
      <c r="HP727" s="204" t="str">
        <f t="shared" si="697"/>
        <v>не выгружено 00</v>
      </c>
      <c r="HQ727" s="182" t="str">
        <f t="shared" si="698"/>
        <v>не выгружено A1</v>
      </c>
      <c r="HR727" s="182" t="str">
        <f t="shared" si="699"/>
        <v>не выгружено A1</v>
      </c>
      <c r="HS727" s="182" t="b">
        <f t="shared" si="700"/>
        <v>0</v>
      </c>
      <c r="HT727" s="182" t="str">
        <f t="shared" si="701"/>
        <v>не выгружено A1</v>
      </c>
      <c r="HU727" s="182" t="str">
        <f t="shared" si="702"/>
        <v>не выгружено A1</v>
      </c>
      <c r="HV727" s="191" t="str">
        <f t="shared" si="703"/>
        <v>не выгружено A1</v>
      </c>
      <c r="HW727" s="184" t="str">
        <f t="shared" si="704"/>
        <v>не выгружено A1</v>
      </c>
      <c r="HX727" s="191" t="str">
        <f t="shared" si="705"/>
        <v>не выгружено A1</v>
      </c>
      <c r="HY727" s="183"/>
      <c r="HZ727" s="182" t="str">
        <f t="shared" si="706"/>
        <v>не выгружено</v>
      </c>
      <c r="IA727" s="182" t="str">
        <f t="shared" si="707"/>
        <v>A1</v>
      </c>
      <c r="IB727" s="182" t="str">
        <f t="shared" si="708"/>
        <v>не выгружено</v>
      </c>
      <c r="IC727" s="182" t="str">
        <f t="shared" si="709"/>
        <v>A1</v>
      </c>
      <c r="ID727" s="182" t="str">
        <f t="shared" si="710"/>
        <v>A1</v>
      </c>
      <c r="IE727" s="185" t="str">
        <f t="shared" si="711"/>
        <v>выгрузить A1</v>
      </c>
      <c r="IF727" s="135" t="s">
        <v>705</v>
      </c>
      <c r="IG727" s="181">
        <v>1</v>
      </c>
      <c r="IH727" s="85"/>
      <c r="II727" s="85"/>
      <c r="IJ727" s="85"/>
      <c r="IK727" s="85"/>
      <c r="IL727" s="85"/>
      <c r="IM727" s="85"/>
      <c r="IN727" s="85"/>
      <c r="IO727" s="85"/>
      <c r="IP727" s="85"/>
      <c r="IQ727" s="85"/>
      <c r="IR727" s="85"/>
      <c r="IS727" s="85"/>
      <c r="IT727" s="85"/>
      <c r="IU727" s="85"/>
      <c r="IV727" s="85"/>
      <c r="IW727" s="85"/>
      <c r="IX727" s="85"/>
      <c r="IY727" s="85"/>
      <c r="IZ727" s="85"/>
      <c r="JA727" s="85"/>
      <c r="JB727" s="85"/>
      <c r="JC727" s="85"/>
      <c r="JD727" s="85"/>
      <c r="JE727" s="85"/>
      <c r="JF727" s="85"/>
      <c r="JG727" s="85"/>
      <c r="JH727" s="85"/>
      <c r="JI727" s="85"/>
      <c r="JJ727" s="85"/>
      <c r="JK727" s="85"/>
      <c r="JL727" s="85"/>
      <c r="JM727" s="85"/>
      <c r="JN727" s="85"/>
      <c r="JO727" s="85"/>
      <c r="JP727" s="85"/>
      <c r="JQ727" s="85"/>
      <c r="JR727" s="85"/>
      <c r="JS727" s="85"/>
      <c r="JT727" s="85"/>
      <c r="JU727" s="85"/>
      <c r="JV727" s="85"/>
      <c r="JW727" s="85"/>
      <c r="JX727" s="85"/>
      <c r="JY727" s="85"/>
      <c r="JZ727" s="85"/>
      <c r="KA727" s="85"/>
      <c r="KB727" s="85"/>
      <c r="KC727" s="85"/>
    </row>
    <row r="728" spans="1:289" s="57" customFormat="1" ht="28.5" hidden="1" customHeight="1">
      <c r="A728" s="6"/>
      <c r="B728" s="19" t="s">
        <v>156</v>
      </c>
      <c r="C728" s="19" t="s">
        <v>157</v>
      </c>
      <c r="D728" s="5"/>
      <c r="E728" s="5"/>
      <c r="F728" s="5"/>
      <c r="G728" s="5"/>
      <c r="H728" s="5" t="s">
        <v>727</v>
      </c>
      <c r="I728" s="5" t="s">
        <v>736</v>
      </c>
      <c r="J728" s="5"/>
      <c r="K728" s="5"/>
      <c r="L728" s="5"/>
      <c r="M728" s="5"/>
      <c r="N728" s="5"/>
      <c r="O728" s="5"/>
      <c r="P728" s="5"/>
      <c r="Q728" s="5"/>
      <c r="R728" s="5" t="s">
        <v>206</v>
      </c>
      <c r="S728" s="5" t="s">
        <v>360</v>
      </c>
      <c r="T728" s="5" t="s">
        <v>361</v>
      </c>
      <c r="U728" s="5" t="s">
        <v>158</v>
      </c>
      <c r="V728" s="5"/>
      <c r="W728" s="19"/>
      <c r="X728" s="19"/>
      <c r="Y728" s="19"/>
      <c r="Z728" s="19"/>
      <c r="AA728" s="19"/>
      <c r="AB728" s="19"/>
      <c r="AC728" s="19"/>
      <c r="AD728" s="5"/>
      <c r="AE728" s="19">
        <v>4</v>
      </c>
      <c r="AF728" s="19">
        <v>0</v>
      </c>
      <c r="AG728" s="19" t="s">
        <v>165</v>
      </c>
      <c r="AH728" s="19" t="s">
        <v>156</v>
      </c>
      <c r="AI728" s="19" t="s">
        <v>192</v>
      </c>
      <c r="AJ728" s="5"/>
      <c r="AK728" s="5"/>
      <c r="AL728" s="5" t="s">
        <v>120</v>
      </c>
      <c r="AM728" s="5"/>
      <c r="AN728" s="5" t="s">
        <v>178</v>
      </c>
      <c r="AO728" s="5" t="str">
        <f>CONCATENATE("0055-",B728,"-",C728,"-","4",".",AE728,".",AF728,".",AG728,".",AH728,"-",AL728,".",AN728,"-",AI728)</f>
        <v>0055-CPC-GA1-4.4.0.00.CPC-ATH1.RU-0002</v>
      </c>
      <c r="AP728" s="5" t="str">
        <f>CONCATENATE("0055-",B728,"-",C728,"-","4",".",AE728,".",AF728,".",AG728,".",AH728,"-",AL728,"-",AN728,"-",AI728,"_",BD728,"_",U728)</f>
        <v>0055-CPC-GA1-4.4.0.00.CPC-ATH1-RU-0002_A1_ER</v>
      </c>
      <c r="AQ728" s="13" t="s">
        <v>253</v>
      </c>
      <c r="AR728" s="13" t="s">
        <v>270</v>
      </c>
      <c r="AS728" s="13"/>
      <c r="AT728" s="13"/>
      <c r="AU728" s="13"/>
      <c r="AV728" s="13"/>
      <c r="AW728" s="13" t="s">
        <v>253</v>
      </c>
      <c r="AX728" s="13" t="s">
        <v>270</v>
      </c>
      <c r="AY728" s="5"/>
      <c r="AZ728" s="5" t="s">
        <v>490</v>
      </c>
      <c r="BA728" s="5" t="s">
        <v>489</v>
      </c>
      <c r="BB728" s="5" t="str">
        <f>IF(FW728&gt;0,"02",IF(FN728&gt;0,"01",IF(FE728&gt;0,"00",IF(EM728&gt;0,"G1",IF(ED728&gt;0,"F1",IF(DU728&gt;0,"E1",IF(DL728&gt;0,"D1",IF(DC728&gt;0,"C1",IF(CT728&gt;0,"B1",IF(BM728&gt;0,"A1","-"))))))))))</f>
        <v>A1</v>
      </c>
      <c r="BC728" s="167" t="str">
        <f t="shared" si="837"/>
        <v>IFR</v>
      </c>
      <c r="BD728" s="5" t="str">
        <f t="shared" si="838"/>
        <v>A1</v>
      </c>
      <c r="BE728" s="5"/>
      <c r="BF728" s="5"/>
      <c r="BG728" s="12"/>
      <c r="BH728" s="5"/>
      <c r="BI728" s="5"/>
      <c r="BJ728" s="54">
        <f>FB728-(28+15)</f>
        <v>44256</v>
      </c>
      <c r="BK728" s="54">
        <f ca="1">IF(BM728&gt;0,BL728,IF(BJ728&lt;TODAY(),WORKDAY(TODAY(),10),BJ728))</f>
        <v>44268</v>
      </c>
      <c r="BL728" s="193">
        <v>44268</v>
      </c>
      <c r="BM728" s="167" t="s">
        <v>796</v>
      </c>
      <c r="BN728" s="167"/>
      <c r="BO728" s="167"/>
      <c r="BP728" s="167"/>
      <c r="BQ728" s="167"/>
      <c r="BR728" s="157"/>
      <c r="BS728" s="157"/>
      <c r="BT728" s="157"/>
      <c r="BU728" s="157"/>
      <c r="BV728" s="157"/>
      <c r="BW728" s="147"/>
      <c r="BX728" s="147"/>
      <c r="BY728" s="147"/>
      <c r="BZ728" s="147"/>
      <c r="CA728" s="147"/>
      <c r="CB728" s="125"/>
      <c r="CC728" s="125"/>
      <c r="CD728" s="125"/>
      <c r="CE728" s="125"/>
      <c r="CF728" s="125"/>
      <c r="CG728" s="125"/>
      <c r="CH728" s="125"/>
      <c r="CI728" s="125"/>
      <c r="CJ728" s="125"/>
      <c r="CK728" s="125"/>
      <c r="CL728" s="24">
        <f>WORKDAY(BJ728,20)</f>
        <v>44284</v>
      </c>
      <c r="CM728" s="24">
        <f ca="1">IF(BM728&gt;0,WORKDAY(BK728,10),"-")</f>
        <v>44281</v>
      </c>
      <c r="CN728" s="54"/>
      <c r="CO728" s="117"/>
      <c r="CP728" s="175">
        <v>1</v>
      </c>
      <c r="CQ728" s="24">
        <f>WORKDAY(CL728,10)</f>
        <v>44298</v>
      </c>
      <c r="CR728" s="24" t="str">
        <f>IF(CO728&gt;0,WORKDAY(CM728,10),"-")</f>
        <v>-</v>
      </c>
      <c r="CS728" s="54"/>
      <c r="CT728" s="5"/>
      <c r="CU728" s="24" t="str">
        <f>IF(CT728&gt;0,WORKDAY(CQ728,10),"-")</f>
        <v>-</v>
      </c>
      <c r="CV728" s="24" t="str">
        <f>IF(CT728&gt;0,WORKDAY(CR728,10),"-")</f>
        <v>-</v>
      </c>
      <c r="CW728" s="54"/>
      <c r="CX728" s="5"/>
      <c r="CY728" s="34"/>
      <c r="CZ728" s="24" t="str">
        <f>IF(CX728&gt;0,WORKDAY(CU728,10),"-")</f>
        <v>-</v>
      </c>
      <c r="DA728" s="24" t="str">
        <f>IF(CX728&gt;0,WORKDAY(CV728,10),"-")</f>
        <v>-</v>
      </c>
      <c r="DB728" s="24"/>
      <c r="DC728" s="5"/>
      <c r="DD728" s="24" t="str">
        <f>IF(DC728&gt;0,WORKDAY(CZ728,10),"-")</f>
        <v>-</v>
      </c>
      <c r="DE728" s="24" t="str">
        <f>IF(DC728&gt;0,WORKDAY(DA728,10),"-")</f>
        <v>-</v>
      </c>
      <c r="DF728" s="5"/>
      <c r="DG728" s="5"/>
      <c r="DH728" s="54"/>
      <c r="DI728" s="24" t="str">
        <f>IF(DG728&gt;0,WORKDAY(DD728,10),"-")</f>
        <v>-</v>
      </c>
      <c r="DJ728" s="24" t="str">
        <f>IF(DG728&gt;0,WORKDAY(DE728,10),"-")</f>
        <v>-</v>
      </c>
      <c r="DK728" s="24"/>
      <c r="DL728" s="5"/>
      <c r="DM728" s="24" t="str">
        <f>IF(DL728&gt;0,WORKDAY(DI728,10),"-")</f>
        <v>-</v>
      </c>
      <c r="DN728" s="24" t="str">
        <f>IF(DL728&gt;0,WORKDAY(DJ728,10),"-")</f>
        <v>-</v>
      </c>
      <c r="DO728" s="5"/>
      <c r="DP728" s="5"/>
      <c r="DQ728" s="54"/>
      <c r="DR728" s="24" t="str">
        <f>IF(DP728&gt;0,WORKDAY(DM728,10),"-")</f>
        <v>-</v>
      </c>
      <c r="DS728" s="24" t="str">
        <f>IF(DP728&gt;0,WORKDAY(DN728,10),"-")</f>
        <v>-</v>
      </c>
      <c r="DT728" s="24"/>
      <c r="DU728" s="5"/>
      <c r="DV728" s="24" t="str">
        <f>IF(DU728&gt;0,WORKDAY(DR728,10),"-")</f>
        <v>-</v>
      </c>
      <c r="DW728" s="24" t="str">
        <f>IF(DU728&gt;0,WORKDAY(DS728,10),"-")</f>
        <v>-</v>
      </c>
      <c r="DX728" s="5"/>
      <c r="DY728" s="5"/>
      <c r="DZ728" s="54"/>
      <c r="EA728" s="24" t="str">
        <f>IF(DY728&gt;0,WORKDAY(DV728,10),"-")</f>
        <v>-</v>
      </c>
      <c r="EB728" s="24" t="str">
        <f>IF(DY728&gt;0,WORKDAY(DW728,10),"-")</f>
        <v>-</v>
      </c>
      <c r="EC728" s="24"/>
      <c r="ED728" s="5"/>
      <c r="EE728" s="24" t="str">
        <f>IF(ED728&gt;0,WORKDAY(EA728,10),"-")</f>
        <v>-</v>
      </c>
      <c r="EF728" s="24" t="str">
        <f>IF(ED728&gt;0,WORKDAY(EB728,10),"-")</f>
        <v>-</v>
      </c>
      <c r="EG728" s="5"/>
      <c r="EH728" s="5"/>
      <c r="EI728" s="54"/>
      <c r="EJ728" s="24" t="str">
        <f>IF(EH728&gt;0,WORKDAY(EE728,10),"-")</f>
        <v>-</v>
      </c>
      <c r="EK728" s="24" t="str">
        <f>IF(EH728&gt;0,WORKDAY(EF728,10),"-")</f>
        <v>-</v>
      </c>
      <c r="EL728" s="24"/>
      <c r="EM728" s="5"/>
      <c r="EN728" s="24" t="str">
        <f>IF(EM728&gt;0,WORKDAY(EJ728,10),"-")</f>
        <v>-</v>
      </c>
      <c r="EO728" s="24" t="str">
        <f>IF(EM728&gt;0,WORKDAY(EK728,10),"-")</f>
        <v>-</v>
      </c>
      <c r="EP728" s="5"/>
      <c r="EQ728" s="5"/>
      <c r="ER728" s="54"/>
      <c r="ES728" s="54"/>
      <c r="ET728" s="54"/>
      <c r="EU728" s="54"/>
      <c r="EV728" s="54"/>
      <c r="EW728" s="24"/>
      <c r="EX728" s="24"/>
      <c r="EY728" s="167"/>
      <c r="EZ728" s="167"/>
      <c r="FA728" s="193"/>
      <c r="FB728" s="24">
        <v>44299</v>
      </c>
      <c r="FC728" s="24">
        <f ca="1">IF(BK728&gt;0,IF(DC728&gt;0,WORKDAY(DB728,20),IF(CT728&gt;0,WORKDAY(CS728,30),IF(CO728&gt;0,WORKDAY(CN728,40),FB728))),"-")</f>
        <v>44299</v>
      </c>
      <c r="FD728" s="167"/>
      <c r="FE728" s="167"/>
      <c r="FF728" s="24" t="str">
        <f>IF(FE728&gt;0,WORKDAY(FB728,10),"-")</f>
        <v>-</v>
      </c>
      <c r="FG728" s="24" t="str">
        <f>IF(FE728&gt;0,WORKDAY(FC728,10),"-")</f>
        <v>-</v>
      </c>
      <c r="FH728" s="5"/>
      <c r="FI728" s="5"/>
      <c r="FJ728" s="34"/>
      <c r="FK728" s="24"/>
      <c r="FL728" s="24">
        <f>FK728</f>
        <v>0</v>
      </c>
      <c r="FM728" s="5"/>
      <c r="FN728" s="5"/>
      <c r="FO728" s="24" t="str">
        <f>IF(FN728&gt;0,WORKDAY(FK728,10),"-")</f>
        <v>-</v>
      </c>
      <c r="FP728" s="24" t="str">
        <f>IF(FN728&gt;0,WORKDAY(FL728,10),"-")</f>
        <v>-</v>
      </c>
      <c r="FQ728" s="5"/>
      <c r="FR728" s="5"/>
      <c r="FS728" s="54"/>
      <c r="FT728" s="24"/>
      <c r="FU728" s="24">
        <f>FT728</f>
        <v>0</v>
      </c>
      <c r="FV728" s="5"/>
      <c r="FW728" s="5"/>
      <c r="FX728" s="24" t="str">
        <f>IF(FW728&gt;0,WORKDAY(FT728,10),"-")</f>
        <v>-</v>
      </c>
      <c r="FY728" s="24" t="str">
        <f>IF(FW728&gt;0,WORKDAY(FU728,10),"-")</f>
        <v>-</v>
      </c>
      <c r="FZ728" s="5"/>
      <c r="GA728" s="5"/>
      <c r="GB728" s="54"/>
      <c r="GC728" s="54"/>
      <c r="GD728" s="54"/>
      <c r="GE728" s="54"/>
      <c r="GF728" s="54"/>
      <c r="GG728" s="54"/>
      <c r="GH728" s="54"/>
      <c r="GI728" s="54"/>
      <c r="GJ728" s="54"/>
      <c r="GK728" s="54"/>
      <c r="GL728" s="54"/>
      <c r="GM728" s="54"/>
      <c r="GN728" s="54"/>
      <c r="GO728" s="54"/>
      <c r="GP728" s="54"/>
      <c r="GQ728" s="54"/>
      <c r="GR728" s="54"/>
      <c r="GS728" s="54"/>
      <c r="GT728" s="54"/>
      <c r="GU728" s="54"/>
      <c r="GV728" s="54"/>
      <c r="GW728" s="54"/>
      <c r="GX728" s="54"/>
      <c r="GY728" s="54"/>
      <c r="GZ728" s="193"/>
      <c r="HA728" s="54"/>
      <c r="HB728" s="54"/>
      <c r="HC728" s="54"/>
      <c r="HD728" s="34">
        <f t="shared" ca="1" si="789"/>
        <v>1</v>
      </c>
      <c r="HE728" s="25">
        <f t="shared" ca="1" si="791"/>
        <v>6.8389057750759875E-4</v>
      </c>
      <c r="HF728" s="25">
        <f t="shared" ca="1" si="792"/>
        <v>1.5197568389057751E-3</v>
      </c>
      <c r="HG728" s="25"/>
      <c r="HH728" s="25"/>
      <c r="HI728" s="25">
        <f t="shared" ca="1" si="793"/>
        <v>3.0821917808219177E-3</v>
      </c>
      <c r="HJ728" s="25">
        <f t="shared" ca="1" si="794"/>
        <v>6.8493150684931503E-3</v>
      </c>
      <c r="HK728" s="5"/>
      <c r="HL728" s="24">
        <f t="shared" ca="1" si="790"/>
        <v>44268</v>
      </c>
      <c r="HM728" s="107" t="s">
        <v>667</v>
      </c>
      <c r="HN728" s="85"/>
      <c r="HO728" s="204" t="str">
        <f t="shared" si="696"/>
        <v>ожидание A1</v>
      </c>
      <c r="HP728" s="204" t="str">
        <f t="shared" si="697"/>
        <v>не выгружено 00</v>
      </c>
      <c r="HQ728" s="182" t="str">
        <f t="shared" si="698"/>
        <v>выгружено A1</v>
      </c>
      <c r="HR728" s="182" t="str">
        <f t="shared" si="699"/>
        <v>ожидание A1</v>
      </c>
      <c r="HS728" s="182" t="b">
        <f t="shared" si="700"/>
        <v>0</v>
      </c>
      <c r="HT728" s="182" t="str">
        <f t="shared" si="701"/>
        <v>ожидание замечаний</v>
      </c>
      <c r="HU728" s="182" t="str">
        <f t="shared" si="702"/>
        <v>0055-P2-GA1-CPC-TRM-00674</v>
      </c>
      <c r="HV728" s="191">
        <f t="shared" si="703"/>
        <v>44268</v>
      </c>
      <c r="HW728" s="184" t="str">
        <f t="shared" si="704"/>
        <v>ожидание A1</v>
      </c>
      <c r="HX728" s="191" t="str">
        <f t="shared" si="705"/>
        <v>ожидание A1</v>
      </c>
      <c r="HY728" s="183"/>
      <c r="HZ728" s="182" t="str">
        <f t="shared" si="706"/>
        <v>выгружено</v>
      </c>
      <c r="IA728" s="182" t="str">
        <f t="shared" si="707"/>
        <v>A1</v>
      </c>
      <c r="IB728" s="182" t="str">
        <f t="shared" si="708"/>
        <v>ожидание замечаний к ревизии</v>
      </c>
      <c r="IC728" s="182" t="str">
        <f t="shared" si="709"/>
        <v>A1</v>
      </c>
      <c r="ID728" s="182" t="str">
        <f t="shared" si="710"/>
        <v>A1</v>
      </c>
      <c r="IE728" s="185" t="str">
        <f t="shared" si="711"/>
        <v>1</v>
      </c>
      <c r="IF728" s="135" t="s">
        <v>705</v>
      </c>
      <c r="IG728" s="181">
        <v>1</v>
      </c>
      <c r="IH728" s="85"/>
      <c r="II728" s="85"/>
      <c r="IJ728" s="85"/>
      <c r="IK728" s="85"/>
      <c r="IL728" s="85"/>
      <c r="IM728" s="85"/>
      <c r="IN728" s="85"/>
      <c r="IO728" s="85"/>
      <c r="IP728" s="85"/>
      <c r="IQ728" s="85"/>
      <c r="IR728" s="85"/>
      <c r="IS728" s="85"/>
      <c r="IT728" s="85"/>
      <c r="IU728" s="85"/>
      <c r="IV728" s="85"/>
      <c r="IW728" s="85"/>
      <c r="IX728" s="85"/>
      <c r="IY728" s="85"/>
      <c r="IZ728" s="85"/>
      <c r="JA728" s="85"/>
      <c r="JB728" s="85"/>
      <c r="JC728" s="85"/>
      <c r="JD728" s="85"/>
      <c r="JE728" s="85"/>
      <c r="JF728" s="85"/>
      <c r="JG728" s="85"/>
      <c r="JH728" s="85"/>
      <c r="JI728" s="85"/>
      <c r="JJ728" s="85"/>
      <c r="JK728" s="85"/>
      <c r="JL728" s="85"/>
      <c r="JM728" s="85"/>
      <c r="JN728" s="85"/>
      <c r="JO728" s="85"/>
      <c r="JP728" s="85"/>
      <c r="JQ728" s="85"/>
      <c r="JR728" s="85"/>
      <c r="JS728" s="85"/>
      <c r="JT728" s="85"/>
      <c r="JU728" s="85"/>
      <c r="JV728" s="85"/>
      <c r="JW728" s="85"/>
      <c r="JX728" s="85"/>
      <c r="JY728" s="85"/>
      <c r="JZ728" s="85"/>
      <c r="KA728" s="85"/>
      <c r="KB728" s="85"/>
      <c r="KC728" s="85"/>
    </row>
    <row r="729" spans="1:289" s="57" customFormat="1" ht="28.5" hidden="1" customHeight="1">
      <c r="A729" s="6"/>
      <c r="B729" s="19" t="s">
        <v>156</v>
      </c>
      <c r="C729" s="19" t="s">
        <v>157</v>
      </c>
      <c r="D729" s="5"/>
      <c r="E729" s="5"/>
      <c r="F729" s="5"/>
      <c r="G729" s="5"/>
      <c r="H729" s="5" t="s">
        <v>727</v>
      </c>
      <c r="I729" s="5" t="s">
        <v>736</v>
      </c>
      <c r="J729" s="5"/>
      <c r="K729" s="5"/>
      <c r="L729" s="5"/>
      <c r="M729" s="5"/>
      <c r="N729" s="5"/>
      <c r="O729" s="5"/>
      <c r="P729" s="5"/>
      <c r="Q729" s="5"/>
      <c r="R729" s="5" t="s">
        <v>209</v>
      </c>
      <c r="S729" s="5" t="s">
        <v>362</v>
      </c>
      <c r="T729" s="5" t="s">
        <v>370</v>
      </c>
      <c r="U729" s="5" t="s">
        <v>158</v>
      </c>
      <c r="V729" s="5"/>
      <c r="W729" s="19"/>
      <c r="X729" s="19"/>
      <c r="Y729" s="19"/>
      <c r="Z729" s="19"/>
      <c r="AA729" s="19"/>
      <c r="AB729" s="19"/>
      <c r="AC729" s="19"/>
      <c r="AD729" s="5"/>
      <c r="AE729" s="19">
        <v>4</v>
      </c>
      <c r="AF729" s="19">
        <v>0</v>
      </c>
      <c r="AG729" s="19" t="s">
        <v>165</v>
      </c>
      <c r="AH729" s="19" t="s">
        <v>156</v>
      </c>
      <c r="AI729" s="19" t="s">
        <v>192</v>
      </c>
      <c r="AJ729" s="5"/>
      <c r="AK729" s="5"/>
      <c r="AL729" s="5" t="s">
        <v>121</v>
      </c>
      <c r="AM729" s="5"/>
      <c r="AN729" s="5" t="s">
        <v>178</v>
      </c>
      <c r="AO729" s="5" t="str">
        <f>CONCATENATE("0055-",B729,"-",C729,"-","4",".",AE729,".",AF729,".",AG729,".",AH729,"-",AL729,".",AN729,"-",AI729)</f>
        <v>0055-CPC-GA1-4.4.0.00.CPC-ATH2.RU-0002</v>
      </c>
      <c r="AP729" s="5" t="str">
        <f>CONCATENATE("0055-",B729,"-",C729,"-","4",".",AE729,".",AF729,".",AG729,".",AH729,"-",AL729,"-",AN729,"-",AI729,"_",BD729,"_",U729)</f>
        <v>0055-CPC-GA1-4.4.0.00.CPC-ATH2-RU-0002_A1_ER</v>
      </c>
      <c r="AQ729" s="13" t="s">
        <v>254</v>
      </c>
      <c r="AR729" s="13" t="s">
        <v>271</v>
      </c>
      <c r="AS729" s="13"/>
      <c r="AT729" s="13"/>
      <c r="AU729" s="13"/>
      <c r="AV729" s="13"/>
      <c r="AW729" s="13" t="s">
        <v>254</v>
      </c>
      <c r="AX729" s="13" t="s">
        <v>271</v>
      </c>
      <c r="AY729" s="5"/>
      <c r="AZ729" s="5" t="s">
        <v>490</v>
      </c>
      <c r="BA729" s="5" t="s">
        <v>489</v>
      </c>
      <c r="BB729" s="5" t="str">
        <f>IF(FW729&gt;0,"02",IF(FN729&gt;0,"01",IF(FE729&gt;0,"00",IF(EM729&gt;0,"G1",IF(ED729&gt;0,"F1",IF(DU729&gt;0,"E1",IF(DL729&gt;0,"D1",IF(DC729&gt;0,"C1",IF(CT729&gt;0,"B1",IF(BM729&gt;0,"A1","-"))))))))))</f>
        <v>A1</v>
      </c>
      <c r="BC729" s="167" t="str">
        <f t="shared" si="837"/>
        <v>IFR</v>
      </c>
      <c r="BD729" s="5" t="str">
        <f t="shared" si="838"/>
        <v>A1</v>
      </c>
      <c r="BE729" s="5"/>
      <c r="BF729" s="5"/>
      <c r="BG729" s="12"/>
      <c r="BH729" s="5"/>
      <c r="BI729" s="5"/>
      <c r="BJ729" s="54">
        <f>FB729-(28+15)</f>
        <v>44256</v>
      </c>
      <c r="BK729" s="54">
        <f ca="1">IF(BM729&gt;0,BL729,IF(BJ729&lt;TODAY(),WORKDAY(TODAY(),10),BJ729))</f>
        <v>44268</v>
      </c>
      <c r="BL729" s="193">
        <v>44268</v>
      </c>
      <c r="BM729" s="167" t="s">
        <v>797</v>
      </c>
      <c r="BN729" s="167"/>
      <c r="BO729" s="167"/>
      <c r="BP729" s="167"/>
      <c r="BQ729" s="167"/>
      <c r="BR729" s="157"/>
      <c r="BS729" s="157"/>
      <c r="BT729" s="157"/>
      <c r="BU729" s="157"/>
      <c r="BV729" s="157"/>
      <c r="BW729" s="147"/>
      <c r="BX729" s="147"/>
      <c r="BY729" s="147"/>
      <c r="BZ729" s="147"/>
      <c r="CA729" s="147"/>
      <c r="CB729" s="125"/>
      <c r="CC729" s="125"/>
      <c r="CD729" s="125"/>
      <c r="CE729" s="125"/>
      <c r="CF729" s="125"/>
      <c r="CG729" s="125"/>
      <c r="CH729" s="125"/>
      <c r="CI729" s="125"/>
      <c r="CJ729" s="125"/>
      <c r="CK729" s="125"/>
      <c r="CL729" s="24">
        <f>WORKDAY(BJ729,20)</f>
        <v>44284</v>
      </c>
      <c r="CM729" s="24">
        <f ca="1">IF(BM729&gt;0,WORKDAY(BK729,10),"-")</f>
        <v>44281</v>
      </c>
      <c r="CN729" s="54"/>
      <c r="CO729" s="117"/>
      <c r="CP729" s="34">
        <v>1</v>
      </c>
      <c r="CQ729" s="24">
        <f>WORKDAY(CL729,10)</f>
        <v>44298</v>
      </c>
      <c r="CR729" s="24" t="str">
        <f>IF(CO729&gt;0,WORKDAY(CM729,10),"-")</f>
        <v>-</v>
      </c>
      <c r="CS729" s="54"/>
      <c r="CT729" s="5"/>
      <c r="CU729" s="24" t="str">
        <f>IF(CT729&gt;0,WORKDAY(CQ729,10),"-")</f>
        <v>-</v>
      </c>
      <c r="CV729" s="24" t="str">
        <f>IF(CT729&gt;0,WORKDAY(CR729,10),"-")</f>
        <v>-</v>
      </c>
      <c r="CW729" s="54"/>
      <c r="CX729" s="5"/>
      <c r="CY729" s="34"/>
      <c r="CZ729" s="24" t="str">
        <f>IF(CX729&gt;0,WORKDAY(CU729,10),"-")</f>
        <v>-</v>
      </c>
      <c r="DA729" s="24" t="str">
        <f>IF(CX729&gt;0,WORKDAY(CV729,10),"-")</f>
        <v>-</v>
      </c>
      <c r="DB729" s="24"/>
      <c r="DC729" s="5"/>
      <c r="DD729" s="24" t="str">
        <f>IF(DC729&gt;0,WORKDAY(CZ729,10),"-")</f>
        <v>-</v>
      </c>
      <c r="DE729" s="24" t="str">
        <f>IF(DC729&gt;0,WORKDAY(DA729,10),"-")</f>
        <v>-</v>
      </c>
      <c r="DF729" s="5"/>
      <c r="DG729" s="5"/>
      <c r="DH729" s="54"/>
      <c r="DI729" s="24" t="str">
        <f>IF(DG729&gt;0,WORKDAY(DD729,10),"-")</f>
        <v>-</v>
      </c>
      <c r="DJ729" s="24" t="str">
        <f>IF(DG729&gt;0,WORKDAY(DE729,10),"-")</f>
        <v>-</v>
      </c>
      <c r="DK729" s="24"/>
      <c r="DL729" s="5"/>
      <c r="DM729" s="24" t="str">
        <f>IF(DL729&gt;0,WORKDAY(DI729,10),"-")</f>
        <v>-</v>
      </c>
      <c r="DN729" s="24" t="str">
        <f>IF(DL729&gt;0,WORKDAY(DJ729,10),"-")</f>
        <v>-</v>
      </c>
      <c r="DO729" s="5"/>
      <c r="DP729" s="5"/>
      <c r="DQ729" s="54"/>
      <c r="DR729" s="24" t="str">
        <f>IF(DP729&gt;0,WORKDAY(DM729,10),"-")</f>
        <v>-</v>
      </c>
      <c r="DS729" s="24" t="str">
        <f>IF(DP729&gt;0,WORKDAY(DN729,10),"-")</f>
        <v>-</v>
      </c>
      <c r="DT729" s="24"/>
      <c r="DU729" s="5"/>
      <c r="DV729" s="24" t="str">
        <f>IF(DU729&gt;0,WORKDAY(DR729,10),"-")</f>
        <v>-</v>
      </c>
      <c r="DW729" s="24" t="str">
        <f>IF(DU729&gt;0,WORKDAY(DS729,10),"-")</f>
        <v>-</v>
      </c>
      <c r="DX729" s="5"/>
      <c r="DY729" s="5"/>
      <c r="DZ729" s="54"/>
      <c r="EA729" s="24" t="str">
        <f>IF(DY729&gt;0,WORKDAY(DV729,10),"-")</f>
        <v>-</v>
      </c>
      <c r="EB729" s="24" t="str">
        <f>IF(DY729&gt;0,WORKDAY(DW729,10),"-")</f>
        <v>-</v>
      </c>
      <c r="EC729" s="24"/>
      <c r="ED729" s="5"/>
      <c r="EE729" s="24" t="str">
        <f>IF(ED729&gt;0,WORKDAY(EA729,10),"-")</f>
        <v>-</v>
      </c>
      <c r="EF729" s="24" t="str">
        <f>IF(ED729&gt;0,WORKDAY(EB729,10),"-")</f>
        <v>-</v>
      </c>
      <c r="EG729" s="5"/>
      <c r="EH729" s="5"/>
      <c r="EI729" s="54"/>
      <c r="EJ729" s="24" t="str">
        <f>IF(EH729&gt;0,WORKDAY(EE729,10),"-")</f>
        <v>-</v>
      </c>
      <c r="EK729" s="24" t="str">
        <f>IF(EH729&gt;0,WORKDAY(EF729,10),"-")</f>
        <v>-</v>
      </c>
      <c r="EL729" s="24"/>
      <c r="EM729" s="5"/>
      <c r="EN729" s="24" t="str">
        <f>IF(EM729&gt;0,WORKDAY(EJ729,10),"-")</f>
        <v>-</v>
      </c>
      <c r="EO729" s="24" t="str">
        <f>IF(EM729&gt;0,WORKDAY(EK729,10),"-")</f>
        <v>-</v>
      </c>
      <c r="EP729" s="5"/>
      <c r="EQ729" s="5"/>
      <c r="ER729" s="54"/>
      <c r="ES729" s="54"/>
      <c r="ET729" s="54"/>
      <c r="EU729" s="54"/>
      <c r="EV729" s="54"/>
      <c r="EW729" s="24"/>
      <c r="EX729" s="24"/>
      <c r="EY729" s="167"/>
      <c r="EZ729" s="167"/>
      <c r="FA729" s="193"/>
      <c r="FB729" s="24">
        <v>44299</v>
      </c>
      <c r="FC729" s="24">
        <f ca="1">IF(BK729&gt;0,IF(DC729&gt;0,WORKDAY(DB729,20),IF(CT729&gt;0,WORKDAY(CS729,30),IF(CO729&gt;0,WORKDAY(CN729,40),FB729))),"-")</f>
        <v>44299</v>
      </c>
      <c r="FD729" s="167"/>
      <c r="FE729" s="167"/>
      <c r="FF729" s="24" t="str">
        <f>IF(FE729&gt;0,WORKDAY(FB729,10),"-")</f>
        <v>-</v>
      </c>
      <c r="FG729" s="24" t="str">
        <f>IF(FE729&gt;0,WORKDAY(FC729,10),"-")</f>
        <v>-</v>
      </c>
      <c r="FH729" s="5"/>
      <c r="FI729" s="5"/>
      <c r="FJ729" s="34"/>
      <c r="FK729" s="24"/>
      <c r="FL729" s="24">
        <f>FK729</f>
        <v>0</v>
      </c>
      <c r="FM729" s="5"/>
      <c r="FN729" s="5"/>
      <c r="FO729" s="24" t="str">
        <f>IF(FN729&gt;0,WORKDAY(FK729,10),"-")</f>
        <v>-</v>
      </c>
      <c r="FP729" s="24" t="str">
        <f>IF(FN729&gt;0,WORKDAY(FL729,10),"-")</f>
        <v>-</v>
      </c>
      <c r="FQ729" s="5"/>
      <c r="FR729" s="5"/>
      <c r="FS729" s="54"/>
      <c r="FT729" s="24"/>
      <c r="FU729" s="24">
        <f>FT729</f>
        <v>0</v>
      </c>
      <c r="FV729" s="5"/>
      <c r="FW729" s="5"/>
      <c r="FX729" s="24" t="str">
        <f>IF(FW729&gt;0,WORKDAY(FT729,10),"-")</f>
        <v>-</v>
      </c>
      <c r="FY729" s="24" t="str">
        <f>IF(FW729&gt;0,WORKDAY(FU729,10),"-")</f>
        <v>-</v>
      </c>
      <c r="FZ729" s="5"/>
      <c r="GA729" s="5"/>
      <c r="GB729" s="54"/>
      <c r="GC729" s="54"/>
      <c r="GD729" s="54"/>
      <c r="GE729" s="54"/>
      <c r="GF729" s="54"/>
      <c r="GG729" s="54"/>
      <c r="GH729" s="54"/>
      <c r="GI729" s="54"/>
      <c r="GJ729" s="54"/>
      <c r="GK729" s="54"/>
      <c r="GL729" s="54"/>
      <c r="GM729" s="54"/>
      <c r="GN729" s="54"/>
      <c r="GO729" s="54"/>
      <c r="GP729" s="54"/>
      <c r="GQ729" s="54"/>
      <c r="GR729" s="54"/>
      <c r="GS729" s="54"/>
      <c r="GT729" s="54"/>
      <c r="GU729" s="54"/>
      <c r="GV729" s="54"/>
      <c r="GW729" s="54"/>
      <c r="GX729" s="54"/>
      <c r="GY729" s="54"/>
      <c r="GZ729" s="193"/>
      <c r="HA729" s="54"/>
      <c r="HB729" s="54"/>
      <c r="HC729" s="54"/>
      <c r="HD729" s="34">
        <f t="shared" ca="1" si="789"/>
        <v>1</v>
      </c>
      <c r="HE729" s="25">
        <f t="shared" ca="1" si="791"/>
        <v>6.8389057750759875E-4</v>
      </c>
      <c r="HF729" s="25">
        <f t="shared" ca="1" si="792"/>
        <v>1.5197568389057751E-3</v>
      </c>
      <c r="HG729" s="25"/>
      <c r="HH729" s="25"/>
      <c r="HI729" s="25">
        <f t="shared" ca="1" si="793"/>
        <v>3.0821917808219177E-3</v>
      </c>
      <c r="HJ729" s="25">
        <f t="shared" ca="1" si="794"/>
        <v>6.8493150684931503E-3</v>
      </c>
      <c r="HK729" s="5"/>
      <c r="HL729" s="24">
        <f t="shared" ca="1" si="790"/>
        <v>44268</v>
      </c>
      <c r="HM729" s="107" t="s">
        <v>667</v>
      </c>
      <c r="HN729" s="85"/>
      <c r="HO729" s="204" t="str">
        <f t="shared" si="696"/>
        <v>ожидание A1</v>
      </c>
      <c r="HP729" s="204" t="str">
        <f t="shared" si="697"/>
        <v>не выгружено 00</v>
      </c>
      <c r="HQ729" s="182" t="str">
        <f t="shared" si="698"/>
        <v>выгружено A1</v>
      </c>
      <c r="HR729" s="182" t="str">
        <f t="shared" si="699"/>
        <v>ожидание A1</v>
      </c>
      <c r="HS729" s="182" t="b">
        <f t="shared" si="700"/>
        <v>0</v>
      </c>
      <c r="HT729" s="182" t="str">
        <f t="shared" si="701"/>
        <v>ожидание замечаний</v>
      </c>
      <c r="HU729" s="182" t="str">
        <f t="shared" si="702"/>
        <v>0055-P2-GA1-CPC-TRM-00675</v>
      </c>
      <c r="HV729" s="191">
        <f t="shared" si="703"/>
        <v>44268</v>
      </c>
      <c r="HW729" s="184" t="str">
        <f t="shared" si="704"/>
        <v>ожидание A1</v>
      </c>
      <c r="HX729" s="191" t="str">
        <f t="shared" si="705"/>
        <v>ожидание A1</v>
      </c>
      <c r="HY729" s="183"/>
      <c r="HZ729" s="182" t="str">
        <f t="shared" si="706"/>
        <v>выгружено</v>
      </c>
      <c r="IA729" s="182" t="str">
        <f t="shared" si="707"/>
        <v>A1</v>
      </c>
      <c r="IB729" s="182" t="str">
        <f t="shared" si="708"/>
        <v>ожидание замечаний к ревизии</v>
      </c>
      <c r="IC729" s="182" t="str">
        <f t="shared" si="709"/>
        <v>A1</v>
      </c>
      <c r="ID729" s="182" t="str">
        <f t="shared" si="710"/>
        <v>A1</v>
      </c>
      <c r="IE729" s="185" t="str">
        <f t="shared" si="711"/>
        <v>1</v>
      </c>
      <c r="IF729" s="135" t="s">
        <v>705</v>
      </c>
      <c r="IG729" s="181">
        <v>1</v>
      </c>
      <c r="IH729" s="85"/>
      <c r="II729" s="85"/>
      <c r="IJ729" s="85"/>
      <c r="IK729" s="85"/>
      <c r="IL729" s="85"/>
      <c r="IM729" s="85"/>
      <c r="IN729" s="85"/>
      <c r="IO729" s="85"/>
      <c r="IP729" s="85"/>
      <c r="IQ729" s="85"/>
      <c r="IR729" s="85"/>
      <c r="IS729" s="85"/>
      <c r="IT729" s="85"/>
      <c r="IU729" s="85"/>
      <c r="IV729" s="85"/>
      <c r="IW729" s="85"/>
      <c r="IX729" s="85"/>
      <c r="IY729" s="85"/>
      <c r="IZ729" s="85"/>
      <c r="JA729" s="85"/>
      <c r="JB729" s="85"/>
      <c r="JC729" s="85"/>
      <c r="JD729" s="85"/>
      <c r="JE729" s="85"/>
      <c r="JF729" s="85"/>
      <c r="JG729" s="85"/>
      <c r="JH729" s="85"/>
      <c r="JI729" s="85"/>
      <c r="JJ729" s="85"/>
      <c r="JK729" s="85"/>
      <c r="JL729" s="85"/>
      <c r="JM729" s="85"/>
      <c r="JN729" s="85"/>
      <c r="JO729" s="85"/>
      <c r="JP729" s="85"/>
      <c r="JQ729" s="85"/>
      <c r="JR729" s="85"/>
      <c r="JS729" s="85"/>
      <c r="JT729" s="85"/>
      <c r="JU729" s="85"/>
      <c r="JV729" s="85"/>
      <c r="JW729" s="85"/>
      <c r="JX729" s="85"/>
      <c r="JY729" s="85"/>
      <c r="JZ729" s="85"/>
      <c r="KA729" s="85"/>
      <c r="KB729" s="85"/>
      <c r="KC729" s="85"/>
    </row>
    <row r="730" spans="1:289" s="87" customFormat="1" ht="15" hidden="1" customHeight="1">
      <c r="A730" s="17"/>
      <c r="B730" s="20"/>
      <c r="C730" s="20"/>
      <c r="D730" s="18"/>
      <c r="E730" s="18"/>
      <c r="F730" s="18"/>
      <c r="G730" s="18"/>
      <c r="H730" s="18"/>
      <c r="I730" s="18"/>
      <c r="J730" s="18"/>
      <c r="K730" s="18"/>
      <c r="L730" s="18"/>
      <c r="M730" s="18"/>
      <c r="N730" s="18"/>
      <c r="O730" s="18"/>
      <c r="P730" s="18"/>
      <c r="Q730" s="18"/>
      <c r="R730" s="18"/>
      <c r="S730" s="18"/>
      <c r="T730" s="18"/>
      <c r="U730" s="18"/>
      <c r="V730" s="18"/>
      <c r="W730" s="20"/>
      <c r="X730" s="20"/>
      <c r="Y730" s="20"/>
      <c r="Z730" s="20"/>
      <c r="AA730" s="20"/>
      <c r="AB730" s="20"/>
      <c r="AC730" s="20"/>
      <c r="AD730" s="18"/>
      <c r="AE730" s="20"/>
      <c r="AF730" s="20"/>
      <c r="AG730" s="20"/>
      <c r="AH730" s="20"/>
      <c r="AI730" s="20"/>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71"/>
      <c r="BO730" s="171"/>
      <c r="BP730" s="171"/>
      <c r="BQ730" s="171"/>
      <c r="BR730" s="161"/>
      <c r="BS730" s="161"/>
      <c r="BT730" s="161"/>
      <c r="BU730" s="161"/>
      <c r="BV730" s="161"/>
      <c r="BW730" s="151"/>
      <c r="BX730" s="151"/>
      <c r="BY730" s="151"/>
      <c r="BZ730" s="151"/>
      <c r="CA730" s="151"/>
      <c r="CB730" s="129"/>
      <c r="CC730" s="129"/>
      <c r="CD730" s="129"/>
      <c r="CE730" s="129"/>
      <c r="CF730" s="129"/>
      <c r="CG730" s="129"/>
      <c r="CH730" s="129"/>
      <c r="CI730" s="129"/>
      <c r="CJ730" s="129"/>
      <c r="CK730" s="129"/>
      <c r="CL730" s="18"/>
      <c r="CM730" s="18"/>
      <c r="CN730" s="18"/>
      <c r="CO730" s="118"/>
      <c r="CP730" s="48"/>
      <c r="CQ730" s="18"/>
      <c r="CR730" s="18"/>
      <c r="CS730" s="18"/>
      <c r="CT730" s="18"/>
      <c r="CU730" s="18"/>
      <c r="CV730" s="18"/>
      <c r="CW730" s="18"/>
      <c r="CX730" s="18"/>
      <c r="CY730" s="34"/>
      <c r="CZ730" s="18"/>
      <c r="DA730" s="18"/>
      <c r="DB730" s="18"/>
      <c r="DC730" s="18"/>
      <c r="DD730" s="18"/>
      <c r="DE730" s="18"/>
      <c r="DF730" s="18"/>
      <c r="DG730" s="18"/>
      <c r="DH730" s="45"/>
      <c r="DI730" s="18"/>
      <c r="DJ730" s="18"/>
      <c r="DK730" s="18"/>
      <c r="DL730" s="18"/>
      <c r="DM730" s="18"/>
      <c r="DN730" s="18"/>
      <c r="DO730" s="18"/>
      <c r="DP730" s="18"/>
      <c r="DQ730" s="45"/>
      <c r="DR730" s="18"/>
      <c r="DS730" s="18"/>
      <c r="DT730" s="18"/>
      <c r="DU730" s="18"/>
      <c r="DV730" s="18"/>
      <c r="DW730" s="18"/>
      <c r="DX730" s="18"/>
      <c r="DY730" s="18"/>
      <c r="DZ730" s="45"/>
      <c r="EA730" s="18"/>
      <c r="EB730" s="18"/>
      <c r="EC730" s="18"/>
      <c r="ED730" s="18"/>
      <c r="EE730" s="18"/>
      <c r="EF730" s="18"/>
      <c r="EG730" s="18"/>
      <c r="EH730" s="18"/>
      <c r="EI730" s="45"/>
      <c r="EJ730" s="18"/>
      <c r="EK730" s="18"/>
      <c r="EL730" s="18"/>
      <c r="EM730" s="18"/>
      <c r="EN730" s="18"/>
      <c r="EO730" s="18"/>
      <c r="EP730" s="18"/>
      <c r="EQ730" s="18"/>
      <c r="ER730" s="45"/>
      <c r="ES730" s="110"/>
      <c r="ET730" s="110"/>
      <c r="EU730" s="110"/>
      <c r="EV730" s="110"/>
      <c r="EW730" s="192"/>
      <c r="EX730" s="192"/>
      <c r="EY730" s="192"/>
      <c r="EZ730" s="192"/>
      <c r="FA730" s="199"/>
      <c r="FB730" s="18"/>
      <c r="FC730" s="18"/>
      <c r="FD730" s="18"/>
      <c r="FE730" s="18"/>
      <c r="FF730" s="18"/>
      <c r="FG730" s="18"/>
      <c r="FH730" s="18"/>
      <c r="FI730" s="18"/>
      <c r="FJ730" s="34"/>
      <c r="FK730" s="18"/>
      <c r="FL730" s="18"/>
      <c r="FM730" s="18"/>
      <c r="FN730" s="18"/>
      <c r="FO730" s="18"/>
      <c r="FP730" s="18"/>
      <c r="FQ730" s="18"/>
      <c r="FR730" s="18"/>
      <c r="FS730" s="45"/>
      <c r="FT730" s="18"/>
      <c r="FU730" s="18"/>
      <c r="FV730" s="18"/>
      <c r="FW730" s="18"/>
      <c r="FX730" s="18"/>
      <c r="FY730" s="18"/>
      <c r="FZ730" s="18"/>
      <c r="GA730" s="18"/>
      <c r="GB730" s="45"/>
      <c r="GC730" s="110"/>
      <c r="GD730" s="110"/>
      <c r="GE730" s="110"/>
      <c r="GF730" s="110"/>
      <c r="GG730" s="110"/>
      <c r="GH730" s="110"/>
      <c r="GI730" s="110"/>
      <c r="GJ730" s="110"/>
      <c r="GK730" s="110"/>
      <c r="GL730" s="110"/>
      <c r="GM730" s="110"/>
      <c r="GN730" s="110"/>
      <c r="GO730" s="110"/>
      <c r="GP730" s="110"/>
      <c r="GQ730" s="110"/>
      <c r="GR730" s="110"/>
      <c r="GS730" s="110"/>
      <c r="GT730" s="110"/>
      <c r="GU730" s="110"/>
      <c r="GV730" s="110"/>
      <c r="GW730" s="110"/>
      <c r="GX730" s="110"/>
      <c r="GY730" s="45"/>
      <c r="GZ730" s="199"/>
      <c r="HA730" s="110"/>
      <c r="HB730" s="110"/>
      <c r="HC730" s="110"/>
      <c r="HD730" s="34">
        <f t="shared" si="789"/>
        <v>0</v>
      </c>
      <c r="HE730" s="25">
        <f t="shared" si="791"/>
        <v>0</v>
      </c>
      <c r="HF730" s="25">
        <f t="shared" si="792"/>
        <v>0</v>
      </c>
      <c r="HG730" s="25"/>
      <c r="HH730" s="18"/>
      <c r="HI730" s="25">
        <f t="shared" si="793"/>
        <v>0</v>
      </c>
      <c r="HJ730" s="25">
        <f t="shared" si="794"/>
        <v>0</v>
      </c>
      <c r="HK730" s="18"/>
      <c r="HL730" s="24" t="str">
        <f t="shared" si="790"/>
        <v>-</v>
      </c>
      <c r="HM730" s="107"/>
      <c r="HN730" s="85"/>
      <c r="HO730" s="204" t="str">
        <f t="shared" si="696"/>
        <v>---/---</v>
      </c>
      <c r="HP730" s="204" t="str">
        <f t="shared" si="697"/>
        <v>---/---</v>
      </c>
      <c r="HQ730" s="182" t="str">
        <f t="shared" si="698"/>
        <v>---/---</v>
      </c>
      <c r="HR730" s="182" t="str">
        <f t="shared" si="699"/>
        <v>---/---</v>
      </c>
      <c r="HS730" s="182" t="b">
        <f t="shared" si="700"/>
        <v>0</v>
      </c>
      <c r="HT730" s="182" t="str">
        <f t="shared" si="701"/>
        <v>---/---</v>
      </c>
      <c r="HU730" s="182" t="str">
        <f t="shared" si="702"/>
        <v>---/---</v>
      </c>
      <c r="HV730" s="191" t="str">
        <f t="shared" si="703"/>
        <v>---/---</v>
      </c>
      <c r="HW730" s="184" t="str">
        <f t="shared" si="704"/>
        <v>---/---</v>
      </c>
      <c r="HX730" s="191" t="str">
        <f t="shared" si="705"/>
        <v>---/---</v>
      </c>
      <c r="HY730" s="183"/>
      <c r="HZ730" s="182" t="str">
        <f t="shared" si="706"/>
        <v>---/---</v>
      </c>
      <c r="IA730" s="182" t="str">
        <f t="shared" si="707"/>
        <v>---/---</v>
      </c>
      <c r="IB730" s="182" t="str">
        <f t="shared" si="708"/>
        <v>---/---</v>
      </c>
      <c r="IC730" s="182" t="str">
        <f t="shared" si="709"/>
        <v>---/---</v>
      </c>
      <c r="ID730" s="182" t="str">
        <f t="shared" si="710"/>
        <v>---/---</v>
      </c>
      <c r="IE730" s="185" t="str">
        <f t="shared" si="711"/>
        <v>---/---</v>
      </c>
      <c r="IF730" s="135" t="s">
        <v>717</v>
      </c>
      <c r="IG730" s="181">
        <v>1</v>
      </c>
      <c r="IH730" s="85"/>
      <c r="II730" s="85"/>
      <c r="IJ730" s="85"/>
      <c r="IK730" s="85"/>
      <c r="IL730" s="85"/>
      <c r="IM730" s="85"/>
      <c r="IN730" s="85"/>
      <c r="IO730" s="85"/>
      <c r="IP730" s="85"/>
      <c r="IQ730" s="85"/>
      <c r="IR730" s="85"/>
      <c r="IS730" s="85"/>
      <c r="IT730" s="85"/>
      <c r="IU730" s="85"/>
      <c r="IV730" s="85"/>
      <c r="IW730" s="85"/>
      <c r="IX730" s="85"/>
      <c r="IY730" s="85"/>
      <c r="IZ730" s="85"/>
      <c r="JA730" s="85"/>
      <c r="JB730" s="85"/>
      <c r="JC730" s="85"/>
      <c r="JD730" s="85"/>
      <c r="JE730" s="85"/>
      <c r="JF730" s="85"/>
      <c r="JG730" s="85"/>
      <c r="JH730" s="85"/>
      <c r="JI730" s="85"/>
      <c r="JJ730" s="85"/>
      <c r="JK730" s="85"/>
      <c r="JL730" s="85"/>
      <c r="JM730" s="85"/>
      <c r="JN730" s="85"/>
      <c r="JO730" s="85"/>
      <c r="JP730" s="85"/>
      <c r="JQ730" s="85"/>
      <c r="JR730" s="85"/>
      <c r="JS730" s="85"/>
      <c r="JT730" s="85"/>
      <c r="JU730" s="85"/>
      <c r="JV730" s="85"/>
      <c r="JW730" s="85"/>
      <c r="JX730" s="85"/>
      <c r="JY730" s="85"/>
      <c r="JZ730" s="85"/>
      <c r="KA730" s="85"/>
      <c r="KB730" s="85"/>
      <c r="KC730" s="85"/>
    </row>
    <row r="731" spans="1:289" s="57" customFormat="1" ht="28.5" customHeight="1">
      <c r="A731" s="6"/>
      <c r="B731" s="19" t="s">
        <v>156</v>
      </c>
      <c r="C731" s="19" t="s">
        <v>157</v>
      </c>
      <c r="D731" s="5"/>
      <c r="E731" s="5"/>
      <c r="F731" s="5"/>
      <c r="G731" s="5"/>
      <c r="H731" s="5" t="s">
        <v>727</v>
      </c>
      <c r="I731" s="5" t="s">
        <v>736</v>
      </c>
      <c r="J731" s="5"/>
      <c r="K731" s="5"/>
      <c r="L731" s="5"/>
      <c r="M731" s="5"/>
      <c r="N731" s="5"/>
      <c r="O731" s="5"/>
      <c r="P731" s="5"/>
      <c r="Q731" s="5"/>
      <c r="R731" s="5" t="s">
        <v>204</v>
      </c>
      <c r="S731" s="5" t="s">
        <v>364</v>
      </c>
      <c r="T731" s="5" t="s">
        <v>363</v>
      </c>
      <c r="U731" s="5" t="s">
        <v>158</v>
      </c>
      <c r="V731" s="5"/>
      <c r="W731" s="19"/>
      <c r="X731" s="19"/>
      <c r="Y731" s="19"/>
      <c r="Z731" s="19"/>
      <c r="AA731" s="19"/>
      <c r="AB731" s="19"/>
      <c r="AC731" s="19"/>
      <c r="AD731" s="5"/>
      <c r="AE731" s="19">
        <v>4</v>
      </c>
      <c r="AF731" s="19">
        <v>0</v>
      </c>
      <c r="AG731" s="19" t="s">
        <v>165</v>
      </c>
      <c r="AH731" s="19" t="s">
        <v>156</v>
      </c>
      <c r="AI731" s="19" t="s">
        <v>192</v>
      </c>
      <c r="AJ731" s="5"/>
      <c r="AK731" s="5"/>
      <c r="AL731" s="5" t="s">
        <v>122</v>
      </c>
      <c r="AM731" s="5"/>
      <c r="AN731" s="5" t="s">
        <v>178</v>
      </c>
      <c r="AO731" s="167" t="str">
        <f>CONCATENATE("0055-",B731,"-",C731,"-","4",".",AE731,".",AF731,".",AG731,".",AH731,"-",AL731,".",AN731,"-",AI731)</f>
        <v>0055-CPC-GA1-4.4.0.00.CPC-PS.RU-0002</v>
      </c>
      <c r="AP731" s="5" t="str">
        <f>CONCATENATE("0055-",B731,"-",C731,"-","4",".",AE731,".",AF731,".",AG731,".",AH731,"-",AL731,"-",AN731,"-",AI731,"_",BD731,"_",U731)</f>
        <v>0055-CPC-GA1-4.4.0.00.CPC-PS-RU-0002_A1_ER</v>
      </c>
      <c r="AQ731" s="13" t="s">
        <v>255</v>
      </c>
      <c r="AR731" s="13" t="s">
        <v>272</v>
      </c>
      <c r="AS731" s="13"/>
      <c r="AT731" s="13"/>
      <c r="AU731" s="13"/>
      <c r="AV731" s="13"/>
      <c r="AW731" s="13" t="s">
        <v>255</v>
      </c>
      <c r="AX731" s="13" t="s">
        <v>272</v>
      </c>
      <c r="AY731" s="5"/>
      <c r="AZ731" s="5"/>
      <c r="BA731" s="5" t="s">
        <v>489</v>
      </c>
      <c r="BB731" s="5" t="str">
        <f>IF(FW731&gt;0,"02",IF(FN731&gt;0,"01",IF(FE731&gt;0,"00",IF(EM731&gt;0,"G1",IF(ED731&gt;0,"F1",IF(DU731&gt;0,"E1",IF(DL731&gt;0,"D1",IF(DC731&gt;0,"C1",IF(CT731&gt;0,"B1",IF(BM731&gt;0,"A1","-"))))))))))</f>
        <v>A1</v>
      </c>
      <c r="BC731" s="167" t="str">
        <f t="shared" ref="BC731:BC735" si="839">IF(OR(BB731="A1",BB731="B1",BB731="C1",BB731="D1",BB731="E1",BB731="F1",BB731="G1",BB731="H1"),"IFR",IF(OR(BB731="00",BB731="01",BB731="02",BB731="03",BB731="04",BB731="05"),"IFU","-"))</f>
        <v>IFR</v>
      </c>
      <c r="BD731" s="5" t="str">
        <f t="shared" ref="BD731:BD735" si="840">BB731</f>
        <v>A1</v>
      </c>
      <c r="BE731" s="5"/>
      <c r="BF731" s="5"/>
      <c r="BG731" s="12"/>
      <c r="BH731" s="5"/>
      <c r="BI731" s="5"/>
      <c r="BJ731" s="54">
        <f>FB731-(28+15)</f>
        <v>44256</v>
      </c>
      <c r="BK731" s="54">
        <f ca="1">IF(BM731&gt;0,BL731,IF(BJ731&lt;TODAY(),WORKDAY(TODAY(),10),BJ731))</f>
        <v>44280</v>
      </c>
      <c r="BL731" s="193">
        <v>44280</v>
      </c>
      <c r="BM731" s="167" t="s">
        <v>800</v>
      </c>
      <c r="BN731" s="167"/>
      <c r="BO731" s="167"/>
      <c r="BP731" s="167"/>
      <c r="BQ731" s="167"/>
      <c r="BR731" s="157"/>
      <c r="BS731" s="157"/>
      <c r="BT731" s="157"/>
      <c r="BU731" s="157"/>
      <c r="BV731" s="157"/>
      <c r="BW731" s="147"/>
      <c r="BX731" s="147"/>
      <c r="BY731" s="147"/>
      <c r="BZ731" s="147"/>
      <c r="CA731" s="147"/>
      <c r="CB731" s="125"/>
      <c r="CC731" s="125"/>
      <c r="CD731" s="125"/>
      <c r="CE731" s="125"/>
      <c r="CF731" s="125"/>
      <c r="CG731" s="125"/>
      <c r="CH731" s="125"/>
      <c r="CI731" s="125"/>
      <c r="CJ731" s="125"/>
      <c r="CK731" s="125"/>
      <c r="CL731" s="24">
        <f>WORKDAY(BJ731,20)</f>
        <v>44284</v>
      </c>
      <c r="CM731" s="24">
        <f ca="1">IF(BM731&gt;0,WORKDAY(BK731,10),"-")</f>
        <v>44294</v>
      </c>
      <c r="CN731" s="54"/>
      <c r="CO731" s="117"/>
      <c r="CP731" s="34">
        <v>1</v>
      </c>
      <c r="CQ731" s="24">
        <f>WORKDAY(CL731,10)</f>
        <v>44298</v>
      </c>
      <c r="CR731" s="24" t="str">
        <f>IF(CO731&gt;0,WORKDAY(CM731,10),"-")</f>
        <v>-</v>
      </c>
      <c r="CS731" s="54"/>
      <c r="CT731" s="5"/>
      <c r="CU731" s="24" t="str">
        <f>IF(CT731&gt;0,WORKDAY(CQ731,10),"-")</f>
        <v>-</v>
      </c>
      <c r="CV731" s="24" t="str">
        <f>IF(CT731&gt;0,WORKDAY(CR731,10),"-")</f>
        <v>-</v>
      </c>
      <c r="CW731" s="54"/>
      <c r="CX731" s="5"/>
      <c r="CY731" s="34"/>
      <c r="CZ731" s="24" t="str">
        <f>IF(CX731&gt;0,WORKDAY(CU731,10),"-")</f>
        <v>-</v>
      </c>
      <c r="DA731" s="24" t="str">
        <f>IF(CX731&gt;0,WORKDAY(CV731,10),"-")</f>
        <v>-</v>
      </c>
      <c r="DB731" s="24"/>
      <c r="DC731" s="5"/>
      <c r="DD731" s="24" t="str">
        <f>IF(DC731&gt;0,WORKDAY(CZ731,10),"-")</f>
        <v>-</v>
      </c>
      <c r="DE731" s="24" t="str">
        <f>IF(DC731&gt;0,WORKDAY(DA731,10),"-")</f>
        <v>-</v>
      </c>
      <c r="DF731" s="5"/>
      <c r="DG731" s="5"/>
      <c r="DH731" s="54"/>
      <c r="DI731" s="24" t="str">
        <f>IF(DG731&gt;0,WORKDAY(DD731,10),"-")</f>
        <v>-</v>
      </c>
      <c r="DJ731" s="24" t="str">
        <f>IF(DG731&gt;0,WORKDAY(DE731,10),"-")</f>
        <v>-</v>
      </c>
      <c r="DK731" s="24"/>
      <c r="DL731" s="5"/>
      <c r="DM731" s="24" t="str">
        <f>IF(DL731&gt;0,WORKDAY(DI731,10),"-")</f>
        <v>-</v>
      </c>
      <c r="DN731" s="24" t="str">
        <f>IF(DL731&gt;0,WORKDAY(DJ731,10),"-")</f>
        <v>-</v>
      </c>
      <c r="DO731" s="5"/>
      <c r="DP731" s="5"/>
      <c r="DQ731" s="54"/>
      <c r="DR731" s="24" t="str">
        <f>IF(DP731&gt;0,WORKDAY(DM731,10),"-")</f>
        <v>-</v>
      </c>
      <c r="DS731" s="24" t="str">
        <f>IF(DP731&gt;0,WORKDAY(DN731,10),"-")</f>
        <v>-</v>
      </c>
      <c r="DT731" s="24"/>
      <c r="DU731" s="5"/>
      <c r="DV731" s="24" t="str">
        <f>IF(DU731&gt;0,WORKDAY(DR731,10),"-")</f>
        <v>-</v>
      </c>
      <c r="DW731" s="24" t="str">
        <f>IF(DU731&gt;0,WORKDAY(DS731,10),"-")</f>
        <v>-</v>
      </c>
      <c r="DX731" s="5"/>
      <c r="DY731" s="5"/>
      <c r="DZ731" s="54"/>
      <c r="EA731" s="24" t="str">
        <f>IF(DY731&gt;0,WORKDAY(DV731,10),"-")</f>
        <v>-</v>
      </c>
      <c r="EB731" s="24" t="str">
        <f>IF(DY731&gt;0,WORKDAY(DW731,10),"-")</f>
        <v>-</v>
      </c>
      <c r="EC731" s="24"/>
      <c r="ED731" s="5"/>
      <c r="EE731" s="24" t="str">
        <f>IF(ED731&gt;0,WORKDAY(EA731,10),"-")</f>
        <v>-</v>
      </c>
      <c r="EF731" s="24" t="str">
        <f>IF(ED731&gt;0,WORKDAY(EB731,10),"-")</f>
        <v>-</v>
      </c>
      <c r="EG731" s="5"/>
      <c r="EH731" s="5"/>
      <c r="EI731" s="54"/>
      <c r="EJ731" s="24" t="str">
        <f>IF(EH731&gt;0,WORKDAY(EE731,10),"-")</f>
        <v>-</v>
      </c>
      <c r="EK731" s="24" t="str">
        <f>IF(EH731&gt;0,WORKDAY(EF731,10),"-")</f>
        <v>-</v>
      </c>
      <c r="EL731" s="24"/>
      <c r="EM731" s="5"/>
      <c r="EN731" s="24" t="str">
        <f>IF(EM731&gt;0,WORKDAY(EJ731,10),"-")</f>
        <v>-</v>
      </c>
      <c r="EO731" s="24" t="str">
        <f>IF(EM731&gt;0,WORKDAY(EK731,10),"-")</f>
        <v>-</v>
      </c>
      <c r="EP731" s="5"/>
      <c r="EQ731" s="5"/>
      <c r="ER731" s="54"/>
      <c r="ES731" s="54"/>
      <c r="ET731" s="54"/>
      <c r="EU731" s="54"/>
      <c r="EV731" s="54"/>
      <c r="EW731" s="24"/>
      <c r="EX731" s="24"/>
      <c r="EY731" s="167"/>
      <c r="EZ731" s="167"/>
      <c r="FA731" s="193"/>
      <c r="FB731" s="24">
        <v>44299</v>
      </c>
      <c r="FC731" s="24">
        <f ca="1">IF(BK731&gt;0,IF(DC731&gt;0,WORKDAY(DB731,20),IF(CT731&gt;0,WORKDAY(CS731,30),IF(CO731&gt;0,WORKDAY(CN731,40),FB731))),"-")</f>
        <v>44299</v>
      </c>
      <c r="FD731" s="24"/>
      <c r="FE731" s="5"/>
      <c r="FF731" s="24" t="str">
        <f>IF(FE731&gt;0,WORKDAY(FB731,10),"-")</f>
        <v>-</v>
      </c>
      <c r="FG731" s="24" t="str">
        <f>IF(FE731&gt;0,WORKDAY(FC731,10),"-")</f>
        <v>-</v>
      </c>
      <c r="FH731" s="5"/>
      <c r="FI731" s="5"/>
      <c r="FJ731" s="34"/>
      <c r="FK731" s="24"/>
      <c r="FL731" s="24">
        <f>FK731</f>
        <v>0</v>
      </c>
      <c r="FM731" s="5"/>
      <c r="FN731" s="5"/>
      <c r="FO731" s="24" t="str">
        <f>IF(FN731&gt;0,WORKDAY(FK731,10),"-")</f>
        <v>-</v>
      </c>
      <c r="FP731" s="24" t="str">
        <f>IF(FN731&gt;0,WORKDAY(FL731,10),"-")</f>
        <v>-</v>
      </c>
      <c r="FQ731" s="5"/>
      <c r="FR731" s="5"/>
      <c r="FS731" s="54"/>
      <c r="FT731" s="24"/>
      <c r="FU731" s="24">
        <f>FT731</f>
        <v>0</v>
      </c>
      <c r="FV731" s="5"/>
      <c r="FW731" s="5"/>
      <c r="FX731" s="24" t="str">
        <f>IF(FW731&gt;0,WORKDAY(FT731,10),"-")</f>
        <v>-</v>
      </c>
      <c r="FY731" s="24" t="str">
        <f>IF(FW731&gt;0,WORKDAY(FU731,10),"-")</f>
        <v>-</v>
      </c>
      <c r="FZ731" s="5"/>
      <c r="GA731" s="5"/>
      <c r="GB731" s="54"/>
      <c r="GC731" s="54"/>
      <c r="GD731" s="54"/>
      <c r="GE731" s="54"/>
      <c r="GF731" s="54"/>
      <c r="GG731" s="54"/>
      <c r="GH731" s="54"/>
      <c r="GI731" s="54"/>
      <c r="GJ731" s="54"/>
      <c r="GK731" s="54"/>
      <c r="GL731" s="54"/>
      <c r="GM731" s="54"/>
      <c r="GN731" s="54"/>
      <c r="GO731" s="54"/>
      <c r="GP731" s="54"/>
      <c r="GQ731" s="54"/>
      <c r="GR731" s="54"/>
      <c r="GS731" s="54"/>
      <c r="GT731" s="54"/>
      <c r="GU731" s="54"/>
      <c r="GV731" s="54"/>
      <c r="GW731" s="54"/>
      <c r="GX731" s="54"/>
      <c r="GY731" s="54"/>
      <c r="GZ731" s="193"/>
      <c r="HA731" s="54"/>
      <c r="HB731" s="54"/>
      <c r="HC731" s="54"/>
      <c r="HD731" s="34">
        <f t="shared" ca="1" si="789"/>
        <v>1</v>
      </c>
      <c r="HE731" s="25">
        <f t="shared" ca="1" si="791"/>
        <v>6.8389057750759875E-4</v>
      </c>
      <c r="HF731" s="25">
        <f t="shared" ca="1" si="792"/>
        <v>1.5197568389057751E-3</v>
      </c>
      <c r="HG731" s="25"/>
      <c r="HH731" s="25"/>
      <c r="HI731" s="25">
        <f t="shared" ca="1" si="793"/>
        <v>3.0821917808219177E-3</v>
      </c>
      <c r="HJ731" s="25">
        <f t="shared" ca="1" si="794"/>
        <v>6.8493150684931503E-3</v>
      </c>
      <c r="HK731" s="5"/>
      <c r="HL731" s="24">
        <f t="shared" ca="1" si="790"/>
        <v>44280</v>
      </c>
      <c r="HM731" s="107" t="s">
        <v>667</v>
      </c>
      <c r="HN731" s="85"/>
      <c r="HO731" s="204" t="str">
        <f t="shared" si="696"/>
        <v>ожидание A1</v>
      </c>
      <c r="HP731" s="204" t="str">
        <f t="shared" si="697"/>
        <v>не выгружено 00</v>
      </c>
      <c r="HQ731" s="182" t="str">
        <f t="shared" si="698"/>
        <v>выгружено A1</v>
      </c>
      <c r="HR731" s="182" t="str">
        <f t="shared" si="699"/>
        <v>ожидание A1</v>
      </c>
      <c r="HS731" s="182" t="b">
        <f t="shared" si="700"/>
        <v>0</v>
      </c>
      <c r="HT731" s="182" t="str">
        <f t="shared" si="701"/>
        <v>ожидание замечаний</v>
      </c>
      <c r="HU731" s="182" t="str">
        <f t="shared" si="702"/>
        <v>0055-P2-GA1-CPC-TRM-00678</v>
      </c>
      <c r="HV731" s="191">
        <f t="shared" si="703"/>
        <v>44280</v>
      </c>
      <c r="HW731" s="184" t="str">
        <f t="shared" si="704"/>
        <v>ожидание A1</v>
      </c>
      <c r="HX731" s="191" t="str">
        <f t="shared" si="705"/>
        <v>ожидание A1</v>
      </c>
      <c r="HY731" s="183"/>
      <c r="HZ731" s="182" t="str">
        <f t="shared" si="706"/>
        <v>выгружено</v>
      </c>
      <c r="IA731" s="182" t="str">
        <f t="shared" si="707"/>
        <v>A1</v>
      </c>
      <c r="IB731" s="182" t="str">
        <f t="shared" si="708"/>
        <v>ожидание замечаний к ревизии</v>
      </c>
      <c r="IC731" s="182" t="str">
        <f t="shared" si="709"/>
        <v>A1</v>
      </c>
      <c r="ID731" s="182" t="str">
        <f t="shared" si="710"/>
        <v>A1</v>
      </c>
      <c r="IE731" s="185" t="str">
        <f t="shared" si="711"/>
        <v>1</v>
      </c>
      <c r="IF731" s="135" t="s">
        <v>705</v>
      </c>
      <c r="IG731" s="181">
        <v>1</v>
      </c>
      <c r="IH731" s="85"/>
      <c r="II731" s="85"/>
      <c r="IJ731" s="85"/>
      <c r="IK731" s="85"/>
      <c r="IL731" s="85"/>
      <c r="IM731" s="85"/>
      <c r="IN731" s="85"/>
      <c r="IO731" s="85"/>
      <c r="IP731" s="85"/>
      <c r="IQ731" s="85"/>
      <c r="IR731" s="85"/>
      <c r="IS731" s="85"/>
      <c r="IT731" s="85"/>
      <c r="IU731" s="85"/>
      <c r="IV731" s="85"/>
      <c r="IW731" s="85"/>
      <c r="IX731" s="85"/>
      <c r="IY731" s="85"/>
      <c r="IZ731" s="85"/>
      <c r="JA731" s="85"/>
      <c r="JB731" s="85"/>
      <c r="JC731" s="85"/>
      <c r="JD731" s="85"/>
      <c r="JE731" s="85"/>
      <c r="JF731" s="85"/>
      <c r="JG731" s="85"/>
      <c r="JH731" s="85"/>
      <c r="JI731" s="85"/>
      <c r="JJ731" s="85"/>
      <c r="JK731" s="85"/>
      <c r="JL731" s="85"/>
      <c r="JM731" s="85"/>
      <c r="JN731" s="85"/>
      <c r="JO731" s="85"/>
      <c r="JP731" s="85"/>
      <c r="JQ731" s="85"/>
      <c r="JR731" s="85"/>
      <c r="JS731" s="85"/>
      <c r="JT731" s="85"/>
      <c r="JU731" s="85"/>
      <c r="JV731" s="85"/>
      <c r="JW731" s="85"/>
      <c r="JX731" s="85"/>
      <c r="JY731" s="85"/>
      <c r="JZ731" s="85"/>
      <c r="KA731" s="85"/>
      <c r="KB731" s="85"/>
      <c r="KC731" s="85"/>
    </row>
    <row r="732" spans="1:289" s="57" customFormat="1" ht="42.75" hidden="1" customHeight="1">
      <c r="A732" s="6"/>
      <c r="B732" s="19" t="s">
        <v>156</v>
      </c>
      <c r="C732" s="19" t="s">
        <v>157</v>
      </c>
      <c r="D732" s="5"/>
      <c r="E732" s="5"/>
      <c r="F732" s="5"/>
      <c r="G732" s="5"/>
      <c r="H732" s="5" t="s">
        <v>727</v>
      </c>
      <c r="I732" s="5" t="s">
        <v>736</v>
      </c>
      <c r="J732" s="5"/>
      <c r="K732" s="5"/>
      <c r="L732" s="5"/>
      <c r="M732" s="5"/>
      <c r="N732" s="5"/>
      <c r="O732" s="5"/>
      <c r="P732" s="5"/>
      <c r="Q732" s="5"/>
      <c r="R732" s="5" t="s">
        <v>205</v>
      </c>
      <c r="S732" s="5" t="s">
        <v>357</v>
      </c>
      <c r="T732" s="5" t="s">
        <v>726</v>
      </c>
      <c r="U732" s="5" t="s">
        <v>158</v>
      </c>
      <c r="V732" s="5"/>
      <c r="W732" s="19"/>
      <c r="X732" s="19"/>
      <c r="Y732" s="19"/>
      <c r="Z732" s="19"/>
      <c r="AA732" s="19"/>
      <c r="AB732" s="19"/>
      <c r="AC732" s="19"/>
      <c r="AD732" s="5"/>
      <c r="AE732" s="19">
        <v>4</v>
      </c>
      <c r="AF732" s="19">
        <v>0</v>
      </c>
      <c r="AG732" s="19" t="s">
        <v>165</v>
      </c>
      <c r="AH732" s="19" t="s">
        <v>156</v>
      </c>
      <c r="AI732" s="19" t="s">
        <v>192</v>
      </c>
      <c r="AJ732" s="5"/>
      <c r="AK732" s="5"/>
      <c r="AL732" s="5" t="s">
        <v>123</v>
      </c>
      <c r="AM732" s="5"/>
      <c r="AN732" s="5" t="s">
        <v>178</v>
      </c>
      <c r="AO732" s="5" t="str">
        <f>CONCATENATE("0055-",B732,"-",C732,"-","4",".",AE732,".",AF732,".",AG732,".",AH732,"-",AL732,".",AN732,"-",AI732)</f>
        <v>0055-CPC-GA1-4.4.0.00.CPC-ASK1.RU-0002</v>
      </c>
      <c r="AP732" s="5" t="str">
        <f>CONCATENATE("0055-",B732,"-",C732,"-","4",".",AE732,".",AF732,".",AG732,".",AH732,"-",AL732,"-",AN732,"-",AI732,"_",BD732,"_",U732)</f>
        <v>0055-CPC-GA1-4.4.0.00.CPC-ASK1-RU-0002_A1_ER</v>
      </c>
      <c r="AQ732" s="13" t="s">
        <v>256</v>
      </c>
      <c r="AR732" s="13" t="s">
        <v>273</v>
      </c>
      <c r="AS732" s="13"/>
      <c r="AT732" s="13"/>
      <c r="AU732" s="13"/>
      <c r="AV732" s="13"/>
      <c r="AW732" s="13" t="s">
        <v>256</v>
      </c>
      <c r="AX732" s="13" t="s">
        <v>273</v>
      </c>
      <c r="AY732" s="5"/>
      <c r="AZ732" s="5" t="s">
        <v>490</v>
      </c>
      <c r="BA732" s="5" t="s">
        <v>489</v>
      </c>
      <c r="BB732" s="5" t="str">
        <f>IF(FW732&gt;0,"02",IF(FN732&gt;0,"01",IF(FE732&gt;0,"00",IF(EM732&gt;0,"G1",IF(ED732&gt;0,"F1",IF(DU732&gt;0,"E1",IF(DL732&gt;0,"D1",IF(DC732&gt;0,"C1",IF(CT732&gt;0,"B1",IF(BM732&gt;0,"A1","-"))))))))))</f>
        <v>A1</v>
      </c>
      <c r="BC732" s="167" t="str">
        <f t="shared" si="839"/>
        <v>IFR</v>
      </c>
      <c r="BD732" s="5" t="str">
        <f t="shared" si="840"/>
        <v>A1</v>
      </c>
      <c r="BE732" s="5"/>
      <c r="BF732" s="5"/>
      <c r="BG732" s="12"/>
      <c r="BH732" s="5"/>
      <c r="BI732" s="5"/>
      <c r="BJ732" s="54">
        <f>FB732-(28+15)</f>
        <v>44256</v>
      </c>
      <c r="BK732" s="54">
        <f ca="1">IF(BM732&gt;0,BL732,IF(BJ732&lt;TODAY(),WORKDAY(TODAY(),10),BJ732))</f>
        <v>44277</v>
      </c>
      <c r="BL732" s="193">
        <v>44277</v>
      </c>
      <c r="BM732" s="167" t="s">
        <v>798</v>
      </c>
      <c r="BN732" s="167"/>
      <c r="BO732" s="167"/>
      <c r="BP732" s="167"/>
      <c r="BQ732" s="167"/>
      <c r="BR732" s="157"/>
      <c r="BS732" s="157"/>
      <c r="BT732" s="157"/>
      <c r="BU732" s="157"/>
      <c r="BV732" s="157"/>
      <c r="BW732" s="147"/>
      <c r="BX732" s="147"/>
      <c r="BY732" s="147"/>
      <c r="BZ732" s="147"/>
      <c r="CA732" s="147"/>
      <c r="CB732" s="125"/>
      <c r="CC732" s="125"/>
      <c r="CD732" s="125"/>
      <c r="CE732" s="125"/>
      <c r="CF732" s="125"/>
      <c r="CG732" s="125"/>
      <c r="CH732" s="125"/>
      <c r="CI732" s="125"/>
      <c r="CJ732" s="125"/>
      <c r="CK732" s="125"/>
      <c r="CL732" s="24">
        <f>WORKDAY(BJ732,20)</f>
        <v>44284</v>
      </c>
      <c r="CM732" s="24">
        <f ca="1">IF(BM732&gt;0,WORKDAY(BK732,10),"-")</f>
        <v>44291</v>
      </c>
      <c r="CN732" s="54"/>
      <c r="CO732" s="117"/>
      <c r="CP732" s="34"/>
      <c r="CQ732" s="24">
        <f>WORKDAY(CL732,10)</f>
        <v>44298</v>
      </c>
      <c r="CR732" s="24" t="str">
        <f>IF(CO732&gt;0,WORKDAY(CM732,10),"-")</f>
        <v>-</v>
      </c>
      <c r="CS732" s="54"/>
      <c r="CT732" s="5"/>
      <c r="CU732" s="24" t="str">
        <f>IF(CT732&gt;0,WORKDAY(CQ732,10),"-")</f>
        <v>-</v>
      </c>
      <c r="CV732" s="24" t="str">
        <f>IF(CT732&gt;0,WORKDAY(CR732,10),"-")</f>
        <v>-</v>
      </c>
      <c r="CW732" s="54"/>
      <c r="CX732" s="5"/>
      <c r="CY732" s="34"/>
      <c r="CZ732" s="24" t="str">
        <f>IF(CX732&gt;0,WORKDAY(CU732,10),"-")</f>
        <v>-</v>
      </c>
      <c r="DA732" s="24" t="str">
        <f>IF(CX732&gt;0,WORKDAY(CV732,10),"-")</f>
        <v>-</v>
      </c>
      <c r="DB732" s="24"/>
      <c r="DC732" s="5"/>
      <c r="DD732" s="24" t="str">
        <f>IF(DC732&gt;0,WORKDAY(CZ732,10),"-")</f>
        <v>-</v>
      </c>
      <c r="DE732" s="24" t="str">
        <f>IF(DC732&gt;0,WORKDAY(DA732,10),"-")</f>
        <v>-</v>
      </c>
      <c r="DF732" s="5"/>
      <c r="DG732" s="5"/>
      <c r="DH732" s="54"/>
      <c r="DI732" s="24" t="str">
        <f>IF(DG732&gt;0,WORKDAY(DD732,10),"-")</f>
        <v>-</v>
      </c>
      <c r="DJ732" s="24" t="str">
        <f>IF(DG732&gt;0,WORKDAY(DE732,10),"-")</f>
        <v>-</v>
      </c>
      <c r="DK732" s="24"/>
      <c r="DL732" s="5"/>
      <c r="DM732" s="24" t="str">
        <f>IF(DL732&gt;0,WORKDAY(DI732,10),"-")</f>
        <v>-</v>
      </c>
      <c r="DN732" s="24" t="str">
        <f>IF(DL732&gt;0,WORKDAY(DJ732,10),"-")</f>
        <v>-</v>
      </c>
      <c r="DO732" s="5"/>
      <c r="DP732" s="5"/>
      <c r="DQ732" s="54"/>
      <c r="DR732" s="24" t="str">
        <f>IF(DP732&gt;0,WORKDAY(DM732,10),"-")</f>
        <v>-</v>
      </c>
      <c r="DS732" s="24" t="str">
        <f>IF(DP732&gt;0,WORKDAY(DN732,10),"-")</f>
        <v>-</v>
      </c>
      <c r="DT732" s="24"/>
      <c r="DU732" s="5"/>
      <c r="DV732" s="24" t="str">
        <f>IF(DU732&gt;0,WORKDAY(DR732,10),"-")</f>
        <v>-</v>
      </c>
      <c r="DW732" s="24" t="str">
        <f>IF(DU732&gt;0,WORKDAY(DS732,10),"-")</f>
        <v>-</v>
      </c>
      <c r="DX732" s="5"/>
      <c r="DY732" s="5"/>
      <c r="DZ732" s="54"/>
      <c r="EA732" s="24" t="str">
        <f>IF(DY732&gt;0,WORKDAY(DV732,10),"-")</f>
        <v>-</v>
      </c>
      <c r="EB732" s="24" t="str">
        <f>IF(DY732&gt;0,WORKDAY(DW732,10),"-")</f>
        <v>-</v>
      </c>
      <c r="EC732" s="24"/>
      <c r="ED732" s="5"/>
      <c r="EE732" s="24" t="str">
        <f>IF(ED732&gt;0,WORKDAY(EA732,10),"-")</f>
        <v>-</v>
      </c>
      <c r="EF732" s="24" t="str">
        <f>IF(ED732&gt;0,WORKDAY(EB732,10),"-")</f>
        <v>-</v>
      </c>
      <c r="EG732" s="5"/>
      <c r="EH732" s="5"/>
      <c r="EI732" s="54"/>
      <c r="EJ732" s="24" t="str">
        <f>IF(EH732&gt;0,WORKDAY(EE732,10),"-")</f>
        <v>-</v>
      </c>
      <c r="EK732" s="24" t="str">
        <f>IF(EH732&gt;0,WORKDAY(EF732,10),"-")</f>
        <v>-</v>
      </c>
      <c r="EL732" s="24"/>
      <c r="EM732" s="5"/>
      <c r="EN732" s="24" t="str">
        <f>IF(EM732&gt;0,WORKDAY(EJ732,10),"-")</f>
        <v>-</v>
      </c>
      <c r="EO732" s="24" t="str">
        <f>IF(EM732&gt;0,WORKDAY(EK732,10),"-")</f>
        <v>-</v>
      </c>
      <c r="EP732" s="5"/>
      <c r="EQ732" s="5"/>
      <c r="ER732" s="54"/>
      <c r="ES732" s="54"/>
      <c r="ET732" s="54"/>
      <c r="EU732" s="54"/>
      <c r="EV732" s="54"/>
      <c r="EW732" s="24"/>
      <c r="EX732" s="24"/>
      <c r="EY732" s="167"/>
      <c r="EZ732" s="167"/>
      <c r="FA732" s="193"/>
      <c r="FB732" s="24">
        <v>44299</v>
      </c>
      <c r="FC732" s="24">
        <f ca="1">IF(BK732&gt;0,IF(DC732&gt;0,WORKDAY(DB732,20),IF(CT732&gt;0,WORKDAY(CS732,30),IF(CO732&gt;0,WORKDAY(CN732,40),FB732))),"-")</f>
        <v>44299</v>
      </c>
      <c r="FD732" s="24"/>
      <c r="FE732" s="5"/>
      <c r="FF732" s="24" t="str">
        <f>IF(FE732&gt;0,WORKDAY(FB732,10),"-")</f>
        <v>-</v>
      </c>
      <c r="FG732" s="24" t="str">
        <f>IF(FE732&gt;0,WORKDAY(FC732,10),"-")</f>
        <v>-</v>
      </c>
      <c r="FH732" s="5"/>
      <c r="FI732" s="5"/>
      <c r="FJ732" s="34"/>
      <c r="FK732" s="24"/>
      <c r="FL732" s="24">
        <f>FK732</f>
        <v>0</v>
      </c>
      <c r="FM732" s="5"/>
      <c r="FN732" s="5"/>
      <c r="FO732" s="24" t="str">
        <f>IF(FN732&gt;0,WORKDAY(FK732,10),"-")</f>
        <v>-</v>
      </c>
      <c r="FP732" s="24" t="str">
        <f>IF(FN732&gt;0,WORKDAY(FL732,10),"-")</f>
        <v>-</v>
      </c>
      <c r="FQ732" s="5"/>
      <c r="FR732" s="5"/>
      <c r="FS732" s="54"/>
      <c r="FT732" s="24"/>
      <c r="FU732" s="24">
        <f>FT732</f>
        <v>0</v>
      </c>
      <c r="FV732" s="5"/>
      <c r="FW732" s="5"/>
      <c r="FX732" s="24" t="str">
        <f>IF(FW732&gt;0,WORKDAY(FT732,10),"-")</f>
        <v>-</v>
      </c>
      <c r="FY732" s="24" t="str">
        <f>IF(FW732&gt;0,WORKDAY(FU732,10),"-")</f>
        <v>-</v>
      </c>
      <c r="FZ732" s="5"/>
      <c r="GA732" s="5"/>
      <c r="GB732" s="54"/>
      <c r="GC732" s="54"/>
      <c r="GD732" s="54"/>
      <c r="GE732" s="54"/>
      <c r="GF732" s="54"/>
      <c r="GG732" s="54"/>
      <c r="GH732" s="54"/>
      <c r="GI732" s="54"/>
      <c r="GJ732" s="54"/>
      <c r="GK732" s="54"/>
      <c r="GL732" s="54"/>
      <c r="GM732" s="54"/>
      <c r="GN732" s="54"/>
      <c r="GO732" s="54"/>
      <c r="GP732" s="54"/>
      <c r="GQ732" s="54"/>
      <c r="GR732" s="54"/>
      <c r="GS732" s="54"/>
      <c r="GT732" s="54"/>
      <c r="GU732" s="54"/>
      <c r="GV732" s="54"/>
      <c r="GW732" s="54"/>
      <c r="GX732" s="54"/>
      <c r="GY732" s="54"/>
      <c r="GZ732" s="193"/>
      <c r="HA732" s="54"/>
      <c r="HB732" s="54"/>
      <c r="HC732" s="54"/>
      <c r="HD732" s="34">
        <f t="shared" ca="1" si="789"/>
        <v>1</v>
      </c>
      <c r="HE732" s="25">
        <f t="shared" ca="1" si="791"/>
        <v>6.8389057750759875E-4</v>
      </c>
      <c r="HF732" s="25">
        <f t="shared" ca="1" si="792"/>
        <v>1.5197568389057751E-3</v>
      </c>
      <c r="HG732" s="25"/>
      <c r="HH732" s="25"/>
      <c r="HI732" s="25">
        <f t="shared" ca="1" si="793"/>
        <v>3.0821917808219177E-3</v>
      </c>
      <c r="HJ732" s="25">
        <f t="shared" ca="1" si="794"/>
        <v>6.8493150684931503E-3</v>
      </c>
      <c r="HK732" s="5"/>
      <c r="HL732" s="24">
        <f t="shared" ca="1" si="790"/>
        <v>44277</v>
      </c>
      <c r="HM732" s="107" t="s">
        <v>667</v>
      </c>
      <c r="HN732" s="85"/>
      <c r="HO732" s="204" t="str">
        <f t="shared" ref="HO732:HO790" si="841">IF(AO732="","---/---",(IF(AZ732="аннулирован / VOID","аннулирован / VOID",(IF(EV732&gt;0,(IF(EZ732&gt;0,FA732,"ожидание H1")),(IF(EM732&gt;0,(IF(EQ732&gt;0,ER732,"ожидание G1")),(IF(ED732&gt;0,(IF(EH732&gt;0,EI732,"ожидание F1")),(IF(DU732&gt;0,(IF(DY732&gt;0,DZ732,"ожидание E1")),(IF(DL732&gt;0,(IF(DP732&gt;0,DQ732,"ожидание D1")),(IF(DC732&gt;0,(IF(DG732&gt;0,DH732,"ожидание C1")),(IF(CT732&gt;0,(IF(CX732&gt;0,CY732,"ожидание B1")),(IF(BM732&gt;0,(IF(CO732&gt;0,CP732,"ожидание A1")),"не выгружено A1")))))))))))))))))))</f>
        <v>ожидание A1</v>
      </c>
      <c r="HP732" s="204" t="str">
        <f t="shared" ref="HP732:HP790" si="842">IF(AO732="","---/---",(IF(AZ732="аннулирован / VOID","аннулирован / VOID",(IF(GX732&gt;0,(IF(HB732&gt;0,HC732,"ожидание 05")),(IF(GO732&gt;0,(IF(GS732&gt;0,GT732,"ожидание 04")),(IF(GF732&gt;0,(IF(GJ732&gt;0,GK732,"ожидание 03")),(IF(FW732&gt;0,(IF(GA732&gt;0,GB732,"ожидание 02")),(IF(FN732&gt;0,(IF(FR732&gt;0,FS732,"ожидание 01")),(IF(FE732&gt;0,(IF(FI732&gt;0,FJ732,"ожидание 00")),"не выгружено 00")))))))))))))))</f>
        <v>не выгружено 00</v>
      </c>
      <c r="HQ732" s="182" t="str">
        <f t="shared" ref="HQ732:HQ790" si="843">IF(AO732="","---/---",(IF(AZ732="аннулирован / VOID","аннулирован / VOID",(IF(GX732&gt;0,("выгружено 05"),(IF(GO732&gt;0,("выгружено 04"),(IF(GF732&gt;0,("выгружено 03"),(IF(FW732&gt;0,("выгружено 02"),(IF(FN732&gt;0,("выгружено 01"),(IF(FE732&gt;0,("выгружено 00"),((IF(EV732&gt;0,("выгружено H1"),(IF(EM732&gt;0,("выгружено G1"),(IF(ED732&gt;0,("выгружено F1"),(IF(DU732&gt;0,("выгружено E1"),(IF(DL732&gt;0,("выгружено D1"),(IF(DC732&gt;0,("выгружено C1"),(IF(CT732&gt;0,("выгружено B1"),(IF(BM732&gt;0,("выгружено A1"),"не выгружено A1"))))))))))))))))))))))))))))))))</f>
        <v>выгружено A1</v>
      </c>
      <c r="HR732" s="182" t="str">
        <f t="shared" ref="HR732:HR790" si="844">IF(AO732="","---/---",(IF(AZ732="аннулирован / VOID","аннулирован / VOID",(IF(GX732&gt;0,(IF(HB732&gt;0,HC732,"ожидание 05")),(IF(GO732&gt;0,(IF(GS732&gt;0,GT732,"ожидание 04")),(IF(GF732&gt;0,(IF(GJ732&gt;0,GK732,"ожидание 03")),(IF(FW732&gt;0,(IF(GA732&gt;0,GB732,"ожидание 02")),(IF(FN732&gt;0,(IF(FR732&gt;0,FS732,"ожидание 01")),(IF(FE732&gt;0,(IF(FI732&gt;0,FJ732,"ожидание 00")),((IF(EV732&gt;0,(IF(EZ732&gt;0,FA732,"ожидание H1")),(IF(EM732&gt;0,(IF(EQ732&gt;0,ER732,"ожидание G1")),(IF(ED732&gt;0,(IF(EH732&gt;0,EI732,"ожидание F1")),(IF(DU732&gt;0,(IF(DY732&gt;0,DZ732,"ожидание E1")),(IF(DL732&gt;0,(IF(DP732&gt;0,DQ732,"ожидание D1")),(IF(DC732&gt;0,(IF(DG732&gt;0,DH732,"ожидание C1")),(IF(CT732&gt;0,(IF(CX732&gt;0,CY732,"ожидание B1")),(IF(BM732&gt;0,(IF(CO732&gt;0,CP732,"ожидание A1")),"не выгружено A1"))))))))))))))))))))))))))))))))</f>
        <v>ожидание A1</v>
      </c>
      <c r="HS732" s="182" t="b">
        <f t="shared" ref="HS732:HS790" si="845">IF((AND((OR((HQ732="выгружено 05"),(HQ732="выгружено 04"),(HQ732="выгружено 03"),(HQ732="выгружено 02"),(HQ732="выгружено 01"),(HQ732="выгружено 00"))),(OR(HR732=1,HR732=5)))),"Согласовано",IF((AND((OR((HQ732="выгружено 04"),(HQ732="выгружено 03"),(HQ732="выгружено 02"),(HQ732="выгружено 01"),(HQ732="выгружено 00"),(HQ732="выгружено H1"),(HQ732="выгружено G1"),(HQ732="выгружено F1"),(HQ732="выгружено E1"),(HQ732="выгружено D1"),(HQ732="выгружено C1"),(HQ732="выгружено B1"),(HQ732="выгружено A1"))),(OR(HR732=2,HR732=3)))),"Устранить замечания"))</f>
        <v>0</v>
      </c>
      <c r="HT732" s="182" t="str">
        <f t="shared" ref="HT732:HT790" si="846">IF(AO732="","---/---",(IF(AZ732="аннулирован / VOID","аннулирован / VOID",(IF((AND((OR((HQ732="выгружено 05"),(HQ732="выгружено 04"),(HQ732="выгружено 03"),(HQ732="выгружено 02"),(HQ732="выгружено 01"),(HQ732="выгружено 00"))),(OR(HR732=1,HR732=5)))),"Согласовано",IF((AND((OR((HQ732="выгружено 05"),(HQ732="выгружено 04"),(HQ732="выгружено 03"),(HQ732="выгружено 02"),(HQ732="выгружено 01"),(HQ732="выгружено 00"),(HQ732="выгружено H1"),(HQ732="выгружено G1"),(HQ732="выгружено F1"),(HQ732="выгружено E1"),(HQ732="выгружено D1"),(HQ732="выгружено C1"),(HQ732="выгружено B1"),(HQ732="выгружено A1"))),(OR(HR732=2,HR732=3)))),"Устранить замечания",IF((OR((HR732="ожидание 05"),(HR732="ожидание 04"),(HR732="ожидание 03"),(HR732="ожидание 02"),(HR732="ожидание 01"),(HR732="ожидание 00"),(HR732="ожидание H1"),(HR732="ожидание G1"),(HR732="ожидание F1"),(HR732="ожидание E1"),(HR732="ожидание D1"),(HR732="ожидание C1"),(HR732="ожидание B1"),(HR732="ожидание A1"))),"ожидание замечаний",IF((AND((OR((HQ732="выгружено 05"),(HQ732="выгружено 04"),(HQ732="выгружено 03"),(HQ732="выгружено 02"),(HQ732="выгружено 01"),(HQ732="выгружено 00"),(HQ732="выгружено H1"),(HQ732="выгружено G1"),(HQ732="выгружено F1"),(HQ732="выгружено E1"),(HQ732="выгружено D1"),(HQ732="выгружено C1"),(HQ732="выгружено B1"),(HQ732="выгружено A1"))),(OR(HR732=1,HR732=5)))),"Выпустить в 00",(IF(HQ732="не выгружено A1","не выгружено A1"))))))))))</f>
        <v>ожидание замечаний</v>
      </c>
      <c r="HU732" s="182" t="str">
        <f t="shared" ref="HU732:HU790" si="847">IF(AO732="","---/---",(IF(AZ732="аннулирован / VOID","аннулирован / VOID",(IF(GX732&gt;0,GX732,(IF(GO732&gt;0,GO732,(IF(GF732&gt;0,GF732,(IF(FW732&gt;0,FW732,(IF(FN732&gt;0,FN732,(IF(FE732&gt;0,FE732,((IF(EV732&gt;0,EV732,(IF(EM732&gt;0,EM732,(IF(ED732&gt;0,ED732,(IF(DU732&gt;0,DU732,(IF(DL732&gt;0,DL732,(IF(DC732&gt;0,DC732,(IF(CT732&gt;0,CT732,(IF(BM732&gt;0,BM732,"не выгружено A1"))))))))))))))))))))))))))))))))</f>
        <v>0055-P2-GA1-CPC-TRM-00676</v>
      </c>
      <c r="HV732" s="191">
        <f t="shared" ref="HV732:HV790" si="848">IF(AO732="","---/---",(IF(AZ732="аннулирован / VOID","аннулирован / VOID",(IF(GX732&gt;0,GW732,(IF(GO732&gt;0,GN732,(IF(GF732&gt;0,GE732,(IF(FW732&gt;0,FV732,(IF(FN732&gt;0,FM732,(IF(FE732&gt;0,FD732,((IF(EV732&gt;0,EU732,(IF(EM732&gt;0,EL732,(IF(ED732&gt;0,EC732,(IF(DU732&gt;0,DT732,(IF(DL732&gt;0,DK732,(IF(DC732&gt;0,DB732,(IF(CT732&gt;0,CS732,(IF(BM732&gt;0,BL732,"не выгружено A1"))))))))))))))))))))))))))))))))</f>
        <v>44277</v>
      </c>
      <c r="HW732" s="184" t="str">
        <f t="shared" ref="HW732:HW790" si="849">IF(AO732="","---/---",(IF(AZ732="аннулирован / VOID","аннулирован / VOID",(IF(GX732&gt;0,(IF(HB732&gt;0,HB732,"ожидание 05")),(IF(GO732&gt;0,(IF(GS732&gt;0,GS732,"ожидание 04")),(IF(GF732&gt;0,(IF(GJ732&gt;0,GJ732,"ожидание 03")),(IF(FW732&gt;0,(IF(GA732&gt;0,GA732,"ожидание 02")),(IF(FN732&gt;0,(IF(FR732&gt;0,FR732,"ожидание 01")),(IF(FE732&gt;0,(IF(FI732&gt;0,FI732,"ожидание 00")),((IF(EV732&gt;0,(IF(EZ732&gt;0,EZ732,"ожидание H1")),(IF(EM732&gt;0,(IF(EQ732&gt;0,EQ732,"ожидание G1")),(IF(ED732&gt;0,(IF(EH732&gt;0,EH732,"ожидание F1")),(IF(DU732&gt;0,(IF(DY732&gt;0,DY732,"ожидание E1")),(IF(DL732&gt;0,(IF(DP732&gt;0,DP732,"ожидание D1")),(IF(DC732&gt;0,(IF(DG732&gt;0,DG732,"ожидание C1")),(IF(CT732&gt;0,(IF(CX732&gt;0,CX732,"ожидание B1")),(IF(BM732&gt;0,(IF(CO732&gt;0,CO732,"ожидание A1")),"не выгружено A1"))))))))))))))))))))))))))))))))</f>
        <v>ожидание A1</v>
      </c>
      <c r="HX732" s="191" t="str">
        <f t="shared" ref="HX732:HX790" si="850">IF(AO732="","---/---",(IF(AZ732="аннулирован / VOID","аннулирован / VOID",(IF(GX732&gt;0,(IF(HB732&gt;0,HA732,"ожидание 05")),(IF(GO732&gt;0,(IF(GS732&gt;0,GR732,"ожидание 04")),(IF(GF732&gt;0,(IF(GJ732&gt;0,GI732,"ожидание 03")),(IF(FW732&gt;0,(IF(GA732&gt;0,FZ732,"ожидание 02")),(IF(FN732&gt;0,(IF(FR732&gt;0,FQ732,"ожидание 01")),(IF(FE732&gt;0,(IF(FI732&gt;0,FH732,"ожидание 00")),((IF(EV732&gt;0,(IF(EZ732&gt;0,EY732,"ожидание H1")),(IF(EM732&gt;0,(IF(EQ732&gt;0,EP732,"ожидание G1")),(IF(ED732&gt;0,(IF(EH732&gt;0,EG732,"ожидание F1")),(IF(DU732&gt;0,(IF(DY732&gt;0,DX732,"ожидание E1")),(IF(DL732&gt;0,(IF(DP732&gt;0,DO732,"ожидание D1")),(IF(DC732&gt;0,(IF(DG732&gt;0,DF732,"ожидание C1")),(IF(CT732&gt;0,(IF(CX732&gt;0,CW732,"ожидание B1")),(IF(BM732&gt;0,(IF(CO732&gt;0,CN732,"ожидание A1")),"не выгружено A1"))))))))))))))))))))))))))))))))</f>
        <v>ожидание A1</v>
      </c>
      <c r="HY732" s="183"/>
      <c r="HZ732" s="182" t="str">
        <f t="shared" ref="HZ732:HZ790" si="851">IF(AO732="","---/---",(IF(AZ732="аннулирован / VOID","аннулирован / VOID",(IF(GX732&gt;0,("выгружено"),(IF(GO732&gt;0,("выгружено"),(IF(GF732&gt;0,("выгружено"),(IF(FW732&gt;0,("выгружено"),(IF(FN732&gt;0,("выгружено"),(IF(FE732&gt;0,("выгружено"),((IF(EV732&gt;0,("выгружено"),(IF(EM732&gt;0,("выгружено"),(IF(ED732&gt;0,("выгружено"),(IF(DU732&gt;0,("выгружено"),(IF(DL732&gt;0,("выгружено"),(IF(DC732&gt;0,("выгружено"),(IF(CT732&gt;0,("выгружено"),(IF(BM732&gt;0,("выгружено"),"не выгружено"))))))))))))))))))))))))))))))))</f>
        <v>выгружено</v>
      </c>
      <c r="IA732" s="182" t="str">
        <f t="shared" ref="IA732:IA790" si="852">IF(AO732="","---/---",(IF(AZ732="аннулирован / VOID","аннулирован / VOID",(IF(GX732&gt;0,("05"),(IF(GO732&gt;0,("04"),(IF(GF732&gt;0,("03"),(IF(FW732&gt;0,("02"),(IF(FN732&gt;0,("01"),(IF(FE732&gt;0,("00"),((IF(EV732&gt;0,("H1"),(IF(EM732&gt;0,("G1"),(IF(ED732&gt;0,("F1"),(IF(DU732&gt;0,("E1"),(IF(DL732&gt;0,("D1"),(IF(DC732&gt;0,("C1"),(IF(CT732&gt;0,("B1"),(IF(BM732&gt;0,("A1"),"A1"))))))))))))))))))))))))))))))))</f>
        <v>A1</v>
      </c>
      <c r="IB732" s="182" t="str">
        <f t="shared" ref="IB732:IB790" si="853">IF(AO732="","---/---",(IF(AZ732="аннулирован / VOID","аннулирован / VOID",(IF(GX732&gt;0,(IF(HB732&gt;0,HC732,"ожидание замечаний к ревизии")),(IF(GO732&gt;0,(IF(GS732&gt;0,GT732,"ожидание замечаний к ревизии")),(IF(GF732&gt;0,(IF(GJ732&gt;0,GK732,"ожидание замечаний к ревизии")),(IF(FW732&gt;0,(IF(GA732&gt;0,GB732,"ожидание замечаний к ревизии")),(IF(FN732&gt;0,(IF(FR732&gt;0,FS732,"ожидание замечаний к ревизии")),(IF(FE732&gt;0,(IF(FI732&gt;0,FJ732,"ожидание замечаний к ревизии")),((IF(EV732&gt;0,(IF(EZ732&gt;0,FA732,"ожидание замечаний к ревизии")),(IF(EM732&gt;0,(IF(EQ732&gt;0,ER732,"ожидание замечаний к ревизии")),(IF(ED732&gt;0,(IF(EH732&gt;0,EI732,"ожидание замечаний к ревизии")),(IF(DU732&gt;0,(IF(DY732&gt;0,DZ732,"ожидание замечаний к ревизии")),(IF(DL732&gt;0,(IF(DP732&gt;0,DQ732,"ожидание замечаний к ревизии")),(IF(DC732&gt;0,(IF(DG732&gt;0,DH732,"ожидание замечаний к ревизии")),(IF(CT732&gt;0,(IF(CX732&gt;0,CY732,"ожидание замечаний к ревизии")),(IF(BM732&gt;0,(IF(CO732&gt;0,CP732,"ожидание замечаний к ревизии")),"не выгружено"))))))))))))))))))))))))))))))))</f>
        <v>ожидание замечаний к ревизии</v>
      </c>
      <c r="IC732" s="182" t="str">
        <f t="shared" ref="IC732:IC790" si="854">IF(AO732="","---/---",(IF(AZ732="аннулирован / VOID","аннулирован / VOID",(IF(GX732&gt;0,(IF(HB732&gt;0,HC732,"05")),(IF(GO732&gt;0,(IF(GS732&gt;0,GT732,"04")),(IF(GF732&gt;0,(IF(GJ732&gt;0,GK732,"03")),(IF(FW732&gt;0,(IF(GA732&gt;0,GB732,"02")),(IF(FN732&gt;0,(IF(FR732&gt;0,FS732,"01")),(IF(FE732&gt;0,(IF(FI732&gt;0,FJ732,"00")),((IF(EV732&gt;0,(IF(EZ732&gt;0,FA732,"H1")),(IF(EM732&gt;0,(IF(EQ732&gt;0,ER732,"G1")),(IF(ED732&gt;0,(IF(EH732&gt;0,EI732,"F1")),(IF(DU732&gt;0,(IF(DY732&gt;0,DZ732,"E1")),(IF(DL732&gt;0,(IF(DP732&gt;0,DQ732,"D1")),(IF(DC732&gt;0,(IF(DG732&gt;0,DH732,"C1")),(IF(CT732&gt;0,(IF(CX732&gt;0,CY732,"B1")),(IF(BM732&gt;0,(IF(CO732&gt;0,CP732,"A1")),"A1"))))))))))))))))))))))))))))))))</f>
        <v>A1</v>
      </c>
      <c r="ID732" s="182" t="str">
        <f t="shared" ref="ID732:ID790" si="855">IF(AO732="","---/---",(IF(AZ732="аннулирован / VOID","аннулирован / VOID",(IF(GX732&gt;0,(IF(HB732&gt;0,HC732,"05")),(IF(GO732&gt;0,(IF(GS732&gt;0,GT732,"04")),(IF(GF732&gt;0,(IF(GJ732&gt;0,GK732,"03")),(IF(FW732&gt;0,(IF(GA732&gt;0,GB732,"02")),(IF(FN732&gt;0,(IF(FR732&gt;0,FS732,"01")),(IF(FE732&gt;0,(IF(FI732&gt;0,FJ732,"00")),((IF(EV732&gt;0,(IF(EZ732&gt;0,FA732,"H1")),(IF(EM732&gt;0,(IF(EQ732&gt;0,ER732,"G1")),(IF(ED732&gt;0,(IF(EH732&gt;0,EI732,"F1")),(IF(DU732&gt;0,(IF(DY732&gt;0,DZ732,"E1")),(IF(DL732&gt;0,(IF(DP732&gt;0,DQ732,"D1")),(IF(DC732&gt;0,(IF(DG732&gt;0,DH732,"C1")),(IF(CT732&gt;0,(IF(CX732&gt;0,CY732,"B1")),(IF(BM732&gt;0,(IF(CO732&gt;0,CP732,"A1")),"A1"))))))))))))))))))))))))))))))))</f>
        <v>A1</v>
      </c>
      <c r="IE732" s="185" t="str">
        <f t="shared" ref="IE732:IE790" si="856">IF(AO732="","---/---",(IF(AZ732="аннулирован / VOID","аннулирован / VOID",(IF(BM732&gt;0,"1","выгрузить A1")))))</f>
        <v>1</v>
      </c>
      <c r="IF732" s="135" t="s">
        <v>705</v>
      </c>
      <c r="IG732" s="181">
        <v>1</v>
      </c>
      <c r="IH732" s="85"/>
      <c r="II732" s="85"/>
      <c r="IJ732" s="85"/>
      <c r="IK732" s="85"/>
      <c r="IL732" s="85"/>
      <c r="IM732" s="85"/>
      <c r="IN732" s="85"/>
      <c r="IO732" s="85"/>
      <c r="IP732" s="85"/>
      <c r="IQ732" s="85"/>
      <c r="IR732" s="85"/>
      <c r="IS732" s="85"/>
      <c r="IT732" s="85"/>
      <c r="IU732" s="85"/>
      <c r="IV732" s="85"/>
      <c r="IW732" s="85"/>
      <c r="IX732" s="85"/>
      <c r="IY732" s="85"/>
      <c r="IZ732" s="85"/>
      <c r="JA732" s="85"/>
      <c r="JB732" s="85"/>
      <c r="JC732" s="85"/>
      <c r="JD732" s="85"/>
      <c r="JE732" s="85"/>
      <c r="JF732" s="85"/>
      <c r="JG732" s="85"/>
      <c r="JH732" s="85"/>
      <c r="JI732" s="85"/>
      <c r="JJ732" s="85"/>
      <c r="JK732" s="85"/>
      <c r="JL732" s="85"/>
      <c r="JM732" s="85"/>
      <c r="JN732" s="85"/>
      <c r="JO732" s="85"/>
      <c r="JP732" s="85"/>
      <c r="JQ732" s="85"/>
      <c r="JR732" s="85"/>
      <c r="JS732" s="85"/>
      <c r="JT732" s="85"/>
      <c r="JU732" s="85"/>
      <c r="JV732" s="85"/>
      <c r="JW732" s="85"/>
      <c r="JX732" s="85"/>
      <c r="JY732" s="85"/>
      <c r="JZ732" s="85"/>
      <c r="KA732" s="85"/>
      <c r="KB732" s="85"/>
      <c r="KC732" s="85"/>
    </row>
    <row r="733" spans="1:289" s="57" customFormat="1" ht="28.5" hidden="1" customHeight="1">
      <c r="A733" s="6"/>
      <c r="B733" s="19" t="s">
        <v>156</v>
      </c>
      <c r="C733" s="19" t="s">
        <v>157</v>
      </c>
      <c r="D733" s="5"/>
      <c r="E733" s="5"/>
      <c r="F733" s="5"/>
      <c r="G733" s="5"/>
      <c r="H733" s="5" t="s">
        <v>727</v>
      </c>
      <c r="I733" s="5" t="s">
        <v>736</v>
      </c>
      <c r="J733" s="5"/>
      <c r="K733" s="5"/>
      <c r="L733" s="5"/>
      <c r="M733" s="5"/>
      <c r="N733" s="5"/>
      <c r="O733" s="5"/>
      <c r="P733" s="5"/>
      <c r="Q733" s="5"/>
      <c r="R733" s="5" t="s">
        <v>207</v>
      </c>
      <c r="S733" s="5" t="s">
        <v>365</v>
      </c>
      <c r="T733" s="5" t="s">
        <v>368</v>
      </c>
      <c r="U733" s="5" t="s">
        <v>158</v>
      </c>
      <c r="V733" s="5"/>
      <c r="W733" s="19"/>
      <c r="X733" s="19"/>
      <c r="Y733" s="19"/>
      <c r="Z733" s="19"/>
      <c r="AA733" s="19"/>
      <c r="AB733" s="19"/>
      <c r="AC733" s="19"/>
      <c r="AD733" s="5"/>
      <c r="AE733" s="19">
        <v>4</v>
      </c>
      <c r="AF733" s="19">
        <v>0</v>
      </c>
      <c r="AG733" s="19" t="s">
        <v>165</v>
      </c>
      <c r="AH733" s="19" t="s">
        <v>156</v>
      </c>
      <c r="AI733" s="19" t="s">
        <v>192</v>
      </c>
      <c r="AJ733" s="5"/>
      <c r="AK733" s="5"/>
      <c r="AL733" s="5" t="s">
        <v>124</v>
      </c>
      <c r="AM733" s="5"/>
      <c r="AN733" s="5" t="s">
        <v>178</v>
      </c>
      <c r="AO733" s="5" t="str">
        <f>CONCATENATE("0055-",B733,"-",C733,"-","4",".",AE733,".",AF733,".",AG733,".",AH733,"-",AL733,".",AN733,"-",AI733)</f>
        <v>0055-CPC-GA1-4.4.0.00.CPC-ASK2.RU-0002</v>
      </c>
      <c r="AP733" s="5" t="str">
        <f>CONCATENATE("0055-",B733,"-",C733,"-","4",".",AE733,".",AF733,".",AG733,".",AH733,"-",AL733,"-",AN733,"-",AI733,"_",BD733,"_",U733)</f>
        <v>0055-CPC-GA1-4.4.0.00.CPC-ASK2-RU-0002_A1_ER</v>
      </c>
      <c r="AQ733" s="13" t="s">
        <v>257</v>
      </c>
      <c r="AR733" s="13" t="s">
        <v>533</v>
      </c>
      <c r="AS733" s="13"/>
      <c r="AT733" s="13"/>
      <c r="AU733" s="13"/>
      <c r="AV733" s="13"/>
      <c r="AW733" s="13" t="s">
        <v>257</v>
      </c>
      <c r="AX733" s="13" t="s">
        <v>533</v>
      </c>
      <c r="AY733" s="5"/>
      <c r="AZ733" s="5" t="s">
        <v>490</v>
      </c>
      <c r="BA733" s="5" t="s">
        <v>489</v>
      </c>
      <c r="BB733" s="5" t="str">
        <f>IF(FW733&gt;0,"02",IF(FN733&gt;0,"01",IF(FE733&gt;0,"00",IF(EM733&gt;0,"G1",IF(ED733&gt;0,"F1",IF(DU733&gt;0,"E1",IF(DL733&gt;0,"D1",IF(DC733&gt;0,"C1",IF(CT733&gt;0,"B1",IF(BM733&gt;0,"A1","-"))))))))))</f>
        <v>A1</v>
      </c>
      <c r="BC733" s="167" t="str">
        <f t="shared" si="839"/>
        <v>IFR</v>
      </c>
      <c r="BD733" s="5" t="str">
        <f t="shared" si="840"/>
        <v>A1</v>
      </c>
      <c r="BE733" s="5"/>
      <c r="BF733" s="5"/>
      <c r="BG733" s="12"/>
      <c r="BH733" s="5"/>
      <c r="BI733" s="5"/>
      <c r="BJ733" s="54">
        <f>FB733-(28+15)</f>
        <v>44256</v>
      </c>
      <c r="BK733" s="54">
        <f ca="1">IF(BM733&gt;0,BL733,IF(BJ733&lt;TODAY(),WORKDAY(TODAY(),10),BJ733))</f>
        <v>44277</v>
      </c>
      <c r="BL733" s="193">
        <v>44277</v>
      </c>
      <c r="BM733" s="167" t="s">
        <v>799</v>
      </c>
      <c r="BN733" s="167"/>
      <c r="BO733" s="167"/>
      <c r="BP733" s="167"/>
      <c r="BQ733" s="167"/>
      <c r="BR733" s="157"/>
      <c r="BS733" s="157"/>
      <c r="BT733" s="157"/>
      <c r="BU733" s="157"/>
      <c r="BV733" s="157"/>
      <c r="BW733" s="147"/>
      <c r="BX733" s="147"/>
      <c r="BY733" s="147"/>
      <c r="BZ733" s="147"/>
      <c r="CA733" s="147"/>
      <c r="CB733" s="125"/>
      <c r="CC733" s="125"/>
      <c r="CD733" s="125"/>
      <c r="CE733" s="125"/>
      <c r="CF733" s="125"/>
      <c r="CG733" s="125"/>
      <c r="CH733" s="125"/>
      <c r="CI733" s="125"/>
      <c r="CJ733" s="125"/>
      <c r="CK733" s="125"/>
      <c r="CL733" s="24">
        <f>WORKDAY(BJ733,20)</f>
        <v>44284</v>
      </c>
      <c r="CM733" s="24">
        <f ca="1">IF(BM733&gt;0,WORKDAY(BK733,10),"-")</f>
        <v>44291</v>
      </c>
      <c r="CN733" s="54"/>
      <c r="CO733" s="117"/>
      <c r="CP733" s="34"/>
      <c r="CQ733" s="24">
        <f>WORKDAY(CL733,10)</f>
        <v>44298</v>
      </c>
      <c r="CR733" s="24" t="str">
        <f>IF(CO733&gt;0,WORKDAY(CM733,10),"-")</f>
        <v>-</v>
      </c>
      <c r="CS733" s="54"/>
      <c r="CT733" s="5"/>
      <c r="CU733" s="24" t="str">
        <f>IF(CT733&gt;0,WORKDAY(CQ733,10),"-")</f>
        <v>-</v>
      </c>
      <c r="CV733" s="24" t="str">
        <f>IF(CT733&gt;0,WORKDAY(CR733,10),"-")</f>
        <v>-</v>
      </c>
      <c r="CW733" s="54"/>
      <c r="CX733" s="5"/>
      <c r="CY733" s="34"/>
      <c r="CZ733" s="24" t="str">
        <f>IF(CX733&gt;0,WORKDAY(CU733,10),"-")</f>
        <v>-</v>
      </c>
      <c r="DA733" s="24" t="str">
        <f>IF(CX733&gt;0,WORKDAY(CV733,10),"-")</f>
        <v>-</v>
      </c>
      <c r="DB733" s="24"/>
      <c r="DC733" s="5"/>
      <c r="DD733" s="24" t="str">
        <f>IF(DC733&gt;0,WORKDAY(CZ733,10),"-")</f>
        <v>-</v>
      </c>
      <c r="DE733" s="24" t="str">
        <f>IF(DC733&gt;0,WORKDAY(DA733,10),"-")</f>
        <v>-</v>
      </c>
      <c r="DF733" s="5"/>
      <c r="DG733" s="5"/>
      <c r="DH733" s="54"/>
      <c r="DI733" s="24" t="str">
        <f>IF(DG733&gt;0,WORKDAY(DD733,10),"-")</f>
        <v>-</v>
      </c>
      <c r="DJ733" s="24" t="str">
        <f>IF(DG733&gt;0,WORKDAY(DE733,10),"-")</f>
        <v>-</v>
      </c>
      <c r="DK733" s="24"/>
      <c r="DL733" s="5"/>
      <c r="DM733" s="24" t="str">
        <f>IF(DL733&gt;0,WORKDAY(DI733,10),"-")</f>
        <v>-</v>
      </c>
      <c r="DN733" s="24" t="str">
        <f>IF(DL733&gt;0,WORKDAY(DJ733,10),"-")</f>
        <v>-</v>
      </c>
      <c r="DO733" s="5"/>
      <c r="DP733" s="5"/>
      <c r="DQ733" s="54"/>
      <c r="DR733" s="24" t="str">
        <f>IF(DP733&gt;0,WORKDAY(DM733,10),"-")</f>
        <v>-</v>
      </c>
      <c r="DS733" s="24" t="str">
        <f>IF(DP733&gt;0,WORKDAY(DN733,10),"-")</f>
        <v>-</v>
      </c>
      <c r="DT733" s="24"/>
      <c r="DU733" s="5"/>
      <c r="DV733" s="24" t="str">
        <f>IF(DU733&gt;0,WORKDAY(DR733,10),"-")</f>
        <v>-</v>
      </c>
      <c r="DW733" s="24" t="str">
        <f>IF(DU733&gt;0,WORKDAY(DS733,10),"-")</f>
        <v>-</v>
      </c>
      <c r="DX733" s="5"/>
      <c r="DY733" s="5"/>
      <c r="DZ733" s="54"/>
      <c r="EA733" s="24" t="str">
        <f>IF(DY733&gt;0,WORKDAY(DV733,10),"-")</f>
        <v>-</v>
      </c>
      <c r="EB733" s="24" t="str">
        <f>IF(DY733&gt;0,WORKDAY(DW733,10),"-")</f>
        <v>-</v>
      </c>
      <c r="EC733" s="24"/>
      <c r="ED733" s="5"/>
      <c r="EE733" s="24" t="str">
        <f>IF(ED733&gt;0,WORKDAY(EA733,10),"-")</f>
        <v>-</v>
      </c>
      <c r="EF733" s="24" t="str">
        <f>IF(ED733&gt;0,WORKDAY(EB733,10),"-")</f>
        <v>-</v>
      </c>
      <c r="EG733" s="5"/>
      <c r="EH733" s="5"/>
      <c r="EI733" s="54"/>
      <c r="EJ733" s="24" t="str">
        <f>IF(EH733&gt;0,WORKDAY(EE733,10),"-")</f>
        <v>-</v>
      </c>
      <c r="EK733" s="24" t="str">
        <f>IF(EH733&gt;0,WORKDAY(EF733,10),"-")</f>
        <v>-</v>
      </c>
      <c r="EL733" s="24"/>
      <c r="EM733" s="5"/>
      <c r="EN733" s="24" t="str">
        <f>IF(EM733&gt;0,WORKDAY(EJ733,10),"-")</f>
        <v>-</v>
      </c>
      <c r="EO733" s="24" t="str">
        <f>IF(EM733&gt;0,WORKDAY(EK733,10),"-")</f>
        <v>-</v>
      </c>
      <c r="EP733" s="5"/>
      <c r="EQ733" s="5"/>
      <c r="ER733" s="54"/>
      <c r="ES733" s="54"/>
      <c r="ET733" s="54"/>
      <c r="EU733" s="54"/>
      <c r="EV733" s="54"/>
      <c r="EW733" s="24"/>
      <c r="EX733" s="24"/>
      <c r="EY733" s="167"/>
      <c r="EZ733" s="167"/>
      <c r="FA733" s="193"/>
      <c r="FB733" s="24">
        <v>44299</v>
      </c>
      <c r="FC733" s="24">
        <f ca="1">IF(BK733&gt;0,IF(DC733&gt;0,WORKDAY(DB733,20),IF(CT733&gt;0,WORKDAY(CS733,30),IF(CO733&gt;0,WORKDAY(CN733,40),FB733))),"-")</f>
        <v>44299</v>
      </c>
      <c r="FD733" s="24"/>
      <c r="FE733" s="5"/>
      <c r="FF733" s="24" t="str">
        <f>IF(FE733&gt;0,WORKDAY(FB733,10),"-")</f>
        <v>-</v>
      </c>
      <c r="FG733" s="24" t="str">
        <f>IF(FE733&gt;0,WORKDAY(FC733,10),"-")</f>
        <v>-</v>
      </c>
      <c r="FH733" s="5"/>
      <c r="FI733" s="5"/>
      <c r="FJ733" s="34"/>
      <c r="FK733" s="24"/>
      <c r="FL733" s="24">
        <f>FK733</f>
        <v>0</v>
      </c>
      <c r="FM733" s="5"/>
      <c r="FN733" s="5"/>
      <c r="FO733" s="24" t="str">
        <f>IF(FN733&gt;0,WORKDAY(FK733,10),"-")</f>
        <v>-</v>
      </c>
      <c r="FP733" s="24" t="str">
        <f>IF(FN733&gt;0,WORKDAY(FL733,10),"-")</f>
        <v>-</v>
      </c>
      <c r="FQ733" s="5"/>
      <c r="FR733" s="5"/>
      <c r="FS733" s="54"/>
      <c r="FT733" s="24"/>
      <c r="FU733" s="24">
        <f>FT733</f>
        <v>0</v>
      </c>
      <c r="FV733" s="5"/>
      <c r="FW733" s="5"/>
      <c r="FX733" s="24" t="str">
        <f>IF(FW733&gt;0,WORKDAY(FT733,10),"-")</f>
        <v>-</v>
      </c>
      <c r="FY733" s="24" t="str">
        <f>IF(FW733&gt;0,WORKDAY(FU733,10),"-")</f>
        <v>-</v>
      </c>
      <c r="FZ733" s="5"/>
      <c r="GA733" s="5"/>
      <c r="GB733" s="54"/>
      <c r="GC733" s="54"/>
      <c r="GD733" s="54"/>
      <c r="GE733" s="54"/>
      <c r="GF733" s="54"/>
      <c r="GG733" s="54"/>
      <c r="GH733" s="54"/>
      <c r="GI733" s="54"/>
      <c r="GJ733" s="54"/>
      <c r="GK733" s="54"/>
      <c r="GL733" s="54"/>
      <c r="GM733" s="54"/>
      <c r="GN733" s="54"/>
      <c r="GO733" s="54"/>
      <c r="GP733" s="54"/>
      <c r="GQ733" s="54"/>
      <c r="GR733" s="54"/>
      <c r="GS733" s="54"/>
      <c r="GT733" s="54"/>
      <c r="GU733" s="54"/>
      <c r="GV733" s="54"/>
      <c r="GW733" s="54"/>
      <c r="GX733" s="54"/>
      <c r="GY733" s="54"/>
      <c r="GZ733" s="193"/>
      <c r="HA733" s="54"/>
      <c r="HB733" s="54"/>
      <c r="HC733" s="54"/>
      <c r="HD733" s="34">
        <f t="shared" ca="1" si="789"/>
        <v>1</v>
      </c>
      <c r="HE733" s="25">
        <f t="shared" ca="1" si="791"/>
        <v>6.8389057750759875E-4</v>
      </c>
      <c r="HF733" s="25">
        <f t="shared" ca="1" si="792"/>
        <v>1.5197568389057751E-3</v>
      </c>
      <c r="HG733" s="25"/>
      <c r="HH733" s="25"/>
      <c r="HI733" s="25">
        <f t="shared" ca="1" si="793"/>
        <v>3.0821917808219177E-3</v>
      </c>
      <c r="HJ733" s="25">
        <f t="shared" ca="1" si="794"/>
        <v>6.8493150684931503E-3</v>
      </c>
      <c r="HK733" s="5"/>
      <c r="HL733" s="24">
        <f t="shared" ca="1" si="790"/>
        <v>44277</v>
      </c>
      <c r="HM733" s="107" t="s">
        <v>667</v>
      </c>
      <c r="HN733" s="85"/>
      <c r="HO733" s="204" t="str">
        <f t="shared" si="841"/>
        <v>ожидание A1</v>
      </c>
      <c r="HP733" s="204" t="str">
        <f t="shared" si="842"/>
        <v>не выгружено 00</v>
      </c>
      <c r="HQ733" s="182" t="str">
        <f t="shared" si="843"/>
        <v>выгружено A1</v>
      </c>
      <c r="HR733" s="182" t="str">
        <f t="shared" si="844"/>
        <v>ожидание A1</v>
      </c>
      <c r="HS733" s="182" t="b">
        <f t="shared" si="845"/>
        <v>0</v>
      </c>
      <c r="HT733" s="182" t="str">
        <f t="shared" si="846"/>
        <v>ожидание замечаний</v>
      </c>
      <c r="HU733" s="182" t="str">
        <f t="shared" si="847"/>
        <v>0055-P2-GA1-CPC-TRM-00677</v>
      </c>
      <c r="HV733" s="191">
        <f t="shared" si="848"/>
        <v>44277</v>
      </c>
      <c r="HW733" s="184" t="str">
        <f t="shared" si="849"/>
        <v>ожидание A1</v>
      </c>
      <c r="HX733" s="191" t="str">
        <f t="shared" si="850"/>
        <v>ожидание A1</v>
      </c>
      <c r="HY733" s="183"/>
      <c r="HZ733" s="182" t="str">
        <f t="shared" si="851"/>
        <v>выгружено</v>
      </c>
      <c r="IA733" s="182" t="str">
        <f t="shared" si="852"/>
        <v>A1</v>
      </c>
      <c r="IB733" s="182" t="str">
        <f t="shared" si="853"/>
        <v>ожидание замечаний к ревизии</v>
      </c>
      <c r="IC733" s="182" t="str">
        <f t="shared" si="854"/>
        <v>A1</v>
      </c>
      <c r="ID733" s="182" t="str">
        <f t="shared" si="855"/>
        <v>A1</v>
      </c>
      <c r="IE733" s="185" t="str">
        <f t="shared" si="856"/>
        <v>1</v>
      </c>
      <c r="IF733" s="135" t="s">
        <v>705</v>
      </c>
      <c r="IG733" s="181">
        <v>1</v>
      </c>
      <c r="IH733" s="85"/>
      <c r="II733" s="85"/>
      <c r="IJ733" s="85"/>
      <c r="IK733" s="85"/>
      <c r="IL733" s="85"/>
      <c r="IM733" s="85"/>
      <c r="IN733" s="85"/>
      <c r="IO733" s="85"/>
      <c r="IP733" s="85"/>
      <c r="IQ733" s="85"/>
      <c r="IR733" s="85"/>
      <c r="IS733" s="85"/>
      <c r="IT733" s="85"/>
      <c r="IU733" s="85"/>
      <c r="IV733" s="85"/>
      <c r="IW733" s="85"/>
      <c r="IX733" s="85"/>
      <c r="IY733" s="85"/>
      <c r="IZ733" s="85"/>
      <c r="JA733" s="85"/>
      <c r="JB733" s="85"/>
      <c r="JC733" s="85"/>
      <c r="JD733" s="85"/>
      <c r="JE733" s="85"/>
      <c r="JF733" s="85"/>
      <c r="JG733" s="85"/>
      <c r="JH733" s="85"/>
      <c r="JI733" s="85"/>
      <c r="JJ733" s="85"/>
      <c r="JK733" s="85"/>
      <c r="JL733" s="85"/>
      <c r="JM733" s="85"/>
      <c r="JN733" s="85"/>
      <c r="JO733" s="85"/>
      <c r="JP733" s="85"/>
      <c r="JQ733" s="85"/>
      <c r="JR733" s="85"/>
      <c r="JS733" s="85"/>
      <c r="JT733" s="85"/>
      <c r="JU733" s="85"/>
      <c r="JV733" s="85"/>
      <c r="JW733" s="85"/>
      <c r="JX733" s="85"/>
      <c r="JY733" s="85"/>
      <c r="JZ733" s="85"/>
      <c r="KA733" s="85"/>
      <c r="KB733" s="85"/>
      <c r="KC733" s="85"/>
    </row>
    <row r="734" spans="1:289" s="57" customFormat="1" ht="28.5" hidden="1" customHeight="1">
      <c r="A734" s="6"/>
      <c r="B734" s="19" t="s">
        <v>156</v>
      </c>
      <c r="C734" s="19" t="s">
        <v>157</v>
      </c>
      <c r="D734" s="5"/>
      <c r="E734" s="5"/>
      <c r="F734" s="5"/>
      <c r="G734" s="5"/>
      <c r="H734" s="5" t="s">
        <v>727</v>
      </c>
      <c r="I734" s="5" t="s">
        <v>736</v>
      </c>
      <c r="J734" s="5"/>
      <c r="K734" s="5"/>
      <c r="L734" s="5"/>
      <c r="M734" s="5"/>
      <c r="N734" s="5"/>
      <c r="O734" s="5"/>
      <c r="P734" s="5"/>
      <c r="Q734" s="5"/>
      <c r="R734" s="5" t="s">
        <v>208</v>
      </c>
      <c r="S734" s="5" t="s">
        <v>366</v>
      </c>
      <c r="T734" s="5" t="s">
        <v>367</v>
      </c>
      <c r="U734" s="5" t="s">
        <v>158</v>
      </c>
      <c r="V734" s="5"/>
      <c r="W734" s="19"/>
      <c r="X734" s="19"/>
      <c r="Y734" s="19"/>
      <c r="Z734" s="19"/>
      <c r="AA734" s="19"/>
      <c r="AB734" s="19"/>
      <c r="AC734" s="19"/>
      <c r="AD734" s="5"/>
      <c r="AE734" s="19">
        <v>4</v>
      </c>
      <c r="AF734" s="19">
        <v>0</v>
      </c>
      <c r="AG734" s="19" t="s">
        <v>165</v>
      </c>
      <c r="AH734" s="19" t="s">
        <v>156</v>
      </c>
      <c r="AI734" s="19" t="s">
        <v>192</v>
      </c>
      <c r="AJ734" s="5"/>
      <c r="AK734" s="5"/>
      <c r="AL734" s="5" t="s">
        <v>125</v>
      </c>
      <c r="AM734" s="5"/>
      <c r="AN734" s="5" t="s">
        <v>636</v>
      </c>
      <c r="AO734" s="5" t="str">
        <f>CONCATENATE("0055-",B734,"-",C734,"-","4",".",AE734,".",AF734,".",AG734,".",AH734,"-",AL734,".",AN734,"-",AI734)</f>
        <v>0055-CPC-GA1-4.4.0.00.CPC-ATH4.PM-0002</v>
      </c>
      <c r="AP734" s="5" t="str">
        <f>CONCATENATE("0055-",B734,"-",C734,"-","4",".",AE734,".",AF734,".",AG734,".",AH734,"-",AL734,"-",AN734,"-",AI734,"_",BD734,"_",U734)</f>
        <v>0055-CPC-GA1-4.4.0.00.CPC-ATH4-PM-0002_-_ER</v>
      </c>
      <c r="AQ734" s="13" t="s">
        <v>661</v>
      </c>
      <c r="AR734" s="13" t="s">
        <v>662</v>
      </c>
      <c r="AS734" s="13"/>
      <c r="AT734" s="13"/>
      <c r="AU734" s="13"/>
      <c r="AV734" s="13"/>
      <c r="AW734" s="13" t="s">
        <v>661</v>
      </c>
      <c r="AX734" s="13" t="s">
        <v>662</v>
      </c>
      <c r="AY734" s="5"/>
      <c r="AZ734" s="5" t="s">
        <v>490</v>
      </c>
      <c r="BA734" s="5" t="s">
        <v>489</v>
      </c>
      <c r="BB734" s="5" t="str">
        <f>IF(FW734&gt;0,"02",IF(FN734&gt;0,"01",IF(FE734&gt;0,"00",IF(EM734&gt;0,"G1",IF(ED734&gt;0,"F1",IF(DU734&gt;0,"E1",IF(DL734&gt;0,"D1",IF(DC734&gt;0,"C1",IF(CT734&gt;0,"B1",IF(BM734&gt;0,"A1","-"))))))))))</f>
        <v>-</v>
      </c>
      <c r="BC734" s="167" t="str">
        <f t="shared" si="839"/>
        <v>-</v>
      </c>
      <c r="BD734" s="5" t="str">
        <f t="shared" si="840"/>
        <v>-</v>
      </c>
      <c r="BE734" s="5"/>
      <c r="BF734" s="5"/>
      <c r="BG734" s="12"/>
      <c r="BH734" s="5"/>
      <c r="BI734" s="5"/>
      <c r="BJ734" s="54">
        <f>FB734-(28+15)</f>
        <v>44256</v>
      </c>
      <c r="BK734" s="54">
        <f ca="1">IF(BM734&gt;0,BL734,IF(BJ734&lt;TODAY(),WORKDAY(TODAY(),10),BJ734))</f>
        <v>44294</v>
      </c>
      <c r="BL734" s="54"/>
      <c r="BM734" s="5"/>
      <c r="BN734" s="167"/>
      <c r="BO734" s="167"/>
      <c r="BP734" s="167"/>
      <c r="BQ734" s="167"/>
      <c r="BR734" s="157"/>
      <c r="BS734" s="157"/>
      <c r="BT734" s="157"/>
      <c r="BU734" s="157"/>
      <c r="BV734" s="157"/>
      <c r="BW734" s="147"/>
      <c r="BX734" s="147"/>
      <c r="BY734" s="147"/>
      <c r="BZ734" s="147"/>
      <c r="CA734" s="147"/>
      <c r="CB734" s="125"/>
      <c r="CC734" s="125"/>
      <c r="CD734" s="125"/>
      <c r="CE734" s="125"/>
      <c r="CF734" s="125"/>
      <c r="CG734" s="125"/>
      <c r="CH734" s="125"/>
      <c r="CI734" s="125"/>
      <c r="CJ734" s="125"/>
      <c r="CK734" s="125"/>
      <c r="CL734" s="24">
        <f>WORKDAY(BJ734,20)</f>
        <v>44284</v>
      </c>
      <c r="CM734" s="24" t="str">
        <f>IF(BM734&gt;0,WORKDAY(BK734,10),"-")</f>
        <v>-</v>
      </c>
      <c r="CN734" s="54"/>
      <c r="CO734" s="117"/>
      <c r="CP734" s="175">
        <v>2</v>
      </c>
      <c r="CQ734" s="24">
        <f>WORKDAY(CL734,10)</f>
        <v>44298</v>
      </c>
      <c r="CR734" s="24" t="str">
        <f>IF(CO734&gt;0,WORKDAY(CM734,10),"-")</f>
        <v>-</v>
      </c>
      <c r="CS734" s="54"/>
      <c r="CT734" s="5"/>
      <c r="CU734" s="24" t="str">
        <f>IF(CT734&gt;0,WORKDAY(CQ734,10),"-")</f>
        <v>-</v>
      </c>
      <c r="CV734" s="24" t="str">
        <f>IF(CT734&gt;0,WORKDAY(CR734,10),"-")</f>
        <v>-</v>
      </c>
      <c r="CW734" s="54"/>
      <c r="CX734" s="5"/>
      <c r="CY734" s="34"/>
      <c r="CZ734" s="24" t="str">
        <f>IF(CX734&gt;0,WORKDAY(CU734,10),"-")</f>
        <v>-</v>
      </c>
      <c r="DA734" s="24" t="str">
        <f>IF(CX734&gt;0,WORKDAY(CV734,10),"-")</f>
        <v>-</v>
      </c>
      <c r="DB734" s="24"/>
      <c r="DC734" s="5"/>
      <c r="DD734" s="24" t="str">
        <f>IF(DC734&gt;0,WORKDAY(CZ734,10),"-")</f>
        <v>-</v>
      </c>
      <c r="DE734" s="24" t="str">
        <f>IF(DC734&gt;0,WORKDAY(DA734,10),"-")</f>
        <v>-</v>
      </c>
      <c r="DF734" s="5"/>
      <c r="DG734" s="5"/>
      <c r="DH734" s="54"/>
      <c r="DI734" s="24" t="str">
        <f>IF(DG734&gt;0,WORKDAY(DD734,10),"-")</f>
        <v>-</v>
      </c>
      <c r="DJ734" s="24" t="str">
        <f>IF(DG734&gt;0,WORKDAY(DE734,10),"-")</f>
        <v>-</v>
      </c>
      <c r="DK734" s="24"/>
      <c r="DL734" s="5"/>
      <c r="DM734" s="24" t="str">
        <f>IF(DL734&gt;0,WORKDAY(DI734,10),"-")</f>
        <v>-</v>
      </c>
      <c r="DN734" s="24" t="str">
        <f>IF(DL734&gt;0,WORKDAY(DJ734,10),"-")</f>
        <v>-</v>
      </c>
      <c r="DO734" s="5"/>
      <c r="DP734" s="5"/>
      <c r="DQ734" s="54"/>
      <c r="DR734" s="24" t="str">
        <f>IF(DP734&gt;0,WORKDAY(DM734,10),"-")</f>
        <v>-</v>
      </c>
      <c r="DS734" s="24" t="str">
        <f>IF(DP734&gt;0,WORKDAY(DN734,10),"-")</f>
        <v>-</v>
      </c>
      <c r="DT734" s="24"/>
      <c r="DU734" s="5"/>
      <c r="DV734" s="24" t="str">
        <f>IF(DU734&gt;0,WORKDAY(DR734,10),"-")</f>
        <v>-</v>
      </c>
      <c r="DW734" s="24" t="str">
        <f>IF(DU734&gt;0,WORKDAY(DS734,10),"-")</f>
        <v>-</v>
      </c>
      <c r="DX734" s="5"/>
      <c r="DY734" s="5"/>
      <c r="DZ734" s="54"/>
      <c r="EA734" s="24" t="str">
        <f>IF(DY734&gt;0,WORKDAY(DV734,10),"-")</f>
        <v>-</v>
      </c>
      <c r="EB734" s="24" t="str">
        <f>IF(DY734&gt;0,WORKDAY(DW734,10),"-")</f>
        <v>-</v>
      </c>
      <c r="EC734" s="24"/>
      <c r="ED734" s="5"/>
      <c r="EE734" s="24" t="str">
        <f>IF(ED734&gt;0,WORKDAY(EA734,10),"-")</f>
        <v>-</v>
      </c>
      <c r="EF734" s="24" t="str">
        <f>IF(ED734&gt;0,WORKDAY(EB734,10),"-")</f>
        <v>-</v>
      </c>
      <c r="EG734" s="5"/>
      <c r="EH734" s="5"/>
      <c r="EI734" s="54"/>
      <c r="EJ734" s="24" t="str">
        <f>IF(EH734&gt;0,WORKDAY(EE734,10),"-")</f>
        <v>-</v>
      </c>
      <c r="EK734" s="24" t="str">
        <f>IF(EH734&gt;0,WORKDAY(EF734,10),"-")</f>
        <v>-</v>
      </c>
      <c r="EL734" s="24"/>
      <c r="EM734" s="5"/>
      <c r="EN734" s="24" t="str">
        <f>IF(EM734&gt;0,WORKDAY(EJ734,10),"-")</f>
        <v>-</v>
      </c>
      <c r="EO734" s="24" t="str">
        <f>IF(EM734&gt;0,WORKDAY(EK734,10),"-")</f>
        <v>-</v>
      </c>
      <c r="EP734" s="5"/>
      <c r="EQ734" s="5"/>
      <c r="ER734" s="54"/>
      <c r="ES734" s="54"/>
      <c r="ET734" s="54"/>
      <c r="EU734" s="54"/>
      <c r="EV734" s="54"/>
      <c r="EW734" s="24"/>
      <c r="EX734" s="24"/>
      <c r="EY734" s="167"/>
      <c r="EZ734" s="167"/>
      <c r="FA734" s="193"/>
      <c r="FB734" s="24">
        <v>44299</v>
      </c>
      <c r="FC734" s="24">
        <f ca="1">IF(BK734&gt;0,IF(DC734&gt;0,WORKDAY(DB734,20),IF(CT734&gt;0,WORKDAY(CS734,30),IF(CO734&gt;0,WORKDAY(CN734,40),FB734))),"-")</f>
        <v>44299</v>
      </c>
      <c r="FD734" s="24"/>
      <c r="FE734" s="5"/>
      <c r="FF734" s="24" t="str">
        <f>IF(FE734&gt;0,WORKDAY(FB734,10),"-")</f>
        <v>-</v>
      </c>
      <c r="FG734" s="24" t="str">
        <f>IF(FE734&gt;0,WORKDAY(FC734,10),"-")</f>
        <v>-</v>
      </c>
      <c r="FH734" s="5"/>
      <c r="FI734" s="5"/>
      <c r="FJ734" s="34"/>
      <c r="FK734" s="24"/>
      <c r="FL734" s="24">
        <f>FK734</f>
        <v>0</v>
      </c>
      <c r="FM734" s="5"/>
      <c r="FN734" s="5"/>
      <c r="FO734" s="24" t="str">
        <f>IF(FN734&gt;0,WORKDAY(FK734,10),"-")</f>
        <v>-</v>
      </c>
      <c r="FP734" s="24" t="str">
        <f>IF(FN734&gt;0,WORKDAY(FL734,10),"-")</f>
        <v>-</v>
      </c>
      <c r="FQ734" s="5"/>
      <c r="FR734" s="5"/>
      <c r="FS734" s="54"/>
      <c r="FT734" s="24"/>
      <c r="FU734" s="24">
        <f>FT734</f>
        <v>0</v>
      </c>
      <c r="FV734" s="5"/>
      <c r="FW734" s="5"/>
      <c r="FX734" s="24" t="str">
        <f>IF(FW734&gt;0,WORKDAY(FT734,10),"-")</f>
        <v>-</v>
      </c>
      <c r="FY734" s="24" t="str">
        <f>IF(FW734&gt;0,WORKDAY(FU734,10),"-")</f>
        <v>-</v>
      </c>
      <c r="FZ734" s="5"/>
      <c r="GA734" s="5"/>
      <c r="GB734" s="54"/>
      <c r="GC734" s="54"/>
      <c r="GD734" s="54"/>
      <c r="GE734" s="54"/>
      <c r="GF734" s="54"/>
      <c r="GG734" s="54"/>
      <c r="GH734" s="54"/>
      <c r="GI734" s="54"/>
      <c r="GJ734" s="54"/>
      <c r="GK734" s="54"/>
      <c r="GL734" s="54"/>
      <c r="GM734" s="54"/>
      <c r="GN734" s="54"/>
      <c r="GO734" s="54"/>
      <c r="GP734" s="54"/>
      <c r="GQ734" s="54"/>
      <c r="GR734" s="54"/>
      <c r="GS734" s="54"/>
      <c r="GT734" s="54"/>
      <c r="GU734" s="54"/>
      <c r="GV734" s="54"/>
      <c r="GW734" s="54"/>
      <c r="GX734" s="54"/>
      <c r="GY734" s="54"/>
      <c r="GZ734" s="193"/>
      <c r="HA734" s="54"/>
      <c r="HB734" s="54"/>
      <c r="HC734" s="54"/>
      <c r="HD734" s="34">
        <f t="shared" ca="1" si="789"/>
        <v>1</v>
      </c>
      <c r="HE734" s="25">
        <f t="shared" si="791"/>
        <v>0</v>
      </c>
      <c r="HF734" s="25">
        <f t="shared" ca="1" si="792"/>
        <v>1.5197568389057751E-3</v>
      </c>
      <c r="HG734" s="25"/>
      <c r="HH734" s="25"/>
      <c r="HI734" s="25">
        <f t="shared" si="793"/>
        <v>0</v>
      </c>
      <c r="HJ734" s="25">
        <f t="shared" ca="1" si="794"/>
        <v>6.8493150684931503E-3</v>
      </c>
      <c r="HK734" s="213" t="s">
        <v>722</v>
      </c>
      <c r="HL734" s="24" t="str">
        <f t="shared" ca="1" si="790"/>
        <v>-</v>
      </c>
      <c r="HM734" s="107" t="s">
        <v>667</v>
      </c>
      <c r="HN734" s="85"/>
      <c r="HO734" s="204" t="str">
        <f t="shared" si="841"/>
        <v>не выгружено A1</v>
      </c>
      <c r="HP734" s="204" t="str">
        <f t="shared" si="842"/>
        <v>не выгружено 00</v>
      </c>
      <c r="HQ734" s="182" t="str">
        <f t="shared" si="843"/>
        <v>не выгружено A1</v>
      </c>
      <c r="HR734" s="182" t="str">
        <f t="shared" si="844"/>
        <v>не выгружено A1</v>
      </c>
      <c r="HS734" s="182" t="b">
        <f t="shared" si="845"/>
        <v>0</v>
      </c>
      <c r="HT734" s="182" t="str">
        <f t="shared" si="846"/>
        <v>не выгружено A1</v>
      </c>
      <c r="HU734" s="182" t="str">
        <f t="shared" si="847"/>
        <v>не выгружено A1</v>
      </c>
      <c r="HV734" s="191" t="str">
        <f t="shared" si="848"/>
        <v>не выгружено A1</v>
      </c>
      <c r="HW734" s="184" t="str">
        <f t="shared" si="849"/>
        <v>не выгружено A1</v>
      </c>
      <c r="HX734" s="191" t="str">
        <f t="shared" si="850"/>
        <v>не выгружено A1</v>
      </c>
      <c r="HY734" s="183"/>
      <c r="HZ734" s="182" t="str">
        <f t="shared" si="851"/>
        <v>не выгружено</v>
      </c>
      <c r="IA734" s="182" t="str">
        <f t="shared" si="852"/>
        <v>A1</v>
      </c>
      <c r="IB734" s="182" t="str">
        <f t="shared" si="853"/>
        <v>не выгружено</v>
      </c>
      <c r="IC734" s="182" t="str">
        <f t="shared" si="854"/>
        <v>A1</v>
      </c>
      <c r="ID734" s="182" t="str">
        <f t="shared" si="855"/>
        <v>A1</v>
      </c>
      <c r="IE734" s="185" t="str">
        <f t="shared" si="856"/>
        <v>выгрузить A1</v>
      </c>
      <c r="IF734" s="135" t="s">
        <v>705</v>
      </c>
      <c r="IG734" s="181">
        <v>1</v>
      </c>
      <c r="IH734" s="85"/>
      <c r="II734" s="85"/>
      <c r="IJ734" s="85"/>
      <c r="IK734" s="85"/>
      <c r="IL734" s="85"/>
      <c r="IM734" s="85"/>
      <c r="IN734" s="85"/>
      <c r="IO734" s="85"/>
      <c r="IP734" s="85"/>
      <c r="IQ734" s="85"/>
      <c r="IR734" s="85"/>
      <c r="IS734" s="85"/>
      <c r="IT734" s="85"/>
      <c r="IU734" s="85"/>
      <c r="IV734" s="85"/>
      <c r="IW734" s="85"/>
      <c r="IX734" s="85"/>
      <c r="IY734" s="85"/>
      <c r="IZ734" s="85"/>
      <c r="JA734" s="85"/>
      <c r="JB734" s="85"/>
      <c r="JC734" s="85"/>
      <c r="JD734" s="85"/>
      <c r="JE734" s="85"/>
      <c r="JF734" s="85"/>
      <c r="JG734" s="85"/>
      <c r="JH734" s="85"/>
      <c r="JI734" s="85"/>
      <c r="JJ734" s="85"/>
      <c r="JK734" s="85"/>
      <c r="JL734" s="85"/>
      <c r="JM734" s="85"/>
      <c r="JN734" s="85"/>
      <c r="JO734" s="85"/>
      <c r="JP734" s="85"/>
      <c r="JQ734" s="85"/>
      <c r="JR734" s="85"/>
      <c r="JS734" s="85"/>
      <c r="JT734" s="85"/>
      <c r="JU734" s="85"/>
      <c r="JV734" s="85"/>
      <c r="JW734" s="85"/>
      <c r="JX734" s="85"/>
      <c r="JY734" s="85"/>
      <c r="JZ734" s="85"/>
      <c r="KA734" s="85"/>
      <c r="KB734" s="85"/>
      <c r="KC734" s="85"/>
    </row>
    <row r="735" spans="1:289" s="57" customFormat="1" ht="28.5" hidden="1" customHeight="1">
      <c r="A735" s="6"/>
      <c r="B735" s="19" t="s">
        <v>156</v>
      </c>
      <c r="C735" s="19" t="s">
        <v>157</v>
      </c>
      <c r="D735" s="5"/>
      <c r="E735" s="5"/>
      <c r="F735" s="5"/>
      <c r="G735" s="5"/>
      <c r="H735" s="5" t="s">
        <v>727</v>
      </c>
      <c r="I735" s="5" t="s">
        <v>736</v>
      </c>
      <c r="J735" s="5"/>
      <c r="K735" s="5"/>
      <c r="L735" s="5"/>
      <c r="M735" s="5"/>
      <c r="N735" s="5"/>
      <c r="O735" s="5"/>
      <c r="P735" s="5"/>
      <c r="Q735" s="5"/>
      <c r="R735" s="5" t="s">
        <v>208</v>
      </c>
      <c r="S735" s="5" t="s">
        <v>366</v>
      </c>
      <c r="T735" s="5" t="s">
        <v>367</v>
      </c>
      <c r="U735" s="5" t="s">
        <v>158</v>
      </c>
      <c r="V735" s="5"/>
      <c r="W735" s="19"/>
      <c r="X735" s="19"/>
      <c r="Y735" s="19"/>
      <c r="Z735" s="19"/>
      <c r="AA735" s="19"/>
      <c r="AB735" s="19"/>
      <c r="AC735" s="19"/>
      <c r="AD735" s="5"/>
      <c r="AE735" s="19">
        <v>4</v>
      </c>
      <c r="AF735" s="19">
        <v>0</v>
      </c>
      <c r="AG735" s="19" t="s">
        <v>165</v>
      </c>
      <c r="AH735" s="19" t="s">
        <v>156</v>
      </c>
      <c r="AI735" s="19" t="s">
        <v>192</v>
      </c>
      <c r="AJ735" s="5"/>
      <c r="AK735" s="5"/>
      <c r="AL735" s="5" t="s">
        <v>125</v>
      </c>
      <c r="AM735" s="5"/>
      <c r="AN735" s="5" t="s">
        <v>178</v>
      </c>
      <c r="AO735" s="5" t="str">
        <f>CONCATENATE("0055-",B735,"-",C735,"-","4",".",AE735,".",AF735,".",AG735,".",AH735,"-",AL735,".",AN735,"-",AI735)</f>
        <v>0055-CPC-GA1-4.4.0.00.CPC-ATH4.RU-0002</v>
      </c>
      <c r="AP735" s="5" t="str">
        <f>CONCATENATE("0055-",B735,"-",C735,"-","4",".",AE735,".",AF735,".",AG735,".",AH735,"-",AL735,"-",AN735,"-",AI735,"_",BD735,"_",U735)</f>
        <v>0055-CPC-GA1-4.4.0.00.CPC-ATH4-RU-0002_-_ER</v>
      </c>
      <c r="AQ735" s="13" t="s">
        <v>258</v>
      </c>
      <c r="AR735" s="13" t="s">
        <v>274</v>
      </c>
      <c r="AS735" s="13"/>
      <c r="AT735" s="13"/>
      <c r="AU735" s="13"/>
      <c r="AV735" s="13"/>
      <c r="AW735" s="13" t="s">
        <v>258</v>
      </c>
      <c r="AX735" s="13" t="s">
        <v>274</v>
      </c>
      <c r="AY735" s="5"/>
      <c r="AZ735" s="5" t="s">
        <v>490</v>
      </c>
      <c r="BA735" s="5" t="s">
        <v>489</v>
      </c>
      <c r="BB735" s="5" t="str">
        <f>IF(FW735&gt;0,"02",IF(FN735&gt;0,"01",IF(FE735&gt;0,"00",IF(EM735&gt;0,"G1",IF(ED735&gt;0,"F1",IF(DU735&gt;0,"E1",IF(DL735&gt;0,"D1",IF(DC735&gt;0,"C1",IF(CT735&gt;0,"B1",IF(BM735&gt;0,"A1","-"))))))))))</f>
        <v>-</v>
      </c>
      <c r="BC735" s="167" t="str">
        <f t="shared" si="839"/>
        <v>-</v>
      </c>
      <c r="BD735" s="5" t="str">
        <f t="shared" si="840"/>
        <v>-</v>
      </c>
      <c r="BE735" s="5"/>
      <c r="BF735" s="5"/>
      <c r="BG735" s="12"/>
      <c r="BH735" s="5"/>
      <c r="BI735" s="5"/>
      <c r="BJ735" s="54">
        <f>FB735-(28+15)</f>
        <v>44256</v>
      </c>
      <c r="BK735" s="54">
        <f ca="1">IF(BM735&gt;0,BL735,IF(BJ735&lt;TODAY(),WORKDAY(TODAY(),10),BJ735))</f>
        <v>44294</v>
      </c>
      <c r="BL735" s="54"/>
      <c r="BM735" s="5"/>
      <c r="BN735" s="167"/>
      <c r="BO735" s="167"/>
      <c r="BP735" s="167"/>
      <c r="BQ735" s="167"/>
      <c r="BR735" s="157"/>
      <c r="BS735" s="157"/>
      <c r="BT735" s="157"/>
      <c r="BU735" s="157"/>
      <c r="BV735" s="157"/>
      <c r="BW735" s="147"/>
      <c r="BX735" s="147"/>
      <c r="BY735" s="147"/>
      <c r="BZ735" s="147"/>
      <c r="CA735" s="147"/>
      <c r="CB735" s="125"/>
      <c r="CC735" s="125"/>
      <c r="CD735" s="125"/>
      <c r="CE735" s="125"/>
      <c r="CF735" s="125"/>
      <c r="CG735" s="125"/>
      <c r="CH735" s="125"/>
      <c r="CI735" s="125"/>
      <c r="CJ735" s="125"/>
      <c r="CK735" s="125"/>
      <c r="CL735" s="24">
        <f>WORKDAY(BJ735,20)</f>
        <v>44284</v>
      </c>
      <c r="CM735" s="24" t="str">
        <f>IF(BM735&gt;0,WORKDAY(BK735,10),"-")</f>
        <v>-</v>
      </c>
      <c r="CN735" s="54"/>
      <c r="CO735" s="117"/>
      <c r="CP735" s="34">
        <v>1</v>
      </c>
      <c r="CQ735" s="24">
        <f>WORKDAY(CL735,10)</f>
        <v>44298</v>
      </c>
      <c r="CR735" s="24" t="str">
        <f>IF(CO735&gt;0,WORKDAY(CM735,10),"-")</f>
        <v>-</v>
      </c>
      <c r="CS735" s="54"/>
      <c r="CT735" s="5"/>
      <c r="CU735" s="24" t="str">
        <f>IF(CT735&gt;0,WORKDAY(CQ735,10),"-")</f>
        <v>-</v>
      </c>
      <c r="CV735" s="24" t="str">
        <f>IF(CT735&gt;0,WORKDAY(CR735,10),"-")</f>
        <v>-</v>
      </c>
      <c r="CW735" s="54"/>
      <c r="CX735" s="5"/>
      <c r="CY735" s="34"/>
      <c r="CZ735" s="24" t="str">
        <f>IF(CX735&gt;0,WORKDAY(CU735,10),"-")</f>
        <v>-</v>
      </c>
      <c r="DA735" s="24" t="str">
        <f>IF(CX735&gt;0,WORKDAY(CV735,10),"-")</f>
        <v>-</v>
      </c>
      <c r="DB735" s="24"/>
      <c r="DC735" s="5"/>
      <c r="DD735" s="24" t="str">
        <f>IF(DC735&gt;0,WORKDAY(CZ735,10),"-")</f>
        <v>-</v>
      </c>
      <c r="DE735" s="24" t="str">
        <f>IF(DC735&gt;0,WORKDAY(DA735,10),"-")</f>
        <v>-</v>
      </c>
      <c r="DF735" s="5"/>
      <c r="DG735" s="5"/>
      <c r="DH735" s="54"/>
      <c r="DI735" s="24" t="str">
        <f>IF(DG735&gt;0,WORKDAY(DD735,10),"-")</f>
        <v>-</v>
      </c>
      <c r="DJ735" s="24" t="str">
        <f>IF(DG735&gt;0,WORKDAY(DE735,10),"-")</f>
        <v>-</v>
      </c>
      <c r="DK735" s="24"/>
      <c r="DL735" s="5"/>
      <c r="DM735" s="24" t="str">
        <f>IF(DL735&gt;0,WORKDAY(DI735,10),"-")</f>
        <v>-</v>
      </c>
      <c r="DN735" s="24" t="str">
        <f>IF(DL735&gt;0,WORKDAY(DJ735,10),"-")</f>
        <v>-</v>
      </c>
      <c r="DO735" s="5"/>
      <c r="DP735" s="5"/>
      <c r="DQ735" s="54"/>
      <c r="DR735" s="24" t="str">
        <f>IF(DP735&gt;0,WORKDAY(DM735,10),"-")</f>
        <v>-</v>
      </c>
      <c r="DS735" s="24" t="str">
        <f>IF(DP735&gt;0,WORKDAY(DN735,10),"-")</f>
        <v>-</v>
      </c>
      <c r="DT735" s="24"/>
      <c r="DU735" s="5"/>
      <c r="DV735" s="24" t="str">
        <f>IF(DU735&gt;0,WORKDAY(DR735,10),"-")</f>
        <v>-</v>
      </c>
      <c r="DW735" s="24" t="str">
        <f>IF(DU735&gt;0,WORKDAY(DS735,10),"-")</f>
        <v>-</v>
      </c>
      <c r="DX735" s="5"/>
      <c r="DY735" s="5"/>
      <c r="DZ735" s="54"/>
      <c r="EA735" s="24" t="str">
        <f>IF(DY735&gt;0,WORKDAY(DV735,10),"-")</f>
        <v>-</v>
      </c>
      <c r="EB735" s="24" t="str">
        <f>IF(DY735&gt;0,WORKDAY(DW735,10),"-")</f>
        <v>-</v>
      </c>
      <c r="EC735" s="24"/>
      <c r="ED735" s="5"/>
      <c r="EE735" s="24" t="str">
        <f>IF(ED735&gt;0,WORKDAY(EA735,10),"-")</f>
        <v>-</v>
      </c>
      <c r="EF735" s="24" t="str">
        <f>IF(ED735&gt;0,WORKDAY(EB735,10),"-")</f>
        <v>-</v>
      </c>
      <c r="EG735" s="5"/>
      <c r="EH735" s="5"/>
      <c r="EI735" s="54"/>
      <c r="EJ735" s="24" t="str">
        <f>IF(EH735&gt;0,WORKDAY(EE735,10),"-")</f>
        <v>-</v>
      </c>
      <c r="EK735" s="24" t="str">
        <f>IF(EH735&gt;0,WORKDAY(EF735,10),"-")</f>
        <v>-</v>
      </c>
      <c r="EL735" s="24"/>
      <c r="EM735" s="5"/>
      <c r="EN735" s="24" t="str">
        <f>IF(EM735&gt;0,WORKDAY(EJ735,10),"-")</f>
        <v>-</v>
      </c>
      <c r="EO735" s="24" t="str">
        <f>IF(EM735&gt;0,WORKDAY(EK735,10),"-")</f>
        <v>-</v>
      </c>
      <c r="EP735" s="5"/>
      <c r="EQ735" s="5"/>
      <c r="ER735" s="54"/>
      <c r="ES735" s="54"/>
      <c r="ET735" s="54"/>
      <c r="EU735" s="54"/>
      <c r="EV735" s="54"/>
      <c r="EW735" s="24"/>
      <c r="EX735" s="24"/>
      <c r="EY735" s="167"/>
      <c r="EZ735" s="167"/>
      <c r="FA735" s="193"/>
      <c r="FB735" s="24">
        <v>44299</v>
      </c>
      <c r="FC735" s="24">
        <f ca="1">IF(BK735&gt;0,IF(DC735&gt;0,WORKDAY(DB735,20),IF(CT735&gt;0,WORKDAY(CS735,30),IF(CO735&gt;0,WORKDAY(CN735,40),FB735))),"-")</f>
        <v>44299</v>
      </c>
      <c r="FD735" s="24"/>
      <c r="FE735" s="5"/>
      <c r="FF735" s="24" t="str">
        <f>IF(FE735&gt;0,WORKDAY(FB735,10),"-")</f>
        <v>-</v>
      </c>
      <c r="FG735" s="24" t="str">
        <f>IF(FE735&gt;0,WORKDAY(FC735,10),"-")</f>
        <v>-</v>
      </c>
      <c r="FH735" s="5"/>
      <c r="FI735" s="5"/>
      <c r="FJ735" s="34"/>
      <c r="FK735" s="24"/>
      <c r="FL735" s="24">
        <f>FK735</f>
        <v>0</v>
      </c>
      <c r="FM735" s="5"/>
      <c r="FN735" s="5"/>
      <c r="FO735" s="24" t="str">
        <f>IF(FN735&gt;0,WORKDAY(FK735,10),"-")</f>
        <v>-</v>
      </c>
      <c r="FP735" s="24" t="str">
        <f>IF(FN735&gt;0,WORKDAY(FL735,10),"-")</f>
        <v>-</v>
      </c>
      <c r="FQ735" s="5"/>
      <c r="FR735" s="5"/>
      <c r="FS735" s="54"/>
      <c r="FT735" s="24"/>
      <c r="FU735" s="24">
        <f>FT735</f>
        <v>0</v>
      </c>
      <c r="FV735" s="5"/>
      <c r="FW735" s="5"/>
      <c r="FX735" s="24" t="str">
        <f>IF(FW735&gt;0,WORKDAY(FT735,10),"-")</f>
        <v>-</v>
      </c>
      <c r="FY735" s="24" t="str">
        <f>IF(FW735&gt;0,WORKDAY(FU735,10),"-")</f>
        <v>-</v>
      </c>
      <c r="FZ735" s="5"/>
      <c r="GA735" s="5"/>
      <c r="GB735" s="54"/>
      <c r="GC735" s="54"/>
      <c r="GD735" s="54"/>
      <c r="GE735" s="54"/>
      <c r="GF735" s="54"/>
      <c r="GG735" s="54"/>
      <c r="GH735" s="54"/>
      <c r="GI735" s="54"/>
      <c r="GJ735" s="54"/>
      <c r="GK735" s="54"/>
      <c r="GL735" s="54"/>
      <c r="GM735" s="54"/>
      <c r="GN735" s="54"/>
      <c r="GO735" s="54"/>
      <c r="GP735" s="54"/>
      <c r="GQ735" s="54"/>
      <c r="GR735" s="54"/>
      <c r="GS735" s="54"/>
      <c r="GT735" s="54"/>
      <c r="GU735" s="54"/>
      <c r="GV735" s="54"/>
      <c r="GW735" s="54"/>
      <c r="GX735" s="54"/>
      <c r="GY735" s="54"/>
      <c r="GZ735" s="193"/>
      <c r="HA735" s="54"/>
      <c r="HB735" s="54"/>
      <c r="HC735" s="54"/>
      <c r="HD735" s="34">
        <f t="shared" ca="1" si="789"/>
        <v>1</v>
      </c>
      <c r="HE735" s="25">
        <f t="shared" si="791"/>
        <v>0</v>
      </c>
      <c r="HF735" s="25">
        <f t="shared" ca="1" si="792"/>
        <v>1.5197568389057751E-3</v>
      </c>
      <c r="HG735" s="25"/>
      <c r="HH735" s="25"/>
      <c r="HI735" s="25">
        <f t="shared" si="793"/>
        <v>0</v>
      </c>
      <c r="HJ735" s="25">
        <f t="shared" ca="1" si="794"/>
        <v>6.8493150684931503E-3</v>
      </c>
      <c r="HK735" s="5"/>
      <c r="HL735" s="24" t="str">
        <f t="shared" ca="1" si="790"/>
        <v>-</v>
      </c>
      <c r="HM735" s="107" t="s">
        <v>667</v>
      </c>
      <c r="HN735" s="85"/>
      <c r="HO735" s="204" t="str">
        <f t="shared" si="841"/>
        <v>не выгружено A1</v>
      </c>
      <c r="HP735" s="204" t="str">
        <f t="shared" si="842"/>
        <v>не выгружено 00</v>
      </c>
      <c r="HQ735" s="182" t="str">
        <f t="shared" si="843"/>
        <v>не выгружено A1</v>
      </c>
      <c r="HR735" s="182" t="str">
        <f t="shared" si="844"/>
        <v>не выгружено A1</v>
      </c>
      <c r="HS735" s="182" t="b">
        <f t="shared" si="845"/>
        <v>0</v>
      </c>
      <c r="HT735" s="182" t="str">
        <f t="shared" si="846"/>
        <v>не выгружено A1</v>
      </c>
      <c r="HU735" s="182" t="str">
        <f t="shared" si="847"/>
        <v>не выгружено A1</v>
      </c>
      <c r="HV735" s="191" t="str">
        <f t="shared" si="848"/>
        <v>не выгружено A1</v>
      </c>
      <c r="HW735" s="184" t="str">
        <f t="shared" si="849"/>
        <v>не выгружено A1</v>
      </c>
      <c r="HX735" s="191" t="str">
        <f t="shared" si="850"/>
        <v>не выгружено A1</v>
      </c>
      <c r="HY735" s="183"/>
      <c r="HZ735" s="182" t="str">
        <f t="shared" si="851"/>
        <v>не выгружено</v>
      </c>
      <c r="IA735" s="182" t="str">
        <f t="shared" si="852"/>
        <v>A1</v>
      </c>
      <c r="IB735" s="182" t="str">
        <f t="shared" si="853"/>
        <v>не выгружено</v>
      </c>
      <c r="IC735" s="182" t="str">
        <f t="shared" si="854"/>
        <v>A1</v>
      </c>
      <c r="ID735" s="182" t="str">
        <f t="shared" si="855"/>
        <v>A1</v>
      </c>
      <c r="IE735" s="185" t="str">
        <f t="shared" si="856"/>
        <v>выгрузить A1</v>
      </c>
      <c r="IF735" s="135" t="s">
        <v>705</v>
      </c>
      <c r="IG735" s="181">
        <v>1</v>
      </c>
      <c r="IH735" s="85"/>
      <c r="II735" s="85"/>
      <c r="IJ735" s="85"/>
      <c r="IK735" s="85"/>
      <c r="IL735" s="85"/>
      <c r="IM735" s="85"/>
      <c r="IN735" s="85"/>
      <c r="IO735" s="85"/>
      <c r="IP735" s="85"/>
      <c r="IQ735" s="85"/>
      <c r="IR735" s="85"/>
      <c r="IS735" s="85"/>
      <c r="IT735" s="85"/>
      <c r="IU735" s="85"/>
      <c r="IV735" s="85"/>
      <c r="IW735" s="85"/>
      <c r="IX735" s="85"/>
      <c r="IY735" s="85"/>
      <c r="IZ735" s="85"/>
      <c r="JA735" s="85"/>
      <c r="JB735" s="85"/>
      <c r="JC735" s="85"/>
      <c r="JD735" s="85"/>
      <c r="JE735" s="85"/>
      <c r="JF735" s="85"/>
      <c r="JG735" s="85"/>
      <c r="JH735" s="85"/>
      <c r="JI735" s="85"/>
      <c r="JJ735" s="85"/>
      <c r="JK735" s="85"/>
      <c r="JL735" s="85"/>
      <c r="JM735" s="85"/>
      <c r="JN735" s="85"/>
      <c r="JO735" s="85"/>
      <c r="JP735" s="85"/>
      <c r="JQ735" s="85"/>
      <c r="JR735" s="85"/>
      <c r="JS735" s="85"/>
      <c r="JT735" s="85"/>
      <c r="JU735" s="85"/>
      <c r="JV735" s="85"/>
      <c r="JW735" s="85"/>
      <c r="JX735" s="85"/>
      <c r="JY735" s="85"/>
      <c r="JZ735" s="85"/>
      <c r="KA735" s="85"/>
      <c r="KB735" s="85"/>
      <c r="KC735" s="85"/>
    </row>
    <row r="736" spans="1:289" s="87" customFormat="1" ht="15" hidden="1" customHeight="1">
      <c r="A736" s="17"/>
      <c r="B736" s="20"/>
      <c r="C736" s="20"/>
      <c r="D736" s="18"/>
      <c r="E736" s="18"/>
      <c r="F736" s="18"/>
      <c r="G736" s="18"/>
      <c r="H736" s="18"/>
      <c r="I736" s="18"/>
      <c r="J736" s="18"/>
      <c r="K736" s="18"/>
      <c r="L736" s="18"/>
      <c r="M736" s="18"/>
      <c r="N736" s="18"/>
      <c r="O736" s="18"/>
      <c r="P736" s="18"/>
      <c r="Q736" s="18"/>
      <c r="R736" s="18"/>
      <c r="S736" s="18"/>
      <c r="T736" s="18"/>
      <c r="U736" s="18"/>
      <c r="V736" s="18"/>
      <c r="W736" s="20"/>
      <c r="X736" s="20"/>
      <c r="Y736" s="20"/>
      <c r="Z736" s="20"/>
      <c r="AA736" s="20"/>
      <c r="AB736" s="20"/>
      <c r="AC736" s="20"/>
      <c r="AD736" s="18"/>
      <c r="AE736" s="20"/>
      <c r="AF736" s="20"/>
      <c r="AG736" s="20"/>
      <c r="AH736" s="20"/>
      <c r="AI736" s="20"/>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71"/>
      <c r="BO736" s="171"/>
      <c r="BP736" s="171"/>
      <c r="BQ736" s="171"/>
      <c r="BR736" s="161"/>
      <c r="BS736" s="161"/>
      <c r="BT736" s="161"/>
      <c r="BU736" s="161"/>
      <c r="BV736" s="161"/>
      <c r="BW736" s="151"/>
      <c r="BX736" s="151"/>
      <c r="BY736" s="151"/>
      <c r="BZ736" s="151"/>
      <c r="CA736" s="151"/>
      <c r="CB736" s="129"/>
      <c r="CC736" s="129"/>
      <c r="CD736" s="129"/>
      <c r="CE736" s="129"/>
      <c r="CF736" s="129"/>
      <c r="CG736" s="129"/>
      <c r="CH736" s="129"/>
      <c r="CI736" s="129"/>
      <c r="CJ736" s="129"/>
      <c r="CK736" s="129"/>
      <c r="CL736" s="18"/>
      <c r="CM736" s="18"/>
      <c r="CN736" s="18"/>
      <c r="CO736" s="118"/>
      <c r="CP736" s="48"/>
      <c r="CQ736" s="18"/>
      <c r="CR736" s="18"/>
      <c r="CS736" s="18"/>
      <c r="CT736" s="18"/>
      <c r="CU736" s="18"/>
      <c r="CV736" s="18"/>
      <c r="CW736" s="18"/>
      <c r="CX736" s="18"/>
      <c r="CY736" s="34"/>
      <c r="CZ736" s="18"/>
      <c r="DA736" s="18"/>
      <c r="DB736" s="18"/>
      <c r="DC736" s="18"/>
      <c r="DD736" s="18"/>
      <c r="DE736" s="18"/>
      <c r="DF736" s="18"/>
      <c r="DG736" s="18"/>
      <c r="DH736" s="45"/>
      <c r="DI736" s="18"/>
      <c r="DJ736" s="18"/>
      <c r="DK736" s="18"/>
      <c r="DL736" s="18"/>
      <c r="DM736" s="18"/>
      <c r="DN736" s="18"/>
      <c r="DO736" s="18"/>
      <c r="DP736" s="18"/>
      <c r="DQ736" s="45"/>
      <c r="DR736" s="18"/>
      <c r="DS736" s="18"/>
      <c r="DT736" s="18"/>
      <c r="DU736" s="18"/>
      <c r="DV736" s="18"/>
      <c r="DW736" s="18"/>
      <c r="DX736" s="18"/>
      <c r="DY736" s="18"/>
      <c r="DZ736" s="45"/>
      <c r="EA736" s="18"/>
      <c r="EB736" s="18"/>
      <c r="EC736" s="18"/>
      <c r="ED736" s="18"/>
      <c r="EE736" s="18"/>
      <c r="EF736" s="18"/>
      <c r="EG736" s="18"/>
      <c r="EH736" s="18"/>
      <c r="EI736" s="45"/>
      <c r="EJ736" s="18"/>
      <c r="EK736" s="18"/>
      <c r="EL736" s="18"/>
      <c r="EM736" s="18"/>
      <c r="EN736" s="18"/>
      <c r="EO736" s="18"/>
      <c r="EP736" s="18"/>
      <c r="EQ736" s="18"/>
      <c r="ER736" s="45"/>
      <c r="ES736" s="110"/>
      <c r="ET736" s="110"/>
      <c r="EU736" s="110"/>
      <c r="EV736" s="110"/>
      <c r="EW736" s="192"/>
      <c r="EX736" s="192"/>
      <c r="EY736" s="192"/>
      <c r="EZ736" s="192"/>
      <c r="FA736" s="199"/>
      <c r="FB736" s="18"/>
      <c r="FC736" s="18"/>
      <c r="FD736" s="18"/>
      <c r="FE736" s="18"/>
      <c r="FF736" s="18"/>
      <c r="FG736" s="18"/>
      <c r="FH736" s="18"/>
      <c r="FI736" s="18"/>
      <c r="FJ736" s="34"/>
      <c r="FK736" s="18"/>
      <c r="FL736" s="18"/>
      <c r="FM736" s="18"/>
      <c r="FN736" s="18"/>
      <c r="FO736" s="18"/>
      <c r="FP736" s="18"/>
      <c r="FQ736" s="18"/>
      <c r="FR736" s="18"/>
      <c r="FS736" s="45"/>
      <c r="FT736" s="18"/>
      <c r="FU736" s="18"/>
      <c r="FV736" s="18"/>
      <c r="FW736" s="18"/>
      <c r="FX736" s="18"/>
      <c r="FY736" s="18"/>
      <c r="FZ736" s="18"/>
      <c r="GA736" s="18"/>
      <c r="GB736" s="45"/>
      <c r="GC736" s="110"/>
      <c r="GD736" s="110"/>
      <c r="GE736" s="110"/>
      <c r="GF736" s="110"/>
      <c r="GG736" s="110"/>
      <c r="GH736" s="110"/>
      <c r="GI736" s="110"/>
      <c r="GJ736" s="110"/>
      <c r="GK736" s="110"/>
      <c r="GL736" s="110"/>
      <c r="GM736" s="110"/>
      <c r="GN736" s="110"/>
      <c r="GO736" s="110"/>
      <c r="GP736" s="110"/>
      <c r="GQ736" s="110"/>
      <c r="GR736" s="110"/>
      <c r="GS736" s="110"/>
      <c r="GT736" s="110"/>
      <c r="GU736" s="110"/>
      <c r="GV736" s="110"/>
      <c r="GW736" s="110"/>
      <c r="GX736" s="110"/>
      <c r="GY736" s="45"/>
      <c r="GZ736" s="199"/>
      <c r="HA736" s="110"/>
      <c r="HB736" s="110"/>
      <c r="HC736" s="110"/>
      <c r="HD736" s="34">
        <f t="shared" si="789"/>
        <v>0</v>
      </c>
      <c r="HE736" s="25">
        <f t="shared" si="791"/>
        <v>0</v>
      </c>
      <c r="HF736" s="25">
        <f t="shared" si="792"/>
        <v>0</v>
      </c>
      <c r="HG736" s="25"/>
      <c r="HH736" s="18"/>
      <c r="HI736" s="25">
        <f t="shared" si="793"/>
        <v>0</v>
      </c>
      <c r="HJ736" s="25">
        <f t="shared" si="794"/>
        <v>0</v>
      </c>
      <c r="HK736" s="18"/>
      <c r="HL736" s="24" t="str">
        <f t="shared" si="790"/>
        <v>-</v>
      </c>
      <c r="HM736" s="107"/>
      <c r="HN736" s="85"/>
      <c r="HO736" s="204" t="str">
        <f t="shared" si="841"/>
        <v>---/---</v>
      </c>
      <c r="HP736" s="204" t="str">
        <f t="shared" si="842"/>
        <v>---/---</v>
      </c>
      <c r="HQ736" s="182" t="str">
        <f t="shared" si="843"/>
        <v>---/---</v>
      </c>
      <c r="HR736" s="182" t="str">
        <f t="shared" si="844"/>
        <v>---/---</v>
      </c>
      <c r="HS736" s="182" t="b">
        <f t="shared" si="845"/>
        <v>0</v>
      </c>
      <c r="HT736" s="182" t="str">
        <f t="shared" si="846"/>
        <v>---/---</v>
      </c>
      <c r="HU736" s="182" t="str">
        <f t="shared" si="847"/>
        <v>---/---</v>
      </c>
      <c r="HV736" s="191" t="str">
        <f t="shared" si="848"/>
        <v>---/---</v>
      </c>
      <c r="HW736" s="184" t="str">
        <f t="shared" si="849"/>
        <v>---/---</v>
      </c>
      <c r="HX736" s="191" t="str">
        <f t="shared" si="850"/>
        <v>---/---</v>
      </c>
      <c r="HY736" s="183"/>
      <c r="HZ736" s="182" t="str">
        <f t="shared" si="851"/>
        <v>---/---</v>
      </c>
      <c r="IA736" s="182" t="str">
        <f t="shared" si="852"/>
        <v>---/---</v>
      </c>
      <c r="IB736" s="182" t="str">
        <f t="shared" si="853"/>
        <v>---/---</v>
      </c>
      <c r="IC736" s="182" t="str">
        <f t="shared" si="854"/>
        <v>---/---</v>
      </c>
      <c r="ID736" s="182" t="str">
        <f t="shared" si="855"/>
        <v>---/---</v>
      </c>
      <c r="IE736" s="185" t="str">
        <f t="shared" si="856"/>
        <v>---/---</v>
      </c>
      <c r="IF736" s="135" t="s">
        <v>717</v>
      </c>
      <c r="IG736" s="181">
        <v>1</v>
      </c>
      <c r="IH736" s="85"/>
      <c r="II736" s="85"/>
      <c r="IJ736" s="85"/>
      <c r="IK736" s="85"/>
      <c r="IL736" s="85"/>
      <c r="IM736" s="85"/>
      <c r="IN736" s="85"/>
      <c r="IO736" s="85"/>
      <c r="IP736" s="85"/>
      <c r="IQ736" s="85"/>
      <c r="IR736" s="85"/>
      <c r="IS736" s="85"/>
      <c r="IT736" s="85"/>
      <c r="IU736" s="85"/>
      <c r="IV736" s="85"/>
      <c r="IW736" s="85"/>
      <c r="IX736" s="85"/>
      <c r="IY736" s="85"/>
      <c r="IZ736" s="85"/>
      <c r="JA736" s="85"/>
      <c r="JB736" s="85"/>
      <c r="JC736" s="85"/>
      <c r="JD736" s="85"/>
      <c r="JE736" s="85"/>
      <c r="JF736" s="85"/>
      <c r="JG736" s="85"/>
      <c r="JH736" s="85"/>
      <c r="JI736" s="85"/>
      <c r="JJ736" s="85"/>
      <c r="JK736" s="85"/>
      <c r="JL736" s="85"/>
      <c r="JM736" s="85"/>
      <c r="JN736" s="85"/>
      <c r="JO736" s="85"/>
      <c r="JP736" s="85"/>
      <c r="JQ736" s="85"/>
      <c r="JR736" s="85"/>
      <c r="JS736" s="85"/>
      <c r="JT736" s="85"/>
      <c r="JU736" s="85"/>
      <c r="JV736" s="85"/>
      <c r="JW736" s="85"/>
      <c r="JX736" s="85"/>
      <c r="JY736" s="85"/>
      <c r="JZ736" s="85"/>
      <c r="KA736" s="85"/>
      <c r="KB736" s="85"/>
      <c r="KC736" s="85"/>
    </row>
    <row r="737" spans="1:289" s="57" customFormat="1" ht="28.5" hidden="1" customHeight="1">
      <c r="A737" s="6"/>
      <c r="B737" s="19" t="s">
        <v>156</v>
      </c>
      <c r="C737" s="19" t="s">
        <v>157</v>
      </c>
      <c r="D737" s="5"/>
      <c r="E737" s="5"/>
      <c r="F737" s="5"/>
      <c r="G737" s="5"/>
      <c r="H737" s="5" t="s">
        <v>727</v>
      </c>
      <c r="I737" s="5" t="s">
        <v>736</v>
      </c>
      <c r="J737" s="5"/>
      <c r="K737" s="5"/>
      <c r="L737" s="5"/>
      <c r="M737" s="5"/>
      <c r="N737" s="5"/>
      <c r="O737" s="5"/>
      <c r="P737" s="5"/>
      <c r="Q737" s="5"/>
      <c r="R737" s="5" t="s">
        <v>208</v>
      </c>
      <c r="S737" s="5" t="s">
        <v>366</v>
      </c>
      <c r="T737" s="5" t="s">
        <v>367</v>
      </c>
      <c r="U737" s="5" t="s">
        <v>158</v>
      </c>
      <c r="V737" s="5"/>
      <c r="W737" s="19"/>
      <c r="X737" s="19"/>
      <c r="Y737" s="19"/>
      <c r="Z737" s="19"/>
      <c r="AA737" s="19"/>
      <c r="AB737" s="19"/>
      <c r="AC737" s="19"/>
      <c r="AD737" s="5"/>
      <c r="AE737" s="19">
        <v>4</v>
      </c>
      <c r="AF737" s="19">
        <v>0</v>
      </c>
      <c r="AG737" s="19" t="s">
        <v>165</v>
      </c>
      <c r="AH737" s="19" t="s">
        <v>156</v>
      </c>
      <c r="AI737" s="19" t="s">
        <v>188</v>
      </c>
      <c r="AJ737" s="5"/>
      <c r="AK737" s="5"/>
      <c r="AL737" s="5" t="s">
        <v>125</v>
      </c>
      <c r="AM737" s="5"/>
      <c r="AN737" s="5" t="s">
        <v>185</v>
      </c>
      <c r="AO737" s="5" t="str">
        <f>CONCATENATE("0055-",B737,"-",C737,"-","4",".",AE737,".",AF737,".",AG737,".",AH737,"-",AL737,".",AN737,"-",AI737)</f>
        <v>0055-CPC-GA1-4.4.0.00.CPC-ATH4.JZ-0001</v>
      </c>
      <c r="AP737" s="5" t="str">
        <f>CONCATENATE("0055-",B737,"-",C737,"-","4",".",AE737,".",AF737,".",AG737,".",AH737,"-",AL737,"-",AN737,"-",AI737,"_",BD737,"_",U737)</f>
        <v>0055-CPC-GA1-4.4.0.00.CPC-ATH4-JZ-0001_-_ER</v>
      </c>
      <c r="AQ737" s="13" t="s">
        <v>119</v>
      </c>
      <c r="AR737" s="13" t="s">
        <v>218</v>
      </c>
      <c r="AS737" s="13"/>
      <c r="AT737" s="13"/>
      <c r="AU737" s="13"/>
      <c r="AV737" s="13"/>
      <c r="AW737" s="13" t="s">
        <v>119</v>
      </c>
      <c r="AX737" s="13" t="s">
        <v>218</v>
      </c>
      <c r="AY737" s="5"/>
      <c r="AZ737" s="5" t="s">
        <v>490</v>
      </c>
      <c r="BA737" s="5" t="s">
        <v>489</v>
      </c>
      <c r="BB737" s="5" t="str">
        <f>IF(FW737&gt;0,"02",IF(FN737&gt;0,"01",IF(FE737&gt;0,"00",IF(EM737&gt;0,"G1",IF(ED737&gt;0,"F1",IF(DU737&gt;0,"E1",IF(DL737&gt;0,"D1",IF(DC737&gt;0,"C1",IF(CT737&gt;0,"B1",IF(BM737&gt;0,"A1","-"))))))))))</f>
        <v>-</v>
      </c>
      <c r="BC737" s="167" t="str">
        <f t="shared" ref="BC737" si="857">IF(OR(BB737="A1",BB737="B1",BB737="C1",BB737="D1",BB737="E1",BB737="F1",BB737="G1",BB737="H1"),"IFR",IF(OR(BB737="00",BB737="01",BB737="02",BB737="03",BB737="04",BB737="05"),"IFU","-"))</f>
        <v>-</v>
      </c>
      <c r="BD737" s="5" t="str">
        <f>BB737</f>
        <v>-</v>
      </c>
      <c r="BE737" s="5"/>
      <c r="BF737" s="5"/>
      <c r="BG737" s="12"/>
      <c r="BH737" s="5"/>
      <c r="BI737" s="5"/>
      <c r="BJ737" s="54">
        <f>FB737-(28+15)</f>
        <v>44254</v>
      </c>
      <c r="BK737" s="54">
        <f ca="1">IF(BM737&gt;0,BL737,IF(BJ737&lt;TODAY(),WORKDAY(TODAY(),10),BJ737))</f>
        <v>44294</v>
      </c>
      <c r="BL737" s="54"/>
      <c r="BM737" s="5"/>
      <c r="BN737" s="167"/>
      <c r="BO737" s="167"/>
      <c r="BP737" s="167"/>
      <c r="BQ737" s="167"/>
      <c r="BR737" s="157"/>
      <c r="BS737" s="157"/>
      <c r="BT737" s="157"/>
      <c r="BU737" s="157"/>
      <c r="BV737" s="157"/>
      <c r="BW737" s="147"/>
      <c r="BX737" s="147"/>
      <c r="BY737" s="147"/>
      <c r="BZ737" s="147"/>
      <c r="CA737" s="147"/>
      <c r="CB737" s="125"/>
      <c r="CC737" s="125"/>
      <c r="CD737" s="125"/>
      <c r="CE737" s="125"/>
      <c r="CF737" s="125"/>
      <c r="CG737" s="125"/>
      <c r="CH737" s="125"/>
      <c r="CI737" s="125"/>
      <c r="CJ737" s="125"/>
      <c r="CK737" s="125"/>
      <c r="CL737" s="24">
        <f>WORKDAY(BJ737,20)</f>
        <v>44281</v>
      </c>
      <c r="CM737" s="24" t="str">
        <f>IF(BM737&gt;0,WORKDAY(BK737,10),"-")</f>
        <v>-</v>
      </c>
      <c r="CN737" s="54"/>
      <c r="CO737" s="117"/>
      <c r="CP737" s="34">
        <v>1</v>
      </c>
      <c r="CQ737" s="24">
        <f>WORKDAY(CL737,10)</f>
        <v>44295</v>
      </c>
      <c r="CR737" s="24" t="str">
        <f>IF(CO737&gt;0,WORKDAY(CM737,10),"-")</f>
        <v>-</v>
      </c>
      <c r="CS737" s="54"/>
      <c r="CT737" s="5"/>
      <c r="CU737" s="24" t="str">
        <f>IF(CT737&gt;0,WORKDAY(CQ737,10),"-")</f>
        <v>-</v>
      </c>
      <c r="CV737" s="24" t="str">
        <f>IF(CT737&gt;0,WORKDAY(CR737,10),"-")</f>
        <v>-</v>
      </c>
      <c r="CW737" s="54"/>
      <c r="CX737" s="5"/>
      <c r="CY737" s="34"/>
      <c r="CZ737" s="24" t="str">
        <f>IF(CX737&gt;0,WORKDAY(CU737,10),"-")</f>
        <v>-</v>
      </c>
      <c r="DA737" s="24" t="str">
        <f>IF(CX737&gt;0,WORKDAY(CV737,10),"-")</f>
        <v>-</v>
      </c>
      <c r="DB737" s="24"/>
      <c r="DC737" s="5"/>
      <c r="DD737" s="24" t="str">
        <f>IF(DC737&gt;0,WORKDAY(CZ737,10),"-")</f>
        <v>-</v>
      </c>
      <c r="DE737" s="24" t="str">
        <f>IF(DC737&gt;0,WORKDAY(DA737,10),"-")</f>
        <v>-</v>
      </c>
      <c r="DF737" s="5"/>
      <c r="DG737" s="5"/>
      <c r="DH737" s="54"/>
      <c r="DI737" s="24" t="str">
        <f>IF(DG737&gt;0,WORKDAY(DD737,10),"-")</f>
        <v>-</v>
      </c>
      <c r="DJ737" s="24" t="str">
        <f>IF(DG737&gt;0,WORKDAY(DE737,10),"-")</f>
        <v>-</v>
      </c>
      <c r="DK737" s="5"/>
      <c r="DL737" s="5"/>
      <c r="DM737" s="24" t="str">
        <f>IF(DL737&gt;0,WORKDAY(DI737,10),"-")</f>
        <v>-</v>
      </c>
      <c r="DN737" s="24" t="str">
        <f>IF(DL737&gt;0,WORKDAY(DJ737,10),"-")</f>
        <v>-</v>
      </c>
      <c r="DO737" s="5"/>
      <c r="DP737" s="5"/>
      <c r="DQ737" s="54"/>
      <c r="DR737" s="24" t="str">
        <f>IF(DP737&gt;0,WORKDAY(DM737,10),"-")</f>
        <v>-</v>
      </c>
      <c r="DS737" s="24" t="str">
        <f>IF(DP737&gt;0,WORKDAY(DN737,10),"-")</f>
        <v>-</v>
      </c>
      <c r="DT737" s="5"/>
      <c r="DU737" s="5"/>
      <c r="DV737" s="24" t="str">
        <f>IF(DU737&gt;0,WORKDAY(DR737,10),"-")</f>
        <v>-</v>
      </c>
      <c r="DW737" s="24" t="str">
        <f>IF(DU737&gt;0,WORKDAY(DS737,10),"-")</f>
        <v>-</v>
      </c>
      <c r="DX737" s="5"/>
      <c r="DY737" s="5"/>
      <c r="DZ737" s="54"/>
      <c r="EA737" s="24" t="str">
        <f>IF(DY737&gt;0,WORKDAY(DV737,10),"-")</f>
        <v>-</v>
      </c>
      <c r="EB737" s="24" t="str">
        <f>IF(DY737&gt;0,WORKDAY(DW737,10),"-")</f>
        <v>-</v>
      </c>
      <c r="EC737" s="5"/>
      <c r="ED737" s="5"/>
      <c r="EE737" s="24" t="str">
        <f>IF(ED737&gt;0,WORKDAY(EA737,10),"-")</f>
        <v>-</v>
      </c>
      <c r="EF737" s="24" t="str">
        <f>IF(ED737&gt;0,WORKDAY(EB737,10),"-")</f>
        <v>-</v>
      </c>
      <c r="EG737" s="5"/>
      <c r="EH737" s="5"/>
      <c r="EI737" s="54"/>
      <c r="EJ737" s="24" t="str">
        <f>IF(EH737&gt;0,WORKDAY(EE737,10),"-")</f>
        <v>-</v>
      </c>
      <c r="EK737" s="24" t="str">
        <f>IF(EH737&gt;0,WORKDAY(EF737,10),"-")</f>
        <v>-</v>
      </c>
      <c r="EL737" s="5"/>
      <c r="EM737" s="5"/>
      <c r="EN737" s="24" t="str">
        <f>IF(EM737&gt;0,WORKDAY(EJ737,10),"-")</f>
        <v>-</v>
      </c>
      <c r="EO737" s="24" t="str">
        <f>IF(EM737&gt;0,WORKDAY(EK737,10),"-")</f>
        <v>-</v>
      </c>
      <c r="EP737" s="5"/>
      <c r="EQ737" s="5"/>
      <c r="ER737" s="54"/>
      <c r="ES737" s="54"/>
      <c r="ET737" s="54"/>
      <c r="EU737" s="54"/>
      <c r="EV737" s="54"/>
      <c r="EW737" s="24"/>
      <c r="EX737" s="24"/>
      <c r="EY737" s="167"/>
      <c r="EZ737" s="167"/>
      <c r="FA737" s="193"/>
      <c r="FB737" s="24">
        <v>44297</v>
      </c>
      <c r="FC737" s="24">
        <f ca="1">IF(BK737&gt;0,IF(DC737&gt;0,WORKDAY(DB737,20),IF(CT737&gt;0,WORKDAY(CS737,30),IF(CO737&gt;0,WORKDAY(CN737,40),FB737))),"-")</f>
        <v>44297</v>
      </c>
      <c r="FD737" s="5"/>
      <c r="FE737" s="5"/>
      <c r="FF737" s="24" t="str">
        <f>IF(FE737&gt;0,WORKDAY(FB737,10),"-")</f>
        <v>-</v>
      </c>
      <c r="FG737" s="24" t="str">
        <f>IF(FE737&gt;0,WORKDAY(FC737,10),"-")</f>
        <v>-</v>
      </c>
      <c r="FH737" s="5"/>
      <c r="FI737" s="5"/>
      <c r="FJ737" s="34"/>
      <c r="FK737" s="24"/>
      <c r="FL737" s="24">
        <f>FK737</f>
        <v>0</v>
      </c>
      <c r="FM737" s="5"/>
      <c r="FN737" s="5"/>
      <c r="FO737" s="24" t="str">
        <f>IF(FN737&gt;0,WORKDAY(FK737,10),"-")</f>
        <v>-</v>
      </c>
      <c r="FP737" s="24" t="str">
        <f>IF(FN737&gt;0,WORKDAY(FL737,10),"-")</f>
        <v>-</v>
      </c>
      <c r="FQ737" s="5"/>
      <c r="FR737" s="5"/>
      <c r="FS737" s="54"/>
      <c r="FT737" s="24"/>
      <c r="FU737" s="24">
        <f>FT737</f>
        <v>0</v>
      </c>
      <c r="FV737" s="5"/>
      <c r="FW737" s="5"/>
      <c r="FX737" s="24" t="str">
        <f>IF(FW737&gt;0,WORKDAY(FT737,10),"-")</f>
        <v>-</v>
      </c>
      <c r="FY737" s="24" t="str">
        <f>IF(FW737&gt;0,WORKDAY(FU737,10),"-")</f>
        <v>-</v>
      </c>
      <c r="FZ737" s="5"/>
      <c r="GA737" s="5"/>
      <c r="GB737" s="54"/>
      <c r="GC737" s="54"/>
      <c r="GD737" s="54"/>
      <c r="GE737" s="54"/>
      <c r="GF737" s="54"/>
      <c r="GG737" s="54"/>
      <c r="GH737" s="54"/>
      <c r="GI737" s="54"/>
      <c r="GJ737" s="54"/>
      <c r="GK737" s="54"/>
      <c r="GL737" s="54"/>
      <c r="GM737" s="54"/>
      <c r="GN737" s="54"/>
      <c r="GO737" s="54"/>
      <c r="GP737" s="54"/>
      <c r="GQ737" s="54"/>
      <c r="GR737" s="54"/>
      <c r="GS737" s="54"/>
      <c r="GT737" s="54"/>
      <c r="GU737" s="54"/>
      <c r="GV737" s="54"/>
      <c r="GW737" s="54"/>
      <c r="GX737" s="54"/>
      <c r="GY737" s="54"/>
      <c r="GZ737" s="193"/>
      <c r="HA737" s="54"/>
      <c r="HB737" s="54"/>
      <c r="HC737" s="54"/>
      <c r="HD737" s="34">
        <f t="shared" ca="1" si="789"/>
        <v>1</v>
      </c>
      <c r="HE737" s="25">
        <f t="shared" si="791"/>
        <v>0</v>
      </c>
      <c r="HF737" s="25">
        <f t="shared" ca="1" si="792"/>
        <v>1.5197568389057751E-3</v>
      </c>
      <c r="HG737" s="25"/>
      <c r="HH737" s="25"/>
      <c r="HI737" s="25">
        <f t="shared" si="793"/>
        <v>0</v>
      </c>
      <c r="HJ737" s="25">
        <f t="shared" ca="1" si="794"/>
        <v>6.8493150684931503E-3</v>
      </c>
      <c r="HK737" s="5"/>
      <c r="HL737" s="24" t="str">
        <f t="shared" ca="1" si="790"/>
        <v>-</v>
      </c>
      <c r="HM737" s="107" t="s">
        <v>667</v>
      </c>
      <c r="HN737" s="85"/>
      <c r="HO737" s="204" t="str">
        <f t="shared" si="841"/>
        <v>не выгружено A1</v>
      </c>
      <c r="HP737" s="204" t="str">
        <f t="shared" si="842"/>
        <v>не выгружено 00</v>
      </c>
      <c r="HQ737" s="182" t="str">
        <f t="shared" si="843"/>
        <v>не выгружено A1</v>
      </c>
      <c r="HR737" s="182" t="str">
        <f t="shared" si="844"/>
        <v>не выгружено A1</v>
      </c>
      <c r="HS737" s="182" t="b">
        <f t="shared" si="845"/>
        <v>0</v>
      </c>
      <c r="HT737" s="182" t="str">
        <f t="shared" si="846"/>
        <v>не выгружено A1</v>
      </c>
      <c r="HU737" s="182" t="str">
        <f t="shared" si="847"/>
        <v>не выгружено A1</v>
      </c>
      <c r="HV737" s="191" t="str">
        <f t="shared" si="848"/>
        <v>не выгружено A1</v>
      </c>
      <c r="HW737" s="184" t="str">
        <f t="shared" si="849"/>
        <v>не выгружено A1</v>
      </c>
      <c r="HX737" s="191" t="str">
        <f t="shared" si="850"/>
        <v>не выгружено A1</v>
      </c>
      <c r="HY737" s="183"/>
      <c r="HZ737" s="182" t="str">
        <f t="shared" si="851"/>
        <v>не выгружено</v>
      </c>
      <c r="IA737" s="182" t="str">
        <f t="shared" si="852"/>
        <v>A1</v>
      </c>
      <c r="IB737" s="182" t="str">
        <f t="shared" si="853"/>
        <v>не выгружено</v>
      </c>
      <c r="IC737" s="182" t="str">
        <f t="shared" si="854"/>
        <v>A1</v>
      </c>
      <c r="ID737" s="182" t="str">
        <f t="shared" si="855"/>
        <v>A1</v>
      </c>
      <c r="IE737" s="185" t="str">
        <f t="shared" si="856"/>
        <v>выгрузить A1</v>
      </c>
      <c r="IF737" s="135" t="s">
        <v>705</v>
      </c>
      <c r="IG737" s="181">
        <v>1</v>
      </c>
      <c r="IH737" s="85"/>
      <c r="II737" s="85"/>
      <c r="IJ737" s="85"/>
      <c r="IK737" s="85"/>
      <c r="IL737" s="85"/>
      <c r="IM737" s="85"/>
      <c r="IN737" s="85"/>
      <c r="IO737" s="85"/>
      <c r="IP737" s="85"/>
      <c r="IQ737" s="85"/>
      <c r="IR737" s="85"/>
      <c r="IS737" s="85"/>
      <c r="IT737" s="85"/>
      <c r="IU737" s="85"/>
      <c r="IV737" s="85"/>
      <c r="IW737" s="85"/>
      <c r="IX737" s="85"/>
      <c r="IY737" s="85"/>
      <c r="IZ737" s="85"/>
      <c r="JA737" s="85"/>
      <c r="JB737" s="85"/>
      <c r="JC737" s="85"/>
      <c r="JD737" s="85"/>
      <c r="JE737" s="85"/>
      <c r="JF737" s="85"/>
      <c r="JG737" s="85"/>
      <c r="JH737" s="85"/>
      <c r="JI737" s="85"/>
      <c r="JJ737" s="85"/>
      <c r="JK737" s="85"/>
      <c r="JL737" s="85"/>
      <c r="JM737" s="85"/>
      <c r="JN737" s="85"/>
      <c r="JO737" s="85"/>
      <c r="JP737" s="85"/>
      <c r="JQ737" s="85"/>
      <c r="JR737" s="85"/>
      <c r="JS737" s="85"/>
      <c r="JT737" s="85"/>
      <c r="JU737" s="85"/>
      <c r="JV737" s="85"/>
      <c r="JW737" s="85"/>
      <c r="JX737" s="85"/>
      <c r="JY737" s="85"/>
      <c r="JZ737" s="85"/>
      <c r="KA737" s="85"/>
      <c r="KB737" s="85"/>
      <c r="KC737" s="85"/>
    </row>
    <row r="738" spans="1:289" s="87" customFormat="1" ht="15" hidden="1" customHeight="1">
      <c r="A738" s="17"/>
      <c r="B738" s="20"/>
      <c r="C738" s="20"/>
      <c r="D738" s="18"/>
      <c r="E738" s="18"/>
      <c r="F738" s="18"/>
      <c r="G738" s="18"/>
      <c r="H738" s="18"/>
      <c r="I738" s="18"/>
      <c r="J738" s="18"/>
      <c r="K738" s="18"/>
      <c r="L738" s="18"/>
      <c r="M738" s="18"/>
      <c r="N738" s="18"/>
      <c r="O738" s="18"/>
      <c r="P738" s="18"/>
      <c r="Q738" s="18"/>
      <c r="R738" s="18"/>
      <c r="S738" s="18"/>
      <c r="T738" s="18"/>
      <c r="U738" s="18"/>
      <c r="V738" s="18"/>
      <c r="W738" s="20"/>
      <c r="X738" s="20"/>
      <c r="Y738" s="20"/>
      <c r="Z738" s="20"/>
      <c r="AA738" s="20"/>
      <c r="AB738" s="20"/>
      <c r="AC738" s="20"/>
      <c r="AD738" s="18"/>
      <c r="AE738" s="20"/>
      <c r="AF738" s="20"/>
      <c r="AG738" s="20"/>
      <c r="AH738" s="20"/>
      <c r="AI738" s="20"/>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71"/>
      <c r="BO738" s="171"/>
      <c r="BP738" s="171"/>
      <c r="BQ738" s="171"/>
      <c r="BR738" s="161"/>
      <c r="BS738" s="161"/>
      <c r="BT738" s="161"/>
      <c r="BU738" s="161"/>
      <c r="BV738" s="161"/>
      <c r="BW738" s="151"/>
      <c r="BX738" s="151"/>
      <c r="BY738" s="151"/>
      <c r="BZ738" s="151"/>
      <c r="CA738" s="151"/>
      <c r="CB738" s="129"/>
      <c r="CC738" s="129"/>
      <c r="CD738" s="129"/>
      <c r="CE738" s="129"/>
      <c r="CF738" s="129"/>
      <c r="CG738" s="129"/>
      <c r="CH738" s="129"/>
      <c r="CI738" s="129"/>
      <c r="CJ738" s="129"/>
      <c r="CK738" s="129"/>
      <c r="CL738" s="18"/>
      <c r="CM738" s="18"/>
      <c r="CN738" s="18"/>
      <c r="CO738" s="118"/>
      <c r="CP738" s="48"/>
      <c r="CQ738" s="18"/>
      <c r="CR738" s="18"/>
      <c r="CS738" s="18"/>
      <c r="CT738" s="18"/>
      <c r="CU738" s="18"/>
      <c r="CV738" s="18"/>
      <c r="CW738" s="18"/>
      <c r="CX738" s="18"/>
      <c r="CY738" s="34"/>
      <c r="CZ738" s="18"/>
      <c r="DA738" s="18"/>
      <c r="DB738" s="18"/>
      <c r="DC738" s="18"/>
      <c r="DD738" s="18"/>
      <c r="DE738" s="18"/>
      <c r="DF738" s="18"/>
      <c r="DG738" s="18"/>
      <c r="DH738" s="45"/>
      <c r="DI738" s="18"/>
      <c r="DJ738" s="18"/>
      <c r="DK738" s="18"/>
      <c r="DL738" s="18"/>
      <c r="DM738" s="18"/>
      <c r="DN738" s="18"/>
      <c r="DO738" s="18"/>
      <c r="DP738" s="18"/>
      <c r="DQ738" s="45"/>
      <c r="DR738" s="18"/>
      <c r="DS738" s="18"/>
      <c r="DT738" s="18"/>
      <c r="DU738" s="18"/>
      <c r="DV738" s="18"/>
      <c r="DW738" s="18"/>
      <c r="DX738" s="18"/>
      <c r="DY738" s="18"/>
      <c r="DZ738" s="45"/>
      <c r="EA738" s="18"/>
      <c r="EB738" s="18"/>
      <c r="EC738" s="18"/>
      <c r="ED738" s="18"/>
      <c r="EE738" s="18"/>
      <c r="EF738" s="18"/>
      <c r="EG738" s="18"/>
      <c r="EH738" s="18"/>
      <c r="EI738" s="45"/>
      <c r="EJ738" s="18"/>
      <c r="EK738" s="18"/>
      <c r="EL738" s="18"/>
      <c r="EM738" s="18"/>
      <c r="EN738" s="18"/>
      <c r="EO738" s="18"/>
      <c r="EP738" s="18"/>
      <c r="EQ738" s="18"/>
      <c r="ER738" s="45"/>
      <c r="ES738" s="110"/>
      <c r="ET738" s="110"/>
      <c r="EU738" s="110"/>
      <c r="EV738" s="110"/>
      <c r="EW738" s="192"/>
      <c r="EX738" s="192"/>
      <c r="EY738" s="192"/>
      <c r="EZ738" s="192"/>
      <c r="FA738" s="199"/>
      <c r="FB738" s="18"/>
      <c r="FC738" s="18"/>
      <c r="FD738" s="18"/>
      <c r="FE738" s="18"/>
      <c r="FF738" s="18"/>
      <c r="FG738" s="18"/>
      <c r="FH738" s="18"/>
      <c r="FI738" s="18"/>
      <c r="FJ738" s="34"/>
      <c r="FK738" s="18"/>
      <c r="FL738" s="18"/>
      <c r="FM738" s="18"/>
      <c r="FN738" s="18"/>
      <c r="FO738" s="18"/>
      <c r="FP738" s="18"/>
      <c r="FQ738" s="18"/>
      <c r="FR738" s="18"/>
      <c r="FS738" s="45"/>
      <c r="FT738" s="18"/>
      <c r="FU738" s="18"/>
      <c r="FV738" s="18"/>
      <c r="FW738" s="18"/>
      <c r="FX738" s="18"/>
      <c r="FY738" s="18"/>
      <c r="FZ738" s="18"/>
      <c r="GA738" s="18"/>
      <c r="GB738" s="45"/>
      <c r="GC738" s="110"/>
      <c r="GD738" s="110"/>
      <c r="GE738" s="110"/>
      <c r="GF738" s="110"/>
      <c r="GG738" s="110"/>
      <c r="GH738" s="110"/>
      <c r="GI738" s="110"/>
      <c r="GJ738" s="110"/>
      <c r="GK738" s="110"/>
      <c r="GL738" s="110"/>
      <c r="GM738" s="110"/>
      <c r="GN738" s="110"/>
      <c r="GO738" s="110"/>
      <c r="GP738" s="110"/>
      <c r="GQ738" s="110"/>
      <c r="GR738" s="110"/>
      <c r="GS738" s="110"/>
      <c r="GT738" s="110"/>
      <c r="GU738" s="110"/>
      <c r="GV738" s="110"/>
      <c r="GW738" s="110"/>
      <c r="GX738" s="110"/>
      <c r="GY738" s="45"/>
      <c r="GZ738" s="199"/>
      <c r="HA738" s="110"/>
      <c r="HB738" s="110"/>
      <c r="HC738" s="110"/>
      <c r="HD738" s="34">
        <f t="shared" si="789"/>
        <v>0</v>
      </c>
      <c r="HE738" s="25">
        <f t="shared" si="791"/>
        <v>0</v>
      </c>
      <c r="HF738" s="25">
        <f t="shared" si="792"/>
        <v>0</v>
      </c>
      <c r="HG738" s="25"/>
      <c r="HH738" s="18"/>
      <c r="HI738" s="25">
        <f t="shared" si="793"/>
        <v>0</v>
      </c>
      <c r="HJ738" s="25">
        <f t="shared" si="794"/>
        <v>0</v>
      </c>
      <c r="HK738" s="18"/>
      <c r="HL738" s="24" t="str">
        <f t="shared" si="790"/>
        <v>-</v>
      </c>
      <c r="HM738" s="107"/>
      <c r="HN738" s="85"/>
      <c r="HO738" s="204" t="str">
        <f t="shared" si="841"/>
        <v>---/---</v>
      </c>
      <c r="HP738" s="204" t="str">
        <f t="shared" si="842"/>
        <v>---/---</v>
      </c>
      <c r="HQ738" s="182" t="str">
        <f t="shared" si="843"/>
        <v>---/---</v>
      </c>
      <c r="HR738" s="182" t="str">
        <f t="shared" si="844"/>
        <v>---/---</v>
      </c>
      <c r="HS738" s="182" t="b">
        <f t="shared" si="845"/>
        <v>0</v>
      </c>
      <c r="HT738" s="182" t="str">
        <f t="shared" si="846"/>
        <v>---/---</v>
      </c>
      <c r="HU738" s="182" t="str">
        <f t="shared" si="847"/>
        <v>---/---</v>
      </c>
      <c r="HV738" s="191" t="str">
        <f t="shared" si="848"/>
        <v>---/---</v>
      </c>
      <c r="HW738" s="184" t="str">
        <f t="shared" si="849"/>
        <v>---/---</v>
      </c>
      <c r="HX738" s="191" t="str">
        <f t="shared" si="850"/>
        <v>---/---</v>
      </c>
      <c r="HY738" s="183"/>
      <c r="HZ738" s="182" t="str">
        <f t="shared" si="851"/>
        <v>---/---</v>
      </c>
      <c r="IA738" s="182" t="str">
        <f t="shared" si="852"/>
        <v>---/---</v>
      </c>
      <c r="IB738" s="182" t="str">
        <f t="shared" si="853"/>
        <v>---/---</v>
      </c>
      <c r="IC738" s="182" t="str">
        <f t="shared" si="854"/>
        <v>---/---</v>
      </c>
      <c r="ID738" s="182" t="str">
        <f t="shared" si="855"/>
        <v>---/---</v>
      </c>
      <c r="IE738" s="185" t="str">
        <f t="shared" si="856"/>
        <v>---/---</v>
      </c>
      <c r="IF738" s="135" t="s">
        <v>717</v>
      </c>
      <c r="IG738" s="181">
        <v>1</v>
      </c>
      <c r="IH738" s="85"/>
      <c r="II738" s="85"/>
      <c r="IJ738" s="85"/>
      <c r="IK738" s="85"/>
      <c r="IL738" s="85"/>
      <c r="IM738" s="85"/>
      <c r="IN738" s="85"/>
      <c r="IO738" s="85"/>
      <c r="IP738" s="85"/>
      <c r="IQ738" s="85"/>
      <c r="IR738" s="85"/>
      <c r="IS738" s="85"/>
      <c r="IT738" s="85"/>
      <c r="IU738" s="85"/>
      <c r="IV738" s="85"/>
      <c r="IW738" s="85"/>
      <c r="IX738" s="85"/>
      <c r="IY738" s="85"/>
      <c r="IZ738" s="85"/>
      <c r="JA738" s="85"/>
      <c r="JB738" s="85"/>
      <c r="JC738" s="85"/>
      <c r="JD738" s="85"/>
      <c r="JE738" s="85"/>
      <c r="JF738" s="85"/>
      <c r="JG738" s="85"/>
      <c r="JH738" s="85"/>
      <c r="JI738" s="85"/>
      <c r="JJ738" s="85"/>
      <c r="JK738" s="85"/>
      <c r="JL738" s="85"/>
      <c r="JM738" s="85"/>
      <c r="JN738" s="85"/>
      <c r="JO738" s="85"/>
      <c r="JP738" s="85"/>
      <c r="JQ738" s="85"/>
      <c r="JR738" s="85"/>
      <c r="JS738" s="85"/>
      <c r="JT738" s="85"/>
      <c r="JU738" s="85"/>
      <c r="JV738" s="85"/>
      <c r="JW738" s="85"/>
      <c r="JX738" s="85"/>
      <c r="JY738" s="85"/>
      <c r="JZ738" s="85"/>
      <c r="KA738" s="85"/>
      <c r="KB738" s="85"/>
      <c r="KC738" s="85"/>
    </row>
    <row r="739" spans="1:289" s="57" customFormat="1" ht="28.5" hidden="1" customHeight="1">
      <c r="A739" s="6"/>
      <c r="B739" s="19" t="s">
        <v>156</v>
      </c>
      <c r="C739" s="19" t="s">
        <v>157</v>
      </c>
      <c r="D739" s="5"/>
      <c r="E739" s="5"/>
      <c r="F739" s="5"/>
      <c r="G739" s="5"/>
      <c r="H739" s="5" t="s">
        <v>727</v>
      </c>
      <c r="I739" s="5" t="s">
        <v>736</v>
      </c>
      <c r="J739" s="5"/>
      <c r="K739" s="5"/>
      <c r="L739" s="5"/>
      <c r="M739" s="5"/>
      <c r="N739" s="5"/>
      <c r="O739" s="5"/>
      <c r="P739" s="5"/>
      <c r="Q739" s="5"/>
      <c r="R739" s="5" t="s">
        <v>208</v>
      </c>
      <c r="S739" s="5" t="s">
        <v>366</v>
      </c>
      <c r="T739" s="5" t="s">
        <v>367</v>
      </c>
      <c r="U739" s="5" t="s">
        <v>158</v>
      </c>
      <c r="V739" s="5"/>
      <c r="W739" s="19"/>
      <c r="X739" s="19"/>
      <c r="Y739" s="19"/>
      <c r="Z739" s="19"/>
      <c r="AA739" s="19"/>
      <c r="AB739" s="19"/>
      <c r="AC739" s="19"/>
      <c r="AD739" s="5"/>
      <c r="AE739" s="19">
        <v>4</v>
      </c>
      <c r="AF739" s="19">
        <v>0</v>
      </c>
      <c r="AG739" s="19" t="s">
        <v>165</v>
      </c>
      <c r="AH739" s="19" t="s">
        <v>156</v>
      </c>
      <c r="AI739" s="19" t="s">
        <v>188</v>
      </c>
      <c r="AJ739" s="5"/>
      <c r="AK739" s="5"/>
      <c r="AL739" s="5" t="s">
        <v>125</v>
      </c>
      <c r="AM739" s="5"/>
      <c r="AN739" s="5" t="s">
        <v>189</v>
      </c>
      <c r="AO739" s="5" t="str">
        <f>CONCATENATE("0055-",B739,"-",C739,"-","4",".",AE739,".",AF739,".",AG739,".",AH739,"-",AL739,".",AN739,"-",AI739)</f>
        <v>0055-CPC-GA1-4.4.0.00.CPC-ATH4.LT-0001</v>
      </c>
      <c r="AP739" s="5" t="str">
        <f>CONCATENATE("0055-",B739,"-",C739,"-","4",".",AE739,".",AF739,".",AG739,".",AH739,"-",AL739,"-",AN739,"-",AI739,"_",BD739,"_",U739)</f>
        <v>0055-CPC-GA1-4.4.0.00.CPC-ATH4-LT-0001_-_ER</v>
      </c>
      <c r="AQ739" s="13" t="s">
        <v>107</v>
      </c>
      <c r="AR739" s="13" t="s">
        <v>111</v>
      </c>
      <c r="AS739" s="13"/>
      <c r="AT739" s="13"/>
      <c r="AU739" s="13"/>
      <c r="AV739" s="13"/>
      <c r="AW739" s="13" t="s">
        <v>107</v>
      </c>
      <c r="AX739" s="13" t="s">
        <v>111</v>
      </c>
      <c r="AY739" s="5"/>
      <c r="AZ739" s="5" t="s">
        <v>490</v>
      </c>
      <c r="BA739" s="5" t="s">
        <v>489</v>
      </c>
      <c r="BB739" s="5" t="str">
        <f>IF(FW739&gt;0,"02",IF(FN739&gt;0,"01",IF(FE739&gt;0,"00",IF(EM739&gt;0,"G1",IF(ED739&gt;0,"F1",IF(DU739&gt;0,"E1",IF(DL739&gt;0,"D1",IF(DC739&gt;0,"C1",IF(CT739&gt;0,"B1",IF(BM739&gt;0,"A1","-"))))))))))</f>
        <v>-</v>
      </c>
      <c r="BC739" s="167" t="str">
        <f t="shared" ref="BC739:BC741" si="858">IF(OR(BB739="A1",BB739="B1",BB739="C1",BB739="D1",BB739="E1",BB739="F1",BB739="G1",BB739="H1"),"IFR",IF(OR(BB739="00",BB739="01",BB739="02",BB739="03",BB739="04",BB739="05"),"IFU","-"))</f>
        <v>-</v>
      </c>
      <c r="BD739" s="5" t="str">
        <f>BB739</f>
        <v>-</v>
      </c>
      <c r="BE739" s="5"/>
      <c r="BF739" s="5"/>
      <c r="BG739" s="12"/>
      <c r="BH739" s="5"/>
      <c r="BI739" s="5"/>
      <c r="BJ739" s="54">
        <f>FB739-(28+15)</f>
        <v>44254</v>
      </c>
      <c r="BK739" s="54">
        <f ca="1">IF(BM739&gt;0,BL739,IF(BJ739&lt;TODAY(),WORKDAY(TODAY(),10),BJ739))</f>
        <v>44294</v>
      </c>
      <c r="BL739" s="54"/>
      <c r="BM739" s="5"/>
      <c r="BN739" s="167"/>
      <c r="BO739" s="167"/>
      <c r="BP739" s="167"/>
      <c r="BQ739" s="167"/>
      <c r="BR739" s="157"/>
      <c r="BS739" s="157"/>
      <c r="BT739" s="157"/>
      <c r="BU739" s="157"/>
      <c r="BV739" s="157"/>
      <c r="BW739" s="147"/>
      <c r="BX739" s="147"/>
      <c r="BY739" s="147"/>
      <c r="BZ739" s="147"/>
      <c r="CA739" s="147"/>
      <c r="CB739" s="125"/>
      <c r="CC739" s="125"/>
      <c r="CD739" s="125"/>
      <c r="CE739" s="125"/>
      <c r="CF739" s="125"/>
      <c r="CG739" s="125"/>
      <c r="CH739" s="125"/>
      <c r="CI739" s="125"/>
      <c r="CJ739" s="125"/>
      <c r="CK739" s="125"/>
      <c r="CL739" s="24">
        <f>WORKDAY(BJ739,20)</f>
        <v>44281</v>
      </c>
      <c r="CM739" s="24" t="str">
        <f>IF(BM739&gt;0,WORKDAY(BK739,10),"-")</f>
        <v>-</v>
      </c>
      <c r="CN739" s="54"/>
      <c r="CO739" s="117"/>
      <c r="CP739" s="175">
        <v>1</v>
      </c>
      <c r="CQ739" s="24">
        <f>WORKDAY(CL739,10)</f>
        <v>44295</v>
      </c>
      <c r="CR739" s="24" t="str">
        <f>IF(CO739&gt;0,WORKDAY(CM739,10),"-")</f>
        <v>-</v>
      </c>
      <c r="CS739" s="54"/>
      <c r="CT739" s="5"/>
      <c r="CU739" s="24" t="str">
        <f>IF(CT739&gt;0,WORKDAY(CQ739,10),"-")</f>
        <v>-</v>
      </c>
      <c r="CV739" s="24" t="str">
        <f>IF(CT739&gt;0,WORKDAY(CR739,10),"-")</f>
        <v>-</v>
      </c>
      <c r="CW739" s="54"/>
      <c r="CX739" s="5"/>
      <c r="CY739" s="34"/>
      <c r="CZ739" s="24" t="str">
        <f>IF(CX739&gt;0,WORKDAY(CU739,10),"-")</f>
        <v>-</v>
      </c>
      <c r="DA739" s="24" t="str">
        <f>IF(CX739&gt;0,WORKDAY(CV739,10),"-")</f>
        <v>-</v>
      </c>
      <c r="DB739" s="24"/>
      <c r="DC739" s="5"/>
      <c r="DD739" s="24" t="str">
        <f>IF(DC739&gt;0,WORKDAY(CZ739,10),"-")</f>
        <v>-</v>
      </c>
      <c r="DE739" s="24" t="str">
        <f>IF(DC739&gt;0,WORKDAY(DA739,10),"-")</f>
        <v>-</v>
      </c>
      <c r="DF739" s="5"/>
      <c r="DG739" s="5"/>
      <c r="DH739" s="54"/>
      <c r="DI739" s="24" t="str">
        <f>IF(DG739&gt;0,WORKDAY(DD739,10),"-")</f>
        <v>-</v>
      </c>
      <c r="DJ739" s="24" t="str">
        <f>IF(DG739&gt;0,WORKDAY(DE739,10),"-")</f>
        <v>-</v>
      </c>
      <c r="DK739" s="5"/>
      <c r="DL739" s="5"/>
      <c r="DM739" s="24" t="str">
        <f>IF(DL739&gt;0,WORKDAY(DI739,10),"-")</f>
        <v>-</v>
      </c>
      <c r="DN739" s="24" t="str">
        <f>IF(DL739&gt;0,WORKDAY(DJ739,10),"-")</f>
        <v>-</v>
      </c>
      <c r="DO739" s="5"/>
      <c r="DP739" s="5"/>
      <c r="DQ739" s="54"/>
      <c r="DR739" s="24" t="str">
        <f>IF(DP739&gt;0,WORKDAY(DM739,10),"-")</f>
        <v>-</v>
      </c>
      <c r="DS739" s="24" t="str">
        <f>IF(DP739&gt;0,WORKDAY(DN739,10),"-")</f>
        <v>-</v>
      </c>
      <c r="DT739" s="5"/>
      <c r="DU739" s="5"/>
      <c r="DV739" s="24" t="str">
        <f>IF(DU739&gt;0,WORKDAY(DR739,10),"-")</f>
        <v>-</v>
      </c>
      <c r="DW739" s="24" t="str">
        <f>IF(DU739&gt;0,WORKDAY(DS739,10),"-")</f>
        <v>-</v>
      </c>
      <c r="DX739" s="5"/>
      <c r="DY739" s="5"/>
      <c r="DZ739" s="54"/>
      <c r="EA739" s="24" t="str">
        <f>IF(DY739&gt;0,WORKDAY(DV739,10),"-")</f>
        <v>-</v>
      </c>
      <c r="EB739" s="24" t="str">
        <f>IF(DY739&gt;0,WORKDAY(DW739,10),"-")</f>
        <v>-</v>
      </c>
      <c r="EC739" s="5"/>
      <c r="ED739" s="5"/>
      <c r="EE739" s="24" t="str">
        <f>IF(ED739&gt;0,WORKDAY(EA739,10),"-")</f>
        <v>-</v>
      </c>
      <c r="EF739" s="24" t="str">
        <f>IF(ED739&gt;0,WORKDAY(EB739,10),"-")</f>
        <v>-</v>
      </c>
      <c r="EG739" s="5"/>
      <c r="EH739" s="5"/>
      <c r="EI739" s="54"/>
      <c r="EJ739" s="24" t="str">
        <f>IF(EH739&gt;0,WORKDAY(EE739,10),"-")</f>
        <v>-</v>
      </c>
      <c r="EK739" s="24" t="str">
        <f>IF(EH739&gt;0,WORKDAY(EF739,10),"-")</f>
        <v>-</v>
      </c>
      <c r="EL739" s="5"/>
      <c r="EM739" s="5"/>
      <c r="EN739" s="24" t="str">
        <f>IF(EM739&gt;0,WORKDAY(EJ739,10),"-")</f>
        <v>-</v>
      </c>
      <c r="EO739" s="24" t="str">
        <f>IF(EM739&gt;0,WORKDAY(EK739,10),"-")</f>
        <v>-</v>
      </c>
      <c r="EP739" s="5"/>
      <c r="EQ739" s="5"/>
      <c r="ER739" s="54"/>
      <c r="ES739" s="54"/>
      <c r="ET739" s="54"/>
      <c r="EU739" s="54"/>
      <c r="EV739" s="54"/>
      <c r="EW739" s="24"/>
      <c r="EX739" s="24"/>
      <c r="EY739" s="167"/>
      <c r="EZ739" s="167"/>
      <c r="FA739" s="193"/>
      <c r="FB739" s="24">
        <v>44297</v>
      </c>
      <c r="FC739" s="24">
        <f ca="1">IF(BK739&gt;0,IF(DC739&gt;0,WORKDAY(DB739,20),IF(CT739&gt;0,WORKDAY(CS739,30),IF(CO739&gt;0,WORKDAY(CN739,40),FB739))),"-")</f>
        <v>44297</v>
      </c>
      <c r="FD739" s="5"/>
      <c r="FE739" s="5"/>
      <c r="FF739" s="24" t="str">
        <f>IF(FE739&gt;0,WORKDAY(FB739,10),"-")</f>
        <v>-</v>
      </c>
      <c r="FG739" s="24" t="str">
        <f>IF(FE739&gt;0,WORKDAY(FC739,10),"-")</f>
        <v>-</v>
      </c>
      <c r="FH739" s="5"/>
      <c r="FI739" s="5"/>
      <c r="FJ739" s="34"/>
      <c r="FK739" s="24"/>
      <c r="FL739" s="24">
        <f>FK739</f>
        <v>0</v>
      </c>
      <c r="FM739" s="5"/>
      <c r="FN739" s="5"/>
      <c r="FO739" s="24" t="str">
        <f>IF(FN739&gt;0,WORKDAY(FK739,10),"-")</f>
        <v>-</v>
      </c>
      <c r="FP739" s="24" t="str">
        <f>IF(FN739&gt;0,WORKDAY(FL739,10),"-")</f>
        <v>-</v>
      </c>
      <c r="FQ739" s="5"/>
      <c r="FR739" s="5"/>
      <c r="FS739" s="54"/>
      <c r="FT739" s="24"/>
      <c r="FU739" s="24">
        <f>FT739</f>
        <v>0</v>
      </c>
      <c r="FV739" s="5"/>
      <c r="FW739" s="5"/>
      <c r="FX739" s="24" t="str">
        <f>IF(FW739&gt;0,WORKDAY(FT739,10),"-")</f>
        <v>-</v>
      </c>
      <c r="FY739" s="24" t="str">
        <f>IF(FW739&gt;0,WORKDAY(FU739,10),"-")</f>
        <v>-</v>
      </c>
      <c r="FZ739" s="5"/>
      <c r="GA739" s="5"/>
      <c r="GB739" s="54"/>
      <c r="GC739" s="54"/>
      <c r="GD739" s="54"/>
      <c r="GE739" s="54"/>
      <c r="GF739" s="54"/>
      <c r="GG739" s="54"/>
      <c r="GH739" s="54"/>
      <c r="GI739" s="54"/>
      <c r="GJ739" s="54"/>
      <c r="GK739" s="54"/>
      <c r="GL739" s="54"/>
      <c r="GM739" s="54"/>
      <c r="GN739" s="54"/>
      <c r="GO739" s="54"/>
      <c r="GP739" s="54"/>
      <c r="GQ739" s="54"/>
      <c r="GR739" s="54"/>
      <c r="GS739" s="54"/>
      <c r="GT739" s="54"/>
      <c r="GU739" s="54"/>
      <c r="GV739" s="54"/>
      <c r="GW739" s="54"/>
      <c r="GX739" s="54"/>
      <c r="GY739" s="54"/>
      <c r="GZ739" s="193"/>
      <c r="HA739" s="54"/>
      <c r="HB739" s="54"/>
      <c r="HC739" s="54"/>
      <c r="HD739" s="34">
        <f t="shared" ca="1" si="789"/>
        <v>1</v>
      </c>
      <c r="HE739" s="25">
        <f t="shared" si="791"/>
        <v>0</v>
      </c>
      <c r="HF739" s="25">
        <f t="shared" ca="1" si="792"/>
        <v>1.5197568389057751E-3</v>
      </c>
      <c r="HG739" s="25"/>
      <c r="HH739" s="25"/>
      <c r="HI739" s="25">
        <f t="shared" si="793"/>
        <v>0</v>
      </c>
      <c r="HJ739" s="25">
        <f t="shared" ca="1" si="794"/>
        <v>6.8493150684931503E-3</v>
      </c>
      <c r="HK739" s="5"/>
      <c r="HL739" s="24" t="str">
        <f t="shared" ca="1" si="790"/>
        <v>-</v>
      </c>
      <c r="HM739" s="107" t="s">
        <v>667</v>
      </c>
      <c r="HN739" s="85"/>
      <c r="HO739" s="204" t="str">
        <f t="shared" si="841"/>
        <v>не выгружено A1</v>
      </c>
      <c r="HP739" s="204" t="str">
        <f t="shared" si="842"/>
        <v>не выгружено 00</v>
      </c>
      <c r="HQ739" s="182" t="str">
        <f t="shared" si="843"/>
        <v>не выгружено A1</v>
      </c>
      <c r="HR739" s="182" t="str">
        <f t="shared" si="844"/>
        <v>не выгружено A1</v>
      </c>
      <c r="HS739" s="182" t="b">
        <f t="shared" si="845"/>
        <v>0</v>
      </c>
      <c r="HT739" s="182" t="str">
        <f t="shared" si="846"/>
        <v>не выгружено A1</v>
      </c>
      <c r="HU739" s="182" t="str">
        <f t="shared" si="847"/>
        <v>не выгружено A1</v>
      </c>
      <c r="HV739" s="191" t="str">
        <f t="shared" si="848"/>
        <v>не выгружено A1</v>
      </c>
      <c r="HW739" s="184" t="str">
        <f t="shared" si="849"/>
        <v>не выгружено A1</v>
      </c>
      <c r="HX739" s="191" t="str">
        <f t="shared" si="850"/>
        <v>не выгружено A1</v>
      </c>
      <c r="HY739" s="183"/>
      <c r="HZ739" s="182" t="str">
        <f t="shared" si="851"/>
        <v>не выгружено</v>
      </c>
      <c r="IA739" s="182" t="str">
        <f t="shared" si="852"/>
        <v>A1</v>
      </c>
      <c r="IB739" s="182" t="str">
        <f t="shared" si="853"/>
        <v>не выгружено</v>
      </c>
      <c r="IC739" s="182" t="str">
        <f t="shared" si="854"/>
        <v>A1</v>
      </c>
      <c r="ID739" s="182" t="str">
        <f t="shared" si="855"/>
        <v>A1</v>
      </c>
      <c r="IE739" s="185" t="str">
        <f t="shared" si="856"/>
        <v>выгрузить A1</v>
      </c>
      <c r="IF739" s="135" t="s">
        <v>705</v>
      </c>
      <c r="IG739" s="181">
        <v>1</v>
      </c>
      <c r="IH739" s="85"/>
      <c r="II739" s="85"/>
      <c r="IJ739" s="85"/>
      <c r="IK739" s="85"/>
      <c r="IL739" s="85"/>
      <c r="IM739" s="85"/>
      <c r="IN739" s="85"/>
      <c r="IO739" s="85"/>
      <c r="IP739" s="85"/>
      <c r="IQ739" s="85"/>
      <c r="IR739" s="85"/>
      <c r="IS739" s="85"/>
      <c r="IT739" s="85"/>
      <c r="IU739" s="85"/>
      <c r="IV739" s="85"/>
      <c r="IW739" s="85"/>
      <c r="IX739" s="85"/>
      <c r="IY739" s="85"/>
      <c r="IZ739" s="85"/>
      <c r="JA739" s="85"/>
      <c r="JB739" s="85"/>
      <c r="JC739" s="85"/>
      <c r="JD739" s="85"/>
      <c r="JE739" s="85"/>
      <c r="JF739" s="85"/>
      <c r="JG739" s="85"/>
      <c r="JH739" s="85"/>
      <c r="JI739" s="85"/>
      <c r="JJ739" s="85"/>
      <c r="JK739" s="85"/>
      <c r="JL739" s="85"/>
      <c r="JM739" s="85"/>
      <c r="JN739" s="85"/>
      <c r="JO739" s="85"/>
      <c r="JP739" s="85"/>
      <c r="JQ739" s="85"/>
      <c r="JR739" s="85"/>
      <c r="JS739" s="85"/>
      <c r="JT739" s="85"/>
      <c r="JU739" s="85"/>
      <c r="JV739" s="85"/>
      <c r="JW739" s="85"/>
      <c r="JX739" s="85"/>
      <c r="JY739" s="85"/>
      <c r="JZ739" s="85"/>
      <c r="KA739" s="85"/>
      <c r="KB739" s="85"/>
      <c r="KC739" s="85"/>
    </row>
    <row r="740" spans="1:289" s="57" customFormat="1" ht="28.5" hidden="1" customHeight="1">
      <c r="A740" s="6"/>
      <c r="B740" s="19" t="s">
        <v>156</v>
      </c>
      <c r="C740" s="19" t="s">
        <v>157</v>
      </c>
      <c r="D740" s="5"/>
      <c r="E740" s="5"/>
      <c r="F740" s="5"/>
      <c r="G740" s="5"/>
      <c r="H740" s="5" t="s">
        <v>727</v>
      </c>
      <c r="I740" s="5" t="s">
        <v>736</v>
      </c>
      <c r="J740" s="5"/>
      <c r="K740" s="5"/>
      <c r="L740" s="5"/>
      <c r="M740" s="5"/>
      <c r="N740" s="5"/>
      <c r="O740" s="5"/>
      <c r="P740" s="5"/>
      <c r="Q740" s="5"/>
      <c r="R740" s="5" t="s">
        <v>208</v>
      </c>
      <c r="S740" s="5" t="s">
        <v>366</v>
      </c>
      <c r="T740" s="5" t="s">
        <v>367</v>
      </c>
      <c r="U740" s="5" t="s">
        <v>158</v>
      </c>
      <c r="V740" s="5"/>
      <c r="W740" s="19"/>
      <c r="X740" s="19"/>
      <c r="Y740" s="19"/>
      <c r="Z740" s="19"/>
      <c r="AA740" s="19"/>
      <c r="AB740" s="19"/>
      <c r="AC740" s="19"/>
      <c r="AD740" s="5"/>
      <c r="AE740" s="19">
        <v>4</v>
      </c>
      <c r="AF740" s="19">
        <v>0</v>
      </c>
      <c r="AG740" s="19" t="s">
        <v>165</v>
      </c>
      <c r="AH740" s="19" t="s">
        <v>156</v>
      </c>
      <c r="AI740" s="19" t="s">
        <v>188</v>
      </c>
      <c r="AJ740" s="5"/>
      <c r="AK740" s="5"/>
      <c r="AL740" s="5" t="s">
        <v>125</v>
      </c>
      <c r="AM740" s="5"/>
      <c r="AN740" s="5" t="s">
        <v>186</v>
      </c>
      <c r="AO740" s="5" t="str">
        <f>CONCATENATE("0055-",B740,"-",C740,"-","4",".",AE740,".",AF740,".",AG740,".",AH740,"-",AL740,".",AN740,"-",AI740)</f>
        <v>0055-CPC-GA1-4.4.0.00.CPC-ATH4.LB-0001</v>
      </c>
      <c r="AP740" s="5" t="str">
        <f>CONCATENATE("0055-",B740,"-",C740,"-","4",".",AE740,".",AF740,".",AG740,".",AH740,"-",AL740,"-",AN740,"-",AI740,"_",BD740,"_",U740)</f>
        <v>0055-CPC-GA1-4.4.0.00.CPC-ATH4-LB-0001_-_ER</v>
      </c>
      <c r="AQ740" s="13" t="s">
        <v>143</v>
      </c>
      <c r="AR740" s="13" t="s">
        <v>342</v>
      </c>
      <c r="AS740" s="13"/>
      <c r="AT740" s="13"/>
      <c r="AU740" s="13"/>
      <c r="AV740" s="13"/>
      <c r="AW740" s="13" t="s">
        <v>381</v>
      </c>
      <c r="AX740" s="13" t="s">
        <v>342</v>
      </c>
      <c r="AY740" s="5"/>
      <c r="AZ740" s="5" t="s">
        <v>490</v>
      </c>
      <c r="BA740" s="5" t="s">
        <v>489</v>
      </c>
      <c r="BB740" s="5" t="str">
        <f>IF(FW740&gt;0,"02",IF(FN740&gt;0,"01",IF(FE740&gt;0,"00",IF(EM740&gt;0,"G1",IF(ED740&gt;0,"F1",IF(DU740&gt;0,"E1",IF(DL740&gt;0,"D1",IF(DC740&gt;0,"C1",IF(CT740&gt;0,"B1",IF(BM740&gt;0,"A1","-"))))))))))</f>
        <v>-</v>
      </c>
      <c r="BC740" s="167" t="str">
        <f t="shared" si="858"/>
        <v>-</v>
      </c>
      <c r="BD740" s="5" t="str">
        <f>BB740</f>
        <v>-</v>
      </c>
      <c r="BE740" s="5"/>
      <c r="BF740" s="5"/>
      <c r="BG740" s="12"/>
      <c r="BH740" s="5"/>
      <c r="BI740" s="5"/>
      <c r="BJ740" s="54">
        <f>FB740-(28+15)</f>
        <v>44254</v>
      </c>
      <c r="BK740" s="54">
        <f ca="1">IF(BM740&gt;0,BL740,IF(BJ740&lt;TODAY(),WORKDAY(TODAY(),10),BJ740))</f>
        <v>44294</v>
      </c>
      <c r="BL740" s="54"/>
      <c r="BM740" s="5"/>
      <c r="BN740" s="167"/>
      <c r="BO740" s="167"/>
      <c r="BP740" s="167"/>
      <c r="BQ740" s="167"/>
      <c r="BR740" s="157"/>
      <c r="BS740" s="157"/>
      <c r="BT740" s="157"/>
      <c r="BU740" s="157"/>
      <c r="BV740" s="157"/>
      <c r="BW740" s="147"/>
      <c r="BX740" s="147"/>
      <c r="BY740" s="147"/>
      <c r="BZ740" s="147"/>
      <c r="CA740" s="147"/>
      <c r="CB740" s="125"/>
      <c r="CC740" s="125"/>
      <c r="CD740" s="125"/>
      <c r="CE740" s="125"/>
      <c r="CF740" s="125"/>
      <c r="CG740" s="125"/>
      <c r="CH740" s="125"/>
      <c r="CI740" s="125"/>
      <c r="CJ740" s="125"/>
      <c r="CK740" s="125"/>
      <c r="CL740" s="24">
        <f>WORKDAY(BJ740,20)</f>
        <v>44281</v>
      </c>
      <c r="CM740" s="24" t="str">
        <f>IF(BM740&gt;0,WORKDAY(BK740,10),"-")</f>
        <v>-</v>
      </c>
      <c r="CN740" s="54"/>
      <c r="CO740" s="117"/>
      <c r="CP740" s="34">
        <v>1</v>
      </c>
      <c r="CQ740" s="24">
        <f>WORKDAY(CL740,10)</f>
        <v>44295</v>
      </c>
      <c r="CR740" s="24" t="str">
        <f>IF(CO740&gt;0,WORKDAY(CM740,10),"-")</f>
        <v>-</v>
      </c>
      <c r="CS740" s="54"/>
      <c r="CT740" s="5"/>
      <c r="CU740" s="24" t="str">
        <f>IF(CT740&gt;0,WORKDAY(CQ740,10),"-")</f>
        <v>-</v>
      </c>
      <c r="CV740" s="24" t="str">
        <f>IF(CT740&gt;0,WORKDAY(CR740,10),"-")</f>
        <v>-</v>
      </c>
      <c r="CW740" s="54"/>
      <c r="CX740" s="5"/>
      <c r="CY740" s="34"/>
      <c r="CZ740" s="24" t="str">
        <f>IF(CX740&gt;0,WORKDAY(CU740,10),"-")</f>
        <v>-</v>
      </c>
      <c r="DA740" s="24" t="str">
        <f>IF(CX740&gt;0,WORKDAY(CV740,10),"-")</f>
        <v>-</v>
      </c>
      <c r="DB740" s="24"/>
      <c r="DC740" s="5"/>
      <c r="DD740" s="24" t="str">
        <f>IF(DC740&gt;0,WORKDAY(CZ740,10),"-")</f>
        <v>-</v>
      </c>
      <c r="DE740" s="24" t="str">
        <f>IF(DC740&gt;0,WORKDAY(DA740,10),"-")</f>
        <v>-</v>
      </c>
      <c r="DF740" s="5"/>
      <c r="DG740" s="5"/>
      <c r="DH740" s="54"/>
      <c r="DI740" s="24" t="str">
        <f>IF(DG740&gt;0,WORKDAY(DD740,10),"-")</f>
        <v>-</v>
      </c>
      <c r="DJ740" s="24" t="str">
        <f>IF(DG740&gt;0,WORKDAY(DE740,10),"-")</f>
        <v>-</v>
      </c>
      <c r="DK740" s="5"/>
      <c r="DL740" s="5"/>
      <c r="DM740" s="24" t="str">
        <f>IF(DL740&gt;0,WORKDAY(DI740,10),"-")</f>
        <v>-</v>
      </c>
      <c r="DN740" s="24" t="str">
        <f>IF(DL740&gt;0,WORKDAY(DJ740,10),"-")</f>
        <v>-</v>
      </c>
      <c r="DO740" s="5"/>
      <c r="DP740" s="5"/>
      <c r="DQ740" s="54"/>
      <c r="DR740" s="24" t="str">
        <f>IF(DP740&gt;0,WORKDAY(DM740,10),"-")</f>
        <v>-</v>
      </c>
      <c r="DS740" s="24" t="str">
        <f>IF(DP740&gt;0,WORKDAY(DN740,10),"-")</f>
        <v>-</v>
      </c>
      <c r="DT740" s="5"/>
      <c r="DU740" s="5"/>
      <c r="DV740" s="24" t="str">
        <f>IF(DU740&gt;0,WORKDAY(DR740,10),"-")</f>
        <v>-</v>
      </c>
      <c r="DW740" s="24" t="str">
        <f>IF(DU740&gt;0,WORKDAY(DS740,10),"-")</f>
        <v>-</v>
      </c>
      <c r="DX740" s="5"/>
      <c r="DY740" s="5"/>
      <c r="DZ740" s="54"/>
      <c r="EA740" s="24" t="str">
        <f>IF(DY740&gt;0,WORKDAY(DV740,10),"-")</f>
        <v>-</v>
      </c>
      <c r="EB740" s="24" t="str">
        <f>IF(DY740&gt;0,WORKDAY(DW740,10),"-")</f>
        <v>-</v>
      </c>
      <c r="EC740" s="5"/>
      <c r="ED740" s="5"/>
      <c r="EE740" s="24" t="str">
        <f>IF(ED740&gt;0,WORKDAY(EA740,10),"-")</f>
        <v>-</v>
      </c>
      <c r="EF740" s="24" t="str">
        <f>IF(ED740&gt;0,WORKDAY(EB740,10),"-")</f>
        <v>-</v>
      </c>
      <c r="EG740" s="5"/>
      <c r="EH740" s="5"/>
      <c r="EI740" s="54"/>
      <c r="EJ740" s="24" t="str">
        <f>IF(EH740&gt;0,WORKDAY(EE740,10),"-")</f>
        <v>-</v>
      </c>
      <c r="EK740" s="24" t="str">
        <f>IF(EH740&gt;0,WORKDAY(EF740,10),"-")</f>
        <v>-</v>
      </c>
      <c r="EL740" s="5"/>
      <c r="EM740" s="5"/>
      <c r="EN740" s="24" t="str">
        <f>IF(EM740&gt;0,WORKDAY(EJ740,10),"-")</f>
        <v>-</v>
      </c>
      <c r="EO740" s="24" t="str">
        <f>IF(EM740&gt;0,WORKDAY(EK740,10),"-")</f>
        <v>-</v>
      </c>
      <c r="EP740" s="5"/>
      <c r="EQ740" s="5"/>
      <c r="ER740" s="54"/>
      <c r="ES740" s="54"/>
      <c r="ET740" s="54"/>
      <c r="EU740" s="54"/>
      <c r="EV740" s="54"/>
      <c r="EW740" s="24"/>
      <c r="EX740" s="24"/>
      <c r="EY740" s="167"/>
      <c r="EZ740" s="167"/>
      <c r="FA740" s="193"/>
      <c r="FB740" s="24">
        <v>44297</v>
      </c>
      <c r="FC740" s="24">
        <f ca="1">IF(BK740&gt;0,IF(DC740&gt;0,WORKDAY(DB740,20),IF(CT740&gt;0,WORKDAY(CS740,30),IF(CO740&gt;0,WORKDAY(CN740,40),FB740))),"-")</f>
        <v>44297</v>
      </c>
      <c r="FD740" s="214"/>
      <c r="FE740" s="167"/>
      <c r="FF740" s="24" t="str">
        <f>IF(FE740&gt;0,WORKDAY(FB740,10),"-")</f>
        <v>-</v>
      </c>
      <c r="FG740" s="24" t="str">
        <f>IF(FE740&gt;0,WORKDAY(FC740,10),"-")</f>
        <v>-</v>
      </c>
      <c r="FH740" s="5"/>
      <c r="FI740" s="5"/>
      <c r="FJ740" s="34"/>
      <c r="FK740" s="24"/>
      <c r="FL740" s="24">
        <f>FK740</f>
        <v>0</v>
      </c>
      <c r="FM740" s="5"/>
      <c r="FN740" s="5"/>
      <c r="FO740" s="24" t="str">
        <f>IF(FN740&gt;0,WORKDAY(FK740,10),"-")</f>
        <v>-</v>
      </c>
      <c r="FP740" s="24" t="str">
        <f>IF(FN740&gt;0,WORKDAY(FL740,10),"-")</f>
        <v>-</v>
      </c>
      <c r="FQ740" s="5"/>
      <c r="FR740" s="5"/>
      <c r="FS740" s="54"/>
      <c r="FT740" s="24"/>
      <c r="FU740" s="24">
        <f>FT740</f>
        <v>0</v>
      </c>
      <c r="FV740" s="5"/>
      <c r="FW740" s="5"/>
      <c r="FX740" s="24" t="str">
        <f>IF(FW740&gt;0,WORKDAY(FT740,10),"-")</f>
        <v>-</v>
      </c>
      <c r="FY740" s="24" t="str">
        <f>IF(FW740&gt;0,WORKDAY(FU740,10),"-")</f>
        <v>-</v>
      </c>
      <c r="FZ740" s="5"/>
      <c r="GA740" s="5"/>
      <c r="GB740" s="54"/>
      <c r="GC740" s="54"/>
      <c r="GD740" s="54"/>
      <c r="GE740" s="54"/>
      <c r="GF740" s="54"/>
      <c r="GG740" s="54"/>
      <c r="GH740" s="54"/>
      <c r="GI740" s="54"/>
      <c r="GJ740" s="54"/>
      <c r="GK740" s="54"/>
      <c r="GL740" s="54"/>
      <c r="GM740" s="54"/>
      <c r="GN740" s="54"/>
      <c r="GO740" s="54"/>
      <c r="GP740" s="54"/>
      <c r="GQ740" s="54"/>
      <c r="GR740" s="54"/>
      <c r="GS740" s="54"/>
      <c r="GT740" s="54"/>
      <c r="GU740" s="54"/>
      <c r="GV740" s="54"/>
      <c r="GW740" s="54"/>
      <c r="GX740" s="54"/>
      <c r="GY740" s="54"/>
      <c r="GZ740" s="193"/>
      <c r="HA740" s="54"/>
      <c r="HB740" s="54"/>
      <c r="HC740" s="54"/>
      <c r="HD740" s="34">
        <f t="shared" ca="1" si="789"/>
        <v>1</v>
      </c>
      <c r="HE740" s="25">
        <f t="shared" si="791"/>
        <v>0</v>
      </c>
      <c r="HF740" s="25">
        <f t="shared" ca="1" si="792"/>
        <v>1.5197568389057751E-3</v>
      </c>
      <c r="HG740" s="25"/>
      <c r="HH740" s="25"/>
      <c r="HI740" s="25">
        <f t="shared" si="793"/>
        <v>0</v>
      </c>
      <c r="HJ740" s="25">
        <f t="shared" ca="1" si="794"/>
        <v>6.8493150684931503E-3</v>
      </c>
      <c r="HK740" s="5"/>
      <c r="HL740" s="24" t="str">
        <f t="shared" ca="1" si="790"/>
        <v>-</v>
      </c>
      <c r="HM740" s="107" t="s">
        <v>667</v>
      </c>
      <c r="HN740" s="85"/>
      <c r="HO740" s="204" t="str">
        <f t="shared" si="841"/>
        <v>не выгружено A1</v>
      </c>
      <c r="HP740" s="204" t="str">
        <f t="shared" si="842"/>
        <v>не выгружено 00</v>
      </c>
      <c r="HQ740" s="182" t="str">
        <f t="shared" si="843"/>
        <v>не выгружено A1</v>
      </c>
      <c r="HR740" s="182" t="str">
        <f t="shared" si="844"/>
        <v>не выгружено A1</v>
      </c>
      <c r="HS740" s="182" t="b">
        <f t="shared" si="845"/>
        <v>0</v>
      </c>
      <c r="HT740" s="182" t="str">
        <f t="shared" si="846"/>
        <v>не выгружено A1</v>
      </c>
      <c r="HU740" s="182" t="str">
        <f t="shared" si="847"/>
        <v>не выгружено A1</v>
      </c>
      <c r="HV740" s="191" t="str">
        <f t="shared" si="848"/>
        <v>не выгружено A1</v>
      </c>
      <c r="HW740" s="184" t="str">
        <f t="shared" si="849"/>
        <v>не выгружено A1</v>
      </c>
      <c r="HX740" s="191" t="str">
        <f t="shared" si="850"/>
        <v>не выгружено A1</v>
      </c>
      <c r="HY740" s="183"/>
      <c r="HZ740" s="182" t="str">
        <f t="shared" si="851"/>
        <v>не выгружено</v>
      </c>
      <c r="IA740" s="182" t="str">
        <f t="shared" si="852"/>
        <v>A1</v>
      </c>
      <c r="IB740" s="182" t="str">
        <f t="shared" si="853"/>
        <v>не выгружено</v>
      </c>
      <c r="IC740" s="182" t="str">
        <f t="shared" si="854"/>
        <v>A1</v>
      </c>
      <c r="ID740" s="182" t="str">
        <f t="shared" si="855"/>
        <v>A1</v>
      </c>
      <c r="IE740" s="185" t="str">
        <f t="shared" si="856"/>
        <v>выгрузить A1</v>
      </c>
      <c r="IF740" s="135" t="s">
        <v>705</v>
      </c>
      <c r="IG740" s="181">
        <v>1</v>
      </c>
      <c r="IH740" s="85"/>
      <c r="II740" s="85"/>
      <c r="IJ740" s="85"/>
      <c r="IK740" s="85"/>
      <c r="IL740" s="85"/>
      <c r="IM740" s="85"/>
      <c r="IN740" s="85"/>
      <c r="IO740" s="85"/>
      <c r="IP740" s="85"/>
      <c r="IQ740" s="85"/>
      <c r="IR740" s="85"/>
      <c r="IS740" s="85"/>
      <c r="IT740" s="85"/>
      <c r="IU740" s="85"/>
      <c r="IV740" s="85"/>
      <c r="IW740" s="85"/>
      <c r="IX740" s="85"/>
      <c r="IY740" s="85"/>
      <c r="IZ740" s="85"/>
      <c r="JA740" s="85"/>
      <c r="JB740" s="85"/>
      <c r="JC740" s="85"/>
      <c r="JD740" s="85"/>
      <c r="JE740" s="85"/>
      <c r="JF740" s="85"/>
      <c r="JG740" s="85"/>
      <c r="JH740" s="85"/>
      <c r="JI740" s="85"/>
      <c r="JJ740" s="85"/>
      <c r="JK740" s="85"/>
      <c r="JL740" s="85"/>
      <c r="JM740" s="85"/>
      <c r="JN740" s="85"/>
      <c r="JO740" s="85"/>
      <c r="JP740" s="85"/>
      <c r="JQ740" s="85"/>
      <c r="JR740" s="85"/>
      <c r="JS740" s="85"/>
      <c r="JT740" s="85"/>
      <c r="JU740" s="85"/>
      <c r="JV740" s="85"/>
      <c r="JW740" s="85"/>
      <c r="JX740" s="85"/>
      <c r="JY740" s="85"/>
      <c r="JZ740" s="85"/>
      <c r="KA740" s="85"/>
      <c r="KB740" s="85"/>
      <c r="KC740" s="85"/>
    </row>
    <row r="741" spans="1:289" s="57" customFormat="1" ht="28.5" customHeight="1">
      <c r="A741" s="6"/>
      <c r="B741" s="19" t="s">
        <v>156</v>
      </c>
      <c r="C741" s="19" t="s">
        <v>157</v>
      </c>
      <c r="D741" s="5"/>
      <c r="E741" s="5"/>
      <c r="F741" s="5"/>
      <c r="G741" s="5"/>
      <c r="H741" s="5" t="s">
        <v>727</v>
      </c>
      <c r="I741" s="5" t="s">
        <v>736</v>
      </c>
      <c r="J741" s="5"/>
      <c r="K741" s="5"/>
      <c r="L741" s="5"/>
      <c r="M741" s="5"/>
      <c r="N741" s="5"/>
      <c r="O741" s="5"/>
      <c r="P741" s="5"/>
      <c r="Q741" s="5"/>
      <c r="R741" s="5" t="s">
        <v>204</v>
      </c>
      <c r="S741" s="5" t="s">
        <v>369</v>
      </c>
      <c r="T741" s="5" t="s">
        <v>371</v>
      </c>
      <c r="U741" s="5" t="s">
        <v>158</v>
      </c>
      <c r="V741" s="5"/>
      <c r="W741" s="19"/>
      <c r="X741" s="19"/>
      <c r="Y741" s="19"/>
      <c r="Z741" s="19"/>
      <c r="AA741" s="19"/>
      <c r="AB741" s="19"/>
      <c r="AC741" s="19"/>
      <c r="AD741" s="5"/>
      <c r="AE741" s="19">
        <v>4</v>
      </c>
      <c r="AF741" s="19">
        <v>0</v>
      </c>
      <c r="AG741" s="19" t="s">
        <v>165</v>
      </c>
      <c r="AH741" s="19" t="s">
        <v>156</v>
      </c>
      <c r="AI741" s="19" t="s">
        <v>188</v>
      </c>
      <c r="AJ741" s="5"/>
      <c r="AK741" s="5"/>
      <c r="AL741" s="5" t="s">
        <v>122</v>
      </c>
      <c r="AM741" s="5"/>
      <c r="AN741" s="5" t="s">
        <v>171</v>
      </c>
      <c r="AO741" s="167" t="str">
        <f>CONCATENATE("0055-",B741,"-",C741,"-","4",".",AE741,".",AF741,".",AG741,".",AH741,"-",AL741,".",AN741,"-",AI741)</f>
        <v>0055-CPC-GA1-4.4.0.00.CPC-PS.S9-0001</v>
      </c>
      <c r="AP741" s="5" t="str">
        <f>CONCATENATE("0055-",B741,"-",C741,"-","4",".",AE741,".",AF741,".",AG741,".",AH741,"-",AL741,"-",AN741,"-",AI741,"_",BD741,"_",U741)</f>
        <v>0055-CPC-GA1-4.4.0.00.CPC-PS-S9-0001_A1_ER</v>
      </c>
      <c r="AQ741" s="13" t="s">
        <v>497</v>
      </c>
      <c r="AR741" s="13" t="s">
        <v>544</v>
      </c>
      <c r="AS741" s="13"/>
      <c r="AT741" s="13"/>
      <c r="AU741" s="13"/>
      <c r="AV741" s="13"/>
      <c r="AW741" s="13" t="s">
        <v>497</v>
      </c>
      <c r="AX741" s="13" t="s">
        <v>498</v>
      </c>
      <c r="AY741" s="5"/>
      <c r="AZ741" s="5" t="s">
        <v>490</v>
      </c>
      <c r="BA741" s="5" t="s">
        <v>489</v>
      </c>
      <c r="BB741" s="5" t="str">
        <f>IF(FW741&gt;0,"02",IF(FN741&gt;0,"01",IF(FE741&gt;0,"00",IF(EM741&gt;0,"G1",IF(ED741&gt;0,"F1",IF(DU741&gt;0,"E1",IF(DL741&gt;0,"D1",IF(DC741&gt;0,"C1",IF(CT741&gt;0,"B1",IF(BM741&gt;0,"A1","-"))))))))))</f>
        <v>A1</v>
      </c>
      <c r="BC741" s="167" t="str">
        <f t="shared" si="858"/>
        <v>IFR</v>
      </c>
      <c r="BD741" s="5" t="s">
        <v>234</v>
      </c>
      <c r="BE741" s="5"/>
      <c r="BF741" s="5"/>
      <c r="BG741" s="12"/>
      <c r="BH741" s="5"/>
      <c r="BI741" s="5"/>
      <c r="BJ741" s="54">
        <f>FB741-(28+15)</f>
        <v>44251</v>
      </c>
      <c r="BK741" s="54">
        <f ca="1">IF(BM741&gt;0,BL741,IF(BJ741&lt;TODAY(),WORKDAY(TODAY(),10),BJ741))</f>
        <v>44280</v>
      </c>
      <c r="BL741" s="193">
        <v>44280</v>
      </c>
      <c r="BM741" s="167" t="s">
        <v>800</v>
      </c>
      <c r="BN741" s="167"/>
      <c r="BO741" s="167"/>
      <c r="BP741" s="167"/>
      <c r="BQ741" s="167"/>
      <c r="BR741" s="157"/>
      <c r="BS741" s="157"/>
      <c r="BT741" s="157"/>
      <c r="BU741" s="157"/>
      <c r="BV741" s="157"/>
      <c r="BW741" s="147"/>
      <c r="BX741" s="147"/>
      <c r="BY741" s="147"/>
      <c r="BZ741" s="147"/>
      <c r="CA741" s="147"/>
      <c r="CB741" s="125"/>
      <c r="CC741" s="125"/>
      <c r="CD741" s="125"/>
      <c r="CE741" s="125"/>
      <c r="CF741" s="125"/>
      <c r="CG741" s="125"/>
      <c r="CH741" s="125"/>
      <c r="CI741" s="125"/>
      <c r="CJ741" s="125"/>
      <c r="CK741" s="125"/>
      <c r="CL741" s="24">
        <f>WORKDAY(BJ741,20)</f>
        <v>44279</v>
      </c>
      <c r="CM741" s="24">
        <f ca="1">IF(BM741&gt;0,WORKDAY(BK741,10),"-")</f>
        <v>44294</v>
      </c>
      <c r="CN741" s="54"/>
      <c r="CO741" s="117"/>
      <c r="CP741" s="34"/>
      <c r="CQ741" s="24">
        <f>WORKDAY(CL741,10)</f>
        <v>44293</v>
      </c>
      <c r="CR741" s="24" t="str">
        <f>IF(CO741&gt;0,WORKDAY(CM741,10),"-")</f>
        <v>-</v>
      </c>
      <c r="CS741" s="54"/>
      <c r="CT741" s="5"/>
      <c r="CU741" s="24" t="str">
        <f>IF(CT741&gt;0,WORKDAY(CQ741,10),"-")</f>
        <v>-</v>
      </c>
      <c r="CV741" s="24" t="str">
        <f>IF(CT741&gt;0,WORKDAY(CR741,10),"-")</f>
        <v>-</v>
      </c>
      <c r="CW741" s="54"/>
      <c r="CX741" s="5"/>
      <c r="CY741" s="34"/>
      <c r="CZ741" s="24" t="str">
        <f>IF(CX741&gt;0,WORKDAY(CU741,10),"-")</f>
        <v>-</v>
      </c>
      <c r="DA741" s="24" t="str">
        <f>IF(CX741&gt;0,WORKDAY(CV741,10),"-")</f>
        <v>-</v>
      </c>
      <c r="DB741" s="24"/>
      <c r="DC741" s="5"/>
      <c r="DD741" s="24" t="str">
        <f>IF(DC741&gt;0,WORKDAY(CZ741,10),"-")</f>
        <v>-</v>
      </c>
      <c r="DE741" s="24" t="str">
        <f>IF(DC741&gt;0,WORKDAY(DA741,10),"-")</f>
        <v>-</v>
      </c>
      <c r="DF741" s="5"/>
      <c r="DG741" s="5"/>
      <c r="DH741" s="34"/>
      <c r="DI741" s="24" t="str">
        <f>IF(DG741&gt;0,WORKDAY(DD741,10),"-")</f>
        <v>-</v>
      </c>
      <c r="DJ741" s="24" t="str">
        <f>IF(DG741&gt;0,WORKDAY(DE741,10),"-")</f>
        <v>-</v>
      </c>
      <c r="DK741" s="5"/>
      <c r="DL741" s="5"/>
      <c r="DM741" s="24" t="str">
        <f>IF(DL741&gt;0,WORKDAY(DI741,10),"-")</f>
        <v>-</v>
      </c>
      <c r="DN741" s="24" t="str">
        <f>IF(DL741&gt;0,WORKDAY(DJ741,10),"-")</f>
        <v>-</v>
      </c>
      <c r="DO741" s="5"/>
      <c r="DP741" s="5"/>
      <c r="DQ741" s="54"/>
      <c r="DR741" s="24" t="str">
        <f>IF(DP741&gt;0,WORKDAY(DM741,10),"-")</f>
        <v>-</v>
      </c>
      <c r="DS741" s="24" t="str">
        <f>IF(DP741&gt;0,WORKDAY(DN741,10),"-")</f>
        <v>-</v>
      </c>
      <c r="DT741" s="5"/>
      <c r="DU741" s="5"/>
      <c r="DV741" s="24" t="str">
        <f>IF(DU741&gt;0,WORKDAY(DR741,10),"-")</f>
        <v>-</v>
      </c>
      <c r="DW741" s="24" t="str">
        <f>IF(DU741&gt;0,WORKDAY(DS741,10),"-")</f>
        <v>-</v>
      </c>
      <c r="DX741" s="5"/>
      <c r="DY741" s="5"/>
      <c r="DZ741" s="54"/>
      <c r="EA741" s="24" t="str">
        <f>IF(DY741&gt;0,WORKDAY(DV741,10),"-")</f>
        <v>-</v>
      </c>
      <c r="EB741" s="24" t="str">
        <f>IF(DY741&gt;0,WORKDAY(DW741,10),"-")</f>
        <v>-</v>
      </c>
      <c r="EC741" s="5"/>
      <c r="ED741" s="5"/>
      <c r="EE741" s="24" t="str">
        <f>IF(ED741&gt;0,WORKDAY(EA741,10),"-")</f>
        <v>-</v>
      </c>
      <c r="EF741" s="24" t="str">
        <f>IF(ED741&gt;0,WORKDAY(EB741,10),"-")</f>
        <v>-</v>
      </c>
      <c r="EG741" s="5"/>
      <c r="EH741" s="5"/>
      <c r="EI741" s="54"/>
      <c r="EJ741" s="24" t="str">
        <f>IF(EH741&gt;0,WORKDAY(EE741,10),"-")</f>
        <v>-</v>
      </c>
      <c r="EK741" s="24" t="str">
        <f>IF(EH741&gt;0,WORKDAY(EF741,10),"-")</f>
        <v>-</v>
      </c>
      <c r="EL741" s="5"/>
      <c r="EM741" s="5"/>
      <c r="EN741" s="24" t="str">
        <f>IF(EM741&gt;0,WORKDAY(EJ741,10),"-")</f>
        <v>-</v>
      </c>
      <c r="EO741" s="24" t="str">
        <f>IF(EM741&gt;0,WORKDAY(EK741,10),"-")</f>
        <v>-</v>
      </c>
      <c r="EP741" s="5"/>
      <c r="EQ741" s="5"/>
      <c r="ER741" s="54"/>
      <c r="ES741" s="54"/>
      <c r="ET741" s="54"/>
      <c r="EU741" s="54"/>
      <c r="EV741" s="54"/>
      <c r="EW741" s="24"/>
      <c r="EX741" s="24"/>
      <c r="EY741" s="167"/>
      <c r="EZ741" s="167"/>
      <c r="FA741" s="193"/>
      <c r="FB741" s="24">
        <v>44294</v>
      </c>
      <c r="FC741" s="24">
        <f ca="1">IF(BK741&gt;0,IF(DC741&gt;0,WORKDAY(DB741,20),IF(CT741&gt;0,WORKDAY(CS741,30),IF(CO741&gt;0,WORKDAY(CN741,40),FB741))),"-")</f>
        <v>44294</v>
      </c>
      <c r="FD741" s="5"/>
      <c r="FE741" s="5"/>
      <c r="FF741" s="24" t="str">
        <f>IF(FE741&gt;0,WORKDAY(FB741,10),"-")</f>
        <v>-</v>
      </c>
      <c r="FG741" s="24" t="str">
        <f>IF(FE741&gt;0,WORKDAY(FC741,10),"-")</f>
        <v>-</v>
      </c>
      <c r="FH741" s="5"/>
      <c r="FI741" s="5"/>
      <c r="FJ741" s="34"/>
      <c r="FK741" s="24"/>
      <c r="FL741" s="24">
        <f>FK741</f>
        <v>0</v>
      </c>
      <c r="FM741" s="5"/>
      <c r="FN741" s="5"/>
      <c r="FO741" s="24" t="str">
        <f>IF(FN741&gt;0,WORKDAY(FK741,10),"-")</f>
        <v>-</v>
      </c>
      <c r="FP741" s="24" t="str">
        <f>IF(FN741&gt;0,WORKDAY(FL741,10),"-")</f>
        <v>-</v>
      </c>
      <c r="FQ741" s="5"/>
      <c r="FR741" s="5"/>
      <c r="FS741" s="54"/>
      <c r="FT741" s="24"/>
      <c r="FU741" s="24">
        <f>FT741</f>
        <v>0</v>
      </c>
      <c r="FV741" s="5"/>
      <c r="FW741" s="5"/>
      <c r="FX741" s="24" t="str">
        <f>IF(FW741&gt;0,WORKDAY(FT741,10),"-")</f>
        <v>-</v>
      </c>
      <c r="FY741" s="24" t="str">
        <f>IF(FW741&gt;0,WORKDAY(FU741,10),"-")</f>
        <v>-</v>
      </c>
      <c r="FZ741" s="5"/>
      <c r="GA741" s="5"/>
      <c r="GB741" s="54"/>
      <c r="GC741" s="54"/>
      <c r="GD741" s="54"/>
      <c r="GE741" s="54"/>
      <c r="GF741" s="54"/>
      <c r="GG741" s="54"/>
      <c r="GH741" s="54"/>
      <c r="GI741" s="54"/>
      <c r="GJ741" s="54"/>
      <c r="GK741" s="54"/>
      <c r="GL741" s="54"/>
      <c r="GM741" s="54"/>
      <c r="GN741" s="54"/>
      <c r="GO741" s="54"/>
      <c r="GP741" s="54"/>
      <c r="GQ741" s="54"/>
      <c r="GR741" s="54"/>
      <c r="GS741" s="54"/>
      <c r="GT741" s="54"/>
      <c r="GU741" s="54"/>
      <c r="GV741" s="54"/>
      <c r="GW741" s="54"/>
      <c r="GX741" s="54"/>
      <c r="GY741" s="54"/>
      <c r="GZ741" s="193"/>
      <c r="HA741" s="54"/>
      <c r="HB741" s="54"/>
      <c r="HC741" s="54"/>
      <c r="HD741" s="34">
        <f t="shared" ca="1" si="789"/>
        <v>1</v>
      </c>
      <c r="HE741" s="25">
        <f t="shared" ca="1" si="791"/>
        <v>6.8389057750759875E-4</v>
      </c>
      <c r="HF741" s="25">
        <f t="shared" ca="1" si="792"/>
        <v>1.5197568389057751E-3</v>
      </c>
      <c r="HG741" s="25"/>
      <c r="HH741" s="25"/>
      <c r="HI741" s="25">
        <f t="shared" ca="1" si="793"/>
        <v>3.0821917808219177E-3</v>
      </c>
      <c r="HJ741" s="25">
        <f t="shared" ca="1" si="794"/>
        <v>6.8493150684931503E-3</v>
      </c>
      <c r="HK741" s="5"/>
      <c r="HL741" s="24">
        <f t="shared" ca="1" si="790"/>
        <v>44280</v>
      </c>
      <c r="HM741" s="107" t="s">
        <v>665</v>
      </c>
      <c r="HN741" s="85"/>
      <c r="HO741" s="204" t="str">
        <f t="shared" si="841"/>
        <v>ожидание A1</v>
      </c>
      <c r="HP741" s="204" t="str">
        <f t="shared" si="842"/>
        <v>не выгружено 00</v>
      </c>
      <c r="HQ741" s="182" t="str">
        <f t="shared" si="843"/>
        <v>выгружено A1</v>
      </c>
      <c r="HR741" s="182" t="str">
        <f t="shared" si="844"/>
        <v>ожидание A1</v>
      </c>
      <c r="HS741" s="182" t="b">
        <f t="shared" si="845"/>
        <v>0</v>
      </c>
      <c r="HT741" s="182" t="str">
        <f t="shared" si="846"/>
        <v>ожидание замечаний</v>
      </c>
      <c r="HU741" s="182" t="str">
        <f t="shared" si="847"/>
        <v>0055-P2-GA1-CPC-TRM-00678</v>
      </c>
      <c r="HV741" s="191">
        <f t="shared" si="848"/>
        <v>44280</v>
      </c>
      <c r="HW741" s="184" t="str">
        <f t="shared" si="849"/>
        <v>ожидание A1</v>
      </c>
      <c r="HX741" s="191" t="str">
        <f t="shared" si="850"/>
        <v>ожидание A1</v>
      </c>
      <c r="HY741" s="183"/>
      <c r="HZ741" s="182" t="str">
        <f t="shared" si="851"/>
        <v>выгружено</v>
      </c>
      <c r="IA741" s="182" t="str">
        <f t="shared" si="852"/>
        <v>A1</v>
      </c>
      <c r="IB741" s="182" t="str">
        <f t="shared" si="853"/>
        <v>ожидание замечаний к ревизии</v>
      </c>
      <c r="IC741" s="182" t="str">
        <f t="shared" si="854"/>
        <v>A1</v>
      </c>
      <c r="ID741" s="182" t="str">
        <f t="shared" si="855"/>
        <v>A1</v>
      </c>
      <c r="IE741" s="185" t="str">
        <f t="shared" si="856"/>
        <v>1</v>
      </c>
      <c r="IF741" s="135" t="s">
        <v>705</v>
      </c>
      <c r="IG741" s="181">
        <v>1</v>
      </c>
      <c r="IH741" s="85"/>
      <c r="II741" s="85"/>
      <c r="IJ741" s="85"/>
      <c r="IK741" s="85"/>
      <c r="IL741" s="85"/>
      <c r="IM741" s="85"/>
      <c r="IN741" s="85"/>
      <c r="IO741" s="85"/>
      <c r="IP741" s="85"/>
      <c r="IQ741" s="85"/>
      <c r="IR741" s="85"/>
      <c r="IS741" s="85"/>
      <c r="IT741" s="85"/>
      <c r="IU741" s="85"/>
      <c r="IV741" s="85"/>
      <c r="IW741" s="85"/>
      <c r="IX741" s="85"/>
      <c r="IY741" s="85"/>
      <c r="IZ741" s="85"/>
      <c r="JA741" s="85"/>
      <c r="JB741" s="85"/>
      <c r="JC741" s="85"/>
      <c r="JD741" s="85"/>
      <c r="JE741" s="85"/>
      <c r="JF741" s="85"/>
      <c r="JG741" s="85"/>
      <c r="JH741" s="85"/>
      <c r="JI741" s="85"/>
      <c r="JJ741" s="85"/>
      <c r="JK741" s="85"/>
      <c r="JL741" s="85"/>
      <c r="JM741" s="85"/>
      <c r="JN741" s="85"/>
      <c r="JO741" s="85"/>
      <c r="JP741" s="85"/>
      <c r="JQ741" s="85"/>
      <c r="JR741" s="85"/>
      <c r="JS741" s="85"/>
      <c r="JT741" s="85"/>
      <c r="JU741" s="85"/>
      <c r="JV741" s="85"/>
      <c r="JW741" s="85"/>
      <c r="JX741" s="85"/>
      <c r="JY741" s="85"/>
      <c r="JZ741" s="85"/>
      <c r="KA741" s="85"/>
      <c r="KB741" s="85"/>
      <c r="KC741" s="85"/>
    </row>
    <row r="742" spans="1:289" s="87" customFormat="1" ht="15" hidden="1" customHeight="1">
      <c r="A742" s="17"/>
      <c r="B742" s="20"/>
      <c r="C742" s="20"/>
      <c r="D742" s="18"/>
      <c r="E742" s="18"/>
      <c r="F742" s="18"/>
      <c r="G742" s="18"/>
      <c r="H742" s="18"/>
      <c r="I742" s="18"/>
      <c r="J742" s="18"/>
      <c r="K742" s="18"/>
      <c r="L742" s="18"/>
      <c r="M742" s="18"/>
      <c r="N742" s="18"/>
      <c r="O742" s="18"/>
      <c r="P742" s="18"/>
      <c r="Q742" s="18"/>
      <c r="R742" s="18"/>
      <c r="S742" s="18"/>
      <c r="T742" s="18"/>
      <c r="U742" s="18"/>
      <c r="V742" s="18"/>
      <c r="W742" s="20"/>
      <c r="X742" s="20"/>
      <c r="Y742" s="20"/>
      <c r="Z742" s="20"/>
      <c r="AA742" s="20"/>
      <c r="AB742" s="20"/>
      <c r="AC742" s="20"/>
      <c r="AD742" s="18"/>
      <c r="AE742" s="20"/>
      <c r="AF742" s="20"/>
      <c r="AG742" s="20"/>
      <c r="AH742" s="20"/>
      <c r="AI742" s="20"/>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71"/>
      <c r="BO742" s="171"/>
      <c r="BP742" s="171"/>
      <c r="BQ742" s="171"/>
      <c r="BR742" s="161"/>
      <c r="BS742" s="161"/>
      <c r="BT742" s="161"/>
      <c r="BU742" s="161"/>
      <c r="BV742" s="161"/>
      <c r="BW742" s="151"/>
      <c r="BX742" s="151"/>
      <c r="BY742" s="151"/>
      <c r="BZ742" s="151"/>
      <c r="CA742" s="151"/>
      <c r="CB742" s="129"/>
      <c r="CC742" s="129"/>
      <c r="CD742" s="129"/>
      <c r="CE742" s="129"/>
      <c r="CF742" s="129"/>
      <c r="CG742" s="129"/>
      <c r="CH742" s="129"/>
      <c r="CI742" s="129"/>
      <c r="CJ742" s="129"/>
      <c r="CK742" s="129"/>
      <c r="CL742" s="18"/>
      <c r="CM742" s="18"/>
      <c r="CN742" s="18"/>
      <c r="CO742" s="118"/>
      <c r="CP742" s="48"/>
      <c r="CQ742" s="18"/>
      <c r="CR742" s="18"/>
      <c r="CS742" s="18"/>
      <c r="CT742" s="18"/>
      <c r="CU742" s="18"/>
      <c r="CV742" s="18"/>
      <c r="CW742" s="18"/>
      <c r="CX742" s="18"/>
      <c r="CY742" s="34"/>
      <c r="CZ742" s="18"/>
      <c r="DA742" s="18"/>
      <c r="DB742" s="18"/>
      <c r="DC742" s="18"/>
      <c r="DD742" s="18"/>
      <c r="DE742" s="18"/>
      <c r="DF742" s="18"/>
      <c r="DG742" s="18"/>
      <c r="DH742" s="45"/>
      <c r="DI742" s="18"/>
      <c r="DJ742" s="18"/>
      <c r="DK742" s="18"/>
      <c r="DL742" s="18"/>
      <c r="DM742" s="18"/>
      <c r="DN742" s="18"/>
      <c r="DO742" s="18"/>
      <c r="DP742" s="18"/>
      <c r="DQ742" s="45"/>
      <c r="DR742" s="18"/>
      <c r="DS742" s="18"/>
      <c r="DT742" s="18"/>
      <c r="DU742" s="18"/>
      <c r="DV742" s="18"/>
      <c r="DW742" s="18"/>
      <c r="DX742" s="18"/>
      <c r="DY742" s="18"/>
      <c r="DZ742" s="45"/>
      <c r="EA742" s="18"/>
      <c r="EB742" s="18"/>
      <c r="EC742" s="18"/>
      <c r="ED742" s="18"/>
      <c r="EE742" s="18"/>
      <c r="EF742" s="18"/>
      <c r="EG742" s="18"/>
      <c r="EH742" s="18"/>
      <c r="EI742" s="45"/>
      <c r="EJ742" s="18"/>
      <c r="EK742" s="18"/>
      <c r="EL742" s="18"/>
      <c r="EM742" s="18"/>
      <c r="EN742" s="18"/>
      <c r="EO742" s="18"/>
      <c r="EP742" s="18"/>
      <c r="EQ742" s="18"/>
      <c r="ER742" s="45"/>
      <c r="ES742" s="110"/>
      <c r="ET742" s="110"/>
      <c r="EU742" s="110"/>
      <c r="EV742" s="110"/>
      <c r="EW742" s="192"/>
      <c r="EX742" s="192"/>
      <c r="EY742" s="192"/>
      <c r="EZ742" s="192"/>
      <c r="FA742" s="199"/>
      <c r="FB742" s="18"/>
      <c r="FC742" s="18"/>
      <c r="FD742" s="18"/>
      <c r="FE742" s="18"/>
      <c r="FF742" s="18"/>
      <c r="FG742" s="18"/>
      <c r="FH742" s="18"/>
      <c r="FI742" s="18"/>
      <c r="FJ742" s="34"/>
      <c r="FK742" s="18"/>
      <c r="FL742" s="18"/>
      <c r="FM742" s="18"/>
      <c r="FN742" s="18"/>
      <c r="FO742" s="18"/>
      <c r="FP742" s="18"/>
      <c r="FQ742" s="18"/>
      <c r="FR742" s="18"/>
      <c r="FS742" s="45"/>
      <c r="FT742" s="18"/>
      <c r="FU742" s="18"/>
      <c r="FV742" s="18"/>
      <c r="FW742" s="18"/>
      <c r="FX742" s="18"/>
      <c r="FY742" s="18"/>
      <c r="FZ742" s="18"/>
      <c r="GA742" s="18"/>
      <c r="GB742" s="45"/>
      <c r="GC742" s="110"/>
      <c r="GD742" s="110"/>
      <c r="GE742" s="110"/>
      <c r="GF742" s="110"/>
      <c r="GG742" s="110"/>
      <c r="GH742" s="110"/>
      <c r="GI742" s="110"/>
      <c r="GJ742" s="110"/>
      <c r="GK742" s="110"/>
      <c r="GL742" s="110"/>
      <c r="GM742" s="110"/>
      <c r="GN742" s="110"/>
      <c r="GO742" s="110"/>
      <c r="GP742" s="110"/>
      <c r="GQ742" s="110"/>
      <c r="GR742" s="110"/>
      <c r="GS742" s="110"/>
      <c r="GT742" s="110"/>
      <c r="GU742" s="110"/>
      <c r="GV742" s="110"/>
      <c r="GW742" s="110"/>
      <c r="GX742" s="110"/>
      <c r="GY742" s="45"/>
      <c r="GZ742" s="199"/>
      <c r="HA742" s="110"/>
      <c r="HB742" s="110"/>
      <c r="HC742" s="110"/>
      <c r="HD742" s="34">
        <f t="shared" si="789"/>
        <v>0</v>
      </c>
      <c r="HE742" s="25">
        <f t="shared" si="791"/>
        <v>0</v>
      </c>
      <c r="HF742" s="25">
        <f t="shared" si="792"/>
        <v>0</v>
      </c>
      <c r="HG742" s="25"/>
      <c r="HH742" s="18"/>
      <c r="HI742" s="25">
        <f t="shared" si="793"/>
        <v>0</v>
      </c>
      <c r="HJ742" s="25">
        <f t="shared" si="794"/>
        <v>0</v>
      </c>
      <c r="HK742" s="18"/>
      <c r="HL742" s="24" t="str">
        <f t="shared" si="790"/>
        <v>-</v>
      </c>
      <c r="HM742" s="107"/>
      <c r="HN742" s="85"/>
      <c r="HO742" s="204" t="str">
        <f t="shared" si="841"/>
        <v>---/---</v>
      </c>
      <c r="HP742" s="204" t="str">
        <f t="shared" si="842"/>
        <v>---/---</v>
      </c>
      <c r="HQ742" s="182" t="str">
        <f t="shared" si="843"/>
        <v>---/---</v>
      </c>
      <c r="HR742" s="182" t="str">
        <f t="shared" si="844"/>
        <v>---/---</v>
      </c>
      <c r="HS742" s="182" t="b">
        <f t="shared" si="845"/>
        <v>0</v>
      </c>
      <c r="HT742" s="182" t="str">
        <f t="shared" si="846"/>
        <v>---/---</v>
      </c>
      <c r="HU742" s="182" t="str">
        <f t="shared" si="847"/>
        <v>---/---</v>
      </c>
      <c r="HV742" s="191" t="str">
        <f t="shared" si="848"/>
        <v>---/---</v>
      </c>
      <c r="HW742" s="184" t="str">
        <f t="shared" si="849"/>
        <v>---/---</v>
      </c>
      <c r="HX742" s="191" t="str">
        <f t="shared" si="850"/>
        <v>---/---</v>
      </c>
      <c r="HY742" s="183"/>
      <c r="HZ742" s="182" t="str">
        <f t="shared" si="851"/>
        <v>---/---</v>
      </c>
      <c r="IA742" s="182" t="str">
        <f t="shared" si="852"/>
        <v>---/---</v>
      </c>
      <c r="IB742" s="182" t="str">
        <f t="shared" si="853"/>
        <v>---/---</v>
      </c>
      <c r="IC742" s="182" t="str">
        <f t="shared" si="854"/>
        <v>---/---</v>
      </c>
      <c r="ID742" s="182" t="str">
        <f t="shared" si="855"/>
        <v>---/---</v>
      </c>
      <c r="IE742" s="185" t="str">
        <f t="shared" si="856"/>
        <v>---/---</v>
      </c>
      <c r="IF742" s="135" t="s">
        <v>717</v>
      </c>
      <c r="IG742" s="181">
        <v>1</v>
      </c>
      <c r="IH742" s="85"/>
      <c r="II742" s="85"/>
      <c r="IJ742" s="85"/>
      <c r="IK742" s="85"/>
      <c r="IL742" s="85"/>
      <c r="IM742" s="85"/>
      <c r="IN742" s="85"/>
      <c r="IO742" s="85"/>
      <c r="IP742" s="85"/>
      <c r="IQ742" s="85"/>
      <c r="IR742" s="85"/>
      <c r="IS742" s="85"/>
      <c r="IT742" s="85"/>
      <c r="IU742" s="85"/>
      <c r="IV742" s="85"/>
      <c r="IW742" s="85"/>
      <c r="IX742" s="85"/>
      <c r="IY742" s="85"/>
      <c r="IZ742" s="85"/>
      <c r="JA742" s="85"/>
      <c r="JB742" s="85"/>
      <c r="JC742" s="85"/>
      <c r="JD742" s="85"/>
      <c r="JE742" s="85"/>
      <c r="JF742" s="85"/>
      <c r="JG742" s="85"/>
      <c r="JH742" s="85"/>
      <c r="JI742" s="85"/>
      <c r="JJ742" s="85"/>
      <c r="JK742" s="85"/>
      <c r="JL742" s="85"/>
      <c r="JM742" s="85"/>
      <c r="JN742" s="85"/>
      <c r="JO742" s="85"/>
      <c r="JP742" s="85"/>
      <c r="JQ742" s="85"/>
      <c r="JR742" s="85"/>
      <c r="JS742" s="85"/>
      <c r="JT742" s="85"/>
      <c r="JU742" s="85"/>
      <c r="JV742" s="85"/>
      <c r="JW742" s="85"/>
      <c r="JX742" s="85"/>
      <c r="JY742" s="85"/>
      <c r="JZ742" s="85"/>
      <c r="KA742" s="85"/>
      <c r="KB742" s="85"/>
      <c r="KC742" s="85"/>
    </row>
    <row r="743" spans="1:289" s="57" customFormat="1" ht="28.5" hidden="1" customHeight="1">
      <c r="A743" s="6"/>
      <c r="B743" s="19" t="s">
        <v>156</v>
      </c>
      <c r="C743" s="19" t="s">
        <v>157</v>
      </c>
      <c r="D743" s="5"/>
      <c r="E743" s="5"/>
      <c r="F743" s="5"/>
      <c r="G743" s="5"/>
      <c r="H743" s="5" t="s">
        <v>727</v>
      </c>
      <c r="I743" s="5" t="s">
        <v>736</v>
      </c>
      <c r="J743" s="5"/>
      <c r="K743" s="5"/>
      <c r="L743" s="5"/>
      <c r="M743" s="5"/>
      <c r="N743" s="5"/>
      <c r="O743" s="5"/>
      <c r="P743" s="5"/>
      <c r="Q743" s="5"/>
      <c r="R743" s="5" t="s">
        <v>205</v>
      </c>
      <c r="S743" s="5" t="s">
        <v>357</v>
      </c>
      <c r="T743" s="5" t="s">
        <v>726</v>
      </c>
      <c r="U743" s="5" t="s">
        <v>158</v>
      </c>
      <c r="V743" s="5"/>
      <c r="W743" s="19"/>
      <c r="X743" s="19"/>
      <c r="Y743" s="19"/>
      <c r="Z743" s="19"/>
      <c r="AA743" s="19"/>
      <c r="AB743" s="19"/>
      <c r="AC743" s="19"/>
      <c r="AD743" s="5"/>
      <c r="AE743" s="19">
        <v>4</v>
      </c>
      <c r="AF743" s="19">
        <v>0</v>
      </c>
      <c r="AG743" s="19" t="s">
        <v>165</v>
      </c>
      <c r="AH743" s="19" t="s">
        <v>156</v>
      </c>
      <c r="AI743" s="19" t="s">
        <v>188</v>
      </c>
      <c r="AJ743" s="5"/>
      <c r="AK743" s="5"/>
      <c r="AL743" s="5" t="s">
        <v>123</v>
      </c>
      <c r="AM743" s="5"/>
      <c r="AN743" s="5" t="s">
        <v>288</v>
      </c>
      <c r="AO743" s="5" t="str">
        <f t="shared" ref="AO743:AO747" si="859">CONCATENATE("0055-",B743,"-",C743,"-","4",".",AE743,".",AF743,".",AG743,".",AH743,"-",AL743,".",AN743,"-",AI743)</f>
        <v>0055-CPC-GA1-4.4.0.00.CPC-ASK1.LC-0001</v>
      </c>
      <c r="AP743" s="5" t="str">
        <f t="shared" ref="AP743:AP747" si="860">CONCATENATE("0055-",B743,"-",C743,"-","4",".",AE743,".",AF743,".",AG743,".",AH743,"-",AL743,"-",AN743,"-",AI743,"_",BD743,"_",U743)</f>
        <v>0055-CPC-GA1-4.4.0.00.CPC-ASK1-LC-0001_A1_ER</v>
      </c>
      <c r="AQ743" s="13" t="s">
        <v>290</v>
      </c>
      <c r="AR743" s="13" t="s">
        <v>518</v>
      </c>
      <c r="AS743" s="13"/>
      <c r="AT743" s="13"/>
      <c r="AU743" s="13"/>
      <c r="AV743" s="13"/>
      <c r="AW743" s="13" t="s">
        <v>290</v>
      </c>
      <c r="AX743" s="13" t="s">
        <v>518</v>
      </c>
      <c r="AY743" s="5"/>
      <c r="AZ743" s="5" t="s">
        <v>490</v>
      </c>
      <c r="BA743" s="5" t="s">
        <v>489</v>
      </c>
      <c r="BB743" s="5" t="str">
        <f t="shared" ref="BB743:BB747" si="861">IF(FW743&gt;0,"02",IF(FN743&gt;0,"01",IF(FE743&gt;0,"00",IF(EM743&gt;0,"G1",IF(ED743&gt;0,"F1",IF(DU743&gt;0,"E1",IF(DL743&gt;0,"D1",IF(DC743&gt;0,"C1",IF(CT743&gt;0,"B1",IF(BM743&gt;0,"A1","-"))))))))))</f>
        <v>A1</v>
      </c>
      <c r="BC743" s="167" t="str">
        <f t="shared" ref="BC743" si="862">IF(OR(BB743="A1",BB743="B1",BB743="C1",BB743="D1",BB743="E1",BB743="F1",BB743="G1",BB743="H1"),"IFR",IF(OR(BB743="00",BB743="01",BB743="02",BB743="03",BB743="04",BB743="05"),"IFU","-"))</f>
        <v>IFR</v>
      </c>
      <c r="BD743" s="5" t="str">
        <f t="shared" ref="BD743" si="863">BB743</f>
        <v>A1</v>
      </c>
      <c r="BE743" s="5"/>
      <c r="BF743" s="5"/>
      <c r="BG743" s="12"/>
      <c r="BH743" s="5"/>
      <c r="BI743" s="5"/>
      <c r="BJ743" s="54">
        <f t="shared" ref="BJ743:BJ747" si="864">FB743-(28+15)</f>
        <v>44254</v>
      </c>
      <c r="BK743" s="54">
        <f t="shared" ref="BK743:BK747" ca="1" si="865">IF(BM743&gt;0,BL743,IF(BJ743&lt;TODAY(),WORKDAY(TODAY(),10),BJ743))</f>
        <v>44277</v>
      </c>
      <c r="BL743" s="193">
        <v>44277</v>
      </c>
      <c r="BM743" s="167" t="s">
        <v>798</v>
      </c>
      <c r="BN743" s="167"/>
      <c r="BO743" s="167"/>
      <c r="BP743" s="167"/>
      <c r="BQ743" s="167"/>
      <c r="BR743" s="157"/>
      <c r="BS743" s="157"/>
      <c r="BT743" s="157"/>
      <c r="BU743" s="157"/>
      <c r="BV743" s="157"/>
      <c r="BW743" s="147"/>
      <c r="BX743" s="147"/>
      <c r="BY743" s="147"/>
      <c r="BZ743" s="147"/>
      <c r="CA743" s="147"/>
      <c r="CB743" s="125"/>
      <c r="CC743" s="125"/>
      <c r="CD743" s="125"/>
      <c r="CE743" s="125"/>
      <c r="CF743" s="125"/>
      <c r="CG743" s="125"/>
      <c r="CH743" s="125"/>
      <c r="CI743" s="125"/>
      <c r="CJ743" s="125"/>
      <c r="CK743" s="125"/>
      <c r="CL743" s="24">
        <f t="shared" ref="CL743:CL747" si="866">WORKDAY(BJ743,20)</f>
        <v>44281</v>
      </c>
      <c r="CM743" s="24">
        <f t="shared" ref="CM743:CM747" ca="1" si="867">IF(BM743&gt;0,WORKDAY(BK743,10),"-")</f>
        <v>44291</v>
      </c>
      <c r="CN743" s="54"/>
      <c r="CO743" s="117"/>
      <c r="CP743" s="34"/>
      <c r="CQ743" s="24">
        <f t="shared" ref="CQ743:CQ747" si="868">WORKDAY(CL743,10)</f>
        <v>44295</v>
      </c>
      <c r="CR743" s="24" t="str">
        <f t="shared" ref="CR743:CR747" si="869">IF(CO743&gt;0,WORKDAY(CM743,10),"-")</f>
        <v>-</v>
      </c>
      <c r="CS743" s="54"/>
      <c r="CT743" s="5"/>
      <c r="CU743" s="24" t="str">
        <f t="shared" ref="CU743:CU747" si="870">IF(CT743&gt;0,WORKDAY(CQ743,10),"-")</f>
        <v>-</v>
      </c>
      <c r="CV743" s="24" t="str">
        <f t="shared" ref="CV743:CV747" si="871">IF(CT743&gt;0,WORKDAY(CR743,10),"-")</f>
        <v>-</v>
      </c>
      <c r="CW743" s="54"/>
      <c r="CX743" s="5"/>
      <c r="CY743" s="34"/>
      <c r="CZ743" s="24" t="str">
        <f t="shared" ref="CZ743:CZ747" si="872">IF(CX743&gt;0,WORKDAY(CU743,10),"-")</f>
        <v>-</v>
      </c>
      <c r="DA743" s="24" t="str">
        <f t="shared" ref="DA743:DA747" si="873">IF(CX743&gt;0,WORKDAY(CV743,10),"-")</f>
        <v>-</v>
      </c>
      <c r="DB743" s="24"/>
      <c r="DC743" s="5"/>
      <c r="DD743" s="24" t="str">
        <f t="shared" ref="DD743:DD747" si="874">IF(DC743&gt;0,WORKDAY(CZ743,10),"-")</f>
        <v>-</v>
      </c>
      <c r="DE743" s="24" t="str">
        <f t="shared" ref="DE743:DE747" si="875">IF(DC743&gt;0,WORKDAY(DA743,10),"-")</f>
        <v>-</v>
      </c>
      <c r="DF743" s="5"/>
      <c r="DG743" s="5"/>
      <c r="DH743" s="54"/>
      <c r="DI743" s="24" t="str">
        <f t="shared" ref="DI743:DI747" si="876">IF(DG743&gt;0,WORKDAY(DD743,10),"-")</f>
        <v>-</v>
      </c>
      <c r="DJ743" s="24" t="str">
        <f t="shared" ref="DJ743:DJ747" si="877">IF(DG743&gt;0,WORKDAY(DE743,10),"-")</f>
        <v>-</v>
      </c>
      <c r="DK743" s="5"/>
      <c r="DL743" s="5"/>
      <c r="DM743" s="24" t="str">
        <f t="shared" ref="DM743:DM747" si="878">IF(DL743&gt;0,WORKDAY(DI743,10),"-")</f>
        <v>-</v>
      </c>
      <c r="DN743" s="24" t="str">
        <f t="shared" ref="DN743:DN747" si="879">IF(DL743&gt;0,WORKDAY(DJ743,10),"-")</f>
        <v>-</v>
      </c>
      <c r="DO743" s="5"/>
      <c r="DP743" s="5"/>
      <c r="DQ743" s="54"/>
      <c r="DR743" s="24" t="str">
        <f t="shared" ref="DR743:DR747" si="880">IF(DP743&gt;0,WORKDAY(DM743,10),"-")</f>
        <v>-</v>
      </c>
      <c r="DS743" s="24" t="str">
        <f t="shared" ref="DS743:DS747" si="881">IF(DP743&gt;0,WORKDAY(DN743,10),"-")</f>
        <v>-</v>
      </c>
      <c r="DT743" s="5"/>
      <c r="DU743" s="5"/>
      <c r="DV743" s="24" t="str">
        <f t="shared" ref="DV743:DV747" si="882">IF(DU743&gt;0,WORKDAY(DR743,10),"-")</f>
        <v>-</v>
      </c>
      <c r="DW743" s="24" t="str">
        <f t="shared" ref="DW743:DW747" si="883">IF(DU743&gt;0,WORKDAY(DS743,10),"-")</f>
        <v>-</v>
      </c>
      <c r="DX743" s="5"/>
      <c r="DY743" s="5"/>
      <c r="DZ743" s="54"/>
      <c r="EA743" s="24" t="str">
        <f t="shared" ref="EA743:EA747" si="884">IF(DY743&gt;0,WORKDAY(DV743,10),"-")</f>
        <v>-</v>
      </c>
      <c r="EB743" s="24" t="str">
        <f t="shared" ref="EB743:EB747" si="885">IF(DY743&gt;0,WORKDAY(DW743,10),"-")</f>
        <v>-</v>
      </c>
      <c r="EC743" s="5"/>
      <c r="ED743" s="5"/>
      <c r="EE743" s="24" t="str">
        <f t="shared" ref="EE743:EE747" si="886">IF(ED743&gt;0,WORKDAY(EA743,10),"-")</f>
        <v>-</v>
      </c>
      <c r="EF743" s="24" t="str">
        <f t="shared" ref="EF743:EF747" si="887">IF(ED743&gt;0,WORKDAY(EB743,10),"-")</f>
        <v>-</v>
      </c>
      <c r="EG743" s="5"/>
      <c r="EH743" s="5"/>
      <c r="EI743" s="54"/>
      <c r="EJ743" s="24" t="str">
        <f t="shared" ref="EJ743:EJ747" si="888">IF(EH743&gt;0,WORKDAY(EE743,10),"-")</f>
        <v>-</v>
      </c>
      <c r="EK743" s="24" t="str">
        <f t="shared" ref="EK743:EK747" si="889">IF(EH743&gt;0,WORKDAY(EF743,10),"-")</f>
        <v>-</v>
      </c>
      <c r="EL743" s="5"/>
      <c r="EM743" s="5"/>
      <c r="EN743" s="24" t="str">
        <f t="shared" ref="EN743:EN747" si="890">IF(EM743&gt;0,WORKDAY(EJ743,10),"-")</f>
        <v>-</v>
      </c>
      <c r="EO743" s="24" t="str">
        <f t="shared" ref="EO743:EO747" si="891">IF(EM743&gt;0,WORKDAY(EK743,10),"-")</f>
        <v>-</v>
      </c>
      <c r="EP743" s="5"/>
      <c r="EQ743" s="5"/>
      <c r="ER743" s="54"/>
      <c r="ES743" s="54"/>
      <c r="ET743" s="54"/>
      <c r="EU743" s="54"/>
      <c r="EV743" s="54"/>
      <c r="EW743" s="24"/>
      <c r="EX743" s="24"/>
      <c r="EY743" s="167"/>
      <c r="EZ743" s="167"/>
      <c r="FA743" s="193"/>
      <c r="FB743" s="24">
        <v>44297</v>
      </c>
      <c r="FC743" s="24">
        <f t="shared" ref="FC743:FC747" ca="1" si="892">IF(BK743&gt;0,IF(DC743&gt;0,WORKDAY(DB743,20),IF(CT743&gt;0,WORKDAY(CS743,30),IF(CO743&gt;0,WORKDAY(CN743,40),FB743))),"-")</f>
        <v>44297</v>
      </c>
      <c r="FD743" s="5"/>
      <c r="FE743" s="5"/>
      <c r="FF743" s="24" t="str">
        <f t="shared" ref="FF743:FF747" si="893">IF(FE743&gt;0,WORKDAY(FB743,10),"-")</f>
        <v>-</v>
      </c>
      <c r="FG743" s="24" t="str">
        <f t="shared" ref="FG743:FG747" si="894">IF(FE743&gt;0,WORKDAY(FC743,10),"-")</f>
        <v>-</v>
      </c>
      <c r="FH743" s="5"/>
      <c r="FI743" s="5"/>
      <c r="FJ743" s="34"/>
      <c r="FK743" s="24"/>
      <c r="FL743" s="24">
        <f t="shared" ref="FL743:FL747" si="895">FK743</f>
        <v>0</v>
      </c>
      <c r="FM743" s="5"/>
      <c r="FN743" s="5"/>
      <c r="FO743" s="24" t="str">
        <f t="shared" ref="FO743:FO747" si="896">IF(FN743&gt;0,WORKDAY(FK743,10),"-")</f>
        <v>-</v>
      </c>
      <c r="FP743" s="24" t="str">
        <f t="shared" ref="FP743:FP747" si="897">IF(FN743&gt;0,WORKDAY(FL743,10),"-")</f>
        <v>-</v>
      </c>
      <c r="FQ743" s="5"/>
      <c r="FR743" s="5"/>
      <c r="FS743" s="54"/>
      <c r="FT743" s="24"/>
      <c r="FU743" s="24">
        <f t="shared" ref="FU743:FU747" si="898">FT743</f>
        <v>0</v>
      </c>
      <c r="FV743" s="5"/>
      <c r="FW743" s="5"/>
      <c r="FX743" s="24" t="str">
        <f t="shared" ref="FX743:FX747" si="899">IF(FW743&gt;0,WORKDAY(FT743,10),"-")</f>
        <v>-</v>
      </c>
      <c r="FY743" s="24" t="str">
        <f t="shared" ref="FY743:FY747" si="900">IF(FW743&gt;0,WORKDAY(FU743,10),"-")</f>
        <v>-</v>
      </c>
      <c r="FZ743" s="5"/>
      <c r="GA743" s="5"/>
      <c r="GB743" s="54"/>
      <c r="GC743" s="54"/>
      <c r="GD743" s="54"/>
      <c r="GE743" s="54"/>
      <c r="GF743" s="54"/>
      <c r="GG743" s="54"/>
      <c r="GH743" s="54"/>
      <c r="GI743" s="54"/>
      <c r="GJ743" s="54"/>
      <c r="GK743" s="54"/>
      <c r="GL743" s="54"/>
      <c r="GM743" s="54"/>
      <c r="GN743" s="54"/>
      <c r="GO743" s="54"/>
      <c r="GP743" s="54"/>
      <c r="GQ743" s="54"/>
      <c r="GR743" s="54"/>
      <c r="GS743" s="54"/>
      <c r="GT743" s="54"/>
      <c r="GU743" s="54"/>
      <c r="GV743" s="54"/>
      <c r="GW743" s="54"/>
      <c r="GX743" s="54"/>
      <c r="GY743" s="54"/>
      <c r="GZ743" s="193"/>
      <c r="HA743" s="54"/>
      <c r="HB743" s="54"/>
      <c r="HC743" s="54"/>
      <c r="HD743" s="34">
        <f t="shared" ca="1" si="789"/>
        <v>1</v>
      </c>
      <c r="HE743" s="25">
        <f t="shared" ca="1" si="791"/>
        <v>6.8389057750759875E-4</v>
      </c>
      <c r="HF743" s="25">
        <f t="shared" ca="1" si="792"/>
        <v>1.5197568389057751E-3</v>
      </c>
      <c r="HG743" s="25"/>
      <c r="HH743" s="25"/>
      <c r="HI743" s="25">
        <f t="shared" ca="1" si="793"/>
        <v>3.0821917808219177E-3</v>
      </c>
      <c r="HJ743" s="25">
        <f t="shared" ca="1" si="794"/>
        <v>6.8493150684931503E-3</v>
      </c>
      <c r="HK743" s="5"/>
      <c r="HL743" s="24">
        <f t="shared" ca="1" si="790"/>
        <v>44277</v>
      </c>
      <c r="HM743" s="107" t="s">
        <v>665</v>
      </c>
      <c r="HN743" s="85"/>
      <c r="HO743" s="204" t="str">
        <f t="shared" si="841"/>
        <v>ожидание A1</v>
      </c>
      <c r="HP743" s="204" t="str">
        <f t="shared" si="842"/>
        <v>не выгружено 00</v>
      </c>
      <c r="HQ743" s="182" t="str">
        <f t="shared" si="843"/>
        <v>выгружено A1</v>
      </c>
      <c r="HR743" s="182" t="str">
        <f t="shared" si="844"/>
        <v>ожидание A1</v>
      </c>
      <c r="HS743" s="182" t="b">
        <f t="shared" si="845"/>
        <v>0</v>
      </c>
      <c r="HT743" s="182" t="str">
        <f t="shared" si="846"/>
        <v>ожидание замечаний</v>
      </c>
      <c r="HU743" s="182" t="str">
        <f t="shared" si="847"/>
        <v>0055-P2-GA1-CPC-TRM-00676</v>
      </c>
      <c r="HV743" s="191">
        <f t="shared" si="848"/>
        <v>44277</v>
      </c>
      <c r="HW743" s="184" t="str">
        <f t="shared" si="849"/>
        <v>ожидание A1</v>
      </c>
      <c r="HX743" s="191" t="str">
        <f t="shared" si="850"/>
        <v>ожидание A1</v>
      </c>
      <c r="HY743" s="183"/>
      <c r="HZ743" s="182" t="str">
        <f t="shared" si="851"/>
        <v>выгружено</v>
      </c>
      <c r="IA743" s="182" t="str">
        <f t="shared" si="852"/>
        <v>A1</v>
      </c>
      <c r="IB743" s="182" t="str">
        <f t="shared" si="853"/>
        <v>ожидание замечаний к ревизии</v>
      </c>
      <c r="IC743" s="182" t="str">
        <f t="shared" si="854"/>
        <v>A1</v>
      </c>
      <c r="ID743" s="182" t="str">
        <f t="shared" si="855"/>
        <v>A1</v>
      </c>
      <c r="IE743" s="185" t="str">
        <f t="shared" si="856"/>
        <v>1</v>
      </c>
      <c r="IF743" s="135" t="s">
        <v>705</v>
      </c>
      <c r="IG743" s="181">
        <v>1</v>
      </c>
      <c r="IH743" s="85"/>
      <c r="II743" s="85"/>
      <c r="IJ743" s="85"/>
      <c r="IK743" s="85"/>
      <c r="IL743" s="85"/>
      <c r="IM743" s="85"/>
      <c r="IN743" s="85"/>
      <c r="IO743" s="85"/>
      <c r="IP743" s="85"/>
      <c r="IQ743" s="85"/>
      <c r="IR743" s="85"/>
      <c r="IS743" s="85"/>
      <c r="IT743" s="85"/>
      <c r="IU743" s="85"/>
      <c r="IV743" s="85"/>
      <c r="IW743" s="85"/>
      <c r="IX743" s="85"/>
      <c r="IY743" s="85"/>
      <c r="IZ743" s="85"/>
      <c r="JA743" s="85"/>
      <c r="JB743" s="85"/>
      <c r="JC743" s="85"/>
      <c r="JD743" s="85"/>
      <c r="JE743" s="85"/>
      <c r="JF743" s="85"/>
      <c r="JG743" s="85"/>
      <c r="JH743" s="85"/>
      <c r="JI743" s="85"/>
      <c r="JJ743" s="85"/>
      <c r="JK743" s="85"/>
      <c r="JL743" s="85"/>
      <c r="JM743" s="85"/>
      <c r="JN743" s="85"/>
      <c r="JO743" s="85"/>
      <c r="JP743" s="85"/>
      <c r="JQ743" s="85"/>
      <c r="JR743" s="85"/>
      <c r="JS743" s="85"/>
      <c r="JT743" s="85"/>
      <c r="JU743" s="85"/>
      <c r="JV743" s="85"/>
      <c r="JW743" s="85"/>
      <c r="JX743" s="85"/>
      <c r="JY743" s="85"/>
      <c r="JZ743" s="85"/>
      <c r="KA743" s="85"/>
      <c r="KB743" s="85"/>
      <c r="KC743" s="85"/>
    </row>
    <row r="744" spans="1:289" s="57" customFormat="1" ht="28.5" customHeight="1">
      <c r="A744" s="6"/>
      <c r="B744" s="19" t="s">
        <v>156</v>
      </c>
      <c r="C744" s="19" t="s">
        <v>157</v>
      </c>
      <c r="D744" s="5"/>
      <c r="E744" s="5"/>
      <c r="F744" s="5"/>
      <c r="G744" s="5"/>
      <c r="H744" s="5" t="s">
        <v>727</v>
      </c>
      <c r="I744" s="5" t="s">
        <v>736</v>
      </c>
      <c r="J744" s="5"/>
      <c r="K744" s="5"/>
      <c r="L744" s="5"/>
      <c r="M744" s="5"/>
      <c r="N744" s="5"/>
      <c r="O744" s="5"/>
      <c r="P744" s="5"/>
      <c r="Q744" s="5"/>
      <c r="R744" s="5" t="s">
        <v>204</v>
      </c>
      <c r="S744" s="5" t="s">
        <v>364</v>
      </c>
      <c r="T744" s="5" t="s">
        <v>363</v>
      </c>
      <c r="U744" s="5" t="s">
        <v>158</v>
      </c>
      <c r="V744" s="5"/>
      <c r="W744" s="19"/>
      <c r="X744" s="19"/>
      <c r="Y744" s="19"/>
      <c r="Z744" s="19"/>
      <c r="AA744" s="19"/>
      <c r="AB744" s="19"/>
      <c r="AC744" s="19"/>
      <c r="AD744" s="5"/>
      <c r="AE744" s="19">
        <v>4</v>
      </c>
      <c r="AF744" s="19">
        <v>0</v>
      </c>
      <c r="AG744" s="19" t="s">
        <v>165</v>
      </c>
      <c r="AH744" s="19" t="s">
        <v>156</v>
      </c>
      <c r="AI744" s="19" t="s">
        <v>192</v>
      </c>
      <c r="AJ744" s="5"/>
      <c r="AK744" s="5"/>
      <c r="AL744" s="5" t="s">
        <v>122</v>
      </c>
      <c r="AM744" s="5"/>
      <c r="AN744" s="5" t="s">
        <v>176</v>
      </c>
      <c r="AO744" s="167" t="str">
        <f t="shared" si="859"/>
        <v>0055-CPC-GA1-4.4.0.00.CPC-PS.CX-0002</v>
      </c>
      <c r="AP744" s="5" t="str">
        <f t="shared" si="860"/>
        <v>0055-CPC-GA1-4.4.0.00.CPC-PS-CX-0002_A1_ER</v>
      </c>
      <c r="AQ744" s="13" t="s">
        <v>71</v>
      </c>
      <c r="AR744" s="13" t="s">
        <v>72</v>
      </c>
      <c r="AS744" s="13"/>
      <c r="AT744" s="13"/>
      <c r="AU744" s="13"/>
      <c r="AV744" s="13"/>
      <c r="AW744" s="13" t="s">
        <v>451</v>
      </c>
      <c r="AX744" s="13" t="s">
        <v>432</v>
      </c>
      <c r="AY744" s="5"/>
      <c r="AZ744" s="5" t="s">
        <v>490</v>
      </c>
      <c r="BA744" s="5" t="s">
        <v>489</v>
      </c>
      <c r="BB744" s="5" t="str">
        <f t="shared" si="861"/>
        <v>A1</v>
      </c>
      <c r="BC744" s="167" t="str">
        <f t="shared" ref="BC744:BC747" si="901">IF(OR(BB744="A1",BB744="B1",BB744="C1",BB744="D1",BB744="E1",BB744="F1",BB744="G1",BB744="H1"),"IFR",IF(OR(BB744="00",BB744="01",BB744="02",BB744="03",BB744="04",BB744="05"),"IFU","-"))</f>
        <v>IFR</v>
      </c>
      <c r="BD744" s="5" t="str">
        <f t="shared" ref="BD744:BD747" si="902">BB744</f>
        <v>A1</v>
      </c>
      <c r="BE744" s="5"/>
      <c r="BF744" s="5"/>
      <c r="BG744" s="12"/>
      <c r="BH744" s="5"/>
      <c r="BI744" s="5"/>
      <c r="BJ744" s="54">
        <f t="shared" si="864"/>
        <v>44251</v>
      </c>
      <c r="BK744" s="54">
        <f t="shared" ca="1" si="865"/>
        <v>44280</v>
      </c>
      <c r="BL744" s="193">
        <v>44280</v>
      </c>
      <c r="BM744" s="167" t="s">
        <v>800</v>
      </c>
      <c r="BN744" s="167"/>
      <c r="BO744" s="167"/>
      <c r="BP744" s="167"/>
      <c r="BQ744" s="167"/>
      <c r="BR744" s="157"/>
      <c r="BS744" s="157"/>
      <c r="BT744" s="157"/>
      <c r="BU744" s="157"/>
      <c r="BV744" s="157"/>
      <c r="BW744" s="147"/>
      <c r="BX744" s="147"/>
      <c r="BY744" s="147"/>
      <c r="BZ744" s="147"/>
      <c r="CA744" s="147"/>
      <c r="CB744" s="125"/>
      <c r="CC744" s="125"/>
      <c r="CD744" s="125"/>
      <c r="CE744" s="125"/>
      <c r="CF744" s="125"/>
      <c r="CG744" s="125"/>
      <c r="CH744" s="125"/>
      <c r="CI744" s="125"/>
      <c r="CJ744" s="125"/>
      <c r="CK744" s="125"/>
      <c r="CL744" s="24">
        <f t="shared" si="866"/>
        <v>44279</v>
      </c>
      <c r="CM744" s="24">
        <f t="shared" ca="1" si="867"/>
        <v>44294</v>
      </c>
      <c r="CN744" s="54"/>
      <c r="CO744" s="117"/>
      <c r="CP744" s="34"/>
      <c r="CQ744" s="24">
        <f t="shared" si="868"/>
        <v>44293</v>
      </c>
      <c r="CR744" s="24" t="str">
        <f t="shared" si="869"/>
        <v>-</v>
      </c>
      <c r="CS744" s="54"/>
      <c r="CT744" s="5"/>
      <c r="CU744" s="24" t="str">
        <f t="shared" si="870"/>
        <v>-</v>
      </c>
      <c r="CV744" s="24" t="str">
        <f t="shared" si="871"/>
        <v>-</v>
      </c>
      <c r="CW744" s="54"/>
      <c r="CX744" s="5"/>
      <c r="CY744" s="34"/>
      <c r="CZ744" s="24" t="str">
        <f t="shared" si="872"/>
        <v>-</v>
      </c>
      <c r="DA744" s="24" t="str">
        <f t="shared" si="873"/>
        <v>-</v>
      </c>
      <c r="DB744" s="24"/>
      <c r="DC744" s="5"/>
      <c r="DD744" s="24" t="str">
        <f t="shared" si="874"/>
        <v>-</v>
      </c>
      <c r="DE744" s="24" t="str">
        <f t="shared" si="875"/>
        <v>-</v>
      </c>
      <c r="DF744" s="5"/>
      <c r="DG744" s="5"/>
      <c r="DH744" s="54"/>
      <c r="DI744" s="24" t="str">
        <f t="shared" si="876"/>
        <v>-</v>
      </c>
      <c r="DJ744" s="24" t="str">
        <f t="shared" si="877"/>
        <v>-</v>
      </c>
      <c r="DK744" s="5"/>
      <c r="DL744" s="5"/>
      <c r="DM744" s="24" t="str">
        <f t="shared" si="878"/>
        <v>-</v>
      </c>
      <c r="DN744" s="24" t="str">
        <f t="shared" si="879"/>
        <v>-</v>
      </c>
      <c r="DO744" s="5"/>
      <c r="DP744" s="5"/>
      <c r="DQ744" s="54"/>
      <c r="DR744" s="24" t="str">
        <f t="shared" si="880"/>
        <v>-</v>
      </c>
      <c r="DS744" s="24" t="str">
        <f t="shared" si="881"/>
        <v>-</v>
      </c>
      <c r="DT744" s="5"/>
      <c r="DU744" s="5"/>
      <c r="DV744" s="24" t="str">
        <f t="shared" si="882"/>
        <v>-</v>
      </c>
      <c r="DW744" s="24" t="str">
        <f t="shared" si="883"/>
        <v>-</v>
      </c>
      <c r="DX744" s="5"/>
      <c r="DY744" s="5"/>
      <c r="DZ744" s="54"/>
      <c r="EA744" s="24" t="str">
        <f t="shared" si="884"/>
        <v>-</v>
      </c>
      <c r="EB744" s="24" t="str">
        <f t="shared" si="885"/>
        <v>-</v>
      </c>
      <c r="EC744" s="5"/>
      <c r="ED744" s="5"/>
      <c r="EE744" s="24" t="str">
        <f t="shared" si="886"/>
        <v>-</v>
      </c>
      <c r="EF744" s="24" t="str">
        <f t="shared" si="887"/>
        <v>-</v>
      </c>
      <c r="EG744" s="5"/>
      <c r="EH744" s="5"/>
      <c r="EI744" s="54"/>
      <c r="EJ744" s="24" t="str">
        <f t="shared" si="888"/>
        <v>-</v>
      </c>
      <c r="EK744" s="24" t="str">
        <f t="shared" si="889"/>
        <v>-</v>
      </c>
      <c r="EL744" s="5"/>
      <c r="EM744" s="5"/>
      <c r="EN744" s="24" t="str">
        <f t="shared" si="890"/>
        <v>-</v>
      </c>
      <c r="EO744" s="24" t="str">
        <f t="shared" si="891"/>
        <v>-</v>
      </c>
      <c r="EP744" s="5"/>
      <c r="EQ744" s="5"/>
      <c r="ER744" s="54"/>
      <c r="ES744" s="54"/>
      <c r="ET744" s="54"/>
      <c r="EU744" s="54"/>
      <c r="EV744" s="54"/>
      <c r="EW744" s="24"/>
      <c r="EX744" s="24"/>
      <c r="EY744" s="167"/>
      <c r="EZ744" s="167"/>
      <c r="FA744" s="193"/>
      <c r="FB744" s="24">
        <v>44294</v>
      </c>
      <c r="FC744" s="24">
        <f t="shared" ca="1" si="892"/>
        <v>44294</v>
      </c>
      <c r="FD744" s="5"/>
      <c r="FE744" s="5"/>
      <c r="FF744" s="24" t="str">
        <f t="shared" si="893"/>
        <v>-</v>
      </c>
      <c r="FG744" s="24" t="str">
        <f t="shared" si="894"/>
        <v>-</v>
      </c>
      <c r="FH744" s="5"/>
      <c r="FI744" s="5"/>
      <c r="FJ744" s="34"/>
      <c r="FK744" s="24"/>
      <c r="FL744" s="24">
        <f t="shared" si="895"/>
        <v>0</v>
      </c>
      <c r="FM744" s="5"/>
      <c r="FN744" s="5"/>
      <c r="FO744" s="24" t="str">
        <f t="shared" si="896"/>
        <v>-</v>
      </c>
      <c r="FP744" s="24" t="str">
        <f t="shared" si="897"/>
        <v>-</v>
      </c>
      <c r="FQ744" s="5"/>
      <c r="FR744" s="5"/>
      <c r="FS744" s="54"/>
      <c r="FT744" s="24"/>
      <c r="FU744" s="24">
        <f t="shared" si="898"/>
        <v>0</v>
      </c>
      <c r="FV744" s="5"/>
      <c r="FW744" s="5"/>
      <c r="FX744" s="24" t="str">
        <f t="shared" si="899"/>
        <v>-</v>
      </c>
      <c r="FY744" s="24" t="str">
        <f t="shared" si="900"/>
        <v>-</v>
      </c>
      <c r="FZ744" s="5"/>
      <c r="GA744" s="5"/>
      <c r="GB744" s="54"/>
      <c r="GC744" s="54"/>
      <c r="GD744" s="54"/>
      <c r="GE744" s="54"/>
      <c r="GF744" s="54"/>
      <c r="GG744" s="54"/>
      <c r="GH744" s="54"/>
      <c r="GI744" s="54"/>
      <c r="GJ744" s="54"/>
      <c r="GK744" s="54"/>
      <c r="GL744" s="54"/>
      <c r="GM744" s="54"/>
      <c r="GN744" s="54"/>
      <c r="GO744" s="54"/>
      <c r="GP744" s="54"/>
      <c r="GQ744" s="54"/>
      <c r="GR744" s="54"/>
      <c r="GS744" s="54"/>
      <c r="GT744" s="54"/>
      <c r="GU744" s="54"/>
      <c r="GV744" s="54"/>
      <c r="GW744" s="54"/>
      <c r="GX744" s="54"/>
      <c r="GY744" s="54"/>
      <c r="GZ744" s="193"/>
      <c r="HA744" s="54"/>
      <c r="HB744" s="54"/>
      <c r="HC744" s="54"/>
      <c r="HD744" s="34">
        <f t="shared" ca="1" si="789"/>
        <v>1</v>
      </c>
      <c r="HE744" s="25">
        <f t="shared" ca="1" si="791"/>
        <v>6.8389057750759875E-4</v>
      </c>
      <c r="HF744" s="25">
        <f t="shared" ca="1" si="792"/>
        <v>1.5197568389057751E-3</v>
      </c>
      <c r="HG744" s="25"/>
      <c r="HH744" s="25"/>
      <c r="HI744" s="25">
        <f t="shared" ca="1" si="793"/>
        <v>3.0821917808219177E-3</v>
      </c>
      <c r="HJ744" s="25">
        <f t="shared" ca="1" si="794"/>
        <v>6.8493150684931503E-3</v>
      </c>
      <c r="HK744" s="5"/>
      <c r="HL744" s="24">
        <f t="shared" ca="1" si="790"/>
        <v>44280</v>
      </c>
      <c r="HM744" s="107" t="s">
        <v>665</v>
      </c>
      <c r="HN744" s="85"/>
      <c r="HO744" s="204" t="str">
        <f t="shared" si="841"/>
        <v>ожидание A1</v>
      </c>
      <c r="HP744" s="204" t="str">
        <f t="shared" si="842"/>
        <v>не выгружено 00</v>
      </c>
      <c r="HQ744" s="182" t="str">
        <f t="shared" si="843"/>
        <v>выгружено A1</v>
      </c>
      <c r="HR744" s="182" t="str">
        <f t="shared" si="844"/>
        <v>ожидание A1</v>
      </c>
      <c r="HS744" s="182" t="b">
        <f t="shared" si="845"/>
        <v>0</v>
      </c>
      <c r="HT744" s="182" t="str">
        <f t="shared" si="846"/>
        <v>ожидание замечаний</v>
      </c>
      <c r="HU744" s="182" t="str">
        <f t="shared" si="847"/>
        <v>0055-P2-GA1-CPC-TRM-00678</v>
      </c>
      <c r="HV744" s="191">
        <f t="shared" si="848"/>
        <v>44280</v>
      </c>
      <c r="HW744" s="184" t="str">
        <f t="shared" si="849"/>
        <v>ожидание A1</v>
      </c>
      <c r="HX744" s="191" t="str">
        <f t="shared" si="850"/>
        <v>ожидание A1</v>
      </c>
      <c r="HY744" s="183"/>
      <c r="HZ744" s="182" t="str">
        <f t="shared" si="851"/>
        <v>выгружено</v>
      </c>
      <c r="IA744" s="182" t="str">
        <f t="shared" si="852"/>
        <v>A1</v>
      </c>
      <c r="IB744" s="182" t="str">
        <f t="shared" si="853"/>
        <v>ожидание замечаний к ревизии</v>
      </c>
      <c r="IC744" s="182" t="str">
        <f t="shared" si="854"/>
        <v>A1</v>
      </c>
      <c r="ID744" s="182" t="str">
        <f t="shared" si="855"/>
        <v>A1</v>
      </c>
      <c r="IE744" s="185" t="str">
        <f t="shared" si="856"/>
        <v>1</v>
      </c>
      <c r="IF744" s="135" t="s">
        <v>705</v>
      </c>
      <c r="IG744" s="181">
        <v>1</v>
      </c>
      <c r="IH744" s="85"/>
      <c r="II744" s="85"/>
      <c r="IJ744" s="85"/>
      <c r="IK744" s="85"/>
      <c r="IL744" s="85"/>
      <c r="IM744" s="85"/>
      <c r="IN744" s="85"/>
      <c r="IO744" s="85"/>
      <c r="IP744" s="85"/>
      <c r="IQ744" s="85"/>
      <c r="IR744" s="85"/>
      <c r="IS744" s="85"/>
      <c r="IT744" s="85"/>
      <c r="IU744" s="85"/>
      <c r="IV744" s="85"/>
      <c r="IW744" s="85"/>
      <c r="IX744" s="85"/>
      <c r="IY744" s="85"/>
      <c r="IZ744" s="85"/>
      <c r="JA744" s="85"/>
      <c r="JB744" s="85"/>
      <c r="JC744" s="85"/>
      <c r="JD744" s="85"/>
      <c r="JE744" s="85"/>
      <c r="JF744" s="85"/>
      <c r="JG744" s="85"/>
      <c r="JH744" s="85"/>
      <c r="JI744" s="85"/>
      <c r="JJ744" s="85"/>
      <c r="JK744" s="85"/>
      <c r="JL744" s="85"/>
      <c r="JM744" s="85"/>
      <c r="JN744" s="85"/>
      <c r="JO744" s="85"/>
      <c r="JP744" s="85"/>
      <c r="JQ744" s="85"/>
      <c r="JR744" s="85"/>
      <c r="JS744" s="85"/>
      <c r="JT744" s="85"/>
      <c r="JU744" s="85"/>
      <c r="JV744" s="85"/>
      <c r="JW744" s="85"/>
      <c r="JX744" s="85"/>
      <c r="JY744" s="85"/>
      <c r="JZ744" s="85"/>
      <c r="KA744" s="85"/>
      <c r="KB744" s="85"/>
      <c r="KC744" s="85"/>
    </row>
    <row r="745" spans="1:289" s="57" customFormat="1" ht="28.5" customHeight="1">
      <c r="A745" s="6"/>
      <c r="B745" s="19" t="s">
        <v>156</v>
      </c>
      <c r="C745" s="19" t="s">
        <v>157</v>
      </c>
      <c r="D745" s="5"/>
      <c r="E745" s="5"/>
      <c r="F745" s="5"/>
      <c r="G745" s="5"/>
      <c r="H745" s="5" t="s">
        <v>727</v>
      </c>
      <c r="I745" s="5" t="s">
        <v>736</v>
      </c>
      <c r="J745" s="5"/>
      <c r="K745" s="5"/>
      <c r="L745" s="5"/>
      <c r="M745" s="5"/>
      <c r="N745" s="5"/>
      <c r="O745" s="5"/>
      <c r="P745" s="5"/>
      <c r="Q745" s="5"/>
      <c r="R745" s="5" t="s">
        <v>204</v>
      </c>
      <c r="S745" s="5" t="s">
        <v>364</v>
      </c>
      <c r="T745" s="5" t="s">
        <v>363</v>
      </c>
      <c r="U745" s="5" t="s">
        <v>158</v>
      </c>
      <c r="V745" s="5"/>
      <c r="W745" s="19"/>
      <c r="X745" s="19"/>
      <c r="Y745" s="19"/>
      <c r="Z745" s="19"/>
      <c r="AA745" s="19"/>
      <c r="AB745" s="19"/>
      <c r="AC745" s="19"/>
      <c r="AD745" s="5"/>
      <c r="AE745" s="19">
        <v>4</v>
      </c>
      <c r="AF745" s="19">
        <v>0</v>
      </c>
      <c r="AG745" s="19" t="s">
        <v>165</v>
      </c>
      <c r="AH745" s="19" t="s">
        <v>156</v>
      </c>
      <c r="AI745" s="19" t="s">
        <v>188</v>
      </c>
      <c r="AJ745" s="5"/>
      <c r="AK745" s="5"/>
      <c r="AL745" s="5" t="s">
        <v>122</v>
      </c>
      <c r="AM745" s="5"/>
      <c r="AN745" s="5" t="s">
        <v>636</v>
      </c>
      <c r="AO745" s="167" t="str">
        <f t="shared" si="859"/>
        <v>0055-CPC-GA1-4.4.0.00.CPC-PS.PM-0001</v>
      </c>
      <c r="AP745" s="5" t="str">
        <f t="shared" si="860"/>
        <v>0055-CPC-GA1-4.4.0.00.CPC-PS-PM-0001_A1_ER</v>
      </c>
      <c r="AQ745" s="13" t="s">
        <v>641</v>
      </c>
      <c r="AR745" s="13" t="s">
        <v>642</v>
      </c>
      <c r="AS745" s="13"/>
      <c r="AT745" s="13"/>
      <c r="AU745" s="13"/>
      <c r="AV745" s="13"/>
      <c r="AW745" s="13" t="s">
        <v>641</v>
      </c>
      <c r="AX745" s="13" t="s">
        <v>642</v>
      </c>
      <c r="AY745" s="5"/>
      <c r="AZ745" s="5" t="s">
        <v>490</v>
      </c>
      <c r="BA745" s="5" t="s">
        <v>489</v>
      </c>
      <c r="BB745" s="5" t="str">
        <f t="shared" si="861"/>
        <v>A1</v>
      </c>
      <c r="BC745" s="167" t="str">
        <f t="shared" si="901"/>
        <v>IFR</v>
      </c>
      <c r="BD745" s="5" t="str">
        <f t="shared" si="902"/>
        <v>A1</v>
      </c>
      <c r="BE745" s="5"/>
      <c r="BF745" s="5"/>
      <c r="BG745" s="12"/>
      <c r="BH745" s="5"/>
      <c r="BI745" s="5"/>
      <c r="BJ745" s="54">
        <f t="shared" si="864"/>
        <v>44251</v>
      </c>
      <c r="BK745" s="54">
        <f t="shared" ca="1" si="865"/>
        <v>44280</v>
      </c>
      <c r="BL745" s="193">
        <v>44280</v>
      </c>
      <c r="BM745" s="167" t="s">
        <v>800</v>
      </c>
      <c r="BN745" s="167"/>
      <c r="BO745" s="167"/>
      <c r="BP745" s="167"/>
      <c r="BQ745" s="167"/>
      <c r="BR745" s="157"/>
      <c r="BS745" s="157"/>
      <c r="BT745" s="157"/>
      <c r="BU745" s="157"/>
      <c r="BV745" s="157"/>
      <c r="BW745" s="147"/>
      <c r="BX745" s="147"/>
      <c r="BY745" s="147"/>
      <c r="BZ745" s="147"/>
      <c r="CA745" s="147"/>
      <c r="CB745" s="125"/>
      <c r="CC745" s="125"/>
      <c r="CD745" s="125"/>
      <c r="CE745" s="125"/>
      <c r="CF745" s="125"/>
      <c r="CG745" s="125"/>
      <c r="CH745" s="125"/>
      <c r="CI745" s="125"/>
      <c r="CJ745" s="125"/>
      <c r="CK745" s="125"/>
      <c r="CL745" s="24">
        <f t="shared" si="866"/>
        <v>44279</v>
      </c>
      <c r="CM745" s="24">
        <f t="shared" ca="1" si="867"/>
        <v>44294</v>
      </c>
      <c r="CN745" s="54"/>
      <c r="CO745" s="117"/>
      <c r="CP745" s="175">
        <v>1</v>
      </c>
      <c r="CQ745" s="24">
        <f t="shared" si="868"/>
        <v>44293</v>
      </c>
      <c r="CR745" s="24" t="str">
        <f t="shared" si="869"/>
        <v>-</v>
      </c>
      <c r="CS745" s="54"/>
      <c r="CT745" s="5"/>
      <c r="CU745" s="24" t="str">
        <f t="shared" si="870"/>
        <v>-</v>
      </c>
      <c r="CV745" s="24" t="str">
        <f t="shared" si="871"/>
        <v>-</v>
      </c>
      <c r="CW745" s="54"/>
      <c r="CX745" s="5"/>
      <c r="CY745" s="34"/>
      <c r="CZ745" s="24" t="str">
        <f t="shared" si="872"/>
        <v>-</v>
      </c>
      <c r="DA745" s="24" t="str">
        <f t="shared" si="873"/>
        <v>-</v>
      </c>
      <c r="DB745" s="24"/>
      <c r="DC745" s="5"/>
      <c r="DD745" s="24" t="str">
        <f t="shared" si="874"/>
        <v>-</v>
      </c>
      <c r="DE745" s="24" t="str">
        <f t="shared" si="875"/>
        <v>-</v>
      </c>
      <c r="DF745" s="5"/>
      <c r="DG745" s="5"/>
      <c r="DH745" s="54"/>
      <c r="DI745" s="24" t="str">
        <f t="shared" si="876"/>
        <v>-</v>
      </c>
      <c r="DJ745" s="24" t="str">
        <f t="shared" si="877"/>
        <v>-</v>
      </c>
      <c r="DK745" s="24"/>
      <c r="DL745" s="5"/>
      <c r="DM745" s="24" t="str">
        <f t="shared" si="878"/>
        <v>-</v>
      </c>
      <c r="DN745" s="24" t="str">
        <f t="shared" si="879"/>
        <v>-</v>
      </c>
      <c r="DO745" s="5"/>
      <c r="DP745" s="5"/>
      <c r="DQ745" s="54"/>
      <c r="DR745" s="24" t="str">
        <f t="shared" si="880"/>
        <v>-</v>
      </c>
      <c r="DS745" s="24" t="str">
        <f t="shared" si="881"/>
        <v>-</v>
      </c>
      <c r="DT745" s="24"/>
      <c r="DU745" s="5"/>
      <c r="DV745" s="24" t="str">
        <f t="shared" si="882"/>
        <v>-</v>
      </c>
      <c r="DW745" s="24" t="str">
        <f t="shared" si="883"/>
        <v>-</v>
      </c>
      <c r="DX745" s="5"/>
      <c r="DY745" s="5"/>
      <c r="DZ745" s="54"/>
      <c r="EA745" s="24" t="str">
        <f t="shared" si="884"/>
        <v>-</v>
      </c>
      <c r="EB745" s="24" t="str">
        <f t="shared" si="885"/>
        <v>-</v>
      </c>
      <c r="EC745" s="24"/>
      <c r="ED745" s="5"/>
      <c r="EE745" s="24" t="str">
        <f t="shared" si="886"/>
        <v>-</v>
      </c>
      <c r="EF745" s="24" t="str">
        <f t="shared" si="887"/>
        <v>-</v>
      </c>
      <c r="EG745" s="5"/>
      <c r="EH745" s="5"/>
      <c r="EI745" s="54"/>
      <c r="EJ745" s="24" t="str">
        <f t="shared" si="888"/>
        <v>-</v>
      </c>
      <c r="EK745" s="24" t="str">
        <f t="shared" si="889"/>
        <v>-</v>
      </c>
      <c r="EL745" s="24"/>
      <c r="EM745" s="5"/>
      <c r="EN745" s="24" t="str">
        <f t="shared" si="890"/>
        <v>-</v>
      </c>
      <c r="EO745" s="24" t="str">
        <f t="shared" si="891"/>
        <v>-</v>
      </c>
      <c r="EP745" s="5"/>
      <c r="EQ745" s="5"/>
      <c r="ER745" s="54"/>
      <c r="ES745" s="54"/>
      <c r="ET745" s="54"/>
      <c r="EU745" s="54"/>
      <c r="EV745" s="54"/>
      <c r="EW745" s="24"/>
      <c r="EX745" s="24"/>
      <c r="EY745" s="167"/>
      <c r="EZ745" s="167"/>
      <c r="FA745" s="193"/>
      <c r="FB745" s="24">
        <v>44294</v>
      </c>
      <c r="FC745" s="24">
        <f t="shared" ca="1" si="892"/>
        <v>44294</v>
      </c>
      <c r="FD745" s="24"/>
      <c r="FE745" s="5"/>
      <c r="FF745" s="24" t="str">
        <f t="shared" si="893"/>
        <v>-</v>
      </c>
      <c r="FG745" s="24" t="str">
        <f t="shared" si="894"/>
        <v>-</v>
      </c>
      <c r="FH745" s="5"/>
      <c r="FI745" s="5"/>
      <c r="FJ745" s="34"/>
      <c r="FK745" s="24"/>
      <c r="FL745" s="24">
        <f t="shared" si="895"/>
        <v>0</v>
      </c>
      <c r="FM745" s="5"/>
      <c r="FN745" s="5"/>
      <c r="FO745" s="24" t="str">
        <f t="shared" si="896"/>
        <v>-</v>
      </c>
      <c r="FP745" s="24" t="str">
        <f t="shared" si="897"/>
        <v>-</v>
      </c>
      <c r="FQ745" s="5"/>
      <c r="FR745" s="5"/>
      <c r="FS745" s="54"/>
      <c r="FT745" s="24"/>
      <c r="FU745" s="24">
        <f t="shared" si="898"/>
        <v>0</v>
      </c>
      <c r="FV745" s="5"/>
      <c r="FW745" s="5"/>
      <c r="FX745" s="24" t="str">
        <f t="shared" si="899"/>
        <v>-</v>
      </c>
      <c r="FY745" s="24" t="str">
        <f t="shared" si="900"/>
        <v>-</v>
      </c>
      <c r="FZ745" s="5"/>
      <c r="GA745" s="5"/>
      <c r="GB745" s="54"/>
      <c r="GC745" s="54"/>
      <c r="GD745" s="54"/>
      <c r="GE745" s="54"/>
      <c r="GF745" s="54"/>
      <c r="GG745" s="54"/>
      <c r="GH745" s="54"/>
      <c r="GI745" s="54"/>
      <c r="GJ745" s="54"/>
      <c r="GK745" s="54"/>
      <c r="GL745" s="54"/>
      <c r="GM745" s="54"/>
      <c r="GN745" s="54"/>
      <c r="GO745" s="54"/>
      <c r="GP745" s="54"/>
      <c r="GQ745" s="54"/>
      <c r="GR745" s="54"/>
      <c r="GS745" s="54"/>
      <c r="GT745" s="54"/>
      <c r="GU745" s="54"/>
      <c r="GV745" s="54"/>
      <c r="GW745" s="54"/>
      <c r="GX745" s="54"/>
      <c r="GY745" s="54"/>
      <c r="GZ745" s="193"/>
      <c r="HA745" s="54"/>
      <c r="HB745" s="54"/>
      <c r="HC745" s="54"/>
      <c r="HD745" s="34">
        <f t="shared" ca="1" si="789"/>
        <v>1</v>
      </c>
      <c r="HE745" s="25">
        <f t="shared" ca="1" si="791"/>
        <v>6.8389057750759875E-4</v>
      </c>
      <c r="HF745" s="25">
        <f t="shared" ca="1" si="792"/>
        <v>1.5197568389057751E-3</v>
      </c>
      <c r="HG745" s="25"/>
      <c r="HH745" s="25"/>
      <c r="HI745" s="25">
        <f t="shared" ca="1" si="793"/>
        <v>3.0821917808219177E-3</v>
      </c>
      <c r="HJ745" s="25">
        <f t="shared" ca="1" si="794"/>
        <v>6.8493150684931503E-3</v>
      </c>
      <c r="HK745" s="5"/>
      <c r="HL745" s="24">
        <f t="shared" ca="1" si="790"/>
        <v>44280</v>
      </c>
      <c r="HM745" s="107" t="s">
        <v>665</v>
      </c>
      <c r="HN745" s="85"/>
      <c r="HO745" s="204" t="str">
        <f t="shared" si="841"/>
        <v>ожидание A1</v>
      </c>
      <c r="HP745" s="204" t="str">
        <f t="shared" si="842"/>
        <v>не выгружено 00</v>
      </c>
      <c r="HQ745" s="182" t="str">
        <f t="shared" si="843"/>
        <v>выгружено A1</v>
      </c>
      <c r="HR745" s="182" t="str">
        <f t="shared" si="844"/>
        <v>ожидание A1</v>
      </c>
      <c r="HS745" s="182" t="b">
        <f t="shared" si="845"/>
        <v>0</v>
      </c>
      <c r="HT745" s="182" t="str">
        <f t="shared" si="846"/>
        <v>ожидание замечаний</v>
      </c>
      <c r="HU745" s="182" t="str">
        <f t="shared" si="847"/>
        <v>0055-P2-GA1-CPC-TRM-00678</v>
      </c>
      <c r="HV745" s="191">
        <f t="shared" si="848"/>
        <v>44280</v>
      </c>
      <c r="HW745" s="184" t="str">
        <f t="shared" si="849"/>
        <v>ожидание A1</v>
      </c>
      <c r="HX745" s="191" t="str">
        <f t="shared" si="850"/>
        <v>ожидание A1</v>
      </c>
      <c r="HY745" s="183"/>
      <c r="HZ745" s="182" t="str">
        <f t="shared" si="851"/>
        <v>выгружено</v>
      </c>
      <c r="IA745" s="182" t="str">
        <f t="shared" si="852"/>
        <v>A1</v>
      </c>
      <c r="IB745" s="182" t="str">
        <f t="shared" si="853"/>
        <v>ожидание замечаний к ревизии</v>
      </c>
      <c r="IC745" s="182" t="str">
        <f t="shared" si="854"/>
        <v>A1</v>
      </c>
      <c r="ID745" s="182" t="str">
        <f t="shared" si="855"/>
        <v>A1</v>
      </c>
      <c r="IE745" s="185" t="str">
        <f t="shared" si="856"/>
        <v>1</v>
      </c>
      <c r="IF745" s="135" t="s">
        <v>705</v>
      </c>
      <c r="IG745" s="181">
        <v>1</v>
      </c>
      <c r="IH745" s="85"/>
      <c r="II745" s="85"/>
      <c r="IJ745" s="85"/>
      <c r="IK745" s="85"/>
      <c r="IL745" s="85"/>
      <c r="IM745" s="85"/>
      <c r="IN745" s="85"/>
      <c r="IO745" s="85"/>
      <c r="IP745" s="85"/>
      <c r="IQ745" s="85"/>
      <c r="IR745" s="85"/>
      <c r="IS745" s="85"/>
      <c r="IT745" s="85"/>
      <c r="IU745" s="85"/>
      <c r="IV745" s="85"/>
      <c r="IW745" s="85"/>
      <c r="IX745" s="85"/>
      <c r="IY745" s="85"/>
      <c r="IZ745" s="85"/>
      <c r="JA745" s="85"/>
      <c r="JB745" s="85"/>
      <c r="JC745" s="85"/>
      <c r="JD745" s="85"/>
      <c r="JE745" s="85"/>
      <c r="JF745" s="85"/>
      <c r="JG745" s="85"/>
      <c r="JH745" s="85"/>
      <c r="JI745" s="85"/>
      <c r="JJ745" s="85"/>
      <c r="JK745" s="85"/>
      <c r="JL745" s="85"/>
      <c r="JM745" s="85"/>
      <c r="JN745" s="85"/>
      <c r="JO745" s="85"/>
      <c r="JP745" s="85"/>
      <c r="JQ745" s="85"/>
      <c r="JR745" s="85"/>
      <c r="JS745" s="85"/>
      <c r="JT745" s="85"/>
      <c r="JU745" s="85"/>
      <c r="JV745" s="85"/>
      <c r="JW745" s="85"/>
      <c r="JX745" s="85"/>
      <c r="JY745" s="85"/>
      <c r="JZ745" s="85"/>
      <c r="KA745" s="85"/>
      <c r="KB745" s="85"/>
      <c r="KC745" s="85"/>
    </row>
    <row r="746" spans="1:289" s="57" customFormat="1" ht="28.5" customHeight="1">
      <c r="A746" s="6"/>
      <c r="B746" s="19" t="s">
        <v>156</v>
      </c>
      <c r="C746" s="19" t="s">
        <v>157</v>
      </c>
      <c r="D746" s="5"/>
      <c r="E746" s="5"/>
      <c r="F746" s="5"/>
      <c r="G746" s="5"/>
      <c r="H746" s="5" t="s">
        <v>727</v>
      </c>
      <c r="I746" s="5" t="s">
        <v>736</v>
      </c>
      <c r="J746" s="5"/>
      <c r="K746" s="5"/>
      <c r="L746" s="5"/>
      <c r="M746" s="5"/>
      <c r="N746" s="5"/>
      <c r="O746" s="5"/>
      <c r="P746" s="5"/>
      <c r="Q746" s="5"/>
      <c r="R746" s="5" t="s">
        <v>204</v>
      </c>
      <c r="S746" s="5" t="s">
        <v>364</v>
      </c>
      <c r="T746" s="5" t="s">
        <v>363</v>
      </c>
      <c r="U746" s="5" t="s">
        <v>158</v>
      </c>
      <c r="V746" s="5"/>
      <c r="W746" s="19"/>
      <c r="X746" s="19"/>
      <c r="Y746" s="19"/>
      <c r="Z746" s="19"/>
      <c r="AA746" s="19"/>
      <c r="AB746" s="19"/>
      <c r="AC746" s="19"/>
      <c r="AD746" s="5"/>
      <c r="AE746" s="19">
        <v>4</v>
      </c>
      <c r="AF746" s="19">
        <v>0</v>
      </c>
      <c r="AG746" s="19" t="s">
        <v>165</v>
      </c>
      <c r="AH746" s="19" t="s">
        <v>156</v>
      </c>
      <c r="AI746" s="19" t="s">
        <v>192</v>
      </c>
      <c r="AJ746" s="5"/>
      <c r="AK746" s="5"/>
      <c r="AL746" s="5" t="s">
        <v>122</v>
      </c>
      <c r="AM746" s="5"/>
      <c r="AN746" s="5" t="s">
        <v>636</v>
      </c>
      <c r="AO746" s="167" t="str">
        <f t="shared" si="859"/>
        <v>0055-CPC-GA1-4.4.0.00.CPC-PS.PM-0002</v>
      </c>
      <c r="AP746" s="5" t="str">
        <f t="shared" si="860"/>
        <v>0055-CPC-GA1-4.4.0.00.CPC-PS-PM-0002_A1_ER</v>
      </c>
      <c r="AQ746" s="13" t="s">
        <v>655</v>
      </c>
      <c r="AR746" s="13" t="s">
        <v>656</v>
      </c>
      <c r="AS746" s="13"/>
      <c r="AT746" s="13"/>
      <c r="AU746" s="13"/>
      <c r="AV746" s="13"/>
      <c r="AW746" s="13" t="s">
        <v>655</v>
      </c>
      <c r="AX746" s="13" t="s">
        <v>656</v>
      </c>
      <c r="AY746" s="5"/>
      <c r="AZ746" s="5" t="s">
        <v>490</v>
      </c>
      <c r="BA746" s="5" t="s">
        <v>489</v>
      </c>
      <c r="BB746" s="5" t="str">
        <f t="shared" si="861"/>
        <v>A1</v>
      </c>
      <c r="BC746" s="167" t="str">
        <f t="shared" si="901"/>
        <v>IFR</v>
      </c>
      <c r="BD746" s="5" t="str">
        <f t="shared" si="902"/>
        <v>A1</v>
      </c>
      <c r="BE746" s="5"/>
      <c r="BF746" s="5"/>
      <c r="BG746" s="12"/>
      <c r="BH746" s="5"/>
      <c r="BI746" s="5"/>
      <c r="BJ746" s="54">
        <f t="shared" si="864"/>
        <v>44256</v>
      </c>
      <c r="BK746" s="54">
        <f t="shared" ca="1" si="865"/>
        <v>44280</v>
      </c>
      <c r="BL746" s="193">
        <v>44280</v>
      </c>
      <c r="BM746" s="167" t="s">
        <v>800</v>
      </c>
      <c r="BN746" s="167"/>
      <c r="BO746" s="167"/>
      <c r="BP746" s="167"/>
      <c r="BQ746" s="167"/>
      <c r="BR746" s="157"/>
      <c r="BS746" s="157"/>
      <c r="BT746" s="157"/>
      <c r="BU746" s="157"/>
      <c r="BV746" s="157"/>
      <c r="BW746" s="147"/>
      <c r="BX746" s="147"/>
      <c r="BY746" s="147"/>
      <c r="BZ746" s="147"/>
      <c r="CA746" s="147"/>
      <c r="CB746" s="125"/>
      <c r="CC746" s="125"/>
      <c r="CD746" s="125"/>
      <c r="CE746" s="125"/>
      <c r="CF746" s="125"/>
      <c r="CG746" s="125"/>
      <c r="CH746" s="125"/>
      <c r="CI746" s="125"/>
      <c r="CJ746" s="125"/>
      <c r="CK746" s="125"/>
      <c r="CL746" s="24">
        <f t="shared" si="866"/>
        <v>44284</v>
      </c>
      <c r="CM746" s="24">
        <f t="shared" ca="1" si="867"/>
        <v>44294</v>
      </c>
      <c r="CN746" s="54"/>
      <c r="CO746" s="117"/>
      <c r="CP746" s="34"/>
      <c r="CQ746" s="24">
        <f t="shared" si="868"/>
        <v>44298</v>
      </c>
      <c r="CR746" s="24" t="str">
        <f t="shared" si="869"/>
        <v>-</v>
      </c>
      <c r="CS746" s="54"/>
      <c r="CT746" s="5"/>
      <c r="CU746" s="24" t="str">
        <f t="shared" si="870"/>
        <v>-</v>
      </c>
      <c r="CV746" s="24" t="str">
        <f t="shared" si="871"/>
        <v>-</v>
      </c>
      <c r="CW746" s="54"/>
      <c r="CX746" s="5"/>
      <c r="CY746" s="34"/>
      <c r="CZ746" s="24" t="str">
        <f t="shared" si="872"/>
        <v>-</v>
      </c>
      <c r="DA746" s="24" t="str">
        <f t="shared" si="873"/>
        <v>-</v>
      </c>
      <c r="DB746" s="24"/>
      <c r="DC746" s="5"/>
      <c r="DD746" s="24" t="str">
        <f t="shared" si="874"/>
        <v>-</v>
      </c>
      <c r="DE746" s="24" t="str">
        <f t="shared" si="875"/>
        <v>-</v>
      </c>
      <c r="DF746" s="5"/>
      <c r="DG746" s="5"/>
      <c r="DH746" s="54"/>
      <c r="DI746" s="24" t="str">
        <f t="shared" si="876"/>
        <v>-</v>
      </c>
      <c r="DJ746" s="24" t="str">
        <f t="shared" si="877"/>
        <v>-</v>
      </c>
      <c r="DK746" s="24"/>
      <c r="DL746" s="5"/>
      <c r="DM746" s="24" t="str">
        <f t="shared" si="878"/>
        <v>-</v>
      </c>
      <c r="DN746" s="24" t="str">
        <f t="shared" si="879"/>
        <v>-</v>
      </c>
      <c r="DO746" s="5"/>
      <c r="DP746" s="5"/>
      <c r="DQ746" s="54"/>
      <c r="DR746" s="24" t="str">
        <f t="shared" si="880"/>
        <v>-</v>
      </c>
      <c r="DS746" s="24" t="str">
        <f t="shared" si="881"/>
        <v>-</v>
      </c>
      <c r="DT746" s="24"/>
      <c r="DU746" s="5"/>
      <c r="DV746" s="24" t="str">
        <f t="shared" si="882"/>
        <v>-</v>
      </c>
      <c r="DW746" s="24" t="str">
        <f t="shared" si="883"/>
        <v>-</v>
      </c>
      <c r="DX746" s="5"/>
      <c r="DY746" s="5"/>
      <c r="DZ746" s="54"/>
      <c r="EA746" s="24" t="str">
        <f t="shared" si="884"/>
        <v>-</v>
      </c>
      <c r="EB746" s="24" t="str">
        <f t="shared" si="885"/>
        <v>-</v>
      </c>
      <c r="EC746" s="24"/>
      <c r="ED746" s="5"/>
      <c r="EE746" s="24" t="str">
        <f t="shared" si="886"/>
        <v>-</v>
      </c>
      <c r="EF746" s="24" t="str">
        <f t="shared" si="887"/>
        <v>-</v>
      </c>
      <c r="EG746" s="5"/>
      <c r="EH746" s="5"/>
      <c r="EI746" s="54"/>
      <c r="EJ746" s="24" t="str">
        <f t="shared" si="888"/>
        <v>-</v>
      </c>
      <c r="EK746" s="24" t="str">
        <f t="shared" si="889"/>
        <v>-</v>
      </c>
      <c r="EL746" s="24"/>
      <c r="EM746" s="5"/>
      <c r="EN746" s="24" t="str">
        <f t="shared" si="890"/>
        <v>-</v>
      </c>
      <c r="EO746" s="24" t="str">
        <f t="shared" si="891"/>
        <v>-</v>
      </c>
      <c r="EP746" s="5"/>
      <c r="EQ746" s="5"/>
      <c r="ER746" s="54"/>
      <c r="ES746" s="54"/>
      <c r="ET746" s="54"/>
      <c r="EU746" s="54"/>
      <c r="EV746" s="54"/>
      <c r="EW746" s="24"/>
      <c r="EX746" s="24"/>
      <c r="EY746" s="167"/>
      <c r="EZ746" s="167"/>
      <c r="FA746" s="193"/>
      <c r="FB746" s="24">
        <v>44299</v>
      </c>
      <c r="FC746" s="24">
        <f t="shared" ca="1" si="892"/>
        <v>44299</v>
      </c>
      <c r="FD746" s="24"/>
      <c r="FE746" s="5"/>
      <c r="FF746" s="24" t="str">
        <f t="shared" si="893"/>
        <v>-</v>
      </c>
      <c r="FG746" s="24" t="str">
        <f t="shared" si="894"/>
        <v>-</v>
      </c>
      <c r="FH746" s="5"/>
      <c r="FI746" s="5"/>
      <c r="FJ746" s="34"/>
      <c r="FK746" s="24"/>
      <c r="FL746" s="24">
        <f t="shared" si="895"/>
        <v>0</v>
      </c>
      <c r="FM746" s="5"/>
      <c r="FN746" s="5"/>
      <c r="FO746" s="24" t="str">
        <f t="shared" si="896"/>
        <v>-</v>
      </c>
      <c r="FP746" s="24" t="str">
        <f t="shared" si="897"/>
        <v>-</v>
      </c>
      <c r="FQ746" s="5"/>
      <c r="FR746" s="5"/>
      <c r="FS746" s="54"/>
      <c r="FT746" s="24"/>
      <c r="FU746" s="24">
        <f t="shared" si="898"/>
        <v>0</v>
      </c>
      <c r="FV746" s="5"/>
      <c r="FW746" s="5"/>
      <c r="FX746" s="24" t="str">
        <f t="shared" si="899"/>
        <v>-</v>
      </c>
      <c r="FY746" s="24" t="str">
        <f t="shared" si="900"/>
        <v>-</v>
      </c>
      <c r="FZ746" s="5"/>
      <c r="GA746" s="5"/>
      <c r="GB746" s="54"/>
      <c r="GC746" s="54"/>
      <c r="GD746" s="54"/>
      <c r="GE746" s="54"/>
      <c r="GF746" s="54"/>
      <c r="GG746" s="54"/>
      <c r="GH746" s="54"/>
      <c r="GI746" s="54"/>
      <c r="GJ746" s="54"/>
      <c r="GK746" s="54"/>
      <c r="GL746" s="54"/>
      <c r="GM746" s="54"/>
      <c r="GN746" s="54"/>
      <c r="GO746" s="54"/>
      <c r="GP746" s="54"/>
      <c r="GQ746" s="54"/>
      <c r="GR746" s="54"/>
      <c r="GS746" s="54"/>
      <c r="GT746" s="54"/>
      <c r="GU746" s="54"/>
      <c r="GV746" s="54"/>
      <c r="GW746" s="54"/>
      <c r="GX746" s="54"/>
      <c r="GY746" s="54"/>
      <c r="GZ746" s="193"/>
      <c r="HA746" s="54"/>
      <c r="HB746" s="54"/>
      <c r="HC746" s="54"/>
      <c r="HD746" s="34">
        <f t="shared" ca="1" si="789"/>
        <v>1</v>
      </c>
      <c r="HE746" s="25">
        <f t="shared" ca="1" si="791"/>
        <v>6.8389057750759875E-4</v>
      </c>
      <c r="HF746" s="25">
        <f t="shared" ca="1" si="792"/>
        <v>1.5197568389057751E-3</v>
      </c>
      <c r="HG746" s="25"/>
      <c r="HH746" s="25"/>
      <c r="HI746" s="25">
        <f t="shared" ca="1" si="793"/>
        <v>3.0821917808219177E-3</v>
      </c>
      <c r="HJ746" s="25">
        <f t="shared" ca="1" si="794"/>
        <v>6.8493150684931503E-3</v>
      </c>
      <c r="HK746" s="5"/>
      <c r="HL746" s="24">
        <f t="shared" ca="1" si="790"/>
        <v>44280</v>
      </c>
      <c r="HM746" s="107" t="s">
        <v>665</v>
      </c>
      <c r="HN746" s="85"/>
      <c r="HO746" s="204" t="str">
        <f t="shared" si="841"/>
        <v>ожидание A1</v>
      </c>
      <c r="HP746" s="204" t="str">
        <f t="shared" si="842"/>
        <v>не выгружено 00</v>
      </c>
      <c r="HQ746" s="182" t="str">
        <f t="shared" si="843"/>
        <v>выгружено A1</v>
      </c>
      <c r="HR746" s="182" t="str">
        <f t="shared" si="844"/>
        <v>ожидание A1</v>
      </c>
      <c r="HS746" s="182" t="b">
        <f t="shared" si="845"/>
        <v>0</v>
      </c>
      <c r="HT746" s="182" t="str">
        <f t="shared" si="846"/>
        <v>ожидание замечаний</v>
      </c>
      <c r="HU746" s="182" t="str">
        <f t="shared" si="847"/>
        <v>0055-P2-GA1-CPC-TRM-00678</v>
      </c>
      <c r="HV746" s="191">
        <f t="shared" si="848"/>
        <v>44280</v>
      </c>
      <c r="HW746" s="184" t="str">
        <f t="shared" si="849"/>
        <v>ожидание A1</v>
      </c>
      <c r="HX746" s="191" t="str">
        <f t="shared" si="850"/>
        <v>ожидание A1</v>
      </c>
      <c r="HY746" s="183"/>
      <c r="HZ746" s="182" t="str">
        <f t="shared" si="851"/>
        <v>выгружено</v>
      </c>
      <c r="IA746" s="182" t="str">
        <f t="shared" si="852"/>
        <v>A1</v>
      </c>
      <c r="IB746" s="182" t="str">
        <f t="shared" si="853"/>
        <v>ожидание замечаний к ревизии</v>
      </c>
      <c r="IC746" s="182" t="str">
        <f t="shared" si="854"/>
        <v>A1</v>
      </c>
      <c r="ID746" s="182" t="str">
        <f t="shared" si="855"/>
        <v>A1</v>
      </c>
      <c r="IE746" s="185" t="str">
        <f t="shared" si="856"/>
        <v>1</v>
      </c>
      <c r="IF746" s="135" t="s">
        <v>705</v>
      </c>
      <c r="IG746" s="181">
        <v>1</v>
      </c>
      <c r="IH746" s="85"/>
      <c r="II746" s="85"/>
      <c r="IJ746" s="85"/>
      <c r="IK746" s="85"/>
      <c r="IL746" s="85"/>
      <c r="IM746" s="85"/>
      <c r="IN746" s="85"/>
      <c r="IO746" s="85"/>
      <c r="IP746" s="85"/>
      <c r="IQ746" s="85"/>
      <c r="IR746" s="85"/>
      <c r="IS746" s="85"/>
      <c r="IT746" s="85"/>
      <c r="IU746" s="85"/>
      <c r="IV746" s="85"/>
      <c r="IW746" s="85"/>
      <c r="IX746" s="85"/>
      <c r="IY746" s="85"/>
      <c r="IZ746" s="85"/>
      <c r="JA746" s="85"/>
      <c r="JB746" s="85"/>
      <c r="JC746" s="85"/>
      <c r="JD746" s="85"/>
      <c r="JE746" s="85"/>
      <c r="JF746" s="85"/>
      <c r="JG746" s="85"/>
      <c r="JH746" s="85"/>
      <c r="JI746" s="85"/>
      <c r="JJ746" s="85"/>
      <c r="JK746" s="85"/>
      <c r="JL746" s="85"/>
      <c r="JM746" s="85"/>
      <c r="JN746" s="85"/>
      <c r="JO746" s="85"/>
      <c r="JP746" s="85"/>
      <c r="JQ746" s="85"/>
      <c r="JR746" s="85"/>
      <c r="JS746" s="85"/>
      <c r="JT746" s="85"/>
      <c r="JU746" s="85"/>
      <c r="JV746" s="85"/>
      <c r="JW746" s="85"/>
      <c r="JX746" s="85"/>
      <c r="JY746" s="85"/>
      <c r="JZ746" s="85"/>
      <c r="KA746" s="85"/>
      <c r="KB746" s="85"/>
      <c r="KC746" s="85"/>
    </row>
    <row r="747" spans="1:289" s="57" customFormat="1" ht="28.5" hidden="1" customHeight="1">
      <c r="A747" s="6"/>
      <c r="B747" s="19" t="s">
        <v>156</v>
      </c>
      <c r="C747" s="19" t="s">
        <v>157</v>
      </c>
      <c r="D747" s="5"/>
      <c r="E747" s="5"/>
      <c r="F747" s="5"/>
      <c r="G747" s="5"/>
      <c r="H747" s="5" t="s">
        <v>727</v>
      </c>
      <c r="I747" s="5" t="s">
        <v>736</v>
      </c>
      <c r="J747" s="5"/>
      <c r="K747" s="5"/>
      <c r="L747" s="5"/>
      <c r="M747" s="5"/>
      <c r="N747" s="5"/>
      <c r="O747" s="5"/>
      <c r="P747" s="5"/>
      <c r="Q747" s="5"/>
      <c r="R747" s="5" t="s">
        <v>203</v>
      </c>
      <c r="S747" s="5" t="s">
        <v>359</v>
      </c>
      <c r="T747" s="5" t="s">
        <v>358</v>
      </c>
      <c r="U747" s="5" t="s">
        <v>158</v>
      </c>
      <c r="V747" s="5"/>
      <c r="W747" s="19"/>
      <c r="X747" s="19"/>
      <c r="Y747" s="19"/>
      <c r="Z747" s="19"/>
      <c r="AA747" s="19"/>
      <c r="AB747" s="19"/>
      <c r="AC747" s="19"/>
      <c r="AD747" s="5"/>
      <c r="AE747" s="19">
        <v>4</v>
      </c>
      <c r="AF747" s="19">
        <v>0</v>
      </c>
      <c r="AG747" s="19" t="s">
        <v>165</v>
      </c>
      <c r="AH747" s="19" t="s">
        <v>156</v>
      </c>
      <c r="AI747" s="19" t="s">
        <v>188</v>
      </c>
      <c r="AJ747" s="5"/>
      <c r="AK747" s="5"/>
      <c r="AL747" s="5" t="s">
        <v>159</v>
      </c>
      <c r="AM747" s="5"/>
      <c r="AN747" s="5" t="s">
        <v>177</v>
      </c>
      <c r="AO747" s="5" t="str">
        <f t="shared" si="859"/>
        <v>0055-CPC-GA1-4.4.0.00.CPC-ATH.JE-0001</v>
      </c>
      <c r="AP747" s="5" t="str">
        <f t="shared" si="860"/>
        <v>0055-CPC-GA1-4.4.0.00.CPC-ATH-JE-0001_-_ER</v>
      </c>
      <c r="AQ747" s="13" t="s">
        <v>231</v>
      </c>
      <c r="AR747" s="13" t="s">
        <v>232</v>
      </c>
      <c r="AS747" s="13"/>
      <c r="AT747" s="13"/>
      <c r="AU747" s="13"/>
      <c r="AV747" s="13"/>
      <c r="AW747" s="13" t="s">
        <v>231</v>
      </c>
      <c r="AX747" s="13" t="s">
        <v>232</v>
      </c>
      <c r="AY747" s="5"/>
      <c r="AZ747" s="5" t="s">
        <v>490</v>
      </c>
      <c r="BA747" s="5" t="s">
        <v>481</v>
      </c>
      <c r="BB747" s="5" t="str">
        <f t="shared" si="861"/>
        <v>-</v>
      </c>
      <c r="BC747" s="167" t="str">
        <f t="shared" si="901"/>
        <v>-</v>
      </c>
      <c r="BD747" s="5" t="str">
        <f t="shared" si="902"/>
        <v>-</v>
      </c>
      <c r="BE747" s="5"/>
      <c r="BF747" s="5"/>
      <c r="BG747" s="12"/>
      <c r="BH747" s="5"/>
      <c r="BI747" s="5"/>
      <c r="BJ747" s="54">
        <f t="shared" si="864"/>
        <v>44243</v>
      </c>
      <c r="BK747" s="54">
        <f t="shared" ca="1" si="865"/>
        <v>44294</v>
      </c>
      <c r="BL747" s="54"/>
      <c r="BM747" s="5"/>
      <c r="BN747" s="167"/>
      <c r="BO747" s="167"/>
      <c r="BP747" s="167"/>
      <c r="BQ747" s="167"/>
      <c r="BR747" s="157"/>
      <c r="BS747" s="157"/>
      <c r="BT747" s="157"/>
      <c r="BU747" s="157"/>
      <c r="BV747" s="157"/>
      <c r="BW747" s="147"/>
      <c r="BX747" s="147"/>
      <c r="BY747" s="147"/>
      <c r="BZ747" s="147"/>
      <c r="CA747" s="147"/>
      <c r="CB747" s="125"/>
      <c r="CC747" s="125"/>
      <c r="CD747" s="125"/>
      <c r="CE747" s="125"/>
      <c r="CF747" s="125"/>
      <c r="CG747" s="125"/>
      <c r="CH747" s="125"/>
      <c r="CI747" s="125"/>
      <c r="CJ747" s="125"/>
      <c r="CK747" s="125"/>
      <c r="CL747" s="24">
        <f t="shared" si="866"/>
        <v>44271</v>
      </c>
      <c r="CM747" s="24" t="str">
        <f t="shared" si="867"/>
        <v>-</v>
      </c>
      <c r="CN747" s="54"/>
      <c r="CO747" s="117"/>
      <c r="CP747" s="34">
        <v>1</v>
      </c>
      <c r="CQ747" s="24">
        <f t="shared" si="868"/>
        <v>44285</v>
      </c>
      <c r="CR747" s="24" t="str">
        <f t="shared" si="869"/>
        <v>-</v>
      </c>
      <c r="CS747" s="54"/>
      <c r="CT747" s="5"/>
      <c r="CU747" s="24" t="str">
        <f t="shared" si="870"/>
        <v>-</v>
      </c>
      <c r="CV747" s="24" t="str">
        <f t="shared" si="871"/>
        <v>-</v>
      </c>
      <c r="CW747" s="54"/>
      <c r="CX747" s="5"/>
      <c r="CY747" s="34"/>
      <c r="CZ747" s="24" t="str">
        <f t="shared" si="872"/>
        <v>-</v>
      </c>
      <c r="DA747" s="24" t="str">
        <f t="shared" si="873"/>
        <v>-</v>
      </c>
      <c r="DB747" s="24"/>
      <c r="DC747" s="5"/>
      <c r="DD747" s="24" t="str">
        <f t="shared" si="874"/>
        <v>-</v>
      </c>
      <c r="DE747" s="24" t="str">
        <f t="shared" si="875"/>
        <v>-</v>
      </c>
      <c r="DF747" s="5"/>
      <c r="DG747" s="5"/>
      <c r="DH747" s="34"/>
      <c r="DI747" s="24" t="str">
        <f t="shared" si="876"/>
        <v>-</v>
      </c>
      <c r="DJ747" s="24" t="str">
        <f t="shared" si="877"/>
        <v>-</v>
      </c>
      <c r="DK747" s="5"/>
      <c r="DL747" s="5"/>
      <c r="DM747" s="24" t="str">
        <f t="shared" si="878"/>
        <v>-</v>
      </c>
      <c r="DN747" s="24" t="str">
        <f t="shared" si="879"/>
        <v>-</v>
      </c>
      <c r="DO747" s="5"/>
      <c r="DP747" s="5"/>
      <c r="DQ747" s="54"/>
      <c r="DR747" s="24" t="str">
        <f t="shared" si="880"/>
        <v>-</v>
      </c>
      <c r="DS747" s="24" t="str">
        <f t="shared" si="881"/>
        <v>-</v>
      </c>
      <c r="DT747" s="5"/>
      <c r="DU747" s="5"/>
      <c r="DV747" s="24" t="str">
        <f t="shared" si="882"/>
        <v>-</v>
      </c>
      <c r="DW747" s="24" t="str">
        <f t="shared" si="883"/>
        <v>-</v>
      </c>
      <c r="DX747" s="5"/>
      <c r="DY747" s="5"/>
      <c r="DZ747" s="54"/>
      <c r="EA747" s="24" t="str">
        <f t="shared" si="884"/>
        <v>-</v>
      </c>
      <c r="EB747" s="24" t="str">
        <f t="shared" si="885"/>
        <v>-</v>
      </c>
      <c r="EC747" s="5"/>
      <c r="ED747" s="5"/>
      <c r="EE747" s="24" t="str">
        <f t="shared" si="886"/>
        <v>-</v>
      </c>
      <c r="EF747" s="24" t="str">
        <f t="shared" si="887"/>
        <v>-</v>
      </c>
      <c r="EG747" s="5"/>
      <c r="EH747" s="5"/>
      <c r="EI747" s="54"/>
      <c r="EJ747" s="24" t="str">
        <f t="shared" si="888"/>
        <v>-</v>
      </c>
      <c r="EK747" s="24" t="str">
        <f t="shared" si="889"/>
        <v>-</v>
      </c>
      <c r="EL747" s="5"/>
      <c r="EM747" s="5"/>
      <c r="EN747" s="24" t="str">
        <f t="shared" si="890"/>
        <v>-</v>
      </c>
      <c r="EO747" s="24" t="str">
        <f t="shared" si="891"/>
        <v>-</v>
      </c>
      <c r="EP747" s="5"/>
      <c r="EQ747" s="5"/>
      <c r="ER747" s="54"/>
      <c r="ES747" s="54"/>
      <c r="ET747" s="54"/>
      <c r="EU747" s="54"/>
      <c r="EV747" s="54"/>
      <c r="EW747" s="24"/>
      <c r="EX747" s="24"/>
      <c r="EY747" s="167"/>
      <c r="EZ747" s="167"/>
      <c r="FA747" s="193"/>
      <c r="FB747" s="24">
        <v>44286</v>
      </c>
      <c r="FC747" s="24">
        <f t="shared" ca="1" si="892"/>
        <v>44286</v>
      </c>
      <c r="FD747" s="54"/>
      <c r="FE747" s="5"/>
      <c r="FF747" s="24" t="str">
        <f t="shared" si="893"/>
        <v>-</v>
      </c>
      <c r="FG747" s="24" t="str">
        <f t="shared" si="894"/>
        <v>-</v>
      </c>
      <c r="FH747" s="5"/>
      <c r="FI747" s="5"/>
      <c r="FJ747" s="34">
        <v>1</v>
      </c>
      <c r="FK747" s="24"/>
      <c r="FL747" s="24">
        <f t="shared" si="895"/>
        <v>0</v>
      </c>
      <c r="FM747" s="5"/>
      <c r="FN747" s="5"/>
      <c r="FO747" s="24" t="str">
        <f t="shared" si="896"/>
        <v>-</v>
      </c>
      <c r="FP747" s="24" t="str">
        <f t="shared" si="897"/>
        <v>-</v>
      </c>
      <c r="FQ747" s="5"/>
      <c r="FR747" s="5"/>
      <c r="FS747" s="54"/>
      <c r="FT747" s="24"/>
      <c r="FU747" s="24">
        <f t="shared" si="898"/>
        <v>0</v>
      </c>
      <c r="FV747" s="5"/>
      <c r="FW747" s="5"/>
      <c r="FX747" s="24" t="str">
        <f t="shared" si="899"/>
        <v>-</v>
      </c>
      <c r="FY747" s="24" t="str">
        <f t="shared" si="900"/>
        <v>-</v>
      </c>
      <c r="FZ747" s="5"/>
      <c r="GA747" s="5"/>
      <c r="GB747" s="54"/>
      <c r="GC747" s="54"/>
      <c r="GD747" s="54"/>
      <c r="GE747" s="54"/>
      <c r="GF747" s="54"/>
      <c r="GG747" s="54"/>
      <c r="GH747" s="54"/>
      <c r="GI747" s="54"/>
      <c r="GJ747" s="54"/>
      <c r="GK747" s="54"/>
      <c r="GL747" s="54"/>
      <c r="GM747" s="54"/>
      <c r="GN747" s="54"/>
      <c r="GO747" s="54"/>
      <c r="GP747" s="54"/>
      <c r="GQ747" s="54"/>
      <c r="GR747" s="54"/>
      <c r="GS747" s="54"/>
      <c r="GT747" s="54"/>
      <c r="GU747" s="54"/>
      <c r="GV747" s="54"/>
      <c r="GW747" s="54"/>
      <c r="GX747" s="54"/>
      <c r="GY747" s="54"/>
      <c r="GZ747" s="193"/>
      <c r="HA747" s="54"/>
      <c r="HB747" s="54"/>
      <c r="HC747" s="54"/>
      <c r="HD747" s="34">
        <f t="shared" ca="1" si="789"/>
        <v>1</v>
      </c>
      <c r="HE747" s="25">
        <f t="shared" si="791"/>
        <v>0</v>
      </c>
      <c r="HF747" s="25">
        <f t="shared" ca="1" si="792"/>
        <v>1.5197568389057751E-3</v>
      </c>
      <c r="HG747" s="25"/>
      <c r="HH747" s="25"/>
      <c r="HI747" s="25">
        <f t="shared" si="793"/>
        <v>0</v>
      </c>
      <c r="HJ747" s="25">
        <f t="shared" ca="1" si="794"/>
        <v>6.8493150684931503E-3</v>
      </c>
      <c r="HK747" s="5"/>
      <c r="HL747" s="24" t="str">
        <f t="shared" ca="1" si="790"/>
        <v>-</v>
      </c>
      <c r="HM747" s="107" t="s">
        <v>669</v>
      </c>
      <c r="HN747" s="85"/>
      <c r="HO747" s="204" t="str">
        <f t="shared" si="841"/>
        <v>не выгружено A1</v>
      </c>
      <c r="HP747" s="204" t="str">
        <f t="shared" si="842"/>
        <v>не выгружено 00</v>
      </c>
      <c r="HQ747" s="182" t="str">
        <f t="shared" si="843"/>
        <v>не выгружено A1</v>
      </c>
      <c r="HR747" s="182" t="str">
        <f t="shared" si="844"/>
        <v>не выгружено A1</v>
      </c>
      <c r="HS747" s="182" t="b">
        <f t="shared" si="845"/>
        <v>0</v>
      </c>
      <c r="HT747" s="182" t="str">
        <f t="shared" si="846"/>
        <v>не выгружено A1</v>
      </c>
      <c r="HU747" s="182" t="str">
        <f t="shared" si="847"/>
        <v>не выгружено A1</v>
      </c>
      <c r="HV747" s="191" t="str">
        <f t="shared" si="848"/>
        <v>не выгружено A1</v>
      </c>
      <c r="HW747" s="184" t="str">
        <f t="shared" si="849"/>
        <v>не выгружено A1</v>
      </c>
      <c r="HX747" s="191" t="str">
        <f t="shared" si="850"/>
        <v>не выгружено A1</v>
      </c>
      <c r="HY747" s="183"/>
      <c r="HZ747" s="182" t="str">
        <f t="shared" si="851"/>
        <v>не выгружено</v>
      </c>
      <c r="IA747" s="182" t="str">
        <f t="shared" si="852"/>
        <v>A1</v>
      </c>
      <c r="IB747" s="182" t="str">
        <f t="shared" si="853"/>
        <v>не выгружено</v>
      </c>
      <c r="IC747" s="182" t="str">
        <f t="shared" si="854"/>
        <v>A1</v>
      </c>
      <c r="ID747" s="182" t="str">
        <f t="shared" si="855"/>
        <v>A1</v>
      </c>
      <c r="IE747" s="185" t="str">
        <f t="shared" si="856"/>
        <v>выгрузить A1</v>
      </c>
      <c r="IF747" s="135" t="s">
        <v>705</v>
      </c>
      <c r="IG747" s="181">
        <v>1</v>
      </c>
      <c r="IH747" s="85"/>
      <c r="II747" s="85"/>
      <c r="IJ747" s="85"/>
      <c r="IK747" s="85"/>
      <c r="IL747" s="85"/>
      <c r="IM747" s="85"/>
      <c r="IN747" s="85"/>
      <c r="IO747" s="85"/>
      <c r="IP747" s="85"/>
      <c r="IQ747" s="85"/>
      <c r="IR747" s="85"/>
      <c r="IS747" s="85"/>
      <c r="IT747" s="85"/>
      <c r="IU747" s="85"/>
      <c r="IV747" s="85"/>
      <c r="IW747" s="85"/>
      <c r="IX747" s="85"/>
      <c r="IY747" s="85"/>
      <c r="IZ747" s="85"/>
      <c r="JA747" s="85"/>
      <c r="JB747" s="85"/>
      <c r="JC747" s="85"/>
      <c r="JD747" s="85"/>
      <c r="JE747" s="85"/>
      <c r="JF747" s="85"/>
      <c r="JG747" s="85"/>
      <c r="JH747" s="85"/>
      <c r="JI747" s="85"/>
      <c r="JJ747" s="85"/>
      <c r="JK747" s="85"/>
      <c r="JL747" s="85"/>
      <c r="JM747" s="85"/>
      <c r="JN747" s="85"/>
      <c r="JO747" s="85"/>
      <c r="JP747" s="85"/>
      <c r="JQ747" s="85"/>
      <c r="JR747" s="85"/>
      <c r="JS747" s="85"/>
      <c r="JT747" s="85"/>
      <c r="JU747" s="85"/>
      <c r="JV747" s="85"/>
      <c r="JW747" s="85"/>
      <c r="JX747" s="85"/>
      <c r="JY747" s="85"/>
      <c r="JZ747" s="85"/>
      <c r="KA747" s="85"/>
      <c r="KB747" s="85"/>
      <c r="KC747" s="85"/>
    </row>
    <row r="748" spans="1:289" s="87" customFormat="1" ht="15" hidden="1" customHeight="1">
      <c r="A748" s="17"/>
      <c r="B748" s="20"/>
      <c r="C748" s="20"/>
      <c r="D748" s="18"/>
      <c r="E748" s="18"/>
      <c r="F748" s="18"/>
      <c r="G748" s="18"/>
      <c r="H748" s="18"/>
      <c r="I748" s="18"/>
      <c r="J748" s="18"/>
      <c r="K748" s="18"/>
      <c r="L748" s="18"/>
      <c r="M748" s="18"/>
      <c r="N748" s="18"/>
      <c r="O748" s="18"/>
      <c r="P748" s="18"/>
      <c r="Q748" s="18"/>
      <c r="R748" s="18"/>
      <c r="S748" s="18"/>
      <c r="T748" s="18"/>
      <c r="U748" s="18"/>
      <c r="V748" s="18"/>
      <c r="W748" s="20"/>
      <c r="X748" s="20"/>
      <c r="Y748" s="20"/>
      <c r="Z748" s="20"/>
      <c r="AA748" s="20"/>
      <c r="AB748" s="20"/>
      <c r="AC748" s="20"/>
      <c r="AD748" s="18"/>
      <c r="AE748" s="20"/>
      <c r="AF748" s="20"/>
      <c r="AG748" s="20"/>
      <c r="AH748" s="20"/>
      <c r="AI748" s="20"/>
      <c r="AJ748" s="18"/>
      <c r="AK748" s="18"/>
      <c r="AL748" s="18"/>
      <c r="AM748" s="18"/>
      <c r="AN748" s="18"/>
      <c r="AO748" s="18"/>
      <c r="AP748" s="18"/>
      <c r="AQ748" s="18"/>
      <c r="AR748" s="18"/>
      <c r="AS748" s="18"/>
      <c r="AT748" s="18"/>
      <c r="AU748" s="18"/>
      <c r="AV748" s="18"/>
      <c r="AW748" s="18"/>
      <c r="AX748" s="18"/>
      <c r="AY748" s="18"/>
      <c r="AZ748" s="5"/>
      <c r="BA748" s="18"/>
      <c r="BB748" s="18"/>
      <c r="BC748" s="18"/>
      <c r="BD748" s="18"/>
      <c r="BE748" s="18"/>
      <c r="BF748" s="18"/>
      <c r="BG748" s="18"/>
      <c r="BH748" s="18"/>
      <c r="BI748" s="18"/>
      <c r="BJ748" s="18"/>
      <c r="BK748" s="18"/>
      <c r="BL748" s="18"/>
      <c r="BM748" s="18"/>
      <c r="BN748" s="171"/>
      <c r="BO748" s="171"/>
      <c r="BP748" s="171"/>
      <c r="BQ748" s="171"/>
      <c r="BR748" s="161"/>
      <c r="BS748" s="161"/>
      <c r="BT748" s="161"/>
      <c r="BU748" s="161"/>
      <c r="BV748" s="161"/>
      <c r="BW748" s="151"/>
      <c r="BX748" s="151"/>
      <c r="BY748" s="151"/>
      <c r="BZ748" s="151"/>
      <c r="CA748" s="151"/>
      <c r="CB748" s="129"/>
      <c r="CC748" s="129"/>
      <c r="CD748" s="129"/>
      <c r="CE748" s="129"/>
      <c r="CF748" s="129"/>
      <c r="CG748" s="129"/>
      <c r="CH748" s="129"/>
      <c r="CI748" s="129"/>
      <c r="CJ748" s="129"/>
      <c r="CK748" s="129"/>
      <c r="CL748" s="18"/>
      <c r="CM748" s="18"/>
      <c r="CN748" s="18"/>
      <c r="CO748" s="118"/>
      <c r="CP748" s="48"/>
      <c r="CQ748" s="18"/>
      <c r="CR748" s="18"/>
      <c r="CS748" s="18"/>
      <c r="CT748" s="18"/>
      <c r="CU748" s="18"/>
      <c r="CV748" s="18"/>
      <c r="CW748" s="18"/>
      <c r="CX748" s="18"/>
      <c r="CY748" s="34"/>
      <c r="CZ748" s="18"/>
      <c r="DA748" s="18"/>
      <c r="DB748" s="18"/>
      <c r="DC748" s="18"/>
      <c r="DD748" s="18"/>
      <c r="DE748" s="18"/>
      <c r="DF748" s="18"/>
      <c r="DG748" s="18"/>
      <c r="DH748" s="45"/>
      <c r="DI748" s="18"/>
      <c r="DJ748" s="18"/>
      <c r="DK748" s="18"/>
      <c r="DL748" s="18"/>
      <c r="DM748" s="18"/>
      <c r="DN748" s="18"/>
      <c r="DO748" s="18"/>
      <c r="DP748" s="18"/>
      <c r="DQ748" s="45"/>
      <c r="DR748" s="18"/>
      <c r="DS748" s="18"/>
      <c r="DT748" s="18"/>
      <c r="DU748" s="18"/>
      <c r="DV748" s="18"/>
      <c r="DW748" s="18"/>
      <c r="DX748" s="18"/>
      <c r="DY748" s="18"/>
      <c r="DZ748" s="45"/>
      <c r="EA748" s="18"/>
      <c r="EB748" s="18"/>
      <c r="EC748" s="18"/>
      <c r="ED748" s="18"/>
      <c r="EE748" s="18"/>
      <c r="EF748" s="18"/>
      <c r="EG748" s="18"/>
      <c r="EH748" s="18"/>
      <c r="EI748" s="45"/>
      <c r="EJ748" s="18"/>
      <c r="EK748" s="18"/>
      <c r="EL748" s="18"/>
      <c r="EM748" s="18"/>
      <c r="EN748" s="18"/>
      <c r="EO748" s="18"/>
      <c r="EP748" s="18"/>
      <c r="EQ748" s="18"/>
      <c r="ER748" s="45"/>
      <c r="ES748" s="110"/>
      <c r="ET748" s="110"/>
      <c r="EU748" s="110"/>
      <c r="EV748" s="110"/>
      <c r="EW748" s="192"/>
      <c r="EX748" s="192"/>
      <c r="EY748" s="192"/>
      <c r="EZ748" s="192"/>
      <c r="FA748" s="199"/>
      <c r="FB748" s="18"/>
      <c r="FC748" s="18"/>
      <c r="FD748" s="18"/>
      <c r="FE748" s="18"/>
      <c r="FF748" s="18"/>
      <c r="FG748" s="18"/>
      <c r="FH748" s="18"/>
      <c r="FI748" s="18"/>
      <c r="FJ748" s="34"/>
      <c r="FK748" s="18"/>
      <c r="FL748" s="18"/>
      <c r="FM748" s="18"/>
      <c r="FN748" s="18"/>
      <c r="FO748" s="18"/>
      <c r="FP748" s="18"/>
      <c r="FQ748" s="18"/>
      <c r="FR748" s="18"/>
      <c r="FS748" s="45"/>
      <c r="FT748" s="18"/>
      <c r="FU748" s="18"/>
      <c r="FV748" s="18"/>
      <c r="FW748" s="18"/>
      <c r="FX748" s="18"/>
      <c r="FY748" s="18"/>
      <c r="FZ748" s="18"/>
      <c r="GA748" s="18"/>
      <c r="GB748" s="45"/>
      <c r="GC748" s="110"/>
      <c r="GD748" s="110"/>
      <c r="GE748" s="110"/>
      <c r="GF748" s="110"/>
      <c r="GG748" s="110"/>
      <c r="GH748" s="110"/>
      <c r="GI748" s="110"/>
      <c r="GJ748" s="110"/>
      <c r="GK748" s="110"/>
      <c r="GL748" s="110"/>
      <c r="GM748" s="110"/>
      <c r="GN748" s="110"/>
      <c r="GO748" s="110"/>
      <c r="GP748" s="110"/>
      <c r="GQ748" s="110"/>
      <c r="GR748" s="110"/>
      <c r="GS748" s="110"/>
      <c r="GT748" s="110"/>
      <c r="GU748" s="110"/>
      <c r="GV748" s="110"/>
      <c r="GW748" s="110"/>
      <c r="GX748" s="110"/>
      <c r="GY748" s="45"/>
      <c r="GZ748" s="199"/>
      <c r="HA748" s="110"/>
      <c r="HB748" s="110"/>
      <c r="HC748" s="110"/>
      <c r="HD748" s="34">
        <f t="shared" si="789"/>
        <v>0</v>
      </c>
      <c r="HE748" s="25">
        <f t="shared" ref="HE748:HE749" si="903">IF(FQ748&gt;43101,(HD748/$HD$877)*$FQ$13,IF(FM748&gt;43101,(HD748/$HD$877)*$FM$13,IF(FH748&gt;43101,(HD748/$HD$877)*$FH$13,IF(FD748&gt;43101,(HD748/$HD$877)*$FD$13,IF(EP748&gt;43101,(HD748/$HD$877)*$EP$13,IF(EL748&gt;43101,(HD748/$HD$877)*$EL$13,IF(FM748&gt;43101,(EG748/$HD$877)*$EG$13,IF(EC748&gt;43101,(HD748/$HD$877)*$EC$13,IF(DX748&gt;43101,(HD748/$HD$877)*$DX$13,IF(DT748&gt;43101,(HD748/$HD$877)*$DT$13,IF(DO748&gt;43101,(HD748/$HD$877)*$DO$13,IF(DK748&gt;43101,(HD748/$HD$877)*$DK$13,IF(DF748&gt;43101,(HD748/$HD$877)*$DF$13,IF(DB748&gt;43101,(HD748/$HD$877)*$DB$13,IF(CW748&gt;43101,(HD748/$HD$877)*$CW$13,IF(CS748&gt;43101,(HD748/$HD$877)*$CS$13,IF(CN748&gt;43101,(HD748/$HD$877)*$CN$13,IF(BL748&gt;43101,(HD748/$HD$877)*$BL$13,0))))))))))))))))))</f>
        <v>0</v>
      </c>
      <c r="HF748" s="25">
        <f t="shared" si="792"/>
        <v>0</v>
      </c>
      <c r="HG748" s="25"/>
      <c r="HH748" s="18"/>
      <c r="HI748" s="25">
        <f t="shared" si="793"/>
        <v>0</v>
      </c>
      <c r="HJ748" s="25">
        <f t="shared" si="794"/>
        <v>0</v>
      </c>
      <c r="HK748" s="18"/>
      <c r="HL748" s="24" t="str">
        <f t="shared" si="790"/>
        <v>-</v>
      </c>
      <c r="HM748" s="107"/>
      <c r="HN748" s="85"/>
      <c r="HO748" s="204" t="str">
        <f t="shared" si="841"/>
        <v>---/---</v>
      </c>
      <c r="HP748" s="204" t="str">
        <f t="shared" si="842"/>
        <v>---/---</v>
      </c>
      <c r="HQ748" s="182" t="str">
        <f t="shared" si="843"/>
        <v>---/---</v>
      </c>
      <c r="HR748" s="182" t="str">
        <f t="shared" si="844"/>
        <v>---/---</v>
      </c>
      <c r="HS748" s="182" t="b">
        <f t="shared" si="845"/>
        <v>0</v>
      </c>
      <c r="HT748" s="182" t="str">
        <f t="shared" si="846"/>
        <v>---/---</v>
      </c>
      <c r="HU748" s="182" t="str">
        <f t="shared" si="847"/>
        <v>---/---</v>
      </c>
      <c r="HV748" s="191" t="str">
        <f t="shared" si="848"/>
        <v>---/---</v>
      </c>
      <c r="HW748" s="184" t="str">
        <f t="shared" si="849"/>
        <v>---/---</v>
      </c>
      <c r="HX748" s="191" t="str">
        <f t="shared" si="850"/>
        <v>---/---</v>
      </c>
      <c r="HY748" s="183"/>
      <c r="HZ748" s="182" t="str">
        <f t="shared" si="851"/>
        <v>---/---</v>
      </c>
      <c r="IA748" s="182" t="str">
        <f t="shared" si="852"/>
        <v>---/---</v>
      </c>
      <c r="IB748" s="182" t="str">
        <f t="shared" si="853"/>
        <v>---/---</v>
      </c>
      <c r="IC748" s="182" t="str">
        <f t="shared" si="854"/>
        <v>---/---</v>
      </c>
      <c r="ID748" s="182" t="str">
        <f t="shared" si="855"/>
        <v>---/---</v>
      </c>
      <c r="IE748" s="185" t="str">
        <f t="shared" si="856"/>
        <v>---/---</v>
      </c>
      <c r="IF748" s="135" t="s">
        <v>717</v>
      </c>
      <c r="IG748" s="181">
        <v>1</v>
      </c>
      <c r="IH748" s="85"/>
      <c r="II748" s="85"/>
      <c r="IJ748" s="85"/>
      <c r="IK748" s="85"/>
      <c r="IL748" s="85"/>
      <c r="IM748" s="85"/>
      <c r="IN748" s="85"/>
      <c r="IO748" s="85"/>
      <c r="IP748" s="85"/>
      <c r="IQ748" s="85"/>
      <c r="IR748" s="85"/>
      <c r="IS748" s="85"/>
      <c r="IT748" s="85"/>
      <c r="IU748" s="85"/>
      <c r="IV748" s="85"/>
      <c r="IW748" s="85"/>
      <c r="IX748" s="85"/>
      <c r="IY748" s="85"/>
      <c r="IZ748" s="85"/>
      <c r="JA748" s="85"/>
      <c r="JB748" s="85"/>
      <c r="JC748" s="85"/>
      <c r="JD748" s="85"/>
      <c r="JE748" s="85"/>
      <c r="JF748" s="85"/>
      <c r="JG748" s="85"/>
      <c r="JH748" s="85"/>
      <c r="JI748" s="85"/>
      <c r="JJ748" s="85"/>
      <c r="JK748" s="85"/>
      <c r="JL748" s="85"/>
      <c r="JM748" s="85"/>
      <c r="JN748" s="85"/>
      <c r="JO748" s="85"/>
      <c r="JP748" s="85"/>
      <c r="JQ748" s="85"/>
      <c r="JR748" s="85"/>
      <c r="JS748" s="85"/>
      <c r="JT748" s="85"/>
      <c r="JU748" s="85"/>
      <c r="JV748" s="85"/>
      <c r="JW748" s="85"/>
      <c r="JX748" s="85"/>
      <c r="JY748" s="85"/>
      <c r="JZ748" s="85"/>
      <c r="KA748" s="85"/>
      <c r="KB748" s="85"/>
      <c r="KC748" s="85"/>
    </row>
    <row r="749" spans="1:289" s="57" customFormat="1" ht="28.5" hidden="1" customHeight="1">
      <c r="A749" s="6"/>
      <c r="B749" s="19" t="s">
        <v>156</v>
      </c>
      <c r="C749" s="19" t="s">
        <v>157</v>
      </c>
      <c r="D749" s="5"/>
      <c r="E749" s="5"/>
      <c r="F749" s="5"/>
      <c r="G749" s="5"/>
      <c r="H749" s="5" t="s">
        <v>727</v>
      </c>
      <c r="I749" s="5" t="s">
        <v>736</v>
      </c>
      <c r="J749" s="5"/>
      <c r="K749" s="5"/>
      <c r="L749" s="5"/>
      <c r="M749" s="5"/>
      <c r="N749" s="5"/>
      <c r="O749" s="5"/>
      <c r="P749" s="5"/>
      <c r="Q749" s="5"/>
      <c r="R749" s="5" t="s">
        <v>203</v>
      </c>
      <c r="S749" s="5" t="s">
        <v>359</v>
      </c>
      <c r="T749" s="5" t="s">
        <v>358</v>
      </c>
      <c r="U749" s="5" t="s">
        <v>158</v>
      </c>
      <c r="V749" s="5"/>
      <c r="W749" s="19"/>
      <c r="X749" s="19"/>
      <c r="Y749" s="19"/>
      <c r="Z749" s="19"/>
      <c r="AA749" s="19"/>
      <c r="AB749" s="19"/>
      <c r="AC749" s="19"/>
      <c r="AD749" s="5"/>
      <c r="AE749" s="19">
        <v>4</v>
      </c>
      <c r="AF749" s="19">
        <v>0</v>
      </c>
      <c r="AG749" s="19" t="s">
        <v>165</v>
      </c>
      <c r="AH749" s="19" t="s">
        <v>156</v>
      </c>
      <c r="AI749" s="19" t="s">
        <v>220</v>
      </c>
      <c r="AJ749" s="5"/>
      <c r="AK749" s="5"/>
      <c r="AL749" s="5" t="s">
        <v>159</v>
      </c>
      <c r="AM749" s="5"/>
      <c r="AN749" s="5" t="s">
        <v>177</v>
      </c>
      <c r="AO749" s="5" t="str">
        <f t="shared" ref="AO749:AO755" si="904">CONCATENATE("0055-",B749,"-",C749,"-","4",".",AE749,".",AF749,".",AG749,".",AH749,"-",AL749,".",AN749,"-",AI749)</f>
        <v>0055-CPC-GA1-4.4.0.00.CPC-ATH.JE-0004</v>
      </c>
      <c r="AP749" s="5" t="str">
        <f t="shared" ref="AP749:AP755" si="905">CONCATENATE("0055-",B749,"-",C749,"-","4",".",AE749,".",AF749,".",AG749,".",AH749,"-",AL749,"-",AN749,"-",AI749,"_",BD749,"_",U749)</f>
        <v>0055-CPC-GA1-4.4.0.00.CPC-ATH-JE-0004_-_ER</v>
      </c>
      <c r="AQ749" s="13" t="s">
        <v>82</v>
      </c>
      <c r="AR749" s="13" t="s">
        <v>83</v>
      </c>
      <c r="AS749" s="13"/>
      <c r="AT749" s="13"/>
      <c r="AU749" s="13"/>
      <c r="AV749" s="13"/>
      <c r="AW749" s="13" t="s">
        <v>82</v>
      </c>
      <c r="AX749" s="13" t="s">
        <v>83</v>
      </c>
      <c r="AY749" s="5"/>
      <c r="AZ749" s="5" t="s">
        <v>490</v>
      </c>
      <c r="BA749" s="5" t="s">
        <v>489</v>
      </c>
      <c r="BB749" s="5" t="str">
        <f>IF(FW749&gt;0,"02",IF(FN749&gt;0,"01",IF(FE749&gt;0,"00",IF(EM749&gt;0,"G1",IF(ED749&gt;0,"F1",IF(DU749&gt;0,"E1",IF(DL749&gt;0,"D1",IF(DC749&gt;0,"C1",IF(CT749&gt;0,"B1",IF(BM749&gt;0,"A1","-"))))))))))</f>
        <v>-</v>
      </c>
      <c r="BC749" s="167" t="str">
        <f t="shared" ref="BC749" si="906">IF(OR(BB749="A1",BB749="B1",BB749="C1",BB749="D1",BB749="E1",BB749="F1",BB749="G1",BB749="H1"),"IFR",IF(OR(BB749="00",BB749="01",BB749="02",BB749="03",BB749="04",BB749="05"),"IFU","-"))</f>
        <v>-</v>
      </c>
      <c r="BD749" s="5" t="str">
        <f t="shared" ref="BD749:BD755" si="907">BB749</f>
        <v>-</v>
      </c>
      <c r="BE749" s="5"/>
      <c r="BF749" s="5"/>
      <c r="BG749" s="12"/>
      <c r="BH749" s="5"/>
      <c r="BI749" s="5"/>
      <c r="BJ749" s="54">
        <f t="shared" ref="BJ749:BJ755" si="908">FB749-(28+15)</f>
        <v>44243</v>
      </c>
      <c r="BK749" s="54">
        <f t="shared" ref="BK749:BK755" ca="1" si="909">IF(BM749&gt;0,BL749,IF(BJ749&lt;TODAY(),WORKDAY(TODAY(),10),BJ749))</f>
        <v>44294</v>
      </c>
      <c r="BL749" s="54"/>
      <c r="BM749" s="5"/>
      <c r="BN749" s="167"/>
      <c r="BO749" s="167"/>
      <c r="BP749" s="167"/>
      <c r="BQ749" s="167"/>
      <c r="BR749" s="157"/>
      <c r="BS749" s="157"/>
      <c r="BT749" s="157"/>
      <c r="BU749" s="157"/>
      <c r="BV749" s="157"/>
      <c r="BW749" s="147"/>
      <c r="BX749" s="147"/>
      <c r="BY749" s="147"/>
      <c r="BZ749" s="147"/>
      <c r="CA749" s="147"/>
      <c r="CB749" s="125"/>
      <c r="CC749" s="125"/>
      <c r="CD749" s="125"/>
      <c r="CE749" s="125"/>
      <c r="CF749" s="125"/>
      <c r="CG749" s="125"/>
      <c r="CH749" s="125"/>
      <c r="CI749" s="125"/>
      <c r="CJ749" s="125"/>
      <c r="CK749" s="125"/>
      <c r="CL749" s="24">
        <f>WORKDAY(BJ749,20)</f>
        <v>44271</v>
      </c>
      <c r="CM749" s="24" t="str">
        <f>IF(BM749&gt;0,WORKDAY(BK749,10),"-")</f>
        <v>-</v>
      </c>
      <c r="CN749" s="54"/>
      <c r="CO749" s="117"/>
      <c r="CP749" s="34">
        <v>1</v>
      </c>
      <c r="CQ749" s="24">
        <f t="shared" ref="CQ749:CQ755" si="910">WORKDAY(CL749,10)</f>
        <v>44285</v>
      </c>
      <c r="CR749" s="24" t="str">
        <f t="shared" ref="CR749:CR755" si="911">IF(CO749&gt;0,WORKDAY(CM749,10),"-")</f>
        <v>-</v>
      </c>
      <c r="CS749" s="54"/>
      <c r="CT749" s="5"/>
      <c r="CU749" s="24" t="str">
        <f t="shared" ref="CU749:CU755" si="912">IF(CT749&gt;0,WORKDAY(CQ749,10),"-")</f>
        <v>-</v>
      </c>
      <c r="CV749" s="24" t="str">
        <f t="shared" ref="CV749:CV755" si="913">IF(CT749&gt;0,WORKDAY(CR749,10),"-")</f>
        <v>-</v>
      </c>
      <c r="CW749" s="54"/>
      <c r="CX749" s="5"/>
      <c r="CY749" s="34"/>
      <c r="CZ749" s="24" t="str">
        <f t="shared" ref="CZ749:CZ755" si="914">IF(CX749&gt;0,WORKDAY(CU749,10),"-")</f>
        <v>-</v>
      </c>
      <c r="DA749" s="24" t="str">
        <f t="shared" ref="DA749:DA755" si="915">IF(CX749&gt;0,WORKDAY(CV749,10),"-")</f>
        <v>-</v>
      </c>
      <c r="DB749" s="24"/>
      <c r="DC749" s="5"/>
      <c r="DD749" s="24" t="str">
        <f t="shared" ref="DD749:DD755" si="916">IF(DC749&gt;0,WORKDAY(CZ749,10),"-")</f>
        <v>-</v>
      </c>
      <c r="DE749" s="24" t="str">
        <f t="shared" ref="DE749:DE755" si="917">IF(DC749&gt;0,WORKDAY(DA749,10),"-")</f>
        <v>-</v>
      </c>
      <c r="DF749" s="5"/>
      <c r="DG749" s="5"/>
      <c r="DH749" s="54"/>
      <c r="DI749" s="24" t="str">
        <f t="shared" ref="DI749:DI755" si="918">IF(DG749&gt;0,WORKDAY(DD749,10),"-")</f>
        <v>-</v>
      </c>
      <c r="DJ749" s="24" t="str">
        <f t="shared" ref="DJ749:DJ755" si="919">IF(DG749&gt;0,WORKDAY(DE749,10),"-")</f>
        <v>-</v>
      </c>
      <c r="DK749" s="5"/>
      <c r="DL749" s="5"/>
      <c r="DM749" s="24" t="str">
        <f t="shared" ref="DM749:DM755" si="920">IF(DL749&gt;0,WORKDAY(DI749,10),"-")</f>
        <v>-</v>
      </c>
      <c r="DN749" s="24" t="str">
        <f t="shared" ref="DN749:DN755" si="921">IF(DL749&gt;0,WORKDAY(DJ749,10),"-")</f>
        <v>-</v>
      </c>
      <c r="DO749" s="5"/>
      <c r="DP749" s="5"/>
      <c r="DQ749" s="54"/>
      <c r="DR749" s="24" t="str">
        <f t="shared" ref="DR749:DR755" si="922">IF(DP749&gt;0,WORKDAY(DM749,10),"-")</f>
        <v>-</v>
      </c>
      <c r="DS749" s="24" t="str">
        <f t="shared" ref="DS749:DS755" si="923">IF(DP749&gt;0,WORKDAY(DN749,10),"-")</f>
        <v>-</v>
      </c>
      <c r="DT749" s="5"/>
      <c r="DU749" s="5"/>
      <c r="DV749" s="24" t="str">
        <f t="shared" ref="DV749:DV755" si="924">IF(DU749&gt;0,WORKDAY(DR749,10),"-")</f>
        <v>-</v>
      </c>
      <c r="DW749" s="24" t="str">
        <f t="shared" ref="DW749:DW755" si="925">IF(DU749&gt;0,WORKDAY(DS749,10),"-")</f>
        <v>-</v>
      </c>
      <c r="DX749" s="5"/>
      <c r="DY749" s="5"/>
      <c r="DZ749" s="54"/>
      <c r="EA749" s="24" t="str">
        <f t="shared" ref="EA749:EA755" si="926">IF(DY749&gt;0,WORKDAY(DV749,10),"-")</f>
        <v>-</v>
      </c>
      <c r="EB749" s="24" t="str">
        <f t="shared" ref="EB749:EB755" si="927">IF(DY749&gt;0,WORKDAY(DW749,10),"-")</f>
        <v>-</v>
      </c>
      <c r="EC749" s="5"/>
      <c r="ED749" s="5"/>
      <c r="EE749" s="24" t="str">
        <f t="shared" ref="EE749:EE755" si="928">IF(ED749&gt;0,WORKDAY(EA749,10),"-")</f>
        <v>-</v>
      </c>
      <c r="EF749" s="24" t="str">
        <f t="shared" ref="EF749:EF755" si="929">IF(ED749&gt;0,WORKDAY(EB749,10),"-")</f>
        <v>-</v>
      </c>
      <c r="EG749" s="5"/>
      <c r="EH749" s="5"/>
      <c r="EI749" s="54"/>
      <c r="EJ749" s="24" t="str">
        <f t="shared" ref="EJ749:EJ755" si="930">IF(EH749&gt;0,WORKDAY(EE749,10),"-")</f>
        <v>-</v>
      </c>
      <c r="EK749" s="24" t="str">
        <f t="shared" ref="EK749:EK755" si="931">IF(EH749&gt;0,WORKDAY(EF749,10),"-")</f>
        <v>-</v>
      </c>
      <c r="EL749" s="5"/>
      <c r="EM749" s="5"/>
      <c r="EN749" s="24" t="str">
        <f t="shared" ref="EN749:EN755" si="932">IF(EM749&gt;0,WORKDAY(EJ749,10),"-")</f>
        <v>-</v>
      </c>
      <c r="EO749" s="24" t="str">
        <f t="shared" ref="EO749:EO755" si="933">IF(EM749&gt;0,WORKDAY(EK749,10),"-")</f>
        <v>-</v>
      </c>
      <c r="EP749" s="5"/>
      <c r="EQ749" s="5"/>
      <c r="ER749" s="54"/>
      <c r="ES749" s="54"/>
      <c r="ET749" s="54"/>
      <c r="EU749" s="54"/>
      <c r="EV749" s="54"/>
      <c r="EW749" s="24"/>
      <c r="EX749" s="24"/>
      <c r="EY749" s="167"/>
      <c r="EZ749" s="167"/>
      <c r="FA749" s="193"/>
      <c r="FB749" s="24">
        <v>44286</v>
      </c>
      <c r="FC749" s="24">
        <f ca="1">IF(BK749&gt;0,IF(DC749&gt;0,WORKDAY(DB749,20),IF(CT749&gt;0,WORKDAY(CS749,30),IF(CO749&gt;0,WORKDAY(CN749,40),FB749))),"-")</f>
        <v>44286</v>
      </c>
      <c r="FD749" s="5"/>
      <c r="FE749" s="5"/>
      <c r="FF749" s="24" t="str">
        <f t="shared" ref="FF749:FF755" si="934">IF(FE749&gt;0,WORKDAY(FB749,10),"-")</f>
        <v>-</v>
      </c>
      <c r="FG749" s="24" t="str">
        <f t="shared" ref="FG749:FG755" si="935">IF(FE749&gt;0,WORKDAY(FC749,10),"-")</f>
        <v>-</v>
      </c>
      <c r="FH749" s="5"/>
      <c r="FI749" s="5"/>
      <c r="FJ749" s="34"/>
      <c r="FK749" s="24"/>
      <c r="FL749" s="24">
        <f t="shared" ref="FL749:FL755" si="936">FK749</f>
        <v>0</v>
      </c>
      <c r="FM749" s="5"/>
      <c r="FN749" s="5"/>
      <c r="FO749" s="24" t="str">
        <f t="shared" ref="FO749:FO755" si="937">IF(FN749&gt;0,WORKDAY(FK749,10),"-")</f>
        <v>-</v>
      </c>
      <c r="FP749" s="24" t="str">
        <f t="shared" ref="FP749:FP755" si="938">IF(FN749&gt;0,WORKDAY(FL749,10),"-")</f>
        <v>-</v>
      </c>
      <c r="FQ749" s="5"/>
      <c r="FR749" s="5"/>
      <c r="FS749" s="54"/>
      <c r="FT749" s="24"/>
      <c r="FU749" s="24">
        <f t="shared" ref="FU749:FU755" si="939">FT749</f>
        <v>0</v>
      </c>
      <c r="FV749" s="5"/>
      <c r="FW749" s="5"/>
      <c r="FX749" s="24" t="str">
        <f t="shared" ref="FX749:FX755" si="940">IF(FW749&gt;0,WORKDAY(FT749,10),"-")</f>
        <v>-</v>
      </c>
      <c r="FY749" s="24" t="str">
        <f t="shared" ref="FY749:FY755" si="941">IF(FW749&gt;0,WORKDAY(FU749,10),"-")</f>
        <v>-</v>
      </c>
      <c r="FZ749" s="5"/>
      <c r="GA749" s="5"/>
      <c r="GB749" s="54"/>
      <c r="GC749" s="54"/>
      <c r="GD749" s="54"/>
      <c r="GE749" s="54"/>
      <c r="GF749" s="54"/>
      <c r="GG749" s="54"/>
      <c r="GH749" s="54"/>
      <c r="GI749" s="54"/>
      <c r="GJ749" s="54"/>
      <c r="GK749" s="54"/>
      <c r="GL749" s="54"/>
      <c r="GM749" s="54"/>
      <c r="GN749" s="54"/>
      <c r="GO749" s="54"/>
      <c r="GP749" s="54"/>
      <c r="GQ749" s="54"/>
      <c r="GR749" s="54"/>
      <c r="GS749" s="54"/>
      <c r="GT749" s="54"/>
      <c r="GU749" s="54"/>
      <c r="GV749" s="54"/>
      <c r="GW749" s="54"/>
      <c r="GX749" s="54"/>
      <c r="GY749" s="54"/>
      <c r="GZ749" s="193"/>
      <c r="HA749" s="54"/>
      <c r="HB749" s="54"/>
      <c r="HC749" s="54"/>
      <c r="HD749" s="34">
        <f t="shared" ca="1" si="789"/>
        <v>1</v>
      </c>
      <c r="HE749" s="25">
        <f t="shared" si="903"/>
        <v>0</v>
      </c>
      <c r="HF749" s="25">
        <f t="shared" ca="1" si="792"/>
        <v>1.5197568389057751E-3</v>
      </c>
      <c r="HG749" s="25"/>
      <c r="HH749" s="25"/>
      <c r="HI749" s="25">
        <f t="shared" si="793"/>
        <v>0</v>
      </c>
      <c r="HJ749" s="25">
        <f t="shared" ca="1" si="794"/>
        <v>6.8493150684931503E-3</v>
      </c>
      <c r="HK749" s="5"/>
      <c r="HL749" s="24" t="str">
        <f t="shared" ca="1" si="790"/>
        <v>-</v>
      </c>
      <c r="HM749" s="107" t="s">
        <v>669</v>
      </c>
      <c r="HN749" s="85"/>
      <c r="HO749" s="204" t="str">
        <f t="shared" si="841"/>
        <v>не выгружено A1</v>
      </c>
      <c r="HP749" s="204" t="str">
        <f t="shared" si="842"/>
        <v>не выгружено 00</v>
      </c>
      <c r="HQ749" s="182" t="str">
        <f t="shared" si="843"/>
        <v>не выгружено A1</v>
      </c>
      <c r="HR749" s="182" t="str">
        <f t="shared" si="844"/>
        <v>не выгружено A1</v>
      </c>
      <c r="HS749" s="182" t="b">
        <f t="shared" si="845"/>
        <v>0</v>
      </c>
      <c r="HT749" s="182" t="str">
        <f t="shared" si="846"/>
        <v>не выгружено A1</v>
      </c>
      <c r="HU749" s="182" t="str">
        <f t="shared" si="847"/>
        <v>не выгружено A1</v>
      </c>
      <c r="HV749" s="191" t="str">
        <f t="shared" si="848"/>
        <v>не выгружено A1</v>
      </c>
      <c r="HW749" s="184" t="str">
        <f t="shared" si="849"/>
        <v>не выгружено A1</v>
      </c>
      <c r="HX749" s="191" t="str">
        <f t="shared" si="850"/>
        <v>не выгружено A1</v>
      </c>
      <c r="HY749" s="183"/>
      <c r="HZ749" s="182" t="str">
        <f t="shared" si="851"/>
        <v>не выгружено</v>
      </c>
      <c r="IA749" s="182" t="str">
        <f t="shared" si="852"/>
        <v>A1</v>
      </c>
      <c r="IB749" s="182" t="str">
        <f t="shared" si="853"/>
        <v>не выгружено</v>
      </c>
      <c r="IC749" s="182" t="str">
        <f t="shared" si="854"/>
        <v>A1</v>
      </c>
      <c r="ID749" s="182" t="str">
        <f t="shared" si="855"/>
        <v>A1</v>
      </c>
      <c r="IE749" s="185" t="str">
        <f t="shared" si="856"/>
        <v>выгрузить A1</v>
      </c>
      <c r="IF749" s="135" t="s">
        <v>705</v>
      </c>
      <c r="IG749" s="181">
        <v>1</v>
      </c>
      <c r="IH749" s="85"/>
      <c r="II749" s="85"/>
      <c r="IJ749" s="85"/>
      <c r="IK749" s="85"/>
      <c r="IL749" s="85"/>
      <c r="IM749" s="85"/>
      <c r="IN749" s="85"/>
      <c r="IO749" s="85"/>
      <c r="IP749" s="85"/>
      <c r="IQ749" s="85"/>
      <c r="IR749" s="85"/>
      <c r="IS749" s="85"/>
      <c r="IT749" s="85"/>
      <c r="IU749" s="85"/>
      <c r="IV749" s="85"/>
      <c r="IW749" s="85"/>
      <c r="IX749" s="85"/>
      <c r="IY749" s="85"/>
      <c r="IZ749" s="85"/>
      <c r="JA749" s="85"/>
      <c r="JB749" s="85"/>
      <c r="JC749" s="85"/>
      <c r="JD749" s="85"/>
      <c r="JE749" s="85"/>
      <c r="JF749" s="85"/>
      <c r="JG749" s="85"/>
      <c r="JH749" s="85"/>
      <c r="JI749" s="85"/>
      <c r="JJ749" s="85"/>
      <c r="JK749" s="85"/>
      <c r="JL749" s="85"/>
      <c r="JM749" s="85"/>
      <c r="JN749" s="85"/>
      <c r="JO749" s="85"/>
      <c r="JP749" s="85"/>
      <c r="JQ749" s="85"/>
      <c r="JR749" s="85"/>
      <c r="JS749" s="85"/>
      <c r="JT749" s="85"/>
      <c r="JU749" s="85"/>
      <c r="JV749" s="85"/>
      <c r="JW749" s="85"/>
      <c r="JX749" s="85"/>
      <c r="JY749" s="85"/>
      <c r="JZ749" s="85"/>
      <c r="KA749" s="85"/>
      <c r="KB749" s="85"/>
      <c r="KC749" s="85"/>
    </row>
    <row r="750" spans="1:289" s="57" customFormat="1" ht="28.5" hidden="1" customHeight="1">
      <c r="A750" s="6"/>
      <c r="B750" s="19"/>
      <c r="C750" s="19"/>
      <c r="D750" s="5"/>
      <c r="E750" s="5"/>
      <c r="F750" s="5"/>
      <c r="G750" s="5"/>
      <c r="H750" s="5"/>
      <c r="I750" s="5"/>
      <c r="J750" s="5"/>
      <c r="K750" s="5"/>
      <c r="L750" s="5"/>
      <c r="M750" s="5"/>
      <c r="N750" s="5"/>
      <c r="O750" s="5"/>
      <c r="P750" s="5"/>
      <c r="Q750" s="5"/>
      <c r="R750" s="5"/>
      <c r="S750" s="5"/>
      <c r="T750" s="5"/>
      <c r="U750" s="5"/>
      <c r="V750" s="5"/>
      <c r="W750" s="19"/>
      <c r="X750" s="19"/>
      <c r="Y750" s="19"/>
      <c r="Z750" s="19"/>
      <c r="AA750" s="19"/>
      <c r="AB750" s="19"/>
      <c r="AC750" s="19"/>
      <c r="AD750" s="5"/>
      <c r="AE750" s="19"/>
      <c r="AF750" s="19"/>
      <c r="AG750" s="19"/>
      <c r="AH750" s="19"/>
      <c r="AI750" s="19"/>
      <c r="AJ750" s="5"/>
      <c r="AK750" s="5"/>
      <c r="AL750" s="5"/>
      <c r="AM750" s="5"/>
      <c r="AN750" s="5"/>
      <c r="AO750" s="5"/>
      <c r="AP750" s="5"/>
      <c r="AQ750" s="13"/>
      <c r="AR750" s="13"/>
      <c r="AS750" s="13"/>
      <c r="AT750" s="13"/>
      <c r="AU750" s="13"/>
      <c r="AV750" s="13"/>
      <c r="AW750" s="13"/>
      <c r="AX750" s="13"/>
      <c r="AY750" s="5"/>
      <c r="AZ750" s="5"/>
      <c r="BA750" s="5"/>
      <c r="BB750" s="5"/>
      <c r="BC750" s="5"/>
      <c r="BD750" s="5"/>
      <c r="BE750" s="5"/>
      <c r="BF750" s="5"/>
      <c r="BG750" s="12"/>
      <c r="BH750" s="5"/>
      <c r="BI750" s="5"/>
      <c r="BJ750" s="54"/>
      <c r="BK750" s="54"/>
      <c r="BL750" s="54"/>
      <c r="BM750" s="5"/>
      <c r="BN750" s="167"/>
      <c r="BO750" s="167"/>
      <c r="BP750" s="167"/>
      <c r="BQ750" s="167"/>
      <c r="BR750" s="157"/>
      <c r="BS750" s="157"/>
      <c r="BT750" s="157"/>
      <c r="BU750" s="157"/>
      <c r="BV750" s="157"/>
      <c r="BW750" s="147"/>
      <c r="BX750" s="147"/>
      <c r="BY750" s="147"/>
      <c r="BZ750" s="147"/>
      <c r="CA750" s="147"/>
      <c r="CB750" s="125"/>
      <c r="CC750" s="125"/>
      <c r="CD750" s="125"/>
      <c r="CE750" s="125"/>
      <c r="CF750" s="125"/>
      <c r="CG750" s="125"/>
      <c r="CH750" s="125"/>
      <c r="CI750" s="125"/>
      <c r="CJ750" s="125"/>
      <c r="CK750" s="125"/>
      <c r="CL750" s="24"/>
      <c r="CM750" s="24"/>
      <c r="CN750" s="54"/>
      <c r="CO750" s="117"/>
      <c r="CP750" s="34"/>
      <c r="CQ750" s="24"/>
      <c r="CR750" s="24"/>
      <c r="CS750" s="54"/>
      <c r="CT750" s="5"/>
      <c r="CU750" s="24"/>
      <c r="CV750" s="24"/>
      <c r="CW750" s="54"/>
      <c r="CX750" s="5"/>
      <c r="CY750" s="34"/>
      <c r="CZ750" s="24"/>
      <c r="DA750" s="24"/>
      <c r="DB750" s="24"/>
      <c r="DC750" s="5"/>
      <c r="DD750" s="24"/>
      <c r="DE750" s="24"/>
      <c r="DF750" s="5"/>
      <c r="DG750" s="5"/>
      <c r="DH750" s="54"/>
      <c r="DI750" s="24"/>
      <c r="DJ750" s="24"/>
      <c r="DK750" s="5"/>
      <c r="DL750" s="5"/>
      <c r="DM750" s="24"/>
      <c r="DN750" s="24"/>
      <c r="DO750" s="5"/>
      <c r="DP750" s="5"/>
      <c r="DQ750" s="54"/>
      <c r="DR750" s="24"/>
      <c r="DS750" s="24"/>
      <c r="DT750" s="5"/>
      <c r="DU750" s="5"/>
      <c r="DV750" s="24"/>
      <c r="DW750" s="24"/>
      <c r="DX750" s="5"/>
      <c r="DY750" s="5"/>
      <c r="DZ750" s="54"/>
      <c r="EA750" s="24"/>
      <c r="EB750" s="24"/>
      <c r="EC750" s="5"/>
      <c r="ED750" s="5"/>
      <c r="EE750" s="24"/>
      <c r="EF750" s="24"/>
      <c r="EG750" s="5"/>
      <c r="EH750" s="5"/>
      <c r="EI750" s="54"/>
      <c r="EJ750" s="24"/>
      <c r="EK750" s="24"/>
      <c r="EL750" s="5"/>
      <c r="EM750" s="5"/>
      <c r="EN750" s="24"/>
      <c r="EO750" s="24"/>
      <c r="EP750" s="5"/>
      <c r="EQ750" s="5"/>
      <c r="ER750" s="54"/>
      <c r="ES750" s="54"/>
      <c r="ET750" s="54"/>
      <c r="EU750" s="54"/>
      <c r="EV750" s="54"/>
      <c r="EW750" s="24"/>
      <c r="EX750" s="24"/>
      <c r="EY750" s="167"/>
      <c r="EZ750" s="167"/>
      <c r="FA750" s="193"/>
      <c r="FB750" s="24"/>
      <c r="FC750" s="24"/>
      <c r="FD750" s="5"/>
      <c r="FE750" s="5"/>
      <c r="FF750" s="24"/>
      <c r="FG750" s="24"/>
      <c r="FH750" s="5"/>
      <c r="FI750" s="5"/>
      <c r="FJ750" s="34"/>
      <c r="FK750" s="24"/>
      <c r="FL750" s="24"/>
      <c r="FM750" s="5"/>
      <c r="FN750" s="5"/>
      <c r="FO750" s="24"/>
      <c r="FP750" s="24"/>
      <c r="FQ750" s="5"/>
      <c r="FR750" s="5"/>
      <c r="FS750" s="54"/>
      <c r="FT750" s="24"/>
      <c r="FU750" s="24"/>
      <c r="FV750" s="5"/>
      <c r="FW750" s="5"/>
      <c r="FX750" s="24"/>
      <c r="FY750" s="24"/>
      <c r="FZ750" s="5"/>
      <c r="GA750" s="5"/>
      <c r="GB750" s="54"/>
      <c r="GC750" s="54"/>
      <c r="GD750" s="54"/>
      <c r="GE750" s="54"/>
      <c r="GF750" s="54"/>
      <c r="GG750" s="54"/>
      <c r="GH750" s="54"/>
      <c r="GI750" s="54"/>
      <c r="GJ750" s="54"/>
      <c r="GK750" s="54"/>
      <c r="GL750" s="54"/>
      <c r="GM750" s="54"/>
      <c r="GN750" s="54"/>
      <c r="GO750" s="54"/>
      <c r="GP750" s="54"/>
      <c r="GQ750" s="54"/>
      <c r="GR750" s="54"/>
      <c r="GS750" s="54"/>
      <c r="GT750" s="54"/>
      <c r="GU750" s="54"/>
      <c r="GV750" s="54"/>
      <c r="GW750" s="54"/>
      <c r="GX750" s="54"/>
      <c r="GY750" s="54"/>
      <c r="GZ750" s="193"/>
      <c r="HA750" s="54"/>
      <c r="HB750" s="54"/>
      <c r="HC750" s="54"/>
      <c r="HD750" s="34"/>
      <c r="HE750" s="25"/>
      <c r="HF750" s="25"/>
      <c r="HG750" s="25"/>
      <c r="HH750" s="25"/>
      <c r="HI750" s="25"/>
      <c r="HJ750" s="25"/>
      <c r="HK750" s="5"/>
      <c r="HL750" s="24"/>
      <c r="HM750" s="107"/>
      <c r="HN750" s="85"/>
      <c r="HO750" s="204" t="str">
        <f t="shared" si="841"/>
        <v>---/---</v>
      </c>
      <c r="HP750" s="204" t="str">
        <f t="shared" si="842"/>
        <v>---/---</v>
      </c>
      <c r="HQ750" s="182" t="str">
        <f t="shared" si="843"/>
        <v>---/---</v>
      </c>
      <c r="HR750" s="182" t="str">
        <f t="shared" si="844"/>
        <v>---/---</v>
      </c>
      <c r="HS750" s="182" t="b">
        <f t="shared" si="845"/>
        <v>0</v>
      </c>
      <c r="HT750" s="182" t="str">
        <f t="shared" si="846"/>
        <v>---/---</v>
      </c>
      <c r="HU750" s="182" t="str">
        <f t="shared" si="847"/>
        <v>---/---</v>
      </c>
      <c r="HV750" s="191" t="str">
        <f t="shared" si="848"/>
        <v>---/---</v>
      </c>
      <c r="HW750" s="184" t="str">
        <f t="shared" si="849"/>
        <v>---/---</v>
      </c>
      <c r="HX750" s="191" t="str">
        <f t="shared" si="850"/>
        <v>---/---</v>
      </c>
      <c r="HY750" s="183"/>
      <c r="HZ750" s="182" t="str">
        <f t="shared" si="851"/>
        <v>---/---</v>
      </c>
      <c r="IA750" s="182" t="str">
        <f t="shared" si="852"/>
        <v>---/---</v>
      </c>
      <c r="IB750" s="182" t="str">
        <f t="shared" si="853"/>
        <v>---/---</v>
      </c>
      <c r="IC750" s="182" t="str">
        <f t="shared" si="854"/>
        <v>---/---</v>
      </c>
      <c r="ID750" s="182" t="str">
        <f t="shared" si="855"/>
        <v>---/---</v>
      </c>
      <c r="IE750" s="185" t="str">
        <f t="shared" si="856"/>
        <v>---/---</v>
      </c>
      <c r="IF750" s="135" t="s">
        <v>717</v>
      </c>
      <c r="IG750" s="181">
        <v>1</v>
      </c>
      <c r="IH750" s="85"/>
      <c r="II750" s="85"/>
      <c r="IJ750" s="85"/>
      <c r="IK750" s="85"/>
      <c r="IL750" s="85"/>
      <c r="IM750" s="85"/>
      <c r="IN750" s="85"/>
      <c r="IO750" s="85"/>
      <c r="IP750" s="85"/>
      <c r="IQ750" s="85"/>
      <c r="IR750" s="85"/>
      <c r="IS750" s="85"/>
      <c r="IT750" s="85"/>
      <c r="IU750" s="85"/>
      <c r="IV750" s="85"/>
      <c r="IW750" s="85"/>
      <c r="IX750" s="85"/>
      <c r="IY750" s="85"/>
      <c r="IZ750" s="85"/>
      <c r="JA750" s="85"/>
      <c r="JB750" s="85"/>
      <c r="JC750" s="85"/>
      <c r="JD750" s="85"/>
      <c r="JE750" s="85"/>
      <c r="JF750" s="85"/>
      <c r="JG750" s="85"/>
      <c r="JH750" s="85"/>
      <c r="JI750" s="85"/>
      <c r="JJ750" s="85"/>
      <c r="JK750" s="85"/>
      <c r="JL750" s="85"/>
      <c r="JM750" s="85"/>
      <c r="JN750" s="85"/>
      <c r="JO750" s="85"/>
      <c r="JP750" s="85"/>
      <c r="JQ750" s="85"/>
      <c r="JR750" s="85"/>
      <c r="JS750" s="85"/>
      <c r="JT750" s="85"/>
      <c r="JU750" s="85"/>
      <c r="JV750" s="85"/>
      <c r="JW750" s="85"/>
      <c r="JX750" s="85"/>
      <c r="JY750" s="85"/>
      <c r="JZ750" s="85"/>
      <c r="KA750" s="85"/>
      <c r="KB750" s="85"/>
      <c r="KC750" s="85"/>
    </row>
    <row r="751" spans="1:289" s="57" customFormat="1" ht="42.75" hidden="1" customHeight="1">
      <c r="A751" s="6"/>
      <c r="B751" s="19" t="s">
        <v>156</v>
      </c>
      <c r="C751" s="19" t="s">
        <v>157</v>
      </c>
      <c r="D751" s="5"/>
      <c r="E751" s="5"/>
      <c r="F751" s="5"/>
      <c r="G751" s="5"/>
      <c r="H751" s="5" t="s">
        <v>727</v>
      </c>
      <c r="I751" s="5" t="s">
        <v>736</v>
      </c>
      <c r="J751" s="5"/>
      <c r="K751" s="5"/>
      <c r="L751" s="5"/>
      <c r="M751" s="5"/>
      <c r="N751" s="5"/>
      <c r="O751" s="5"/>
      <c r="P751" s="5"/>
      <c r="Q751" s="5"/>
      <c r="R751" s="5" t="s">
        <v>203</v>
      </c>
      <c r="S751" s="5" t="s">
        <v>359</v>
      </c>
      <c r="T751" s="5" t="s">
        <v>358</v>
      </c>
      <c r="U751" s="5" t="s">
        <v>158</v>
      </c>
      <c r="V751" s="5"/>
      <c r="W751" s="19"/>
      <c r="X751" s="19"/>
      <c r="Y751" s="19"/>
      <c r="Z751" s="19"/>
      <c r="AA751" s="19"/>
      <c r="AB751" s="19"/>
      <c r="AC751" s="19"/>
      <c r="AD751" s="5"/>
      <c r="AE751" s="19">
        <v>4</v>
      </c>
      <c r="AF751" s="19">
        <v>0</v>
      </c>
      <c r="AG751" s="19" t="s">
        <v>165</v>
      </c>
      <c r="AH751" s="19" t="s">
        <v>156</v>
      </c>
      <c r="AI751" s="19" t="s">
        <v>188</v>
      </c>
      <c r="AJ751" s="5"/>
      <c r="AK751" s="5"/>
      <c r="AL751" s="5" t="s">
        <v>159</v>
      </c>
      <c r="AM751" s="5"/>
      <c r="AN751" s="5" t="s">
        <v>237</v>
      </c>
      <c r="AO751" s="5" t="str">
        <f t="shared" si="904"/>
        <v>0055-CPC-GA1-4.4.0.00.CPC-ATH.TB-0001</v>
      </c>
      <c r="AP751" s="5" t="str">
        <f t="shared" si="905"/>
        <v>0055-CPC-GA1-4.4.0.00.CPC-ATH-TB-0001_-_ER</v>
      </c>
      <c r="AQ751" s="13" t="s">
        <v>236</v>
      </c>
      <c r="AR751" s="13" t="s">
        <v>235</v>
      </c>
      <c r="AS751" s="13"/>
      <c r="AT751" s="13"/>
      <c r="AU751" s="13"/>
      <c r="AV751" s="13"/>
      <c r="AW751" s="13" t="s">
        <v>236</v>
      </c>
      <c r="AX751" s="13" t="s">
        <v>235</v>
      </c>
      <c r="AY751" s="5"/>
      <c r="AZ751" s="5" t="s">
        <v>490</v>
      </c>
      <c r="BA751" s="5" t="s">
        <v>481</v>
      </c>
      <c r="BB751" s="5" t="str">
        <f>IF(FW751&gt;0,"02",IF(FN751&gt;0,"01",IF(FE751&gt;0,"00",IF(EM751&gt;0,"G1",IF(ED751&gt;0,"F1",IF(DU751&gt;0,"E1",IF(DL751&gt;0,"D1",IF(DC751&gt;0,"C1",IF(CT751&gt;0,"B1",IF(BM751&gt;0,"A1","-"))))))))))</f>
        <v>-</v>
      </c>
      <c r="BC751" s="167" t="str">
        <f t="shared" ref="BC751:BC755" si="942">IF(OR(BB751="A1",BB751="B1",BB751="C1",BB751="D1",BB751="E1",BB751="F1",BB751="G1",BB751="H1"),"IFR",IF(OR(BB751="00",BB751="01",BB751="02",BB751="03",BB751="04",BB751="05"),"IFU","-"))</f>
        <v>-</v>
      </c>
      <c r="BD751" s="5" t="str">
        <f t="shared" si="907"/>
        <v>-</v>
      </c>
      <c r="BE751" s="5"/>
      <c r="BF751" s="5"/>
      <c r="BG751" s="12"/>
      <c r="BH751" s="5"/>
      <c r="BI751" s="5"/>
      <c r="BJ751" s="54">
        <f t="shared" si="908"/>
        <v>44243</v>
      </c>
      <c r="BK751" s="54">
        <f t="shared" ca="1" si="909"/>
        <v>44294</v>
      </c>
      <c r="BL751" s="54"/>
      <c r="BM751" s="5"/>
      <c r="BN751" s="167"/>
      <c r="BO751" s="167"/>
      <c r="BP751" s="167"/>
      <c r="BQ751" s="167"/>
      <c r="BR751" s="157"/>
      <c r="BS751" s="157"/>
      <c r="BT751" s="157"/>
      <c r="BU751" s="157"/>
      <c r="BV751" s="157"/>
      <c r="BW751" s="147"/>
      <c r="BX751" s="147"/>
      <c r="BY751" s="147"/>
      <c r="BZ751" s="147"/>
      <c r="CA751" s="147"/>
      <c r="CB751" s="125"/>
      <c r="CC751" s="125"/>
      <c r="CD751" s="125"/>
      <c r="CE751" s="125"/>
      <c r="CF751" s="125"/>
      <c r="CG751" s="125"/>
      <c r="CH751" s="125"/>
      <c r="CI751" s="125"/>
      <c r="CJ751" s="125"/>
      <c r="CK751" s="125"/>
      <c r="CL751" s="24">
        <f>WORKDAY(BJ751,20)</f>
        <v>44271</v>
      </c>
      <c r="CM751" s="24" t="str">
        <f>IF(BM751&gt;0,WORKDAY(BK751,10),"-")</f>
        <v>-</v>
      </c>
      <c r="CN751" s="54"/>
      <c r="CO751" s="117"/>
      <c r="CP751" s="34">
        <v>1</v>
      </c>
      <c r="CQ751" s="24">
        <f t="shared" si="910"/>
        <v>44285</v>
      </c>
      <c r="CR751" s="24" t="str">
        <f t="shared" si="911"/>
        <v>-</v>
      </c>
      <c r="CS751" s="54"/>
      <c r="CT751" s="5"/>
      <c r="CU751" s="24" t="str">
        <f t="shared" si="912"/>
        <v>-</v>
      </c>
      <c r="CV751" s="24" t="str">
        <f t="shared" si="913"/>
        <v>-</v>
      </c>
      <c r="CW751" s="54"/>
      <c r="CX751" s="5"/>
      <c r="CY751" s="34"/>
      <c r="CZ751" s="24" t="str">
        <f t="shared" si="914"/>
        <v>-</v>
      </c>
      <c r="DA751" s="24" t="str">
        <f t="shared" si="915"/>
        <v>-</v>
      </c>
      <c r="DB751" s="24"/>
      <c r="DC751" s="5"/>
      <c r="DD751" s="24" t="str">
        <f t="shared" si="916"/>
        <v>-</v>
      </c>
      <c r="DE751" s="24" t="str">
        <f t="shared" si="917"/>
        <v>-</v>
      </c>
      <c r="DF751" s="24"/>
      <c r="DG751" s="5"/>
      <c r="DH751" s="34"/>
      <c r="DI751" s="24" t="str">
        <f t="shared" si="918"/>
        <v>-</v>
      </c>
      <c r="DJ751" s="24" t="str">
        <f t="shared" si="919"/>
        <v>-</v>
      </c>
      <c r="DK751" s="24"/>
      <c r="DL751" s="5"/>
      <c r="DM751" s="24" t="str">
        <f t="shared" si="920"/>
        <v>-</v>
      </c>
      <c r="DN751" s="24" t="str">
        <f t="shared" si="921"/>
        <v>-</v>
      </c>
      <c r="DO751" s="24"/>
      <c r="DP751" s="5"/>
      <c r="DQ751" s="34"/>
      <c r="DR751" s="24" t="str">
        <f t="shared" si="922"/>
        <v>-</v>
      </c>
      <c r="DS751" s="24" t="str">
        <f t="shared" si="923"/>
        <v>-</v>
      </c>
      <c r="DT751" s="24"/>
      <c r="DU751" s="5"/>
      <c r="DV751" s="24" t="str">
        <f t="shared" si="924"/>
        <v>-</v>
      </c>
      <c r="DW751" s="24" t="str">
        <f t="shared" si="925"/>
        <v>-</v>
      </c>
      <c r="DX751" s="24"/>
      <c r="DY751" s="5"/>
      <c r="DZ751" s="54"/>
      <c r="EA751" s="24" t="str">
        <f t="shared" si="926"/>
        <v>-</v>
      </c>
      <c r="EB751" s="24" t="str">
        <f t="shared" si="927"/>
        <v>-</v>
      </c>
      <c r="EC751" s="24"/>
      <c r="ED751" s="5"/>
      <c r="EE751" s="24" t="str">
        <f t="shared" si="928"/>
        <v>-</v>
      </c>
      <c r="EF751" s="24" t="str">
        <f t="shared" si="929"/>
        <v>-</v>
      </c>
      <c r="EG751" s="24"/>
      <c r="EH751" s="5"/>
      <c r="EI751" s="54"/>
      <c r="EJ751" s="24" t="str">
        <f t="shared" si="930"/>
        <v>-</v>
      </c>
      <c r="EK751" s="24" t="str">
        <f t="shared" si="931"/>
        <v>-</v>
      </c>
      <c r="EL751" s="24"/>
      <c r="EM751" s="5"/>
      <c r="EN751" s="24" t="str">
        <f t="shared" si="932"/>
        <v>-</v>
      </c>
      <c r="EO751" s="24" t="str">
        <f t="shared" si="933"/>
        <v>-</v>
      </c>
      <c r="EP751" s="24"/>
      <c r="EQ751" s="5"/>
      <c r="ER751" s="54"/>
      <c r="ES751" s="54"/>
      <c r="ET751" s="54"/>
      <c r="EU751" s="54"/>
      <c r="EV751" s="54"/>
      <c r="EW751" s="24"/>
      <c r="EX751" s="24"/>
      <c r="EY751" s="24"/>
      <c r="EZ751" s="167"/>
      <c r="FA751" s="193"/>
      <c r="FB751" s="24">
        <v>44286</v>
      </c>
      <c r="FC751" s="24">
        <f ca="1">IF(BK751&gt;0,IF(DC751&gt;0,WORKDAY(DB751,20),IF(CT751&gt;0,WORKDAY(CS751,30),IF(CO751&gt;0,WORKDAY(CN751,40),FB751))),"-")</f>
        <v>44286</v>
      </c>
      <c r="FD751" s="24"/>
      <c r="FE751" s="5"/>
      <c r="FF751" s="24" t="str">
        <f t="shared" si="934"/>
        <v>-</v>
      </c>
      <c r="FG751" s="24" t="str">
        <f t="shared" si="935"/>
        <v>-</v>
      </c>
      <c r="FH751" s="24"/>
      <c r="FI751" s="5"/>
      <c r="FJ751" s="34"/>
      <c r="FK751" s="24"/>
      <c r="FL751" s="24">
        <f t="shared" si="936"/>
        <v>0</v>
      </c>
      <c r="FM751" s="5"/>
      <c r="FN751" s="5"/>
      <c r="FO751" s="24" t="str">
        <f t="shared" si="937"/>
        <v>-</v>
      </c>
      <c r="FP751" s="24" t="str">
        <f t="shared" si="938"/>
        <v>-</v>
      </c>
      <c r="FQ751" s="5"/>
      <c r="FR751" s="5"/>
      <c r="FS751" s="54"/>
      <c r="FT751" s="24"/>
      <c r="FU751" s="24">
        <f t="shared" si="939"/>
        <v>0</v>
      </c>
      <c r="FV751" s="5"/>
      <c r="FW751" s="5"/>
      <c r="FX751" s="24" t="str">
        <f t="shared" si="940"/>
        <v>-</v>
      </c>
      <c r="FY751" s="24" t="str">
        <f t="shared" si="941"/>
        <v>-</v>
      </c>
      <c r="FZ751" s="5"/>
      <c r="GA751" s="5"/>
      <c r="GB751" s="54"/>
      <c r="GC751" s="54"/>
      <c r="GD751" s="54"/>
      <c r="GE751" s="54"/>
      <c r="GF751" s="54"/>
      <c r="GG751" s="54"/>
      <c r="GH751" s="54"/>
      <c r="GI751" s="54"/>
      <c r="GJ751" s="54"/>
      <c r="GK751" s="54"/>
      <c r="GL751" s="54"/>
      <c r="GM751" s="54"/>
      <c r="GN751" s="54"/>
      <c r="GO751" s="54"/>
      <c r="GP751" s="54"/>
      <c r="GQ751" s="54"/>
      <c r="GR751" s="54"/>
      <c r="GS751" s="54"/>
      <c r="GT751" s="54"/>
      <c r="GU751" s="54"/>
      <c r="GV751" s="54"/>
      <c r="GW751" s="54"/>
      <c r="GX751" s="54"/>
      <c r="GY751" s="54"/>
      <c r="GZ751" s="193"/>
      <c r="HA751" s="54"/>
      <c r="HB751" s="54"/>
      <c r="HC751" s="54"/>
      <c r="HD751" s="34">
        <f t="shared" ref="HD751:HD788" ca="1" si="943">IF(AZ751="аннулирован / VOID",0,IF(BK751&gt;0,1,0))</f>
        <v>1</v>
      </c>
      <c r="HE751" s="25">
        <f t="shared" ref="HE751:HE788" si="944">IF(FQ751&gt;43101,(HD751/$HD$877)*$FQ$13,IF(FM751&gt;43101,(HD751/$HD$877)*$FM$13,IF(FH751&gt;43101,(HD751/$HD$877)*$FH$13,IF(FD751&gt;43101,(HD751/$HD$877)*$FD$13,IF(EP751&gt;43101,(HD751/$HD$877)*$EP$13,IF(EL751&gt;43101,(HD751/$HD$877)*$EL$13,IF(FM751&gt;43101,(EG751/$HD$877)*$EG$13,IF(EC751&gt;43101,(HD751/$HD$877)*$EC$13,IF(DX751&gt;43101,(HD751/$HD$877)*$DX$13,IF(DT751&gt;43101,(HD751/$HD$877)*$DT$13,IF(DO751&gt;43101,(HD751/$HD$877)*$DO$13,IF(DK751&gt;43101,(HD751/$HD$877)*$DK$13,IF(DF751&gt;43101,(HD751/$HD$877)*$DF$13,IF(DB751&gt;43101,(HD751/$HD$877)*$DB$13,IF(CW751&gt;43101,(HD751/$HD$877)*$CW$13,IF(CS751&gt;43101,(HD751/$HD$877)*$CS$13,IF(CN751&gt;43101,(HD751/$HD$877)*$CN$13,IF(BL751&gt;43101,(HD751/$HD$877)*$BL$13,0))))))))))))))))))</f>
        <v>0</v>
      </c>
      <c r="HF751" s="25">
        <f t="shared" ref="HF751:HF788" ca="1" si="945">IF(BK751&gt;43101,HD751/$HD$877,0)</f>
        <v>1.5197568389057751E-3</v>
      </c>
      <c r="HG751" s="25"/>
      <c r="HH751" s="25"/>
      <c r="HI751" s="25">
        <f t="shared" ref="HI751:HI788" si="946">IF(FQ751&gt;43101,(HD751/$HD$879)*$FQ$13,IF(FM751&gt;43101,(HD751/$HD$879)*$FM$13,IF(FH751&gt;43101,(HD751/$HD$879)*$FH$13,IF(FD751&gt;43101,(HD751/$HD$879)*$FD$13,IF(EP751&gt;43101,(HD751/$HD$879)*$EP$13,IF(EL751&gt;43101,(HD751/$HD$879)*$EL$13,IF(EG751&gt;43101,(HD751/$HD$879)*$EG$13,IF(EC751&gt;43101,(HD751/$HD$879)*$EC$13,IF(DX751&gt;43101,(HD751/$HD$879)*$DX$13,IF(DT751&gt;43101,(HD751/$HD$879)*$DT$13,IF(DO751&gt;43101,(HD751/$HD$879)*$DO$13,IF(DK751&gt;43101,(HD751/$HD$879)*$DK$13,IF(DF751&gt;43101,(HD751/$HD$879)*$DF$13,IF(DB751&gt;43101,(HD751/$HD$879)*$DB$13,IF(CW751&gt;43101,(HD751/$HD$879)*$CW$13,IF(CS751&gt;43101,(HD751/$HD$879)*$CS$13,IF(CN751&gt;43101,(HD751/$HD$879)*$CN$13,IF(BL751&gt;43101,(HD751/$HD$879)*$BL$13,0))))))))))))))))))</f>
        <v>0</v>
      </c>
      <c r="HJ751" s="25">
        <f t="shared" ref="HJ751:HJ788" ca="1" si="947">IF(BK751&gt;43101,HD751/$HD$879,0)</f>
        <v>6.8493150684931503E-3</v>
      </c>
      <c r="HK751" s="5" t="s">
        <v>240</v>
      </c>
      <c r="HL751" s="24" t="str">
        <f t="shared" ref="HL751:HL788" ca="1" si="948">IF(BK751&gt;0,IF(DC751&gt;0,DB751,IF(CT751&gt;0,CS751,IF(BM751&gt;0,BL751,"-"))),"-")</f>
        <v>-</v>
      </c>
      <c r="HM751" s="107" t="s">
        <v>669</v>
      </c>
      <c r="HO751" s="204" t="str">
        <f t="shared" si="841"/>
        <v>не выгружено A1</v>
      </c>
      <c r="HP751" s="204" t="str">
        <f t="shared" si="842"/>
        <v>не выгружено 00</v>
      </c>
      <c r="HQ751" s="182" t="str">
        <f t="shared" si="843"/>
        <v>не выгружено A1</v>
      </c>
      <c r="HR751" s="182" t="str">
        <f t="shared" si="844"/>
        <v>не выгружено A1</v>
      </c>
      <c r="HS751" s="182" t="b">
        <f t="shared" si="845"/>
        <v>0</v>
      </c>
      <c r="HT751" s="182" t="str">
        <f t="shared" si="846"/>
        <v>не выгружено A1</v>
      </c>
      <c r="HU751" s="182" t="str">
        <f t="shared" si="847"/>
        <v>не выгружено A1</v>
      </c>
      <c r="HV751" s="191" t="str">
        <f t="shared" si="848"/>
        <v>не выгружено A1</v>
      </c>
      <c r="HW751" s="184" t="str">
        <f t="shared" si="849"/>
        <v>не выгружено A1</v>
      </c>
      <c r="HX751" s="191" t="str">
        <f t="shared" si="850"/>
        <v>не выгружено A1</v>
      </c>
      <c r="HY751" s="183"/>
      <c r="HZ751" s="182" t="str">
        <f t="shared" si="851"/>
        <v>не выгружено</v>
      </c>
      <c r="IA751" s="182" t="str">
        <f t="shared" si="852"/>
        <v>A1</v>
      </c>
      <c r="IB751" s="182" t="str">
        <f t="shared" si="853"/>
        <v>не выгружено</v>
      </c>
      <c r="IC751" s="182" t="str">
        <f t="shared" si="854"/>
        <v>A1</v>
      </c>
      <c r="ID751" s="182" t="str">
        <f t="shared" si="855"/>
        <v>A1</v>
      </c>
      <c r="IE751" s="185" t="str">
        <f t="shared" si="856"/>
        <v>выгрузить A1</v>
      </c>
      <c r="IF751" s="135" t="s">
        <v>705</v>
      </c>
      <c r="IG751" s="181">
        <v>1</v>
      </c>
    </row>
    <row r="752" spans="1:289" s="57" customFormat="1" ht="28.5" hidden="1" customHeight="1">
      <c r="A752" s="6"/>
      <c r="B752" s="19" t="s">
        <v>156</v>
      </c>
      <c r="C752" s="19" t="s">
        <v>157</v>
      </c>
      <c r="D752" s="5"/>
      <c r="E752" s="5"/>
      <c r="F752" s="5"/>
      <c r="G752" s="5"/>
      <c r="H752" s="5" t="s">
        <v>727</v>
      </c>
      <c r="I752" s="5" t="s">
        <v>736</v>
      </c>
      <c r="J752" s="5"/>
      <c r="K752" s="5"/>
      <c r="L752" s="5"/>
      <c r="M752" s="5"/>
      <c r="N752" s="5"/>
      <c r="O752" s="5"/>
      <c r="P752" s="5"/>
      <c r="Q752" s="5"/>
      <c r="R752" s="5" t="s">
        <v>206</v>
      </c>
      <c r="S752" s="5" t="s">
        <v>360</v>
      </c>
      <c r="T752" s="5" t="s">
        <v>361</v>
      </c>
      <c r="U752" s="5" t="s">
        <v>158</v>
      </c>
      <c r="V752" s="5"/>
      <c r="W752" s="19"/>
      <c r="X752" s="19"/>
      <c r="Y752" s="19"/>
      <c r="Z752" s="19"/>
      <c r="AA752" s="19"/>
      <c r="AB752" s="19"/>
      <c r="AC752" s="19"/>
      <c r="AD752" s="5"/>
      <c r="AE752" s="19">
        <v>4</v>
      </c>
      <c r="AF752" s="19">
        <v>0</v>
      </c>
      <c r="AG752" s="19" t="s">
        <v>165</v>
      </c>
      <c r="AH752" s="19" t="s">
        <v>156</v>
      </c>
      <c r="AI752" s="19" t="s">
        <v>188</v>
      </c>
      <c r="AJ752" s="5"/>
      <c r="AK752" s="5"/>
      <c r="AL752" s="5" t="s">
        <v>120</v>
      </c>
      <c r="AM752" s="5"/>
      <c r="AN752" s="5" t="s">
        <v>185</v>
      </c>
      <c r="AO752" s="5" t="str">
        <f t="shared" si="904"/>
        <v>0055-CPC-GA1-4.4.0.00.CPC-ATH1.JZ-0001</v>
      </c>
      <c r="AP752" s="5" t="str">
        <f t="shared" si="905"/>
        <v>0055-CPC-GA1-4.4.0.00.CPC-ATH1-JZ-0001_A1_ER</v>
      </c>
      <c r="AQ752" s="13" t="s">
        <v>114</v>
      </c>
      <c r="AR752" s="13" t="s">
        <v>213</v>
      </c>
      <c r="AS752" s="13"/>
      <c r="AT752" s="13"/>
      <c r="AU752" s="13"/>
      <c r="AV752" s="13"/>
      <c r="AW752" s="13" t="s">
        <v>114</v>
      </c>
      <c r="AX752" s="13" t="s">
        <v>213</v>
      </c>
      <c r="AY752" s="5"/>
      <c r="AZ752" s="5" t="s">
        <v>490</v>
      </c>
      <c r="BA752" s="5" t="s">
        <v>489</v>
      </c>
      <c r="BB752" s="5" t="str">
        <f>IF(FW752&gt;0,"02",IF(FN752&gt;0,"01",IF(FE752&gt;0,"00",IF(EM752&gt;0,"G1",IF(ED752&gt;0,"F1",IF(DU752&gt;0,"E1",IF(DL752&gt;0,"D1",IF(DC752&gt;0,"C1",IF(CT752&gt;0,"B1",IF(BM752&gt;0,"A1","-"))))))))))</f>
        <v>A1</v>
      </c>
      <c r="BC752" s="167" t="str">
        <f t="shared" si="942"/>
        <v>IFR</v>
      </c>
      <c r="BD752" s="5" t="str">
        <f t="shared" si="907"/>
        <v>A1</v>
      </c>
      <c r="BE752" s="5"/>
      <c r="BF752" s="5"/>
      <c r="BG752" s="12"/>
      <c r="BH752" s="5"/>
      <c r="BI752" s="5"/>
      <c r="BJ752" s="54">
        <f t="shared" si="908"/>
        <v>44243</v>
      </c>
      <c r="BK752" s="54">
        <f t="shared" ca="1" si="909"/>
        <v>44268</v>
      </c>
      <c r="BL752" s="193">
        <v>44268</v>
      </c>
      <c r="BM752" s="167" t="s">
        <v>796</v>
      </c>
      <c r="BN752" s="167"/>
      <c r="BO752" s="167"/>
      <c r="BP752" s="167"/>
      <c r="BQ752" s="167"/>
      <c r="BR752" s="157"/>
      <c r="BS752" s="157"/>
      <c r="BT752" s="157"/>
      <c r="BU752" s="157"/>
      <c r="BV752" s="157"/>
      <c r="BW752" s="147"/>
      <c r="BX752" s="147"/>
      <c r="BY752" s="147"/>
      <c r="BZ752" s="147"/>
      <c r="CA752" s="147"/>
      <c r="CB752" s="125"/>
      <c r="CC752" s="125"/>
      <c r="CD752" s="125"/>
      <c r="CE752" s="125"/>
      <c r="CF752" s="125"/>
      <c r="CG752" s="125"/>
      <c r="CH752" s="125"/>
      <c r="CI752" s="125"/>
      <c r="CJ752" s="125"/>
      <c r="CK752" s="125"/>
      <c r="CL752" s="24">
        <f>WORKDAY(BJ752,20)</f>
        <v>44271</v>
      </c>
      <c r="CM752" s="24">
        <f ca="1">IF(BM752&gt;0,WORKDAY(BK752,10),"-")</f>
        <v>44281</v>
      </c>
      <c r="CN752" s="54"/>
      <c r="CO752" s="117"/>
      <c r="CP752" s="34"/>
      <c r="CQ752" s="24">
        <f t="shared" si="910"/>
        <v>44285</v>
      </c>
      <c r="CR752" s="24" t="str">
        <f t="shared" si="911"/>
        <v>-</v>
      </c>
      <c r="CS752" s="54"/>
      <c r="CT752" s="5"/>
      <c r="CU752" s="24" t="str">
        <f t="shared" si="912"/>
        <v>-</v>
      </c>
      <c r="CV752" s="24" t="str">
        <f t="shared" si="913"/>
        <v>-</v>
      </c>
      <c r="CW752" s="54"/>
      <c r="CX752" s="5"/>
      <c r="CY752" s="34"/>
      <c r="CZ752" s="24" t="str">
        <f t="shared" si="914"/>
        <v>-</v>
      </c>
      <c r="DA752" s="24" t="str">
        <f t="shared" si="915"/>
        <v>-</v>
      </c>
      <c r="DB752" s="24"/>
      <c r="DC752" s="5"/>
      <c r="DD752" s="24" t="str">
        <f t="shared" si="916"/>
        <v>-</v>
      </c>
      <c r="DE752" s="24" t="str">
        <f t="shared" si="917"/>
        <v>-</v>
      </c>
      <c r="DF752" s="5"/>
      <c r="DG752" s="5"/>
      <c r="DH752" s="54"/>
      <c r="DI752" s="24" t="str">
        <f t="shared" si="918"/>
        <v>-</v>
      </c>
      <c r="DJ752" s="24" t="str">
        <f t="shared" si="919"/>
        <v>-</v>
      </c>
      <c r="DK752" s="5"/>
      <c r="DL752" s="5"/>
      <c r="DM752" s="24" t="str">
        <f t="shared" si="920"/>
        <v>-</v>
      </c>
      <c r="DN752" s="24" t="str">
        <f t="shared" si="921"/>
        <v>-</v>
      </c>
      <c r="DO752" s="5"/>
      <c r="DP752" s="5"/>
      <c r="DQ752" s="54"/>
      <c r="DR752" s="24" t="str">
        <f t="shared" si="922"/>
        <v>-</v>
      </c>
      <c r="DS752" s="24" t="str">
        <f t="shared" si="923"/>
        <v>-</v>
      </c>
      <c r="DT752" s="5"/>
      <c r="DU752" s="5"/>
      <c r="DV752" s="24" t="str">
        <f t="shared" si="924"/>
        <v>-</v>
      </c>
      <c r="DW752" s="24" t="str">
        <f t="shared" si="925"/>
        <v>-</v>
      </c>
      <c r="DX752" s="5"/>
      <c r="DY752" s="5"/>
      <c r="DZ752" s="54"/>
      <c r="EA752" s="24" t="str">
        <f t="shared" si="926"/>
        <v>-</v>
      </c>
      <c r="EB752" s="24" t="str">
        <f t="shared" si="927"/>
        <v>-</v>
      </c>
      <c r="EC752" s="5"/>
      <c r="ED752" s="5"/>
      <c r="EE752" s="24" t="str">
        <f t="shared" si="928"/>
        <v>-</v>
      </c>
      <c r="EF752" s="24" t="str">
        <f t="shared" si="929"/>
        <v>-</v>
      </c>
      <c r="EG752" s="5"/>
      <c r="EH752" s="5"/>
      <c r="EI752" s="54"/>
      <c r="EJ752" s="24" t="str">
        <f t="shared" si="930"/>
        <v>-</v>
      </c>
      <c r="EK752" s="24" t="str">
        <f t="shared" si="931"/>
        <v>-</v>
      </c>
      <c r="EL752" s="5"/>
      <c r="EM752" s="5"/>
      <c r="EN752" s="24" t="str">
        <f t="shared" si="932"/>
        <v>-</v>
      </c>
      <c r="EO752" s="24" t="str">
        <f t="shared" si="933"/>
        <v>-</v>
      </c>
      <c r="EP752" s="5"/>
      <c r="EQ752" s="5"/>
      <c r="ER752" s="54"/>
      <c r="ES752" s="54"/>
      <c r="ET752" s="54"/>
      <c r="EU752" s="54"/>
      <c r="EV752" s="54"/>
      <c r="EW752" s="24"/>
      <c r="EX752" s="24"/>
      <c r="EY752" s="167"/>
      <c r="EZ752" s="167"/>
      <c r="FA752" s="193"/>
      <c r="FB752" s="24">
        <v>44286</v>
      </c>
      <c r="FC752" s="24">
        <f ca="1">IF(BK752&gt;0,IF(DC752&gt;0,WORKDAY(DB752,20),IF(CT752&gt;0,WORKDAY(CS752,30),IF(CO752&gt;0,WORKDAY(CN752,40),FB752))),"-")</f>
        <v>44286</v>
      </c>
      <c r="FD752" s="5"/>
      <c r="FE752" s="5"/>
      <c r="FF752" s="24" t="str">
        <f t="shared" si="934"/>
        <v>-</v>
      </c>
      <c r="FG752" s="24" t="str">
        <f t="shared" si="935"/>
        <v>-</v>
      </c>
      <c r="FH752" s="5"/>
      <c r="FI752" s="5"/>
      <c r="FJ752" s="34"/>
      <c r="FK752" s="24"/>
      <c r="FL752" s="24">
        <f t="shared" si="936"/>
        <v>0</v>
      </c>
      <c r="FM752" s="5"/>
      <c r="FN752" s="5"/>
      <c r="FO752" s="24" t="str">
        <f t="shared" si="937"/>
        <v>-</v>
      </c>
      <c r="FP752" s="24" t="str">
        <f t="shared" si="938"/>
        <v>-</v>
      </c>
      <c r="FQ752" s="5"/>
      <c r="FR752" s="5"/>
      <c r="FS752" s="54"/>
      <c r="FT752" s="24"/>
      <c r="FU752" s="24">
        <f t="shared" si="939"/>
        <v>0</v>
      </c>
      <c r="FV752" s="5"/>
      <c r="FW752" s="5"/>
      <c r="FX752" s="24" t="str">
        <f t="shared" si="940"/>
        <v>-</v>
      </c>
      <c r="FY752" s="24" t="str">
        <f t="shared" si="941"/>
        <v>-</v>
      </c>
      <c r="FZ752" s="5"/>
      <c r="GA752" s="5"/>
      <c r="GB752" s="54"/>
      <c r="GC752" s="54"/>
      <c r="GD752" s="54"/>
      <c r="GE752" s="54"/>
      <c r="GF752" s="54"/>
      <c r="GG752" s="54"/>
      <c r="GH752" s="54"/>
      <c r="GI752" s="54"/>
      <c r="GJ752" s="54"/>
      <c r="GK752" s="54"/>
      <c r="GL752" s="54"/>
      <c r="GM752" s="54"/>
      <c r="GN752" s="54"/>
      <c r="GO752" s="54"/>
      <c r="GP752" s="54"/>
      <c r="GQ752" s="54"/>
      <c r="GR752" s="54"/>
      <c r="GS752" s="54"/>
      <c r="GT752" s="54"/>
      <c r="GU752" s="54"/>
      <c r="GV752" s="54"/>
      <c r="GW752" s="54"/>
      <c r="GX752" s="54"/>
      <c r="GY752" s="54"/>
      <c r="GZ752" s="193"/>
      <c r="HA752" s="54"/>
      <c r="HB752" s="54"/>
      <c r="HC752" s="54"/>
      <c r="HD752" s="34">
        <f t="shared" ca="1" si="943"/>
        <v>1</v>
      </c>
      <c r="HE752" s="25">
        <f t="shared" ca="1" si="944"/>
        <v>6.8389057750759875E-4</v>
      </c>
      <c r="HF752" s="25">
        <f t="shared" ca="1" si="945"/>
        <v>1.5197568389057751E-3</v>
      </c>
      <c r="HG752" s="25"/>
      <c r="HH752" s="25"/>
      <c r="HI752" s="25">
        <f t="shared" ca="1" si="946"/>
        <v>3.0821917808219177E-3</v>
      </c>
      <c r="HJ752" s="25">
        <f t="shared" ca="1" si="947"/>
        <v>6.8493150684931503E-3</v>
      </c>
      <c r="HK752" s="5"/>
      <c r="HL752" s="24">
        <f t="shared" ca="1" si="948"/>
        <v>44268</v>
      </c>
      <c r="HM752" s="107" t="s">
        <v>669</v>
      </c>
      <c r="HN752" s="85"/>
      <c r="HO752" s="204" t="str">
        <f t="shared" si="841"/>
        <v>ожидание A1</v>
      </c>
      <c r="HP752" s="204" t="str">
        <f t="shared" si="842"/>
        <v>не выгружено 00</v>
      </c>
      <c r="HQ752" s="182" t="str">
        <f t="shared" si="843"/>
        <v>выгружено A1</v>
      </c>
      <c r="HR752" s="182" t="str">
        <f t="shared" si="844"/>
        <v>ожидание A1</v>
      </c>
      <c r="HS752" s="182" t="b">
        <f t="shared" si="845"/>
        <v>0</v>
      </c>
      <c r="HT752" s="182" t="str">
        <f t="shared" si="846"/>
        <v>ожидание замечаний</v>
      </c>
      <c r="HU752" s="182" t="str">
        <f t="shared" si="847"/>
        <v>0055-P2-GA1-CPC-TRM-00674</v>
      </c>
      <c r="HV752" s="191">
        <f t="shared" si="848"/>
        <v>44268</v>
      </c>
      <c r="HW752" s="184" t="str">
        <f t="shared" si="849"/>
        <v>ожидание A1</v>
      </c>
      <c r="HX752" s="191" t="str">
        <f t="shared" si="850"/>
        <v>ожидание A1</v>
      </c>
      <c r="HY752" s="183"/>
      <c r="HZ752" s="182" t="str">
        <f t="shared" si="851"/>
        <v>выгружено</v>
      </c>
      <c r="IA752" s="182" t="str">
        <f t="shared" si="852"/>
        <v>A1</v>
      </c>
      <c r="IB752" s="182" t="str">
        <f t="shared" si="853"/>
        <v>ожидание замечаний к ревизии</v>
      </c>
      <c r="IC752" s="182" t="str">
        <f t="shared" si="854"/>
        <v>A1</v>
      </c>
      <c r="ID752" s="182" t="str">
        <f t="shared" si="855"/>
        <v>A1</v>
      </c>
      <c r="IE752" s="185" t="str">
        <f t="shared" si="856"/>
        <v>1</v>
      </c>
      <c r="IF752" s="135" t="s">
        <v>705</v>
      </c>
      <c r="IG752" s="181">
        <v>1</v>
      </c>
      <c r="IH752" s="85"/>
      <c r="II752" s="85"/>
      <c r="IJ752" s="85"/>
      <c r="IK752" s="85"/>
      <c r="IL752" s="85"/>
      <c r="IM752" s="85"/>
      <c r="IN752" s="85"/>
      <c r="IO752" s="85"/>
      <c r="IP752" s="85"/>
      <c r="IQ752" s="85"/>
      <c r="IR752" s="85"/>
      <c r="IS752" s="85"/>
      <c r="IT752" s="85"/>
      <c r="IU752" s="85"/>
      <c r="IV752" s="85"/>
      <c r="IW752" s="85"/>
      <c r="IX752" s="85"/>
      <c r="IY752" s="85"/>
      <c r="IZ752" s="85"/>
      <c r="JA752" s="85"/>
      <c r="JB752" s="85"/>
      <c r="JC752" s="85"/>
      <c r="JD752" s="85"/>
      <c r="JE752" s="85"/>
      <c r="JF752" s="85"/>
      <c r="JG752" s="85"/>
      <c r="JH752" s="85"/>
      <c r="JI752" s="85"/>
      <c r="JJ752" s="85"/>
      <c r="JK752" s="85"/>
      <c r="JL752" s="85"/>
      <c r="JM752" s="85"/>
      <c r="JN752" s="85"/>
      <c r="JO752" s="85"/>
      <c r="JP752" s="85"/>
      <c r="JQ752" s="85"/>
      <c r="JR752" s="85"/>
      <c r="JS752" s="85"/>
      <c r="JT752" s="85"/>
      <c r="JU752" s="85"/>
      <c r="JV752" s="85"/>
      <c r="JW752" s="85"/>
      <c r="JX752" s="85"/>
      <c r="JY752" s="85"/>
      <c r="JZ752" s="85"/>
      <c r="KA752" s="85"/>
      <c r="KB752" s="85"/>
      <c r="KC752" s="85"/>
    </row>
    <row r="753" spans="1:289" s="57" customFormat="1" ht="28.5" hidden="1" customHeight="1">
      <c r="A753" s="6"/>
      <c r="B753" s="19" t="s">
        <v>156</v>
      </c>
      <c r="C753" s="19" t="s">
        <v>157</v>
      </c>
      <c r="D753" s="5"/>
      <c r="E753" s="5"/>
      <c r="F753" s="5"/>
      <c r="G753" s="5"/>
      <c r="H753" s="5" t="s">
        <v>727</v>
      </c>
      <c r="I753" s="5" t="s">
        <v>736</v>
      </c>
      <c r="J753" s="5"/>
      <c r="K753" s="5"/>
      <c r="L753" s="5"/>
      <c r="M753" s="5"/>
      <c r="N753" s="5"/>
      <c r="O753" s="5"/>
      <c r="P753" s="5"/>
      <c r="Q753" s="5"/>
      <c r="R753" s="5" t="s">
        <v>209</v>
      </c>
      <c r="S753" s="5" t="s">
        <v>362</v>
      </c>
      <c r="T753" s="5" t="s">
        <v>370</v>
      </c>
      <c r="U753" s="5" t="s">
        <v>158</v>
      </c>
      <c r="V753" s="5"/>
      <c r="W753" s="19"/>
      <c r="X753" s="19"/>
      <c r="Y753" s="19"/>
      <c r="Z753" s="19"/>
      <c r="AA753" s="19"/>
      <c r="AB753" s="19"/>
      <c r="AC753" s="19"/>
      <c r="AD753" s="5"/>
      <c r="AE753" s="19">
        <v>4</v>
      </c>
      <c r="AF753" s="19">
        <v>0</v>
      </c>
      <c r="AG753" s="19" t="s">
        <v>165</v>
      </c>
      <c r="AH753" s="19" t="s">
        <v>156</v>
      </c>
      <c r="AI753" s="19" t="s">
        <v>188</v>
      </c>
      <c r="AJ753" s="5"/>
      <c r="AK753" s="5"/>
      <c r="AL753" s="5" t="s">
        <v>121</v>
      </c>
      <c r="AM753" s="5"/>
      <c r="AN753" s="5" t="s">
        <v>185</v>
      </c>
      <c r="AO753" s="5" t="str">
        <f t="shared" si="904"/>
        <v>0055-CPC-GA1-4.4.0.00.CPC-ATH2.JZ-0001</v>
      </c>
      <c r="AP753" s="5" t="str">
        <f t="shared" si="905"/>
        <v>0055-CPC-GA1-4.4.0.00.CPC-ATH2-JZ-0001_A1_ER</v>
      </c>
      <c r="AQ753" s="13" t="s">
        <v>115</v>
      </c>
      <c r="AR753" s="13" t="s">
        <v>214</v>
      </c>
      <c r="AS753" s="13"/>
      <c r="AT753" s="13"/>
      <c r="AU753" s="13"/>
      <c r="AV753" s="13"/>
      <c r="AW753" s="13" t="s">
        <v>115</v>
      </c>
      <c r="AX753" s="13" t="s">
        <v>214</v>
      </c>
      <c r="AY753" s="5"/>
      <c r="AZ753" s="5" t="s">
        <v>490</v>
      </c>
      <c r="BA753" s="5" t="s">
        <v>489</v>
      </c>
      <c r="BB753" s="5" t="str">
        <f>IF(FW753&gt;0,"02",IF(FN753&gt;0,"01",IF(FE753&gt;0,"00",IF(EM753&gt;0,"G1",IF(ED753&gt;0,"F1",IF(DU753&gt;0,"E1",IF(DL753&gt;0,"D1",IF(DC753&gt;0,"C1",IF(CT753&gt;0,"B1",IF(BM753&gt;0,"A1","-"))))))))))</f>
        <v>A1</v>
      </c>
      <c r="BC753" s="167" t="str">
        <f t="shared" si="942"/>
        <v>IFR</v>
      </c>
      <c r="BD753" s="5" t="str">
        <f t="shared" si="907"/>
        <v>A1</v>
      </c>
      <c r="BE753" s="5"/>
      <c r="BF753" s="5"/>
      <c r="BG753" s="12"/>
      <c r="BH753" s="5"/>
      <c r="BI753" s="5"/>
      <c r="BJ753" s="54">
        <f t="shared" si="908"/>
        <v>44243</v>
      </c>
      <c r="BK753" s="54">
        <f t="shared" ca="1" si="909"/>
        <v>44268</v>
      </c>
      <c r="BL753" s="193">
        <v>44268</v>
      </c>
      <c r="BM753" s="167" t="s">
        <v>797</v>
      </c>
      <c r="BN753" s="167"/>
      <c r="BO753" s="167"/>
      <c r="BP753" s="167"/>
      <c r="BQ753" s="167"/>
      <c r="BR753" s="157"/>
      <c r="BS753" s="157"/>
      <c r="BT753" s="157"/>
      <c r="BU753" s="157"/>
      <c r="BV753" s="157"/>
      <c r="BW753" s="147"/>
      <c r="BX753" s="147"/>
      <c r="BY753" s="147"/>
      <c r="BZ753" s="147"/>
      <c r="CA753" s="147"/>
      <c r="CB753" s="125"/>
      <c r="CC753" s="125"/>
      <c r="CD753" s="125"/>
      <c r="CE753" s="125"/>
      <c r="CF753" s="125"/>
      <c r="CG753" s="125"/>
      <c r="CH753" s="125"/>
      <c r="CI753" s="125"/>
      <c r="CJ753" s="125"/>
      <c r="CK753" s="125"/>
      <c r="CL753" s="24">
        <f>WORKDAY(BJ753,20)</f>
        <v>44271</v>
      </c>
      <c r="CM753" s="24">
        <f ca="1">IF(BM753&gt;0,WORKDAY(BK753,10),"-")</f>
        <v>44281</v>
      </c>
      <c r="CN753" s="54"/>
      <c r="CO753" s="117"/>
      <c r="CP753" s="34">
        <v>2</v>
      </c>
      <c r="CQ753" s="24">
        <f t="shared" si="910"/>
        <v>44285</v>
      </c>
      <c r="CR753" s="24" t="str">
        <f t="shared" si="911"/>
        <v>-</v>
      </c>
      <c r="CS753" s="54"/>
      <c r="CT753" s="5"/>
      <c r="CU753" s="24" t="str">
        <f t="shared" si="912"/>
        <v>-</v>
      </c>
      <c r="CV753" s="24" t="str">
        <f t="shared" si="913"/>
        <v>-</v>
      </c>
      <c r="CW753" s="54"/>
      <c r="CX753" s="5"/>
      <c r="CY753" s="34"/>
      <c r="CZ753" s="24" t="str">
        <f t="shared" si="914"/>
        <v>-</v>
      </c>
      <c r="DA753" s="24" t="str">
        <f t="shared" si="915"/>
        <v>-</v>
      </c>
      <c r="DB753" s="24"/>
      <c r="DC753" s="5"/>
      <c r="DD753" s="24" t="str">
        <f t="shared" si="916"/>
        <v>-</v>
      </c>
      <c r="DE753" s="24" t="str">
        <f t="shared" si="917"/>
        <v>-</v>
      </c>
      <c r="DF753" s="5"/>
      <c r="DG753" s="5"/>
      <c r="DH753" s="54"/>
      <c r="DI753" s="24" t="str">
        <f t="shared" si="918"/>
        <v>-</v>
      </c>
      <c r="DJ753" s="24" t="str">
        <f t="shared" si="919"/>
        <v>-</v>
      </c>
      <c r="DK753" s="5"/>
      <c r="DL753" s="5"/>
      <c r="DM753" s="24" t="str">
        <f t="shared" si="920"/>
        <v>-</v>
      </c>
      <c r="DN753" s="24" t="str">
        <f t="shared" si="921"/>
        <v>-</v>
      </c>
      <c r="DO753" s="5"/>
      <c r="DP753" s="5"/>
      <c r="DQ753" s="54"/>
      <c r="DR753" s="24" t="str">
        <f t="shared" si="922"/>
        <v>-</v>
      </c>
      <c r="DS753" s="24" t="str">
        <f t="shared" si="923"/>
        <v>-</v>
      </c>
      <c r="DT753" s="5"/>
      <c r="DU753" s="5"/>
      <c r="DV753" s="24" t="str">
        <f t="shared" si="924"/>
        <v>-</v>
      </c>
      <c r="DW753" s="24" t="str">
        <f t="shared" si="925"/>
        <v>-</v>
      </c>
      <c r="DX753" s="5"/>
      <c r="DY753" s="5"/>
      <c r="DZ753" s="54"/>
      <c r="EA753" s="24" t="str">
        <f t="shared" si="926"/>
        <v>-</v>
      </c>
      <c r="EB753" s="24" t="str">
        <f t="shared" si="927"/>
        <v>-</v>
      </c>
      <c r="EC753" s="5"/>
      <c r="ED753" s="5"/>
      <c r="EE753" s="24" t="str">
        <f t="shared" si="928"/>
        <v>-</v>
      </c>
      <c r="EF753" s="24" t="str">
        <f t="shared" si="929"/>
        <v>-</v>
      </c>
      <c r="EG753" s="5"/>
      <c r="EH753" s="5"/>
      <c r="EI753" s="54"/>
      <c r="EJ753" s="24" t="str">
        <f t="shared" si="930"/>
        <v>-</v>
      </c>
      <c r="EK753" s="24" t="str">
        <f t="shared" si="931"/>
        <v>-</v>
      </c>
      <c r="EL753" s="5"/>
      <c r="EM753" s="5"/>
      <c r="EN753" s="24" t="str">
        <f t="shared" si="932"/>
        <v>-</v>
      </c>
      <c r="EO753" s="24" t="str">
        <f t="shared" si="933"/>
        <v>-</v>
      </c>
      <c r="EP753" s="5"/>
      <c r="EQ753" s="5"/>
      <c r="ER753" s="54"/>
      <c r="ES753" s="54"/>
      <c r="ET753" s="54"/>
      <c r="EU753" s="54"/>
      <c r="EV753" s="54"/>
      <c r="EW753" s="24"/>
      <c r="EX753" s="24"/>
      <c r="EY753" s="167"/>
      <c r="EZ753" s="167"/>
      <c r="FA753" s="193"/>
      <c r="FB753" s="24">
        <v>44286</v>
      </c>
      <c r="FC753" s="24">
        <f ca="1">IF(BK753&gt;0,IF(DC753&gt;0,WORKDAY(DB753,20),IF(CT753&gt;0,WORKDAY(CS753,30),IF(CO753&gt;0,WORKDAY(CN753,40),FB753))),"-")</f>
        <v>44286</v>
      </c>
      <c r="FD753" s="167"/>
      <c r="FE753" s="167"/>
      <c r="FF753" s="24" t="str">
        <f t="shared" si="934"/>
        <v>-</v>
      </c>
      <c r="FG753" s="24" t="str">
        <f t="shared" si="935"/>
        <v>-</v>
      </c>
      <c r="FH753" s="5"/>
      <c r="FI753" s="5"/>
      <c r="FJ753" s="34"/>
      <c r="FK753" s="24"/>
      <c r="FL753" s="24">
        <f t="shared" si="936"/>
        <v>0</v>
      </c>
      <c r="FM753" s="5"/>
      <c r="FN753" s="5"/>
      <c r="FO753" s="24" t="str">
        <f t="shared" si="937"/>
        <v>-</v>
      </c>
      <c r="FP753" s="24" t="str">
        <f t="shared" si="938"/>
        <v>-</v>
      </c>
      <c r="FQ753" s="5"/>
      <c r="FR753" s="5"/>
      <c r="FS753" s="54"/>
      <c r="FT753" s="24"/>
      <c r="FU753" s="24">
        <f t="shared" si="939"/>
        <v>0</v>
      </c>
      <c r="FV753" s="5"/>
      <c r="FW753" s="5"/>
      <c r="FX753" s="24" t="str">
        <f t="shared" si="940"/>
        <v>-</v>
      </c>
      <c r="FY753" s="24" t="str">
        <f t="shared" si="941"/>
        <v>-</v>
      </c>
      <c r="FZ753" s="5"/>
      <c r="GA753" s="5"/>
      <c r="GB753" s="54"/>
      <c r="GC753" s="54"/>
      <c r="GD753" s="54"/>
      <c r="GE753" s="54"/>
      <c r="GF753" s="54"/>
      <c r="GG753" s="54"/>
      <c r="GH753" s="54"/>
      <c r="GI753" s="54"/>
      <c r="GJ753" s="54"/>
      <c r="GK753" s="54"/>
      <c r="GL753" s="54"/>
      <c r="GM753" s="54"/>
      <c r="GN753" s="54"/>
      <c r="GO753" s="54"/>
      <c r="GP753" s="54"/>
      <c r="GQ753" s="54"/>
      <c r="GR753" s="54"/>
      <c r="GS753" s="54"/>
      <c r="GT753" s="54"/>
      <c r="GU753" s="54"/>
      <c r="GV753" s="54"/>
      <c r="GW753" s="54"/>
      <c r="GX753" s="54"/>
      <c r="GY753" s="54"/>
      <c r="GZ753" s="193"/>
      <c r="HA753" s="54"/>
      <c r="HB753" s="54"/>
      <c r="HC753" s="54"/>
      <c r="HD753" s="34">
        <f t="shared" ca="1" si="943"/>
        <v>1</v>
      </c>
      <c r="HE753" s="25">
        <f t="shared" ca="1" si="944"/>
        <v>6.8389057750759875E-4</v>
      </c>
      <c r="HF753" s="25">
        <f t="shared" ca="1" si="945"/>
        <v>1.5197568389057751E-3</v>
      </c>
      <c r="HG753" s="25"/>
      <c r="HH753" s="25"/>
      <c r="HI753" s="25">
        <f t="shared" ca="1" si="946"/>
        <v>3.0821917808219177E-3</v>
      </c>
      <c r="HJ753" s="25">
        <f t="shared" ca="1" si="947"/>
        <v>6.8493150684931503E-3</v>
      </c>
      <c r="HK753" s="5"/>
      <c r="HL753" s="24">
        <f t="shared" ca="1" si="948"/>
        <v>44268</v>
      </c>
      <c r="HM753" s="107" t="s">
        <v>669</v>
      </c>
      <c r="HN753" s="85"/>
      <c r="HO753" s="204" t="str">
        <f t="shared" si="841"/>
        <v>ожидание A1</v>
      </c>
      <c r="HP753" s="204" t="str">
        <f t="shared" si="842"/>
        <v>не выгружено 00</v>
      </c>
      <c r="HQ753" s="182" t="str">
        <f t="shared" si="843"/>
        <v>выгружено A1</v>
      </c>
      <c r="HR753" s="182" t="str">
        <f t="shared" si="844"/>
        <v>ожидание A1</v>
      </c>
      <c r="HS753" s="182" t="b">
        <f t="shared" si="845"/>
        <v>0</v>
      </c>
      <c r="HT753" s="182" t="str">
        <f t="shared" si="846"/>
        <v>ожидание замечаний</v>
      </c>
      <c r="HU753" s="182" t="str">
        <f t="shared" si="847"/>
        <v>0055-P2-GA1-CPC-TRM-00675</v>
      </c>
      <c r="HV753" s="191">
        <f t="shared" si="848"/>
        <v>44268</v>
      </c>
      <c r="HW753" s="184" t="str">
        <f t="shared" si="849"/>
        <v>ожидание A1</v>
      </c>
      <c r="HX753" s="191" t="str">
        <f t="shared" si="850"/>
        <v>ожидание A1</v>
      </c>
      <c r="HY753" s="183"/>
      <c r="HZ753" s="182" t="str">
        <f t="shared" si="851"/>
        <v>выгружено</v>
      </c>
      <c r="IA753" s="182" t="str">
        <f t="shared" si="852"/>
        <v>A1</v>
      </c>
      <c r="IB753" s="182" t="str">
        <f t="shared" si="853"/>
        <v>ожидание замечаний к ревизии</v>
      </c>
      <c r="IC753" s="182" t="str">
        <f t="shared" si="854"/>
        <v>A1</v>
      </c>
      <c r="ID753" s="182" t="str">
        <f t="shared" si="855"/>
        <v>A1</v>
      </c>
      <c r="IE753" s="185" t="str">
        <f t="shared" si="856"/>
        <v>1</v>
      </c>
      <c r="IF753" s="135" t="s">
        <v>705</v>
      </c>
      <c r="IG753" s="181">
        <v>1</v>
      </c>
      <c r="IH753" s="85"/>
      <c r="II753" s="85"/>
      <c r="IJ753" s="85"/>
      <c r="IK753" s="85"/>
      <c r="IL753" s="85"/>
      <c r="IM753" s="85"/>
      <c r="IN753" s="85"/>
      <c r="IO753" s="85"/>
      <c r="IP753" s="85"/>
      <c r="IQ753" s="85"/>
      <c r="IR753" s="85"/>
      <c r="IS753" s="85"/>
      <c r="IT753" s="85"/>
      <c r="IU753" s="85"/>
      <c r="IV753" s="85"/>
      <c r="IW753" s="85"/>
      <c r="IX753" s="85"/>
      <c r="IY753" s="85"/>
      <c r="IZ753" s="85"/>
      <c r="JA753" s="85"/>
      <c r="JB753" s="85"/>
      <c r="JC753" s="85"/>
      <c r="JD753" s="85"/>
      <c r="JE753" s="85"/>
      <c r="JF753" s="85"/>
      <c r="JG753" s="85"/>
      <c r="JH753" s="85"/>
      <c r="JI753" s="85"/>
      <c r="JJ753" s="85"/>
      <c r="JK753" s="85"/>
      <c r="JL753" s="85"/>
      <c r="JM753" s="85"/>
      <c r="JN753" s="85"/>
      <c r="JO753" s="85"/>
      <c r="JP753" s="85"/>
      <c r="JQ753" s="85"/>
      <c r="JR753" s="85"/>
      <c r="JS753" s="85"/>
      <c r="JT753" s="85"/>
      <c r="JU753" s="85"/>
      <c r="JV753" s="85"/>
      <c r="JW753" s="85"/>
      <c r="JX753" s="85"/>
      <c r="JY753" s="85"/>
      <c r="JZ753" s="85"/>
      <c r="KA753" s="85"/>
      <c r="KB753" s="85"/>
      <c r="KC753" s="85"/>
    </row>
    <row r="754" spans="1:289" s="57" customFormat="1" ht="28.5" customHeight="1">
      <c r="A754" s="6"/>
      <c r="B754" s="19" t="s">
        <v>156</v>
      </c>
      <c r="C754" s="19" t="s">
        <v>157</v>
      </c>
      <c r="D754" s="5"/>
      <c r="E754" s="5"/>
      <c r="F754" s="5"/>
      <c r="G754" s="5"/>
      <c r="H754" s="5" t="s">
        <v>727</v>
      </c>
      <c r="I754" s="5" t="s">
        <v>736</v>
      </c>
      <c r="J754" s="5"/>
      <c r="K754" s="5"/>
      <c r="L754" s="5"/>
      <c r="M754" s="5"/>
      <c r="N754" s="5"/>
      <c r="O754" s="5"/>
      <c r="P754" s="5"/>
      <c r="Q754" s="5"/>
      <c r="R754" s="5" t="s">
        <v>204</v>
      </c>
      <c r="S754" s="5" t="s">
        <v>364</v>
      </c>
      <c r="T754" s="5" t="s">
        <v>363</v>
      </c>
      <c r="U754" s="5" t="s">
        <v>158</v>
      </c>
      <c r="V754" s="5"/>
      <c r="W754" s="19"/>
      <c r="X754" s="19"/>
      <c r="Y754" s="19"/>
      <c r="Z754" s="19"/>
      <c r="AA754" s="19"/>
      <c r="AB754" s="19"/>
      <c r="AC754" s="19"/>
      <c r="AD754" s="5"/>
      <c r="AE754" s="19">
        <v>4</v>
      </c>
      <c r="AF754" s="19">
        <v>0</v>
      </c>
      <c r="AG754" s="19" t="s">
        <v>165</v>
      </c>
      <c r="AH754" s="19" t="s">
        <v>156</v>
      </c>
      <c r="AI754" s="19" t="s">
        <v>188</v>
      </c>
      <c r="AJ754" s="5"/>
      <c r="AK754" s="5"/>
      <c r="AL754" s="5" t="s">
        <v>122</v>
      </c>
      <c r="AM754" s="5"/>
      <c r="AN754" s="5" t="s">
        <v>185</v>
      </c>
      <c r="AO754" s="167" t="str">
        <f t="shared" si="904"/>
        <v>0055-CPC-GA1-4.4.0.00.CPC-PS.JZ-0001</v>
      </c>
      <c r="AP754" s="5" t="str">
        <f t="shared" si="905"/>
        <v>0055-CPC-GA1-4.4.0.00.CPC-PS-JZ-0001_-_ER</v>
      </c>
      <c r="AQ754" s="13" t="s">
        <v>116</v>
      </c>
      <c r="AR754" s="13" t="s">
        <v>215</v>
      </c>
      <c r="AS754" s="13"/>
      <c r="AT754" s="13"/>
      <c r="AU754" s="13"/>
      <c r="AV754" s="13"/>
      <c r="AW754" s="13" t="s">
        <v>116</v>
      </c>
      <c r="AX754" s="13" t="s">
        <v>215</v>
      </c>
      <c r="AY754" s="5"/>
      <c r="AZ754" s="5" t="s">
        <v>490</v>
      </c>
      <c r="BA754" s="5" t="s">
        <v>489</v>
      </c>
      <c r="BB754" s="5" t="str">
        <f>IF(FW754&gt;0,"02",IF(FN754&gt;0,"01",IF(FE754&gt;0,"00",IF(EM754&gt;0,"G1",IF(ED754&gt;0,"F1",IF(DU754&gt;0,"E1",IF(DL754&gt;0,"D1",IF(DC754&gt;0,"C1",IF(CT754&gt;0,"B1",IF(BM754&gt;0,"A1","-"))))))))))</f>
        <v>-</v>
      </c>
      <c r="BC754" s="167" t="str">
        <f t="shared" si="942"/>
        <v>-</v>
      </c>
      <c r="BD754" s="5" t="str">
        <f t="shared" si="907"/>
        <v>-</v>
      </c>
      <c r="BE754" s="5"/>
      <c r="BF754" s="5"/>
      <c r="BG754" s="12"/>
      <c r="BH754" s="5"/>
      <c r="BI754" s="5"/>
      <c r="BJ754" s="54">
        <f t="shared" si="908"/>
        <v>44251</v>
      </c>
      <c r="BK754" s="54">
        <f t="shared" ca="1" si="909"/>
        <v>44294</v>
      </c>
      <c r="BL754" s="54"/>
      <c r="BM754" s="5"/>
      <c r="BN754" s="167"/>
      <c r="BO754" s="167"/>
      <c r="BP754" s="167"/>
      <c r="BQ754" s="167"/>
      <c r="BR754" s="157"/>
      <c r="BS754" s="157"/>
      <c r="BT754" s="157"/>
      <c r="BU754" s="157"/>
      <c r="BV754" s="157"/>
      <c r="BW754" s="147"/>
      <c r="BX754" s="147"/>
      <c r="BY754" s="147"/>
      <c r="BZ754" s="147"/>
      <c r="CA754" s="147"/>
      <c r="CB754" s="125"/>
      <c r="CC754" s="125"/>
      <c r="CD754" s="125"/>
      <c r="CE754" s="125"/>
      <c r="CF754" s="125"/>
      <c r="CG754" s="125"/>
      <c r="CH754" s="125"/>
      <c r="CI754" s="125"/>
      <c r="CJ754" s="125"/>
      <c r="CK754" s="125"/>
      <c r="CL754" s="24">
        <f>WORKDAY(BJ754,20)</f>
        <v>44279</v>
      </c>
      <c r="CM754" s="24" t="str">
        <f>IF(BM754&gt;0,WORKDAY(BK754,10),"-")</f>
        <v>-</v>
      </c>
      <c r="CN754" s="54"/>
      <c r="CO754" s="117"/>
      <c r="CP754" s="34">
        <v>2</v>
      </c>
      <c r="CQ754" s="24">
        <f t="shared" si="910"/>
        <v>44293</v>
      </c>
      <c r="CR754" s="24" t="str">
        <f t="shared" si="911"/>
        <v>-</v>
      </c>
      <c r="CS754" s="54"/>
      <c r="CT754" s="5"/>
      <c r="CU754" s="24" t="str">
        <f t="shared" si="912"/>
        <v>-</v>
      </c>
      <c r="CV754" s="24" t="str">
        <f t="shared" si="913"/>
        <v>-</v>
      </c>
      <c r="CW754" s="54"/>
      <c r="CX754" s="5"/>
      <c r="CY754" s="34"/>
      <c r="CZ754" s="24" t="str">
        <f t="shared" si="914"/>
        <v>-</v>
      </c>
      <c r="DA754" s="24" t="str">
        <f t="shared" si="915"/>
        <v>-</v>
      </c>
      <c r="DB754" s="24"/>
      <c r="DC754" s="5"/>
      <c r="DD754" s="24" t="str">
        <f t="shared" si="916"/>
        <v>-</v>
      </c>
      <c r="DE754" s="24" t="str">
        <f t="shared" si="917"/>
        <v>-</v>
      </c>
      <c r="DF754" s="5"/>
      <c r="DG754" s="5"/>
      <c r="DH754" s="54"/>
      <c r="DI754" s="24" t="str">
        <f t="shared" si="918"/>
        <v>-</v>
      </c>
      <c r="DJ754" s="24" t="str">
        <f t="shared" si="919"/>
        <v>-</v>
      </c>
      <c r="DK754" s="5"/>
      <c r="DL754" s="5"/>
      <c r="DM754" s="24" t="str">
        <f t="shared" si="920"/>
        <v>-</v>
      </c>
      <c r="DN754" s="24" t="str">
        <f t="shared" si="921"/>
        <v>-</v>
      </c>
      <c r="DO754" s="5"/>
      <c r="DP754" s="5"/>
      <c r="DQ754" s="54"/>
      <c r="DR754" s="24" t="str">
        <f t="shared" si="922"/>
        <v>-</v>
      </c>
      <c r="DS754" s="24" t="str">
        <f t="shared" si="923"/>
        <v>-</v>
      </c>
      <c r="DT754" s="5"/>
      <c r="DU754" s="5"/>
      <c r="DV754" s="24" t="str">
        <f t="shared" si="924"/>
        <v>-</v>
      </c>
      <c r="DW754" s="24" t="str">
        <f t="shared" si="925"/>
        <v>-</v>
      </c>
      <c r="DX754" s="5"/>
      <c r="DY754" s="5"/>
      <c r="DZ754" s="54"/>
      <c r="EA754" s="24" t="str">
        <f t="shared" si="926"/>
        <v>-</v>
      </c>
      <c r="EB754" s="24" t="str">
        <f t="shared" si="927"/>
        <v>-</v>
      </c>
      <c r="EC754" s="5"/>
      <c r="ED754" s="5"/>
      <c r="EE754" s="24" t="str">
        <f t="shared" si="928"/>
        <v>-</v>
      </c>
      <c r="EF754" s="24" t="str">
        <f t="shared" si="929"/>
        <v>-</v>
      </c>
      <c r="EG754" s="5"/>
      <c r="EH754" s="5"/>
      <c r="EI754" s="54"/>
      <c r="EJ754" s="24" t="str">
        <f t="shared" si="930"/>
        <v>-</v>
      </c>
      <c r="EK754" s="24" t="str">
        <f t="shared" si="931"/>
        <v>-</v>
      </c>
      <c r="EL754" s="5"/>
      <c r="EM754" s="5"/>
      <c r="EN754" s="24" t="str">
        <f t="shared" si="932"/>
        <v>-</v>
      </c>
      <c r="EO754" s="24" t="str">
        <f t="shared" si="933"/>
        <v>-</v>
      </c>
      <c r="EP754" s="5"/>
      <c r="EQ754" s="5"/>
      <c r="ER754" s="54"/>
      <c r="ES754" s="54"/>
      <c r="ET754" s="54"/>
      <c r="EU754" s="54"/>
      <c r="EV754" s="54"/>
      <c r="EW754" s="24"/>
      <c r="EX754" s="24"/>
      <c r="EY754" s="167"/>
      <c r="EZ754" s="167"/>
      <c r="FA754" s="193"/>
      <c r="FB754" s="24">
        <v>44294</v>
      </c>
      <c r="FC754" s="24">
        <f ca="1">IF(BK754&gt;0,IF(DC754&gt;0,WORKDAY(DB754,20),IF(CT754&gt;0,WORKDAY(CS754,30),IF(CO754&gt;0,WORKDAY(CN754,40),FB754))),"-")</f>
        <v>44294</v>
      </c>
      <c r="FD754" s="5"/>
      <c r="FE754" s="5"/>
      <c r="FF754" s="24" t="str">
        <f t="shared" si="934"/>
        <v>-</v>
      </c>
      <c r="FG754" s="24" t="str">
        <f t="shared" si="935"/>
        <v>-</v>
      </c>
      <c r="FH754" s="5"/>
      <c r="FI754" s="5"/>
      <c r="FJ754" s="34"/>
      <c r="FK754" s="24"/>
      <c r="FL754" s="24">
        <f t="shared" si="936"/>
        <v>0</v>
      </c>
      <c r="FM754" s="5"/>
      <c r="FN754" s="5"/>
      <c r="FO754" s="24" t="str">
        <f t="shared" si="937"/>
        <v>-</v>
      </c>
      <c r="FP754" s="24" t="str">
        <f t="shared" si="938"/>
        <v>-</v>
      </c>
      <c r="FQ754" s="5"/>
      <c r="FR754" s="5"/>
      <c r="FS754" s="54"/>
      <c r="FT754" s="24"/>
      <c r="FU754" s="24">
        <f t="shared" si="939"/>
        <v>0</v>
      </c>
      <c r="FV754" s="5"/>
      <c r="FW754" s="5"/>
      <c r="FX754" s="24" t="str">
        <f t="shared" si="940"/>
        <v>-</v>
      </c>
      <c r="FY754" s="24" t="str">
        <f t="shared" si="941"/>
        <v>-</v>
      </c>
      <c r="FZ754" s="5"/>
      <c r="GA754" s="5"/>
      <c r="GB754" s="54"/>
      <c r="GC754" s="54"/>
      <c r="GD754" s="54"/>
      <c r="GE754" s="54"/>
      <c r="GF754" s="54"/>
      <c r="GG754" s="54"/>
      <c r="GH754" s="54"/>
      <c r="GI754" s="54"/>
      <c r="GJ754" s="54"/>
      <c r="GK754" s="54"/>
      <c r="GL754" s="54"/>
      <c r="GM754" s="54"/>
      <c r="GN754" s="54"/>
      <c r="GO754" s="54"/>
      <c r="GP754" s="54"/>
      <c r="GQ754" s="54"/>
      <c r="GR754" s="54"/>
      <c r="GS754" s="54"/>
      <c r="GT754" s="54"/>
      <c r="GU754" s="54"/>
      <c r="GV754" s="54"/>
      <c r="GW754" s="54"/>
      <c r="GX754" s="54"/>
      <c r="GY754" s="54"/>
      <c r="GZ754" s="193"/>
      <c r="HA754" s="54"/>
      <c r="HB754" s="54"/>
      <c r="HC754" s="54"/>
      <c r="HD754" s="34">
        <f t="shared" ca="1" si="943"/>
        <v>1</v>
      </c>
      <c r="HE754" s="25">
        <f t="shared" si="944"/>
        <v>0</v>
      </c>
      <c r="HF754" s="25">
        <f t="shared" ca="1" si="945"/>
        <v>1.5197568389057751E-3</v>
      </c>
      <c r="HG754" s="25"/>
      <c r="HH754" s="25"/>
      <c r="HI754" s="25">
        <f t="shared" si="946"/>
        <v>0</v>
      </c>
      <c r="HJ754" s="25">
        <f t="shared" ca="1" si="947"/>
        <v>6.8493150684931503E-3</v>
      </c>
      <c r="HK754" s="213" t="s">
        <v>723</v>
      </c>
      <c r="HL754" s="24" t="str">
        <f t="shared" ca="1" si="948"/>
        <v>-</v>
      </c>
      <c r="HM754" s="107" t="s">
        <v>669</v>
      </c>
      <c r="HN754" s="85"/>
      <c r="HO754" s="204" t="str">
        <f t="shared" si="841"/>
        <v>не выгружено A1</v>
      </c>
      <c r="HP754" s="204" t="str">
        <f t="shared" si="842"/>
        <v>не выгружено 00</v>
      </c>
      <c r="HQ754" s="182" t="str">
        <f t="shared" si="843"/>
        <v>не выгружено A1</v>
      </c>
      <c r="HR754" s="182" t="str">
        <f t="shared" si="844"/>
        <v>не выгружено A1</v>
      </c>
      <c r="HS754" s="182" t="b">
        <f t="shared" si="845"/>
        <v>0</v>
      </c>
      <c r="HT754" s="182" t="str">
        <f t="shared" si="846"/>
        <v>не выгружено A1</v>
      </c>
      <c r="HU754" s="182" t="str">
        <f t="shared" si="847"/>
        <v>не выгружено A1</v>
      </c>
      <c r="HV754" s="191" t="str">
        <f t="shared" si="848"/>
        <v>не выгружено A1</v>
      </c>
      <c r="HW754" s="184" t="str">
        <f t="shared" si="849"/>
        <v>не выгружено A1</v>
      </c>
      <c r="HX754" s="191" t="str">
        <f t="shared" si="850"/>
        <v>не выгружено A1</v>
      </c>
      <c r="HY754" s="183"/>
      <c r="HZ754" s="182" t="str">
        <f t="shared" si="851"/>
        <v>не выгружено</v>
      </c>
      <c r="IA754" s="182" t="str">
        <f t="shared" si="852"/>
        <v>A1</v>
      </c>
      <c r="IB754" s="182" t="str">
        <f t="shared" si="853"/>
        <v>не выгружено</v>
      </c>
      <c r="IC754" s="182" t="str">
        <f t="shared" si="854"/>
        <v>A1</v>
      </c>
      <c r="ID754" s="182" t="str">
        <f t="shared" si="855"/>
        <v>A1</v>
      </c>
      <c r="IE754" s="185" t="str">
        <f t="shared" si="856"/>
        <v>выгрузить A1</v>
      </c>
      <c r="IF754" s="135" t="s">
        <v>705</v>
      </c>
      <c r="IG754" s="181">
        <v>1</v>
      </c>
      <c r="IH754" s="85"/>
      <c r="II754" s="85"/>
      <c r="IJ754" s="85"/>
      <c r="IK754" s="85"/>
      <c r="IL754" s="85"/>
      <c r="IM754" s="85"/>
      <c r="IN754" s="85"/>
      <c r="IO754" s="85"/>
      <c r="IP754" s="85"/>
      <c r="IQ754" s="85"/>
      <c r="IR754" s="85"/>
      <c r="IS754" s="85"/>
      <c r="IT754" s="85"/>
      <c r="IU754" s="85"/>
      <c r="IV754" s="85"/>
      <c r="IW754" s="85"/>
      <c r="IX754" s="85"/>
      <c r="IY754" s="85"/>
      <c r="IZ754" s="85"/>
      <c r="JA754" s="85"/>
      <c r="JB754" s="85"/>
      <c r="JC754" s="85"/>
      <c r="JD754" s="85"/>
      <c r="JE754" s="85"/>
      <c r="JF754" s="85"/>
      <c r="JG754" s="85"/>
      <c r="JH754" s="85"/>
      <c r="JI754" s="85"/>
      <c r="JJ754" s="85"/>
      <c r="JK754" s="85"/>
      <c r="JL754" s="85"/>
      <c r="JM754" s="85"/>
      <c r="JN754" s="85"/>
      <c r="JO754" s="85"/>
      <c r="JP754" s="85"/>
      <c r="JQ754" s="85"/>
      <c r="JR754" s="85"/>
      <c r="JS754" s="85"/>
      <c r="JT754" s="85"/>
      <c r="JU754" s="85"/>
      <c r="JV754" s="85"/>
      <c r="JW754" s="85"/>
      <c r="JX754" s="85"/>
      <c r="JY754" s="85"/>
      <c r="JZ754" s="85"/>
      <c r="KA754" s="85"/>
      <c r="KB754" s="85"/>
      <c r="KC754" s="85"/>
    </row>
    <row r="755" spans="1:289" s="57" customFormat="1" ht="42.75" hidden="1" customHeight="1">
      <c r="A755" s="6"/>
      <c r="B755" s="19" t="s">
        <v>156</v>
      </c>
      <c r="C755" s="19" t="s">
        <v>157</v>
      </c>
      <c r="D755" s="5"/>
      <c r="E755" s="5"/>
      <c r="F755" s="5"/>
      <c r="G755" s="5"/>
      <c r="H755" s="5" t="s">
        <v>727</v>
      </c>
      <c r="I755" s="5" t="s">
        <v>736</v>
      </c>
      <c r="J755" s="5"/>
      <c r="K755" s="5"/>
      <c r="L755" s="5"/>
      <c r="M755" s="5"/>
      <c r="N755" s="5"/>
      <c r="O755" s="5"/>
      <c r="P755" s="5"/>
      <c r="Q755" s="5"/>
      <c r="R755" s="5" t="s">
        <v>205</v>
      </c>
      <c r="S755" s="5" t="s">
        <v>357</v>
      </c>
      <c r="T755" s="5" t="s">
        <v>726</v>
      </c>
      <c r="U755" s="5" t="s">
        <v>158</v>
      </c>
      <c r="V755" s="5"/>
      <c r="W755" s="19"/>
      <c r="X755" s="19"/>
      <c r="Y755" s="19"/>
      <c r="Z755" s="19"/>
      <c r="AA755" s="19"/>
      <c r="AB755" s="19"/>
      <c r="AC755" s="19"/>
      <c r="AD755" s="5"/>
      <c r="AE755" s="19">
        <v>4</v>
      </c>
      <c r="AF755" s="19">
        <v>0</v>
      </c>
      <c r="AG755" s="19" t="s">
        <v>165</v>
      </c>
      <c r="AH755" s="19" t="s">
        <v>156</v>
      </c>
      <c r="AI755" s="19" t="s">
        <v>188</v>
      </c>
      <c r="AJ755" s="5"/>
      <c r="AK755" s="5"/>
      <c r="AL755" s="5" t="s">
        <v>123</v>
      </c>
      <c r="AM755" s="5"/>
      <c r="AN755" s="5" t="s">
        <v>185</v>
      </c>
      <c r="AO755" s="5" t="str">
        <f t="shared" si="904"/>
        <v>0055-CPC-GA1-4.4.0.00.CPC-ASK1.JZ-0001</v>
      </c>
      <c r="AP755" s="5" t="str">
        <f t="shared" si="905"/>
        <v>0055-CPC-GA1-4.4.0.00.CPC-ASK1-JZ-0001_A1_ER</v>
      </c>
      <c r="AQ755" s="13" t="s">
        <v>117</v>
      </c>
      <c r="AR755" s="13" t="s">
        <v>216</v>
      </c>
      <c r="AS755" s="13"/>
      <c r="AT755" s="13"/>
      <c r="AU755" s="13"/>
      <c r="AV755" s="13"/>
      <c r="AW755" s="13" t="s">
        <v>117</v>
      </c>
      <c r="AX755" s="13" t="s">
        <v>216</v>
      </c>
      <c r="AY755" s="5"/>
      <c r="AZ755" s="5" t="s">
        <v>490</v>
      </c>
      <c r="BA755" s="5" t="s">
        <v>489</v>
      </c>
      <c r="BB755" s="5" t="str">
        <f>IF(FW755&gt;0,"02",IF(FN755&gt;0,"01",IF(FE755&gt;0,"00",IF(EM755&gt;0,"G1",IF(ED755&gt;0,"F1",IF(DU755&gt;0,"E1",IF(DL755&gt;0,"D1",IF(DC755&gt;0,"C1",IF(CT755&gt;0,"B1",IF(BM755&gt;0,"A1","-"))))))))))</f>
        <v>A1</v>
      </c>
      <c r="BC755" s="167" t="str">
        <f t="shared" si="942"/>
        <v>IFR</v>
      </c>
      <c r="BD755" s="5" t="str">
        <f t="shared" si="907"/>
        <v>A1</v>
      </c>
      <c r="BE755" s="5"/>
      <c r="BF755" s="5"/>
      <c r="BG755" s="12"/>
      <c r="BH755" s="5"/>
      <c r="BI755" s="5"/>
      <c r="BJ755" s="54">
        <f t="shared" si="908"/>
        <v>44254</v>
      </c>
      <c r="BK755" s="54">
        <f t="shared" ca="1" si="909"/>
        <v>44277</v>
      </c>
      <c r="BL755" s="193">
        <v>44277</v>
      </c>
      <c r="BM755" s="167" t="s">
        <v>798</v>
      </c>
      <c r="BN755" s="167"/>
      <c r="BO755" s="167"/>
      <c r="BP755" s="167"/>
      <c r="BQ755" s="167"/>
      <c r="BR755" s="157"/>
      <c r="BS755" s="157"/>
      <c r="BT755" s="157"/>
      <c r="BU755" s="157"/>
      <c r="BV755" s="157"/>
      <c r="BW755" s="147"/>
      <c r="BX755" s="147"/>
      <c r="BY755" s="147"/>
      <c r="BZ755" s="147"/>
      <c r="CA755" s="147"/>
      <c r="CB755" s="125"/>
      <c r="CC755" s="125"/>
      <c r="CD755" s="125"/>
      <c r="CE755" s="125"/>
      <c r="CF755" s="125"/>
      <c r="CG755" s="125"/>
      <c r="CH755" s="125"/>
      <c r="CI755" s="125"/>
      <c r="CJ755" s="125"/>
      <c r="CK755" s="125"/>
      <c r="CL755" s="24">
        <f>WORKDAY(BJ755,20)</f>
        <v>44281</v>
      </c>
      <c r="CM755" s="24">
        <f ca="1">IF(BM755&gt;0,WORKDAY(BK755,10),"-")</f>
        <v>44291</v>
      </c>
      <c r="CN755" s="54"/>
      <c r="CO755" s="117"/>
      <c r="CP755" s="175">
        <v>1</v>
      </c>
      <c r="CQ755" s="24">
        <f t="shared" si="910"/>
        <v>44295</v>
      </c>
      <c r="CR755" s="24" t="str">
        <f t="shared" si="911"/>
        <v>-</v>
      </c>
      <c r="CS755" s="54"/>
      <c r="CT755" s="5"/>
      <c r="CU755" s="24" t="str">
        <f t="shared" si="912"/>
        <v>-</v>
      </c>
      <c r="CV755" s="24" t="str">
        <f t="shared" si="913"/>
        <v>-</v>
      </c>
      <c r="CW755" s="54"/>
      <c r="CX755" s="5"/>
      <c r="CY755" s="34"/>
      <c r="CZ755" s="24" t="str">
        <f t="shared" si="914"/>
        <v>-</v>
      </c>
      <c r="DA755" s="24" t="str">
        <f t="shared" si="915"/>
        <v>-</v>
      </c>
      <c r="DB755" s="24"/>
      <c r="DC755" s="5"/>
      <c r="DD755" s="24" t="str">
        <f t="shared" si="916"/>
        <v>-</v>
      </c>
      <c r="DE755" s="24" t="str">
        <f t="shared" si="917"/>
        <v>-</v>
      </c>
      <c r="DF755" s="5"/>
      <c r="DG755" s="5"/>
      <c r="DH755" s="54"/>
      <c r="DI755" s="24" t="str">
        <f t="shared" si="918"/>
        <v>-</v>
      </c>
      <c r="DJ755" s="24" t="str">
        <f t="shared" si="919"/>
        <v>-</v>
      </c>
      <c r="DK755" s="5"/>
      <c r="DL755" s="5"/>
      <c r="DM755" s="24" t="str">
        <f t="shared" si="920"/>
        <v>-</v>
      </c>
      <c r="DN755" s="24" t="str">
        <f t="shared" si="921"/>
        <v>-</v>
      </c>
      <c r="DO755" s="5"/>
      <c r="DP755" s="5"/>
      <c r="DQ755" s="54"/>
      <c r="DR755" s="24" t="str">
        <f t="shared" si="922"/>
        <v>-</v>
      </c>
      <c r="DS755" s="24" t="str">
        <f t="shared" si="923"/>
        <v>-</v>
      </c>
      <c r="DT755" s="5"/>
      <c r="DU755" s="5"/>
      <c r="DV755" s="24" t="str">
        <f t="shared" si="924"/>
        <v>-</v>
      </c>
      <c r="DW755" s="24" t="str">
        <f t="shared" si="925"/>
        <v>-</v>
      </c>
      <c r="DX755" s="5"/>
      <c r="DY755" s="5"/>
      <c r="DZ755" s="54"/>
      <c r="EA755" s="24" t="str">
        <f t="shared" si="926"/>
        <v>-</v>
      </c>
      <c r="EB755" s="24" t="str">
        <f t="shared" si="927"/>
        <v>-</v>
      </c>
      <c r="EC755" s="5"/>
      <c r="ED755" s="5"/>
      <c r="EE755" s="24" t="str">
        <f t="shared" si="928"/>
        <v>-</v>
      </c>
      <c r="EF755" s="24" t="str">
        <f t="shared" si="929"/>
        <v>-</v>
      </c>
      <c r="EG755" s="5"/>
      <c r="EH755" s="5"/>
      <c r="EI755" s="54"/>
      <c r="EJ755" s="24" t="str">
        <f t="shared" si="930"/>
        <v>-</v>
      </c>
      <c r="EK755" s="24" t="str">
        <f t="shared" si="931"/>
        <v>-</v>
      </c>
      <c r="EL755" s="5"/>
      <c r="EM755" s="5"/>
      <c r="EN755" s="24" t="str">
        <f t="shared" si="932"/>
        <v>-</v>
      </c>
      <c r="EO755" s="24" t="str">
        <f t="shared" si="933"/>
        <v>-</v>
      </c>
      <c r="EP755" s="5"/>
      <c r="EQ755" s="5"/>
      <c r="ER755" s="54"/>
      <c r="ES755" s="54"/>
      <c r="ET755" s="54"/>
      <c r="EU755" s="54"/>
      <c r="EV755" s="54"/>
      <c r="EW755" s="24"/>
      <c r="EX755" s="24"/>
      <c r="EY755" s="167"/>
      <c r="EZ755" s="167"/>
      <c r="FA755" s="193"/>
      <c r="FB755" s="24">
        <v>44297</v>
      </c>
      <c r="FC755" s="24">
        <f ca="1">IF(BK755&gt;0,IF(DC755&gt;0,WORKDAY(DB755,20),IF(CT755&gt;0,WORKDAY(CS755,30),IF(CO755&gt;0,WORKDAY(CN755,40),FB755))),"-")</f>
        <v>44297</v>
      </c>
      <c r="FD755" s="5"/>
      <c r="FE755" s="5"/>
      <c r="FF755" s="24" t="str">
        <f t="shared" si="934"/>
        <v>-</v>
      </c>
      <c r="FG755" s="24" t="str">
        <f t="shared" si="935"/>
        <v>-</v>
      </c>
      <c r="FH755" s="5"/>
      <c r="FI755" s="5"/>
      <c r="FJ755" s="34"/>
      <c r="FK755" s="24"/>
      <c r="FL755" s="24">
        <f t="shared" si="936"/>
        <v>0</v>
      </c>
      <c r="FM755" s="5"/>
      <c r="FN755" s="5"/>
      <c r="FO755" s="24" t="str">
        <f t="shared" si="937"/>
        <v>-</v>
      </c>
      <c r="FP755" s="24" t="str">
        <f t="shared" si="938"/>
        <v>-</v>
      </c>
      <c r="FQ755" s="5"/>
      <c r="FR755" s="5"/>
      <c r="FS755" s="54"/>
      <c r="FT755" s="24"/>
      <c r="FU755" s="24">
        <f t="shared" si="939"/>
        <v>0</v>
      </c>
      <c r="FV755" s="5"/>
      <c r="FW755" s="5"/>
      <c r="FX755" s="24" t="str">
        <f t="shared" si="940"/>
        <v>-</v>
      </c>
      <c r="FY755" s="24" t="str">
        <f t="shared" si="941"/>
        <v>-</v>
      </c>
      <c r="FZ755" s="5"/>
      <c r="GA755" s="5"/>
      <c r="GB755" s="54"/>
      <c r="GC755" s="54"/>
      <c r="GD755" s="54"/>
      <c r="GE755" s="54"/>
      <c r="GF755" s="54"/>
      <c r="GG755" s="54"/>
      <c r="GH755" s="54"/>
      <c r="GI755" s="54"/>
      <c r="GJ755" s="54"/>
      <c r="GK755" s="54"/>
      <c r="GL755" s="54"/>
      <c r="GM755" s="54"/>
      <c r="GN755" s="54"/>
      <c r="GO755" s="54"/>
      <c r="GP755" s="54"/>
      <c r="GQ755" s="54"/>
      <c r="GR755" s="54"/>
      <c r="GS755" s="54"/>
      <c r="GT755" s="54"/>
      <c r="GU755" s="54"/>
      <c r="GV755" s="54"/>
      <c r="GW755" s="54"/>
      <c r="GX755" s="54"/>
      <c r="GY755" s="54"/>
      <c r="GZ755" s="193"/>
      <c r="HA755" s="54"/>
      <c r="HB755" s="54"/>
      <c r="HC755" s="54"/>
      <c r="HD755" s="34">
        <f t="shared" ca="1" si="943"/>
        <v>1</v>
      </c>
      <c r="HE755" s="25">
        <f t="shared" ca="1" si="944"/>
        <v>6.8389057750759875E-4</v>
      </c>
      <c r="HF755" s="25">
        <f t="shared" ca="1" si="945"/>
        <v>1.5197568389057751E-3</v>
      </c>
      <c r="HG755" s="25"/>
      <c r="HH755" s="25"/>
      <c r="HI755" s="25">
        <f t="shared" ca="1" si="946"/>
        <v>3.0821917808219177E-3</v>
      </c>
      <c r="HJ755" s="25">
        <f t="shared" ca="1" si="947"/>
        <v>6.8493150684931503E-3</v>
      </c>
      <c r="HK755" s="5"/>
      <c r="HL755" s="24">
        <f t="shared" ca="1" si="948"/>
        <v>44277</v>
      </c>
      <c r="HM755" s="107" t="s">
        <v>669</v>
      </c>
      <c r="HN755" s="85"/>
      <c r="HO755" s="204" t="str">
        <f t="shared" si="841"/>
        <v>ожидание A1</v>
      </c>
      <c r="HP755" s="204" t="str">
        <f t="shared" si="842"/>
        <v>не выгружено 00</v>
      </c>
      <c r="HQ755" s="182" t="str">
        <f t="shared" si="843"/>
        <v>выгружено A1</v>
      </c>
      <c r="HR755" s="182" t="str">
        <f t="shared" si="844"/>
        <v>ожидание A1</v>
      </c>
      <c r="HS755" s="182" t="b">
        <f t="shared" si="845"/>
        <v>0</v>
      </c>
      <c r="HT755" s="182" t="str">
        <f t="shared" si="846"/>
        <v>ожидание замечаний</v>
      </c>
      <c r="HU755" s="182" t="str">
        <f t="shared" si="847"/>
        <v>0055-P2-GA1-CPC-TRM-00676</v>
      </c>
      <c r="HV755" s="191">
        <f t="shared" si="848"/>
        <v>44277</v>
      </c>
      <c r="HW755" s="184" t="str">
        <f t="shared" si="849"/>
        <v>ожидание A1</v>
      </c>
      <c r="HX755" s="191" t="str">
        <f t="shared" si="850"/>
        <v>ожидание A1</v>
      </c>
      <c r="HY755" s="183"/>
      <c r="HZ755" s="182" t="str">
        <f t="shared" si="851"/>
        <v>выгружено</v>
      </c>
      <c r="IA755" s="182" t="str">
        <f t="shared" si="852"/>
        <v>A1</v>
      </c>
      <c r="IB755" s="182" t="str">
        <f t="shared" si="853"/>
        <v>ожидание замечаний к ревизии</v>
      </c>
      <c r="IC755" s="182" t="str">
        <f t="shared" si="854"/>
        <v>A1</v>
      </c>
      <c r="ID755" s="182" t="str">
        <f t="shared" si="855"/>
        <v>A1</v>
      </c>
      <c r="IE755" s="185" t="str">
        <f t="shared" si="856"/>
        <v>1</v>
      </c>
      <c r="IF755" s="135" t="s">
        <v>705</v>
      </c>
      <c r="IG755" s="181">
        <v>1</v>
      </c>
      <c r="IH755" s="85"/>
      <c r="II755" s="85"/>
      <c r="IJ755" s="85"/>
      <c r="IK755" s="85"/>
      <c r="IL755" s="85"/>
      <c r="IM755" s="85"/>
      <c r="IN755" s="85"/>
      <c r="IO755" s="85"/>
      <c r="IP755" s="85"/>
      <c r="IQ755" s="85"/>
      <c r="IR755" s="85"/>
      <c r="IS755" s="85"/>
      <c r="IT755" s="85"/>
      <c r="IU755" s="85"/>
      <c r="IV755" s="85"/>
      <c r="IW755" s="85"/>
      <c r="IX755" s="85"/>
      <c r="IY755" s="85"/>
      <c r="IZ755" s="85"/>
      <c r="JA755" s="85"/>
      <c r="JB755" s="85"/>
      <c r="JC755" s="85"/>
      <c r="JD755" s="85"/>
      <c r="JE755" s="85"/>
      <c r="JF755" s="85"/>
      <c r="JG755" s="85"/>
      <c r="JH755" s="85"/>
      <c r="JI755" s="85"/>
      <c r="JJ755" s="85"/>
      <c r="JK755" s="85"/>
      <c r="JL755" s="85"/>
      <c r="JM755" s="85"/>
      <c r="JN755" s="85"/>
      <c r="JO755" s="85"/>
      <c r="JP755" s="85"/>
      <c r="JQ755" s="85"/>
      <c r="JR755" s="85"/>
      <c r="JS755" s="85"/>
      <c r="JT755" s="85"/>
      <c r="JU755" s="85"/>
      <c r="JV755" s="85"/>
      <c r="JW755" s="85"/>
      <c r="JX755" s="85"/>
      <c r="JY755" s="85"/>
      <c r="JZ755" s="85"/>
      <c r="KA755" s="85"/>
      <c r="KB755" s="85"/>
      <c r="KC755" s="85"/>
    </row>
    <row r="756" spans="1:289" s="87" customFormat="1" ht="15" hidden="1" customHeight="1">
      <c r="A756" s="17"/>
      <c r="B756" s="20"/>
      <c r="C756" s="20"/>
      <c r="D756" s="18"/>
      <c r="E756" s="18"/>
      <c r="F756" s="18"/>
      <c r="G756" s="18"/>
      <c r="H756" s="18"/>
      <c r="I756" s="18"/>
      <c r="J756" s="18"/>
      <c r="K756" s="18"/>
      <c r="L756" s="18"/>
      <c r="M756" s="18"/>
      <c r="N756" s="18"/>
      <c r="O756" s="18"/>
      <c r="P756" s="18"/>
      <c r="Q756" s="18"/>
      <c r="R756" s="18"/>
      <c r="S756" s="18"/>
      <c r="T756" s="18"/>
      <c r="U756" s="18"/>
      <c r="V756" s="18"/>
      <c r="W756" s="20"/>
      <c r="X756" s="20"/>
      <c r="Y756" s="20"/>
      <c r="Z756" s="20"/>
      <c r="AA756" s="20"/>
      <c r="AB756" s="20"/>
      <c r="AC756" s="20"/>
      <c r="AD756" s="18"/>
      <c r="AE756" s="20"/>
      <c r="AF756" s="20"/>
      <c r="AG756" s="20"/>
      <c r="AH756" s="20"/>
      <c r="AI756" s="20"/>
      <c r="AJ756" s="18"/>
      <c r="AK756" s="18"/>
      <c r="AL756" s="18"/>
      <c r="AM756" s="18"/>
      <c r="AN756" s="18"/>
      <c r="AO756" s="18"/>
      <c r="AP756" s="18"/>
      <c r="AQ756" s="18"/>
      <c r="AR756" s="18"/>
      <c r="AS756" s="18"/>
      <c r="AT756" s="18"/>
      <c r="AU756" s="18"/>
      <c r="AV756" s="18"/>
      <c r="AW756" s="18"/>
      <c r="AX756" s="18"/>
      <c r="AY756" s="18"/>
      <c r="AZ756" s="5"/>
      <c r="BA756" s="18"/>
      <c r="BB756" s="18"/>
      <c r="BC756" s="18"/>
      <c r="BD756" s="18"/>
      <c r="BE756" s="18"/>
      <c r="BF756" s="18"/>
      <c r="BG756" s="18"/>
      <c r="BH756" s="18"/>
      <c r="BI756" s="18"/>
      <c r="BJ756" s="18"/>
      <c r="BK756" s="18"/>
      <c r="BL756" s="18"/>
      <c r="BM756" s="18"/>
      <c r="BN756" s="171"/>
      <c r="BO756" s="171"/>
      <c r="BP756" s="171"/>
      <c r="BQ756" s="171"/>
      <c r="BR756" s="161"/>
      <c r="BS756" s="161"/>
      <c r="BT756" s="161"/>
      <c r="BU756" s="161"/>
      <c r="BV756" s="161"/>
      <c r="BW756" s="151"/>
      <c r="BX756" s="151"/>
      <c r="BY756" s="151"/>
      <c r="BZ756" s="151"/>
      <c r="CA756" s="151"/>
      <c r="CB756" s="129"/>
      <c r="CC756" s="129"/>
      <c r="CD756" s="129"/>
      <c r="CE756" s="129"/>
      <c r="CF756" s="129"/>
      <c r="CG756" s="129"/>
      <c r="CH756" s="129"/>
      <c r="CI756" s="129"/>
      <c r="CJ756" s="129"/>
      <c r="CK756" s="129"/>
      <c r="CL756" s="18"/>
      <c r="CM756" s="18"/>
      <c r="CN756" s="18"/>
      <c r="CO756" s="118"/>
      <c r="CP756" s="48"/>
      <c r="CQ756" s="18"/>
      <c r="CR756" s="18"/>
      <c r="CS756" s="18"/>
      <c r="CT756" s="18"/>
      <c r="CU756" s="18"/>
      <c r="CV756" s="18"/>
      <c r="CW756" s="18"/>
      <c r="CX756" s="18"/>
      <c r="CY756" s="34"/>
      <c r="CZ756" s="18"/>
      <c r="DA756" s="18"/>
      <c r="DB756" s="18"/>
      <c r="DC756" s="18"/>
      <c r="DD756" s="18"/>
      <c r="DE756" s="18"/>
      <c r="DF756" s="18"/>
      <c r="DG756" s="18"/>
      <c r="DH756" s="45"/>
      <c r="DI756" s="18"/>
      <c r="DJ756" s="18"/>
      <c r="DK756" s="18"/>
      <c r="DL756" s="18"/>
      <c r="DM756" s="18"/>
      <c r="DN756" s="18"/>
      <c r="DO756" s="18"/>
      <c r="DP756" s="18"/>
      <c r="DQ756" s="45"/>
      <c r="DR756" s="18"/>
      <c r="DS756" s="18"/>
      <c r="DT756" s="18"/>
      <c r="DU756" s="18"/>
      <c r="DV756" s="18"/>
      <c r="DW756" s="18"/>
      <c r="DX756" s="18"/>
      <c r="DY756" s="18"/>
      <c r="DZ756" s="45"/>
      <c r="EA756" s="18"/>
      <c r="EB756" s="18"/>
      <c r="EC756" s="18"/>
      <c r="ED756" s="18"/>
      <c r="EE756" s="18"/>
      <c r="EF756" s="18"/>
      <c r="EG756" s="18"/>
      <c r="EH756" s="18"/>
      <c r="EI756" s="45"/>
      <c r="EJ756" s="18"/>
      <c r="EK756" s="18"/>
      <c r="EL756" s="18"/>
      <c r="EM756" s="18"/>
      <c r="EN756" s="18"/>
      <c r="EO756" s="18"/>
      <c r="EP756" s="18"/>
      <c r="EQ756" s="18"/>
      <c r="ER756" s="45"/>
      <c r="ES756" s="110"/>
      <c r="ET756" s="110"/>
      <c r="EU756" s="110"/>
      <c r="EV756" s="110"/>
      <c r="EW756" s="192"/>
      <c r="EX756" s="192"/>
      <c r="EY756" s="192"/>
      <c r="EZ756" s="192"/>
      <c r="FA756" s="199"/>
      <c r="FB756" s="18"/>
      <c r="FC756" s="18"/>
      <c r="FD756" s="18"/>
      <c r="FE756" s="18"/>
      <c r="FF756" s="18"/>
      <c r="FG756" s="18"/>
      <c r="FH756" s="18"/>
      <c r="FI756" s="18"/>
      <c r="FJ756" s="34"/>
      <c r="FK756" s="18"/>
      <c r="FL756" s="18"/>
      <c r="FM756" s="18"/>
      <c r="FN756" s="18"/>
      <c r="FO756" s="18"/>
      <c r="FP756" s="18"/>
      <c r="FQ756" s="18"/>
      <c r="FR756" s="18"/>
      <c r="FS756" s="45"/>
      <c r="FT756" s="18"/>
      <c r="FU756" s="18"/>
      <c r="FV756" s="18"/>
      <c r="FW756" s="18"/>
      <c r="FX756" s="18"/>
      <c r="FY756" s="18"/>
      <c r="FZ756" s="18"/>
      <c r="GA756" s="18"/>
      <c r="GB756" s="45"/>
      <c r="GC756" s="110"/>
      <c r="GD756" s="110"/>
      <c r="GE756" s="110"/>
      <c r="GF756" s="110"/>
      <c r="GG756" s="110"/>
      <c r="GH756" s="110"/>
      <c r="GI756" s="110"/>
      <c r="GJ756" s="110"/>
      <c r="GK756" s="110"/>
      <c r="GL756" s="110"/>
      <c r="GM756" s="110"/>
      <c r="GN756" s="110"/>
      <c r="GO756" s="110"/>
      <c r="GP756" s="110"/>
      <c r="GQ756" s="110"/>
      <c r="GR756" s="110"/>
      <c r="GS756" s="110"/>
      <c r="GT756" s="110"/>
      <c r="GU756" s="110"/>
      <c r="GV756" s="110"/>
      <c r="GW756" s="110"/>
      <c r="GX756" s="110"/>
      <c r="GY756" s="45"/>
      <c r="GZ756" s="199"/>
      <c r="HA756" s="110"/>
      <c r="HB756" s="110"/>
      <c r="HC756" s="110"/>
      <c r="HD756" s="34">
        <f t="shared" si="943"/>
        <v>0</v>
      </c>
      <c r="HE756" s="25">
        <f t="shared" si="944"/>
        <v>0</v>
      </c>
      <c r="HF756" s="25">
        <f t="shared" si="945"/>
        <v>0</v>
      </c>
      <c r="HG756" s="25"/>
      <c r="HH756" s="18"/>
      <c r="HI756" s="25">
        <f t="shared" si="946"/>
        <v>0</v>
      </c>
      <c r="HJ756" s="25">
        <f t="shared" si="947"/>
        <v>0</v>
      </c>
      <c r="HK756" s="18"/>
      <c r="HL756" s="24" t="str">
        <f t="shared" si="948"/>
        <v>-</v>
      </c>
      <c r="HM756" s="107"/>
      <c r="HN756" s="85"/>
      <c r="HO756" s="204" t="str">
        <f t="shared" si="841"/>
        <v>---/---</v>
      </c>
      <c r="HP756" s="204" t="str">
        <f t="shared" si="842"/>
        <v>---/---</v>
      </c>
      <c r="HQ756" s="182" t="str">
        <f t="shared" si="843"/>
        <v>---/---</v>
      </c>
      <c r="HR756" s="182" t="str">
        <f t="shared" si="844"/>
        <v>---/---</v>
      </c>
      <c r="HS756" s="182" t="b">
        <f t="shared" si="845"/>
        <v>0</v>
      </c>
      <c r="HT756" s="182" t="str">
        <f t="shared" si="846"/>
        <v>---/---</v>
      </c>
      <c r="HU756" s="182" t="str">
        <f t="shared" si="847"/>
        <v>---/---</v>
      </c>
      <c r="HV756" s="191" t="str">
        <f t="shared" si="848"/>
        <v>---/---</v>
      </c>
      <c r="HW756" s="184" t="str">
        <f t="shared" si="849"/>
        <v>---/---</v>
      </c>
      <c r="HX756" s="191" t="str">
        <f t="shared" si="850"/>
        <v>---/---</v>
      </c>
      <c r="HY756" s="183"/>
      <c r="HZ756" s="182" t="str">
        <f t="shared" si="851"/>
        <v>---/---</v>
      </c>
      <c r="IA756" s="182" t="str">
        <f t="shared" si="852"/>
        <v>---/---</v>
      </c>
      <c r="IB756" s="182" t="str">
        <f t="shared" si="853"/>
        <v>---/---</v>
      </c>
      <c r="IC756" s="182" t="str">
        <f t="shared" si="854"/>
        <v>---/---</v>
      </c>
      <c r="ID756" s="182" t="str">
        <f t="shared" si="855"/>
        <v>---/---</v>
      </c>
      <c r="IE756" s="185" t="str">
        <f t="shared" si="856"/>
        <v>---/---</v>
      </c>
      <c r="IF756" s="135" t="s">
        <v>717</v>
      </c>
      <c r="IG756" s="181">
        <v>1</v>
      </c>
      <c r="IH756" s="85"/>
      <c r="II756" s="85"/>
      <c r="IJ756" s="85"/>
      <c r="IK756" s="85"/>
      <c r="IL756" s="85"/>
      <c r="IM756" s="85"/>
      <c r="IN756" s="85"/>
      <c r="IO756" s="85"/>
      <c r="IP756" s="85"/>
      <c r="IQ756" s="85"/>
      <c r="IR756" s="85"/>
      <c r="IS756" s="85"/>
      <c r="IT756" s="85"/>
      <c r="IU756" s="85"/>
      <c r="IV756" s="85"/>
      <c r="IW756" s="85"/>
      <c r="IX756" s="85"/>
      <c r="IY756" s="85"/>
      <c r="IZ756" s="85"/>
      <c r="JA756" s="85"/>
      <c r="JB756" s="85"/>
      <c r="JC756" s="85"/>
      <c r="JD756" s="85"/>
      <c r="JE756" s="85"/>
      <c r="JF756" s="85"/>
      <c r="JG756" s="85"/>
      <c r="JH756" s="85"/>
      <c r="JI756" s="85"/>
      <c r="JJ756" s="85"/>
      <c r="JK756" s="85"/>
      <c r="JL756" s="85"/>
      <c r="JM756" s="85"/>
      <c r="JN756" s="85"/>
      <c r="JO756" s="85"/>
      <c r="JP756" s="85"/>
      <c r="JQ756" s="85"/>
      <c r="JR756" s="85"/>
      <c r="JS756" s="85"/>
      <c r="JT756" s="85"/>
      <c r="JU756" s="85"/>
      <c r="JV756" s="85"/>
      <c r="JW756" s="85"/>
      <c r="JX756" s="85"/>
      <c r="JY756" s="85"/>
      <c r="JZ756" s="85"/>
      <c r="KA756" s="85"/>
      <c r="KB756" s="85"/>
      <c r="KC756" s="85"/>
    </row>
    <row r="757" spans="1:289" s="57" customFormat="1" ht="28.5" hidden="1" customHeight="1">
      <c r="A757" s="6"/>
      <c r="B757" s="19" t="s">
        <v>156</v>
      </c>
      <c r="C757" s="19" t="s">
        <v>157</v>
      </c>
      <c r="D757" s="5"/>
      <c r="E757" s="5"/>
      <c r="F757" s="5"/>
      <c r="G757" s="5"/>
      <c r="H757" s="5" t="s">
        <v>727</v>
      </c>
      <c r="I757" s="5" t="s">
        <v>736</v>
      </c>
      <c r="J757" s="5"/>
      <c r="K757" s="5"/>
      <c r="L757" s="5"/>
      <c r="M757" s="5"/>
      <c r="N757" s="5"/>
      <c r="O757" s="5"/>
      <c r="P757" s="5"/>
      <c r="Q757" s="5"/>
      <c r="R757" s="5" t="s">
        <v>207</v>
      </c>
      <c r="S757" s="5" t="s">
        <v>365</v>
      </c>
      <c r="T757" s="5" t="s">
        <v>368</v>
      </c>
      <c r="U757" s="5" t="s">
        <v>158</v>
      </c>
      <c r="V757" s="5"/>
      <c r="W757" s="19"/>
      <c r="X757" s="19"/>
      <c r="Y757" s="19"/>
      <c r="Z757" s="19"/>
      <c r="AA757" s="19"/>
      <c r="AB757" s="19"/>
      <c r="AC757" s="19"/>
      <c r="AD757" s="5"/>
      <c r="AE757" s="19">
        <v>4</v>
      </c>
      <c r="AF757" s="19">
        <v>0</v>
      </c>
      <c r="AG757" s="19" t="s">
        <v>165</v>
      </c>
      <c r="AH757" s="19" t="s">
        <v>156</v>
      </c>
      <c r="AI757" s="19" t="s">
        <v>188</v>
      </c>
      <c r="AJ757" s="5"/>
      <c r="AK757" s="5"/>
      <c r="AL757" s="5" t="s">
        <v>124</v>
      </c>
      <c r="AM757" s="5"/>
      <c r="AN757" s="5" t="s">
        <v>185</v>
      </c>
      <c r="AO757" s="5" t="str">
        <f t="shared" ref="AO757:AO762" si="949">CONCATENATE("0055-",B757,"-",C757,"-","4",".",AE757,".",AF757,".",AG757,".",AH757,"-",AL757,".",AN757,"-",AI757)</f>
        <v>0055-CPC-GA1-4.4.0.00.CPC-ASK2.JZ-0001</v>
      </c>
      <c r="AP757" s="5" t="str">
        <f t="shared" ref="AP757:AP762" si="950">CONCATENATE("0055-",B757,"-",C757,"-","4",".",AE757,".",AF757,".",AG757,".",AH757,"-",AL757,"-",AN757,"-",AI757,"_",BD757,"_",U757)</f>
        <v>0055-CPC-GA1-4.4.0.00.CPC-ASK2-JZ-0001_-_ER</v>
      </c>
      <c r="AQ757" s="13" t="s">
        <v>118</v>
      </c>
      <c r="AR757" s="13" t="s">
        <v>217</v>
      </c>
      <c r="AS757" s="13"/>
      <c r="AT757" s="13"/>
      <c r="AU757" s="13"/>
      <c r="AV757" s="13"/>
      <c r="AW757" s="13" t="s">
        <v>118</v>
      </c>
      <c r="AX757" s="13" t="s">
        <v>217</v>
      </c>
      <c r="AY757" s="5"/>
      <c r="AZ757" s="5" t="s">
        <v>490</v>
      </c>
      <c r="BA757" s="5" t="s">
        <v>489</v>
      </c>
      <c r="BB757" s="5" t="str">
        <f t="shared" ref="BB757:BB762" si="951">IF(FW757&gt;0,"02",IF(FN757&gt;0,"01",IF(FE757&gt;0,"00",IF(EM757&gt;0,"G1",IF(ED757&gt;0,"F1",IF(DU757&gt;0,"E1",IF(DL757&gt;0,"D1",IF(DC757&gt;0,"C1",IF(CT757&gt;0,"B1",IF(BM757&gt;0,"A1","-"))))))))))</f>
        <v>-</v>
      </c>
      <c r="BC757" s="167" t="str">
        <f t="shared" ref="BC757:BC762" si="952">IF(OR(BB757="A1",BB757="B1",BB757="C1",BB757="D1",BB757="E1",BB757="F1",BB757="G1",BB757="H1"),"IFR",IF(OR(BB757="00",BB757="01",BB757="02",BB757="03",BB757="04",BB757="05"),"IFU","-"))</f>
        <v>-</v>
      </c>
      <c r="BD757" s="5" t="str">
        <f t="shared" ref="BD757:BD762" si="953">BB757</f>
        <v>-</v>
      </c>
      <c r="BE757" s="5"/>
      <c r="BF757" s="5"/>
      <c r="BG757" s="12"/>
      <c r="BH757" s="5"/>
      <c r="BI757" s="5"/>
      <c r="BJ757" s="54">
        <f t="shared" ref="BJ757:BJ762" si="954">FB757-(28+15)</f>
        <v>44254</v>
      </c>
      <c r="BK757" s="54">
        <f t="shared" ref="BK757:BK762" ca="1" si="955">IF(BM757&gt;0,BL757,IF(BJ757&lt;TODAY(),WORKDAY(TODAY(),10),BJ757))</f>
        <v>44294</v>
      </c>
      <c r="BL757" s="193"/>
      <c r="BM757" s="167"/>
      <c r="BN757" s="167"/>
      <c r="BO757" s="167"/>
      <c r="BP757" s="167"/>
      <c r="BQ757" s="167"/>
      <c r="BR757" s="157"/>
      <c r="BS757" s="157"/>
      <c r="BT757" s="157"/>
      <c r="BU757" s="157"/>
      <c r="BV757" s="157"/>
      <c r="BW757" s="147"/>
      <c r="BX757" s="147"/>
      <c r="BY757" s="147"/>
      <c r="BZ757" s="147"/>
      <c r="CA757" s="147"/>
      <c r="CB757" s="125"/>
      <c r="CC757" s="125"/>
      <c r="CD757" s="125"/>
      <c r="CE757" s="125"/>
      <c r="CF757" s="125"/>
      <c r="CG757" s="125"/>
      <c r="CH757" s="125"/>
      <c r="CI757" s="125"/>
      <c r="CJ757" s="125"/>
      <c r="CK757" s="125"/>
      <c r="CL757" s="24">
        <f t="shared" ref="CL757:CL762" si="956">WORKDAY(BJ757,20)</f>
        <v>44281</v>
      </c>
      <c r="CM757" s="24" t="str">
        <f t="shared" ref="CM757:CM762" si="957">IF(BM757&gt;0,WORKDAY(BK757,10),"-")</f>
        <v>-</v>
      </c>
      <c r="CN757" s="54"/>
      <c r="CO757" s="117"/>
      <c r="CP757" s="34">
        <v>2</v>
      </c>
      <c r="CQ757" s="24">
        <f t="shared" ref="CQ757:CQ762" si="958">WORKDAY(CL757,10)</f>
        <v>44295</v>
      </c>
      <c r="CR757" s="24" t="str">
        <f t="shared" ref="CR757:CR762" si="959">IF(CO757&gt;0,WORKDAY(CM757,10),"-")</f>
        <v>-</v>
      </c>
      <c r="CS757" s="54"/>
      <c r="CT757" s="5"/>
      <c r="CU757" s="24" t="str">
        <f t="shared" ref="CU757:CU762" si="960">IF(CT757&gt;0,WORKDAY(CQ757,10),"-")</f>
        <v>-</v>
      </c>
      <c r="CV757" s="24" t="str">
        <f t="shared" ref="CV757:CV762" si="961">IF(CT757&gt;0,WORKDAY(CR757,10),"-")</f>
        <v>-</v>
      </c>
      <c r="CW757" s="54"/>
      <c r="CX757" s="5"/>
      <c r="CY757" s="34"/>
      <c r="CZ757" s="24" t="str">
        <f t="shared" ref="CZ757:CZ762" si="962">IF(CX757&gt;0,WORKDAY(CU757,10),"-")</f>
        <v>-</v>
      </c>
      <c r="DA757" s="24" t="str">
        <f t="shared" ref="DA757:DA762" si="963">IF(CX757&gt;0,WORKDAY(CV757,10),"-")</f>
        <v>-</v>
      </c>
      <c r="DB757" s="24"/>
      <c r="DC757" s="5"/>
      <c r="DD757" s="24" t="str">
        <f t="shared" ref="DD757:DD762" si="964">IF(DC757&gt;0,WORKDAY(CZ757,10),"-")</f>
        <v>-</v>
      </c>
      <c r="DE757" s="24" t="str">
        <f t="shared" ref="DE757:DE762" si="965">IF(DC757&gt;0,WORKDAY(DA757,10),"-")</f>
        <v>-</v>
      </c>
      <c r="DF757" s="5"/>
      <c r="DG757" s="5"/>
      <c r="DH757" s="54"/>
      <c r="DI757" s="24" t="str">
        <f t="shared" ref="DI757:DI762" si="966">IF(DG757&gt;0,WORKDAY(DD757,10),"-")</f>
        <v>-</v>
      </c>
      <c r="DJ757" s="24" t="str">
        <f t="shared" ref="DJ757:DJ762" si="967">IF(DG757&gt;0,WORKDAY(DE757,10),"-")</f>
        <v>-</v>
      </c>
      <c r="DK757" s="5"/>
      <c r="DL757" s="5"/>
      <c r="DM757" s="24" t="str">
        <f t="shared" ref="DM757:DM762" si="968">IF(DL757&gt;0,WORKDAY(DI757,10),"-")</f>
        <v>-</v>
      </c>
      <c r="DN757" s="24" t="str">
        <f t="shared" ref="DN757:DN762" si="969">IF(DL757&gt;0,WORKDAY(DJ757,10),"-")</f>
        <v>-</v>
      </c>
      <c r="DO757" s="5"/>
      <c r="DP757" s="5"/>
      <c r="DQ757" s="54"/>
      <c r="DR757" s="24" t="str">
        <f t="shared" ref="DR757:DR762" si="970">IF(DP757&gt;0,WORKDAY(DM757,10),"-")</f>
        <v>-</v>
      </c>
      <c r="DS757" s="24" t="str">
        <f t="shared" ref="DS757:DS762" si="971">IF(DP757&gt;0,WORKDAY(DN757,10),"-")</f>
        <v>-</v>
      </c>
      <c r="DT757" s="5"/>
      <c r="DU757" s="5"/>
      <c r="DV757" s="24" t="str">
        <f t="shared" ref="DV757:DV762" si="972">IF(DU757&gt;0,WORKDAY(DR757,10),"-")</f>
        <v>-</v>
      </c>
      <c r="DW757" s="24" t="str">
        <f t="shared" ref="DW757:DW762" si="973">IF(DU757&gt;0,WORKDAY(DS757,10),"-")</f>
        <v>-</v>
      </c>
      <c r="DX757" s="5"/>
      <c r="DY757" s="5"/>
      <c r="DZ757" s="54"/>
      <c r="EA757" s="24" t="str">
        <f t="shared" ref="EA757:EA762" si="974">IF(DY757&gt;0,WORKDAY(DV757,10),"-")</f>
        <v>-</v>
      </c>
      <c r="EB757" s="24" t="str">
        <f t="shared" ref="EB757:EB762" si="975">IF(DY757&gt;0,WORKDAY(DW757,10),"-")</f>
        <v>-</v>
      </c>
      <c r="EC757" s="5"/>
      <c r="ED757" s="5"/>
      <c r="EE757" s="24" t="str">
        <f t="shared" ref="EE757:EE762" si="976">IF(ED757&gt;0,WORKDAY(EA757,10),"-")</f>
        <v>-</v>
      </c>
      <c r="EF757" s="24" t="str">
        <f t="shared" ref="EF757:EF762" si="977">IF(ED757&gt;0,WORKDAY(EB757,10),"-")</f>
        <v>-</v>
      </c>
      <c r="EG757" s="5"/>
      <c r="EH757" s="5"/>
      <c r="EI757" s="54"/>
      <c r="EJ757" s="24" t="str">
        <f t="shared" ref="EJ757:EJ762" si="978">IF(EH757&gt;0,WORKDAY(EE757,10),"-")</f>
        <v>-</v>
      </c>
      <c r="EK757" s="24" t="str">
        <f t="shared" ref="EK757:EK762" si="979">IF(EH757&gt;0,WORKDAY(EF757,10),"-")</f>
        <v>-</v>
      </c>
      <c r="EL757" s="5"/>
      <c r="EM757" s="5"/>
      <c r="EN757" s="24" t="str">
        <f t="shared" ref="EN757:EN762" si="980">IF(EM757&gt;0,WORKDAY(EJ757,10),"-")</f>
        <v>-</v>
      </c>
      <c r="EO757" s="24" t="str">
        <f t="shared" ref="EO757:EO762" si="981">IF(EM757&gt;0,WORKDAY(EK757,10),"-")</f>
        <v>-</v>
      </c>
      <c r="EP757" s="5"/>
      <c r="EQ757" s="5"/>
      <c r="ER757" s="54"/>
      <c r="ES757" s="54"/>
      <c r="ET757" s="54"/>
      <c r="EU757" s="54"/>
      <c r="EV757" s="54"/>
      <c r="EW757" s="24"/>
      <c r="EX757" s="24"/>
      <c r="EY757" s="167"/>
      <c r="EZ757" s="167"/>
      <c r="FA757" s="193"/>
      <c r="FB757" s="24">
        <v>44297</v>
      </c>
      <c r="FC757" s="24">
        <f t="shared" ref="FC757:FC762" ca="1" si="982">IF(BK757&gt;0,IF(DC757&gt;0,WORKDAY(DB757,20),IF(CT757&gt;0,WORKDAY(CS757,30),IF(CO757&gt;0,WORKDAY(CN757,40),FB757))),"-")</f>
        <v>44297</v>
      </c>
      <c r="FD757" s="5"/>
      <c r="FE757" s="5"/>
      <c r="FF757" s="24" t="str">
        <f t="shared" ref="FF757:FF762" si="983">IF(FE757&gt;0,WORKDAY(FB757,10),"-")</f>
        <v>-</v>
      </c>
      <c r="FG757" s="24" t="str">
        <f t="shared" ref="FG757:FG762" si="984">IF(FE757&gt;0,WORKDAY(FC757,10),"-")</f>
        <v>-</v>
      </c>
      <c r="FH757" s="5"/>
      <c r="FI757" s="5"/>
      <c r="FJ757" s="34"/>
      <c r="FK757" s="24"/>
      <c r="FL757" s="24">
        <f t="shared" ref="FL757:FL762" si="985">FK757</f>
        <v>0</v>
      </c>
      <c r="FM757" s="5"/>
      <c r="FN757" s="5"/>
      <c r="FO757" s="24" t="str">
        <f t="shared" ref="FO757:FO762" si="986">IF(FN757&gt;0,WORKDAY(FK757,10),"-")</f>
        <v>-</v>
      </c>
      <c r="FP757" s="24" t="str">
        <f t="shared" ref="FP757:FP762" si="987">IF(FN757&gt;0,WORKDAY(FL757,10),"-")</f>
        <v>-</v>
      </c>
      <c r="FQ757" s="5"/>
      <c r="FR757" s="5"/>
      <c r="FS757" s="54"/>
      <c r="FT757" s="24"/>
      <c r="FU757" s="24">
        <f t="shared" ref="FU757:FU762" si="988">FT757</f>
        <v>0</v>
      </c>
      <c r="FV757" s="5"/>
      <c r="FW757" s="5"/>
      <c r="FX757" s="24" t="str">
        <f t="shared" ref="FX757:FX762" si="989">IF(FW757&gt;0,WORKDAY(FT757,10),"-")</f>
        <v>-</v>
      </c>
      <c r="FY757" s="24" t="str">
        <f t="shared" ref="FY757:FY762" si="990">IF(FW757&gt;0,WORKDAY(FU757,10),"-")</f>
        <v>-</v>
      </c>
      <c r="FZ757" s="5"/>
      <c r="GA757" s="5"/>
      <c r="GB757" s="54"/>
      <c r="GC757" s="54"/>
      <c r="GD757" s="54"/>
      <c r="GE757" s="54"/>
      <c r="GF757" s="54"/>
      <c r="GG757" s="54"/>
      <c r="GH757" s="54"/>
      <c r="GI757" s="54"/>
      <c r="GJ757" s="54"/>
      <c r="GK757" s="54"/>
      <c r="GL757" s="54"/>
      <c r="GM757" s="54"/>
      <c r="GN757" s="54"/>
      <c r="GO757" s="54"/>
      <c r="GP757" s="54"/>
      <c r="GQ757" s="54"/>
      <c r="GR757" s="54"/>
      <c r="GS757" s="54"/>
      <c r="GT757" s="54"/>
      <c r="GU757" s="54"/>
      <c r="GV757" s="54"/>
      <c r="GW757" s="54"/>
      <c r="GX757" s="54"/>
      <c r="GY757" s="54"/>
      <c r="GZ757" s="193"/>
      <c r="HA757" s="54"/>
      <c r="HB757" s="54"/>
      <c r="HC757" s="54"/>
      <c r="HD757" s="34">
        <f t="shared" ca="1" si="943"/>
        <v>1</v>
      </c>
      <c r="HE757" s="25">
        <f t="shared" si="944"/>
        <v>0</v>
      </c>
      <c r="HF757" s="25">
        <f t="shared" ca="1" si="945"/>
        <v>1.5197568389057751E-3</v>
      </c>
      <c r="HG757" s="25"/>
      <c r="HH757" s="25"/>
      <c r="HI757" s="25">
        <f t="shared" si="946"/>
        <v>0</v>
      </c>
      <c r="HJ757" s="25">
        <f t="shared" ca="1" si="947"/>
        <v>6.8493150684931503E-3</v>
      </c>
      <c r="HK757" s="5"/>
      <c r="HL757" s="24" t="str">
        <f t="shared" ca="1" si="948"/>
        <v>-</v>
      </c>
      <c r="HM757" s="107" t="s">
        <v>669</v>
      </c>
      <c r="HN757" s="85"/>
      <c r="HO757" s="204" t="str">
        <f t="shared" si="841"/>
        <v>не выгружено A1</v>
      </c>
      <c r="HP757" s="204" t="str">
        <f t="shared" si="842"/>
        <v>не выгружено 00</v>
      </c>
      <c r="HQ757" s="182" t="str">
        <f t="shared" si="843"/>
        <v>не выгружено A1</v>
      </c>
      <c r="HR757" s="182" t="str">
        <f t="shared" si="844"/>
        <v>не выгружено A1</v>
      </c>
      <c r="HS757" s="182" t="b">
        <f t="shared" si="845"/>
        <v>0</v>
      </c>
      <c r="HT757" s="182" t="str">
        <f t="shared" si="846"/>
        <v>не выгружено A1</v>
      </c>
      <c r="HU757" s="182" t="str">
        <f t="shared" si="847"/>
        <v>не выгружено A1</v>
      </c>
      <c r="HV757" s="191" t="str">
        <f t="shared" si="848"/>
        <v>не выгружено A1</v>
      </c>
      <c r="HW757" s="184" t="str">
        <f t="shared" si="849"/>
        <v>не выгружено A1</v>
      </c>
      <c r="HX757" s="191" t="str">
        <f t="shared" si="850"/>
        <v>не выгружено A1</v>
      </c>
      <c r="HY757" s="183"/>
      <c r="HZ757" s="182" t="str">
        <f t="shared" si="851"/>
        <v>не выгружено</v>
      </c>
      <c r="IA757" s="182" t="str">
        <f t="shared" si="852"/>
        <v>A1</v>
      </c>
      <c r="IB757" s="182" t="str">
        <f t="shared" si="853"/>
        <v>не выгружено</v>
      </c>
      <c r="IC757" s="182" t="str">
        <f t="shared" si="854"/>
        <v>A1</v>
      </c>
      <c r="ID757" s="182" t="str">
        <f t="shared" si="855"/>
        <v>A1</v>
      </c>
      <c r="IE757" s="185" t="str">
        <f t="shared" si="856"/>
        <v>выгрузить A1</v>
      </c>
      <c r="IF757" s="135" t="s">
        <v>705</v>
      </c>
      <c r="IG757" s="181">
        <v>1</v>
      </c>
      <c r="IH757" s="85"/>
      <c r="II757" s="85"/>
      <c r="IJ757" s="85"/>
      <c r="IK757" s="85"/>
      <c r="IL757" s="85"/>
      <c r="IM757" s="85"/>
      <c r="IN757" s="85"/>
      <c r="IO757" s="85"/>
      <c r="IP757" s="85"/>
      <c r="IQ757" s="85"/>
      <c r="IR757" s="85"/>
      <c r="IS757" s="85"/>
      <c r="IT757" s="85"/>
      <c r="IU757" s="85"/>
      <c r="IV757" s="85"/>
      <c r="IW757" s="85"/>
      <c r="IX757" s="85"/>
      <c r="IY757" s="85"/>
      <c r="IZ757" s="85"/>
      <c r="JA757" s="85"/>
      <c r="JB757" s="85"/>
      <c r="JC757" s="85"/>
      <c r="JD757" s="85"/>
      <c r="JE757" s="85"/>
      <c r="JF757" s="85"/>
      <c r="JG757" s="85"/>
      <c r="JH757" s="85"/>
      <c r="JI757" s="85"/>
      <c r="JJ757" s="85"/>
      <c r="JK757" s="85"/>
      <c r="JL757" s="85"/>
      <c r="JM757" s="85"/>
      <c r="JN757" s="85"/>
      <c r="JO757" s="85"/>
      <c r="JP757" s="85"/>
      <c r="JQ757" s="85"/>
      <c r="JR757" s="85"/>
      <c r="JS757" s="85"/>
      <c r="JT757" s="85"/>
      <c r="JU757" s="85"/>
      <c r="JV757" s="85"/>
      <c r="JW757" s="85"/>
      <c r="JX757" s="85"/>
      <c r="JY757" s="85"/>
      <c r="JZ757" s="85"/>
      <c r="KA757" s="85"/>
      <c r="KB757" s="85"/>
      <c r="KC757" s="85"/>
    </row>
    <row r="758" spans="1:289" s="57" customFormat="1" ht="42.75" hidden="1" customHeight="1">
      <c r="A758" s="6"/>
      <c r="B758" s="19" t="s">
        <v>156</v>
      </c>
      <c r="C758" s="19" t="s">
        <v>157</v>
      </c>
      <c r="D758" s="5"/>
      <c r="E758" s="5"/>
      <c r="F758" s="5"/>
      <c r="G758" s="5"/>
      <c r="H758" s="5" t="s">
        <v>727</v>
      </c>
      <c r="I758" s="5" t="s">
        <v>736</v>
      </c>
      <c r="J758" s="5"/>
      <c r="K758" s="5"/>
      <c r="L758" s="5"/>
      <c r="M758" s="5"/>
      <c r="N758" s="5"/>
      <c r="O758" s="5"/>
      <c r="P758" s="5"/>
      <c r="Q758" s="5"/>
      <c r="R758" s="5" t="s">
        <v>206</v>
      </c>
      <c r="S758" s="5" t="s">
        <v>360</v>
      </c>
      <c r="T758" s="5" t="s">
        <v>361</v>
      </c>
      <c r="U758" s="5" t="s">
        <v>158</v>
      </c>
      <c r="V758" s="5"/>
      <c r="W758" s="19"/>
      <c r="X758" s="19"/>
      <c r="Y758" s="19"/>
      <c r="Z758" s="19"/>
      <c r="AA758" s="19"/>
      <c r="AB758" s="19"/>
      <c r="AC758" s="19"/>
      <c r="AD758" s="5"/>
      <c r="AE758" s="19">
        <v>4</v>
      </c>
      <c r="AF758" s="19">
        <v>0</v>
      </c>
      <c r="AG758" s="19" t="s">
        <v>165</v>
      </c>
      <c r="AH758" s="19" t="s">
        <v>156</v>
      </c>
      <c r="AI758" s="19" t="s">
        <v>188</v>
      </c>
      <c r="AJ758" s="5"/>
      <c r="AK758" s="5"/>
      <c r="AL758" s="5" t="s">
        <v>120</v>
      </c>
      <c r="AM758" s="5"/>
      <c r="AN758" s="5" t="s">
        <v>189</v>
      </c>
      <c r="AO758" s="5" t="str">
        <f t="shared" si="949"/>
        <v>0055-CPC-GA1-4.4.0.00.CPC-ATH1.LT-0001</v>
      </c>
      <c r="AP758" s="5" t="str">
        <f t="shared" si="950"/>
        <v>0055-CPC-GA1-4.4.0.00.CPC-ATH1-LT-0001_A1_ER</v>
      </c>
      <c r="AQ758" s="13" t="s">
        <v>113</v>
      </c>
      <c r="AR758" s="13" t="s">
        <v>112</v>
      </c>
      <c r="AS758" s="13"/>
      <c r="AT758" s="13"/>
      <c r="AU758" s="13"/>
      <c r="AV758" s="13"/>
      <c r="AW758" s="13" t="s">
        <v>113</v>
      </c>
      <c r="AX758" s="13" t="s">
        <v>112</v>
      </c>
      <c r="AY758" s="5"/>
      <c r="AZ758" s="5" t="s">
        <v>490</v>
      </c>
      <c r="BA758" s="5" t="s">
        <v>489</v>
      </c>
      <c r="BB758" s="5" t="str">
        <f t="shared" si="951"/>
        <v>A1</v>
      </c>
      <c r="BC758" s="167" t="str">
        <f t="shared" si="952"/>
        <v>IFR</v>
      </c>
      <c r="BD758" s="5" t="str">
        <f t="shared" si="953"/>
        <v>A1</v>
      </c>
      <c r="BE758" s="5"/>
      <c r="BF758" s="5"/>
      <c r="BG758" s="12"/>
      <c r="BH758" s="5"/>
      <c r="BI758" s="5"/>
      <c r="BJ758" s="54">
        <f t="shared" si="954"/>
        <v>44243</v>
      </c>
      <c r="BK758" s="54">
        <f t="shared" ca="1" si="955"/>
        <v>44268</v>
      </c>
      <c r="BL758" s="193">
        <v>44268</v>
      </c>
      <c r="BM758" s="5" t="s">
        <v>796</v>
      </c>
      <c r="BN758" s="167"/>
      <c r="BO758" s="167"/>
      <c r="BP758" s="167"/>
      <c r="BQ758" s="167"/>
      <c r="BR758" s="157"/>
      <c r="BS758" s="157"/>
      <c r="BT758" s="157"/>
      <c r="BU758" s="157"/>
      <c r="BV758" s="157"/>
      <c r="BW758" s="147"/>
      <c r="BX758" s="147"/>
      <c r="BY758" s="147"/>
      <c r="BZ758" s="147"/>
      <c r="CA758" s="147"/>
      <c r="CB758" s="125"/>
      <c r="CC758" s="125"/>
      <c r="CD758" s="125"/>
      <c r="CE758" s="125"/>
      <c r="CF758" s="125"/>
      <c r="CG758" s="125"/>
      <c r="CH758" s="125"/>
      <c r="CI758" s="125"/>
      <c r="CJ758" s="125"/>
      <c r="CK758" s="125"/>
      <c r="CL758" s="24">
        <f t="shared" si="956"/>
        <v>44271</v>
      </c>
      <c r="CM758" s="24">
        <f t="shared" ca="1" si="957"/>
        <v>44281</v>
      </c>
      <c r="CN758" s="54"/>
      <c r="CO758" s="117"/>
      <c r="CP758" s="175">
        <v>1</v>
      </c>
      <c r="CQ758" s="24">
        <f t="shared" si="958"/>
        <v>44285</v>
      </c>
      <c r="CR758" s="24" t="str">
        <f t="shared" si="959"/>
        <v>-</v>
      </c>
      <c r="CS758" s="54"/>
      <c r="CT758" s="5"/>
      <c r="CU758" s="24" t="str">
        <f t="shared" si="960"/>
        <v>-</v>
      </c>
      <c r="CV758" s="24" t="str">
        <f t="shared" si="961"/>
        <v>-</v>
      </c>
      <c r="CW758" s="54"/>
      <c r="CX758" s="5"/>
      <c r="CY758" s="34"/>
      <c r="CZ758" s="24" t="str">
        <f t="shared" si="962"/>
        <v>-</v>
      </c>
      <c r="DA758" s="24" t="str">
        <f t="shared" si="963"/>
        <v>-</v>
      </c>
      <c r="DB758" s="24"/>
      <c r="DC758" s="5"/>
      <c r="DD758" s="24" t="str">
        <f t="shared" si="964"/>
        <v>-</v>
      </c>
      <c r="DE758" s="24" t="str">
        <f t="shared" si="965"/>
        <v>-</v>
      </c>
      <c r="DF758" s="5"/>
      <c r="DG758" s="5"/>
      <c r="DH758" s="54"/>
      <c r="DI758" s="24" t="str">
        <f t="shared" si="966"/>
        <v>-</v>
      </c>
      <c r="DJ758" s="24" t="str">
        <f t="shared" si="967"/>
        <v>-</v>
      </c>
      <c r="DK758" s="5"/>
      <c r="DL758" s="5"/>
      <c r="DM758" s="24" t="str">
        <f t="shared" si="968"/>
        <v>-</v>
      </c>
      <c r="DN758" s="24" t="str">
        <f t="shared" si="969"/>
        <v>-</v>
      </c>
      <c r="DO758" s="5"/>
      <c r="DP758" s="5"/>
      <c r="DQ758" s="54"/>
      <c r="DR758" s="24" t="str">
        <f t="shared" si="970"/>
        <v>-</v>
      </c>
      <c r="DS758" s="24" t="str">
        <f t="shared" si="971"/>
        <v>-</v>
      </c>
      <c r="DT758" s="5"/>
      <c r="DU758" s="5"/>
      <c r="DV758" s="24" t="str">
        <f t="shared" si="972"/>
        <v>-</v>
      </c>
      <c r="DW758" s="24" t="str">
        <f t="shared" si="973"/>
        <v>-</v>
      </c>
      <c r="DX758" s="5"/>
      <c r="DY758" s="5"/>
      <c r="DZ758" s="54"/>
      <c r="EA758" s="24" t="str">
        <f t="shared" si="974"/>
        <v>-</v>
      </c>
      <c r="EB758" s="24" t="str">
        <f t="shared" si="975"/>
        <v>-</v>
      </c>
      <c r="EC758" s="5"/>
      <c r="ED758" s="5"/>
      <c r="EE758" s="24" t="str">
        <f t="shared" si="976"/>
        <v>-</v>
      </c>
      <c r="EF758" s="24" t="str">
        <f t="shared" si="977"/>
        <v>-</v>
      </c>
      <c r="EG758" s="5"/>
      <c r="EH758" s="5"/>
      <c r="EI758" s="54"/>
      <c r="EJ758" s="24" t="str">
        <f t="shared" si="978"/>
        <v>-</v>
      </c>
      <c r="EK758" s="24" t="str">
        <f t="shared" si="979"/>
        <v>-</v>
      </c>
      <c r="EL758" s="5"/>
      <c r="EM758" s="5"/>
      <c r="EN758" s="24" t="str">
        <f t="shared" si="980"/>
        <v>-</v>
      </c>
      <c r="EO758" s="24" t="str">
        <f t="shared" si="981"/>
        <v>-</v>
      </c>
      <c r="EP758" s="5"/>
      <c r="EQ758" s="5"/>
      <c r="ER758" s="54"/>
      <c r="ES758" s="54"/>
      <c r="ET758" s="54"/>
      <c r="EU758" s="54"/>
      <c r="EV758" s="54"/>
      <c r="EW758" s="24"/>
      <c r="EX758" s="24"/>
      <c r="EY758" s="167"/>
      <c r="EZ758" s="167"/>
      <c r="FA758" s="193"/>
      <c r="FB758" s="24">
        <v>44286</v>
      </c>
      <c r="FC758" s="24">
        <f t="shared" ca="1" si="982"/>
        <v>44286</v>
      </c>
      <c r="FD758" s="167"/>
      <c r="FE758" s="167"/>
      <c r="FF758" s="24" t="str">
        <f t="shared" si="983"/>
        <v>-</v>
      </c>
      <c r="FG758" s="24" t="str">
        <f t="shared" si="984"/>
        <v>-</v>
      </c>
      <c r="FH758" s="5"/>
      <c r="FI758" s="5"/>
      <c r="FJ758" s="34"/>
      <c r="FK758" s="24"/>
      <c r="FL758" s="24">
        <f t="shared" si="985"/>
        <v>0</v>
      </c>
      <c r="FM758" s="5"/>
      <c r="FN758" s="5"/>
      <c r="FO758" s="24" t="str">
        <f t="shared" si="986"/>
        <v>-</v>
      </c>
      <c r="FP758" s="24" t="str">
        <f t="shared" si="987"/>
        <v>-</v>
      </c>
      <c r="FQ758" s="5"/>
      <c r="FR758" s="5"/>
      <c r="FS758" s="54"/>
      <c r="FT758" s="24"/>
      <c r="FU758" s="24">
        <f t="shared" si="988"/>
        <v>0</v>
      </c>
      <c r="FV758" s="5"/>
      <c r="FW758" s="5"/>
      <c r="FX758" s="24" t="str">
        <f t="shared" si="989"/>
        <v>-</v>
      </c>
      <c r="FY758" s="24" t="str">
        <f t="shared" si="990"/>
        <v>-</v>
      </c>
      <c r="FZ758" s="5"/>
      <c r="GA758" s="5"/>
      <c r="GB758" s="54"/>
      <c r="GC758" s="54"/>
      <c r="GD758" s="54"/>
      <c r="GE758" s="54"/>
      <c r="GF758" s="54"/>
      <c r="GG758" s="54"/>
      <c r="GH758" s="54"/>
      <c r="GI758" s="54"/>
      <c r="GJ758" s="54"/>
      <c r="GK758" s="54"/>
      <c r="GL758" s="54"/>
      <c r="GM758" s="54"/>
      <c r="GN758" s="54"/>
      <c r="GO758" s="54"/>
      <c r="GP758" s="54"/>
      <c r="GQ758" s="54"/>
      <c r="GR758" s="54"/>
      <c r="GS758" s="54"/>
      <c r="GT758" s="54"/>
      <c r="GU758" s="54"/>
      <c r="GV758" s="54"/>
      <c r="GW758" s="54"/>
      <c r="GX758" s="54"/>
      <c r="GY758" s="54"/>
      <c r="GZ758" s="193"/>
      <c r="HA758" s="54"/>
      <c r="HB758" s="54"/>
      <c r="HC758" s="54"/>
      <c r="HD758" s="34">
        <f t="shared" ca="1" si="943"/>
        <v>1</v>
      </c>
      <c r="HE758" s="25">
        <f t="shared" ca="1" si="944"/>
        <v>6.8389057750759875E-4</v>
      </c>
      <c r="HF758" s="25">
        <f t="shared" ca="1" si="945"/>
        <v>1.5197568389057751E-3</v>
      </c>
      <c r="HG758" s="25"/>
      <c r="HH758" s="25"/>
      <c r="HI758" s="25">
        <f t="shared" ca="1" si="946"/>
        <v>3.0821917808219177E-3</v>
      </c>
      <c r="HJ758" s="25">
        <f t="shared" ca="1" si="947"/>
        <v>6.8493150684931503E-3</v>
      </c>
      <c r="HK758" s="5"/>
      <c r="HL758" s="24">
        <f t="shared" ca="1" si="948"/>
        <v>44268</v>
      </c>
      <c r="HM758" s="107" t="s">
        <v>669</v>
      </c>
      <c r="HN758" s="85"/>
      <c r="HO758" s="204" t="str">
        <f t="shared" si="841"/>
        <v>ожидание A1</v>
      </c>
      <c r="HP758" s="204" t="str">
        <f t="shared" si="842"/>
        <v>не выгружено 00</v>
      </c>
      <c r="HQ758" s="182" t="str">
        <f t="shared" si="843"/>
        <v>выгружено A1</v>
      </c>
      <c r="HR758" s="182" t="str">
        <f t="shared" si="844"/>
        <v>ожидание A1</v>
      </c>
      <c r="HS758" s="182" t="b">
        <f t="shared" si="845"/>
        <v>0</v>
      </c>
      <c r="HT758" s="182" t="str">
        <f t="shared" si="846"/>
        <v>ожидание замечаний</v>
      </c>
      <c r="HU758" s="182" t="str">
        <f t="shared" si="847"/>
        <v>0055-P2-GA1-CPC-TRM-00674</v>
      </c>
      <c r="HV758" s="191">
        <f t="shared" si="848"/>
        <v>44268</v>
      </c>
      <c r="HW758" s="184" t="str">
        <f t="shared" si="849"/>
        <v>ожидание A1</v>
      </c>
      <c r="HX758" s="191" t="str">
        <f t="shared" si="850"/>
        <v>ожидание A1</v>
      </c>
      <c r="HY758" s="183"/>
      <c r="HZ758" s="182" t="str">
        <f t="shared" si="851"/>
        <v>выгружено</v>
      </c>
      <c r="IA758" s="182" t="str">
        <f t="shared" si="852"/>
        <v>A1</v>
      </c>
      <c r="IB758" s="182" t="str">
        <f t="shared" si="853"/>
        <v>ожидание замечаний к ревизии</v>
      </c>
      <c r="IC758" s="182" t="str">
        <f t="shared" si="854"/>
        <v>A1</v>
      </c>
      <c r="ID758" s="182" t="str">
        <f t="shared" si="855"/>
        <v>A1</v>
      </c>
      <c r="IE758" s="185" t="str">
        <f t="shared" si="856"/>
        <v>1</v>
      </c>
      <c r="IF758" s="135" t="s">
        <v>705</v>
      </c>
      <c r="IG758" s="181">
        <v>1</v>
      </c>
      <c r="IH758" s="85"/>
      <c r="II758" s="85"/>
      <c r="IJ758" s="85"/>
      <c r="IK758" s="85"/>
      <c r="IL758" s="85"/>
      <c r="IM758" s="85"/>
      <c r="IN758" s="85"/>
      <c r="IO758" s="85"/>
      <c r="IP758" s="85"/>
      <c r="IQ758" s="85"/>
      <c r="IR758" s="85"/>
      <c r="IS758" s="85"/>
      <c r="IT758" s="85"/>
      <c r="IU758" s="85"/>
      <c r="IV758" s="85"/>
      <c r="IW758" s="85"/>
      <c r="IX758" s="85"/>
      <c r="IY758" s="85"/>
      <c r="IZ758" s="85"/>
      <c r="JA758" s="85"/>
      <c r="JB758" s="85"/>
      <c r="JC758" s="85"/>
      <c r="JD758" s="85"/>
      <c r="JE758" s="85"/>
      <c r="JF758" s="85"/>
      <c r="JG758" s="85"/>
      <c r="JH758" s="85"/>
      <c r="JI758" s="85"/>
      <c r="JJ758" s="85"/>
      <c r="JK758" s="85"/>
      <c r="JL758" s="85"/>
      <c r="JM758" s="85"/>
      <c r="JN758" s="85"/>
      <c r="JO758" s="85"/>
      <c r="JP758" s="85"/>
      <c r="JQ758" s="85"/>
      <c r="JR758" s="85"/>
      <c r="JS758" s="85"/>
      <c r="JT758" s="85"/>
      <c r="JU758" s="85"/>
      <c r="JV758" s="85"/>
      <c r="JW758" s="85"/>
      <c r="JX758" s="85"/>
      <c r="JY758" s="85"/>
      <c r="JZ758" s="85"/>
      <c r="KA758" s="85"/>
      <c r="KB758" s="85"/>
      <c r="KC758" s="85"/>
    </row>
    <row r="759" spans="1:289" s="57" customFormat="1" ht="28.5" hidden="1" customHeight="1">
      <c r="A759" s="6"/>
      <c r="B759" s="19" t="s">
        <v>156</v>
      </c>
      <c r="C759" s="19" t="s">
        <v>157</v>
      </c>
      <c r="D759" s="5"/>
      <c r="E759" s="5"/>
      <c r="F759" s="5"/>
      <c r="G759" s="5"/>
      <c r="H759" s="5" t="s">
        <v>727</v>
      </c>
      <c r="I759" s="5" t="s">
        <v>736</v>
      </c>
      <c r="J759" s="5"/>
      <c r="K759" s="5"/>
      <c r="L759" s="5"/>
      <c r="M759" s="5"/>
      <c r="N759" s="5"/>
      <c r="O759" s="5"/>
      <c r="P759" s="5"/>
      <c r="Q759" s="5"/>
      <c r="R759" s="5" t="s">
        <v>209</v>
      </c>
      <c r="S759" s="5" t="s">
        <v>362</v>
      </c>
      <c r="T759" s="5" t="s">
        <v>370</v>
      </c>
      <c r="U759" s="5" t="s">
        <v>158</v>
      </c>
      <c r="V759" s="5"/>
      <c r="W759" s="19"/>
      <c r="X759" s="19"/>
      <c r="Y759" s="19"/>
      <c r="Z759" s="19"/>
      <c r="AA759" s="19"/>
      <c r="AB759" s="19"/>
      <c r="AC759" s="19"/>
      <c r="AD759" s="5"/>
      <c r="AE759" s="19">
        <v>4</v>
      </c>
      <c r="AF759" s="19">
        <v>0</v>
      </c>
      <c r="AG759" s="19" t="s">
        <v>165</v>
      </c>
      <c r="AH759" s="19" t="s">
        <v>156</v>
      </c>
      <c r="AI759" s="19" t="s">
        <v>188</v>
      </c>
      <c r="AJ759" s="5"/>
      <c r="AK759" s="5"/>
      <c r="AL759" s="5" t="s">
        <v>121</v>
      </c>
      <c r="AM759" s="5"/>
      <c r="AN759" s="5" t="s">
        <v>189</v>
      </c>
      <c r="AO759" s="5" t="str">
        <f t="shared" si="949"/>
        <v>0055-CPC-GA1-4.4.0.00.CPC-ATH2.LT-0001</v>
      </c>
      <c r="AP759" s="5" t="str">
        <f t="shared" si="950"/>
        <v>0055-CPC-GA1-4.4.0.00.CPC-ATH2-LT-0001_A1_ER</v>
      </c>
      <c r="AQ759" s="13" t="s">
        <v>103</v>
      </c>
      <c r="AR759" s="13" t="s">
        <v>102</v>
      </c>
      <c r="AS759" s="13"/>
      <c r="AT759" s="13"/>
      <c r="AU759" s="13"/>
      <c r="AV759" s="13"/>
      <c r="AW759" s="13" t="s">
        <v>103</v>
      </c>
      <c r="AX759" s="13" t="s">
        <v>102</v>
      </c>
      <c r="AY759" s="5"/>
      <c r="AZ759" s="5" t="s">
        <v>490</v>
      </c>
      <c r="BA759" s="5" t="s">
        <v>489</v>
      </c>
      <c r="BB759" s="5" t="str">
        <f t="shared" si="951"/>
        <v>A1</v>
      </c>
      <c r="BC759" s="167" t="str">
        <f t="shared" si="952"/>
        <v>IFR</v>
      </c>
      <c r="BD759" s="5" t="str">
        <f t="shared" si="953"/>
        <v>A1</v>
      </c>
      <c r="BE759" s="5"/>
      <c r="BF759" s="5"/>
      <c r="BG759" s="12"/>
      <c r="BH759" s="5"/>
      <c r="BI759" s="5"/>
      <c r="BJ759" s="54">
        <f t="shared" si="954"/>
        <v>44243</v>
      </c>
      <c r="BK759" s="54">
        <f t="shared" ca="1" si="955"/>
        <v>44268</v>
      </c>
      <c r="BL759" s="193">
        <v>44268</v>
      </c>
      <c r="BM759" s="167" t="s">
        <v>797</v>
      </c>
      <c r="BN759" s="167"/>
      <c r="BO759" s="167"/>
      <c r="BP759" s="167"/>
      <c r="BQ759" s="167"/>
      <c r="BR759" s="157"/>
      <c r="BS759" s="157"/>
      <c r="BT759" s="157"/>
      <c r="BU759" s="157"/>
      <c r="BV759" s="157"/>
      <c r="BW759" s="147"/>
      <c r="BX759" s="147"/>
      <c r="BY759" s="147"/>
      <c r="BZ759" s="147"/>
      <c r="CA759" s="147"/>
      <c r="CB759" s="125"/>
      <c r="CC759" s="125"/>
      <c r="CD759" s="125"/>
      <c r="CE759" s="125"/>
      <c r="CF759" s="125"/>
      <c r="CG759" s="125"/>
      <c r="CH759" s="125"/>
      <c r="CI759" s="125"/>
      <c r="CJ759" s="125"/>
      <c r="CK759" s="125"/>
      <c r="CL759" s="24">
        <f t="shared" si="956"/>
        <v>44271</v>
      </c>
      <c r="CM759" s="24">
        <f t="shared" ca="1" si="957"/>
        <v>44281</v>
      </c>
      <c r="CN759" s="54"/>
      <c r="CO759" s="117"/>
      <c r="CP759" s="175">
        <v>1</v>
      </c>
      <c r="CQ759" s="24">
        <f t="shared" si="958"/>
        <v>44285</v>
      </c>
      <c r="CR759" s="24" t="str">
        <f t="shared" si="959"/>
        <v>-</v>
      </c>
      <c r="CS759" s="54"/>
      <c r="CT759" s="5"/>
      <c r="CU759" s="24" t="str">
        <f t="shared" si="960"/>
        <v>-</v>
      </c>
      <c r="CV759" s="24" t="str">
        <f t="shared" si="961"/>
        <v>-</v>
      </c>
      <c r="CW759" s="54"/>
      <c r="CX759" s="5"/>
      <c r="CY759" s="34"/>
      <c r="CZ759" s="24" t="str">
        <f t="shared" si="962"/>
        <v>-</v>
      </c>
      <c r="DA759" s="24" t="str">
        <f t="shared" si="963"/>
        <v>-</v>
      </c>
      <c r="DB759" s="24"/>
      <c r="DC759" s="5"/>
      <c r="DD759" s="24" t="str">
        <f t="shared" si="964"/>
        <v>-</v>
      </c>
      <c r="DE759" s="24" t="str">
        <f t="shared" si="965"/>
        <v>-</v>
      </c>
      <c r="DF759" s="5"/>
      <c r="DG759" s="5"/>
      <c r="DH759" s="54"/>
      <c r="DI759" s="24" t="str">
        <f t="shared" si="966"/>
        <v>-</v>
      </c>
      <c r="DJ759" s="24" t="str">
        <f t="shared" si="967"/>
        <v>-</v>
      </c>
      <c r="DK759" s="5"/>
      <c r="DL759" s="5"/>
      <c r="DM759" s="24" t="str">
        <f t="shared" si="968"/>
        <v>-</v>
      </c>
      <c r="DN759" s="24" t="str">
        <f t="shared" si="969"/>
        <v>-</v>
      </c>
      <c r="DO759" s="5"/>
      <c r="DP759" s="5"/>
      <c r="DQ759" s="54"/>
      <c r="DR759" s="24" t="str">
        <f t="shared" si="970"/>
        <v>-</v>
      </c>
      <c r="DS759" s="24" t="str">
        <f t="shared" si="971"/>
        <v>-</v>
      </c>
      <c r="DT759" s="5"/>
      <c r="DU759" s="5"/>
      <c r="DV759" s="24" t="str">
        <f t="shared" si="972"/>
        <v>-</v>
      </c>
      <c r="DW759" s="24" t="str">
        <f t="shared" si="973"/>
        <v>-</v>
      </c>
      <c r="DX759" s="5"/>
      <c r="DY759" s="5"/>
      <c r="DZ759" s="54"/>
      <c r="EA759" s="24" t="str">
        <f t="shared" si="974"/>
        <v>-</v>
      </c>
      <c r="EB759" s="24" t="str">
        <f t="shared" si="975"/>
        <v>-</v>
      </c>
      <c r="EC759" s="5"/>
      <c r="ED759" s="5"/>
      <c r="EE759" s="24" t="str">
        <f t="shared" si="976"/>
        <v>-</v>
      </c>
      <c r="EF759" s="24" t="str">
        <f t="shared" si="977"/>
        <v>-</v>
      </c>
      <c r="EG759" s="5"/>
      <c r="EH759" s="5"/>
      <c r="EI759" s="54"/>
      <c r="EJ759" s="24" t="str">
        <f t="shared" si="978"/>
        <v>-</v>
      </c>
      <c r="EK759" s="24" t="str">
        <f t="shared" si="979"/>
        <v>-</v>
      </c>
      <c r="EL759" s="5"/>
      <c r="EM759" s="5"/>
      <c r="EN759" s="24" t="str">
        <f t="shared" si="980"/>
        <v>-</v>
      </c>
      <c r="EO759" s="24" t="str">
        <f t="shared" si="981"/>
        <v>-</v>
      </c>
      <c r="EP759" s="5"/>
      <c r="EQ759" s="5"/>
      <c r="ER759" s="54"/>
      <c r="ES759" s="54"/>
      <c r="ET759" s="54"/>
      <c r="EU759" s="54"/>
      <c r="EV759" s="54"/>
      <c r="EW759" s="24"/>
      <c r="EX759" s="24"/>
      <c r="EY759" s="167"/>
      <c r="EZ759" s="167"/>
      <c r="FA759" s="193"/>
      <c r="FB759" s="24">
        <v>44286</v>
      </c>
      <c r="FC759" s="24">
        <f t="shared" ca="1" si="982"/>
        <v>44286</v>
      </c>
      <c r="FD759" s="167"/>
      <c r="FE759" s="167"/>
      <c r="FF759" s="24" t="str">
        <f t="shared" si="983"/>
        <v>-</v>
      </c>
      <c r="FG759" s="24" t="str">
        <f t="shared" si="984"/>
        <v>-</v>
      </c>
      <c r="FH759" s="5"/>
      <c r="FI759" s="5"/>
      <c r="FJ759" s="34"/>
      <c r="FK759" s="24"/>
      <c r="FL759" s="24">
        <f t="shared" si="985"/>
        <v>0</v>
      </c>
      <c r="FM759" s="5"/>
      <c r="FN759" s="5"/>
      <c r="FO759" s="24" t="str">
        <f t="shared" si="986"/>
        <v>-</v>
      </c>
      <c r="FP759" s="24" t="str">
        <f t="shared" si="987"/>
        <v>-</v>
      </c>
      <c r="FQ759" s="5"/>
      <c r="FR759" s="5"/>
      <c r="FS759" s="54"/>
      <c r="FT759" s="24"/>
      <c r="FU759" s="24">
        <f t="shared" si="988"/>
        <v>0</v>
      </c>
      <c r="FV759" s="5"/>
      <c r="FW759" s="5"/>
      <c r="FX759" s="24" t="str">
        <f t="shared" si="989"/>
        <v>-</v>
      </c>
      <c r="FY759" s="24" t="str">
        <f t="shared" si="990"/>
        <v>-</v>
      </c>
      <c r="FZ759" s="5"/>
      <c r="GA759" s="5"/>
      <c r="GB759" s="54"/>
      <c r="GC759" s="54"/>
      <c r="GD759" s="54"/>
      <c r="GE759" s="54"/>
      <c r="GF759" s="54"/>
      <c r="GG759" s="54"/>
      <c r="GH759" s="54"/>
      <c r="GI759" s="54"/>
      <c r="GJ759" s="54"/>
      <c r="GK759" s="54"/>
      <c r="GL759" s="54"/>
      <c r="GM759" s="54"/>
      <c r="GN759" s="54"/>
      <c r="GO759" s="54"/>
      <c r="GP759" s="54"/>
      <c r="GQ759" s="54"/>
      <c r="GR759" s="54"/>
      <c r="GS759" s="54"/>
      <c r="GT759" s="54"/>
      <c r="GU759" s="54"/>
      <c r="GV759" s="54"/>
      <c r="GW759" s="54"/>
      <c r="GX759" s="54"/>
      <c r="GY759" s="54"/>
      <c r="GZ759" s="193"/>
      <c r="HA759" s="54"/>
      <c r="HB759" s="54"/>
      <c r="HC759" s="54"/>
      <c r="HD759" s="34">
        <f t="shared" ca="1" si="943"/>
        <v>1</v>
      </c>
      <c r="HE759" s="25">
        <f t="shared" ca="1" si="944"/>
        <v>6.8389057750759875E-4</v>
      </c>
      <c r="HF759" s="25">
        <f t="shared" ca="1" si="945"/>
        <v>1.5197568389057751E-3</v>
      </c>
      <c r="HG759" s="25"/>
      <c r="HH759" s="25"/>
      <c r="HI759" s="25">
        <f t="shared" ca="1" si="946"/>
        <v>3.0821917808219177E-3</v>
      </c>
      <c r="HJ759" s="25">
        <f t="shared" ca="1" si="947"/>
        <v>6.8493150684931503E-3</v>
      </c>
      <c r="HK759" s="5"/>
      <c r="HL759" s="24">
        <f t="shared" ca="1" si="948"/>
        <v>44268</v>
      </c>
      <c r="HM759" s="107" t="s">
        <v>669</v>
      </c>
      <c r="HN759" s="85"/>
      <c r="HO759" s="204" t="str">
        <f t="shared" si="841"/>
        <v>ожидание A1</v>
      </c>
      <c r="HP759" s="204" t="str">
        <f t="shared" si="842"/>
        <v>не выгружено 00</v>
      </c>
      <c r="HQ759" s="182" t="str">
        <f t="shared" si="843"/>
        <v>выгружено A1</v>
      </c>
      <c r="HR759" s="182" t="str">
        <f t="shared" si="844"/>
        <v>ожидание A1</v>
      </c>
      <c r="HS759" s="182" t="b">
        <f t="shared" si="845"/>
        <v>0</v>
      </c>
      <c r="HT759" s="182" t="str">
        <f t="shared" si="846"/>
        <v>ожидание замечаний</v>
      </c>
      <c r="HU759" s="182" t="str">
        <f t="shared" si="847"/>
        <v>0055-P2-GA1-CPC-TRM-00675</v>
      </c>
      <c r="HV759" s="191">
        <f t="shared" si="848"/>
        <v>44268</v>
      </c>
      <c r="HW759" s="184" t="str">
        <f t="shared" si="849"/>
        <v>ожидание A1</v>
      </c>
      <c r="HX759" s="191" t="str">
        <f t="shared" si="850"/>
        <v>ожидание A1</v>
      </c>
      <c r="HY759" s="183"/>
      <c r="HZ759" s="182" t="str">
        <f t="shared" si="851"/>
        <v>выгружено</v>
      </c>
      <c r="IA759" s="182" t="str">
        <f t="shared" si="852"/>
        <v>A1</v>
      </c>
      <c r="IB759" s="182" t="str">
        <f t="shared" si="853"/>
        <v>ожидание замечаний к ревизии</v>
      </c>
      <c r="IC759" s="182" t="str">
        <f t="shared" si="854"/>
        <v>A1</v>
      </c>
      <c r="ID759" s="182" t="str">
        <f t="shared" si="855"/>
        <v>A1</v>
      </c>
      <c r="IE759" s="185" t="str">
        <f t="shared" si="856"/>
        <v>1</v>
      </c>
      <c r="IF759" s="135" t="s">
        <v>705</v>
      </c>
      <c r="IG759" s="181">
        <v>1</v>
      </c>
      <c r="IH759" s="85"/>
      <c r="II759" s="85"/>
      <c r="IJ759" s="85"/>
      <c r="IK759" s="85"/>
      <c r="IL759" s="85"/>
      <c r="IM759" s="85"/>
      <c r="IN759" s="85"/>
      <c r="IO759" s="85"/>
      <c r="IP759" s="85"/>
      <c r="IQ759" s="85"/>
      <c r="IR759" s="85"/>
      <c r="IS759" s="85"/>
      <c r="IT759" s="85"/>
      <c r="IU759" s="85"/>
      <c r="IV759" s="85"/>
      <c r="IW759" s="85"/>
      <c r="IX759" s="85"/>
      <c r="IY759" s="85"/>
      <c r="IZ759" s="85"/>
      <c r="JA759" s="85"/>
      <c r="JB759" s="85"/>
      <c r="JC759" s="85"/>
      <c r="JD759" s="85"/>
      <c r="JE759" s="85"/>
      <c r="JF759" s="85"/>
      <c r="JG759" s="85"/>
      <c r="JH759" s="85"/>
      <c r="JI759" s="85"/>
      <c r="JJ759" s="85"/>
      <c r="JK759" s="85"/>
      <c r="JL759" s="85"/>
      <c r="JM759" s="85"/>
      <c r="JN759" s="85"/>
      <c r="JO759" s="85"/>
      <c r="JP759" s="85"/>
      <c r="JQ759" s="85"/>
      <c r="JR759" s="85"/>
      <c r="JS759" s="85"/>
      <c r="JT759" s="85"/>
      <c r="JU759" s="85"/>
      <c r="JV759" s="85"/>
      <c r="JW759" s="85"/>
      <c r="JX759" s="85"/>
      <c r="JY759" s="85"/>
      <c r="JZ759" s="85"/>
      <c r="KA759" s="85"/>
      <c r="KB759" s="85"/>
      <c r="KC759" s="85"/>
    </row>
    <row r="760" spans="1:289" s="57" customFormat="1" ht="28.5" customHeight="1">
      <c r="A760" s="6"/>
      <c r="B760" s="19" t="s">
        <v>156</v>
      </c>
      <c r="C760" s="19" t="s">
        <v>157</v>
      </c>
      <c r="D760" s="5"/>
      <c r="E760" s="5"/>
      <c r="F760" s="5"/>
      <c r="G760" s="5"/>
      <c r="H760" s="5" t="s">
        <v>727</v>
      </c>
      <c r="I760" s="5" t="s">
        <v>736</v>
      </c>
      <c r="J760" s="5"/>
      <c r="K760" s="5"/>
      <c r="L760" s="5"/>
      <c r="M760" s="5"/>
      <c r="N760" s="5"/>
      <c r="O760" s="5"/>
      <c r="P760" s="5"/>
      <c r="Q760" s="5"/>
      <c r="R760" s="5" t="s">
        <v>204</v>
      </c>
      <c r="S760" s="5" t="s">
        <v>364</v>
      </c>
      <c r="T760" s="5" t="s">
        <v>363</v>
      </c>
      <c r="U760" s="5" t="s">
        <v>158</v>
      </c>
      <c r="V760" s="5"/>
      <c r="W760" s="19"/>
      <c r="X760" s="19"/>
      <c r="Y760" s="19"/>
      <c r="Z760" s="19"/>
      <c r="AA760" s="19"/>
      <c r="AB760" s="19"/>
      <c r="AC760" s="19"/>
      <c r="AD760" s="5"/>
      <c r="AE760" s="19">
        <v>4</v>
      </c>
      <c r="AF760" s="19">
        <v>0</v>
      </c>
      <c r="AG760" s="19" t="s">
        <v>165</v>
      </c>
      <c r="AH760" s="19" t="s">
        <v>156</v>
      </c>
      <c r="AI760" s="19" t="s">
        <v>188</v>
      </c>
      <c r="AJ760" s="5"/>
      <c r="AK760" s="5"/>
      <c r="AL760" s="5" t="s">
        <v>122</v>
      </c>
      <c r="AM760" s="5"/>
      <c r="AN760" s="5" t="s">
        <v>189</v>
      </c>
      <c r="AO760" s="167" t="str">
        <f t="shared" si="949"/>
        <v>0055-CPC-GA1-4.4.0.00.CPC-PS.LT-0001</v>
      </c>
      <c r="AP760" s="5" t="str">
        <f t="shared" si="950"/>
        <v>0055-CPC-GA1-4.4.0.00.CPC-PS-LT-0001_A1_ER</v>
      </c>
      <c r="AQ760" s="13" t="s">
        <v>104</v>
      </c>
      <c r="AR760" s="13" t="s">
        <v>108</v>
      </c>
      <c r="AS760" s="13"/>
      <c r="AT760" s="13"/>
      <c r="AU760" s="13"/>
      <c r="AV760" s="13"/>
      <c r="AW760" s="13" t="s">
        <v>104</v>
      </c>
      <c r="AX760" s="13" t="s">
        <v>108</v>
      </c>
      <c r="AY760" s="5"/>
      <c r="AZ760" s="5" t="s">
        <v>490</v>
      </c>
      <c r="BA760" s="5" t="s">
        <v>489</v>
      </c>
      <c r="BB760" s="5" t="str">
        <f t="shared" si="951"/>
        <v>A1</v>
      </c>
      <c r="BC760" s="167" t="str">
        <f t="shared" si="952"/>
        <v>IFR</v>
      </c>
      <c r="BD760" s="5" t="str">
        <f t="shared" si="953"/>
        <v>A1</v>
      </c>
      <c r="BE760" s="5"/>
      <c r="BF760" s="5"/>
      <c r="BG760" s="12"/>
      <c r="BH760" s="5"/>
      <c r="BI760" s="5"/>
      <c r="BJ760" s="54">
        <f t="shared" si="954"/>
        <v>44251</v>
      </c>
      <c r="BK760" s="54">
        <f t="shared" ca="1" si="955"/>
        <v>44280</v>
      </c>
      <c r="BL760" s="193">
        <v>44280</v>
      </c>
      <c r="BM760" s="167" t="s">
        <v>800</v>
      </c>
      <c r="BN760" s="167"/>
      <c r="BO760" s="167"/>
      <c r="BP760" s="167"/>
      <c r="BQ760" s="167"/>
      <c r="BR760" s="157"/>
      <c r="BS760" s="157"/>
      <c r="BT760" s="157"/>
      <c r="BU760" s="157"/>
      <c r="BV760" s="157"/>
      <c r="BW760" s="147"/>
      <c r="BX760" s="147"/>
      <c r="BY760" s="147"/>
      <c r="BZ760" s="147"/>
      <c r="CA760" s="147"/>
      <c r="CB760" s="125"/>
      <c r="CC760" s="125"/>
      <c r="CD760" s="125"/>
      <c r="CE760" s="125"/>
      <c r="CF760" s="125"/>
      <c r="CG760" s="125"/>
      <c r="CH760" s="125"/>
      <c r="CI760" s="125"/>
      <c r="CJ760" s="125"/>
      <c r="CK760" s="125"/>
      <c r="CL760" s="24">
        <f t="shared" si="956"/>
        <v>44279</v>
      </c>
      <c r="CM760" s="24">
        <f t="shared" ca="1" si="957"/>
        <v>44294</v>
      </c>
      <c r="CN760" s="54"/>
      <c r="CO760" s="117"/>
      <c r="CP760" s="175">
        <v>1</v>
      </c>
      <c r="CQ760" s="24">
        <f t="shared" si="958"/>
        <v>44293</v>
      </c>
      <c r="CR760" s="24" t="str">
        <f t="shared" si="959"/>
        <v>-</v>
      </c>
      <c r="CS760" s="54"/>
      <c r="CT760" s="5"/>
      <c r="CU760" s="24" t="str">
        <f t="shared" si="960"/>
        <v>-</v>
      </c>
      <c r="CV760" s="24" t="str">
        <f t="shared" si="961"/>
        <v>-</v>
      </c>
      <c r="CW760" s="54"/>
      <c r="CX760" s="5"/>
      <c r="CY760" s="34"/>
      <c r="CZ760" s="24" t="str">
        <f t="shared" si="962"/>
        <v>-</v>
      </c>
      <c r="DA760" s="24" t="str">
        <f t="shared" si="963"/>
        <v>-</v>
      </c>
      <c r="DB760" s="24"/>
      <c r="DC760" s="5"/>
      <c r="DD760" s="24" t="str">
        <f t="shared" si="964"/>
        <v>-</v>
      </c>
      <c r="DE760" s="24" t="str">
        <f t="shared" si="965"/>
        <v>-</v>
      </c>
      <c r="DF760" s="5"/>
      <c r="DG760" s="5"/>
      <c r="DH760" s="54"/>
      <c r="DI760" s="24" t="str">
        <f t="shared" si="966"/>
        <v>-</v>
      </c>
      <c r="DJ760" s="24" t="str">
        <f t="shared" si="967"/>
        <v>-</v>
      </c>
      <c r="DK760" s="5"/>
      <c r="DL760" s="5"/>
      <c r="DM760" s="24" t="str">
        <f t="shared" si="968"/>
        <v>-</v>
      </c>
      <c r="DN760" s="24" t="str">
        <f t="shared" si="969"/>
        <v>-</v>
      </c>
      <c r="DO760" s="5"/>
      <c r="DP760" s="5"/>
      <c r="DQ760" s="54"/>
      <c r="DR760" s="24" t="str">
        <f t="shared" si="970"/>
        <v>-</v>
      </c>
      <c r="DS760" s="24" t="str">
        <f t="shared" si="971"/>
        <v>-</v>
      </c>
      <c r="DT760" s="5"/>
      <c r="DU760" s="5"/>
      <c r="DV760" s="24" t="str">
        <f t="shared" si="972"/>
        <v>-</v>
      </c>
      <c r="DW760" s="24" t="str">
        <f t="shared" si="973"/>
        <v>-</v>
      </c>
      <c r="DX760" s="5"/>
      <c r="DY760" s="5"/>
      <c r="DZ760" s="54"/>
      <c r="EA760" s="24" t="str">
        <f t="shared" si="974"/>
        <v>-</v>
      </c>
      <c r="EB760" s="24" t="str">
        <f t="shared" si="975"/>
        <v>-</v>
      </c>
      <c r="EC760" s="5"/>
      <c r="ED760" s="5"/>
      <c r="EE760" s="24" t="str">
        <f t="shared" si="976"/>
        <v>-</v>
      </c>
      <c r="EF760" s="24" t="str">
        <f t="shared" si="977"/>
        <v>-</v>
      </c>
      <c r="EG760" s="5"/>
      <c r="EH760" s="5"/>
      <c r="EI760" s="54"/>
      <c r="EJ760" s="24" t="str">
        <f t="shared" si="978"/>
        <v>-</v>
      </c>
      <c r="EK760" s="24" t="str">
        <f t="shared" si="979"/>
        <v>-</v>
      </c>
      <c r="EL760" s="5"/>
      <c r="EM760" s="5"/>
      <c r="EN760" s="24" t="str">
        <f t="shared" si="980"/>
        <v>-</v>
      </c>
      <c r="EO760" s="24" t="str">
        <f t="shared" si="981"/>
        <v>-</v>
      </c>
      <c r="EP760" s="5"/>
      <c r="EQ760" s="5"/>
      <c r="ER760" s="54"/>
      <c r="ES760" s="54"/>
      <c r="ET760" s="54"/>
      <c r="EU760" s="54"/>
      <c r="EV760" s="54"/>
      <c r="EW760" s="24"/>
      <c r="EX760" s="24"/>
      <c r="EY760" s="167"/>
      <c r="EZ760" s="167"/>
      <c r="FA760" s="193"/>
      <c r="FB760" s="24">
        <v>44294</v>
      </c>
      <c r="FC760" s="24">
        <f t="shared" ca="1" si="982"/>
        <v>44294</v>
      </c>
      <c r="FD760" s="5"/>
      <c r="FE760" s="5"/>
      <c r="FF760" s="24" t="str">
        <f t="shared" si="983"/>
        <v>-</v>
      </c>
      <c r="FG760" s="24" t="str">
        <f t="shared" si="984"/>
        <v>-</v>
      </c>
      <c r="FH760" s="5"/>
      <c r="FI760" s="5"/>
      <c r="FJ760" s="34"/>
      <c r="FK760" s="24"/>
      <c r="FL760" s="24">
        <f t="shared" si="985"/>
        <v>0</v>
      </c>
      <c r="FM760" s="5"/>
      <c r="FN760" s="5"/>
      <c r="FO760" s="24" t="str">
        <f t="shared" si="986"/>
        <v>-</v>
      </c>
      <c r="FP760" s="24" t="str">
        <f t="shared" si="987"/>
        <v>-</v>
      </c>
      <c r="FQ760" s="5"/>
      <c r="FR760" s="5"/>
      <c r="FS760" s="54"/>
      <c r="FT760" s="24"/>
      <c r="FU760" s="24">
        <f t="shared" si="988"/>
        <v>0</v>
      </c>
      <c r="FV760" s="5"/>
      <c r="FW760" s="5"/>
      <c r="FX760" s="24" t="str">
        <f t="shared" si="989"/>
        <v>-</v>
      </c>
      <c r="FY760" s="24" t="str">
        <f t="shared" si="990"/>
        <v>-</v>
      </c>
      <c r="FZ760" s="5"/>
      <c r="GA760" s="5"/>
      <c r="GB760" s="54"/>
      <c r="GC760" s="54"/>
      <c r="GD760" s="54"/>
      <c r="GE760" s="54"/>
      <c r="GF760" s="54"/>
      <c r="GG760" s="54"/>
      <c r="GH760" s="54"/>
      <c r="GI760" s="54"/>
      <c r="GJ760" s="54"/>
      <c r="GK760" s="54"/>
      <c r="GL760" s="54"/>
      <c r="GM760" s="54"/>
      <c r="GN760" s="54"/>
      <c r="GO760" s="54"/>
      <c r="GP760" s="54"/>
      <c r="GQ760" s="54"/>
      <c r="GR760" s="54"/>
      <c r="GS760" s="54"/>
      <c r="GT760" s="54"/>
      <c r="GU760" s="54"/>
      <c r="GV760" s="54"/>
      <c r="GW760" s="54"/>
      <c r="GX760" s="54"/>
      <c r="GY760" s="54"/>
      <c r="GZ760" s="193"/>
      <c r="HA760" s="54"/>
      <c r="HB760" s="54"/>
      <c r="HC760" s="54"/>
      <c r="HD760" s="34">
        <f t="shared" ca="1" si="943"/>
        <v>1</v>
      </c>
      <c r="HE760" s="25">
        <f t="shared" ca="1" si="944"/>
        <v>6.8389057750759875E-4</v>
      </c>
      <c r="HF760" s="25">
        <f t="shared" ca="1" si="945"/>
        <v>1.5197568389057751E-3</v>
      </c>
      <c r="HG760" s="25"/>
      <c r="HH760" s="25"/>
      <c r="HI760" s="25">
        <f t="shared" ca="1" si="946"/>
        <v>3.0821917808219177E-3</v>
      </c>
      <c r="HJ760" s="25">
        <f t="shared" ca="1" si="947"/>
        <v>6.8493150684931503E-3</v>
      </c>
      <c r="HK760" s="5"/>
      <c r="HL760" s="24">
        <f t="shared" ca="1" si="948"/>
        <v>44280</v>
      </c>
      <c r="HM760" s="107" t="s">
        <v>669</v>
      </c>
      <c r="HN760" s="85"/>
      <c r="HO760" s="204" t="str">
        <f t="shared" si="841"/>
        <v>ожидание A1</v>
      </c>
      <c r="HP760" s="204" t="str">
        <f t="shared" si="842"/>
        <v>не выгружено 00</v>
      </c>
      <c r="HQ760" s="182" t="str">
        <f t="shared" si="843"/>
        <v>выгружено A1</v>
      </c>
      <c r="HR760" s="182" t="str">
        <f t="shared" si="844"/>
        <v>ожидание A1</v>
      </c>
      <c r="HS760" s="182" t="b">
        <f t="shared" si="845"/>
        <v>0</v>
      </c>
      <c r="HT760" s="182" t="str">
        <f t="shared" si="846"/>
        <v>ожидание замечаний</v>
      </c>
      <c r="HU760" s="182" t="str">
        <f t="shared" si="847"/>
        <v>0055-P2-GA1-CPC-TRM-00678</v>
      </c>
      <c r="HV760" s="191">
        <f t="shared" si="848"/>
        <v>44280</v>
      </c>
      <c r="HW760" s="184" t="str">
        <f t="shared" si="849"/>
        <v>ожидание A1</v>
      </c>
      <c r="HX760" s="191" t="str">
        <f t="shared" si="850"/>
        <v>ожидание A1</v>
      </c>
      <c r="HY760" s="183"/>
      <c r="HZ760" s="182" t="str">
        <f t="shared" si="851"/>
        <v>выгружено</v>
      </c>
      <c r="IA760" s="182" t="str">
        <f t="shared" si="852"/>
        <v>A1</v>
      </c>
      <c r="IB760" s="182" t="str">
        <f t="shared" si="853"/>
        <v>ожидание замечаний к ревизии</v>
      </c>
      <c r="IC760" s="182" t="str">
        <f t="shared" si="854"/>
        <v>A1</v>
      </c>
      <c r="ID760" s="182" t="str">
        <f t="shared" si="855"/>
        <v>A1</v>
      </c>
      <c r="IE760" s="185" t="str">
        <f t="shared" si="856"/>
        <v>1</v>
      </c>
      <c r="IF760" s="135" t="s">
        <v>705</v>
      </c>
      <c r="IG760" s="181">
        <v>1</v>
      </c>
      <c r="IH760" s="85"/>
      <c r="II760" s="85"/>
      <c r="IJ760" s="85"/>
      <c r="IK760" s="85"/>
      <c r="IL760" s="85"/>
      <c r="IM760" s="85"/>
      <c r="IN760" s="85"/>
      <c r="IO760" s="85"/>
      <c r="IP760" s="85"/>
      <c r="IQ760" s="85"/>
      <c r="IR760" s="85"/>
      <c r="IS760" s="85"/>
      <c r="IT760" s="85"/>
      <c r="IU760" s="85"/>
      <c r="IV760" s="85"/>
      <c r="IW760" s="85"/>
      <c r="IX760" s="85"/>
      <c r="IY760" s="85"/>
      <c r="IZ760" s="85"/>
      <c r="JA760" s="85"/>
      <c r="JB760" s="85"/>
      <c r="JC760" s="85"/>
      <c r="JD760" s="85"/>
      <c r="JE760" s="85"/>
      <c r="JF760" s="85"/>
      <c r="JG760" s="85"/>
      <c r="JH760" s="85"/>
      <c r="JI760" s="85"/>
      <c r="JJ760" s="85"/>
      <c r="JK760" s="85"/>
      <c r="JL760" s="85"/>
      <c r="JM760" s="85"/>
      <c r="JN760" s="85"/>
      <c r="JO760" s="85"/>
      <c r="JP760" s="85"/>
      <c r="JQ760" s="85"/>
      <c r="JR760" s="85"/>
      <c r="JS760" s="85"/>
      <c r="JT760" s="85"/>
      <c r="JU760" s="85"/>
      <c r="JV760" s="85"/>
      <c r="JW760" s="85"/>
      <c r="JX760" s="85"/>
      <c r="JY760" s="85"/>
      <c r="JZ760" s="85"/>
      <c r="KA760" s="85"/>
      <c r="KB760" s="85"/>
      <c r="KC760" s="85"/>
    </row>
    <row r="761" spans="1:289" s="57" customFormat="1" ht="28.5" hidden="1" customHeight="1">
      <c r="A761" s="6"/>
      <c r="B761" s="19" t="s">
        <v>156</v>
      </c>
      <c r="C761" s="19" t="s">
        <v>157</v>
      </c>
      <c r="D761" s="5"/>
      <c r="E761" s="5"/>
      <c r="F761" s="5"/>
      <c r="G761" s="5"/>
      <c r="H761" s="5" t="s">
        <v>727</v>
      </c>
      <c r="I761" s="5" t="s">
        <v>736</v>
      </c>
      <c r="J761" s="5"/>
      <c r="K761" s="5"/>
      <c r="L761" s="5"/>
      <c r="M761" s="5"/>
      <c r="N761" s="5"/>
      <c r="O761" s="5"/>
      <c r="P761" s="5"/>
      <c r="Q761" s="5"/>
      <c r="R761" s="5" t="s">
        <v>205</v>
      </c>
      <c r="S761" s="5" t="s">
        <v>357</v>
      </c>
      <c r="T761" s="5" t="s">
        <v>726</v>
      </c>
      <c r="U761" s="5" t="s">
        <v>158</v>
      </c>
      <c r="V761" s="5"/>
      <c r="W761" s="19"/>
      <c r="X761" s="19"/>
      <c r="Y761" s="19"/>
      <c r="Z761" s="19"/>
      <c r="AA761" s="19"/>
      <c r="AB761" s="19"/>
      <c r="AC761" s="19"/>
      <c r="AD761" s="5"/>
      <c r="AE761" s="19">
        <v>4</v>
      </c>
      <c r="AF761" s="19">
        <v>0</v>
      </c>
      <c r="AG761" s="19" t="s">
        <v>165</v>
      </c>
      <c r="AH761" s="19" t="s">
        <v>156</v>
      </c>
      <c r="AI761" s="19" t="s">
        <v>188</v>
      </c>
      <c r="AJ761" s="5"/>
      <c r="AK761" s="5"/>
      <c r="AL761" s="5" t="s">
        <v>123</v>
      </c>
      <c r="AM761" s="5"/>
      <c r="AN761" s="5" t="s">
        <v>189</v>
      </c>
      <c r="AO761" s="5" t="str">
        <f t="shared" si="949"/>
        <v>0055-CPC-GA1-4.4.0.00.CPC-ASK1.LT-0001</v>
      </c>
      <c r="AP761" s="5" t="str">
        <f t="shared" si="950"/>
        <v>0055-CPC-GA1-4.4.0.00.CPC-ASK1-LT-0001_A1_ER</v>
      </c>
      <c r="AQ761" s="13" t="s">
        <v>105</v>
      </c>
      <c r="AR761" s="13" t="s">
        <v>109</v>
      </c>
      <c r="AS761" s="13"/>
      <c r="AT761" s="13"/>
      <c r="AU761" s="13"/>
      <c r="AV761" s="13"/>
      <c r="AW761" s="13" t="s">
        <v>105</v>
      </c>
      <c r="AX761" s="13" t="s">
        <v>109</v>
      </c>
      <c r="AY761" s="5"/>
      <c r="AZ761" s="5" t="s">
        <v>490</v>
      </c>
      <c r="BA761" s="5" t="s">
        <v>489</v>
      </c>
      <c r="BB761" s="5" t="str">
        <f t="shared" si="951"/>
        <v>A1</v>
      </c>
      <c r="BC761" s="167" t="str">
        <f t="shared" si="952"/>
        <v>IFR</v>
      </c>
      <c r="BD761" s="5" t="str">
        <f t="shared" si="953"/>
        <v>A1</v>
      </c>
      <c r="BE761" s="5"/>
      <c r="BF761" s="5"/>
      <c r="BG761" s="12"/>
      <c r="BH761" s="5"/>
      <c r="BI761" s="5"/>
      <c r="BJ761" s="54">
        <f t="shared" si="954"/>
        <v>44254</v>
      </c>
      <c r="BK761" s="54">
        <f t="shared" ca="1" si="955"/>
        <v>44277</v>
      </c>
      <c r="BL761" s="193">
        <v>44277</v>
      </c>
      <c r="BM761" s="167" t="s">
        <v>798</v>
      </c>
      <c r="BN761" s="167"/>
      <c r="BO761" s="167"/>
      <c r="BP761" s="167"/>
      <c r="BQ761" s="167"/>
      <c r="BR761" s="157"/>
      <c r="BS761" s="157"/>
      <c r="BT761" s="157"/>
      <c r="BU761" s="157"/>
      <c r="BV761" s="157"/>
      <c r="BW761" s="147"/>
      <c r="BX761" s="147"/>
      <c r="BY761" s="147"/>
      <c r="BZ761" s="147"/>
      <c r="CA761" s="147"/>
      <c r="CB761" s="125"/>
      <c r="CC761" s="125"/>
      <c r="CD761" s="125"/>
      <c r="CE761" s="125"/>
      <c r="CF761" s="125"/>
      <c r="CG761" s="125"/>
      <c r="CH761" s="125"/>
      <c r="CI761" s="125"/>
      <c r="CJ761" s="125"/>
      <c r="CK761" s="125"/>
      <c r="CL761" s="24">
        <f t="shared" si="956"/>
        <v>44281</v>
      </c>
      <c r="CM761" s="24">
        <f t="shared" ca="1" si="957"/>
        <v>44291</v>
      </c>
      <c r="CN761" s="54"/>
      <c r="CO761" s="117"/>
      <c r="CP761" s="34">
        <v>1</v>
      </c>
      <c r="CQ761" s="24">
        <f t="shared" si="958"/>
        <v>44295</v>
      </c>
      <c r="CR761" s="24" t="str">
        <f t="shared" si="959"/>
        <v>-</v>
      </c>
      <c r="CS761" s="54"/>
      <c r="CT761" s="5"/>
      <c r="CU761" s="24" t="str">
        <f t="shared" si="960"/>
        <v>-</v>
      </c>
      <c r="CV761" s="24" t="str">
        <f t="shared" si="961"/>
        <v>-</v>
      </c>
      <c r="CW761" s="54"/>
      <c r="CX761" s="5"/>
      <c r="CY761" s="34"/>
      <c r="CZ761" s="24" t="str">
        <f t="shared" si="962"/>
        <v>-</v>
      </c>
      <c r="DA761" s="24" t="str">
        <f t="shared" si="963"/>
        <v>-</v>
      </c>
      <c r="DB761" s="24"/>
      <c r="DC761" s="5"/>
      <c r="DD761" s="24" t="str">
        <f t="shared" si="964"/>
        <v>-</v>
      </c>
      <c r="DE761" s="24" t="str">
        <f t="shared" si="965"/>
        <v>-</v>
      </c>
      <c r="DF761" s="5"/>
      <c r="DG761" s="5"/>
      <c r="DH761" s="54"/>
      <c r="DI761" s="24" t="str">
        <f t="shared" si="966"/>
        <v>-</v>
      </c>
      <c r="DJ761" s="24" t="str">
        <f t="shared" si="967"/>
        <v>-</v>
      </c>
      <c r="DK761" s="5"/>
      <c r="DL761" s="5"/>
      <c r="DM761" s="24" t="str">
        <f t="shared" si="968"/>
        <v>-</v>
      </c>
      <c r="DN761" s="24" t="str">
        <f t="shared" si="969"/>
        <v>-</v>
      </c>
      <c r="DO761" s="5"/>
      <c r="DP761" s="5"/>
      <c r="DQ761" s="54"/>
      <c r="DR761" s="24" t="str">
        <f t="shared" si="970"/>
        <v>-</v>
      </c>
      <c r="DS761" s="24" t="str">
        <f t="shared" si="971"/>
        <v>-</v>
      </c>
      <c r="DT761" s="5"/>
      <c r="DU761" s="5"/>
      <c r="DV761" s="24" t="str">
        <f t="shared" si="972"/>
        <v>-</v>
      </c>
      <c r="DW761" s="24" t="str">
        <f t="shared" si="973"/>
        <v>-</v>
      </c>
      <c r="DX761" s="5"/>
      <c r="DY761" s="5"/>
      <c r="DZ761" s="54"/>
      <c r="EA761" s="24" t="str">
        <f t="shared" si="974"/>
        <v>-</v>
      </c>
      <c r="EB761" s="24" t="str">
        <f t="shared" si="975"/>
        <v>-</v>
      </c>
      <c r="EC761" s="5"/>
      <c r="ED761" s="5"/>
      <c r="EE761" s="24" t="str">
        <f t="shared" si="976"/>
        <v>-</v>
      </c>
      <c r="EF761" s="24" t="str">
        <f t="shared" si="977"/>
        <v>-</v>
      </c>
      <c r="EG761" s="5"/>
      <c r="EH761" s="5"/>
      <c r="EI761" s="54"/>
      <c r="EJ761" s="24" t="str">
        <f t="shared" si="978"/>
        <v>-</v>
      </c>
      <c r="EK761" s="24" t="str">
        <f t="shared" si="979"/>
        <v>-</v>
      </c>
      <c r="EL761" s="5"/>
      <c r="EM761" s="5"/>
      <c r="EN761" s="24" t="str">
        <f t="shared" si="980"/>
        <v>-</v>
      </c>
      <c r="EO761" s="24" t="str">
        <f t="shared" si="981"/>
        <v>-</v>
      </c>
      <c r="EP761" s="5"/>
      <c r="EQ761" s="5"/>
      <c r="ER761" s="54"/>
      <c r="ES761" s="54"/>
      <c r="ET761" s="54"/>
      <c r="EU761" s="54"/>
      <c r="EV761" s="54"/>
      <c r="EW761" s="24"/>
      <c r="EX761" s="24"/>
      <c r="EY761" s="167"/>
      <c r="EZ761" s="167"/>
      <c r="FA761" s="193"/>
      <c r="FB761" s="24">
        <v>44297</v>
      </c>
      <c r="FC761" s="24">
        <f t="shared" ca="1" si="982"/>
        <v>44297</v>
      </c>
      <c r="FD761" s="5"/>
      <c r="FE761" s="5"/>
      <c r="FF761" s="24" t="str">
        <f t="shared" si="983"/>
        <v>-</v>
      </c>
      <c r="FG761" s="24" t="str">
        <f t="shared" si="984"/>
        <v>-</v>
      </c>
      <c r="FH761" s="5"/>
      <c r="FI761" s="5"/>
      <c r="FJ761" s="34"/>
      <c r="FK761" s="24"/>
      <c r="FL761" s="24">
        <f t="shared" si="985"/>
        <v>0</v>
      </c>
      <c r="FM761" s="5"/>
      <c r="FN761" s="5"/>
      <c r="FO761" s="24" t="str">
        <f t="shared" si="986"/>
        <v>-</v>
      </c>
      <c r="FP761" s="24" t="str">
        <f t="shared" si="987"/>
        <v>-</v>
      </c>
      <c r="FQ761" s="5"/>
      <c r="FR761" s="5"/>
      <c r="FS761" s="54"/>
      <c r="FT761" s="24"/>
      <c r="FU761" s="24">
        <f t="shared" si="988"/>
        <v>0</v>
      </c>
      <c r="FV761" s="5"/>
      <c r="FW761" s="5"/>
      <c r="FX761" s="24" t="str">
        <f t="shared" si="989"/>
        <v>-</v>
      </c>
      <c r="FY761" s="24" t="str">
        <f t="shared" si="990"/>
        <v>-</v>
      </c>
      <c r="FZ761" s="5"/>
      <c r="GA761" s="5"/>
      <c r="GB761" s="54"/>
      <c r="GC761" s="54"/>
      <c r="GD761" s="54"/>
      <c r="GE761" s="54"/>
      <c r="GF761" s="54"/>
      <c r="GG761" s="54"/>
      <c r="GH761" s="54"/>
      <c r="GI761" s="54"/>
      <c r="GJ761" s="54"/>
      <c r="GK761" s="54"/>
      <c r="GL761" s="54"/>
      <c r="GM761" s="54"/>
      <c r="GN761" s="54"/>
      <c r="GO761" s="54"/>
      <c r="GP761" s="54"/>
      <c r="GQ761" s="54"/>
      <c r="GR761" s="54"/>
      <c r="GS761" s="54"/>
      <c r="GT761" s="54"/>
      <c r="GU761" s="54"/>
      <c r="GV761" s="54"/>
      <c r="GW761" s="54"/>
      <c r="GX761" s="54"/>
      <c r="GY761" s="54"/>
      <c r="GZ761" s="193"/>
      <c r="HA761" s="54"/>
      <c r="HB761" s="54"/>
      <c r="HC761" s="54"/>
      <c r="HD761" s="34">
        <f t="shared" ca="1" si="943"/>
        <v>1</v>
      </c>
      <c r="HE761" s="25">
        <f t="shared" ca="1" si="944"/>
        <v>6.8389057750759875E-4</v>
      </c>
      <c r="HF761" s="25">
        <f t="shared" ca="1" si="945"/>
        <v>1.5197568389057751E-3</v>
      </c>
      <c r="HG761" s="25"/>
      <c r="HH761" s="25"/>
      <c r="HI761" s="25">
        <f t="shared" ca="1" si="946"/>
        <v>3.0821917808219177E-3</v>
      </c>
      <c r="HJ761" s="25">
        <f t="shared" ca="1" si="947"/>
        <v>6.8493150684931503E-3</v>
      </c>
      <c r="HK761" s="5"/>
      <c r="HL761" s="24">
        <f t="shared" ca="1" si="948"/>
        <v>44277</v>
      </c>
      <c r="HM761" s="107" t="s">
        <v>669</v>
      </c>
      <c r="HN761" s="85"/>
      <c r="HO761" s="204" t="str">
        <f t="shared" si="841"/>
        <v>ожидание A1</v>
      </c>
      <c r="HP761" s="204" t="str">
        <f t="shared" si="842"/>
        <v>не выгружено 00</v>
      </c>
      <c r="HQ761" s="182" t="str">
        <f t="shared" si="843"/>
        <v>выгружено A1</v>
      </c>
      <c r="HR761" s="182" t="str">
        <f t="shared" si="844"/>
        <v>ожидание A1</v>
      </c>
      <c r="HS761" s="182" t="b">
        <f t="shared" si="845"/>
        <v>0</v>
      </c>
      <c r="HT761" s="182" t="str">
        <f t="shared" si="846"/>
        <v>ожидание замечаний</v>
      </c>
      <c r="HU761" s="182" t="str">
        <f t="shared" si="847"/>
        <v>0055-P2-GA1-CPC-TRM-00676</v>
      </c>
      <c r="HV761" s="191">
        <f t="shared" si="848"/>
        <v>44277</v>
      </c>
      <c r="HW761" s="184" t="str">
        <f t="shared" si="849"/>
        <v>ожидание A1</v>
      </c>
      <c r="HX761" s="191" t="str">
        <f t="shared" si="850"/>
        <v>ожидание A1</v>
      </c>
      <c r="HY761" s="183"/>
      <c r="HZ761" s="182" t="str">
        <f t="shared" si="851"/>
        <v>выгружено</v>
      </c>
      <c r="IA761" s="182" t="str">
        <f t="shared" si="852"/>
        <v>A1</v>
      </c>
      <c r="IB761" s="182" t="str">
        <f t="shared" si="853"/>
        <v>ожидание замечаний к ревизии</v>
      </c>
      <c r="IC761" s="182" t="str">
        <f t="shared" si="854"/>
        <v>A1</v>
      </c>
      <c r="ID761" s="182" t="str">
        <f t="shared" si="855"/>
        <v>A1</v>
      </c>
      <c r="IE761" s="185" t="str">
        <f t="shared" si="856"/>
        <v>1</v>
      </c>
      <c r="IF761" s="135" t="s">
        <v>705</v>
      </c>
      <c r="IG761" s="181">
        <v>1</v>
      </c>
      <c r="IH761" s="85"/>
      <c r="II761" s="85"/>
      <c r="IJ761" s="85"/>
      <c r="IK761" s="85"/>
      <c r="IL761" s="85"/>
      <c r="IM761" s="85"/>
      <c r="IN761" s="85"/>
      <c r="IO761" s="85"/>
      <c r="IP761" s="85"/>
      <c r="IQ761" s="85"/>
      <c r="IR761" s="85"/>
      <c r="IS761" s="85"/>
      <c r="IT761" s="85"/>
      <c r="IU761" s="85"/>
      <c r="IV761" s="85"/>
      <c r="IW761" s="85"/>
      <c r="IX761" s="85"/>
      <c r="IY761" s="85"/>
      <c r="IZ761" s="85"/>
      <c r="JA761" s="85"/>
      <c r="JB761" s="85"/>
      <c r="JC761" s="85"/>
      <c r="JD761" s="85"/>
      <c r="JE761" s="85"/>
      <c r="JF761" s="85"/>
      <c r="JG761" s="85"/>
      <c r="JH761" s="85"/>
      <c r="JI761" s="85"/>
      <c r="JJ761" s="85"/>
      <c r="JK761" s="85"/>
      <c r="JL761" s="85"/>
      <c r="JM761" s="85"/>
      <c r="JN761" s="85"/>
      <c r="JO761" s="85"/>
      <c r="JP761" s="85"/>
      <c r="JQ761" s="85"/>
      <c r="JR761" s="85"/>
      <c r="JS761" s="85"/>
      <c r="JT761" s="85"/>
      <c r="JU761" s="85"/>
      <c r="JV761" s="85"/>
      <c r="JW761" s="85"/>
      <c r="JX761" s="85"/>
      <c r="JY761" s="85"/>
      <c r="JZ761" s="85"/>
      <c r="KA761" s="85"/>
      <c r="KB761" s="85"/>
      <c r="KC761" s="85"/>
    </row>
    <row r="762" spans="1:289" s="57" customFormat="1" ht="42.75" hidden="1" customHeight="1">
      <c r="A762" s="6"/>
      <c r="B762" s="19" t="s">
        <v>156</v>
      </c>
      <c r="C762" s="19" t="s">
        <v>157</v>
      </c>
      <c r="D762" s="5"/>
      <c r="E762" s="5"/>
      <c r="F762" s="5"/>
      <c r="G762" s="5"/>
      <c r="H762" s="5" t="s">
        <v>727</v>
      </c>
      <c r="I762" s="5" t="s">
        <v>736</v>
      </c>
      <c r="J762" s="5"/>
      <c r="K762" s="5"/>
      <c r="L762" s="5"/>
      <c r="M762" s="5"/>
      <c r="N762" s="5"/>
      <c r="O762" s="5"/>
      <c r="P762" s="5"/>
      <c r="Q762" s="5"/>
      <c r="R762" s="5" t="s">
        <v>207</v>
      </c>
      <c r="S762" s="5" t="s">
        <v>365</v>
      </c>
      <c r="T762" s="5" t="s">
        <v>368</v>
      </c>
      <c r="U762" s="5" t="s">
        <v>158</v>
      </c>
      <c r="V762" s="5"/>
      <c r="W762" s="19"/>
      <c r="X762" s="19"/>
      <c r="Y762" s="19"/>
      <c r="Z762" s="19"/>
      <c r="AA762" s="19"/>
      <c r="AB762" s="19"/>
      <c r="AC762" s="19"/>
      <c r="AD762" s="5"/>
      <c r="AE762" s="19">
        <v>4</v>
      </c>
      <c r="AF762" s="19">
        <v>0</v>
      </c>
      <c r="AG762" s="19" t="s">
        <v>165</v>
      </c>
      <c r="AH762" s="19" t="s">
        <v>156</v>
      </c>
      <c r="AI762" s="19" t="s">
        <v>188</v>
      </c>
      <c r="AJ762" s="5"/>
      <c r="AK762" s="5"/>
      <c r="AL762" s="5" t="s">
        <v>124</v>
      </c>
      <c r="AM762" s="5"/>
      <c r="AN762" s="5" t="s">
        <v>189</v>
      </c>
      <c r="AO762" s="5" t="str">
        <f t="shared" si="949"/>
        <v>0055-CPC-GA1-4.4.0.00.CPC-ASK2.LT-0001</v>
      </c>
      <c r="AP762" s="5" t="str">
        <f t="shared" si="950"/>
        <v>0055-CPC-GA1-4.4.0.00.CPC-ASK2-LT-0001_-_ER</v>
      </c>
      <c r="AQ762" s="13" t="s">
        <v>106</v>
      </c>
      <c r="AR762" s="13" t="s">
        <v>110</v>
      </c>
      <c r="AS762" s="13"/>
      <c r="AT762" s="13"/>
      <c r="AU762" s="13"/>
      <c r="AV762" s="13"/>
      <c r="AW762" s="13" t="s">
        <v>106</v>
      </c>
      <c r="AX762" s="13" t="s">
        <v>110</v>
      </c>
      <c r="AY762" s="5"/>
      <c r="AZ762" s="5" t="s">
        <v>490</v>
      </c>
      <c r="BA762" s="5" t="s">
        <v>489</v>
      </c>
      <c r="BB762" s="5" t="str">
        <f t="shared" si="951"/>
        <v>-</v>
      </c>
      <c r="BC762" s="167" t="str">
        <f t="shared" si="952"/>
        <v>-</v>
      </c>
      <c r="BD762" s="5" t="str">
        <f t="shared" si="953"/>
        <v>-</v>
      </c>
      <c r="BE762" s="5"/>
      <c r="BF762" s="5"/>
      <c r="BG762" s="12"/>
      <c r="BH762" s="5"/>
      <c r="BI762" s="5"/>
      <c r="BJ762" s="54">
        <f t="shared" si="954"/>
        <v>44254</v>
      </c>
      <c r="BK762" s="54">
        <f t="shared" ca="1" si="955"/>
        <v>44294</v>
      </c>
      <c r="BL762" s="54"/>
      <c r="BM762" s="5"/>
      <c r="BN762" s="167"/>
      <c r="BO762" s="167"/>
      <c r="BP762" s="167"/>
      <c r="BQ762" s="167"/>
      <c r="BR762" s="157"/>
      <c r="BS762" s="157"/>
      <c r="BT762" s="157"/>
      <c r="BU762" s="157"/>
      <c r="BV762" s="157"/>
      <c r="BW762" s="147"/>
      <c r="BX762" s="147"/>
      <c r="BY762" s="147"/>
      <c r="BZ762" s="147"/>
      <c r="CA762" s="147"/>
      <c r="CB762" s="125"/>
      <c r="CC762" s="125"/>
      <c r="CD762" s="125"/>
      <c r="CE762" s="125"/>
      <c r="CF762" s="125"/>
      <c r="CG762" s="125"/>
      <c r="CH762" s="125"/>
      <c r="CI762" s="125"/>
      <c r="CJ762" s="125"/>
      <c r="CK762" s="125"/>
      <c r="CL762" s="24">
        <f t="shared" si="956"/>
        <v>44281</v>
      </c>
      <c r="CM762" s="24" t="str">
        <f t="shared" si="957"/>
        <v>-</v>
      </c>
      <c r="CN762" s="54"/>
      <c r="CO762" s="117"/>
      <c r="CP762" s="175">
        <v>1</v>
      </c>
      <c r="CQ762" s="24">
        <f t="shared" si="958"/>
        <v>44295</v>
      </c>
      <c r="CR762" s="24" t="str">
        <f t="shared" si="959"/>
        <v>-</v>
      </c>
      <c r="CS762" s="54"/>
      <c r="CT762" s="5"/>
      <c r="CU762" s="24" t="str">
        <f t="shared" si="960"/>
        <v>-</v>
      </c>
      <c r="CV762" s="24" t="str">
        <f t="shared" si="961"/>
        <v>-</v>
      </c>
      <c r="CW762" s="54"/>
      <c r="CX762" s="5"/>
      <c r="CY762" s="34"/>
      <c r="CZ762" s="24" t="str">
        <f t="shared" si="962"/>
        <v>-</v>
      </c>
      <c r="DA762" s="24" t="str">
        <f t="shared" si="963"/>
        <v>-</v>
      </c>
      <c r="DB762" s="24"/>
      <c r="DC762" s="5"/>
      <c r="DD762" s="24" t="str">
        <f t="shared" si="964"/>
        <v>-</v>
      </c>
      <c r="DE762" s="24" t="str">
        <f t="shared" si="965"/>
        <v>-</v>
      </c>
      <c r="DF762" s="5"/>
      <c r="DG762" s="5"/>
      <c r="DH762" s="54"/>
      <c r="DI762" s="24" t="str">
        <f t="shared" si="966"/>
        <v>-</v>
      </c>
      <c r="DJ762" s="24" t="str">
        <f t="shared" si="967"/>
        <v>-</v>
      </c>
      <c r="DK762" s="5"/>
      <c r="DL762" s="5"/>
      <c r="DM762" s="24" t="str">
        <f t="shared" si="968"/>
        <v>-</v>
      </c>
      <c r="DN762" s="24" t="str">
        <f t="shared" si="969"/>
        <v>-</v>
      </c>
      <c r="DO762" s="5"/>
      <c r="DP762" s="5"/>
      <c r="DQ762" s="54"/>
      <c r="DR762" s="24" t="str">
        <f t="shared" si="970"/>
        <v>-</v>
      </c>
      <c r="DS762" s="24" t="str">
        <f t="shared" si="971"/>
        <v>-</v>
      </c>
      <c r="DT762" s="5"/>
      <c r="DU762" s="5"/>
      <c r="DV762" s="24" t="str">
        <f t="shared" si="972"/>
        <v>-</v>
      </c>
      <c r="DW762" s="24" t="str">
        <f t="shared" si="973"/>
        <v>-</v>
      </c>
      <c r="DX762" s="5"/>
      <c r="DY762" s="5"/>
      <c r="DZ762" s="54"/>
      <c r="EA762" s="24" t="str">
        <f t="shared" si="974"/>
        <v>-</v>
      </c>
      <c r="EB762" s="24" t="str">
        <f t="shared" si="975"/>
        <v>-</v>
      </c>
      <c r="EC762" s="5"/>
      <c r="ED762" s="5"/>
      <c r="EE762" s="24" t="str">
        <f t="shared" si="976"/>
        <v>-</v>
      </c>
      <c r="EF762" s="24" t="str">
        <f t="shared" si="977"/>
        <v>-</v>
      </c>
      <c r="EG762" s="5"/>
      <c r="EH762" s="5"/>
      <c r="EI762" s="54"/>
      <c r="EJ762" s="24" t="str">
        <f t="shared" si="978"/>
        <v>-</v>
      </c>
      <c r="EK762" s="24" t="str">
        <f t="shared" si="979"/>
        <v>-</v>
      </c>
      <c r="EL762" s="5"/>
      <c r="EM762" s="5"/>
      <c r="EN762" s="24" t="str">
        <f t="shared" si="980"/>
        <v>-</v>
      </c>
      <c r="EO762" s="24" t="str">
        <f t="shared" si="981"/>
        <v>-</v>
      </c>
      <c r="EP762" s="5"/>
      <c r="EQ762" s="5"/>
      <c r="ER762" s="54"/>
      <c r="ES762" s="54"/>
      <c r="ET762" s="54"/>
      <c r="EU762" s="54"/>
      <c r="EV762" s="54"/>
      <c r="EW762" s="24"/>
      <c r="EX762" s="24"/>
      <c r="EY762" s="167"/>
      <c r="EZ762" s="167"/>
      <c r="FA762" s="193"/>
      <c r="FB762" s="24">
        <v>44297</v>
      </c>
      <c r="FC762" s="24">
        <f t="shared" ca="1" si="982"/>
        <v>44297</v>
      </c>
      <c r="FD762" s="24"/>
      <c r="FE762" s="5"/>
      <c r="FF762" s="24" t="str">
        <f t="shared" si="983"/>
        <v>-</v>
      </c>
      <c r="FG762" s="24" t="str">
        <f t="shared" si="984"/>
        <v>-</v>
      </c>
      <c r="FH762" s="5"/>
      <c r="FI762" s="5"/>
      <c r="FJ762" s="34"/>
      <c r="FK762" s="24"/>
      <c r="FL762" s="24">
        <f t="shared" si="985"/>
        <v>0</v>
      </c>
      <c r="FM762" s="5"/>
      <c r="FN762" s="5"/>
      <c r="FO762" s="24" t="str">
        <f t="shared" si="986"/>
        <v>-</v>
      </c>
      <c r="FP762" s="24" t="str">
        <f t="shared" si="987"/>
        <v>-</v>
      </c>
      <c r="FQ762" s="5"/>
      <c r="FR762" s="5"/>
      <c r="FS762" s="54"/>
      <c r="FT762" s="24"/>
      <c r="FU762" s="24">
        <f t="shared" si="988"/>
        <v>0</v>
      </c>
      <c r="FV762" s="5"/>
      <c r="FW762" s="5"/>
      <c r="FX762" s="24" t="str">
        <f t="shared" si="989"/>
        <v>-</v>
      </c>
      <c r="FY762" s="24" t="str">
        <f t="shared" si="990"/>
        <v>-</v>
      </c>
      <c r="FZ762" s="5"/>
      <c r="GA762" s="5"/>
      <c r="GB762" s="54"/>
      <c r="GC762" s="54"/>
      <c r="GD762" s="54"/>
      <c r="GE762" s="54"/>
      <c r="GF762" s="54"/>
      <c r="GG762" s="54"/>
      <c r="GH762" s="54"/>
      <c r="GI762" s="54"/>
      <c r="GJ762" s="54"/>
      <c r="GK762" s="54"/>
      <c r="GL762" s="54"/>
      <c r="GM762" s="54"/>
      <c r="GN762" s="54"/>
      <c r="GO762" s="54"/>
      <c r="GP762" s="54"/>
      <c r="GQ762" s="54"/>
      <c r="GR762" s="54"/>
      <c r="GS762" s="54"/>
      <c r="GT762" s="54"/>
      <c r="GU762" s="54"/>
      <c r="GV762" s="54"/>
      <c r="GW762" s="54"/>
      <c r="GX762" s="54"/>
      <c r="GY762" s="54"/>
      <c r="GZ762" s="193"/>
      <c r="HA762" s="54"/>
      <c r="HB762" s="54"/>
      <c r="HC762" s="54"/>
      <c r="HD762" s="34">
        <f t="shared" ca="1" si="943"/>
        <v>1</v>
      </c>
      <c r="HE762" s="25">
        <f t="shared" si="944"/>
        <v>0</v>
      </c>
      <c r="HF762" s="25">
        <f t="shared" ca="1" si="945"/>
        <v>1.5197568389057751E-3</v>
      </c>
      <c r="HG762" s="25"/>
      <c r="HH762" s="25"/>
      <c r="HI762" s="25">
        <f t="shared" si="946"/>
        <v>0</v>
      </c>
      <c r="HJ762" s="25">
        <f t="shared" ca="1" si="947"/>
        <v>6.8493150684931503E-3</v>
      </c>
      <c r="HK762" s="5"/>
      <c r="HL762" s="24" t="str">
        <f t="shared" ca="1" si="948"/>
        <v>-</v>
      </c>
      <c r="HM762" s="107" t="s">
        <v>669</v>
      </c>
      <c r="HN762" s="85"/>
      <c r="HO762" s="204" t="str">
        <f t="shared" si="841"/>
        <v>не выгружено A1</v>
      </c>
      <c r="HP762" s="204" t="str">
        <f t="shared" si="842"/>
        <v>не выгружено 00</v>
      </c>
      <c r="HQ762" s="182" t="str">
        <f t="shared" si="843"/>
        <v>не выгружено A1</v>
      </c>
      <c r="HR762" s="182" t="str">
        <f t="shared" si="844"/>
        <v>не выгружено A1</v>
      </c>
      <c r="HS762" s="182" t="b">
        <f t="shared" si="845"/>
        <v>0</v>
      </c>
      <c r="HT762" s="182" t="str">
        <f t="shared" si="846"/>
        <v>не выгружено A1</v>
      </c>
      <c r="HU762" s="182" t="str">
        <f t="shared" si="847"/>
        <v>не выгружено A1</v>
      </c>
      <c r="HV762" s="191" t="str">
        <f t="shared" si="848"/>
        <v>не выгружено A1</v>
      </c>
      <c r="HW762" s="184" t="str">
        <f t="shared" si="849"/>
        <v>не выгружено A1</v>
      </c>
      <c r="HX762" s="191" t="str">
        <f t="shared" si="850"/>
        <v>не выгружено A1</v>
      </c>
      <c r="HY762" s="183"/>
      <c r="HZ762" s="182" t="str">
        <f t="shared" si="851"/>
        <v>не выгружено</v>
      </c>
      <c r="IA762" s="182" t="str">
        <f t="shared" si="852"/>
        <v>A1</v>
      </c>
      <c r="IB762" s="182" t="str">
        <f t="shared" si="853"/>
        <v>не выгружено</v>
      </c>
      <c r="IC762" s="182" t="str">
        <f t="shared" si="854"/>
        <v>A1</v>
      </c>
      <c r="ID762" s="182" t="str">
        <f t="shared" si="855"/>
        <v>A1</v>
      </c>
      <c r="IE762" s="185" t="str">
        <f t="shared" si="856"/>
        <v>выгрузить A1</v>
      </c>
      <c r="IF762" s="135" t="s">
        <v>705</v>
      </c>
      <c r="IG762" s="181">
        <v>1</v>
      </c>
      <c r="IH762" s="85"/>
      <c r="II762" s="85"/>
      <c r="IJ762" s="85"/>
      <c r="IK762" s="85"/>
      <c r="IL762" s="85"/>
      <c r="IM762" s="85"/>
      <c r="IN762" s="85"/>
      <c r="IO762" s="85"/>
      <c r="IP762" s="85"/>
      <c r="IQ762" s="85"/>
      <c r="IR762" s="85"/>
      <c r="IS762" s="85"/>
      <c r="IT762" s="85"/>
      <c r="IU762" s="85"/>
      <c r="IV762" s="85"/>
      <c r="IW762" s="85"/>
      <c r="IX762" s="85"/>
      <c r="IY762" s="85"/>
      <c r="IZ762" s="85"/>
      <c r="JA762" s="85"/>
      <c r="JB762" s="85"/>
      <c r="JC762" s="85"/>
      <c r="JD762" s="85"/>
      <c r="JE762" s="85"/>
      <c r="JF762" s="85"/>
      <c r="JG762" s="85"/>
      <c r="JH762" s="85"/>
      <c r="JI762" s="85"/>
      <c r="JJ762" s="85"/>
      <c r="JK762" s="85"/>
      <c r="JL762" s="85"/>
      <c r="JM762" s="85"/>
      <c r="JN762" s="85"/>
      <c r="JO762" s="85"/>
      <c r="JP762" s="85"/>
      <c r="JQ762" s="85"/>
      <c r="JR762" s="85"/>
      <c r="JS762" s="85"/>
      <c r="JT762" s="85"/>
      <c r="JU762" s="85"/>
      <c r="JV762" s="85"/>
      <c r="JW762" s="85"/>
      <c r="JX762" s="85"/>
      <c r="JY762" s="85"/>
      <c r="JZ762" s="85"/>
      <c r="KA762" s="85"/>
      <c r="KB762" s="85"/>
      <c r="KC762" s="85"/>
    </row>
    <row r="763" spans="1:289" s="87" customFormat="1" ht="15" hidden="1" customHeight="1">
      <c r="A763" s="17"/>
      <c r="B763" s="20"/>
      <c r="C763" s="20"/>
      <c r="D763" s="18"/>
      <c r="E763" s="18"/>
      <c r="F763" s="18"/>
      <c r="G763" s="18"/>
      <c r="H763" s="18"/>
      <c r="I763" s="18"/>
      <c r="J763" s="18"/>
      <c r="K763" s="18"/>
      <c r="L763" s="18"/>
      <c r="M763" s="18"/>
      <c r="N763" s="18"/>
      <c r="O763" s="18"/>
      <c r="P763" s="18"/>
      <c r="Q763" s="18"/>
      <c r="R763" s="18"/>
      <c r="S763" s="18"/>
      <c r="T763" s="18"/>
      <c r="U763" s="18"/>
      <c r="V763" s="18"/>
      <c r="W763" s="20"/>
      <c r="X763" s="20"/>
      <c r="Y763" s="20"/>
      <c r="Z763" s="20"/>
      <c r="AA763" s="20"/>
      <c r="AB763" s="20"/>
      <c r="AC763" s="20"/>
      <c r="AD763" s="18"/>
      <c r="AE763" s="20"/>
      <c r="AF763" s="20"/>
      <c r="AG763" s="20"/>
      <c r="AH763" s="20"/>
      <c r="AI763" s="20"/>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71"/>
      <c r="BO763" s="171"/>
      <c r="BP763" s="171"/>
      <c r="BQ763" s="171"/>
      <c r="BR763" s="161"/>
      <c r="BS763" s="161"/>
      <c r="BT763" s="161"/>
      <c r="BU763" s="161"/>
      <c r="BV763" s="161"/>
      <c r="BW763" s="151"/>
      <c r="BX763" s="151"/>
      <c r="BY763" s="151"/>
      <c r="BZ763" s="151"/>
      <c r="CA763" s="151"/>
      <c r="CB763" s="129"/>
      <c r="CC763" s="129"/>
      <c r="CD763" s="129"/>
      <c r="CE763" s="129"/>
      <c r="CF763" s="129"/>
      <c r="CG763" s="129"/>
      <c r="CH763" s="129"/>
      <c r="CI763" s="129"/>
      <c r="CJ763" s="129"/>
      <c r="CK763" s="129"/>
      <c r="CL763" s="18"/>
      <c r="CM763" s="18"/>
      <c r="CN763" s="18"/>
      <c r="CO763" s="118"/>
      <c r="CP763" s="48"/>
      <c r="CQ763" s="18"/>
      <c r="CR763" s="18"/>
      <c r="CS763" s="18"/>
      <c r="CT763" s="18"/>
      <c r="CU763" s="18"/>
      <c r="CV763" s="18"/>
      <c r="CW763" s="18"/>
      <c r="CX763" s="18"/>
      <c r="CY763" s="34"/>
      <c r="CZ763" s="18"/>
      <c r="DA763" s="18"/>
      <c r="DB763" s="18"/>
      <c r="DC763" s="18"/>
      <c r="DD763" s="18"/>
      <c r="DE763" s="18"/>
      <c r="DF763" s="18"/>
      <c r="DG763" s="18"/>
      <c r="DH763" s="45"/>
      <c r="DI763" s="18"/>
      <c r="DJ763" s="18"/>
      <c r="DK763" s="18"/>
      <c r="DL763" s="18"/>
      <c r="DM763" s="18"/>
      <c r="DN763" s="18"/>
      <c r="DO763" s="18"/>
      <c r="DP763" s="18"/>
      <c r="DQ763" s="45"/>
      <c r="DR763" s="18"/>
      <c r="DS763" s="18"/>
      <c r="DT763" s="18"/>
      <c r="DU763" s="18"/>
      <c r="DV763" s="18"/>
      <c r="DW763" s="18"/>
      <c r="DX763" s="18"/>
      <c r="DY763" s="18"/>
      <c r="DZ763" s="45"/>
      <c r="EA763" s="18"/>
      <c r="EB763" s="18"/>
      <c r="EC763" s="18"/>
      <c r="ED763" s="18"/>
      <c r="EE763" s="18"/>
      <c r="EF763" s="18"/>
      <c r="EG763" s="18"/>
      <c r="EH763" s="18"/>
      <c r="EI763" s="45"/>
      <c r="EJ763" s="18"/>
      <c r="EK763" s="18"/>
      <c r="EL763" s="18"/>
      <c r="EM763" s="18"/>
      <c r="EN763" s="18"/>
      <c r="EO763" s="18"/>
      <c r="EP763" s="18"/>
      <c r="EQ763" s="18"/>
      <c r="ER763" s="45"/>
      <c r="ES763" s="110"/>
      <c r="ET763" s="110"/>
      <c r="EU763" s="110"/>
      <c r="EV763" s="110"/>
      <c r="EW763" s="192"/>
      <c r="EX763" s="192"/>
      <c r="EY763" s="192"/>
      <c r="EZ763" s="192"/>
      <c r="FA763" s="199"/>
      <c r="FB763" s="18"/>
      <c r="FC763" s="18"/>
      <c r="FD763" s="18"/>
      <c r="FE763" s="18"/>
      <c r="FF763" s="18"/>
      <c r="FG763" s="18"/>
      <c r="FH763" s="18"/>
      <c r="FI763" s="18"/>
      <c r="FJ763" s="34"/>
      <c r="FK763" s="18"/>
      <c r="FL763" s="18"/>
      <c r="FM763" s="18"/>
      <c r="FN763" s="18"/>
      <c r="FO763" s="18"/>
      <c r="FP763" s="18"/>
      <c r="FQ763" s="18"/>
      <c r="FR763" s="18"/>
      <c r="FS763" s="45"/>
      <c r="FT763" s="18"/>
      <c r="FU763" s="18"/>
      <c r="FV763" s="18"/>
      <c r="FW763" s="18"/>
      <c r="FX763" s="18"/>
      <c r="FY763" s="18"/>
      <c r="FZ763" s="18"/>
      <c r="GA763" s="18"/>
      <c r="GB763" s="45"/>
      <c r="GC763" s="110"/>
      <c r="GD763" s="110"/>
      <c r="GE763" s="110"/>
      <c r="GF763" s="110"/>
      <c r="GG763" s="110"/>
      <c r="GH763" s="110"/>
      <c r="GI763" s="110"/>
      <c r="GJ763" s="110"/>
      <c r="GK763" s="110"/>
      <c r="GL763" s="110"/>
      <c r="GM763" s="110"/>
      <c r="GN763" s="110"/>
      <c r="GO763" s="110"/>
      <c r="GP763" s="110"/>
      <c r="GQ763" s="110"/>
      <c r="GR763" s="110"/>
      <c r="GS763" s="110"/>
      <c r="GT763" s="110"/>
      <c r="GU763" s="110"/>
      <c r="GV763" s="110"/>
      <c r="GW763" s="110"/>
      <c r="GX763" s="110"/>
      <c r="GY763" s="45"/>
      <c r="GZ763" s="199"/>
      <c r="HA763" s="110"/>
      <c r="HB763" s="110"/>
      <c r="HC763" s="110"/>
      <c r="HD763" s="34">
        <f t="shared" si="943"/>
        <v>0</v>
      </c>
      <c r="HE763" s="25">
        <f t="shared" si="944"/>
        <v>0</v>
      </c>
      <c r="HF763" s="25">
        <f t="shared" si="945"/>
        <v>0</v>
      </c>
      <c r="HG763" s="25"/>
      <c r="HH763" s="18"/>
      <c r="HI763" s="25">
        <f t="shared" si="946"/>
        <v>0</v>
      </c>
      <c r="HJ763" s="25">
        <f t="shared" si="947"/>
        <v>0</v>
      </c>
      <c r="HK763" s="18"/>
      <c r="HL763" s="24" t="str">
        <f t="shared" si="948"/>
        <v>-</v>
      </c>
      <c r="HM763" s="107"/>
      <c r="HN763" s="85"/>
      <c r="HO763" s="204" t="str">
        <f t="shared" si="841"/>
        <v>---/---</v>
      </c>
      <c r="HP763" s="204" t="str">
        <f t="shared" si="842"/>
        <v>---/---</v>
      </c>
      <c r="HQ763" s="182" t="str">
        <f t="shared" si="843"/>
        <v>---/---</v>
      </c>
      <c r="HR763" s="182" t="str">
        <f t="shared" si="844"/>
        <v>---/---</v>
      </c>
      <c r="HS763" s="182" t="b">
        <f t="shared" si="845"/>
        <v>0</v>
      </c>
      <c r="HT763" s="182" t="str">
        <f t="shared" si="846"/>
        <v>---/---</v>
      </c>
      <c r="HU763" s="182" t="str">
        <f t="shared" si="847"/>
        <v>---/---</v>
      </c>
      <c r="HV763" s="191" t="str">
        <f t="shared" si="848"/>
        <v>---/---</v>
      </c>
      <c r="HW763" s="184" t="str">
        <f t="shared" si="849"/>
        <v>---/---</v>
      </c>
      <c r="HX763" s="191" t="str">
        <f t="shared" si="850"/>
        <v>---/---</v>
      </c>
      <c r="HY763" s="183"/>
      <c r="HZ763" s="182" t="str">
        <f t="shared" si="851"/>
        <v>---/---</v>
      </c>
      <c r="IA763" s="182" t="str">
        <f t="shared" si="852"/>
        <v>---/---</v>
      </c>
      <c r="IB763" s="182" t="str">
        <f t="shared" si="853"/>
        <v>---/---</v>
      </c>
      <c r="IC763" s="182" t="str">
        <f t="shared" si="854"/>
        <v>---/---</v>
      </c>
      <c r="ID763" s="182" t="str">
        <f t="shared" si="855"/>
        <v>---/---</v>
      </c>
      <c r="IE763" s="185" t="str">
        <f t="shared" si="856"/>
        <v>---/---</v>
      </c>
      <c r="IF763" s="135" t="s">
        <v>717</v>
      </c>
      <c r="IG763" s="181">
        <v>1</v>
      </c>
      <c r="IH763" s="85"/>
      <c r="II763" s="85"/>
      <c r="IJ763" s="85"/>
      <c r="IK763" s="85"/>
      <c r="IL763" s="85"/>
      <c r="IM763" s="85"/>
      <c r="IN763" s="85"/>
      <c r="IO763" s="85"/>
      <c r="IP763" s="85"/>
      <c r="IQ763" s="85"/>
      <c r="IR763" s="85"/>
      <c r="IS763" s="85"/>
      <c r="IT763" s="85"/>
      <c r="IU763" s="85"/>
      <c r="IV763" s="85"/>
      <c r="IW763" s="85"/>
      <c r="IX763" s="85"/>
      <c r="IY763" s="85"/>
      <c r="IZ763" s="85"/>
      <c r="JA763" s="85"/>
      <c r="JB763" s="85"/>
      <c r="JC763" s="85"/>
      <c r="JD763" s="85"/>
      <c r="JE763" s="85"/>
      <c r="JF763" s="85"/>
      <c r="JG763" s="85"/>
      <c r="JH763" s="85"/>
      <c r="JI763" s="85"/>
      <c r="JJ763" s="85"/>
      <c r="JK763" s="85"/>
      <c r="JL763" s="85"/>
      <c r="JM763" s="85"/>
      <c r="JN763" s="85"/>
      <c r="JO763" s="85"/>
      <c r="JP763" s="85"/>
      <c r="JQ763" s="85"/>
      <c r="JR763" s="85"/>
      <c r="JS763" s="85"/>
      <c r="JT763" s="85"/>
      <c r="JU763" s="85"/>
      <c r="JV763" s="85"/>
      <c r="JW763" s="85"/>
      <c r="JX763" s="85"/>
      <c r="JY763" s="85"/>
      <c r="JZ763" s="85"/>
      <c r="KA763" s="85"/>
      <c r="KB763" s="85"/>
      <c r="KC763" s="85"/>
    </row>
    <row r="764" spans="1:289" s="57" customFormat="1" ht="28.5" hidden="1" customHeight="1">
      <c r="A764" s="6"/>
      <c r="B764" s="19" t="s">
        <v>156</v>
      </c>
      <c r="C764" s="19" t="s">
        <v>157</v>
      </c>
      <c r="D764" s="5"/>
      <c r="E764" s="5"/>
      <c r="F764" s="5"/>
      <c r="G764" s="5"/>
      <c r="H764" s="5" t="s">
        <v>727</v>
      </c>
      <c r="I764" s="5" t="s">
        <v>736</v>
      </c>
      <c r="J764" s="5"/>
      <c r="K764" s="5"/>
      <c r="L764" s="5"/>
      <c r="M764" s="5"/>
      <c r="N764" s="5"/>
      <c r="O764" s="5"/>
      <c r="P764" s="5"/>
      <c r="Q764" s="5"/>
      <c r="R764" s="5" t="s">
        <v>207</v>
      </c>
      <c r="S764" s="5" t="s">
        <v>365</v>
      </c>
      <c r="T764" s="5" t="s">
        <v>368</v>
      </c>
      <c r="U764" s="5" t="s">
        <v>158</v>
      </c>
      <c r="V764" s="5"/>
      <c r="W764" s="19"/>
      <c r="X764" s="19"/>
      <c r="Y764" s="19"/>
      <c r="Z764" s="19"/>
      <c r="AA764" s="19"/>
      <c r="AB764" s="19"/>
      <c r="AC764" s="19"/>
      <c r="AD764" s="5"/>
      <c r="AE764" s="19">
        <v>4</v>
      </c>
      <c r="AF764" s="19">
        <v>0</v>
      </c>
      <c r="AG764" s="19" t="s">
        <v>165</v>
      </c>
      <c r="AH764" s="19" t="s">
        <v>156</v>
      </c>
      <c r="AI764" s="19" t="s">
        <v>188</v>
      </c>
      <c r="AJ764" s="5"/>
      <c r="AK764" s="5"/>
      <c r="AL764" s="5" t="s">
        <v>124</v>
      </c>
      <c r="AM764" s="5"/>
      <c r="AN764" s="5" t="s">
        <v>636</v>
      </c>
      <c r="AO764" s="5" t="str">
        <f>CONCATENATE("0055-",B764,"-",C764,"-","4",".",AE764,".",AF764,".",AG764,".",AH764,"-",AL764,".",AN764,"-",AI764)</f>
        <v>0055-CPC-GA1-4.4.0.00.CPC-ASK2.PM-0001</v>
      </c>
      <c r="AP764" s="5" t="str">
        <f>CONCATENATE("0055-",B764,"-",C764,"-","4",".",AE764,".",AF764,".",AG764,".",AH764,"-",AL764,"-",AN764,"-",AI764,"_",BD764,"_",U764)</f>
        <v>0055-CPC-GA1-4.4.0.00.CPC-ASK2-PM-0001_A1_ER</v>
      </c>
      <c r="AQ764" s="13" t="s">
        <v>645</v>
      </c>
      <c r="AR764" s="13" t="s">
        <v>646</v>
      </c>
      <c r="AS764" s="13"/>
      <c r="AT764" s="13"/>
      <c r="AU764" s="13"/>
      <c r="AV764" s="13"/>
      <c r="AW764" s="13" t="s">
        <v>645</v>
      </c>
      <c r="AX764" s="13" t="s">
        <v>646</v>
      </c>
      <c r="AY764" s="5"/>
      <c r="AZ764" s="5" t="s">
        <v>490</v>
      </c>
      <c r="BA764" s="5" t="s">
        <v>489</v>
      </c>
      <c r="BB764" s="5" t="str">
        <f>IF(FW764&gt;0,"02",IF(FN764&gt;0,"01",IF(FE764&gt;0,"00",IF(EM764&gt;0,"G1",IF(ED764&gt;0,"F1",IF(DU764&gt;0,"E1",IF(DL764&gt;0,"D1",IF(DC764&gt;0,"C1",IF(CT764&gt;0,"B1",IF(BM764&gt;0,"A1","-"))))))))))</f>
        <v>A1</v>
      </c>
      <c r="BC764" s="167" t="str">
        <f t="shared" ref="BC764:BC768" si="991">IF(OR(BB764="A1",BB764="B1",BB764="C1",BB764="D1",BB764="E1",BB764="F1",BB764="G1",BB764="H1"),"IFR",IF(OR(BB764="00",BB764="01",BB764="02",BB764="03",BB764="04",BB764="05"),"IFU","-"))</f>
        <v>IFR</v>
      </c>
      <c r="BD764" s="5" t="str">
        <f t="shared" ref="BD764:BD768" si="992">BB764</f>
        <v>A1</v>
      </c>
      <c r="BE764" s="5"/>
      <c r="BF764" s="5"/>
      <c r="BG764" s="12"/>
      <c r="BH764" s="5"/>
      <c r="BI764" s="5"/>
      <c r="BJ764" s="54">
        <f>FB764-(28+15)</f>
        <v>44254</v>
      </c>
      <c r="BK764" s="54">
        <f ca="1">IF(BM764&gt;0,BL764,IF(BJ764&lt;TODAY(),WORKDAY(TODAY(),10),BJ764))</f>
        <v>44277</v>
      </c>
      <c r="BL764" s="193">
        <v>44277</v>
      </c>
      <c r="BM764" s="167" t="s">
        <v>799</v>
      </c>
      <c r="BN764" s="167"/>
      <c r="BO764" s="167"/>
      <c r="BP764" s="167"/>
      <c r="BQ764" s="167"/>
      <c r="BR764" s="157"/>
      <c r="BS764" s="157"/>
      <c r="BT764" s="157"/>
      <c r="BU764" s="157"/>
      <c r="BV764" s="157"/>
      <c r="BW764" s="147"/>
      <c r="BX764" s="147"/>
      <c r="BY764" s="147"/>
      <c r="BZ764" s="147"/>
      <c r="CA764" s="147"/>
      <c r="CB764" s="125"/>
      <c r="CC764" s="125"/>
      <c r="CD764" s="125"/>
      <c r="CE764" s="125"/>
      <c r="CF764" s="125"/>
      <c r="CG764" s="125"/>
      <c r="CH764" s="125"/>
      <c r="CI764" s="125"/>
      <c r="CJ764" s="125"/>
      <c r="CK764" s="125"/>
      <c r="CL764" s="24">
        <f>WORKDAY(BJ764,20)</f>
        <v>44281</v>
      </c>
      <c r="CM764" s="24">
        <f ca="1">IF(BM764&gt;0,WORKDAY(BK764,10),"-")</f>
        <v>44291</v>
      </c>
      <c r="CN764" s="54"/>
      <c r="CO764" s="117"/>
      <c r="CP764" s="175">
        <v>1</v>
      </c>
      <c r="CQ764" s="24">
        <f>WORKDAY(CL764,10)</f>
        <v>44295</v>
      </c>
      <c r="CR764" s="24" t="str">
        <f>IF(CO764&gt;0,WORKDAY(CM764,10),"-")</f>
        <v>-</v>
      </c>
      <c r="CS764" s="54"/>
      <c r="CT764" s="5"/>
      <c r="CU764" s="24" t="str">
        <f>IF(CT764&gt;0,WORKDAY(CQ764,10),"-")</f>
        <v>-</v>
      </c>
      <c r="CV764" s="24" t="str">
        <f>IF(CT764&gt;0,WORKDAY(CR764,10),"-")</f>
        <v>-</v>
      </c>
      <c r="CW764" s="54"/>
      <c r="CX764" s="5"/>
      <c r="CY764" s="34"/>
      <c r="CZ764" s="24" t="str">
        <f>IF(CX764&gt;0,WORKDAY(CU764,10),"-")</f>
        <v>-</v>
      </c>
      <c r="DA764" s="24" t="str">
        <f>IF(CX764&gt;0,WORKDAY(CV764,10),"-")</f>
        <v>-</v>
      </c>
      <c r="DB764" s="24"/>
      <c r="DC764" s="5"/>
      <c r="DD764" s="24" t="str">
        <f>IF(DC764&gt;0,WORKDAY(CZ764,10),"-")</f>
        <v>-</v>
      </c>
      <c r="DE764" s="24" t="str">
        <f>IF(DC764&gt;0,WORKDAY(DA764,10),"-")</f>
        <v>-</v>
      </c>
      <c r="DF764" s="5"/>
      <c r="DG764" s="5"/>
      <c r="DH764" s="54"/>
      <c r="DI764" s="24" t="str">
        <f>IF(DG764&gt;0,WORKDAY(DD764,10),"-")</f>
        <v>-</v>
      </c>
      <c r="DJ764" s="24" t="str">
        <f>IF(DG764&gt;0,WORKDAY(DE764,10),"-")</f>
        <v>-</v>
      </c>
      <c r="DK764" s="24"/>
      <c r="DL764" s="5"/>
      <c r="DM764" s="24" t="str">
        <f>IF(DL764&gt;0,WORKDAY(DI764,10),"-")</f>
        <v>-</v>
      </c>
      <c r="DN764" s="24" t="str">
        <f>IF(DL764&gt;0,WORKDAY(DJ764,10),"-")</f>
        <v>-</v>
      </c>
      <c r="DO764" s="5"/>
      <c r="DP764" s="5"/>
      <c r="DQ764" s="54"/>
      <c r="DR764" s="24" t="str">
        <f>IF(DP764&gt;0,WORKDAY(DM764,10),"-")</f>
        <v>-</v>
      </c>
      <c r="DS764" s="24" t="str">
        <f>IF(DP764&gt;0,WORKDAY(DN764,10),"-")</f>
        <v>-</v>
      </c>
      <c r="DT764" s="24"/>
      <c r="DU764" s="5"/>
      <c r="DV764" s="24" t="str">
        <f>IF(DU764&gt;0,WORKDAY(DR764,10),"-")</f>
        <v>-</v>
      </c>
      <c r="DW764" s="24" t="str">
        <f>IF(DU764&gt;0,WORKDAY(DS764,10),"-")</f>
        <v>-</v>
      </c>
      <c r="DX764" s="5"/>
      <c r="DY764" s="5"/>
      <c r="DZ764" s="54"/>
      <c r="EA764" s="24" t="str">
        <f>IF(DY764&gt;0,WORKDAY(DV764,10),"-")</f>
        <v>-</v>
      </c>
      <c r="EB764" s="24" t="str">
        <f>IF(DY764&gt;0,WORKDAY(DW764,10),"-")</f>
        <v>-</v>
      </c>
      <c r="EC764" s="24"/>
      <c r="ED764" s="5"/>
      <c r="EE764" s="24" t="str">
        <f>IF(ED764&gt;0,WORKDAY(EA764,10),"-")</f>
        <v>-</v>
      </c>
      <c r="EF764" s="24" t="str">
        <f>IF(ED764&gt;0,WORKDAY(EB764,10),"-")</f>
        <v>-</v>
      </c>
      <c r="EG764" s="5"/>
      <c r="EH764" s="5"/>
      <c r="EI764" s="54"/>
      <c r="EJ764" s="24" t="str">
        <f>IF(EH764&gt;0,WORKDAY(EE764,10),"-")</f>
        <v>-</v>
      </c>
      <c r="EK764" s="24" t="str">
        <f>IF(EH764&gt;0,WORKDAY(EF764,10),"-")</f>
        <v>-</v>
      </c>
      <c r="EL764" s="24"/>
      <c r="EM764" s="5"/>
      <c r="EN764" s="24" t="str">
        <f>IF(EM764&gt;0,WORKDAY(EJ764,10),"-")</f>
        <v>-</v>
      </c>
      <c r="EO764" s="24" t="str">
        <f>IF(EM764&gt;0,WORKDAY(EK764,10),"-")</f>
        <v>-</v>
      </c>
      <c r="EP764" s="5"/>
      <c r="EQ764" s="5"/>
      <c r="ER764" s="54"/>
      <c r="ES764" s="54"/>
      <c r="ET764" s="54"/>
      <c r="EU764" s="54"/>
      <c r="EV764" s="54"/>
      <c r="EW764" s="24"/>
      <c r="EX764" s="24"/>
      <c r="EY764" s="167"/>
      <c r="EZ764" s="167"/>
      <c r="FA764" s="193"/>
      <c r="FB764" s="24">
        <v>44297</v>
      </c>
      <c r="FC764" s="24">
        <f ca="1">IF(BK764&gt;0,IF(DC764&gt;0,WORKDAY(DB764,20),IF(CT764&gt;0,WORKDAY(CS764,30),IF(CO764&gt;0,WORKDAY(CN764,40),FB764))),"-")</f>
        <v>44297</v>
      </c>
      <c r="FD764" s="24"/>
      <c r="FE764" s="5"/>
      <c r="FF764" s="24" t="str">
        <f>IF(FE764&gt;0,WORKDAY(FB764,10),"-")</f>
        <v>-</v>
      </c>
      <c r="FG764" s="24" t="str">
        <f>IF(FE764&gt;0,WORKDAY(FC764,10),"-")</f>
        <v>-</v>
      </c>
      <c r="FH764" s="5"/>
      <c r="FI764" s="5"/>
      <c r="FJ764" s="34"/>
      <c r="FK764" s="24"/>
      <c r="FL764" s="24">
        <f>FK764</f>
        <v>0</v>
      </c>
      <c r="FM764" s="5"/>
      <c r="FN764" s="5"/>
      <c r="FO764" s="24" t="str">
        <f>IF(FN764&gt;0,WORKDAY(FK764,10),"-")</f>
        <v>-</v>
      </c>
      <c r="FP764" s="24" t="str">
        <f>IF(FN764&gt;0,WORKDAY(FL764,10),"-")</f>
        <v>-</v>
      </c>
      <c r="FQ764" s="5"/>
      <c r="FR764" s="5"/>
      <c r="FS764" s="54"/>
      <c r="FT764" s="24"/>
      <c r="FU764" s="24">
        <f>FT764</f>
        <v>0</v>
      </c>
      <c r="FV764" s="5"/>
      <c r="FW764" s="5"/>
      <c r="FX764" s="24" t="str">
        <f>IF(FW764&gt;0,WORKDAY(FT764,10),"-")</f>
        <v>-</v>
      </c>
      <c r="FY764" s="24" t="str">
        <f>IF(FW764&gt;0,WORKDAY(FU764,10),"-")</f>
        <v>-</v>
      </c>
      <c r="FZ764" s="5"/>
      <c r="GA764" s="5"/>
      <c r="GB764" s="54"/>
      <c r="GC764" s="54"/>
      <c r="GD764" s="54"/>
      <c r="GE764" s="54"/>
      <c r="GF764" s="54"/>
      <c r="GG764" s="54"/>
      <c r="GH764" s="54"/>
      <c r="GI764" s="54"/>
      <c r="GJ764" s="54"/>
      <c r="GK764" s="54"/>
      <c r="GL764" s="54"/>
      <c r="GM764" s="54"/>
      <c r="GN764" s="54"/>
      <c r="GO764" s="54"/>
      <c r="GP764" s="54"/>
      <c r="GQ764" s="54"/>
      <c r="GR764" s="54"/>
      <c r="GS764" s="54"/>
      <c r="GT764" s="54"/>
      <c r="GU764" s="54"/>
      <c r="GV764" s="54"/>
      <c r="GW764" s="54"/>
      <c r="GX764" s="54"/>
      <c r="GY764" s="54"/>
      <c r="GZ764" s="193"/>
      <c r="HA764" s="54"/>
      <c r="HB764" s="54"/>
      <c r="HC764" s="54"/>
      <c r="HD764" s="34">
        <f t="shared" ca="1" si="943"/>
        <v>1</v>
      </c>
      <c r="HE764" s="25">
        <f t="shared" ca="1" si="944"/>
        <v>6.8389057750759875E-4</v>
      </c>
      <c r="HF764" s="25">
        <f t="shared" ca="1" si="945"/>
        <v>1.5197568389057751E-3</v>
      </c>
      <c r="HG764" s="25"/>
      <c r="HH764" s="25"/>
      <c r="HI764" s="25">
        <f t="shared" ca="1" si="946"/>
        <v>3.0821917808219177E-3</v>
      </c>
      <c r="HJ764" s="25">
        <f t="shared" ca="1" si="947"/>
        <v>6.8493150684931503E-3</v>
      </c>
      <c r="HK764" s="5"/>
      <c r="HL764" s="24">
        <f t="shared" ca="1" si="948"/>
        <v>44277</v>
      </c>
      <c r="HM764" s="107" t="s">
        <v>668</v>
      </c>
      <c r="HN764" s="85"/>
      <c r="HO764" s="204" t="str">
        <f t="shared" si="841"/>
        <v>ожидание A1</v>
      </c>
      <c r="HP764" s="204" t="str">
        <f t="shared" si="842"/>
        <v>не выгружено 00</v>
      </c>
      <c r="HQ764" s="182" t="str">
        <f t="shared" si="843"/>
        <v>выгружено A1</v>
      </c>
      <c r="HR764" s="182" t="str">
        <f t="shared" si="844"/>
        <v>ожидание A1</v>
      </c>
      <c r="HS764" s="182" t="b">
        <f t="shared" si="845"/>
        <v>0</v>
      </c>
      <c r="HT764" s="182" t="str">
        <f t="shared" si="846"/>
        <v>ожидание замечаний</v>
      </c>
      <c r="HU764" s="182" t="str">
        <f t="shared" si="847"/>
        <v>0055-P2-GA1-CPC-TRM-00677</v>
      </c>
      <c r="HV764" s="191">
        <f t="shared" si="848"/>
        <v>44277</v>
      </c>
      <c r="HW764" s="184" t="str">
        <f t="shared" si="849"/>
        <v>ожидание A1</v>
      </c>
      <c r="HX764" s="191" t="str">
        <f t="shared" si="850"/>
        <v>ожидание A1</v>
      </c>
      <c r="HY764" s="183"/>
      <c r="HZ764" s="182" t="str">
        <f t="shared" si="851"/>
        <v>выгружено</v>
      </c>
      <c r="IA764" s="182" t="str">
        <f t="shared" si="852"/>
        <v>A1</v>
      </c>
      <c r="IB764" s="182" t="str">
        <f t="shared" si="853"/>
        <v>ожидание замечаний к ревизии</v>
      </c>
      <c r="IC764" s="182" t="str">
        <f t="shared" si="854"/>
        <v>A1</v>
      </c>
      <c r="ID764" s="182" t="str">
        <f t="shared" si="855"/>
        <v>A1</v>
      </c>
      <c r="IE764" s="185" t="str">
        <f t="shared" si="856"/>
        <v>1</v>
      </c>
      <c r="IF764" s="135" t="s">
        <v>705</v>
      </c>
      <c r="IG764" s="181">
        <v>1</v>
      </c>
      <c r="IH764" s="85"/>
      <c r="II764" s="85"/>
      <c r="IJ764" s="85"/>
      <c r="IK764" s="85"/>
      <c r="IL764" s="85"/>
      <c r="IM764" s="85"/>
      <c r="IN764" s="85"/>
      <c r="IO764" s="85"/>
      <c r="IP764" s="85"/>
      <c r="IQ764" s="85"/>
      <c r="IR764" s="85"/>
      <c r="IS764" s="85"/>
      <c r="IT764" s="85"/>
      <c r="IU764" s="85"/>
      <c r="IV764" s="85"/>
      <c r="IW764" s="85"/>
      <c r="IX764" s="85"/>
      <c r="IY764" s="85"/>
      <c r="IZ764" s="85"/>
      <c r="JA764" s="85"/>
      <c r="JB764" s="85"/>
      <c r="JC764" s="85"/>
      <c r="JD764" s="85"/>
      <c r="JE764" s="85"/>
      <c r="JF764" s="85"/>
      <c r="JG764" s="85"/>
      <c r="JH764" s="85"/>
      <c r="JI764" s="85"/>
      <c r="JJ764" s="85"/>
      <c r="JK764" s="85"/>
      <c r="JL764" s="85"/>
      <c r="JM764" s="85"/>
      <c r="JN764" s="85"/>
      <c r="JO764" s="85"/>
      <c r="JP764" s="85"/>
      <c r="JQ764" s="85"/>
      <c r="JR764" s="85"/>
      <c r="JS764" s="85"/>
      <c r="JT764" s="85"/>
      <c r="JU764" s="85"/>
      <c r="JV764" s="85"/>
      <c r="JW764" s="85"/>
      <c r="JX764" s="85"/>
      <c r="JY764" s="85"/>
      <c r="JZ764" s="85"/>
      <c r="KA764" s="85"/>
      <c r="KB764" s="85"/>
      <c r="KC764" s="85"/>
    </row>
    <row r="765" spans="1:289" s="57" customFormat="1" ht="42.75" hidden="1" customHeight="1">
      <c r="A765" s="6"/>
      <c r="B765" s="19" t="s">
        <v>156</v>
      </c>
      <c r="C765" s="19" t="s">
        <v>157</v>
      </c>
      <c r="D765" s="5"/>
      <c r="E765" s="5"/>
      <c r="F765" s="5"/>
      <c r="G765" s="5"/>
      <c r="H765" s="5" t="s">
        <v>727</v>
      </c>
      <c r="I765" s="5" t="s">
        <v>736</v>
      </c>
      <c r="J765" s="5"/>
      <c r="K765" s="5"/>
      <c r="L765" s="5"/>
      <c r="M765" s="5"/>
      <c r="N765" s="5"/>
      <c r="O765" s="5"/>
      <c r="P765" s="5"/>
      <c r="Q765" s="5"/>
      <c r="R765" s="5" t="s">
        <v>207</v>
      </c>
      <c r="S765" s="5" t="s">
        <v>365</v>
      </c>
      <c r="T765" s="5" t="s">
        <v>368</v>
      </c>
      <c r="U765" s="5" t="s">
        <v>158</v>
      </c>
      <c r="V765" s="5"/>
      <c r="W765" s="19"/>
      <c r="X765" s="19"/>
      <c r="Y765" s="19"/>
      <c r="Z765" s="19"/>
      <c r="AA765" s="19"/>
      <c r="AB765" s="19"/>
      <c r="AC765" s="19"/>
      <c r="AD765" s="5"/>
      <c r="AE765" s="19">
        <v>4</v>
      </c>
      <c r="AF765" s="19">
        <v>0</v>
      </c>
      <c r="AG765" s="19" t="s">
        <v>165</v>
      </c>
      <c r="AH765" s="19" t="s">
        <v>156</v>
      </c>
      <c r="AI765" s="19" t="s">
        <v>192</v>
      </c>
      <c r="AJ765" s="5"/>
      <c r="AK765" s="5"/>
      <c r="AL765" s="5" t="s">
        <v>124</v>
      </c>
      <c r="AM765" s="5"/>
      <c r="AN765" s="5" t="s">
        <v>636</v>
      </c>
      <c r="AO765" s="5" t="str">
        <f>CONCATENATE("0055-",B765,"-",C765,"-","4",".",AE765,".",AF765,".",AG765,".",AH765,"-",AL765,".",AN765,"-",AI765)</f>
        <v>0055-CPC-GA1-4.4.0.00.CPC-ASK2.PM-0002</v>
      </c>
      <c r="AP765" s="5" t="str">
        <f>CONCATENATE("0055-",B765,"-",C765,"-","4",".",AE765,".",AF765,".",AG765,".",AH765,"-",AL765,"-",AN765,"-",AI765,"_",BD765,"_",U765)</f>
        <v>0055-CPC-GA1-4.4.0.00.CPC-ASK2-PM-0002_A1_ER</v>
      </c>
      <c r="AQ765" s="13" t="s">
        <v>659</v>
      </c>
      <c r="AR765" s="13" t="s">
        <v>660</v>
      </c>
      <c r="AS765" s="13"/>
      <c r="AT765" s="13"/>
      <c r="AU765" s="13"/>
      <c r="AV765" s="13"/>
      <c r="AW765" s="13" t="s">
        <v>659</v>
      </c>
      <c r="AX765" s="13" t="s">
        <v>660</v>
      </c>
      <c r="AY765" s="5"/>
      <c r="AZ765" s="5" t="s">
        <v>490</v>
      </c>
      <c r="BA765" s="5" t="s">
        <v>489</v>
      </c>
      <c r="BB765" s="5" t="str">
        <f>IF(FW765&gt;0,"02",IF(FN765&gt;0,"01",IF(FE765&gt;0,"00",IF(EM765&gt;0,"G1",IF(ED765&gt;0,"F1",IF(DU765&gt;0,"E1",IF(DL765&gt;0,"D1",IF(DC765&gt;0,"C1",IF(CT765&gt;0,"B1",IF(BM765&gt;0,"A1","-"))))))))))</f>
        <v>A1</v>
      </c>
      <c r="BC765" s="167" t="str">
        <f t="shared" si="991"/>
        <v>IFR</v>
      </c>
      <c r="BD765" s="5" t="str">
        <f t="shared" si="992"/>
        <v>A1</v>
      </c>
      <c r="BE765" s="5"/>
      <c r="BF765" s="5"/>
      <c r="BG765" s="12"/>
      <c r="BH765" s="5"/>
      <c r="BI765" s="5"/>
      <c r="BJ765" s="54">
        <f>FB765-(28+15)</f>
        <v>44256</v>
      </c>
      <c r="BK765" s="54">
        <f ca="1">IF(BM765&gt;0,BL765,IF(BJ765&lt;TODAY(),WORKDAY(TODAY(),10),BJ765))</f>
        <v>44277</v>
      </c>
      <c r="BL765" s="193">
        <v>44277</v>
      </c>
      <c r="BM765" s="167" t="s">
        <v>799</v>
      </c>
      <c r="BN765" s="167"/>
      <c r="BO765" s="167"/>
      <c r="BP765" s="167"/>
      <c r="BQ765" s="167"/>
      <c r="BR765" s="157"/>
      <c r="BS765" s="157"/>
      <c r="BT765" s="157"/>
      <c r="BU765" s="157"/>
      <c r="BV765" s="157"/>
      <c r="BW765" s="147"/>
      <c r="BX765" s="147"/>
      <c r="BY765" s="147"/>
      <c r="BZ765" s="147"/>
      <c r="CA765" s="147"/>
      <c r="CB765" s="125"/>
      <c r="CC765" s="125"/>
      <c r="CD765" s="125"/>
      <c r="CE765" s="125"/>
      <c r="CF765" s="125"/>
      <c r="CG765" s="125"/>
      <c r="CH765" s="125"/>
      <c r="CI765" s="125"/>
      <c r="CJ765" s="125"/>
      <c r="CK765" s="125"/>
      <c r="CL765" s="24">
        <f>WORKDAY(BJ765,20)</f>
        <v>44284</v>
      </c>
      <c r="CM765" s="24">
        <f ca="1">IF(BM765&gt;0,WORKDAY(BK765,10),"-")</f>
        <v>44291</v>
      </c>
      <c r="CN765" s="54"/>
      <c r="CO765" s="117"/>
      <c r="CP765" s="34"/>
      <c r="CQ765" s="24">
        <f>WORKDAY(CL765,10)</f>
        <v>44298</v>
      </c>
      <c r="CR765" s="24" t="str">
        <f>IF(CO765&gt;0,WORKDAY(CM765,10),"-")</f>
        <v>-</v>
      </c>
      <c r="CS765" s="54"/>
      <c r="CT765" s="5"/>
      <c r="CU765" s="24" t="str">
        <f>IF(CT765&gt;0,WORKDAY(CQ765,10),"-")</f>
        <v>-</v>
      </c>
      <c r="CV765" s="24" t="str">
        <f>IF(CT765&gt;0,WORKDAY(CR765,10),"-")</f>
        <v>-</v>
      </c>
      <c r="CW765" s="54"/>
      <c r="CX765" s="5"/>
      <c r="CY765" s="34"/>
      <c r="CZ765" s="24" t="str">
        <f>IF(CX765&gt;0,WORKDAY(CU765,10),"-")</f>
        <v>-</v>
      </c>
      <c r="DA765" s="24" t="str">
        <f>IF(CX765&gt;0,WORKDAY(CV765,10),"-")</f>
        <v>-</v>
      </c>
      <c r="DB765" s="24"/>
      <c r="DC765" s="5"/>
      <c r="DD765" s="24" t="str">
        <f>IF(DC765&gt;0,WORKDAY(CZ765,10),"-")</f>
        <v>-</v>
      </c>
      <c r="DE765" s="24" t="str">
        <f>IF(DC765&gt;0,WORKDAY(DA765,10),"-")</f>
        <v>-</v>
      </c>
      <c r="DF765" s="5"/>
      <c r="DG765" s="5"/>
      <c r="DH765" s="54"/>
      <c r="DI765" s="24" t="str">
        <f>IF(DG765&gt;0,WORKDAY(DD765,10),"-")</f>
        <v>-</v>
      </c>
      <c r="DJ765" s="24" t="str">
        <f>IF(DG765&gt;0,WORKDAY(DE765,10),"-")</f>
        <v>-</v>
      </c>
      <c r="DK765" s="24"/>
      <c r="DL765" s="5"/>
      <c r="DM765" s="24" t="str">
        <f>IF(DL765&gt;0,WORKDAY(DI765,10),"-")</f>
        <v>-</v>
      </c>
      <c r="DN765" s="24" t="str">
        <f>IF(DL765&gt;0,WORKDAY(DJ765,10),"-")</f>
        <v>-</v>
      </c>
      <c r="DO765" s="5"/>
      <c r="DP765" s="5"/>
      <c r="DQ765" s="54"/>
      <c r="DR765" s="24" t="str">
        <f>IF(DP765&gt;0,WORKDAY(DM765,10),"-")</f>
        <v>-</v>
      </c>
      <c r="DS765" s="24" t="str">
        <f>IF(DP765&gt;0,WORKDAY(DN765,10),"-")</f>
        <v>-</v>
      </c>
      <c r="DT765" s="24"/>
      <c r="DU765" s="5"/>
      <c r="DV765" s="24" t="str">
        <f>IF(DU765&gt;0,WORKDAY(DR765,10),"-")</f>
        <v>-</v>
      </c>
      <c r="DW765" s="24" t="str">
        <f>IF(DU765&gt;0,WORKDAY(DS765,10),"-")</f>
        <v>-</v>
      </c>
      <c r="DX765" s="5"/>
      <c r="DY765" s="5"/>
      <c r="DZ765" s="54"/>
      <c r="EA765" s="24" t="str">
        <f>IF(DY765&gt;0,WORKDAY(DV765,10),"-")</f>
        <v>-</v>
      </c>
      <c r="EB765" s="24" t="str">
        <f>IF(DY765&gt;0,WORKDAY(DW765,10),"-")</f>
        <v>-</v>
      </c>
      <c r="EC765" s="24"/>
      <c r="ED765" s="5"/>
      <c r="EE765" s="24" t="str">
        <f>IF(ED765&gt;0,WORKDAY(EA765,10),"-")</f>
        <v>-</v>
      </c>
      <c r="EF765" s="24" t="str">
        <f>IF(ED765&gt;0,WORKDAY(EB765,10),"-")</f>
        <v>-</v>
      </c>
      <c r="EG765" s="5"/>
      <c r="EH765" s="5"/>
      <c r="EI765" s="54"/>
      <c r="EJ765" s="24" t="str">
        <f>IF(EH765&gt;0,WORKDAY(EE765,10),"-")</f>
        <v>-</v>
      </c>
      <c r="EK765" s="24" t="str">
        <f>IF(EH765&gt;0,WORKDAY(EF765,10),"-")</f>
        <v>-</v>
      </c>
      <c r="EL765" s="24"/>
      <c r="EM765" s="5"/>
      <c r="EN765" s="24" t="str">
        <f>IF(EM765&gt;0,WORKDAY(EJ765,10),"-")</f>
        <v>-</v>
      </c>
      <c r="EO765" s="24" t="str">
        <f>IF(EM765&gt;0,WORKDAY(EK765,10),"-")</f>
        <v>-</v>
      </c>
      <c r="EP765" s="5"/>
      <c r="EQ765" s="5"/>
      <c r="ER765" s="54"/>
      <c r="ES765" s="54"/>
      <c r="ET765" s="54"/>
      <c r="EU765" s="54"/>
      <c r="EV765" s="54"/>
      <c r="EW765" s="24"/>
      <c r="EX765" s="24"/>
      <c r="EY765" s="167"/>
      <c r="EZ765" s="167"/>
      <c r="FA765" s="193"/>
      <c r="FB765" s="24">
        <v>44299</v>
      </c>
      <c r="FC765" s="24">
        <f ca="1">IF(BK765&gt;0,IF(DC765&gt;0,WORKDAY(DB765,20),IF(CT765&gt;0,WORKDAY(CS765,30),IF(CO765&gt;0,WORKDAY(CN765,40),FB765))),"-")</f>
        <v>44299</v>
      </c>
      <c r="FD765" s="24"/>
      <c r="FE765" s="5"/>
      <c r="FF765" s="24" t="str">
        <f>IF(FE765&gt;0,WORKDAY(FB765,10),"-")</f>
        <v>-</v>
      </c>
      <c r="FG765" s="24" t="str">
        <f>IF(FE765&gt;0,WORKDAY(FC765,10),"-")</f>
        <v>-</v>
      </c>
      <c r="FH765" s="5"/>
      <c r="FI765" s="5"/>
      <c r="FJ765" s="34"/>
      <c r="FK765" s="24"/>
      <c r="FL765" s="24">
        <f>FK765</f>
        <v>0</v>
      </c>
      <c r="FM765" s="5"/>
      <c r="FN765" s="5"/>
      <c r="FO765" s="24" t="str">
        <f>IF(FN765&gt;0,WORKDAY(FK765,10),"-")</f>
        <v>-</v>
      </c>
      <c r="FP765" s="24" t="str">
        <f>IF(FN765&gt;0,WORKDAY(FL765,10),"-")</f>
        <v>-</v>
      </c>
      <c r="FQ765" s="5"/>
      <c r="FR765" s="5"/>
      <c r="FS765" s="54"/>
      <c r="FT765" s="24"/>
      <c r="FU765" s="24">
        <f>FT765</f>
        <v>0</v>
      </c>
      <c r="FV765" s="5"/>
      <c r="FW765" s="5"/>
      <c r="FX765" s="24" t="str">
        <f>IF(FW765&gt;0,WORKDAY(FT765,10),"-")</f>
        <v>-</v>
      </c>
      <c r="FY765" s="24" t="str">
        <f>IF(FW765&gt;0,WORKDAY(FU765,10),"-")</f>
        <v>-</v>
      </c>
      <c r="FZ765" s="5"/>
      <c r="GA765" s="5"/>
      <c r="GB765" s="54"/>
      <c r="GC765" s="54"/>
      <c r="GD765" s="54"/>
      <c r="GE765" s="54"/>
      <c r="GF765" s="54"/>
      <c r="GG765" s="54"/>
      <c r="GH765" s="54"/>
      <c r="GI765" s="54"/>
      <c r="GJ765" s="54"/>
      <c r="GK765" s="54"/>
      <c r="GL765" s="54"/>
      <c r="GM765" s="54"/>
      <c r="GN765" s="54"/>
      <c r="GO765" s="54"/>
      <c r="GP765" s="54"/>
      <c r="GQ765" s="54"/>
      <c r="GR765" s="54"/>
      <c r="GS765" s="54"/>
      <c r="GT765" s="54"/>
      <c r="GU765" s="54"/>
      <c r="GV765" s="54"/>
      <c r="GW765" s="54"/>
      <c r="GX765" s="54"/>
      <c r="GY765" s="54"/>
      <c r="GZ765" s="193"/>
      <c r="HA765" s="54"/>
      <c r="HB765" s="54"/>
      <c r="HC765" s="54"/>
      <c r="HD765" s="34">
        <f t="shared" ca="1" si="943"/>
        <v>1</v>
      </c>
      <c r="HE765" s="25">
        <f t="shared" ca="1" si="944"/>
        <v>6.8389057750759875E-4</v>
      </c>
      <c r="HF765" s="25">
        <f t="shared" ca="1" si="945"/>
        <v>1.5197568389057751E-3</v>
      </c>
      <c r="HG765" s="25"/>
      <c r="HH765" s="25"/>
      <c r="HI765" s="25">
        <f t="shared" ca="1" si="946"/>
        <v>3.0821917808219177E-3</v>
      </c>
      <c r="HJ765" s="25">
        <f t="shared" ca="1" si="947"/>
        <v>6.8493150684931503E-3</v>
      </c>
      <c r="HK765" s="5"/>
      <c r="HL765" s="24">
        <f t="shared" ca="1" si="948"/>
        <v>44277</v>
      </c>
      <c r="HM765" s="107" t="s">
        <v>668</v>
      </c>
      <c r="HN765" s="85"/>
      <c r="HO765" s="204" t="str">
        <f t="shared" si="841"/>
        <v>ожидание A1</v>
      </c>
      <c r="HP765" s="204" t="str">
        <f t="shared" si="842"/>
        <v>не выгружено 00</v>
      </c>
      <c r="HQ765" s="182" t="str">
        <f t="shared" si="843"/>
        <v>выгружено A1</v>
      </c>
      <c r="HR765" s="182" t="str">
        <f t="shared" si="844"/>
        <v>ожидание A1</v>
      </c>
      <c r="HS765" s="182" t="b">
        <f t="shared" si="845"/>
        <v>0</v>
      </c>
      <c r="HT765" s="182" t="str">
        <f t="shared" si="846"/>
        <v>ожидание замечаний</v>
      </c>
      <c r="HU765" s="182" t="str">
        <f t="shared" si="847"/>
        <v>0055-P2-GA1-CPC-TRM-00677</v>
      </c>
      <c r="HV765" s="191">
        <f t="shared" si="848"/>
        <v>44277</v>
      </c>
      <c r="HW765" s="184" t="str">
        <f t="shared" si="849"/>
        <v>ожидание A1</v>
      </c>
      <c r="HX765" s="191" t="str">
        <f t="shared" si="850"/>
        <v>ожидание A1</v>
      </c>
      <c r="HY765" s="183"/>
      <c r="HZ765" s="182" t="str">
        <f t="shared" si="851"/>
        <v>выгружено</v>
      </c>
      <c r="IA765" s="182" t="str">
        <f t="shared" si="852"/>
        <v>A1</v>
      </c>
      <c r="IB765" s="182" t="str">
        <f t="shared" si="853"/>
        <v>ожидание замечаний к ревизии</v>
      </c>
      <c r="IC765" s="182" t="str">
        <f t="shared" si="854"/>
        <v>A1</v>
      </c>
      <c r="ID765" s="182" t="str">
        <f t="shared" si="855"/>
        <v>A1</v>
      </c>
      <c r="IE765" s="185" t="str">
        <f t="shared" si="856"/>
        <v>1</v>
      </c>
      <c r="IF765" s="135" t="s">
        <v>705</v>
      </c>
      <c r="IG765" s="181">
        <v>1</v>
      </c>
      <c r="IH765" s="85"/>
      <c r="II765" s="85"/>
      <c r="IJ765" s="85"/>
      <c r="IK765" s="85"/>
      <c r="IL765" s="85"/>
      <c r="IM765" s="85"/>
      <c r="IN765" s="85"/>
      <c r="IO765" s="85"/>
      <c r="IP765" s="85"/>
      <c r="IQ765" s="85"/>
      <c r="IR765" s="85"/>
      <c r="IS765" s="85"/>
      <c r="IT765" s="85"/>
      <c r="IU765" s="85"/>
      <c r="IV765" s="85"/>
      <c r="IW765" s="85"/>
      <c r="IX765" s="85"/>
      <c r="IY765" s="85"/>
      <c r="IZ765" s="85"/>
      <c r="JA765" s="85"/>
      <c r="JB765" s="85"/>
      <c r="JC765" s="85"/>
      <c r="JD765" s="85"/>
      <c r="JE765" s="85"/>
      <c r="JF765" s="85"/>
      <c r="JG765" s="85"/>
      <c r="JH765" s="85"/>
      <c r="JI765" s="85"/>
      <c r="JJ765" s="85"/>
      <c r="JK765" s="85"/>
      <c r="JL765" s="85"/>
      <c r="JM765" s="85"/>
      <c r="JN765" s="85"/>
      <c r="JO765" s="85"/>
      <c r="JP765" s="85"/>
      <c r="JQ765" s="85"/>
      <c r="JR765" s="85"/>
      <c r="JS765" s="85"/>
      <c r="JT765" s="85"/>
      <c r="JU765" s="85"/>
      <c r="JV765" s="85"/>
      <c r="JW765" s="85"/>
      <c r="JX765" s="85"/>
      <c r="JY765" s="85"/>
      <c r="JZ765" s="85"/>
      <c r="KA765" s="85"/>
      <c r="KB765" s="85"/>
      <c r="KC765" s="85"/>
    </row>
    <row r="766" spans="1:289" s="57" customFormat="1" ht="28.5" hidden="1" customHeight="1">
      <c r="A766" s="6"/>
      <c r="B766" s="19" t="s">
        <v>156</v>
      </c>
      <c r="C766" s="19" t="s">
        <v>157</v>
      </c>
      <c r="D766" s="5"/>
      <c r="E766" s="5"/>
      <c r="F766" s="5"/>
      <c r="G766" s="5"/>
      <c r="H766" s="5" t="s">
        <v>727</v>
      </c>
      <c r="I766" s="5" t="s">
        <v>736</v>
      </c>
      <c r="J766" s="5"/>
      <c r="K766" s="5"/>
      <c r="L766" s="5"/>
      <c r="M766" s="5"/>
      <c r="N766" s="5"/>
      <c r="O766" s="5"/>
      <c r="P766" s="5"/>
      <c r="Q766" s="5"/>
      <c r="R766" s="5" t="s">
        <v>207</v>
      </c>
      <c r="S766" s="5" t="s">
        <v>365</v>
      </c>
      <c r="T766" s="5" t="s">
        <v>368</v>
      </c>
      <c r="U766" s="5" t="s">
        <v>158</v>
      </c>
      <c r="V766" s="5"/>
      <c r="W766" s="19"/>
      <c r="X766" s="19"/>
      <c r="Y766" s="19"/>
      <c r="Z766" s="19"/>
      <c r="AA766" s="19"/>
      <c r="AB766" s="19"/>
      <c r="AC766" s="19"/>
      <c r="AD766" s="5"/>
      <c r="AE766" s="19">
        <v>4</v>
      </c>
      <c r="AF766" s="19">
        <v>0</v>
      </c>
      <c r="AG766" s="19" t="s">
        <v>165</v>
      </c>
      <c r="AH766" s="19" t="s">
        <v>156</v>
      </c>
      <c r="AI766" s="19" t="s">
        <v>188</v>
      </c>
      <c r="AJ766" s="5"/>
      <c r="AK766" s="5"/>
      <c r="AL766" s="5" t="s">
        <v>124</v>
      </c>
      <c r="AM766" s="5"/>
      <c r="AN766" s="5" t="s">
        <v>288</v>
      </c>
      <c r="AO766" s="5" t="str">
        <f>CONCATENATE("0055-",B766,"-",C766,"-","4",".",AE766,".",AF766,".",AG766,".",AH766,"-",AL766,".",AN766,"-",AI766)</f>
        <v>0055-CPC-GA1-4.4.0.00.CPC-ASK2.LC-0001</v>
      </c>
      <c r="AP766" s="5" t="str">
        <f>CONCATENATE("0055-",B766,"-",C766,"-","4",".",AE766,".",AF766,".",AG766,".",AH766,"-",AL766,"-",AN766,"-",AI766,"_",BD766,"_",U766)</f>
        <v>0055-CPC-GA1-4.4.0.00.CPC-ASK2-LC-0001_A1_ER</v>
      </c>
      <c r="AQ766" s="13" t="s">
        <v>291</v>
      </c>
      <c r="AR766" s="13" t="s">
        <v>293</v>
      </c>
      <c r="AS766" s="13"/>
      <c r="AT766" s="13"/>
      <c r="AU766" s="13"/>
      <c r="AV766" s="13"/>
      <c r="AW766" s="13" t="s">
        <v>291</v>
      </c>
      <c r="AX766" s="13" t="s">
        <v>293</v>
      </c>
      <c r="AY766" s="5"/>
      <c r="AZ766" s="5" t="s">
        <v>490</v>
      </c>
      <c r="BA766" s="5" t="s">
        <v>489</v>
      </c>
      <c r="BB766" s="5" t="str">
        <f>IF(FW766&gt;0,"02",IF(FN766&gt;0,"01",IF(FE766&gt;0,"00",IF(EM766&gt;0,"G1",IF(ED766&gt;0,"F1",IF(DU766&gt;0,"E1",IF(DL766&gt;0,"D1",IF(DC766&gt;0,"C1",IF(CT766&gt;0,"B1",IF(BM766&gt;0,"A1","-"))))))))))</f>
        <v>A1</v>
      </c>
      <c r="BC766" s="167" t="str">
        <f t="shared" si="991"/>
        <v>IFR</v>
      </c>
      <c r="BD766" s="5" t="str">
        <f t="shared" si="992"/>
        <v>A1</v>
      </c>
      <c r="BE766" s="5"/>
      <c r="BF766" s="5"/>
      <c r="BG766" s="12"/>
      <c r="BH766" s="5"/>
      <c r="BI766" s="5"/>
      <c r="BJ766" s="54">
        <f>FB766-(28+15)</f>
        <v>44254</v>
      </c>
      <c r="BK766" s="54">
        <f ca="1">IF(BM766&gt;0,BL766,IF(BJ766&lt;TODAY(),WORKDAY(TODAY(),10),BJ766))</f>
        <v>44277</v>
      </c>
      <c r="BL766" s="193">
        <v>44277</v>
      </c>
      <c r="BM766" s="167" t="s">
        <v>799</v>
      </c>
      <c r="BN766" s="167"/>
      <c r="BO766" s="167"/>
      <c r="BP766" s="167"/>
      <c r="BQ766" s="167"/>
      <c r="BR766" s="157"/>
      <c r="BS766" s="157"/>
      <c r="BT766" s="157"/>
      <c r="BU766" s="157"/>
      <c r="BV766" s="157"/>
      <c r="BW766" s="147"/>
      <c r="BX766" s="147"/>
      <c r="BY766" s="147"/>
      <c r="BZ766" s="147"/>
      <c r="CA766" s="147"/>
      <c r="CB766" s="125"/>
      <c r="CC766" s="125"/>
      <c r="CD766" s="125"/>
      <c r="CE766" s="125"/>
      <c r="CF766" s="125"/>
      <c r="CG766" s="125"/>
      <c r="CH766" s="125"/>
      <c r="CI766" s="125"/>
      <c r="CJ766" s="125"/>
      <c r="CK766" s="125"/>
      <c r="CL766" s="24">
        <f>WORKDAY(BJ766,20)</f>
        <v>44281</v>
      </c>
      <c r="CM766" s="24">
        <f ca="1">IF(BM766&gt;0,WORKDAY(BK766,10),"-")</f>
        <v>44291</v>
      </c>
      <c r="CN766" s="54"/>
      <c r="CO766" s="117"/>
      <c r="CP766" s="34">
        <v>1</v>
      </c>
      <c r="CQ766" s="24">
        <f>WORKDAY(CL766,10)</f>
        <v>44295</v>
      </c>
      <c r="CR766" s="24" t="str">
        <f>IF(CO766&gt;0,WORKDAY(CM766,10),"-")</f>
        <v>-</v>
      </c>
      <c r="CS766" s="54"/>
      <c r="CT766" s="5"/>
      <c r="CU766" s="24" t="str">
        <f>IF(CT766&gt;0,WORKDAY(CQ766,10),"-")</f>
        <v>-</v>
      </c>
      <c r="CV766" s="24" t="str">
        <f>IF(CT766&gt;0,WORKDAY(CR766,10),"-")</f>
        <v>-</v>
      </c>
      <c r="CW766" s="54"/>
      <c r="CX766" s="5"/>
      <c r="CY766" s="34"/>
      <c r="CZ766" s="24" t="str">
        <f>IF(CX766&gt;0,WORKDAY(CU766,10),"-")</f>
        <v>-</v>
      </c>
      <c r="DA766" s="24" t="str">
        <f>IF(CX766&gt;0,WORKDAY(CV766,10),"-")</f>
        <v>-</v>
      </c>
      <c r="DB766" s="24"/>
      <c r="DC766" s="5"/>
      <c r="DD766" s="24" t="str">
        <f>IF(DC766&gt;0,WORKDAY(CZ766,10),"-")</f>
        <v>-</v>
      </c>
      <c r="DE766" s="24" t="str">
        <f>IF(DC766&gt;0,WORKDAY(DA766,10),"-")</f>
        <v>-</v>
      </c>
      <c r="DF766" s="5"/>
      <c r="DG766" s="5"/>
      <c r="DH766" s="54"/>
      <c r="DI766" s="24" t="str">
        <f>IF(DG766&gt;0,WORKDAY(DD766,10),"-")</f>
        <v>-</v>
      </c>
      <c r="DJ766" s="24" t="str">
        <f>IF(DG766&gt;0,WORKDAY(DE766,10),"-")</f>
        <v>-</v>
      </c>
      <c r="DK766" s="5"/>
      <c r="DL766" s="5"/>
      <c r="DM766" s="24" t="str">
        <f>IF(DL766&gt;0,WORKDAY(DI766,10),"-")</f>
        <v>-</v>
      </c>
      <c r="DN766" s="24" t="str">
        <f>IF(DL766&gt;0,WORKDAY(DJ766,10),"-")</f>
        <v>-</v>
      </c>
      <c r="DO766" s="5"/>
      <c r="DP766" s="5"/>
      <c r="DQ766" s="54"/>
      <c r="DR766" s="24" t="str">
        <f>IF(DP766&gt;0,WORKDAY(DM766,10),"-")</f>
        <v>-</v>
      </c>
      <c r="DS766" s="24" t="str">
        <f>IF(DP766&gt;0,WORKDAY(DN766,10),"-")</f>
        <v>-</v>
      </c>
      <c r="DT766" s="5"/>
      <c r="DU766" s="5"/>
      <c r="DV766" s="24" t="str">
        <f>IF(DU766&gt;0,WORKDAY(DR766,10),"-")</f>
        <v>-</v>
      </c>
      <c r="DW766" s="24" t="str">
        <f>IF(DU766&gt;0,WORKDAY(DS766,10),"-")</f>
        <v>-</v>
      </c>
      <c r="DX766" s="5"/>
      <c r="DY766" s="5"/>
      <c r="DZ766" s="54"/>
      <c r="EA766" s="24" t="str">
        <f>IF(DY766&gt;0,WORKDAY(DV766,10),"-")</f>
        <v>-</v>
      </c>
      <c r="EB766" s="24" t="str">
        <f>IF(DY766&gt;0,WORKDAY(DW766,10),"-")</f>
        <v>-</v>
      </c>
      <c r="EC766" s="5"/>
      <c r="ED766" s="5"/>
      <c r="EE766" s="24" t="str">
        <f>IF(ED766&gt;0,WORKDAY(EA766,10),"-")</f>
        <v>-</v>
      </c>
      <c r="EF766" s="24" t="str">
        <f>IF(ED766&gt;0,WORKDAY(EB766,10),"-")</f>
        <v>-</v>
      </c>
      <c r="EG766" s="5"/>
      <c r="EH766" s="5"/>
      <c r="EI766" s="54"/>
      <c r="EJ766" s="24" t="str">
        <f>IF(EH766&gt;0,WORKDAY(EE766,10),"-")</f>
        <v>-</v>
      </c>
      <c r="EK766" s="24" t="str">
        <f>IF(EH766&gt;0,WORKDAY(EF766,10),"-")</f>
        <v>-</v>
      </c>
      <c r="EL766" s="5"/>
      <c r="EM766" s="5"/>
      <c r="EN766" s="24" t="str">
        <f>IF(EM766&gt;0,WORKDAY(EJ766,10),"-")</f>
        <v>-</v>
      </c>
      <c r="EO766" s="24" t="str">
        <f>IF(EM766&gt;0,WORKDAY(EK766,10),"-")</f>
        <v>-</v>
      </c>
      <c r="EP766" s="5"/>
      <c r="EQ766" s="5"/>
      <c r="ER766" s="54"/>
      <c r="ES766" s="54"/>
      <c r="ET766" s="54"/>
      <c r="EU766" s="54"/>
      <c r="EV766" s="54"/>
      <c r="EW766" s="24"/>
      <c r="EX766" s="24"/>
      <c r="EY766" s="167"/>
      <c r="EZ766" s="167"/>
      <c r="FA766" s="193"/>
      <c r="FB766" s="24">
        <v>44297</v>
      </c>
      <c r="FC766" s="24">
        <f ca="1">IF(BK766&gt;0,IF(DC766&gt;0,WORKDAY(DB766,20),IF(CT766&gt;0,WORKDAY(CS766,30),IF(CO766&gt;0,WORKDAY(CN766,40),FB766))),"-")</f>
        <v>44297</v>
      </c>
      <c r="FD766" s="24"/>
      <c r="FE766" s="5"/>
      <c r="FF766" s="24" t="str">
        <f>IF(FE766&gt;0,WORKDAY(FB766,10),"-")</f>
        <v>-</v>
      </c>
      <c r="FG766" s="24" t="str">
        <f>IF(FE766&gt;0,WORKDAY(FC766,10),"-")</f>
        <v>-</v>
      </c>
      <c r="FH766" s="5"/>
      <c r="FI766" s="5"/>
      <c r="FJ766" s="34"/>
      <c r="FK766" s="24"/>
      <c r="FL766" s="24">
        <f>FK766</f>
        <v>0</v>
      </c>
      <c r="FM766" s="5"/>
      <c r="FN766" s="5"/>
      <c r="FO766" s="24" t="str">
        <f>IF(FN766&gt;0,WORKDAY(FK766,10),"-")</f>
        <v>-</v>
      </c>
      <c r="FP766" s="24" t="str">
        <f>IF(FN766&gt;0,WORKDAY(FL766,10),"-")</f>
        <v>-</v>
      </c>
      <c r="FQ766" s="5"/>
      <c r="FR766" s="5"/>
      <c r="FS766" s="54"/>
      <c r="FT766" s="24"/>
      <c r="FU766" s="24">
        <f>FT766</f>
        <v>0</v>
      </c>
      <c r="FV766" s="5"/>
      <c r="FW766" s="5"/>
      <c r="FX766" s="24" t="str">
        <f>IF(FW766&gt;0,WORKDAY(FT766,10),"-")</f>
        <v>-</v>
      </c>
      <c r="FY766" s="24" t="str">
        <f>IF(FW766&gt;0,WORKDAY(FU766,10),"-")</f>
        <v>-</v>
      </c>
      <c r="FZ766" s="5"/>
      <c r="GA766" s="5"/>
      <c r="GB766" s="54"/>
      <c r="GC766" s="54"/>
      <c r="GD766" s="54"/>
      <c r="GE766" s="54"/>
      <c r="GF766" s="54"/>
      <c r="GG766" s="54"/>
      <c r="GH766" s="54"/>
      <c r="GI766" s="54"/>
      <c r="GJ766" s="54"/>
      <c r="GK766" s="54"/>
      <c r="GL766" s="54"/>
      <c r="GM766" s="54"/>
      <c r="GN766" s="54"/>
      <c r="GO766" s="54"/>
      <c r="GP766" s="54"/>
      <c r="GQ766" s="54"/>
      <c r="GR766" s="54"/>
      <c r="GS766" s="54"/>
      <c r="GT766" s="54"/>
      <c r="GU766" s="54"/>
      <c r="GV766" s="54"/>
      <c r="GW766" s="54"/>
      <c r="GX766" s="54"/>
      <c r="GY766" s="54"/>
      <c r="GZ766" s="193"/>
      <c r="HA766" s="54"/>
      <c r="HB766" s="54"/>
      <c r="HC766" s="54"/>
      <c r="HD766" s="34">
        <f t="shared" ca="1" si="943"/>
        <v>1</v>
      </c>
      <c r="HE766" s="25">
        <f t="shared" ca="1" si="944"/>
        <v>6.8389057750759875E-4</v>
      </c>
      <c r="HF766" s="25">
        <f t="shared" ca="1" si="945"/>
        <v>1.5197568389057751E-3</v>
      </c>
      <c r="HG766" s="25"/>
      <c r="HH766" s="25"/>
      <c r="HI766" s="25">
        <f t="shared" ca="1" si="946"/>
        <v>3.0821917808219177E-3</v>
      </c>
      <c r="HJ766" s="25">
        <f t="shared" ca="1" si="947"/>
        <v>6.8493150684931503E-3</v>
      </c>
      <c r="HK766" s="5"/>
      <c r="HL766" s="24">
        <f t="shared" ca="1" si="948"/>
        <v>44277</v>
      </c>
      <c r="HM766" s="107" t="s">
        <v>666</v>
      </c>
      <c r="HN766" s="85"/>
      <c r="HO766" s="204" t="str">
        <f t="shared" si="841"/>
        <v>ожидание A1</v>
      </c>
      <c r="HP766" s="204" t="str">
        <f t="shared" si="842"/>
        <v>не выгружено 00</v>
      </c>
      <c r="HQ766" s="182" t="str">
        <f t="shared" si="843"/>
        <v>выгружено A1</v>
      </c>
      <c r="HR766" s="182" t="str">
        <f t="shared" si="844"/>
        <v>ожидание A1</v>
      </c>
      <c r="HS766" s="182" t="b">
        <f t="shared" si="845"/>
        <v>0</v>
      </c>
      <c r="HT766" s="182" t="str">
        <f t="shared" si="846"/>
        <v>ожидание замечаний</v>
      </c>
      <c r="HU766" s="182" t="str">
        <f t="shared" si="847"/>
        <v>0055-P2-GA1-CPC-TRM-00677</v>
      </c>
      <c r="HV766" s="191">
        <f t="shared" si="848"/>
        <v>44277</v>
      </c>
      <c r="HW766" s="184" t="str">
        <f t="shared" si="849"/>
        <v>ожидание A1</v>
      </c>
      <c r="HX766" s="191" t="str">
        <f t="shared" si="850"/>
        <v>ожидание A1</v>
      </c>
      <c r="HY766" s="183"/>
      <c r="HZ766" s="182" t="str">
        <f t="shared" si="851"/>
        <v>выгружено</v>
      </c>
      <c r="IA766" s="182" t="str">
        <f t="shared" si="852"/>
        <v>A1</v>
      </c>
      <c r="IB766" s="182" t="str">
        <f t="shared" si="853"/>
        <v>ожидание замечаний к ревизии</v>
      </c>
      <c r="IC766" s="182" t="str">
        <f t="shared" si="854"/>
        <v>A1</v>
      </c>
      <c r="ID766" s="182" t="str">
        <f t="shared" si="855"/>
        <v>A1</v>
      </c>
      <c r="IE766" s="185" t="str">
        <f t="shared" si="856"/>
        <v>1</v>
      </c>
      <c r="IF766" s="135" t="s">
        <v>705</v>
      </c>
      <c r="IG766" s="181">
        <v>1</v>
      </c>
      <c r="IH766" s="85"/>
      <c r="II766" s="85"/>
      <c r="IJ766" s="85"/>
      <c r="IK766" s="85"/>
      <c r="IL766" s="85"/>
      <c r="IM766" s="85"/>
      <c r="IN766" s="85"/>
      <c r="IO766" s="85"/>
      <c r="IP766" s="85"/>
      <c r="IQ766" s="85"/>
      <c r="IR766" s="85"/>
      <c r="IS766" s="85"/>
      <c r="IT766" s="85"/>
      <c r="IU766" s="85"/>
      <c r="IV766" s="85"/>
      <c r="IW766" s="85"/>
      <c r="IX766" s="85"/>
      <c r="IY766" s="85"/>
      <c r="IZ766" s="85"/>
      <c r="JA766" s="85"/>
      <c r="JB766" s="85"/>
      <c r="JC766" s="85"/>
      <c r="JD766" s="85"/>
      <c r="JE766" s="85"/>
      <c r="JF766" s="85"/>
      <c r="JG766" s="85"/>
      <c r="JH766" s="85"/>
      <c r="JI766" s="85"/>
      <c r="JJ766" s="85"/>
      <c r="JK766" s="85"/>
      <c r="JL766" s="85"/>
      <c r="JM766" s="85"/>
      <c r="JN766" s="85"/>
      <c r="JO766" s="85"/>
      <c r="JP766" s="85"/>
      <c r="JQ766" s="85"/>
      <c r="JR766" s="85"/>
      <c r="JS766" s="85"/>
      <c r="JT766" s="85"/>
      <c r="JU766" s="85"/>
      <c r="JV766" s="85"/>
      <c r="JW766" s="85"/>
      <c r="JX766" s="85"/>
      <c r="JY766" s="85"/>
      <c r="JZ766" s="85"/>
      <c r="KA766" s="85"/>
      <c r="KB766" s="85"/>
      <c r="KC766" s="85"/>
    </row>
    <row r="767" spans="1:289" s="57" customFormat="1" ht="28.5" hidden="1" customHeight="1">
      <c r="A767" s="6"/>
      <c r="B767" s="19" t="s">
        <v>156</v>
      </c>
      <c r="C767" s="19" t="s">
        <v>157</v>
      </c>
      <c r="D767" s="5"/>
      <c r="E767" s="5"/>
      <c r="F767" s="5"/>
      <c r="G767" s="5"/>
      <c r="H767" s="5" t="s">
        <v>727</v>
      </c>
      <c r="I767" s="5" t="s">
        <v>736</v>
      </c>
      <c r="J767" s="5"/>
      <c r="K767" s="5"/>
      <c r="L767" s="5"/>
      <c r="M767" s="5"/>
      <c r="N767" s="5"/>
      <c r="O767" s="5"/>
      <c r="P767" s="5"/>
      <c r="Q767" s="5"/>
      <c r="R767" s="5" t="s">
        <v>205</v>
      </c>
      <c r="S767" s="5" t="s">
        <v>357</v>
      </c>
      <c r="T767" s="5" t="s">
        <v>726</v>
      </c>
      <c r="U767" s="5" t="s">
        <v>158</v>
      </c>
      <c r="V767" s="5"/>
      <c r="W767" s="19"/>
      <c r="X767" s="19"/>
      <c r="Y767" s="19"/>
      <c r="Z767" s="19"/>
      <c r="AA767" s="19"/>
      <c r="AB767" s="19"/>
      <c r="AC767" s="19"/>
      <c r="AD767" s="5"/>
      <c r="AE767" s="19">
        <v>4</v>
      </c>
      <c r="AF767" s="19">
        <v>0</v>
      </c>
      <c r="AG767" s="19" t="s">
        <v>165</v>
      </c>
      <c r="AH767" s="19" t="s">
        <v>156</v>
      </c>
      <c r="AI767" s="19" t="s">
        <v>192</v>
      </c>
      <c r="AJ767" s="5"/>
      <c r="AK767" s="5"/>
      <c r="AL767" s="5" t="s">
        <v>123</v>
      </c>
      <c r="AM767" s="5"/>
      <c r="AN767" s="5" t="s">
        <v>176</v>
      </c>
      <c r="AO767" s="5" t="str">
        <f>CONCATENATE("0055-",B767,"-",C767,"-","4",".",AE767,".",AF767,".",AG767,".",AH767,"-",AL767,".",AN767,"-",AI767)</f>
        <v>0055-CPC-GA1-4.4.0.00.CPC-ASK1.CX-0002</v>
      </c>
      <c r="AP767" s="5" t="str">
        <f>CONCATENATE("0055-",B767,"-",C767,"-","4",".",AE767,".",AF767,".",AG767,".",AH767,"-",AL767,"-",AN767,"-",AI767,"_",BD767,"_",U767)</f>
        <v>0055-CPC-GA1-4.4.0.00.CPC-ASK1-CX-0002_A1_ER</v>
      </c>
      <c r="AQ767" s="13" t="s">
        <v>71</v>
      </c>
      <c r="AR767" s="13" t="s">
        <v>72</v>
      </c>
      <c r="AS767" s="13"/>
      <c r="AT767" s="13"/>
      <c r="AU767" s="13"/>
      <c r="AV767" s="13"/>
      <c r="AW767" s="13" t="s">
        <v>455</v>
      </c>
      <c r="AX767" s="13" t="s">
        <v>436</v>
      </c>
      <c r="AY767" s="5"/>
      <c r="AZ767" s="5" t="s">
        <v>490</v>
      </c>
      <c r="BA767" s="5" t="s">
        <v>489</v>
      </c>
      <c r="BB767" s="5" t="str">
        <f>IF(FW767&gt;0,"02",IF(FN767&gt;0,"01",IF(FE767&gt;0,"00",IF(EM767&gt;0,"G1",IF(ED767&gt;0,"F1",IF(DU767&gt;0,"E1",IF(DL767&gt;0,"D1",IF(DC767&gt;0,"C1",IF(CT767&gt;0,"B1",IF(BM767&gt;0,"A1","-"))))))))))</f>
        <v>A1</v>
      </c>
      <c r="BC767" s="167" t="str">
        <f t="shared" si="991"/>
        <v>IFR</v>
      </c>
      <c r="BD767" s="5" t="str">
        <f t="shared" si="992"/>
        <v>A1</v>
      </c>
      <c r="BE767" s="5"/>
      <c r="BF767" s="5"/>
      <c r="BG767" s="12"/>
      <c r="BH767" s="5"/>
      <c r="BI767" s="5"/>
      <c r="BJ767" s="54">
        <f>FB767-(28+15)</f>
        <v>44254</v>
      </c>
      <c r="BK767" s="54">
        <f ca="1">IF(BM767&gt;0,BL767,IF(BJ767&lt;TODAY(),WORKDAY(TODAY(),10),BJ767))</f>
        <v>44277</v>
      </c>
      <c r="BL767" s="193">
        <v>44277</v>
      </c>
      <c r="BM767" s="167" t="s">
        <v>798</v>
      </c>
      <c r="BN767" s="167"/>
      <c r="BO767" s="167"/>
      <c r="BP767" s="167"/>
      <c r="BQ767" s="167"/>
      <c r="BR767" s="157"/>
      <c r="BS767" s="157"/>
      <c r="BT767" s="157"/>
      <c r="BU767" s="157"/>
      <c r="BV767" s="157"/>
      <c r="BW767" s="147"/>
      <c r="BX767" s="147"/>
      <c r="BY767" s="147"/>
      <c r="BZ767" s="147"/>
      <c r="CA767" s="147"/>
      <c r="CB767" s="125"/>
      <c r="CC767" s="125"/>
      <c r="CD767" s="125"/>
      <c r="CE767" s="125"/>
      <c r="CF767" s="125"/>
      <c r="CG767" s="125"/>
      <c r="CH767" s="125"/>
      <c r="CI767" s="125"/>
      <c r="CJ767" s="125"/>
      <c r="CK767" s="125"/>
      <c r="CL767" s="24">
        <f>WORKDAY(BJ767,20)</f>
        <v>44281</v>
      </c>
      <c r="CM767" s="24">
        <f ca="1">IF(BM767&gt;0,WORKDAY(BK767,10),"-")</f>
        <v>44291</v>
      </c>
      <c r="CN767" s="54"/>
      <c r="CO767" s="117"/>
      <c r="CP767" s="34">
        <v>1</v>
      </c>
      <c r="CQ767" s="24">
        <f>WORKDAY(CL767,10)</f>
        <v>44295</v>
      </c>
      <c r="CR767" s="24" t="str">
        <f>IF(CO767&gt;0,WORKDAY(CM767,10),"-")</f>
        <v>-</v>
      </c>
      <c r="CS767" s="54"/>
      <c r="CT767" s="5"/>
      <c r="CU767" s="24" t="str">
        <f>IF(CT767&gt;0,WORKDAY(CQ767,10),"-")</f>
        <v>-</v>
      </c>
      <c r="CV767" s="24" t="str">
        <f>IF(CT767&gt;0,WORKDAY(CR767,10),"-")</f>
        <v>-</v>
      </c>
      <c r="CW767" s="54"/>
      <c r="CX767" s="5"/>
      <c r="CY767" s="34"/>
      <c r="CZ767" s="24" t="str">
        <f>IF(CX767&gt;0,WORKDAY(CU767,10),"-")</f>
        <v>-</v>
      </c>
      <c r="DA767" s="24" t="str">
        <f>IF(CX767&gt;0,WORKDAY(CV767,10),"-")</f>
        <v>-</v>
      </c>
      <c r="DB767" s="24"/>
      <c r="DC767" s="5"/>
      <c r="DD767" s="24" t="str">
        <f>IF(DC767&gt;0,WORKDAY(CZ767,10),"-")</f>
        <v>-</v>
      </c>
      <c r="DE767" s="24" t="str">
        <f>IF(DC767&gt;0,WORKDAY(DA767,10),"-")</f>
        <v>-</v>
      </c>
      <c r="DF767" s="5"/>
      <c r="DG767" s="5"/>
      <c r="DH767" s="54"/>
      <c r="DI767" s="24" t="str">
        <f>IF(DG767&gt;0,WORKDAY(DD767,10),"-")</f>
        <v>-</v>
      </c>
      <c r="DJ767" s="24" t="str">
        <f>IF(DG767&gt;0,WORKDAY(DE767,10),"-")</f>
        <v>-</v>
      </c>
      <c r="DK767" s="5"/>
      <c r="DL767" s="5"/>
      <c r="DM767" s="24" t="str">
        <f>IF(DL767&gt;0,WORKDAY(DI767,10),"-")</f>
        <v>-</v>
      </c>
      <c r="DN767" s="24" t="str">
        <f>IF(DL767&gt;0,WORKDAY(DJ767,10),"-")</f>
        <v>-</v>
      </c>
      <c r="DO767" s="5"/>
      <c r="DP767" s="5"/>
      <c r="DQ767" s="54"/>
      <c r="DR767" s="24" t="str">
        <f>IF(DP767&gt;0,WORKDAY(DM767,10),"-")</f>
        <v>-</v>
      </c>
      <c r="DS767" s="24" t="str">
        <f>IF(DP767&gt;0,WORKDAY(DN767,10),"-")</f>
        <v>-</v>
      </c>
      <c r="DT767" s="5"/>
      <c r="DU767" s="5"/>
      <c r="DV767" s="24" t="str">
        <f>IF(DU767&gt;0,WORKDAY(DR767,10),"-")</f>
        <v>-</v>
      </c>
      <c r="DW767" s="24" t="str">
        <f>IF(DU767&gt;0,WORKDAY(DS767,10),"-")</f>
        <v>-</v>
      </c>
      <c r="DX767" s="5"/>
      <c r="DY767" s="5"/>
      <c r="DZ767" s="54"/>
      <c r="EA767" s="24" t="str">
        <f>IF(DY767&gt;0,WORKDAY(DV767,10),"-")</f>
        <v>-</v>
      </c>
      <c r="EB767" s="24" t="str">
        <f>IF(DY767&gt;0,WORKDAY(DW767,10),"-")</f>
        <v>-</v>
      </c>
      <c r="EC767" s="5"/>
      <c r="ED767" s="5"/>
      <c r="EE767" s="24" t="str">
        <f>IF(ED767&gt;0,WORKDAY(EA767,10),"-")</f>
        <v>-</v>
      </c>
      <c r="EF767" s="24" t="str">
        <f>IF(ED767&gt;0,WORKDAY(EB767,10),"-")</f>
        <v>-</v>
      </c>
      <c r="EG767" s="5"/>
      <c r="EH767" s="5"/>
      <c r="EI767" s="54"/>
      <c r="EJ767" s="24" t="str">
        <f>IF(EH767&gt;0,WORKDAY(EE767,10),"-")</f>
        <v>-</v>
      </c>
      <c r="EK767" s="24" t="str">
        <f>IF(EH767&gt;0,WORKDAY(EF767,10),"-")</f>
        <v>-</v>
      </c>
      <c r="EL767" s="5"/>
      <c r="EM767" s="5"/>
      <c r="EN767" s="24" t="str">
        <f>IF(EM767&gt;0,WORKDAY(EJ767,10),"-")</f>
        <v>-</v>
      </c>
      <c r="EO767" s="24" t="str">
        <f>IF(EM767&gt;0,WORKDAY(EK767,10),"-")</f>
        <v>-</v>
      </c>
      <c r="EP767" s="5"/>
      <c r="EQ767" s="5"/>
      <c r="ER767" s="54"/>
      <c r="ES767" s="54"/>
      <c r="ET767" s="54"/>
      <c r="EU767" s="54"/>
      <c r="EV767" s="54"/>
      <c r="EW767" s="24"/>
      <c r="EX767" s="24"/>
      <c r="EY767" s="167"/>
      <c r="EZ767" s="167"/>
      <c r="FA767" s="193"/>
      <c r="FB767" s="24">
        <v>44297</v>
      </c>
      <c r="FC767" s="24">
        <f ca="1">IF(BK767&gt;0,IF(DC767&gt;0,WORKDAY(DB767,20),IF(CT767&gt;0,WORKDAY(CS767,30),IF(CO767&gt;0,WORKDAY(CN767,40),FB767))),"-")</f>
        <v>44297</v>
      </c>
      <c r="FD767" s="5"/>
      <c r="FE767" s="5"/>
      <c r="FF767" s="24" t="str">
        <f>IF(FE767&gt;0,WORKDAY(FB767,10),"-")</f>
        <v>-</v>
      </c>
      <c r="FG767" s="24" t="str">
        <f>IF(FE767&gt;0,WORKDAY(FC767,10),"-")</f>
        <v>-</v>
      </c>
      <c r="FH767" s="5"/>
      <c r="FI767" s="5"/>
      <c r="FJ767" s="34"/>
      <c r="FK767" s="24"/>
      <c r="FL767" s="24">
        <f>FK767</f>
        <v>0</v>
      </c>
      <c r="FM767" s="5"/>
      <c r="FN767" s="5"/>
      <c r="FO767" s="24" t="str">
        <f>IF(FN767&gt;0,WORKDAY(FK767,10),"-")</f>
        <v>-</v>
      </c>
      <c r="FP767" s="24" t="str">
        <f>IF(FN767&gt;0,WORKDAY(FL767,10),"-")</f>
        <v>-</v>
      </c>
      <c r="FQ767" s="5"/>
      <c r="FR767" s="5"/>
      <c r="FS767" s="54"/>
      <c r="FT767" s="24"/>
      <c r="FU767" s="24">
        <f>FT767</f>
        <v>0</v>
      </c>
      <c r="FV767" s="5"/>
      <c r="FW767" s="5"/>
      <c r="FX767" s="24" t="str">
        <f>IF(FW767&gt;0,WORKDAY(FT767,10),"-")</f>
        <v>-</v>
      </c>
      <c r="FY767" s="24" t="str">
        <f>IF(FW767&gt;0,WORKDAY(FU767,10),"-")</f>
        <v>-</v>
      </c>
      <c r="FZ767" s="5"/>
      <c r="GA767" s="5"/>
      <c r="GB767" s="54"/>
      <c r="GC767" s="54"/>
      <c r="GD767" s="54"/>
      <c r="GE767" s="54"/>
      <c r="GF767" s="54"/>
      <c r="GG767" s="54"/>
      <c r="GH767" s="54"/>
      <c r="GI767" s="54"/>
      <c r="GJ767" s="54"/>
      <c r="GK767" s="54"/>
      <c r="GL767" s="54"/>
      <c r="GM767" s="54"/>
      <c r="GN767" s="54"/>
      <c r="GO767" s="54"/>
      <c r="GP767" s="54"/>
      <c r="GQ767" s="54"/>
      <c r="GR767" s="54"/>
      <c r="GS767" s="54"/>
      <c r="GT767" s="54"/>
      <c r="GU767" s="54"/>
      <c r="GV767" s="54"/>
      <c r="GW767" s="54"/>
      <c r="GX767" s="54"/>
      <c r="GY767" s="54"/>
      <c r="GZ767" s="193"/>
      <c r="HA767" s="54"/>
      <c r="HB767" s="54"/>
      <c r="HC767" s="54"/>
      <c r="HD767" s="34">
        <f t="shared" ca="1" si="943"/>
        <v>1</v>
      </c>
      <c r="HE767" s="25">
        <f t="shared" ca="1" si="944"/>
        <v>6.8389057750759875E-4</v>
      </c>
      <c r="HF767" s="25">
        <f t="shared" ca="1" si="945"/>
        <v>1.5197568389057751E-3</v>
      </c>
      <c r="HG767" s="25"/>
      <c r="HH767" s="25"/>
      <c r="HI767" s="25">
        <f t="shared" ca="1" si="946"/>
        <v>3.0821917808219177E-3</v>
      </c>
      <c r="HJ767" s="25">
        <f t="shared" ca="1" si="947"/>
        <v>6.8493150684931503E-3</v>
      </c>
      <c r="HK767" s="5"/>
      <c r="HL767" s="24">
        <f t="shared" ca="1" si="948"/>
        <v>44277</v>
      </c>
      <c r="HM767" s="107" t="s">
        <v>666</v>
      </c>
      <c r="HN767" s="85"/>
      <c r="HO767" s="204" t="str">
        <f t="shared" si="841"/>
        <v>ожидание A1</v>
      </c>
      <c r="HP767" s="204" t="str">
        <f t="shared" si="842"/>
        <v>не выгружено 00</v>
      </c>
      <c r="HQ767" s="182" t="str">
        <f t="shared" si="843"/>
        <v>выгружено A1</v>
      </c>
      <c r="HR767" s="182" t="str">
        <f t="shared" si="844"/>
        <v>ожидание A1</v>
      </c>
      <c r="HS767" s="182" t="b">
        <f t="shared" si="845"/>
        <v>0</v>
      </c>
      <c r="HT767" s="182" t="str">
        <f t="shared" si="846"/>
        <v>ожидание замечаний</v>
      </c>
      <c r="HU767" s="182" t="str">
        <f t="shared" si="847"/>
        <v>0055-P2-GA1-CPC-TRM-00676</v>
      </c>
      <c r="HV767" s="191">
        <f t="shared" si="848"/>
        <v>44277</v>
      </c>
      <c r="HW767" s="184" t="str">
        <f t="shared" si="849"/>
        <v>ожидание A1</v>
      </c>
      <c r="HX767" s="191" t="str">
        <f t="shared" si="850"/>
        <v>ожидание A1</v>
      </c>
      <c r="HY767" s="183"/>
      <c r="HZ767" s="182" t="str">
        <f t="shared" si="851"/>
        <v>выгружено</v>
      </c>
      <c r="IA767" s="182" t="str">
        <f t="shared" si="852"/>
        <v>A1</v>
      </c>
      <c r="IB767" s="182" t="str">
        <f t="shared" si="853"/>
        <v>ожидание замечаний к ревизии</v>
      </c>
      <c r="IC767" s="182" t="str">
        <f t="shared" si="854"/>
        <v>A1</v>
      </c>
      <c r="ID767" s="182" t="str">
        <f t="shared" si="855"/>
        <v>A1</v>
      </c>
      <c r="IE767" s="185" t="str">
        <f t="shared" si="856"/>
        <v>1</v>
      </c>
      <c r="IF767" s="135" t="s">
        <v>705</v>
      </c>
      <c r="IG767" s="181">
        <v>1</v>
      </c>
      <c r="IH767" s="85"/>
      <c r="II767" s="85"/>
      <c r="IJ767" s="85"/>
      <c r="IK767" s="85"/>
      <c r="IL767" s="85"/>
      <c r="IM767" s="85"/>
      <c r="IN767" s="85"/>
      <c r="IO767" s="85"/>
      <c r="IP767" s="85"/>
      <c r="IQ767" s="85"/>
      <c r="IR767" s="85"/>
      <c r="IS767" s="85"/>
      <c r="IT767" s="85"/>
      <c r="IU767" s="85"/>
      <c r="IV767" s="85"/>
      <c r="IW767" s="85"/>
      <c r="IX767" s="85"/>
      <c r="IY767" s="85"/>
      <c r="IZ767" s="85"/>
      <c r="JA767" s="85"/>
      <c r="JB767" s="85"/>
      <c r="JC767" s="85"/>
      <c r="JD767" s="85"/>
      <c r="JE767" s="85"/>
      <c r="JF767" s="85"/>
      <c r="JG767" s="85"/>
      <c r="JH767" s="85"/>
      <c r="JI767" s="85"/>
      <c r="JJ767" s="85"/>
      <c r="JK767" s="85"/>
      <c r="JL767" s="85"/>
      <c r="JM767" s="85"/>
      <c r="JN767" s="85"/>
      <c r="JO767" s="85"/>
      <c r="JP767" s="85"/>
      <c r="JQ767" s="85"/>
      <c r="JR767" s="85"/>
      <c r="JS767" s="85"/>
      <c r="JT767" s="85"/>
      <c r="JU767" s="85"/>
      <c r="JV767" s="85"/>
      <c r="JW767" s="85"/>
      <c r="JX767" s="85"/>
      <c r="JY767" s="85"/>
      <c r="JZ767" s="85"/>
      <c r="KA767" s="85"/>
      <c r="KB767" s="85"/>
      <c r="KC767" s="85"/>
    </row>
    <row r="768" spans="1:289" s="57" customFormat="1" ht="42.75" hidden="1" customHeight="1">
      <c r="A768" s="6"/>
      <c r="B768" s="19" t="s">
        <v>156</v>
      </c>
      <c r="C768" s="19" t="s">
        <v>157</v>
      </c>
      <c r="D768" s="5"/>
      <c r="E768" s="5"/>
      <c r="F768" s="5"/>
      <c r="G768" s="5"/>
      <c r="H768" s="5" t="s">
        <v>727</v>
      </c>
      <c r="I768" s="5" t="s">
        <v>736</v>
      </c>
      <c r="J768" s="5"/>
      <c r="K768" s="5"/>
      <c r="L768" s="5"/>
      <c r="M768" s="5"/>
      <c r="N768" s="5"/>
      <c r="O768" s="5"/>
      <c r="P768" s="5"/>
      <c r="Q768" s="5"/>
      <c r="R768" s="5" t="s">
        <v>205</v>
      </c>
      <c r="S768" s="5" t="s">
        <v>357</v>
      </c>
      <c r="T768" s="5" t="s">
        <v>726</v>
      </c>
      <c r="U768" s="5" t="s">
        <v>158</v>
      </c>
      <c r="V768" s="5"/>
      <c r="W768" s="19"/>
      <c r="X768" s="19"/>
      <c r="Y768" s="19"/>
      <c r="Z768" s="19"/>
      <c r="AA768" s="19"/>
      <c r="AB768" s="19"/>
      <c r="AC768" s="19"/>
      <c r="AD768" s="5"/>
      <c r="AE768" s="19">
        <v>4</v>
      </c>
      <c r="AF768" s="19">
        <v>0</v>
      </c>
      <c r="AG768" s="19" t="s">
        <v>165</v>
      </c>
      <c r="AH768" s="19" t="s">
        <v>156</v>
      </c>
      <c r="AI768" s="19" t="s">
        <v>188</v>
      </c>
      <c r="AJ768" s="5"/>
      <c r="AK768" s="5"/>
      <c r="AL768" s="5" t="s">
        <v>123</v>
      </c>
      <c r="AM768" s="5"/>
      <c r="AN768" s="5" t="s">
        <v>636</v>
      </c>
      <c r="AO768" s="5" t="str">
        <f>CONCATENATE("0055-",B768,"-",C768,"-","4",".",AE768,".",AF768,".",AG768,".",AH768,"-",AL768,".",AN768,"-",AI768)</f>
        <v>0055-CPC-GA1-4.4.0.00.CPC-ASK1.PM-0001</v>
      </c>
      <c r="AP768" s="5" t="str">
        <f>CONCATENATE("0055-",B768,"-",C768,"-","4",".",AE768,".",AF768,".",AG768,".",AH768,"-",AL768,"-",AN768,"-",AI768,"_",BD768,"_",U768)</f>
        <v>0055-CPC-GA1-4.4.0.00.CPC-ASK1-PM-0001_A1_ER</v>
      </c>
      <c r="AQ768" s="13" t="s">
        <v>643</v>
      </c>
      <c r="AR768" s="13" t="s">
        <v>644</v>
      </c>
      <c r="AS768" s="13"/>
      <c r="AT768" s="13"/>
      <c r="AU768" s="13"/>
      <c r="AV768" s="13"/>
      <c r="AW768" s="13" t="s">
        <v>643</v>
      </c>
      <c r="AX768" s="13" t="s">
        <v>644</v>
      </c>
      <c r="AY768" s="5"/>
      <c r="AZ768" s="5" t="s">
        <v>490</v>
      </c>
      <c r="BA768" s="5" t="s">
        <v>489</v>
      </c>
      <c r="BB768" s="5" t="str">
        <f>IF(FW768&gt;0,"02",IF(FN768&gt;0,"01",IF(FE768&gt;0,"00",IF(EM768&gt;0,"G1",IF(ED768&gt;0,"F1",IF(DU768&gt;0,"E1",IF(DL768&gt;0,"D1",IF(DC768&gt;0,"C1",IF(CT768&gt;0,"B1",IF(BM768&gt;0,"A1","-"))))))))))</f>
        <v>A1</v>
      </c>
      <c r="BC768" s="167" t="str">
        <f t="shared" si="991"/>
        <v>IFR</v>
      </c>
      <c r="BD768" s="5" t="str">
        <f t="shared" si="992"/>
        <v>A1</v>
      </c>
      <c r="BE768" s="5"/>
      <c r="BF768" s="5"/>
      <c r="BG768" s="12"/>
      <c r="BH768" s="5"/>
      <c r="BI768" s="5"/>
      <c r="BJ768" s="54">
        <f>FB768-(28+15)</f>
        <v>44254</v>
      </c>
      <c r="BK768" s="54">
        <f ca="1">IF(BM768&gt;0,BL768,IF(BJ768&lt;TODAY(),WORKDAY(TODAY(),10),BJ768))</f>
        <v>44277</v>
      </c>
      <c r="BL768" s="193">
        <v>44277</v>
      </c>
      <c r="BM768" s="167" t="s">
        <v>798</v>
      </c>
      <c r="BN768" s="167"/>
      <c r="BO768" s="167"/>
      <c r="BP768" s="167"/>
      <c r="BQ768" s="167"/>
      <c r="BR768" s="157"/>
      <c r="BS768" s="157"/>
      <c r="BT768" s="157"/>
      <c r="BU768" s="157"/>
      <c r="BV768" s="157"/>
      <c r="BW768" s="147"/>
      <c r="BX768" s="147"/>
      <c r="BY768" s="147"/>
      <c r="BZ768" s="147"/>
      <c r="CA768" s="147"/>
      <c r="CB768" s="125"/>
      <c r="CC768" s="125"/>
      <c r="CD768" s="125"/>
      <c r="CE768" s="125"/>
      <c r="CF768" s="125"/>
      <c r="CG768" s="125"/>
      <c r="CH768" s="125"/>
      <c r="CI768" s="125"/>
      <c r="CJ768" s="125"/>
      <c r="CK768" s="125"/>
      <c r="CL768" s="24">
        <f>WORKDAY(BJ768,20)</f>
        <v>44281</v>
      </c>
      <c r="CM768" s="24">
        <f ca="1">IF(BM768&gt;0,WORKDAY(BK768,10),"-")</f>
        <v>44291</v>
      </c>
      <c r="CN768" s="54"/>
      <c r="CO768" s="117"/>
      <c r="CP768" s="34">
        <v>1</v>
      </c>
      <c r="CQ768" s="24">
        <f>WORKDAY(CL768,10)</f>
        <v>44295</v>
      </c>
      <c r="CR768" s="24" t="str">
        <f>IF(CO768&gt;0,WORKDAY(CM768,10),"-")</f>
        <v>-</v>
      </c>
      <c r="CS768" s="54"/>
      <c r="CT768" s="5"/>
      <c r="CU768" s="24" t="str">
        <f>IF(CT768&gt;0,WORKDAY(CQ768,10),"-")</f>
        <v>-</v>
      </c>
      <c r="CV768" s="24" t="str">
        <f>IF(CT768&gt;0,WORKDAY(CR768,10),"-")</f>
        <v>-</v>
      </c>
      <c r="CW768" s="54"/>
      <c r="CX768" s="5"/>
      <c r="CY768" s="34"/>
      <c r="CZ768" s="24" t="str">
        <f>IF(CX768&gt;0,WORKDAY(CU768,10),"-")</f>
        <v>-</v>
      </c>
      <c r="DA768" s="24" t="str">
        <f>IF(CX768&gt;0,WORKDAY(CV768,10),"-")</f>
        <v>-</v>
      </c>
      <c r="DB768" s="24"/>
      <c r="DC768" s="5"/>
      <c r="DD768" s="24" t="str">
        <f>IF(DC768&gt;0,WORKDAY(CZ768,10),"-")</f>
        <v>-</v>
      </c>
      <c r="DE768" s="24" t="str">
        <f>IF(DC768&gt;0,WORKDAY(DA768,10),"-")</f>
        <v>-</v>
      </c>
      <c r="DF768" s="5"/>
      <c r="DG768" s="5"/>
      <c r="DH768" s="54"/>
      <c r="DI768" s="24" t="str">
        <f>IF(DG768&gt;0,WORKDAY(DD768,10),"-")</f>
        <v>-</v>
      </c>
      <c r="DJ768" s="24" t="str">
        <f>IF(DG768&gt;0,WORKDAY(DE768,10),"-")</f>
        <v>-</v>
      </c>
      <c r="DK768" s="24"/>
      <c r="DL768" s="5"/>
      <c r="DM768" s="24" t="str">
        <f>IF(DL768&gt;0,WORKDAY(DI768,10),"-")</f>
        <v>-</v>
      </c>
      <c r="DN768" s="24" t="str">
        <f>IF(DL768&gt;0,WORKDAY(DJ768,10),"-")</f>
        <v>-</v>
      </c>
      <c r="DO768" s="5"/>
      <c r="DP768" s="5"/>
      <c r="DQ768" s="54"/>
      <c r="DR768" s="24" t="str">
        <f>IF(DP768&gt;0,WORKDAY(DM768,10),"-")</f>
        <v>-</v>
      </c>
      <c r="DS768" s="24" t="str">
        <f>IF(DP768&gt;0,WORKDAY(DN768,10),"-")</f>
        <v>-</v>
      </c>
      <c r="DT768" s="24"/>
      <c r="DU768" s="5"/>
      <c r="DV768" s="24" t="str">
        <f>IF(DU768&gt;0,WORKDAY(DR768,10),"-")</f>
        <v>-</v>
      </c>
      <c r="DW768" s="24" t="str">
        <f>IF(DU768&gt;0,WORKDAY(DS768,10),"-")</f>
        <v>-</v>
      </c>
      <c r="DX768" s="5"/>
      <c r="DY768" s="5"/>
      <c r="DZ768" s="54"/>
      <c r="EA768" s="24" t="str">
        <f>IF(DY768&gt;0,WORKDAY(DV768,10),"-")</f>
        <v>-</v>
      </c>
      <c r="EB768" s="24" t="str">
        <f>IF(DY768&gt;0,WORKDAY(DW768,10),"-")</f>
        <v>-</v>
      </c>
      <c r="EC768" s="24"/>
      <c r="ED768" s="5"/>
      <c r="EE768" s="24" t="str">
        <f>IF(ED768&gt;0,WORKDAY(EA768,10),"-")</f>
        <v>-</v>
      </c>
      <c r="EF768" s="24" t="str">
        <f>IF(ED768&gt;0,WORKDAY(EB768,10),"-")</f>
        <v>-</v>
      </c>
      <c r="EG768" s="5"/>
      <c r="EH768" s="5"/>
      <c r="EI768" s="54"/>
      <c r="EJ768" s="24" t="str">
        <f>IF(EH768&gt;0,WORKDAY(EE768,10),"-")</f>
        <v>-</v>
      </c>
      <c r="EK768" s="24" t="str">
        <f>IF(EH768&gt;0,WORKDAY(EF768,10),"-")</f>
        <v>-</v>
      </c>
      <c r="EL768" s="24"/>
      <c r="EM768" s="5"/>
      <c r="EN768" s="24" t="str">
        <f>IF(EM768&gt;0,WORKDAY(EJ768,10),"-")</f>
        <v>-</v>
      </c>
      <c r="EO768" s="24" t="str">
        <f>IF(EM768&gt;0,WORKDAY(EK768,10),"-")</f>
        <v>-</v>
      </c>
      <c r="EP768" s="5"/>
      <c r="EQ768" s="5"/>
      <c r="ER768" s="54"/>
      <c r="ES768" s="54"/>
      <c r="ET768" s="54"/>
      <c r="EU768" s="54"/>
      <c r="EV768" s="54"/>
      <c r="EW768" s="24"/>
      <c r="EX768" s="24"/>
      <c r="EY768" s="167"/>
      <c r="EZ768" s="167"/>
      <c r="FA768" s="193"/>
      <c r="FB768" s="24">
        <v>44297</v>
      </c>
      <c r="FC768" s="24">
        <f ca="1">IF(BK768&gt;0,IF(DC768&gt;0,WORKDAY(DB768,20),IF(CT768&gt;0,WORKDAY(CS768,30),IF(CO768&gt;0,WORKDAY(CN768,40),FB768))),"-")</f>
        <v>44297</v>
      </c>
      <c r="FD768" s="24"/>
      <c r="FE768" s="5"/>
      <c r="FF768" s="24" t="str">
        <f>IF(FE768&gt;0,WORKDAY(FB768,10),"-")</f>
        <v>-</v>
      </c>
      <c r="FG768" s="24" t="str">
        <f>IF(FE768&gt;0,WORKDAY(FC768,10),"-")</f>
        <v>-</v>
      </c>
      <c r="FH768" s="5"/>
      <c r="FI768" s="5"/>
      <c r="FJ768" s="34"/>
      <c r="FK768" s="24"/>
      <c r="FL768" s="24">
        <f>FK768</f>
        <v>0</v>
      </c>
      <c r="FM768" s="5"/>
      <c r="FN768" s="5"/>
      <c r="FO768" s="24" t="str">
        <f>IF(FN768&gt;0,WORKDAY(FK768,10),"-")</f>
        <v>-</v>
      </c>
      <c r="FP768" s="24" t="str">
        <f>IF(FN768&gt;0,WORKDAY(FL768,10),"-")</f>
        <v>-</v>
      </c>
      <c r="FQ768" s="5"/>
      <c r="FR768" s="5"/>
      <c r="FS768" s="54"/>
      <c r="FT768" s="24"/>
      <c r="FU768" s="24">
        <f>FT768</f>
        <v>0</v>
      </c>
      <c r="FV768" s="5"/>
      <c r="FW768" s="5"/>
      <c r="FX768" s="24" t="str">
        <f>IF(FW768&gt;0,WORKDAY(FT768,10),"-")</f>
        <v>-</v>
      </c>
      <c r="FY768" s="24" t="str">
        <f>IF(FW768&gt;0,WORKDAY(FU768,10),"-")</f>
        <v>-</v>
      </c>
      <c r="FZ768" s="5"/>
      <c r="GA768" s="5"/>
      <c r="GB768" s="54"/>
      <c r="GC768" s="54"/>
      <c r="GD768" s="54"/>
      <c r="GE768" s="54"/>
      <c r="GF768" s="54"/>
      <c r="GG768" s="54"/>
      <c r="GH768" s="54"/>
      <c r="GI768" s="54"/>
      <c r="GJ768" s="54"/>
      <c r="GK768" s="54"/>
      <c r="GL768" s="54"/>
      <c r="GM768" s="54"/>
      <c r="GN768" s="54"/>
      <c r="GO768" s="54"/>
      <c r="GP768" s="54"/>
      <c r="GQ768" s="54"/>
      <c r="GR768" s="54"/>
      <c r="GS768" s="54"/>
      <c r="GT768" s="54"/>
      <c r="GU768" s="54"/>
      <c r="GV768" s="54"/>
      <c r="GW768" s="54"/>
      <c r="GX768" s="54"/>
      <c r="GY768" s="54"/>
      <c r="GZ768" s="193"/>
      <c r="HA768" s="54"/>
      <c r="HB768" s="54"/>
      <c r="HC768" s="54"/>
      <c r="HD768" s="34">
        <f t="shared" ca="1" si="943"/>
        <v>1</v>
      </c>
      <c r="HE768" s="25">
        <f t="shared" ca="1" si="944"/>
        <v>6.8389057750759875E-4</v>
      </c>
      <c r="HF768" s="25">
        <f t="shared" ca="1" si="945"/>
        <v>1.5197568389057751E-3</v>
      </c>
      <c r="HG768" s="25"/>
      <c r="HH768" s="25"/>
      <c r="HI768" s="25">
        <f t="shared" ca="1" si="946"/>
        <v>3.0821917808219177E-3</v>
      </c>
      <c r="HJ768" s="25">
        <f t="shared" ca="1" si="947"/>
        <v>6.8493150684931503E-3</v>
      </c>
      <c r="HK768" s="5"/>
      <c r="HL768" s="24">
        <f t="shared" ca="1" si="948"/>
        <v>44277</v>
      </c>
      <c r="HM768" s="107" t="s">
        <v>666</v>
      </c>
      <c r="HN768" s="85"/>
      <c r="HO768" s="204" t="str">
        <f t="shared" si="841"/>
        <v>ожидание A1</v>
      </c>
      <c r="HP768" s="204" t="str">
        <f t="shared" si="842"/>
        <v>не выгружено 00</v>
      </c>
      <c r="HQ768" s="182" t="str">
        <f t="shared" si="843"/>
        <v>выгружено A1</v>
      </c>
      <c r="HR768" s="182" t="str">
        <f t="shared" si="844"/>
        <v>ожидание A1</v>
      </c>
      <c r="HS768" s="182" t="b">
        <f t="shared" si="845"/>
        <v>0</v>
      </c>
      <c r="HT768" s="182" t="str">
        <f t="shared" si="846"/>
        <v>ожидание замечаний</v>
      </c>
      <c r="HU768" s="182" t="str">
        <f t="shared" si="847"/>
        <v>0055-P2-GA1-CPC-TRM-00676</v>
      </c>
      <c r="HV768" s="191">
        <f t="shared" si="848"/>
        <v>44277</v>
      </c>
      <c r="HW768" s="184" t="str">
        <f t="shared" si="849"/>
        <v>ожидание A1</v>
      </c>
      <c r="HX768" s="191" t="str">
        <f t="shared" si="850"/>
        <v>ожидание A1</v>
      </c>
      <c r="HY768" s="183"/>
      <c r="HZ768" s="182" t="str">
        <f t="shared" si="851"/>
        <v>выгружено</v>
      </c>
      <c r="IA768" s="182" t="str">
        <f t="shared" si="852"/>
        <v>A1</v>
      </c>
      <c r="IB768" s="182" t="str">
        <f t="shared" si="853"/>
        <v>ожидание замечаний к ревизии</v>
      </c>
      <c r="IC768" s="182" t="str">
        <f t="shared" si="854"/>
        <v>A1</v>
      </c>
      <c r="ID768" s="182" t="str">
        <f t="shared" si="855"/>
        <v>A1</v>
      </c>
      <c r="IE768" s="185" t="str">
        <f t="shared" si="856"/>
        <v>1</v>
      </c>
      <c r="IF768" s="135" t="s">
        <v>705</v>
      </c>
      <c r="IG768" s="181">
        <v>1</v>
      </c>
      <c r="IH768" s="85"/>
      <c r="II768" s="85"/>
      <c r="IJ768" s="85"/>
      <c r="IK768" s="85"/>
      <c r="IL768" s="85"/>
      <c r="IM768" s="85"/>
      <c r="IN768" s="85"/>
      <c r="IO768" s="85"/>
      <c r="IP768" s="85"/>
      <c r="IQ768" s="85"/>
      <c r="IR768" s="85"/>
      <c r="IS768" s="85"/>
      <c r="IT768" s="85"/>
      <c r="IU768" s="85"/>
      <c r="IV768" s="85"/>
      <c r="IW768" s="85"/>
      <c r="IX768" s="85"/>
      <c r="IY768" s="85"/>
      <c r="IZ768" s="85"/>
      <c r="JA768" s="85"/>
      <c r="JB768" s="85"/>
      <c r="JC768" s="85"/>
      <c r="JD768" s="85"/>
      <c r="JE768" s="85"/>
      <c r="JF768" s="85"/>
      <c r="JG768" s="85"/>
      <c r="JH768" s="85"/>
      <c r="JI768" s="85"/>
      <c r="JJ768" s="85"/>
      <c r="JK768" s="85"/>
      <c r="JL768" s="85"/>
      <c r="JM768" s="85"/>
      <c r="JN768" s="85"/>
      <c r="JO768" s="85"/>
      <c r="JP768" s="85"/>
      <c r="JQ768" s="85"/>
      <c r="JR768" s="85"/>
      <c r="JS768" s="85"/>
      <c r="JT768" s="85"/>
      <c r="JU768" s="85"/>
      <c r="JV768" s="85"/>
      <c r="JW768" s="85"/>
      <c r="JX768" s="85"/>
      <c r="JY768" s="85"/>
      <c r="JZ768" s="85"/>
      <c r="KA768" s="85"/>
      <c r="KB768" s="85"/>
      <c r="KC768" s="85"/>
    </row>
    <row r="769" spans="1:289" s="101" customFormat="1" ht="15" hidden="1" customHeight="1">
      <c r="A769" s="96"/>
      <c r="B769" s="97"/>
      <c r="C769" s="97"/>
      <c r="D769" s="98"/>
      <c r="E769" s="98"/>
      <c r="F769" s="98"/>
      <c r="G769" s="98"/>
      <c r="H769" s="98"/>
      <c r="I769" s="98"/>
      <c r="J769" s="98"/>
      <c r="K769" s="98"/>
      <c r="L769" s="98"/>
      <c r="M769" s="98"/>
      <c r="N769" s="98"/>
      <c r="O769" s="98"/>
      <c r="P769" s="98"/>
      <c r="Q769" s="98"/>
      <c r="R769" s="98"/>
      <c r="S769" s="98"/>
      <c r="T769" s="98"/>
      <c r="U769" s="98"/>
      <c r="V769" s="98"/>
      <c r="W769" s="97"/>
      <c r="X769" s="97"/>
      <c r="Y769" s="97"/>
      <c r="Z769" s="97"/>
      <c r="AA769" s="97"/>
      <c r="AB769" s="97"/>
      <c r="AC769" s="97"/>
      <c r="AD769" s="98"/>
      <c r="AE769" s="97"/>
      <c r="AF769" s="97"/>
      <c r="AG769" s="97"/>
      <c r="AH769" s="97"/>
      <c r="AI769" s="97"/>
      <c r="AJ769" s="98"/>
      <c r="AK769" s="98"/>
      <c r="AL769" s="98"/>
      <c r="AM769" s="98"/>
      <c r="AN769" s="98"/>
      <c r="AO769" s="98"/>
      <c r="AP769" s="98"/>
      <c r="AQ769" s="98"/>
      <c r="AR769" s="98"/>
      <c r="AS769" s="98"/>
      <c r="AT769" s="98"/>
      <c r="AU769" s="98"/>
      <c r="AV769" s="98"/>
      <c r="AW769" s="98"/>
      <c r="AX769" s="98"/>
      <c r="AY769" s="98"/>
      <c r="AZ769" s="98"/>
      <c r="BA769" s="98"/>
      <c r="BB769" s="98"/>
      <c r="BC769" s="98"/>
      <c r="BD769" s="98"/>
      <c r="BE769" s="98"/>
      <c r="BF769" s="98"/>
      <c r="BG769" s="98"/>
      <c r="BH769" s="98"/>
      <c r="BI769" s="98"/>
      <c r="BJ769" s="98"/>
      <c r="BK769" s="98"/>
      <c r="BL769" s="98"/>
      <c r="BM769" s="98"/>
      <c r="BN769" s="98"/>
      <c r="BO769" s="98"/>
      <c r="BP769" s="98"/>
      <c r="BQ769" s="98"/>
      <c r="BR769" s="98"/>
      <c r="BS769" s="98"/>
      <c r="BT769" s="98"/>
      <c r="BU769" s="98"/>
      <c r="BV769" s="98"/>
      <c r="BW769" s="98"/>
      <c r="BX769" s="98"/>
      <c r="BY769" s="98"/>
      <c r="BZ769" s="98"/>
      <c r="CA769" s="98"/>
      <c r="CB769" s="98"/>
      <c r="CC769" s="98"/>
      <c r="CD769" s="98"/>
      <c r="CE769" s="98"/>
      <c r="CF769" s="98"/>
      <c r="CG769" s="98"/>
      <c r="CH769" s="98"/>
      <c r="CI769" s="98"/>
      <c r="CJ769" s="98"/>
      <c r="CK769" s="98"/>
      <c r="CL769" s="98"/>
      <c r="CM769" s="98"/>
      <c r="CN769" s="98"/>
      <c r="CO769" s="120"/>
      <c r="CP769" s="99"/>
      <c r="CQ769" s="98"/>
      <c r="CR769" s="98"/>
      <c r="CS769" s="98"/>
      <c r="CT769" s="98"/>
      <c r="CU769" s="98"/>
      <c r="CV769" s="98"/>
      <c r="CW769" s="98"/>
      <c r="CX769" s="98"/>
      <c r="CY769" s="93"/>
      <c r="CZ769" s="98"/>
      <c r="DA769" s="98"/>
      <c r="DB769" s="98"/>
      <c r="DC769" s="98"/>
      <c r="DD769" s="98"/>
      <c r="DE769" s="98"/>
      <c r="DF769" s="98"/>
      <c r="DG769" s="98"/>
      <c r="DH769" s="100"/>
      <c r="DI769" s="98"/>
      <c r="DJ769" s="98"/>
      <c r="DK769" s="98"/>
      <c r="DL769" s="98"/>
      <c r="DM769" s="98"/>
      <c r="DN769" s="98"/>
      <c r="DO769" s="98"/>
      <c r="DP769" s="98"/>
      <c r="DQ769" s="100"/>
      <c r="DR769" s="98"/>
      <c r="DS769" s="98"/>
      <c r="DT769" s="98"/>
      <c r="DU769" s="98"/>
      <c r="DV769" s="98"/>
      <c r="DW769" s="98"/>
      <c r="DX769" s="98"/>
      <c r="DY769" s="98"/>
      <c r="DZ769" s="100"/>
      <c r="EA769" s="98"/>
      <c r="EB769" s="98"/>
      <c r="EC769" s="98"/>
      <c r="ED769" s="98"/>
      <c r="EE769" s="98"/>
      <c r="EF769" s="98"/>
      <c r="EG769" s="98"/>
      <c r="EH769" s="98"/>
      <c r="EI769" s="100"/>
      <c r="EJ769" s="98"/>
      <c r="EK769" s="98"/>
      <c r="EL769" s="98"/>
      <c r="EM769" s="98"/>
      <c r="EN769" s="98"/>
      <c r="EO769" s="98"/>
      <c r="EP769" s="98"/>
      <c r="EQ769" s="98"/>
      <c r="ER769" s="100"/>
      <c r="ES769" s="100"/>
      <c r="ET769" s="100"/>
      <c r="EU769" s="100"/>
      <c r="EV769" s="100"/>
      <c r="EW769" s="98"/>
      <c r="EX769" s="98"/>
      <c r="EY769" s="98"/>
      <c r="EZ769" s="98"/>
      <c r="FA769" s="100"/>
      <c r="FB769" s="98"/>
      <c r="FC769" s="98"/>
      <c r="FD769" s="98"/>
      <c r="FE769" s="98"/>
      <c r="FF769" s="98"/>
      <c r="FG769" s="98"/>
      <c r="FH769" s="98"/>
      <c r="FI769" s="98"/>
      <c r="FJ769" s="93"/>
      <c r="FK769" s="98"/>
      <c r="FL769" s="98"/>
      <c r="FM769" s="98"/>
      <c r="FN769" s="98"/>
      <c r="FO769" s="98"/>
      <c r="FP769" s="98"/>
      <c r="FQ769" s="98"/>
      <c r="FR769" s="98"/>
      <c r="FS769" s="100"/>
      <c r="FT769" s="98"/>
      <c r="FU769" s="98"/>
      <c r="FV769" s="98"/>
      <c r="FW769" s="98"/>
      <c r="FX769" s="98"/>
      <c r="FY769" s="98"/>
      <c r="FZ769" s="98"/>
      <c r="GA769" s="98"/>
      <c r="GB769" s="100"/>
      <c r="GC769" s="100"/>
      <c r="GD769" s="100"/>
      <c r="GE769" s="100"/>
      <c r="GF769" s="100"/>
      <c r="GG769" s="100"/>
      <c r="GH769" s="100"/>
      <c r="GI769" s="100"/>
      <c r="GJ769" s="100"/>
      <c r="GK769" s="100"/>
      <c r="GL769" s="100"/>
      <c r="GM769" s="100"/>
      <c r="GN769" s="100"/>
      <c r="GO769" s="100"/>
      <c r="GP769" s="100"/>
      <c r="GQ769" s="100"/>
      <c r="GR769" s="100"/>
      <c r="GS769" s="100"/>
      <c r="GT769" s="100"/>
      <c r="GU769" s="100"/>
      <c r="GV769" s="100"/>
      <c r="GW769" s="100"/>
      <c r="GX769" s="100"/>
      <c r="GY769" s="100"/>
      <c r="GZ769" s="100"/>
      <c r="HA769" s="100"/>
      <c r="HB769" s="100"/>
      <c r="HC769" s="100"/>
      <c r="HD769" s="93">
        <f t="shared" si="943"/>
        <v>0</v>
      </c>
      <c r="HE769" s="94">
        <f t="shared" si="944"/>
        <v>0</v>
      </c>
      <c r="HF769" s="94">
        <f t="shared" si="945"/>
        <v>0</v>
      </c>
      <c r="HG769" s="94"/>
      <c r="HH769" s="98"/>
      <c r="HI769" s="94">
        <f t="shared" si="946"/>
        <v>0</v>
      </c>
      <c r="HJ769" s="94">
        <f t="shared" si="947"/>
        <v>0</v>
      </c>
      <c r="HK769" s="98"/>
      <c r="HL769" s="92" t="str">
        <f t="shared" si="948"/>
        <v>-</v>
      </c>
      <c r="HM769" s="108"/>
      <c r="HN769" s="95"/>
      <c r="HO769" s="204" t="str">
        <f t="shared" si="841"/>
        <v>---/---</v>
      </c>
      <c r="HP769" s="204" t="str">
        <f t="shared" si="842"/>
        <v>---/---</v>
      </c>
      <c r="HQ769" s="182" t="str">
        <f t="shared" si="843"/>
        <v>---/---</v>
      </c>
      <c r="HR769" s="182" t="str">
        <f t="shared" si="844"/>
        <v>---/---</v>
      </c>
      <c r="HS769" s="182" t="b">
        <f t="shared" si="845"/>
        <v>0</v>
      </c>
      <c r="HT769" s="182" t="str">
        <f t="shared" si="846"/>
        <v>---/---</v>
      </c>
      <c r="HU769" s="182" t="str">
        <f t="shared" si="847"/>
        <v>---/---</v>
      </c>
      <c r="HV769" s="191" t="str">
        <f t="shared" si="848"/>
        <v>---/---</v>
      </c>
      <c r="HW769" s="184" t="str">
        <f t="shared" si="849"/>
        <v>---/---</v>
      </c>
      <c r="HX769" s="191" t="str">
        <f t="shared" si="850"/>
        <v>---/---</v>
      </c>
      <c r="HY769" s="183"/>
      <c r="HZ769" s="182" t="str">
        <f t="shared" si="851"/>
        <v>---/---</v>
      </c>
      <c r="IA769" s="182" t="str">
        <f t="shared" si="852"/>
        <v>---/---</v>
      </c>
      <c r="IB769" s="182" t="str">
        <f t="shared" si="853"/>
        <v>---/---</v>
      </c>
      <c r="IC769" s="182" t="str">
        <f t="shared" si="854"/>
        <v>---/---</v>
      </c>
      <c r="ID769" s="182" t="str">
        <f t="shared" si="855"/>
        <v>---/---</v>
      </c>
      <c r="IE769" s="185" t="str">
        <f t="shared" si="856"/>
        <v>---/---</v>
      </c>
      <c r="IF769" s="135" t="s">
        <v>717</v>
      </c>
      <c r="IG769" s="181">
        <v>1</v>
      </c>
      <c r="IH769" s="95"/>
      <c r="II769" s="95"/>
      <c r="IJ769" s="95"/>
      <c r="IK769" s="95"/>
      <c r="IL769" s="95"/>
      <c r="IM769" s="95"/>
      <c r="IN769" s="95"/>
      <c r="IO769" s="95"/>
      <c r="IP769" s="95"/>
      <c r="IQ769" s="95"/>
      <c r="IR769" s="95"/>
      <c r="IS769" s="95"/>
      <c r="IT769" s="95"/>
      <c r="IU769" s="95"/>
      <c r="IV769" s="95"/>
      <c r="IW769" s="95"/>
      <c r="IX769" s="95"/>
      <c r="IY769" s="95"/>
      <c r="IZ769" s="95"/>
      <c r="JA769" s="95"/>
      <c r="JB769" s="95"/>
      <c r="JC769" s="95"/>
      <c r="JD769" s="95"/>
      <c r="JE769" s="95"/>
      <c r="JF769" s="95"/>
      <c r="JG769" s="95"/>
      <c r="JH769" s="95"/>
      <c r="JI769" s="95"/>
      <c r="JJ769" s="95"/>
      <c r="JK769" s="95"/>
      <c r="JL769" s="95"/>
      <c r="JM769" s="95"/>
      <c r="JN769" s="95"/>
      <c r="JO769" s="95"/>
      <c r="JP769" s="95"/>
      <c r="JQ769" s="95"/>
      <c r="JR769" s="95"/>
      <c r="JS769" s="95"/>
      <c r="JT769" s="95"/>
      <c r="JU769" s="95"/>
      <c r="JV769" s="95"/>
      <c r="JW769" s="95"/>
      <c r="JX769" s="95"/>
      <c r="JY769" s="95"/>
      <c r="JZ769" s="95"/>
      <c r="KA769" s="95"/>
      <c r="KB769" s="95"/>
      <c r="KC769" s="95"/>
    </row>
    <row r="770" spans="1:289" s="57" customFormat="1" ht="36.6" hidden="1" customHeight="1">
      <c r="A770" s="17"/>
      <c r="B770" s="20"/>
      <c r="C770" s="20"/>
      <c r="D770" s="18"/>
      <c r="E770" s="18"/>
      <c r="F770" s="18"/>
      <c r="G770" s="18"/>
      <c r="H770" s="18"/>
      <c r="I770" s="18"/>
      <c r="J770" s="18"/>
      <c r="K770" s="18"/>
      <c r="L770" s="18"/>
      <c r="M770" s="18"/>
      <c r="N770" s="18"/>
      <c r="O770" s="18"/>
      <c r="P770" s="18"/>
      <c r="Q770" s="18"/>
      <c r="R770" s="18"/>
      <c r="S770" s="18"/>
      <c r="T770" s="18"/>
      <c r="U770" s="18"/>
      <c r="V770" s="18"/>
      <c r="W770" s="20"/>
      <c r="X770" s="20"/>
      <c r="Y770" s="20"/>
      <c r="Z770" s="20"/>
      <c r="AA770" s="20"/>
      <c r="AB770" s="20"/>
      <c r="AC770" s="20"/>
      <c r="AD770" s="18"/>
      <c r="AE770" s="20"/>
      <c r="AF770" s="20"/>
      <c r="AG770" s="20"/>
      <c r="AH770" s="20"/>
      <c r="AI770" s="20"/>
      <c r="AJ770" s="18"/>
      <c r="AK770" s="18"/>
      <c r="AL770" s="18"/>
      <c r="AM770" s="18"/>
      <c r="AN770" s="18"/>
      <c r="AO770" s="18"/>
      <c r="AP770" s="18"/>
      <c r="AQ770" s="39" t="s">
        <v>55</v>
      </c>
      <c r="AR770" s="39" t="s">
        <v>56</v>
      </c>
      <c r="AS770" s="39"/>
      <c r="AT770" s="39"/>
      <c r="AU770" s="39"/>
      <c r="AV770" s="39"/>
      <c r="AW770" s="39" t="s">
        <v>55</v>
      </c>
      <c r="AX770" s="39" t="s">
        <v>56</v>
      </c>
      <c r="AY770" s="18"/>
      <c r="AZ770" s="18"/>
      <c r="BA770" s="18"/>
      <c r="BB770" s="18"/>
      <c r="BC770" s="18"/>
      <c r="BD770" s="18"/>
      <c r="BE770" s="18"/>
      <c r="BF770" s="18"/>
      <c r="BG770" s="18"/>
      <c r="BH770" s="18"/>
      <c r="BI770" s="18"/>
      <c r="BJ770" s="18"/>
      <c r="BK770" s="18"/>
      <c r="BL770" s="18"/>
      <c r="BM770" s="18"/>
      <c r="BN770" s="171"/>
      <c r="BO770" s="171"/>
      <c r="BP770" s="171"/>
      <c r="BQ770" s="171"/>
      <c r="BR770" s="161"/>
      <c r="BS770" s="161"/>
      <c r="BT770" s="161"/>
      <c r="BU770" s="161"/>
      <c r="BV770" s="161"/>
      <c r="BW770" s="151"/>
      <c r="BX770" s="151"/>
      <c r="BY770" s="151"/>
      <c r="BZ770" s="151"/>
      <c r="CA770" s="151"/>
      <c r="CB770" s="129"/>
      <c r="CC770" s="129"/>
      <c r="CD770" s="129"/>
      <c r="CE770" s="129"/>
      <c r="CF770" s="129"/>
      <c r="CG770" s="129"/>
      <c r="CH770" s="129"/>
      <c r="CI770" s="129"/>
      <c r="CJ770" s="129"/>
      <c r="CK770" s="129"/>
      <c r="CL770" s="18"/>
      <c r="CM770" s="18"/>
      <c r="CN770" s="18"/>
      <c r="CO770" s="118"/>
      <c r="CP770" s="48"/>
      <c r="CQ770" s="18"/>
      <c r="CR770" s="18"/>
      <c r="CS770" s="18"/>
      <c r="CT770" s="18"/>
      <c r="CU770" s="18"/>
      <c r="CV770" s="18"/>
      <c r="CW770" s="18"/>
      <c r="CX770" s="18"/>
      <c r="CY770" s="34"/>
      <c r="CZ770" s="18"/>
      <c r="DA770" s="18"/>
      <c r="DB770" s="18"/>
      <c r="DC770" s="18"/>
      <c r="DD770" s="18"/>
      <c r="DE770" s="18"/>
      <c r="DF770" s="18"/>
      <c r="DG770" s="18"/>
      <c r="DH770" s="45"/>
      <c r="DI770" s="18"/>
      <c r="DJ770" s="18"/>
      <c r="DK770" s="18"/>
      <c r="DL770" s="18"/>
      <c r="DM770" s="18"/>
      <c r="DN770" s="18"/>
      <c r="DO770" s="18"/>
      <c r="DP770" s="18"/>
      <c r="DQ770" s="45"/>
      <c r="DR770" s="18"/>
      <c r="DS770" s="18"/>
      <c r="DT770" s="18"/>
      <c r="DU770" s="18"/>
      <c r="DV770" s="18"/>
      <c r="DW770" s="18"/>
      <c r="DX770" s="18"/>
      <c r="DY770" s="18"/>
      <c r="DZ770" s="45"/>
      <c r="EA770" s="18"/>
      <c r="EB770" s="18"/>
      <c r="EC770" s="18"/>
      <c r="ED770" s="18"/>
      <c r="EE770" s="18"/>
      <c r="EF770" s="18"/>
      <c r="EG770" s="18"/>
      <c r="EH770" s="18"/>
      <c r="EI770" s="45"/>
      <c r="EJ770" s="18"/>
      <c r="EK770" s="18"/>
      <c r="EL770" s="18"/>
      <c r="EM770" s="18"/>
      <c r="EN770" s="18"/>
      <c r="EO770" s="18"/>
      <c r="EP770" s="18"/>
      <c r="EQ770" s="18"/>
      <c r="ER770" s="45"/>
      <c r="ES770" s="110"/>
      <c r="ET770" s="110"/>
      <c r="EU770" s="110"/>
      <c r="EV770" s="110"/>
      <c r="EW770" s="192"/>
      <c r="EX770" s="192"/>
      <c r="EY770" s="192"/>
      <c r="EZ770" s="192"/>
      <c r="FA770" s="199"/>
      <c r="FB770" s="40" t="s">
        <v>351</v>
      </c>
      <c r="FC770" s="40" t="str">
        <f t="shared" ref="FC770:FC774" si="993">IF(BK770&gt;0,IF(DC770&gt;0,WORKDAY(DB770,20),IF(CT770&gt;0,WORKDAY(CS770,30),IF(CO770&gt;0,WORKDAY(CN770,40),FB770))),"-")</f>
        <v>-</v>
      </c>
      <c r="FD770" s="18"/>
      <c r="FE770" s="18"/>
      <c r="FF770" s="18"/>
      <c r="FG770" s="18"/>
      <c r="FH770" s="18"/>
      <c r="FI770" s="18"/>
      <c r="FJ770" s="34"/>
      <c r="FK770" s="40"/>
      <c r="FL770" s="40" t="e">
        <f>IF(#REF!&gt;0,IF(DL770&gt;0,WORKDAY(DK770,20),IF(DC770&gt;0,WORKDAY(DB770,30),IF(CX770&gt;0,WORKDAY(CW770,40),FK770))),"-")</f>
        <v>#REF!</v>
      </c>
      <c r="FM770" s="18"/>
      <c r="FN770" s="18"/>
      <c r="FO770" s="18"/>
      <c r="FP770" s="18"/>
      <c r="FQ770" s="18"/>
      <c r="FR770" s="18"/>
      <c r="FS770" s="45"/>
      <c r="FT770" s="40"/>
      <c r="FU770" s="40" t="e">
        <f>IF(#REF!&gt;0,IF(DU770&gt;0,WORKDAY(DT770,20),IF(DL770&gt;0,WORKDAY(DK770,30),IF(DG770&gt;0,WORKDAY(DF770,40),FT770))),"-")</f>
        <v>#REF!</v>
      </c>
      <c r="FV770" s="18"/>
      <c r="FW770" s="18"/>
      <c r="FX770" s="18"/>
      <c r="FY770" s="18"/>
      <c r="FZ770" s="18"/>
      <c r="GA770" s="18"/>
      <c r="GB770" s="45"/>
      <c r="GC770" s="110"/>
      <c r="GD770" s="110"/>
      <c r="GE770" s="110"/>
      <c r="GF770" s="110"/>
      <c r="GG770" s="110"/>
      <c r="GH770" s="110"/>
      <c r="GI770" s="110"/>
      <c r="GJ770" s="110"/>
      <c r="GK770" s="110"/>
      <c r="GL770" s="110"/>
      <c r="GM770" s="110"/>
      <c r="GN770" s="110"/>
      <c r="GO770" s="110"/>
      <c r="GP770" s="110"/>
      <c r="GQ770" s="110"/>
      <c r="GR770" s="110"/>
      <c r="GS770" s="110"/>
      <c r="GT770" s="110"/>
      <c r="GU770" s="110"/>
      <c r="GV770" s="110"/>
      <c r="GW770" s="110"/>
      <c r="GX770" s="110"/>
      <c r="GY770" s="45"/>
      <c r="GZ770" s="199"/>
      <c r="HA770" s="110"/>
      <c r="HB770" s="110"/>
      <c r="HC770" s="110"/>
      <c r="HD770" s="34">
        <f t="shared" si="943"/>
        <v>0</v>
      </c>
      <c r="HE770" s="25">
        <f t="shared" si="944"/>
        <v>0</v>
      </c>
      <c r="HF770" s="41">
        <f t="shared" si="945"/>
        <v>0</v>
      </c>
      <c r="HG770" s="41"/>
      <c r="HH770" s="41"/>
      <c r="HI770" s="25">
        <f t="shared" si="946"/>
        <v>0</v>
      </c>
      <c r="HJ770" s="25">
        <f t="shared" si="947"/>
        <v>0</v>
      </c>
      <c r="HK770" s="18"/>
      <c r="HL770" s="40" t="str">
        <f t="shared" si="948"/>
        <v>-</v>
      </c>
      <c r="HM770" s="107"/>
      <c r="HN770" s="85"/>
      <c r="HO770" s="204" t="str">
        <f t="shared" si="841"/>
        <v>---/---</v>
      </c>
      <c r="HP770" s="204" t="str">
        <f t="shared" si="842"/>
        <v>---/---</v>
      </c>
      <c r="HQ770" s="182" t="str">
        <f t="shared" si="843"/>
        <v>---/---</v>
      </c>
      <c r="HR770" s="182" t="str">
        <f t="shared" si="844"/>
        <v>---/---</v>
      </c>
      <c r="HS770" s="182" t="b">
        <f t="shared" si="845"/>
        <v>0</v>
      </c>
      <c r="HT770" s="182" t="str">
        <f t="shared" si="846"/>
        <v>---/---</v>
      </c>
      <c r="HU770" s="182" t="str">
        <f t="shared" si="847"/>
        <v>---/---</v>
      </c>
      <c r="HV770" s="191" t="str">
        <f t="shared" si="848"/>
        <v>---/---</v>
      </c>
      <c r="HW770" s="184" t="str">
        <f t="shared" si="849"/>
        <v>---/---</v>
      </c>
      <c r="HX770" s="191" t="str">
        <f t="shared" si="850"/>
        <v>---/---</v>
      </c>
      <c r="HY770" s="183"/>
      <c r="HZ770" s="182" t="str">
        <f t="shared" si="851"/>
        <v>---/---</v>
      </c>
      <c r="IA770" s="182" t="str">
        <f t="shared" si="852"/>
        <v>---/---</v>
      </c>
      <c r="IB770" s="182" t="str">
        <f t="shared" si="853"/>
        <v>---/---</v>
      </c>
      <c r="IC770" s="182" t="str">
        <f t="shared" si="854"/>
        <v>---/---</v>
      </c>
      <c r="ID770" s="182" t="str">
        <f t="shared" si="855"/>
        <v>---/---</v>
      </c>
      <c r="IE770" s="185" t="str">
        <f t="shared" si="856"/>
        <v>---/---</v>
      </c>
      <c r="IF770" s="135" t="s">
        <v>717</v>
      </c>
      <c r="IG770" s="181">
        <v>1</v>
      </c>
      <c r="IH770" s="85"/>
      <c r="II770" s="85"/>
      <c r="IJ770" s="85"/>
      <c r="IK770" s="85"/>
      <c r="IL770" s="85"/>
      <c r="IM770" s="85"/>
      <c r="IN770" s="85"/>
      <c r="IO770" s="85"/>
      <c r="IP770" s="85"/>
      <c r="IQ770" s="85"/>
      <c r="IR770" s="85"/>
      <c r="IS770" s="85"/>
      <c r="IT770" s="85"/>
      <c r="IU770" s="85"/>
      <c r="IV770" s="85"/>
      <c r="IW770" s="85"/>
      <c r="IX770" s="85"/>
      <c r="IY770" s="85"/>
      <c r="IZ770" s="85"/>
      <c r="JA770" s="85"/>
      <c r="JB770" s="85"/>
      <c r="JC770" s="85"/>
      <c r="JD770" s="85"/>
      <c r="JE770" s="85"/>
      <c r="JF770" s="85"/>
      <c r="JG770" s="85"/>
      <c r="JH770" s="85"/>
      <c r="JI770" s="85"/>
      <c r="JJ770" s="85"/>
      <c r="JK770" s="85"/>
      <c r="JL770" s="85"/>
      <c r="JM770" s="85"/>
      <c r="JN770" s="85"/>
      <c r="JO770" s="85"/>
      <c r="JP770" s="85"/>
      <c r="JQ770" s="85"/>
      <c r="JR770" s="85"/>
      <c r="JS770" s="85"/>
      <c r="JT770" s="85"/>
      <c r="JU770" s="85"/>
      <c r="JV770" s="85"/>
      <c r="JW770" s="85"/>
      <c r="JX770" s="85"/>
      <c r="JY770" s="85"/>
      <c r="JZ770" s="85"/>
      <c r="KA770" s="85"/>
      <c r="KB770" s="85"/>
      <c r="KC770" s="85"/>
    </row>
    <row r="771" spans="1:289" s="57" customFormat="1" ht="25.9" hidden="1" customHeight="1">
      <c r="A771" s="6"/>
      <c r="B771" s="19" t="s">
        <v>156</v>
      </c>
      <c r="C771" s="19" t="s">
        <v>157</v>
      </c>
      <c r="D771" s="5"/>
      <c r="E771" s="5"/>
      <c r="F771" s="5"/>
      <c r="G771" s="5"/>
      <c r="H771" s="5" t="s">
        <v>727</v>
      </c>
      <c r="I771" s="5" t="s">
        <v>736</v>
      </c>
      <c r="J771" s="5"/>
      <c r="K771" s="5"/>
      <c r="L771" s="5"/>
      <c r="M771" s="5"/>
      <c r="N771" s="5"/>
      <c r="O771" s="5"/>
      <c r="P771" s="5"/>
      <c r="Q771" s="5"/>
      <c r="R771" s="5" t="s">
        <v>205</v>
      </c>
      <c r="S771" s="5" t="s">
        <v>357</v>
      </c>
      <c r="T771" s="5" t="s">
        <v>726</v>
      </c>
      <c r="U771" s="5" t="s">
        <v>158</v>
      </c>
      <c r="V771" s="5"/>
      <c r="W771" s="19"/>
      <c r="X771" s="19"/>
      <c r="Y771" s="19"/>
      <c r="Z771" s="19"/>
      <c r="AA771" s="19"/>
      <c r="AB771" s="19"/>
      <c r="AC771" s="19"/>
      <c r="AD771" s="5"/>
      <c r="AE771" s="19">
        <v>4</v>
      </c>
      <c r="AF771" s="19">
        <v>0</v>
      </c>
      <c r="AG771" s="19" t="s">
        <v>165</v>
      </c>
      <c r="AH771" s="19" t="s">
        <v>156</v>
      </c>
      <c r="AI771" s="19" t="s">
        <v>192</v>
      </c>
      <c r="AJ771" s="5"/>
      <c r="AK771" s="5"/>
      <c r="AL771" s="5" t="s">
        <v>123</v>
      </c>
      <c r="AM771" s="5"/>
      <c r="AN771" s="5" t="s">
        <v>636</v>
      </c>
      <c r="AO771" s="5" t="str">
        <f t="shared" ref="AO771:AO774" si="994">CONCATENATE("0055-",B771,"-",C771,"-","4",".",AE771,".",AF771,".",AG771,".",AH771,"-",AL771,".",AN771,"-",AI771)</f>
        <v>0055-CPC-GA1-4.4.0.00.CPC-ASK1.PM-0002</v>
      </c>
      <c r="AP771" s="5" t="str">
        <f t="shared" ref="AP771:AP774" si="995">CONCATENATE("0055-",B771,"-",C771,"-","4",".",AE771,".",AF771,".",AG771,".",AH771,"-",AL771,"-",AN771,"-",AI771,"_",BD771,"_",U771)</f>
        <v>0055-CPC-GA1-4.4.0.00.CPC-ASK1-PM-0002_A1_ER</v>
      </c>
      <c r="AQ771" s="13" t="s">
        <v>657</v>
      </c>
      <c r="AR771" s="13" t="s">
        <v>658</v>
      </c>
      <c r="AS771" s="13"/>
      <c r="AT771" s="13"/>
      <c r="AU771" s="13"/>
      <c r="AV771" s="13"/>
      <c r="AW771" s="13" t="s">
        <v>657</v>
      </c>
      <c r="AX771" s="13" t="s">
        <v>658</v>
      </c>
      <c r="AY771" s="5"/>
      <c r="AZ771" s="5" t="s">
        <v>490</v>
      </c>
      <c r="BA771" s="5" t="s">
        <v>489</v>
      </c>
      <c r="BB771" s="5" t="str">
        <f t="shared" ref="BB771:BB774" si="996">IF(FW771&gt;0,"02",IF(FN771&gt;0,"01",IF(FE771&gt;0,"00",IF(EM771&gt;0,"G1",IF(ED771&gt;0,"F1",IF(DU771&gt;0,"E1",IF(DL771&gt;0,"D1",IF(DC771&gt;0,"C1",IF(CT771&gt;0,"B1",IF(BM771&gt;0,"A1","-"))))))))))</f>
        <v>A1</v>
      </c>
      <c r="BC771" s="167" t="str">
        <f t="shared" ref="BC771" si="997">IF(OR(BB771="A1",BB771="B1",BB771="C1",BB771="D1",BB771="E1",BB771="F1",BB771="G1",BB771="H1"),"IFR",IF(OR(BB771="00",BB771="01",BB771="02",BB771="03",BB771="04",BB771="05"),"IFU","-"))</f>
        <v>IFR</v>
      </c>
      <c r="BD771" s="5" t="str">
        <f t="shared" ref="BD771" si="998">BB771</f>
        <v>A1</v>
      </c>
      <c r="BE771" s="5"/>
      <c r="BF771" s="5"/>
      <c r="BG771" s="12"/>
      <c r="BH771" s="5"/>
      <c r="BI771" s="5"/>
      <c r="BJ771" s="54">
        <f t="shared" ref="BJ771:BJ774" si="999">FB771-(28+15)</f>
        <v>44256</v>
      </c>
      <c r="BK771" s="54">
        <f t="shared" ref="BK771:BK774" ca="1" si="1000">IF(BM771&gt;0,BL771,IF(BJ771&lt;TODAY(),WORKDAY(TODAY(),10),BJ771))</f>
        <v>44277</v>
      </c>
      <c r="BL771" s="193">
        <v>44277</v>
      </c>
      <c r="BM771" s="167" t="s">
        <v>798</v>
      </c>
      <c r="BN771" s="167"/>
      <c r="BO771" s="167"/>
      <c r="BP771" s="167"/>
      <c r="BQ771" s="167"/>
      <c r="BR771" s="157"/>
      <c r="BS771" s="157"/>
      <c r="BT771" s="157"/>
      <c r="BU771" s="157"/>
      <c r="BV771" s="157"/>
      <c r="BW771" s="147"/>
      <c r="BX771" s="147"/>
      <c r="BY771" s="147"/>
      <c r="BZ771" s="147"/>
      <c r="CA771" s="147"/>
      <c r="CB771" s="125"/>
      <c r="CC771" s="125"/>
      <c r="CD771" s="125"/>
      <c r="CE771" s="125"/>
      <c r="CF771" s="125"/>
      <c r="CG771" s="125"/>
      <c r="CH771" s="125"/>
      <c r="CI771" s="125"/>
      <c r="CJ771" s="125"/>
      <c r="CK771" s="125"/>
      <c r="CL771" s="24">
        <f t="shared" ref="CL771:CL774" si="1001">WORKDAY(BJ771,20)</f>
        <v>44284</v>
      </c>
      <c r="CM771" s="24">
        <f t="shared" ref="CM771:CM774" ca="1" si="1002">IF(BM771&gt;0,WORKDAY(BK771,10),"-")</f>
        <v>44291</v>
      </c>
      <c r="CN771" s="54"/>
      <c r="CO771" s="117"/>
      <c r="CP771" s="175">
        <v>1</v>
      </c>
      <c r="CQ771" s="24">
        <f t="shared" ref="CQ771:CQ774" si="1003">WORKDAY(CL771,10)</f>
        <v>44298</v>
      </c>
      <c r="CR771" s="24" t="str">
        <f t="shared" ref="CR771:CR774" si="1004">IF(CO771&gt;0,WORKDAY(CM771,10),"-")</f>
        <v>-</v>
      </c>
      <c r="CS771" s="54"/>
      <c r="CT771" s="5"/>
      <c r="CU771" s="24" t="str">
        <f t="shared" ref="CU771:CU774" si="1005">IF(CT771&gt;0,WORKDAY(CQ771,10),"-")</f>
        <v>-</v>
      </c>
      <c r="CV771" s="24" t="str">
        <f t="shared" ref="CV771:CV774" si="1006">IF(CT771&gt;0,WORKDAY(CR771,10),"-")</f>
        <v>-</v>
      </c>
      <c r="CW771" s="54"/>
      <c r="CX771" s="5"/>
      <c r="CY771" s="34"/>
      <c r="CZ771" s="24" t="str">
        <f t="shared" ref="CZ771:CZ774" si="1007">IF(CX771&gt;0,WORKDAY(CU771,10),"-")</f>
        <v>-</v>
      </c>
      <c r="DA771" s="24" t="str">
        <f t="shared" ref="DA771:DA774" si="1008">IF(CX771&gt;0,WORKDAY(CV771,10),"-")</f>
        <v>-</v>
      </c>
      <c r="DB771" s="24"/>
      <c r="DC771" s="5"/>
      <c r="DD771" s="24" t="str">
        <f t="shared" ref="DD771:DD774" si="1009">IF(DC771&gt;0,WORKDAY(CZ771,10),"-")</f>
        <v>-</v>
      </c>
      <c r="DE771" s="24" t="str">
        <f t="shared" ref="DE771:DE774" si="1010">IF(DC771&gt;0,WORKDAY(DA771,10),"-")</f>
        <v>-</v>
      </c>
      <c r="DF771" s="5"/>
      <c r="DG771" s="5"/>
      <c r="DH771" s="54"/>
      <c r="DI771" s="24" t="str">
        <f t="shared" ref="DI771:DI774" si="1011">IF(DG771&gt;0,WORKDAY(DD771,10),"-")</f>
        <v>-</v>
      </c>
      <c r="DJ771" s="24" t="str">
        <f t="shared" ref="DJ771:DJ774" si="1012">IF(DG771&gt;0,WORKDAY(DE771,10),"-")</f>
        <v>-</v>
      </c>
      <c r="DK771" s="24"/>
      <c r="DL771" s="5"/>
      <c r="DM771" s="24" t="str">
        <f t="shared" ref="DM771:DM774" si="1013">IF(DL771&gt;0,WORKDAY(DI771,10),"-")</f>
        <v>-</v>
      </c>
      <c r="DN771" s="24" t="str">
        <f t="shared" ref="DN771:DN774" si="1014">IF(DL771&gt;0,WORKDAY(DJ771,10),"-")</f>
        <v>-</v>
      </c>
      <c r="DO771" s="5"/>
      <c r="DP771" s="5"/>
      <c r="DQ771" s="54"/>
      <c r="DR771" s="24" t="str">
        <f t="shared" ref="DR771:DR774" si="1015">IF(DP771&gt;0,WORKDAY(DM771,10),"-")</f>
        <v>-</v>
      </c>
      <c r="DS771" s="24" t="str">
        <f t="shared" ref="DS771:DS774" si="1016">IF(DP771&gt;0,WORKDAY(DN771,10),"-")</f>
        <v>-</v>
      </c>
      <c r="DT771" s="24"/>
      <c r="DU771" s="5"/>
      <c r="DV771" s="24" t="str">
        <f t="shared" ref="DV771:DV774" si="1017">IF(DU771&gt;0,WORKDAY(DR771,10),"-")</f>
        <v>-</v>
      </c>
      <c r="DW771" s="24" t="str">
        <f t="shared" ref="DW771:DW774" si="1018">IF(DU771&gt;0,WORKDAY(DS771,10),"-")</f>
        <v>-</v>
      </c>
      <c r="DX771" s="5"/>
      <c r="DY771" s="5"/>
      <c r="DZ771" s="54"/>
      <c r="EA771" s="24" t="str">
        <f t="shared" ref="EA771:EA774" si="1019">IF(DY771&gt;0,WORKDAY(DV771,10),"-")</f>
        <v>-</v>
      </c>
      <c r="EB771" s="24" t="str">
        <f t="shared" ref="EB771:EB774" si="1020">IF(DY771&gt;0,WORKDAY(DW771,10),"-")</f>
        <v>-</v>
      </c>
      <c r="EC771" s="24"/>
      <c r="ED771" s="5"/>
      <c r="EE771" s="24" t="str">
        <f t="shared" ref="EE771:EE774" si="1021">IF(ED771&gt;0,WORKDAY(EA771,10),"-")</f>
        <v>-</v>
      </c>
      <c r="EF771" s="24" t="str">
        <f t="shared" ref="EF771:EF774" si="1022">IF(ED771&gt;0,WORKDAY(EB771,10),"-")</f>
        <v>-</v>
      </c>
      <c r="EG771" s="5"/>
      <c r="EH771" s="5"/>
      <c r="EI771" s="54"/>
      <c r="EJ771" s="24" t="str">
        <f t="shared" ref="EJ771:EJ774" si="1023">IF(EH771&gt;0,WORKDAY(EE771,10),"-")</f>
        <v>-</v>
      </c>
      <c r="EK771" s="24" t="str">
        <f t="shared" ref="EK771:EK774" si="1024">IF(EH771&gt;0,WORKDAY(EF771,10),"-")</f>
        <v>-</v>
      </c>
      <c r="EL771" s="24"/>
      <c r="EM771" s="5"/>
      <c r="EN771" s="24" t="str">
        <f t="shared" ref="EN771:EN774" si="1025">IF(EM771&gt;0,WORKDAY(EJ771,10),"-")</f>
        <v>-</v>
      </c>
      <c r="EO771" s="24" t="str">
        <f t="shared" ref="EO771:EO774" si="1026">IF(EM771&gt;0,WORKDAY(EK771,10),"-")</f>
        <v>-</v>
      </c>
      <c r="EP771" s="5"/>
      <c r="EQ771" s="5"/>
      <c r="ER771" s="54"/>
      <c r="ES771" s="54"/>
      <c r="ET771" s="54"/>
      <c r="EU771" s="54"/>
      <c r="EV771" s="54"/>
      <c r="EW771" s="24"/>
      <c r="EX771" s="24"/>
      <c r="EY771" s="167"/>
      <c r="EZ771" s="167"/>
      <c r="FA771" s="193"/>
      <c r="FB771" s="24">
        <v>44299</v>
      </c>
      <c r="FC771" s="24">
        <f t="shared" ca="1" si="993"/>
        <v>44299</v>
      </c>
      <c r="FD771" s="193"/>
      <c r="FE771" s="5"/>
      <c r="FF771" s="24" t="str">
        <f t="shared" ref="FF771:FF774" si="1027">IF(FE771&gt;0,WORKDAY(FB771,10),"-")</f>
        <v>-</v>
      </c>
      <c r="FG771" s="24" t="str">
        <f t="shared" ref="FG771:FG774" si="1028">IF(FE771&gt;0,WORKDAY(FC771,10),"-")</f>
        <v>-</v>
      </c>
      <c r="FH771" s="5"/>
      <c r="FI771" s="5"/>
      <c r="FJ771" s="34"/>
      <c r="FK771" s="24"/>
      <c r="FL771" s="24">
        <f t="shared" ref="FL771:FL774" si="1029">FK771</f>
        <v>0</v>
      </c>
      <c r="FM771" s="5"/>
      <c r="FN771" s="5"/>
      <c r="FO771" s="24" t="str">
        <f t="shared" ref="FO771:FO774" si="1030">IF(FN771&gt;0,WORKDAY(FK771,10),"-")</f>
        <v>-</v>
      </c>
      <c r="FP771" s="24" t="str">
        <f t="shared" ref="FP771:FP774" si="1031">IF(FN771&gt;0,WORKDAY(FL771,10),"-")</f>
        <v>-</v>
      </c>
      <c r="FQ771" s="5"/>
      <c r="FR771" s="5"/>
      <c r="FS771" s="54"/>
      <c r="FT771" s="24"/>
      <c r="FU771" s="24">
        <f t="shared" ref="FU771:FU774" si="1032">FT771</f>
        <v>0</v>
      </c>
      <c r="FV771" s="5"/>
      <c r="FW771" s="5"/>
      <c r="FX771" s="24" t="str">
        <f t="shared" ref="FX771:FX774" si="1033">IF(FW771&gt;0,WORKDAY(FT771,10),"-")</f>
        <v>-</v>
      </c>
      <c r="FY771" s="24" t="str">
        <f t="shared" ref="FY771:FY774" si="1034">IF(FW771&gt;0,WORKDAY(FU771,10),"-")</f>
        <v>-</v>
      </c>
      <c r="FZ771" s="5"/>
      <c r="GA771" s="5"/>
      <c r="GB771" s="54"/>
      <c r="GC771" s="54"/>
      <c r="GD771" s="54"/>
      <c r="GE771" s="54"/>
      <c r="GF771" s="54"/>
      <c r="GG771" s="54"/>
      <c r="GH771" s="54"/>
      <c r="GI771" s="54"/>
      <c r="GJ771" s="54"/>
      <c r="GK771" s="54"/>
      <c r="GL771" s="54"/>
      <c r="GM771" s="54"/>
      <c r="GN771" s="54"/>
      <c r="GO771" s="54"/>
      <c r="GP771" s="54"/>
      <c r="GQ771" s="54"/>
      <c r="GR771" s="54"/>
      <c r="GS771" s="54"/>
      <c r="GT771" s="54"/>
      <c r="GU771" s="54"/>
      <c r="GV771" s="54"/>
      <c r="GW771" s="54"/>
      <c r="GX771" s="54"/>
      <c r="GY771" s="54"/>
      <c r="GZ771" s="193"/>
      <c r="HA771" s="54"/>
      <c r="HB771" s="54"/>
      <c r="HC771" s="54"/>
      <c r="HD771" s="34">
        <f t="shared" ca="1" si="943"/>
        <v>1</v>
      </c>
      <c r="HE771" s="25">
        <f t="shared" ca="1" si="944"/>
        <v>6.8389057750759875E-4</v>
      </c>
      <c r="HF771" s="25">
        <f t="shared" ca="1" si="945"/>
        <v>1.5197568389057751E-3</v>
      </c>
      <c r="HG771" s="25"/>
      <c r="HH771" s="25"/>
      <c r="HI771" s="25">
        <f t="shared" ca="1" si="946"/>
        <v>3.0821917808219177E-3</v>
      </c>
      <c r="HJ771" s="25">
        <f t="shared" ca="1" si="947"/>
        <v>6.8493150684931503E-3</v>
      </c>
      <c r="HK771" s="5"/>
      <c r="HL771" s="24">
        <f t="shared" ca="1" si="948"/>
        <v>44277</v>
      </c>
      <c r="HM771" s="107" t="s">
        <v>666</v>
      </c>
      <c r="HN771" s="85"/>
      <c r="HO771" s="204" t="str">
        <f t="shared" si="841"/>
        <v>ожидание A1</v>
      </c>
      <c r="HP771" s="204" t="str">
        <f t="shared" si="842"/>
        <v>не выгружено 00</v>
      </c>
      <c r="HQ771" s="182" t="str">
        <f t="shared" si="843"/>
        <v>выгружено A1</v>
      </c>
      <c r="HR771" s="182" t="str">
        <f t="shared" si="844"/>
        <v>ожидание A1</v>
      </c>
      <c r="HS771" s="182" t="b">
        <f t="shared" si="845"/>
        <v>0</v>
      </c>
      <c r="HT771" s="182" t="str">
        <f t="shared" si="846"/>
        <v>ожидание замечаний</v>
      </c>
      <c r="HU771" s="182" t="str">
        <f t="shared" si="847"/>
        <v>0055-P2-GA1-CPC-TRM-00676</v>
      </c>
      <c r="HV771" s="191">
        <f t="shared" si="848"/>
        <v>44277</v>
      </c>
      <c r="HW771" s="184" t="str">
        <f t="shared" si="849"/>
        <v>ожидание A1</v>
      </c>
      <c r="HX771" s="191" t="str">
        <f t="shared" si="850"/>
        <v>ожидание A1</v>
      </c>
      <c r="HY771" s="183"/>
      <c r="HZ771" s="182" t="str">
        <f t="shared" si="851"/>
        <v>выгружено</v>
      </c>
      <c r="IA771" s="182" t="str">
        <f t="shared" si="852"/>
        <v>A1</v>
      </c>
      <c r="IB771" s="182" t="str">
        <f t="shared" si="853"/>
        <v>ожидание замечаний к ревизии</v>
      </c>
      <c r="IC771" s="182" t="str">
        <f t="shared" si="854"/>
        <v>A1</v>
      </c>
      <c r="ID771" s="182" t="str">
        <f t="shared" si="855"/>
        <v>A1</v>
      </c>
      <c r="IE771" s="185" t="str">
        <f t="shared" si="856"/>
        <v>1</v>
      </c>
      <c r="IF771" s="135" t="s">
        <v>705</v>
      </c>
      <c r="IG771" s="181">
        <v>1</v>
      </c>
      <c r="IH771" s="85"/>
      <c r="II771" s="85"/>
      <c r="IJ771" s="85"/>
      <c r="IK771" s="85"/>
      <c r="IL771" s="85"/>
      <c r="IM771" s="85"/>
      <c r="IN771" s="85"/>
      <c r="IO771" s="85"/>
      <c r="IP771" s="85"/>
      <c r="IQ771" s="85"/>
      <c r="IR771" s="85"/>
      <c r="IS771" s="85"/>
      <c r="IT771" s="85"/>
      <c r="IU771" s="85"/>
      <c r="IV771" s="85"/>
      <c r="IW771" s="85"/>
      <c r="IX771" s="85"/>
      <c r="IY771" s="85"/>
      <c r="IZ771" s="85"/>
      <c r="JA771" s="85"/>
      <c r="JB771" s="85"/>
      <c r="JC771" s="85"/>
      <c r="JD771" s="85"/>
      <c r="JE771" s="85"/>
      <c r="JF771" s="85"/>
      <c r="JG771" s="85"/>
      <c r="JH771" s="85"/>
      <c r="JI771" s="85"/>
      <c r="JJ771" s="85"/>
      <c r="JK771" s="85"/>
      <c r="JL771" s="85"/>
      <c r="JM771" s="85"/>
      <c r="JN771" s="85"/>
      <c r="JO771" s="85"/>
      <c r="JP771" s="85"/>
      <c r="JQ771" s="85"/>
      <c r="JR771" s="85"/>
      <c r="JS771" s="85"/>
      <c r="JT771" s="85"/>
      <c r="JU771" s="85"/>
      <c r="JV771" s="85"/>
      <c r="JW771" s="85"/>
      <c r="JX771" s="85"/>
      <c r="JY771" s="85"/>
      <c r="JZ771" s="85"/>
      <c r="KA771" s="85"/>
      <c r="KB771" s="85"/>
      <c r="KC771" s="85"/>
    </row>
    <row r="772" spans="1:289" s="57" customFormat="1" ht="24" hidden="1" customHeight="1">
      <c r="A772" s="6"/>
      <c r="B772" s="19" t="s">
        <v>156</v>
      </c>
      <c r="C772" s="19" t="s">
        <v>157</v>
      </c>
      <c r="D772" s="5"/>
      <c r="E772" s="5"/>
      <c r="F772" s="5"/>
      <c r="G772" s="5"/>
      <c r="H772" s="5" t="s">
        <v>727</v>
      </c>
      <c r="I772" s="5" t="s">
        <v>736</v>
      </c>
      <c r="J772" s="5"/>
      <c r="K772" s="5"/>
      <c r="L772" s="5"/>
      <c r="M772" s="5"/>
      <c r="N772" s="5"/>
      <c r="O772" s="5"/>
      <c r="P772" s="5"/>
      <c r="Q772" s="5"/>
      <c r="R772" s="5" t="s">
        <v>203</v>
      </c>
      <c r="S772" s="5" t="s">
        <v>359</v>
      </c>
      <c r="T772" s="5" t="s">
        <v>358</v>
      </c>
      <c r="U772" s="5" t="s">
        <v>158</v>
      </c>
      <c r="V772" s="5"/>
      <c r="W772" s="19"/>
      <c r="X772" s="19"/>
      <c r="Y772" s="19"/>
      <c r="Z772" s="19"/>
      <c r="AA772" s="19"/>
      <c r="AB772" s="19"/>
      <c r="AC772" s="19"/>
      <c r="AD772" s="5"/>
      <c r="AE772" s="19">
        <v>4</v>
      </c>
      <c r="AF772" s="19">
        <v>0</v>
      </c>
      <c r="AG772" s="19" t="s">
        <v>165</v>
      </c>
      <c r="AH772" s="19" t="s">
        <v>156</v>
      </c>
      <c r="AI772" s="19" t="s">
        <v>188</v>
      </c>
      <c r="AJ772" s="5"/>
      <c r="AK772" s="5"/>
      <c r="AL772" s="5" t="s">
        <v>159</v>
      </c>
      <c r="AM772" s="5"/>
      <c r="AN772" s="5" t="s">
        <v>195</v>
      </c>
      <c r="AO772" s="5" t="str">
        <f t="shared" si="994"/>
        <v>0055-CPC-GA1-4.4.0.00.CPC-ATH.VM-0001</v>
      </c>
      <c r="AP772" s="5" t="str">
        <f t="shared" si="995"/>
        <v>0055-CPC-GA1-4.4.0.00.CPC-ATH-VM-0001_-_ER</v>
      </c>
      <c r="AQ772" s="13" t="s">
        <v>230</v>
      </c>
      <c r="AR772" s="13" t="s">
        <v>229</v>
      </c>
      <c r="AS772" s="13"/>
      <c r="AT772" s="13"/>
      <c r="AU772" s="13"/>
      <c r="AV772" s="13"/>
      <c r="AW772" s="13" t="s">
        <v>230</v>
      </c>
      <c r="AX772" s="13" t="s">
        <v>229</v>
      </c>
      <c r="AY772" s="5"/>
      <c r="AZ772" s="5" t="s">
        <v>490</v>
      </c>
      <c r="BA772" s="5" t="s">
        <v>489</v>
      </c>
      <c r="BB772" s="5" t="str">
        <f t="shared" si="996"/>
        <v>-</v>
      </c>
      <c r="BC772" s="167" t="str">
        <f t="shared" ref="BC772:BC774" si="1035">IF(OR(BB772="A1",BB772="B1",BB772="C1",BB772="D1",BB772="E1",BB772="F1",BB772="G1",BB772="H1"),"IFR",IF(OR(BB772="00",BB772="01",BB772="02",BB772="03",BB772="04",BB772="05"),"IFU","-"))</f>
        <v>-</v>
      </c>
      <c r="BD772" s="5" t="str">
        <f t="shared" ref="BD772:BD774" si="1036">BB772</f>
        <v>-</v>
      </c>
      <c r="BE772" s="5"/>
      <c r="BF772" s="5"/>
      <c r="BG772" s="12"/>
      <c r="BH772" s="5"/>
      <c r="BI772" s="5"/>
      <c r="BJ772" s="54">
        <f t="shared" si="999"/>
        <v>44243</v>
      </c>
      <c r="BK772" s="54">
        <f t="shared" ca="1" si="1000"/>
        <v>44294</v>
      </c>
      <c r="BL772" s="54"/>
      <c r="BM772" s="5"/>
      <c r="BN772" s="167"/>
      <c r="BO772" s="167"/>
      <c r="BP772" s="167"/>
      <c r="BQ772" s="167"/>
      <c r="BR772" s="157"/>
      <c r="BS772" s="157"/>
      <c r="BT772" s="157"/>
      <c r="BU772" s="157"/>
      <c r="BV772" s="157"/>
      <c r="BW772" s="147"/>
      <c r="BX772" s="147"/>
      <c r="BY772" s="147"/>
      <c r="BZ772" s="147"/>
      <c r="CA772" s="147"/>
      <c r="CB772" s="125"/>
      <c r="CC772" s="125"/>
      <c r="CD772" s="125"/>
      <c r="CE772" s="125"/>
      <c r="CF772" s="125"/>
      <c r="CG772" s="125"/>
      <c r="CH772" s="125"/>
      <c r="CI772" s="125"/>
      <c r="CJ772" s="125"/>
      <c r="CK772" s="125"/>
      <c r="CL772" s="24">
        <f t="shared" si="1001"/>
        <v>44271</v>
      </c>
      <c r="CM772" s="24" t="str">
        <f t="shared" si="1002"/>
        <v>-</v>
      </c>
      <c r="CN772" s="54"/>
      <c r="CO772" s="117"/>
      <c r="CP772" s="34">
        <v>1</v>
      </c>
      <c r="CQ772" s="24">
        <f t="shared" si="1003"/>
        <v>44285</v>
      </c>
      <c r="CR772" s="24" t="str">
        <f t="shared" si="1004"/>
        <v>-</v>
      </c>
      <c r="CS772" s="54"/>
      <c r="CT772" s="5"/>
      <c r="CU772" s="24" t="str">
        <f t="shared" si="1005"/>
        <v>-</v>
      </c>
      <c r="CV772" s="24" t="str">
        <f t="shared" si="1006"/>
        <v>-</v>
      </c>
      <c r="CW772" s="54"/>
      <c r="CX772" s="5"/>
      <c r="CY772" s="34"/>
      <c r="CZ772" s="24" t="str">
        <f t="shared" si="1007"/>
        <v>-</v>
      </c>
      <c r="DA772" s="24" t="str">
        <f t="shared" si="1008"/>
        <v>-</v>
      </c>
      <c r="DB772" s="24"/>
      <c r="DC772" s="5"/>
      <c r="DD772" s="24" t="str">
        <f t="shared" si="1009"/>
        <v>-</v>
      </c>
      <c r="DE772" s="24" t="str">
        <f t="shared" si="1010"/>
        <v>-</v>
      </c>
      <c r="DF772" s="5"/>
      <c r="DG772" s="5"/>
      <c r="DH772" s="54"/>
      <c r="DI772" s="24" t="str">
        <f t="shared" si="1011"/>
        <v>-</v>
      </c>
      <c r="DJ772" s="24" t="str">
        <f t="shared" si="1012"/>
        <v>-</v>
      </c>
      <c r="DK772" s="5"/>
      <c r="DL772" s="5"/>
      <c r="DM772" s="24" t="str">
        <f t="shared" si="1013"/>
        <v>-</v>
      </c>
      <c r="DN772" s="24" t="str">
        <f t="shared" si="1014"/>
        <v>-</v>
      </c>
      <c r="DO772" s="5"/>
      <c r="DP772" s="5"/>
      <c r="DQ772" s="54"/>
      <c r="DR772" s="24" t="str">
        <f t="shared" si="1015"/>
        <v>-</v>
      </c>
      <c r="DS772" s="24" t="str">
        <f t="shared" si="1016"/>
        <v>-</v>
      </c>
      <c r="DT772" s="5"/>
      <c r="DU772" s="5"/>
      <c r="DV772" s="24" t="str">
        <f t="shared" si="1017"/>
        <v>-</v>
      </c>
      <c r="DW772" s="24" t="str">
        <f t="shared" si="1018"/>
        <v>-</v>
      </c>
      <c r="DX772" s="5"/>
      <c r="DY772" s="5"/>
      <c r="DZ772" s="54"/>
      <c r="EA772" s="24" t="str">
        <f t="shared" si="1019"/>
        <v>-</v>
      </c>
      <c r="EB772" s="24" t="str">
        <f t="shared" si="1020"/>
        <v>-</v>
      </c>
      <c r="EC772" s="5"/>
      <c r="ED772" s="5"/>
      <c r="EE772" s="24" t="str">
        <f t="shared" si="1021"/>
        <v>-</v>
      </c>
      <c r="EF772" s="24" t="str">
        <f t="shared" si="1022"/>
        <v>-</v>
      </c>
      <c r="EG772" s="5"/>
      <c r="EH772" s="5"/>
      <c r="EI772" s="54"/>
      <c r="EJ772" s="24" t="str">
        <f t="shared" si="1023"/>
        <v>-</v>
      </c>
      <c r="EK772" s="24" t="str">
        <f t="shared" si="1024"/>
        <v>-</v>
      </c>
      <c r="EL772" s="5"/>
      <c r="EM772" s="5"/>
      <c r="EN772" s="24" t="str">
        <f t="shared" si="1025"/>
        <v>-</v>
      </c>
      <c r="EO772" s="24" t="str">
        <f t="shared" si="1026"/>
        <v>-</v>
      </c>
      <c r="EP772" s="5"/>
      <c r="EQ772" s="5"/>
      <c r="ER772" s="54"/>
      <c r="ES772" s="54"/>
      <c r="ET772" s="54"/>
      <c r="EU772" s="54"/>
      <c r="EV772" s="54"/>
      <c r="EW772" s="24"/>
      <c r="EX772" s="24"/>
      <c r="EY772" s="167"/>
      <c r="EZ772" s="167"/>
      <c r="FA772" s="193"/>
      <c r="FB772" s="24">
        <v>44286</v>
      </c>
      <c r="FC772" s="24">
        <f t="shared" ca="1" si="993"/>
        <v>44286</v>
      </c>
      <c r="FD772" s="5"/>
      <c r="FE772" s="5"/>
      <c r="FF772" s="24" t="str">
        <f t="shared" si="1027"/>
        <v>-</v>
      </c>
      <c r="FG772" s="24" t="str">
        <f t="shared" si="1028"/>
        <v>-</v>
      </c>
      <c r="FH772" s="5"/>
      <c r="FI772" s="5"/>
      <c r="FJ772" s="34"/>
      <c r="FK772" s="24"/>
      <c r="FL772" s="24">
        <f t="shared" si="1029"/>
        <v>0</v>
      </c>
      <c r="FM772" s="5"/>
      <c r="FN772" s="5"/>
      <c r="FO772" s="24" t="str">
        <f t="shared" si="1030"/>
        <v>-</v>
      </c>
      <c r="FP772" s="24" t="str">
        <f t="shared" si="1031"/>
        <v>-</v>
      </c>
      <c r="FQ772" s="5"/>
      <c r="FR772" s="5"/>
      <c r="FS772" s="54"/>
      <c r="FT772" s="24"/>
      <c r="FU772" s="24">
        <f t="shared" si="1032"/>
        <v>0</v>
      </c>
      <c r="FV772" s="5"/>
      <c r="FW772" s="5"/>
      <c r="FX772" s="24" t="str">
        <f t="shared" si="1033"/>
        <v>-</v>
      </c>
      <c r="FY772" s="24" t="str">
        <f t="shared" si="1034"/>
        <v>-</v>
      </c>
      <c r="FZ772" s="5"/>
      <c r="GA772" s="5"/>
      <c r="GB772" s="54"/>
      <c r="GC772" s="54"/>
      <c r="GD772" s="54"/>
      <c r="GE772" s="54"/>
      <c r="GF772" s="54"/>
      <c r="GG772" s="54"/>
      <c r="GH772" s="54"/>
      <c r="GI772" s="54"/>
      <c r="GJ772" s="54"/>
      <c r="GK772" s="54"/>
      <c r="GL772" s="54"/>
      <c r="GM772" s="54"/>
      <c r="GN772" s="54"/>
      <c r="GO772" s="54"/>
      <c r="GP772" s="54"/>
      <c r="GQ772" s="54"/>
      <c r="GR772" s="54"/>
      <c r="GS772" s="54"/>
      <c r="GT772" s="54"/>
      <c r="GU772" s="54"/>
      <c r="GV772" s="54"/>
      <c r="GW772" s="54"/>
      <c r="GX772" s="54"/>
      <c r="GY772" s="54"/>
      <c r="GZ772" s="193"/>
      <c r="HA772" s="54"/>
      <c r="HB772" s="54"/>
      <c r="HC772" s="54"/>
      <c r="HD772" s="34">
        <f t="shared" ca="1" si="943"/>
        <v>1</v>
      </c>
      <c r="HE772" s="25">
        <f t="shared" si="944"/>
        <v>0</v>
      </c>
      <c r="HF772" s="25">
        <f t="shared" ca="1" si="945"/>
        <v>1.5197568389057751E-3</v>
      </c>
      <c r="HG772" s="25"/>
      <c r="HH772" s="25"/>
      <c r="HI772" s="25">
        <f t="shared" si="946"/>
        <v>0</v>
      </c>
      <c r="HJ772" s="25">
        <f t="shared" ca="1" si="947"/>
        <v>6.8493150684931503E-3</v>
      </c>
      <c r="HK772" s="5"/>
      <c r="HL772" s="24" t="str">
        <f t="shared" ca="1" si="948"/>
        <v>-</v>
      </c>
      <c r="HM772" s="107" t="s">
        <v>664</v>
      </c>
      <c r="HN772" s="85"/>
      <c r="HO772" s="204" t="str">
        <f t="shared" si="841"/>
        <v>не выгружено A1</v>
      </c>
      <c r="HP772" s="204" t="str">
        <f t="shared" si="842"/>
        <v>не выгружено 00</v>
      </c>
      <c r="HQ772" s="182" t="str">
        <f t="shared" si="843"/>
        <v>не выгружено A1</v>
      </c>
      <c r="HR772" s="182" t="str">
        <f t="shared" si="844"/>
        <v>не выгружено A1</v>
      </c>
      <c r="HS772" s="182" t="b">
        <f t="shared" si="845"/>
        <v>0</v>
      </c>
      <c r="HT772" s="182" t="str">
        <f t="shared" si="846"/>
        <v>не выгружено A1</v>
      </c>
      <c r="HU772" s="182" t="str">
        <f t="shared" si="847"/>
        <v>не выгружено A1</v>
      </c>
      <c r="HV772" s="191" t="str">
        <f t="shared" si="848"/>
        <v>не выгружено A1</v>
      </c>
      <c r="HW772" s="184" t="str">
        <f t="shared" si="849"/>
        <v>не выгружено A1</v>
      </c>
      <c r="HX772" s="191" t="str">
        <f t="shared" si="850"/>
        <v>не выгружено A1</v>
      </c>
      <c r="HY772" s="183"/>
      <c r="HZ772" s="182" t="str">
        <f t="shared" si="851"/>
        <v>не выгружено</v>
      </c>
      <c r="IA772" s="182" t="str">
        <f t="shared" si="852"/>
        <v>A1</v>
      </c>
      <c r="IB772" s="182" t="str">
        <f t="shared" si="853"/>
        <v>не выгружено</v>
      </c>
      <c r="IC772" s="182" t="str">
        <f t="shared" si="854"/>
        <v>A1</v>
      </c>
      <c r="ID772" s="182" t="str">
        <f t="shared" si="855"/>
        <v>A1</v>
      </c>
      <c r="IE772" s="185" t="str">
        <f t="shared" si="856"/>
        <v>выгрузить A1</v>
      </c>
      <c r="IF772" s="135" t="s">
        <v>705</v>
      </c>
      <c r="IG772" s="181">
        <v>1</v>
      </c>
      <c r="IH772" s="85"/>
      <c r="II772" s="85"/>
      <c r="IJ772" s="85"/>
      <c r="IK772" s="85"/>
      <c r="IL772" s="85"/>
      <c r="IM772" s="85"/>
      <c r="IN772" s="85"/>
      <c r="IO772" s="85"/>
      <c r="IP772" s="85"/>
      <c r="IQ772" s="85"/>
      <c r="IR772" s="85"/>
      <c r="IS772" s="85"/>
      <c r="IT772" s="85"/>
      <c r="IU772" s="85"/>
      <c r="IV772" s="85"/>
      <c r="IW772" s="85"/>
      <c r="IX772" s="85"/>
      <c r="IY772" s="85"/>
      <c r="IZ772" s="85"/>
      <c r="JA772" s="85"/>
      <c r="JB772" s="85"/>
      <c r="JC772" s="85"/>
      <c r="JD772" s="85"/>
      <c r="JE772" s="85"/>
      <c r="JF772" s="85"/>
      <c r="JG772" s="85"/>
      <c r="JH772" s="85"/>
      <c r="JI772" s="85"/>
      <c r="JJ772" s="85"/>
      <c r="JK772" s="85"/>
      <c r="JL772" s="85"/>
      <c r="JM772" s="85"/>
      <c r="JN772" s="85"/>
      <c r="JO772" s="85"/>
      <c r="JP772" s="85"/>
      <c r="JQ772" s="85"/>
      <c r="JR772" s="85"/>
      <c r="JS772" s="85"/>
      <c r="JT772" s="85"/>
      <c r="JU772" s="85"/>
      <c r="JV772" s="85"/>
      <c r="JW772" s="85"/>
      <c r="JX772" s="85"/>
      <c r="JY772" s="85"/>
      <c r="JZ772" s="85"/>
      <c r="KA772" s="85"/>
      <c r="KB772" s="85"/>
      <c r="KC772" s="85"/>
    </row>
    <row r="773" spans="1:289" s="57" customFormat="1" ht="28.9" hidden="1" customHeight="1">
      <c r="A773" s="6"/>
      <c r="B773" s="19" t="s">
        <v>156</v>
      </c>
      <c r="C773" s="19" t="s">
        <v>157</v>
      </c>
      <c r="D773" s="5"/>
      <c r="E773" s="5"/>
      <c r="F773" s="5"/>
      <c r="G773" s="5"/>
      <c r="H773" s="5" t="s">
        <v>727</v>
      </c>
      <c r="I773" s="5" t="s">
        <v>736</v>
      </c>
      <c r="J773" s="5"/>
      <c r="K773" s="5"/>
      <c r="L773" s="5"/>
      <c r="M773" s="5"/>
      <c r="N773" s="5"/>
      <c r="O773" s="5"/>
      <c r="P773" s="5"/>
      <c r="Q773" s="5"/>
      <c r="R773" s="5" t="s">
        <v>210</v>
      </c>
      <c r="S773" s="5" t="s">
        <v>369</v>
      </c>
      <c r="T773" s="5" t="s">
        <v>371</v>
      </c>
      <c r="U773" s="5" t="s">
        <v>158</v>
      </c>
      <c r="V773" s="5"/>
      <c r="W773" s="19"/>
      <c r="X773" s="19"/>
      <c r="Y773" s="19"/>
      <c r="Z773" s="19"/>
      <c r="AA773" s="19"/>
      <c r="AB773" s="19"/>
      <c r="AC773" s="19"/>
      <c r="AD773" s="5"/>
      <c r="AE773" s="19">
        <v>4</v>
      </c>
      <c r="AF773" s="19">
        <v>0</v>
      </c>
      <c r="AG773" s="19" t="s">
        <v>165</v>
      </c>
      <c r="AH773" s="19" t="s">
        <v>156</v>
      </c>
      <c r="AI773" s="19" t="s">
        <v>188</v>
      </c>
      <c r="AJ773" s="5"/>
      <c r="AK773" s="5"/>
      <c r="AL773" s="5" t="s">
        <v>173</v>
      </c>
      <c r="AM773" s="5"/>
      <c r="AN773" s="5" t="s">
        <v>171</v>
      </c>
      <c r="AO773" s="5" t="str">
        <f t="shared" si="994"/>
        <v>0055-CPC-GA1-4.4.0.00.CPC-ATH3.S9-0001</v>
      </c>
      <c r="AP773" s="5" t="str">
        <f t="shared" si="995"/>
        <v>0055-CPC-GA1-4.4.0.00.CPC-ATH3-S9-0001_-_ER</v>
      </c>
      <c r="AQ773" s="13" t="s">
        <v>244</v>
      </c>
      <c r="AR773" s="13" t="s">
        <v>245</v>
      </c>
      <c r="AS773" s="13"/>
      <c r="AT773" s="13"/>
      <c r="AU773" s="13"/>
      <c r="AV773" s="13"/>
      <c r="AW773" s="13" t="s">
        <v>244</v>
      </c>
      <c r="AX773" s="13" t="s">
        <v>245</v>
      </c>
      <c r="AY773" s="5"/>
      <c r="AZ773" s="5" t="s">
        <v>490</v>
      </c>
      <c r="BA773" s="5" t="s">
        <v>489</v>
      </c>
      <c r="BB773" s="5" t="str">
        <f t="shared" si="996"/>
        <v>-</v>
      </c>
      <c r="BC773" s="167" t="str">
        <f t="shared" si="1035"/>
        <v>-</v>
      </c>
      <c r="BD773" s="5" t="str">
        <f t="shared" si="1036"/>
        <v>-</v>
      </c>
      <c r="BE773" s="5"/>
      <c r="BF773" s="5"/>
      <c r="BG773" s="12"/>
      <c r="BH773" s="5"/>
      <c r="BI773" s="5"/>
      <c r="BJ773" s="54">
        <f t="shared" si="999"/>
        <v>44256</v>
      </c>
      <c r="BK773" s="54">
        <f t="shared" ca="1" si="1000"/>
        <v>44294</v>
      </c>
      <c r="BL773" s="54"/>
      <c r="BM773" s="5"/>
      <c r="BN773" s="167"/>
      <c r="BO773" s="167"/>
      <c r="BP773" s="167"/>
      <c r="BQ773" s="167"/>
      <c r="BR773" s="157"/>
      <c r="BS773" s="157"/>
      <c r="BT773" s="157"/>
      <c r="BU773" s="157"/>
      <c r="BV773" s="157"/>
      <c r="BW773" s="147"/>
      <c r="BX773" s="147"/>
      <c r="BY773" s="147"/>
      <c r="BZ773" s="147"/>
      <c r="CA773" s="147"/>
      <c r="CB773" s="125"/>
      <c r="CC773" s="125"/>
      <c r="CD773" s="125"/>
      <c r="CE773" s="125"/>
      <c r="CF773" s="125"/>
      <c r="CG773" s="125"/>
      <c r="CH773" s="125"/>
      <c r="CI773" s="125"/>
      <c r="CJ773" s="125"/>
      <c r="CK773" s="125"/>
      <c r="CL773" s="24">
        <f t="shared" si="1001"/>
        <v>44284</v>
      </c>
      <c r="CM773" s="24" t="str">
        <f t="shared" si="1002"/>
        <v>-</v>
      </c>
      <c r="CN773" s="54"/>
      <c r="CO773" s="117"/>
      <c r="CP773" s="34">
        <v>1</v>
      </c>
      <c r="CQ773" s="24">
        <f t="shared" si="1003"/>
        <v>44298</v>
      </c>
      <c r="CR773" s="24" t="str">
        <f t="shared" si="1004"/>
        <v>-</v>
      </c>
      <c r="CS773" s="54"/>
      <c r="CT773" s="5"/>
      <c r="CU773" s="24" t="str">
        <f t="shared" si="1005"/>
        <v>-</v>
      </c>
      <c r="CV773" s="24" t="str">
        <f t="shared" si="1006"/>
        <v>-</v>
      </c>
      <c r="CW773" s="54"/>
      <c r="CX773" s="5"/>
      <c r="CY773" s="34"/>
      <c r="CZ773" s="24" t="str">
        <f t="shared" si="1007"/>
        <v>-</v>
      </c>
      <c r="DA773" s="24" t="str">
        <f t="shared" si="1008"/>
        <v>-</v>
      </c>
      <c r="DB773" s="24"/>
      <c r="DC773" s="5"/>
      <c r="DD773" s="24" t="str">
        <f t="shared" si="1009"/>
        <v>-</v>
      </c>
      <c r="DE773" s="24" t="str">
        <f t="shared" si="1010"/>
        <v>-</v>
      </c>
      <c r="DF773" s="5"/>
      <c r="DG773" s="5"/>
      <c r="DH773" s="34"/>
      <c r="DI773" s="24" t="str">
        <f t="shared" si="1011"/>
        <v>-</v>
      </c>
      <c r="DJ773" s="24" t="str">
        <f t="shared" si="1012"/>
        <v>-</v>
      </c>
      <c r="DK773" s="5"/>
      <c r="DL773" s="5"/>
      <c r="DM773" s="24" t="str">
        <f t="shared" si="1013"/>
        <v>-</v>
      </c>
      <c r="DN773" s="24" t="str">
        <f t="shared" si="1014"/>
        <v>-</v>
      </c>
      <c r="DO773" s="5"/>
      <c r="DP773" s="5"/>
      <c r="DQ773" s="54"/>
      <c r="DR773" s="24" t="str">
        <f t="shared" si="1015"/>
        <v>-</v>
      </c>
      <c r="DS773" s="24" t="str">
        <f t="shared" si="1016"/>
        <v>-</v>
      </c>
      <c r="DT773" s="5"/>
      <c r="DU773" s="5"/>
      <c r="DV773" s="24" t="str">
        <f t="shared" si="1017"/>
        <v>-</v>
      </c>
      <c r="DW773" s="24" t="str">
        <f t="shared" si="1018"/>
        <v>-</v>
      </c>
      <c r="DX773" s="5"/>
      <c r="DY773" s="5"/>
      <c r="DZ773" s="54"/>
      <c r="EA773" s="24" t="str">
        <f t="shared" si="1019"/>
        <v>-</v>
      </c>
      <c r="EB773" s="24" t="str">
        <f t="shared" si="1020"/>
        <v>-</v>
      </c>
      <c r="EC773" s="5"/>
      <c r="ED773" s="5"/>
      <c r="EE773" s="24" t="str">
        <f t="shared" si="1021"/>
        <v>-</v>
      </c>
      <c r="EF773" s="24" t="str">
        <f t="shared" si="1022"/>
        <v>-</v>
      </c>
      <c r="EG773" s="5"/>
      <c r="EH773" s="5"/>
      <c r="EI773" s="54"/>
      <c r="EJ773" s="24" t="str">
        <f t="shared" si="1023"/>
        <v>-</v>
      </c>
      <c r="EK773" s="24" t="str">
        <f t="shared" si="1024"/>
        <v>-</v>
      </c>
      <c r="EL773" s="5"/>
      <c r="EM773" s="5"/>
      <c r="EN773" s="24" t="str">
        <f t="shared" si="1025"/>
        <v>-</v>
      </c>
      <c r="EO773" s="24" t="str">
        <f t="shared" si="1026"/>
        <v>-</v>
      </c>
      <c r="EP773" s="5"/>
      <c r="EQ773" s="5"/>
      <c r="ER773" s="54"/>
      <c r="ES773" s="54"/>
      <c r="ET773" s="54"/>
      <c r="EU773" s="54"/>
      <c r="EV773" s="54"/>
      <c r="EW773" s="24"/>
      <c r="EX773" s="24"/>
      <c r="EY773" s="167"/>
      <c r="EZ773" s="167"/>
      <c r="FA773" s="193"/>
      <c r="FB773" s="24">
        <v>44299</v>
      </c>
      <c r="FC773" s="24">
        <f t="shared" ca="1" si="993"/>
        <v>44299</v>
      </c>
      <c r="FD773" s="5"/>
      <c r="FE773" s="5"/>
      <c r="FF773" s="24" t="str">
        <f t="shared" si="1027"/>
        <v>-</v>
      </c>
      <c r="FG773" s="24" t="str">
        <f t="shared" si="1028"/>
        <v>-</v>
      </c>
      <c r="FH773" s="5"/>
      <c r="FI773" s="5"/>
      <c r="FJ773" s="34"/>
      <c r="FK773" s="24"/>
      <c r="FL773" s="24">
        <f t="shared" si="1029"/>
        <v>0</v>
      </c>
      <c r="FM773" s="5"/>
      <c r="FN773" s="5"/>
      <c r="FO773" s="24" t="str">
        <f t="shared" si="1030"/>
        <v>-</v>
      </c>
      <c r="FP773" s="24" t="str">
        <f t="shared" si="1031"/>
        <v>-</v>
      </c>
      <c r="FQ773" s="5"/>
      <c r="FR773" s="5"/>
      <c r="FS773" s="54"/>
      <c r="FT773" s="24"/>
      <c r="FU773" s="24">
        <f t="shared" si="1032"/>
        <v>0</v>
      </c>
      <c r="FV773" s="5"/>
      <c r="FW773" s="5"/>
      <c r="FX773" s="24" t="str">
        <f t="shared" si="1033"/>
        <v>-</v>
      </c>
      <c r="FY773" s="24" t="str">
        <f t="shared" si="1034"/>
        <v>-</v>
      </c>
      <c r="FZ773" s="5"/>
      <c r="GA773" s="5"/>
      <c r="GB773" s="54"/>
      <c r="GC773" s="54"/>
      <c r="GD773" s="54"/>
      <c r="GE773" s="54"/>
      <c r="GF773" s="54"/>
      <c r="GG773" s="54"/>
      <c r="GH773" s="54"/>
      <c r="GI773" s="54"/>
      <c r="GJ773" s="54"/>
      <c r="GK773" s="54"/>
      <c r="GL773" s="54"/>
      <c r="GM773" s="54"/>
      <c r="GN773" s="54"/>
      <c r="GO773" s="54"/>
      <c r="GP773" s="54"/>
      <c r="GQ773" s="54"/>
      <c r="GR773" s="54"/>
      <c r="GS773" s="54"/>
      <c r="GT773" s="54"/>
      <c r="GU773" s="54"/>
      <c r="GV773" s="54"/>
      <c r="GW773" s="54"/>
      <c r="GX773" s="54"/>
      <c r="GY773" s="54"/>
      <c r="GZ773" s="193"/>
      <c r="HA773" s="54"/>
      <c r="HB773" s="54"/>
      <c r="HC773" s="54"/>
      <c r="HD773" s="34">
        <f t="shared" ca="1" si="943"/>
        <v>1</v>
      </c>
      <c r="HE773" s="25">
        <f t="shared" si="944"/>
        <v>0</v>
      </c>
      <c r="HF773" s="25">
        <f t="shared" ca="1" si="945"/>
        <v>1.5197568389057751E-3</v>
      </c>
      <c r="HG773" s="25"/>
      <c r="HH773" s="25"/>
      <c r="HI773" s="25">
        <f t="shared" si="946"/>
        <v>0</v>
      </c>
      <c r="HJ773" s="25">
        <f t="shared" ca="1" si="947"/>
        <v>6.8493150684931503E-3</v>
      </c>
      <c r="HK773" s="5"/>
      <c r="HL773" s="24" t="str">
        <f t="shared" ca="1" si="948"/>
        <v>-</v>
      </c>
      <c r="HM773" s="107" t="s">
        <v>664</v>
      </c>
      <c r="HN773" s="85"/>
      <c r="HO773" s="204" t="str">
        <f t="shared" si="841"/>
        <v>не выгружено A1</v>
      </c>
      <c r="HP773" s="204" t="str">
        <f t="shared" si="842"/>
        <v>не выгружено 00</v>
      </c>
      <c r="HQ773" s="182" t="str">
        <f t="shared" si="843"/>
        <v>не выгружено A1</v>
      </c>
      <c r="HR773" s="182" t="str">
        <f t="shared" si="844"/>
        <v>не выгружено A1</v>
      </c>
      <c r="HS773" s="182" t="b">
        <f t="shared" si="845"/>
        <v>0</v>
      </c>
      <c r="HT773" s="182" t="str">
        <f t="shared" si="846"/>
        <v>не выгружено A1</v>
      </c>
      <c r="HU773" s="182" t="str">
        <f t="shared" si="847"/>
        <v>не выгружено A1</v>
      </c>
      <c r="HV773" s="191" t="str">
        <f t="shared" si="848"/>
        <v>не выгружено A1</v>
      </c>
      <c r="HW773" s="184" t="str">
        <f t="shared" si="849"/>
        <v>не выгружено A1</v>
      </c>
      <c r="HX773" s="191" t="str">
        <f t="shared" si="850"/>
        <v>не выгружено A1</v>
      </c>
      <c r="HY773" s="183"/>
      <c r="HZ773" s="182" t="str">
        <f t="shared" si="851"/>
        <v>не выгружено</v>
      </c>
      <c r="IA773" s="182" t="str">
        <f t="shared" si="852"/>
        <v>A1</v>
      </c>
      <c r="IB773" s="182" t="str">
        <f t="shared" si="853"/>
        <v>не выгружено</v>
      </c>
      <c r="IC773" s="182" t="str">
        <f t="shared" si="854"/>
        <v>A1</v>
      </c>
      <c r="ID773" s="182" t="str">
        <f t="shared" si="855"/>
        <v>A1</v>
      </c>
      <c r="IE773" s="185" t="str">
        <f t="shared" si="856"/>
        <v>выгрузить A1</v>
      </c>
      <c r="IF773" s="135" t="s">
        <v>705</v>
      </c>
      <c r="IG773" s="181">
        <v>1</v>
      </c>
      <c r="IH773" s="85"/>
      <c r="II773" s="85"/>
      <c r="IJ773" s="85"/>
      <c r="IK773" s="85"/>
      <c r="IL773" s="85"/>
      <c r="IM773" s="85"/>
      <c r="IN773" s="85"/>
      <c r="IO773" s="85"/>
      <c r="IP773" s="85"/>
      <c r="IQ773" s="85"/>
      <c r="IR773" s="85"/>
      <c r="IS773" s="85"/>
      <c r="IT773" s="85"/>
      <c r="IU773" s="85"/>
      <c r="IV773" s="85"/>
      <c r="IW773" s="85"/>
      <c r="IX773" s="85"/>
      <c r="IY773" s="85"/>
      <c r="IZ773" s="85"/>
      <c r="JA773" s="85"/>
      <c r="JB773" s="85"/>
      <c r="JC773" s="85"/>
      <c r="JD773" s="85"/>
      <c r="JE773" s="85"/>
      <c r="JF773" s="85"/>
      <c r="JG773" s="85"/>
      <c r="JH773" s="85"/>
      <c r="JI773" s="85"/>
      <c r="JJ773" s="85"/>
      <c r="JK773" s="85"/>
      <c r="JL773" s="85"/>
      <c r="JM773" s="85"/>
      <c r="JN773" s="85"/>
      <c r="JO773" s="85"/>
      <c r="JP773" s="85"/>
      <c r="JQ773" s="85"/>
      <c r="JR773" s="85"/>
      <c r="JS773" s="85"/>
      <c r="JT773" s="85"/>
      <c r="JU773" s="85"/>
      <c r="JV773" s="85"/>
      <c r="JW773" s="85"/>
      <c r="JX773" s="85"/>
      <c r="JY773" s="85"/>
      <c r="JZ773" s="85"/>
      <c r="KA773" s="85"/>
      <c r="KB773" s="85"/>
      <c r="KC773" s="85"/>
    </row>
    <row r="774" spans="1:289" s="57" customFormat="1" ht="23.45" customHeight="1">
      <c r="A774" s="6"/>
      <c r="B774" s="19" t="s">
        <v>156</v>
      </c>
      <c r="C774" s="19" t="s">
        <v>157</v>
      </c>
      <c r="D774" s="5"/>
      <c r="E774" s="5"/>
      <c r="F774" s="5"/>
      <c r="G774" s="5"/>
      <c r="H774" s="5" t="s">
        <v>727</v>
      </c>
      <c r="I774" s="5" t="s">
        <v>736</v>
      </c>
      <c r="J774" s="5"/>
      <c r="K774" s="5"/>
      <c r="L774" s="5"/>
      <c r="M774" s="5"/>
      <c r="N774" s="5"/>
      <c r="O774" s="5"/>
      <c r="P774" s="5"/>
      <c r="Q774" s="5"/>
      <c r="R774" s="5" t="s">
        <v>204</v>
      </c>
      <c r="S774" s="5" t="s">
        <v>364</v>
      </c>
      <c r="T774" s="5" t="s">
        <v>363</v>
      </c>
      <c r="U774" s="5" t="s">
        <v>158</v>
      </c>
      <c r="V774" s="5"/>
      <c r="W774" s="19"/>
      <c r="X774" s="19"/>
      <c r="Y774" s="19"/>
      <c r="Z774" s="19"/>
      <c r="AA774" s="19"/>
      <c r="AB774" s="19"/>
      <c r="AC774" s="19"/>
      <c r="AD774" s="5"/>
      <c r="AE774" s="19">
        <v>4</v>
      </c>
      <c r="AF774" s="19">
        <v>0</v>
      </c>
      <c r="AG774" s="19" t="s">
        <v>165</v>
      </c>
      <c r="AH774" s="19" t="s">
        <v>156</v>
      </c>
      <c r="AI774" s="19" t="s">
        <v>188</v>
      </c>
      <c r="AJ774" s="5"/>
      <c r="AK774" s="5"/>
      <c r="AL774" s="5" t="s">
        <v>122</v>
      </c>
      <c r="AM774" s="5"/>
      <c r="AN774" s="5" t="s">
        <v>288</v>
      </c>
      <c r="AO774" s="167" t="str">
        <f t="shared" si="994"/>
        <v>0055-CPC-GA1-4.4.0.00.CPC-PS.LC-0001</v>
      </c>
      <c r="AP774" s="5" t="str">
        <f t="shared" si="995"/>
        <v>0055-CPC-GA1-4.4.0.00.CPC-PS-LC-0001_A1_ER</v>
      </c>
      <c r="AQ774" s="13" t="s">
        <v>289</v>
      </c>
      <c r="AR774" s="13" t="s">
        <v>292</v>
      </c>
      <c r="AS774" s="13"/>
      <c r="AT774" s="13"/>
      <c r="AU774" s="13"/>
      <c r="AV774" s="13"/>
      <c r="AW774" s="13" t="s">
        <v>289</v>
      </c>
      <c r="AX774" s="13" t="s">
        <v>292</v>
      </c>
      <c r="AY774" s="5"/>
      <c r="AZ774" s="5" t="s">
        <v>490</v>
      </c>
      <c r="BA774" s="5" t="s">
        <v>489</v>
      </c>
      <c r="BB774" s="5" t="str">
        <f t="shared" si="996"/>
        <v>A1</v>
      </c>
      <c r="BC774" s="167" t="str">
        <f t="shared" si="1035"/>
        <v>IFR</v>
      </c>
      <c r="BD774" s="5" t="str">
        <f t="shared" si="1036"/>
        <v>A1</v>
      </c>
      <c r="BE774" s="5"/>
      <c r="BF774" s="5"/>
      <c r="BG774" s="12"/>
      <c r="BH774" s="5"/>
      <c r="BI774" s="5"/>
      <c r="BJ774" s="54">
        <f t="shared" si="999"/>
        <v>44251</v>
      </c>
      <c r="BK774" s="54">
        <f t="shared" ca="1" si="1000"/>
        <v>44280</v>
      </c>
      <c r="BL774" s="193">
        <v>44280</v>
      </c>
      <c r="BM774" s="167" t="s">
        <v>800</v>
      </c>
      <c r="BN774" s="167"/>
      <c r="BO774" s="167"/>
      <c r="BP774" s="167"/>
      <c r="BQ774" s="167"/>
      <c r="BR774" s="157"/>
      <c r="BS774" s="157"/>
      <c r="BT774" s="157"/>
      <c r="BU774" s="157"/>
      <c r="BV774" s="157"/>
      <c r="BW774" s="147"/>
      <c r="BX774" s="147"/>
      <c r="BY774" s="147"/>
      <c r="BZ774" s="147"/>
      <c r="CA774" s="147"/>
      <c r="CB774" s="125"/>
      <c r="CC774" s="125"/>
      <c r="CD774" s="125"/>
      <c r="CE774" s="125"/>
      <c r="CF774" s="125"/>
      <c r="CG774" s="125"/>
      <c r="CH774" s="125"/>
      <c r="CI774" s="125"/>
      <c r="CJ774" s="125"/>
      <c r="CK774" s="125"/>
      <c r="CL774" s="24">
        <f t="shared" si="1001"/>
        <v>44279</v>
      </c>
      <c r="CM774" s="24">
        <f t="shared" ca="1" si="1002"/>
        <v>44294</v>
      </c>
      <c r="CN774" s="54"/>
      <c r="CO774" s="117"/>
      <c r="CP774" s="34"/>
      <c r="CQ774" s="24">
        <f t="shared" si="1003"/>
        <v>44293</v>
      </c>
      <c r="CR774" s="24" t="str">
        <f t="shared" si="1004"/>
        <v>-</v>
      </c>
      <c r="CS774" s="54"/>
      <c r="CT774" s="5"/>
      <c r="CU774" s="24" t="str">
        <f t="shared" si="1005"/>
        <v>-</v>
      </c>
      <c r="CV774" s="24" t="str">
        <f t="shared" si="1006"/>
        <v>-</v>
      </c>
      <c r="CW774" s="54"/>
      <c r="CX774" s="5"/>
      <c r="CY774" s="34"/>
      <c r="CZ774" s="24" t="str">
        <f t="shared" si="1007"/>
        <v>-</v>
      </c>
      <c r="DA774" s="24" t="str">
        <f t="shared" si="1008"/>
        <v>-</v>
      </c>
      <c r="DB774" s="24"/>
      <c r="DC774" s="5"/>
      <c r="DD774" s="24" t="str">
        <f t="shared" si="1009"/>
        <v>-</v>
      </c>
      <c r="DE774" s="24" t="str">
        <f t="shared" si="1010"/>
        <v>-</v>
      </c>
      <c r="DF774" s="5"/>
      <c r="DG774" s="5"/>
      <c r="DH774" s="54"/>
      <c r="DI774" s="24" t="str">
        <f t="shared" si="1011"/>
        <v>-</v>
      </c>
      <c r="DJ774" s="24" t="str">
        <f t="shared" si="1012"/>
        <v>-</v>
      </c>
      <c r="DK774" s="5"/>
      <c r="DL774" s="5"/>
      <c r="DM774" s="24" t="str">
        <f t="shared" si="1013"/>
        <v>-</v>
      </c>
      <c r="DN774" s="24" t="str">
        <f t="shared" si="1014"/>
        <v>-</v>
      </c>
      <c r="DO774" s="5"/>
      <c r="DP774" s="5"/>
      <c r="DQ774" s="54"/>
      <c r="DR774" s="24" t="str">
        <f t="shared" si="1015"/>
        <v>-</v>
      </c>
      <c r="DS774" s="24" t="str">
        <f t="shared" si="1016"/>
        <v>-</v>
      </c>
      <c r="DT774" s="5"/>
      <c r="DU774" s="5"/>
      <c r="DV774" s="24" t="str">
        <f t="shared" si="1017"/>
        <v>-</v>
      </c>
      <c r="DW774" s="24" t="str">
        <f t="shared" si="1018"/>
        <v>-</v>
      </c>
      <c r="DX774" s="5"/>
      <c r="DY774" s="5"/>
      <c r="DZ774" s="54"/>
      <c r="EA774" s="24" t="str">
        <f t="shared" si="1019"/>
        <v>-</v>
      </c>
      <c r="EB774" s="24" t="str">
        <f t="shared" si="1020"/>
        <v>-</v>
      </c>
      <c r="EC774" s="5"/>
      <c r="ED774" s="5"/>
      <c r="EE774" s="24" t="str">
        <f t="shared" si="1021"/>
        <v>-</v>
      </c>
      <c r="EF774" s="24" t="str">
        <f t="shared" si="1022"/>
        <v>-</v>
      </c>
      <c r="EG774" s="5"/>
      <c r="EH774" s="5"/>
      <c r="EI774" s="54"/>
      <c r="EJ774" s="24" t="str">
        <f t="shared" si="1023"/>
        <v>-</v>
      </c>
      <c r="EK774" s="24" t="str">
        <f t="shared" si="1024"/>
        <v>-</v>
      </c>
      <c r="EL774" s="5"/>
      <c r="EM774" s="5"/>
      <c r="EN774" s="24" t="str">
        <f t="shared" si="1025"/>
        <v>-</v>
      </c>
      <c r="EO774" s="24" t="str">
        <f t="shared" si="1026"/>
        <v>-</v>
      </c>
      <c r="EP774" s="5"/>
      <c r="EQ774" s="5"/>
      <c r="ER774" s="54"/>
      <c r="ES774" s="54"/>
      <c r="ET774" s="54"/>
      <c r="EU774" s="54"/>
      <c r="EV774" s="54"/>
      <c r="EW774" s="24"/>
      <c r="EX774" s="24"/>
      <c r="EY774" s="167"/>
      <c r="EZ774" s="167"/>
      <c r="FA774" s="193"/>
      <c r="FB774" s="24">
        <v>44294</v>
      </c>
      <c r="FC774" s="24">
        <f t="shared" ca="1" si="993"/>
        <v>44294</v>
      </c>
      <c r="FD774" s="5"/>
      <c r="FE774" s="5"/>
      <c r="FF774" s="24" t="str">
        <f t="shared" si="1027"/>
        <v>-</v>
      </c>
      <c r="FG774" s="24" t="str">
        <f t="shared" si="1028"/>
        <v>-</v>
      </c>
      <c r="FH774" s="5"/>
      <c r="FI774" s="5"/>
      <c r="FJ774" s="34"/>
      <c r="FK774" s="24"/>
      <c r="FL774" s="24">
        <f t="shared" si="1029"/>
        <v>0</v>
      </c>
      <c r="FM774" s="5"/>
      <c r="FN774" s="5"/>
      <c r="FO774" s="24" t="str">
        <f t="shared" si="1030"/>
        <v>-</v>
      </c>
      <c r="FP774" s="24" t="str">
        <f t="shared" si="1031"/>
        <v>-</v>
      </c>
      <c r="FQ774" s="5"/>
      <c r="FR774" s="5"/>
      <c r="FS774" s="54"/>
      <c r="FT774" s="24"/>
      <c r="FU774" s="24">
        <f t="shared" si="1032"/>
        <v>0</v>
      </c>
      <c r="FV774" s="5"/>
      <c r="FW774" s="5"/>
      <c r="FX774" s="24" t="str">
        <f t="shared" si="1033"/>
        <v>-</v>
      </c>
      <c r="FY774" s="24" t="str">
        <f t="shared" si="1034"/>
        <v>-</v>
      </c>
      <c r="FZ774" s="5"/>
      <c r="GA774" s="5"/>
      <c r="GB774" s="54"/>
      <c r="GC774" s="54"/>
      <c r="GD774" s="54"/>
      <c r="GE774" s="54"/>
      <c r="GF774" s="54"/>
      <c r="GG774" s="54"/>
      <c r="GH774" s="54"/>
      <c r="GI774" s="54"/>
      <c r="GJ774" s="54"/>
      <c r="GK774" s="54"/>
      <c r="GL774" s="54"/>
      <c r="GM774" s="54"/>
      <c r="GN774" s="54"/>
      <c r="GO774" s="54"/>
      <c r="GP774" s="54"/>
      <c r="GQ774" s="54"/>
      <c r="GR774" s="54"/>
      <c r="GS774" s="54"/>
      <c r="GT774" s="54"/>
      <c r="GU774" s="54"/>
      <c r="GV774" s="54"/>
      <c r="GW774" s="54"/>
      <c r="GX774" s="54"/>
      <c r="GY774" s="54"/>
      <c r="GZ774" s="193"/>
      <c r="HA774" s="54"/>
      <c r="HB774" s="54"/>
      <c r="HC774" s="54"/>
      <c r="HD774" s="34">
        <f t="shared" ca="1" si="943"/>
        <v>1</v>
      </c>
      <c r="HE774" s="25">
        <f t="shared" ca="1" si="944"/>
        <v>6.8389057750759875E-4</v>
      </c>
      <c r="HF774" s="25">
        <f t="shared" ca="1" si="945"/>
        <v>1.5197568389057751E-3</v>
      </c>
      <c r="HG774" s="25"/>
      <c r="HH774" s="25"/>
      <c r="HI774" s="25">
        <f t="shared" ca="1" si="946"/>
        <v>3.0821917808219177E-3</v>
      </c>
      <c r="HJ774" s="25">
        <f t="shared" ca="1" si="947"/>
        <v>6.8493150684931503E-3</v>
      </c>
      <c r="HK774" s="5"/>
      <c r="HL774" s="24">
        <f t="shared" ca="1" si="948"/>
        <v>44280</v>
      </c>
      <c r="HM774" s="107" t="s">
        <v>664</v>
      </c>
      <c r="HN774" s="85"/>
      <c r="HO774" s="204" t="str">
        <f t="shared" si="841"/>
        <v>ожидание A1</v>
      </c>
      <c r="HP774" s="204" t="str">
        <f t="shared" si="842"/>
        <v>не выгружено 00</v>
      </c>
      <c r="HQ774" s="182" t="str">
        <f t="shared" si="843"/>
        <v>выгружено A1</v>
      </c>
      <c r="HR774" s="182" t="str">
        <f t="shared" si="844"/>
        <v>ожидание A1</v>
      </c>
      <c r="HS774" s="182" t="b">
        <f t="shared" si="845"/>
        <v>0</v>
      </c>
      <c r="HT774" s="182" t="str">
        <f t="shared" si="846"/>
        <v>ожидание замечаний</v>
      </c>
      <c r="HU774" s="182" t="str">
        <f t="shared" si="847"/>
        <v>0055-P2-GA1-CPC-TRM-00678</v>
      </c>
      <c r="HV774" s="191">
        <f t="shared" si="848"/>
        <v>44280</v>
      </c>
      <c r="HW774" s="184" t="str">
        <f t="shared" si="849"/>
        <v>ожидание A1</v>
      </c>
      <c r="HX774" s="191" t="str">
        <f t="shared" si="850"/>
        <v>ожидание A1</v>
      </c>
      <c r="HY774" s="183"/>
      <c r="HZ774" s="182" t="str">
        <f t="shared" si="851"/>
        <v>выгружено</v>
      </c>
      <c r="IA774" s="182" t="str">
        <f t="shared" si="852"/>
        <v>A1</v>
      </c>
      <c r="IB774" s="182" t="str">
        <f t="shared" si="853"/>
        <v>ожидание замечаний к ревизии</v>
      </c>
      <c r="IC774" s="182" t="str">
        <f t="shared" si="854"/>
        <v>A1</v>
      </c>
      <c r="ID774" s="182" t="str">
        <f t="shared" si="855"/>
        <v>A1</v>
      </c>
      <c r="IE774" s="185" t="str">
        <f t="shared" si="856"/>
        <v>1</v>
      </c>
      <c r="IF774" s="135" t="s">
        <v>705</v>
      </c>
      <c r="IG774" s="181">
        <v>1</v>
      </c>
      <c r="IH774" s="85"/>
      <c r="II774" s="85"/>
      <c r="IJ774" s="85"/>
      <c r="IK774" s="85"/>
      <c r="IL774" s="85"/>
      <c r="IM774" s="85"/>
      <c r="IN774" s="85"/>
      <c r="IO774" s="85"/>
      <c r="IP774" s="85"/>
      <c r="IQ774" s="85"/>
      <c r="IR774" s="85"/>
      <c r="IS774" s="85"/>
      <c r="IT774" s="85"/>
      <c r="IU774" s="85"/>
      <c r="IV774" s="85"/>
      <c r="IW774" s="85"/>
      <c r="IX774" s="85"/>
      <c r="IY774" s="85"/>
      <c r="IZ774" s="85"/>
      <c r="JA774" s="85"/>
      <c r="JB774" s="85"/>
      <c r="JC774" s="85"/>
      <c r="JD774" s="85"/>
      <c r="JE774" s="85"/>
      <c r="JF774" s="85"/>
      <c r="JG774" s="85"/>
      <c r="JH774" s="85"/>
      <c r="JI774" s="85"/>
      <c r="JJ774" s="85"/>
      <c r="JK774" s="85"/>
      <c r="JL774" s="85"/>
      <c r="JM774" s="85"/>
      <c r="JN774" s="85"/>
      <c r="JO774" s="85"/>
      <c r="JP774" s="85"/>
      <c r="JQ774" s="85"/>
      <c r="JR774" s="85"/>
      <c r="JS774" s="85"/>
      <c r="JT774" s="85"/>
      <c r="JU774" s="85"/>
      <c r="JV774" s="85"/>
      <c r="JW774" s="85"/>
      <c r="JX774" s="85"/>
      <c r="JY774" s="85"/>
      <c r="JZ774" s="85"/>
      <c r="KA774" s="85"/>
      <c r="KB774" s="85"/>
      <c r="KC774" s="85"/>
    </row>
    <row r="775" spans="1:289" s="87" customFormat="1" ht="15" hidden="1" customHeight="1">
      <c r="A775" s="17"/>
      <c r="B775" s="20"/>
      <c r="C775" s="20"/>
      <c r="D775" s="18"/>
      <c r="E775" s="18"/>
      <c r="F775" s="18"/>
      <c r="G775" s="18"/>
      <c r="H775" s="18"/>
      <c r="I775" s="18"/>
      <c r="J775" s="18"/>
      <c r="K775" s="18"/>
      <c r="L775" s="18"/>
      <c r="M775" s="18"/>
      <c r="N775" s="18"/>
      <c r="O775" s="18"/>
      <c r="P775" s="18"/>
      <c r="Q775" s="18"/>
      <c r="R775" s="18"/>
      <c r="S775" s="18"/>
      <c r="T775" s="18"/>
      <c r="U775" s="18"/>
      <c r="V775" s="18"/>
      <c r="W775" s="20"/>
      <c r="X775" s="20"/>
      <c r="Y775" s="20"/>
      <c r="Z775" s="20"/>
      <c r="AA775" s="20"/>
      <c r="AB775" s="20"/>
      <c r="AC775" s="20"/>
      <c r="AD775" s="18"/>
      <c r="AE775" s="20"/>
      <c r="AF775" s="20"/>
      <c r="AG775" s="20"/>
      <c r="AH775" s="20"/>
      <c r="AI775" s="20"/>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71"/>
      <c r="BO775" s="171"/>
      <c r="BP775" s="171"/>
      <c r="BQ775" s="171"/>
      <c r="BR775" s="161"/>
      <c r="BS775" s="161"/>
      <c r="BT775" s="161"/>
      <c r="BU775" s="161"/>
      <c r="BV775" s="161"/>
      <c r="BW775" s="151"/>
      <c r="BX775" s="151"/>
      <c r="BY775" s="151"/>
      <c r="BZ775" s="151"/>
      <c r="CA775" s="151"/>
      <c r="CB775" s="129"/>
      <c r="CC775" s="129"/>
      <c r="CD775" s="129"/>
      <c r="CE775" s="129"/>
      <c r="CF775" s="129"/>
      <c r="CG775" s="129"/>
      <c r="CH775" s="129"/>
      <c r="CI775" s="129"/>
      <c r="CJ775" s="129"/>
      <c r="CK775" s="129"/>
      <c r="CL775" s="18"/>
      <c r="CM775" s="18"/>
      <c r="CN775" s="18"/>
      <c r="CO775" s="118"/>
      <c r="CP775" s="48"/>
      <c r="CQ775" s="18"/>
      <c r="CR775" s="18"/>
      <c r="CS775" s="18"/>
      <c r="CT775" s="18"/>
      <c r="CU775" s="18"/>
      <c r="CV775" s="18"/>
      <c r="CW775" s="18"/>
      <c r="CX775" s="18"/>
      <c r="CY775" s="34"/>
      <c r="CZ775" s="18"/>
      <c r="DA775" s="18"/>
      <c r="DB775" s="18"/>
      <c r="DC775" s="18"/>
      <c r="DD775" s="18"/>
      <c r="DE775" s="18"/>
      <c r="DF775" s="18"/>
      <c r="DG775" s="18"/>
      <c r="DH775" s="45"/>
      <c r="DI775" s="18"/>
      <c r="DJ775" s="18"/>
      <c r="DK775" s="18"/>
      <c r="DL775" s="18"/>
      <c r="DM775" s="18"/>
      <c r="DN775" s="18"/>
      <c r="DO775" s="18"/>
      <c r="DP775" s="18"/>
      <c r="DQ775" s="45"/>
      <c r="DR775" s="18"/>
      <c r="DS775" s="18"/>
      <c r="DT775" s="18"/>
      <c r="DU775" s="18"/>
      <c r="DV775" s="18"/>
      <c r="DW775" s="18"/>
      <c r="DX775" s="18"/>
      <c r="DY775" s="18"/>
      <c r="DZ775" s="45"/>
      <c r="EA775" s="18"/>
      <c r="EB775" s="18"/>
      <c r="EC775" s="18"/>
      <c r="ED775" s="18"/>
      <c r="EE775" s="18"/>
      <c r="EF775" s="18"/>
      <c r="EG775" s="18"/>
      <c r="EH775" s="18"/>
      <c r="EI775" s="45"/>
      <c r="EJ775" s="18"/>
      <c r="EK775" s="18"/>
      <c r="EL775" s="18"/>
      <c r="EM775" s="18"/>
      <c r="EN775" s="18"/>
      <c r="EO775" s="18"/>
      <c r="EP775" s="18"/>
      <c r="EQ775" s="18"/>
      <c r="ER775" s="45"/>
      <c r="ES775" s="110"/>
      <c r="ET775" s="110"/>
      <c r="EU775" s="110"/>
      <c r="EV775" s="110"/>
      <c r="EW775" s="192"/>
      <c r="EX775" s="192"/>
      <c r="EY775" s="192"/>
      <c r="EZ775" s="192"/>
      <c r="FA775" s="199"/>
      <c r="FB775" s="18"/>
      <c r="FC775" s="18"/>
      <c r="FD775" s="18"/>
      <c r="FE775" s="18"/>
      <c r="FF775" s="18"/>
      <c r="FG775" s="18"/>
      <c r="FH775" s="18"/>
      <c r="FI775" s="18"/>
      <c r="FJ775" s="34"/>
      <c r="FK775" s="18"/>
      <c r="FL775" s="18"/>
      <c r="FM775" s="18"/>
      <c r="FN775" s="18"/>
      <c r="FO775" s="18"/>
      <c r="FP775" s="18"/>
      <c r="FQ775" s="18"/>
      <c r="FR775" s="18"/>
      <c r="FS775" s="45"/>
      <c r="FT775" s="18"/>
      <c r="FU775" s="18"/>
      <c r="FV775" s="18"/>
      <c r="FW775" s="18"/>
      <c r="FX775" s="18"/>
      <c r="FY775" s="18"/>
      <c r="FZ775" s="18"/>
      <c r="GA775" s="18"/>
      <c r="GB775" s="45"/>
      <c r="GC775" s="110"/>
      <c r="GD775" s="110"/>
      <c r="GE775" s="110"/>
      <c r="GF775" s="110"/>
      <c r="GG775" s="110"/>
      <c r="GH775" s="110"/>
      <c r="GI775" s="110"/>
      <c r="GJ775" s="110"/>
      <c r="GK775" s="110"/>
      <c r="GL775" s="110"/>
      <c r="GM775" s="110"/>
      <c r="GN775" s="110"/>
      <c r="GO775" s="110"/>
      <c r="GP775" s="110"/>
      <c r="GQ775" s="110"/>
      <c r="GR775" s="110"/>
      <c r="GS775" s="110"/>
      <c r="GT775" s="110"/>
      <c r="GU775" s="110"/>
      <c r="GV775" s="110"/>
      <c r="GW775" s="110"/>
      <c r="GX775" s="110"/>
      <c r="GY775" s="45"/>
      <c r="GZ775" s="199"/>
      <c r="HA775" s="110"/>
      <c r="HB775" s="110"/>
      <c r="HC775" s="110"/>
      <c r="HD775" s="34">
        <f t="shared" si="943"/>
        <v>0</v>
      </c>
      <c r="HE775" s="25">
        <f t="shared" si="944"/>
        <v>0</v>
      </c>
      <c r="HF775" s="25">
        <f t="shared" si="945"/>
        <v>0</v>
      </c>
      <c r="HG775" s="25"/>
      <c r="HH775" s="18"/>
      <c r="HI775" s="25">
        <f t="shared" si="946"/>
        <v>0</v>
      </c>
      <c r="HJ775" s="25">
        <f t="shared" si="947"/>
        <v>0</v>
      </c>
      <c r="HK775" s="18"/>
      <c r="HL775" s="24" t="str">
        <f t="shared" si="948"/>
        <v>-</v>
      </c>
      <c r="HM775" s="107"/>
      <c r="HN775" s="85"/>
      <c r="HO775" s="204" t="str">
        <f t="shared" si="841"/>
        <v>---/---</v>
      </c>
      <c r="HP775" s="204" t="str">
        <f t="shared" si="842"/>
        <v>---/---</v>
      </c>
      <c r="HQ775" s="182" t="str">
        <f t="shared" si="843"/>
        <v>---/---</v>
      </c>
      <c r="HR775" s="182" t="str">
        <f t="shared" si="844"/>
        <v>---/---</v>
      </c>
      <c r="HS775" s="182" t="b">
        <f t="shared" si="845"/>
        <v>0</v>
      </c>
      <c r="HT775" s="182" t="str">
        <f t="shared" si="846"/>
        <v>---/---</v>
      </c>
      <c r="HU775" s="182" t="str">
        <f t="shared" si="847"/>
        <v>---/---</v>
      </c>
      <c r="HV775" s="191" t="str">
        <f t="shared" si="848"/>
        <v>---/---</v>
      </c>
      <c r="HW775" s="184" t="str">
        <f t="shared" si="849"/>
        <v>---/---</v>
      </c>
      <c r="HX775" s="191" t="str">
        <f t="shared" si="850"/>
        <v>---/---</v>
      </c>
      <c r="HY775" s="183"/>
      <c r="HZ775" s="182" t="str">
        <f t="shared" si="851"/>
        <v>---/---</v>
      </c>
      <c r="IA775" s="182" t="str">
        <f t="shared" si="852"/>
        <v>---/---</v>
      </c>
      <c r="IB775" s="182" t="str">
        <f t="shared" si="853"/>
        <v>---/---</v>
      </c>
      <c r="IC775" s="182" t="str">
        <f t="shared" si="854"/>
        <v>---/---</v>
      </c>
      <c r="ID775" s="182" t="str">
        <f t="shared" si="855"/>
        <v>---/---</v>
      </c>
      <c r="IE775" s="185" t="str">
        <f t="shared" si="856"/>
        <v>---/---</v>
      </c>
      <c r="IF775" s="135" t="s">
        <v>717</v>
      </c>
      <c r="IG775" s="181">
        <v>1</v>
      </c>
      <c r="IH775" s="85"/>
      <c r="II775" s="85"/>
      <c r="IJ775" s="85"/>
      <c r="IK775" s="85"/>
      <c r="IL775" s="85"/>
      <c r="IM775" s="85"/>
      <c r="IN775" s="85"/>
      <c r="IO775" s="85"/>
      <c r="IP775" s="85"/>
      <c r="IQ775" s="85"/>
      <c r="IR775" s="85"/>
      <c r="IS775" s="85"/>
      <c r="IT775" s="85"/>
      <c r="IU775" s="85"/>
      <c r="IV775" s="85"/>
      <c r="IW775" s="85"/>
      <c r="IX775" s="85"/>
      <c r="IY775" s="85"/>
      <c r="IZ775" s="85"/>
      <c r="JA775" s="85"/>
      <c r="JB775" s="85"/>
      <c r="JC775" s="85"/>
      <c r="JD775" s="85"/>
      <c r="JE775" s="85"/>
      <c r="JF775" s="85"/>
      <c r="JG775" s="85"/>
      <c r="JH775" s="85"/>
      <c r="JI775" s="85"/>
      <c r="JJ775" s="85"/>
      <c r="JK775" s="85"/>
      <c r="JL775" s="85"/>
      <c r="JM775" s="85"/>
      <c r="JN775" s="85"/>
      <c r="JO775" s="85"/>
      <c r="JP775" s="85"/>
      <c r="JQ775" s="85"/>
      <c r="JR775" s="85"/>
      <c r="JS775" s="85"/>
      <c r="JT775" s="85"/>
      <c r="JU775" s="85"/>
      <c r="JV775" s="85"/>
      <c r="JW775" s="85"/>
      <c r="JX775" s="85"/>
      <c r="JY775" s="85"/>
      <c r="JZ775" s="85"/>
      <c r="KA775" s="85"/>
      <c r="KB775" s="85"/>
      <c r="KC775" s="85"/>
    </row>
    <row r="776" spans="1:289" s="57" customFormat="1" ht="36.6" hidden="1" customHeight="1">
      <c r="A776" s="17"/>
      <c r="B776" s="20"/>
      <c r="C776" s="20"/>
      <c r="D776" s="18"/>
      <c r="E776" s="18"/>
      <c r="F776" s="18"/>
      <c r="G776" s="18"/>
      <c r="H776" s="18"/>
      <c r="I776" s="18"/>
      <c r="J776" s="18"/>
      <c r="K776" s="18"/>
      <c r="L776" s="18"/>
      <c r="M776" s="18"/>
      <c r="N776" s="18"/>
      <c r="O776" s="18"/>
      <c r="P776" s="18"/>
      <c r="Q776" s="18"/>
      <c r="R776" s="18"/>
      <c r="S776" s="18"/>
      <c r="T776" s="18"/>
      <c r="U776" s="18"/>
      <c r="V776" s="18"/>
      <c r="W776" s="20"/>
      <c r="X776" s="20"/>
      <c r="Y776" s="20"/>
      <c r="Z776" s="20"/>
      <c r="AA776" s="20"/>
      <c r="AB776" s="20"/>
      <c r="AC776" s="20"/>
      <c r="AD776" s="18"/>
      <c r="AE776" s="20"/>
      <c r="AF776" s="20"/>
      <c r="AG776" s="20"/>
      <c r="AH776" s="20"/>
      <c r="AI776" s="20"/>
      <c r="AJ776" s="18"/>
      <c r="AK776" s="18"/>
      <c r="AL776" s="18"/>
      <c r="AM776" s="18"/>
      <c r="AN776" s="18"/>
      <c r="AO776" s="18"/>
      <c r="AP776" s="18"/>
      <c r="AQ776" s="39" t="s">
        <v>59</v>
      </c>
      <c r="AR776" s="39" t="s">
        <v>60</v>
      </c>
      <c r="AS776" s="39"/>
      <c r="AT776" s="39"/>
      <c r="AU776" s="39"/>
      <c r="AV776" s="39"/>
      <c r="AW776" s="39" t="s">
        <v>59</v>
      </c>
      <c r="AX776" s="39" t="s">
        <v>60</v>
      </c>
      <c r="AY776" s="18"/>
      <c r="AZ776" s="18"/>
      <c r="BA776" s="18"/>
      <c r="BB776" s="18"/>
      <c r="BC776" s="18"/>
      <c r="BD776" s="18"/>
      <c r="BE776" s="18"/>
      <c r="BF776" s="18"/>
      <c r="BG776" s="18"/>
      <c r="BH776" s="18"/>
      <c r="BI776" s="18"/>
      <c r="BJ776" s="18"/>
      <c r="BK776" s="18"/>
      <c r="BL776" s="18"/>
      <c r="BM776" s="18"/>
      <c r="BN776" s="171"/>
      <c r="BO776" s="171"/>
      <c r="BP776" s="171"/>
      <c r="BQ776" s="171"/>
      <c r="BR776" s="161"/>
      <c r="BS776" s="161"/>
      <c r="BT776" s="161"/>
      <c r="BU776" s="161"/>
      <c r="BV776" s="161"/>
      <c r="BW776" s="151"/>
      <c r="BX776" s="151"/>
      <c r="BY776" s="151"/>
      <c r="BZ776" s="151"/>
      <c r="CA776" s="151"/>
      <c r="CB776" s="129"/>
      <c r="CC776" s="129"/>
      <c r="CD776" s="129"/>
      <c r="CE776" s="129"/>
      <c r="CF776" s="129"/>
      <c r="CG776" s="129"/>
      <c r="CH776" s="129"/>
      <c r="CI776" s="129"/>
      <c r="CJ776" s="129"/>
      <c r="CK776" s="129"/>
      <c r="CL776" s="18"/>
      <c r="CM776" s="18"/>
      <c r="CN776" s="18"/>
      <c r="CO776" s="118"/>
      <c r="CP776" s="48"/>
      <c r="CQ776" s="18"/>
      <c r="CR776" s="18"/>
      <c r="CS776" s="18"/>
      <c r="CT776" s="18"/>
      <c r="CU776" s="18"/>
      <c r="CV776" s="18"/>
      <c r="CW776" s="18"/>
      <c r="CX776" s="18"/>
      <c r="CY776" s="34"/>
      <c r="CZ776" s="18"/>
      <c r="DA776" s="18"/>
      <c r="DB776" s="18"/>
      <c r="DC776" s="18"/>
      <c r="DD776" s="18"/>
      <c r="DE776" s="18"/>
      <c r="DF776" s="18"/>
      <c r="DG776" s="18"/>
      <c r="DH776" s="45"/>
      <c r="DI776" s="18"/>
      <c r="DJ776" s="18"/>
      <c r="DK776" s="18"/>
      <c r="DL776" s="18"/>
      <c r="DM776" s="18"/>
      <c r="DN776" s="18"/>
      <c r="DO776" s="18"/>
      <c r="DP776" s="18"/>
      <c r="DQ776" s="45"/>
      <c r="DR776" s="18"/>
      <c r="DS776" s="18"/>
      <c r="DT776" s="18"/>
      <c r="DU776" s="18"/>
      <c r="DV776" s="18"/>
      <c r="DW776" s="18"/>
      <c r="DX776" s="18"/>
      <c r="DY776" s="18"/>
      <c r="DZ776" s="45"/>
      <c r="EA776" s="18"/>
      <c r="EB776" s="18"/>
      <c r="EC776" s="18"/>
      <c r="ED776" s="18"/>
      <c r="EE776" s="18"/>
      <c r="EF776" s="18"/>
      <c r="EG776" s="18"/>
      <c r="EH776" s="18"/>
      <c r="EI776" s="45"/>
      <c r="EJ776" s="18"/>
      <c r="EK776" s="18"/>
      <c r="EL776" s="18"/>
      <c r="EM776" s="18"/>
      <c r="EN776" s="18"/>
      <c r="EO776" s="18"/>
      <c r="EP776" s="18"/>
      <c r="EQ776" s="18"/>
      <c r="ER776" s="45"/>
      <c r="ES776" s="110"/>
      <c r="ET776" s="110"/>
      <c r="EU776" s="110"/>
      <c r="EV776" s="110"/>
      <c r="EW776" s="192"/>
      <c r="EX776" s="192"/>
      <c r="EY776" s="192"/>
      <c r="EZ776" s="192"/>
      <c r="FA776" s="199"/>
      <c r="FB776" s="40" t="s">
        <v>351</v>
      </c>
      <c r="FC776" s="40" t="str">
        <f t="shared" ref="FC776:FC780" si="1037">IF(BK776&gt;0,IF(DC776&gt;0,WORKDAY(DB776,20),IF(CT776&gt;0,WORKDAY(CS776,30),IF(CO776&gt;0,WORKDAY(CN776,40),FB776))),"-")</f>
        <v>-</v>
      </c>
      <c r="FD776" s="18"/>
      <c r="FE776" s="18"/>
      <c r="FF776" s="18"/>
      <c r="FG776" s="18"/>
      <c r="FH776" s="18"/>
      <c r="FI776" s="18"/>
      <c r="FJ776" s="34"/>
      <c r="FK776" s="40"/>
      <c r="FL776" s="40" t="e">
        <f>IF(#REF!&gt;0,IF(DL776&gt;0,WORKDAY(DK776,20),IF(DC776&gt;0,WORKDAY(DB776,30),IF(CX776&gt;0,WORKDAY(CW776,40),FK776))),"-")</f>
        <v>#REF!</v>
      </c>
      <c r="FM776" s="18"/>
      <c r="FN776" s="18"/>
      <c r="FO776" s="18"/>
      <c r="FP776" s="18"/>
      <c r="FQ776" s="18"/>
      <c r="FR776" s="18"/>
      <c r="FS776" s="45"/>
      <c r="FT776" s="40"/>
      <c r="FU776" s="40" t="e">
        <f>IF(#REF!&gt;0,IF(DU776&gt;0,WORKDAY(DT776,20),IF(DL776&gt;0,WORKDAY(DK776,30),IF(DG776&gt;0,WORKDAY(DF776,40),FT776))),"-")</f>
        <v>#REF!</v>
      </c>
      <c r="FV776" s="18"/>
      <c r="FW776" s="18"/>
      <c r="FX776" s="18"/>
      <c r="FY776" s="18"/>
      <c r="FZ776" s="18"/>
      <c r="GA776" s="18"/>
      <c r="GB776" s="45"/>
      <c r="GC776" s="110"/>
      <c r="GD776" s="110"/>
      <c r="GE776" s="110"/>
      <c r="GF776" s="110"/>
      <c r="GG776" s="110"/>
      <c r="GH776" s="110"/>
      <c r="GI776" s="110"/>
      <c r="GJ776" s="110"/>
      <c r="GK776" s="110"/>
      <c r="GL776" s="110"/>
      <c r="GM776" s="110"/>
      <c r="GN776" s="110"/>
      <c r="GO776" s="110"/>
      <c r="GP776" s="110"/>
      <c r="GQ776" s="110"/>
      <c r="GR776" s="110"/>
      <c r="GS776" s="110"/>
      <c r="GT776" s="110"/>
      <c r="GU776" s="110"/>
      <c r="GV776" s="110"/>
      <c r="GW776" s="110"/>
      <c r="GX776" s="110"/>
      <c r="GY776" s="45"/>
      <c r="GZ776" s="199"/>
      <c r="HA776" s="110"/>
      <c r="HB776" s="110"/>
      <c r="HC776" s="110"/>
      <c r="HD776" s="34">
        <f t="shared" si="943"/>
        <v>0</v>
      </c>
      <c r="HE776" s="25">
        <f t="shared" si="944"/>
        <v>0</v>
      </c>
      <c r="HF776" s="41">
        <f t="shared" si="945"/>
        <v>0</v>
      </c>
      <c r="HG776" s="41"/>
      <c r="HH776" s="41"/>
      <c r="HI776" s="25">
        <f t="shared" si="946"/>
        <v>0</v>
      </c>
      <c r="HJ776" s="25">
        <f t="shared" si="947"/>
        <v>0</v>
      </c>
      <c r="HK776" s="18"/>
      <c r="HL776" s="40" t="str">
        <f t="shared" si="948"/>
        <v>-</v>
      </c>
      <c r="HM776" s="107"/>
      <c r="HN776" s="85"/>
      <c r="HO776" s="204" t="str">
        <f t="shared" si="841"/>
        <v>---/---</v>
      </c>
      <c r="HP776" s="204" t="str">
        <f t="shared" si="842"/>
        <v>---/---</v>
      </c>
      <c r="HQ776" s="182" t="str">
        <f t="shared" si="843"/>
        <v>---/---</v>
      </c>
      <c r="HR776" s="182" t="str">
        <f t="shared" si="844"/>
        <v>---/---</v>
      </c>
      <c r="HS776" s="182" t="b">
        <f t="shared" si="845"/>
        <v>0</v>
      </c>
      <c r="HT776" s="182" t="str">
        <f t="shared" si="846"/>
        <v>---/---</v>
      </c>
      <c r="HU776" s="182" t="str">
        <f t="shared" si="847"/>
        <v>---/---</v>
      </c>
      <c r="HV776" s="191" t="str">
        <f t="shared" si="848"/>
        <v>---/---</v>
      </c>
      <c r="HW776" s="184" t="str">
        <f t="shared" si="849"/>
        <v>---/---</v>
      </c>
      <c r="HX776" s="191" t="str">
        <f t="shared" si="850"/>
        <v>---/---</v>
      </c>
      <c r="HY776" s="183"/>
      <c r="HZ776" s="182" t="str">
        <f t="shared" si="851"/>
        <v>---/---</v>
      </c>
      <c r="IA776" s="182" t="str">
        <f t="shared" si="852"/>
        <v>---/---</v>
      </c>
      <c r="IB776" s="182" t="str">
        <f t="shared" si="853"/>
        <v>---/---</v>
      </c>
      <c r="IC776" s="182" t="str">
        <f t="shared" si="854"/>
        <v>---/---</v>
      </c>
      <c r="ID776" s="182" t="str">
        <f t="shared" si="855"/>
        <v>---/---</v>
      </c>
      <c r="IE776" s="185" t="str">
        <f t="shared" si="856"/>
        <v>---/---</v>
      </c>
      <c r="IF776" s="135" t="s">
        <v>717</v>
      </c>
      <c r="IG776" s="181">
        <v>1</v>
      </c>
      <c r="IH776" s="85"/>
      <c r="II776" s="85"/>
      <c r="IJ776" s="85"/>
      <c r="IK776" s="85"/>
      <c r="IL776" s="85"/>
      <c r="IM776" s="85"/>
      <c r="IN776" s="85"/>
      <c r="IO776" s="85"/>
      <c r="IP776" s="85"/>
      <c r="IQ776" s="85"/>
      <c r="IR776" s="85"/>
      <c r="IS776" s="85"/>
      <c r="IT776" s="85"/>
      <c r="IU776" s="85"/>
      <c r="IV776" s="85"/>
      <c r="IW776" s="85"/>
      <c r="IX776" s="85"/>
      <c r="IY776" s="85"/>
      <c r="IZ776" s="85"/>
      <c r="JA776" s="85"/>
      <c r="JB776" s="85"/>
      <c r="JC776" s="85"/>
      <c r="JD776" s="85"/>
      <c r="JE776" s="85"/>
      <c r="JF776" s="85"/>
      <c r="JG776" s="85"/>
      <c r="JH776" s="85"/>
      <c r="JI776" s="85"/>
      <c r="JJ776" s="85"/>
      <c r="JK776" s="85"/>
      <c r="JL776" s="85"/>
      <c r="JM776" s="85"/>
      <c r="JN776" s="85"/>
      <c r="JO776" s="85"/>
      <c r="JP776" s="85"/>
      <c r="JQ776" s="85"/>
      <c r="JR776" s="85"/>
      <c r="JS776" s="85"/>
      <c r="JT776" s="85"/>
      <c r="JU776" s="85"/>
      <c r="JV776" s="85"/>
      <c r="JW776" s="85"/>
      <c r="JX776" s="85"/>
      <c r="JY776" s="85"/>
      <c r="JZ776" s="85"/>
      <c r="KA776" s="85"/>
      <c r="KB776" s="85"/>
      <c r="KC776" s="85"/>
    </row>
    <row r="777" spans="1:289" s="57" customFormat="1" ht="23.45" hidden="1" customHeight="1">
      <c r="A777" s="6"/>
      <c r="B777" s="19" t="s">
        <v>156</v>
      </c>
      <c r="C777" s="19" t="s">
        <v>157</v>
      </c>
      <c r="D777" s="5"/>
      <c r="E777" s="5"/>
      <c r="F777" s="5"/>
      <c r="G777" s="5"/>
      <c r="H777" s="5" t="s">
        <v>727</v>
      </c>
      <c r="I777" s="5" t="s">
        <v>736</v>
      </c>
      <c r="J777" s="5"/>
      <c r="K777" s="5"/>
      <c r="L777" s="5"/>
      <c r="M777" s="5"/>
      <c r="N777" s="5"/>
      <c r="O777" s="5"/>
      <c r="P777" s="5"/>
      <c r="Q777" s="5"/>
      <c r="R777" s="5" t="s">
        <v>206</v>
      </c>
      <c r="S777" s="5" t="s">
        <v>360</v>
      </c>
      <c r="T777" s="5" t="s">
        <v>361</v>
      </c>
      <c r="U777" s="5" t="s">
        <v>158</v>
      </c>
      <c r="V777" s="5"/>
      <c r="W777" s="19"/>
      <c r="X777" s="19"/>
      <c r="Y777" s="19"/>
      <c r="Z777" s="19"/>
      <c r="AA777" s="19"/>
      <c r="AB777" s="19"/>
      <c r="AC777" s="19"/>
      <c r="AD777" s="5"/>
      <c r="AE777" s="19">
        <v>4</v>
      </c>
      <c r="AF777" s="19">
        <v>0</v>
      </c>
      <c r="AG777" s="19" t="s">
        <v>165</v>
      </c>
      <c r="AH777" s="19" t="s">
        <v>156</v>
      </c>
      <c r="AI777" s="19" t="s">
        <v>192</v>
      </c>
      <c r="AJ777" s="5"/>
      <c r="AK777" s="5"/>
      <c r="AL777" s="5" t="s">
        <v>120</v>
      </c>
      <c r="AM777" s="5"/>
      <c r="AN777" s="5" t="s">
        <v>176</v>
      </c>
      <c r="AO777" s="5" t="str">
        <f t="shared" ref="AO777:AO780" si="1038">CONCATENATE("0055-",B777,"-",C777,"-","4",".",AE777,".",AF777,".",AG777,".",AH777,"-",AL777,".",AN777,"-",AI777)</f>
        <v>0055-CPC-GA1-4.4.0.00.CPC-ATH1.CX-0002</v>
      </c>
      <c r="AP777" s="5" t="str">
        <f t="shared" ref="AP777:AP780" si="1039">CONCATENATE("0055-",B777,"-",C777,"-","4",".",AE777,".",AF777,".",AG777,".",AH777,"-",AL777,"-",AN777,"-",AI777,"_",BD777,"_",U777)</f>
        <v>0055-CPC-GA1-4.4.0.00.CPC-ATH1-CX-0002_A1_ER</v>
      </c>
      <c r="AQ777" s="13" t="s">
        <v>71</v>
      </c>
      <c r="AR777" s="13" t="s">
        <v>72</v>
      </c>
      <c r="AS777" s="13"/>
      <c r="AT777" s="13"/>
      <c r="AU777" s="13"/>
      <c r="AV777" s="13"/>
      <c r="AW777" s="13" t="s">
        <v>443</v>
      </c>
      <c r="AX777" s="13" t="s">
        <v>424</v>
      </c>
      <c r="AY777" s="5"/>
      <c r="AZ777" s="5" t="s">
        <v>490</v>
      </c>
      <c r="BA777" s="5" t="s">
        <v>489</v>
      </c>
      <c r="BB777" s="5" t="str">
        <f t="shared" ref="BB777:BB780" si="1040">IF(FW777&gt;0,"02",IF(FN777&gt;0,"01",IF(FE777&gt;0,"00",IF(EM777&gt;0,"G1",IF(ED777&gt;0,"F1",IF(DU777&gt;0,"E1",IF(DL777&gt;0,"D1",IF(DC777&gt;0,"C1",IF(CT777&gt;0,"B1",IF(BM777&gt;0,"A1","-"))))))))))</f>
        <v>A1</v>
      </c>
      <c r="BC777" s="167" t="str">
        <f t="shared" ref="BC777:BC780" si="1041">IF(OR(BB777="A1",BB777="B1",BB777="C1",BB777="D1",BB777="E1",BB777="F1",BB777="G1",BB777="H1"),"IFR",IF(OR(BB777="00",BB777="01",BB777="02",BB777="03",BB777="04",BB777="05"),"IFU","-"))</f>
        <v>IFR</v>
      </c>
      <c r="BD777" s="5" t="str">
        <f t="shared" ref="BD777:BD780" si="1042">BB777</f>
        <v>A1</v>
      </c>
      <c r="BE777" s="5"/>
      <c r="BF777" s="5"/>
      <c r="BG777" s="12"/>
      <c r="BH777" s="5"/>
      <c r="BI777" s="5"/>
      <c r="BJ777" s="54">
        <f t="shared" ref="BJ777:BJ780" si="1043">FB777-(28+15)</f>
        <v>44243</v>
      </c>
      <c r="BK777" s="54">
        <f t="shared" ref="BK777:BK780" ca="1" si="1044">IF(BM777&gt;0,BL777,IF(BJ777&lt;TODAY(),WORKDAY(TODAY(),10),BJ777))</f>
        <v>44268</v>
      </c>
      <c r="BL777" s="193">
        <v>44268</v>
      </c>
      <c r="BM777" s="167" t="s">
        <v>796</v>
      </c>
      <c r="BN777" s="167"/>
      <c r="BO777" s="167"/>
      <c r="BP777" s="167"/>
      <c r="BQ777" s="167"/>
      <c r="BR777" s="157"/>
      <c r="BS777" s="157"/>
      <c r="BT777" s="157"/>
      <c r="BU777" s="157"/>
      <c r="BV777" s="157"/>
      <c r="BW777" s="147"/>
      <c r="BX777" s="147"/>
      <c r="BY777" s="147"/>
      <c r="BZ777" s="147"/>
      <c r="CA777" s="147"/>
      <c r="CB777" s="125"/>
      <c r="CC777" s="125"/>
      <c r="CD777" s="125"/>
      <c r="CE777" s="125"/>
      <c r="CF777" s="125"/>
      <c r="CG777" s="125"/>
      <c r="CH777" s="125"/>
      <c r="CI777" s="125"/>
      <c r="CJ777" s="125"/>
      <c r="CK777" s="125"/>
      <c r="CL777" s="24">
        <f t="shared" ref="CL777:CL780" si="1045">WORKDAY(BJ777,20)</f>
        <v>44271</v>
      </c>
      <c r="CM777" s="24">
        <f t="shared" ref="CM777:CM780" ca="1" si="1046">IF(BM777&gt;0,WORKDAY(BK777,10),"-")</f>
        <v>44281</v>
      </c>
      <c r="CN777" s="54"/>
      <c r="CO777" s="117"/>
      <c r="CP777" s="175">
        <v>1</v>
      </c>
      <c r="CQ777" s="24">
        <f t="shared" ref="CQ777:CQ780" si="1047">WORKDAY(CL777,10)</f>
        <v>44285</v>
      </c>
      <c r="CR777" s="24" t="str">
        <f t="shared" ref="CR777:CR780" si="1048">IF(CO777&gt;0,WORKDAY(CM777,10),"-")</f>
        <v>-</v>
      </c>
      <c r="CS777" s="54"/>
      <c r="CT777" s="5"/>
      <c r="CU777" s="24" t="str">
        <f t="shared" ref="CU777:CU780" si="1049">IF(CT777&gt;0,WORKDAY(CQ777,10),"-")</f>
        <v>-</v>
      </c>
      <c r="CV777" s="24" t="str">
        <f t="shared" ref="CV777:CV780" si="1050">IF(CT777&gt;0,WORKDAY(CR777,10),"-")</f>
        <v>-</v>
      </c>
      <c r="CW777" s="54"/>
      <c r="CX777" s="5"/>
      <c r="CY777" s="34"/>
      <c r="CZ777" s="24" t="str">
        <f t="shared" ref="CZ777:CZ780" si="1051">IF(CX777&gt;0,WORKDAY(CU777,10),"-")</f>
        <v>-</v>
      </c>
      <c r="DA777" s="24" t="str">
        <f t="shared" ref="DA777:DA780" si="1052">IF(CX777&gt;0,WORKDAY(CV777,10),"-")</f>
        <v>-</v>
      </c>
      <c r="DB777" s="24"/>
      <c r="DC777" s="5"/>
      <c r="DD777" s="24" t="str">
        <f t="shared" ref="DD777:DD780" si="1053">IF(DC777&gt;0,WORKDAY(CZ777,10),"-")</f>
        <v>-</v>
      </c>
      <c r="DE777" s="24" t="str">
        <f t="shared" ref="DE777:DE780" si="1054">IF(DC777&gt;0,WORKDAY(DA777,10),"-")</f>
        <v>-</v>
      </c>
      <c r="DF777" s="5"/>
      <c r="DG777" s="5"/>
      <c r="DH777" s="54"/>
      <c r="DI777" s="24" t="str">
        <f t="shared" ref="DI777:DI780" si="1055">IF(DG777&gt;0,WORKDAY(DD777,10),"-")</f>
        <v>-</v>
      </c>
      <c r="DJ777" s="24" t="str">
        <f t="shared" ref="DJ777:DJ780" si="1056">IF(DG777&gt;0,WORKDAY(DE777,10),"-")</f>
        <v>-</v>
      </c>
      <c r="DK777" s="5"/>
      <c r="DL777" s="5"/>
      <c r="DM777" s="24" t="str">
        <f t="shared" ref="DM777:DM780" si="1057">IF(DL777&gt;0,WORKDAY(DI777,10),"-")</f>
        <v>-</v>
      </c>
      <c r="DN777" s="24" t="str">
        <f t="shared" ref="DN777:DN780" si="1058">IF(DL777&gt;0,WORKDAY(DJ777,10),"-")</f>
        <v>-</v>
      </c>
      <c r="DO777" s="5"/>
      <c r="DP777" s="5"/>
      <c r="DQ777" s="54"/>
      <c r="DR777" s="24" t="str">
        <f t="shared" ref="DR777:DR780" si="1059">IF(DP777&gt;0,WORKDAY(DM777,10),"-")</f>
        <v>-</v>
      </c>
      <c r="DS777" s="24" t="str">
        <f t="shared" ref="DS777:DS780" si="1060">IF(DP777&gt;0,WORKDAY(DN777,10),"-")</f>
        <v>-</v>
      </c>
      <c r="DT777" s="5"/>
      <c r="DU777" s="5"/>
      <c r="DV777" s="24" t="str">
        <f t="shared" ref="DV777:DV780" si="1061">IF(DU777&gt;0,WORKDAY(DR777,10),"-")</f>
        <v>-</v>
      </c>
      <c r="DW777" s="24" t="str">
        <f t="shared" ref="DW777:DW780" si="1062">IF(DU777&gt;0,WORKDAY(DS777,10),"-")</f>
        <v>-</v>
      </c>
      <c r="DX777" s="5"/>
      <c r="DY777" s="5"/>
      <c r="DZ777" s="54"/>
      <c r="EA777" s="24" t="str">
        <f t="shared" ref="EA777:EA780" si="1063">IF(DY777&gt;0,WORKDAY(DV777,10),"-")</f>
        <v>-</v>
      </c>
      <c r="EB777" s="24" t="str">
        <f t="shared" ref="EB777:EB780" si="1064">IF(DY777&gt;0,WORKDAY(DW777,10),"-")</f>
        <v>-</v>
      </c>
      <c r="EC777" s="5"/>
      <c r="ED777" s="5"/>
      <c r="EE777" s="24" t="str">
        <f t="shared" ref="EE777:EE780" si="1065">IF(ED777&gt;0,WORKDAY(EA777,10),"-")</f>
        <v>-</v>
      </c>
      <c r="EF777" s="24" t="str">
        <f t="shared" ref="EF777:EF780" si="1066">IF(ED777&gt;0,WORKDAY(EB777,10),"-")</f>
        <v>-</v>
      </c>
      <c r="EG777" s="5"/>
      <c r="EH777" s="5"/>
      <c r="EI777" s="54"/>
      <c r="EJ777" s="24" t="str">
        <f t="shared" ref="EJ777:EJ780" si="1067">IF(EH777&gt;0,WORKDAY(EE777,10),"-")</f>
        <v>-</v>
      </c>
      <c r="EK777" s="24" t="str">
        <f t="shared" ref="EK777:EK780" si="1068">IF(EH777&gt;0,WORKDAY(EF777,10),"-")</f>
        <v>-</v>
      </c>
      <c r="EL777" s="5"/>
      <c r="EM777" s="5"/>
      <c r="EN777" s="24" t="str">
        <f t="shared" ref="EN777:EN780" si="1069">IF(EM777&gt;0,WORKDAY(EJ777,10),"-")</f>
        <v>-</v>
      </c>
      <c r="EO777" s="24" t="str">
        <f t="shared" ref="EO777:EO780" si="1070">IF(EM777&gt;0,WORKDAY(EK777,10),"-")</f>
        <v>-</v>
      </c>
      <c r="EP777" s="5"/>
      <c r="EQ777" s="5"/>
      <c r="ER777" s="54"/>
      <c r="ES777" s="54"/>
      <c r="ET777" s="54"/>
      <c r="EU777" s="54"/>
      <c r="EV777" s="54"/>
      <c r="EW777" s="24"/>
      <c r="EX777" s="24"/>
      <c r="EY777" s="167"/>
      <c r="EZ777" s="167"/>
      <c r="FA777" s="193"/>
      <c r="FB777" s="24">
        <v>44286</v>
      </c>
      <c r="FC777" s="24">
        <f t="shared" ca="1" si="1037"/>
        <v>44286</v>
      </c>
      <c r="FD777" s="167"/>
      <c r="FE777" s="167"/>
      <c r="FF777" s="24" t="str">
        <f t="shared" ref="FF777:FF780" si="1071">IF(FE777&gt;0,WORKDAY(FB777,10),"-")</f>
        <v>-</v>
      </c>
      <c r="FG777" s="24" t="str">
        <f t="shared" ref="FG777:FG780" si="1072">IF(FE777&gt;0,WORKDAY(FC777,10),"-")</f>
        <v>-</v>
      </c>
      <c r="FH777" s="5"/>
      <c r="FI777" s="5"/>
      <c r="FJ777" s="34"/>
      <c r="FK777" s="24"/>
      <c r="FL777" s="24">
        <f t="shared" ref="FL777:FL780" si="1073">FK777</f>
        <v>0</v>
      </c>
      <c r="FM777" s="5"/>
      <c r="FN777" s="5"/>
      <c r="FO777" s="24" t="str">
        <f t="shared" ref="FO777:FO780" si="1074">IF(FN777&gt;0,WORKDAY(FK777,10),"-")</f>
        <v>-</v>
      </c>
      <c r="FP777" s="24" t="str">
        <f t="shared" ref="FP777:FP780" si="1075">IF(FN777&gt;0,WORKDAY(FL777,10),"-")</f>
        <v>-</v>
      </c>
      <c r="FQ777" s="5"/>
      <c r="FR777" s="5"/>
      <c r="FS777" s="54"/>
      <c r="FT777" s="24"/>
      <c r="FU777" s="24">
        <f t="shared" ref="FU777:FU780" si="1076">FT777</f>
        <v>0</v>
      </c>
      <c r="FV777" s="5"/>
      <c r="FW777" s="5"/>
      <c r="FX777" s="24" t="str">
        <f t="shared" ref="FX777:FX780" si="1077">IF(FW777&gt;0,WORKDAY(FT777,10),"-")</f>
        <v>-</v>
      </c>
      <c r="FY777" s="24" t="str">
        <f t="shared" ref="FY777:FY780" si="1078">IF(FW777&gt;0,WORKDAY(FU777,10),"-")</f>
        <v>-</v>
      </c>
      <c r="FZ777" s="5"/>
      <c r="GA777" s="5"/>
      <c r="GB777" s="54"/>
      <c r="GC777" s="54"/>
      <c r="GD777" s="54"/>
      <c r="GE777" s="54"/>
      <c r="GF777" s="54"/>
      <c r="GG777" s="54"/>
      <c r="GH777" s="54"/>
      <c r="GI777" s="54"/>
      <c r="GJ777" s="54"/>
      <c r="GK777" s="54"/>
      <c r="GL777" s="54"/>
      <c r="GM777" s="54"/>
      <c r="GN777" s="54"/>
      <c r="GO777" s="54"/>
      <c r="GP777" s="54"/>
      <c r="GQ777" s="54"/>
      <c r="GR777" s="54"/>
      <c r="GS777" s="54"/>
      <c r="GT777" s="54"/>
      <c r="GU777" s="54"/>
      <c r="GV777" s="54"/>
      <c r="GW777" s="54"/>
      <c r="GX777" s="54"/>
      <c r="GY777" s="54"/>
      <c r="GZ777" s="193"/>
      <c r="HA777" s="54"/>
      <c r="HB777" s="54"/>
      <c r="HC777" s="54"/>
      <c r="HD777" s="34">
        <f t="shared" ca="1" si="943"/>
        <v>1</v>
      </c>
      <c r="HE777" s="25">
        <f t="shared" ca="1" si="944"/>
        <v>6.8389057750759875E-4</v>
      </c>
      <c r="HF777" s="25">
        <f t="shared" ca="1" si="945"/>
        <v>1.5197568389057751E-3</v>
      </c>
      <c r="HG777" s="25"/>
      <c r="HH777" s="25"/>
      <c r="HI777" s="25">
        <f t="shared" ca="1" si="946"/>
        <v>3.0821917808219177E-3</v>
      </c>
      <c r="HJ777" s="25">
        <f t="shared" ca="1" si="947"/>
        <v>6.8493150684931503E-3</v>
      </c>
      <c r="HK777" s="5"/>
      <c r="HL777" s="24">
        <f t="shared" ca="1" si="948"/>
        <v>44268</v>
      </c>
      <c r="HM777" s="107" t="s">
        <v>664</v>
      </c>
      <c r="HN777" s="85"/>
      <c r="HO777" s="204" t="str">
        <f t="shared" si="841"/>
        <v>ожидание A1</v>
      </c>
      <c r="HP777" s="204" t="str">
        <f t="shared" si="842"/>
        <v>не выгружено 00</v>
      </c>
      <c r="HQ777" s="182" t="str">
        <f t="shared" si="843"/>
        <v>выгружено A1</v>
      </c>
      <c r="HR777" s="182" t="str">
        <f t="shared" si="844"/>
        <v>ожидание A1</v>
      </c>
      <c r="HS777" s="182" t="b">
        <f t="shared" si="845"/>
        <v>0</v>
      </c>
      <c r="HT777" s="182" t="str">
        <f t="shared" si="846"/>
        <v>ожидание замечаний</v>
      </c>
      <c r="HU777" s="182" t="str">
        <f t="shared" si="847"/>
        <v>0055-P2-GA1-CPC-TRM-00674</v>
      </c>
      <c r="HV777" s="191">
        <f t="shared" si="848"/>
        <v>44268</v>
      </c>
      <c r="HW777" s="184" t="str">
        <f t="shared" si="849"/>
        <v>ожидание A1</v>
      </c>
      <c r="HX777" s="191" t="str">
        <f t="shared" si="850"/>
        <v>ожидание A1</v>
      </c>
      <c r="HY777" s="183"/>
      <c r="HZ777" s="182" t="str">
        <f t="shared" si="851"/>
        <v>выгружено</v>
      </c>
      <c r="IA777" s="182" t="str">
        <f t="shared" si="852"/>
        <v>A1</v>
      </c>
      <c r="IB777" s="182" t="str">
        <f t="shared" si="853"/>
        <v>ожидание замечаний к ревизии</v>
      </c>
      <c r="IC777" s="182" t="str">
        <f t="shared" si="854"/>
        <v>A1</v>
      </c>
      <c r="ID777" s="182" t="str">
        <f t="shared" si="855"/>
        <v>A1</v>
      </c>
      <c r="IE777" s="185" t="str">
        <f t="shared" si="856"/>
        <v>1</v>
      </c>
      <c r="IF777" s="135" t="s">
        <v>705</v>
      </c>
      <c r="IG777" s="181">
        <v>1</v>
      </c>
      <c r="IH777" s="85"/>
      <c r="II777" s="85"/>
      <c r="IJ777" s="85"/>
      <c r="IK777" s="85"/>
      <c r="IL777" s="85"/>
      <c r="IM777" s="85"/>
      <c r="IN777" s="85"/>
      <c r="IO777" s="85"/>
      <c r="IP777" s="85"/>
      <c r="IQ777" s="85"/>
      <c r="IR777" s="85"/>
      <c r="IS777" s="85"/>
      <c r="IT777" s="85"/>
      <c r="IU777" s="85"/>
      <c r="IV777" s="85"/>
      <c r="IW777" s="85"/>
      <c r="IX777" s="85"/>
      <c r="IY777" s="85"/>
      <c r="IZ777" s="85"/>
      <c r="JA777" s="85"/>
      <c r="JB777" s="85"/>
      <c r="JC777" s="85"/>
      <c r="JD777" s="85"/>
      <c r="JE777" s="85"/>
      <c r="JF777" s="85"/>
      <c r="JG777" s="85"/>
      <c r="JH777" s="85"/>
      <c r="JI777" s="85"/>
      <c r="JJ777" s="85"/>
      <c r="JK777" s="85"/>
      <c r="JL777" s="85"/>
      <c r="JM777" s="85"/>
      <c r="JN777" s="85"/>
      <c r="JO777" s="85"/>
      <c r="JP777" s="85"/>
      <c r="JQ777" s="85"/>
      <c r="JR777" s="85"/>
      <c r="JS777" s="85"/>
      <c r="JT777" s="85"/>
      <c r="JU777" s="85"/>
      <c r="JV777" s="85"/>
      <c r="JW777" s="85"/>
      <c r="JX777" s="85"/>
      <c r="JY777" s="85"/>
      <c r="JZ777" s="85"/>
      <c r="KA777" s="85"/>
      <c r="KB777" s="85"/>
      <c r="KC777" s="85"/>
    </row>
    <row r="778" spans="1:289" s="57" customFormat="1" ht="27.6" hidden="1" customHeight="1">
      <c r="A778" s="6"/>
      <c r="B778" s="19" t="s">
        <v>156</v>
      </c>
      <c r="C778" s="19" t="s">
        <v>157</v>
      </c>
      <c r="D778" s="5"/>
      <c r="E778" s="5"/>
      <c r="F778" s="5"/>
      <c r="G778" s="5"/>
      <c r="H778" s="5" t="s">
        <v>727</v>
      </c>
      <c r="I778" s="5" t="s">
        <v>736</v>
      </c>
      <c r="J778" s="5"/>
      <c r="K778" s="5"/>
      <c r="L778" s="5"/>
      <c r="M778" s="5"/>
      <c r="N778" s="5"/>
      <c r="O778" s="5"/>
      <c r="P778" s="5"/>
      <c r="Q778" s="5"/>
      <c r="R778" s="5" t="s">
        <v>209</v>
      </c>
      <c r="S778" s="5" t="s">
        <v>362</v>
      </c>
      <c r="T778" s="5" t="s">
        <v>370</v>
      </c>
      <c r="U778" s="5" t="s">
        <v>158</v>
      </c>
      <c r="V778" s="5"/>
      <c r="W778" s="19"/>
      <c r="X778" s="19"/>
      <c r="Y778" s="19"/>
      <c r="Z778" s="19"/>
      <c r="AA778" s="19"/>
      <c r="AB778" s="19"/>
      <c r="AC778" s="19"/>
      <c r="AD778" s="5"/>
      <c r="AE778" s="19">
        <v>4</v>
      </c>
      <c r="AF778" s="19">
        <v>0</v>
      </c>
      <c r="AG778" s="19" t="s">
        <v>165</v>
      </c>
      <c r="AH778" s="19" t="s">
        <v>156</v>
      </c>
      <c r="AI778" s="19" t="s">
        <v>192</v>
      </c>
      <c r="AJ778" s="5"/>
      <c r="AK778" s="5"/>
      <c r="AL778" s="5" t="s">
        <v>121</v>
      </c>
      <c r="AM778" s="5"/>
      <c r="AN778" s="5" t="s">
        <v>176</v>
      </c>
      <c r="AO778" s="5" t="str">
        <f t="shared" si="1038"/>
        <v>0055-CPC-GA1-4.4.0.00.CPC-ATH2.CX-0002</v>
      </c>
      <c r="AP778" s="5" t="str">
        <f t="shared" si="1039"/>
        <v>0055-CPC-GA1-4.4.0.00.CPC-ATH2-CX-0002_A1_ER</v>
      </c>
      <c r="AQ778" s="13" t="s">
        <v>71</v>
      </c>
      <c r="AR778" s="13" t="s">
        <v>72</v>
      </c>
      <c r="AS778" s="13"/>
      <c r="AT778" s="13"/>
      <c r="AU778" s="13"/>
      <c r="AV778" s="13"/>
      <c r="AW778" s="13" t="s">
        <v>447</v>
      </c>
      <c r="AX778" s="13" t="s">
        <v>428</v>
      </c>
      <c r="AY778" s="5"/>
      <c r="AZ778" s="5" t="s">
        <v>490</v>
      </c>
      <c r="BA778" s="5" t="s">
        <v>489</v>
      </c>
      <c r="BB778" s="5" t="str">
        <f t="shared" si="1040"/>
        <v>A1</v>
      </c>
      <c r="BC778" s="167" t="str">
        <f t="shared" si="1041"/>
        <v>IFR</v>
      </c>
      <c r="BD778" s="5" t="str">
        <f t="shared" si="1042"/>
        <v>A1</v>
      </c>
      <c r="BE778" s="5"/>
      <c r="BF778" s="5"/>
      <c r="BG778" s="12"/>
      <c r="BH778" s="5"/>
      <c r="BI778" s="5"/>
      <c r="BJ778" s="54">
        <f t="shared" si="1043"/>
        <v>44243</v>
      </c>
      <c r="BK778" s="54">
        <f t="shared" ca="1" si="1044"/>
        <v>44268</v>
      </c>
      <c r="BL778" s="193">
        <v>44268</v>
      </c>
      <c r="BM778" s="167" t="s">
        <v>797</v>
      </c>
      <c r="BN778" s="167"/>
      <c r="BO778" s="167"/>
      <c r="BP778" s="167"/>
      <c r="BQ778" s="167"/>
      <c r="BR778" s="157"/>
      <c r="BS778" s="157"/>
      <c r="BT778" s="157"/>
      <c r="BU778" s="157"/>
      <c r="BV778" s="157"/>
      <c r="BW778" s="147"/>
      <c r="BX778" s="147"/>
      <c r="BY778" s="147"/>
      <c r="BZ778" s="147"/>
      <c r="CA778" s="147"/>
      <c r="CB778" s="125"/>
      <c r="CC778" s="125"/>
      <c r="CD778" s="125"/>
      <c r="CE778" s="125"/>
      <c r="CF778" s="125"/>
      <c r="CG778" s="125"/>
      <c r="CH778" s="125"/>
      <c r="CI778" s="125"/>
      <c r="CJ778" s="125"/>
      <c r="CK778" s="125"/>
      <c r="CL778" s="24">
        <f t="shared" si="1045"/>
        <v>44271</v>
      </c>
      <c r="CM778" s="24">
        <f t="shared" ca="1" si="1046"/>
        <v>44281</v>
      </c>
      <c r="CN778" s="54"/>
      <c r="CO778" s="117"/>
      <c r="CP778" s="175">
        <v>1</v>
      </c>
      <c r="CQ778" s="24">
        <f t="shared" si="1047"/>
        <v>44285</v>
      </c>
      <c r="CR778" s="24" t="str">
        <f t="shared" si="1048"/>
        <v>-</v>
      </c>
      <c r="CS778" s="54"/>
      <c r="CT778" s="5"/>
      <c r="CU778" s="24" t="str">
        <f t="shared" si="1049"/>
        <v>-</v>
      </c>
      <c r="CV778" s="24" t="str">
        <f t="shared" si="1050"/>
        <v>-</v>
      </c>
      <c r="CW778" s="54"/>
      <c r="CX778" s="5"/>
      <c r="CY778" s="34"/>
      <c r="CZ778" s="24" t="str">
        <f t="shared" si="1051"/>
        <v>-</v>
      </c>
      <c r="DA778" s="24" t="str">
        <f t="shared" si="1052"/>
        <v>-</v>
      </c>
      <c r="DB778" s="24"/>
      <c r="DC778" s="5"/>
      <c r="DD778" s="24" t="str">
        <f t="shared" si="1053"/>
        <v>-</v>
      </c>
      <c r="DE778" s="24" t="str">
        <f t="shared" si="1054"/>
        <v>-</v>
      </c>
      <c r="DF778" s="5"/>
      <c r="DG778" s="5"/>
      <c r="DH778" s="54"/>
      <c r="DI778" s="24" t="str">
        <f t="shared" si="1055"/>
        <v>-</v>
      </c>
      <c r="DJ778" s="24" t="str">
        <f t="shared" si="1056"/>
        <v>-</v>
      </c>
      <c r="DK778" s="5"/>
      <c r="DL778" s="5"/>
      <c r="DM778" s="24" t="str">
        <f t="shared" si="1057"/>
        <v>-</v>
      </c>
      <c r="DN778" s="24" t="str">
        <f t="shared" si="1058"/>
        <v>-</v>
      </c>
      <c r="DO778" s="5"/>
      <c r="DP778" s="5"/>
      <c r="DQ778" s="54"/>
      <c r="DR778" s="24" t="str">
        <f t="shared" si="1059"/>
        <v>-</v>
      </c>
      <c r="DS778" s="24" t="str">
        <f t="shared" si="1060"/>
        <v>-</v>
      </c>
      <c r="DT778" s="5"/>
      <c r="DU778" s="5"/>
      <c r="DV778" s="24" t="str">
        <f t="shared" si="1061"/>
        <v>-</v>
      </c>
      <c r="DW778" s="24" t="str">
        <f t="shared" si="1062"/>
        <v>-</v>
      </c>
      <c r="DX778" s="5"/>
      <c r="DY778" s="5"/>
      <c r="DZ778" s="54"/>
      <c r="EA778" s="24" t="str">
        <f t="shared" si="1063"/>
        <v>-</v>
      </c>
      <c r="EB778" s="24" t="str">
        <f t="shared" si="1064"/>
        <v>-</v>
      </c>
      <c r="EC778" s="5"/>
      <c r="ED778" s="5"/>
      <c r="EE778" s="24" t="str">
        <f t="shared" si="1065"/>
        <v>-</v>
      </c>
      <c r="EF778" s="24" t="str">
        <f t="shared" si="1066"/>
        <v>-</v>
      </c>
      <c r="EG778" s="5"/>
      <c r="EH778" s="5"/>
      <c r="EI778" s="54"/>
      <c r="EJ778" s="24" t="str">
        <f t="shared" si="1067"/>
        <v>-</v>
      </c>
      <c r="EK778" s="24" t="str">
        <f t="shared" si="1068"/>
        <v>-</v>
      </c>
      <c r="EL778" s="5"/>
      <c r="EM778" s="5"/>
      <c r="EN778" s="24" t="str">
        <f t="shared" si="1069"/>
        <v>-</v>
      </c>
      <c r="EO778" s="24" t="str">
        <f t="shared" si="1070"/>
        <v>-</v>
      </c>
      <c r="EP778" s="5"/>
      <c r="EQ778" s="5"/>
      <c r="ER778" s="54"/>
      <c r="ES778" s="54"/>
      <c r="ET778" s="54"/>
      <c r="EU778" s="54"/>
      <c r="EV778" s="54"/>
      <c r="EW778" s="24"/>
      <c r="EX778" s="24"/>
      <c r="EY778" s="167"/>
      <c r="EZ778" s="167"/>
      <c r="FA778" s="193"/>
      <c r="FB778" s="24">
        <v>44286</v>
      </c>
      <c r="FC778" s="24">
        <f t="shared" ca="1" si="1037"/>
        <v>44286</v>
      </c>
      <c r="FD778" s="167"/>
      <c r="FE778" s="167"/>
      <c r="FF778" s="24" t="str">
        <f t="shared" si="1071"/>
        <v>-</v>
      </c>
      <c r="FG778" s="24" t="str">
        <f t="shared" si="1072"/>
        <v>-</v>
      </c>
      <c r="FH778" s="5"/>
      <c r="FI778" s="5"/>
      <c r="FJ778" s="34"/>
      <c r="FK778" s="24"/>
      <c r="FL778" s="24">
        <f t="shared" si="1073"/>
        <v>0</v>
      </c>
      <c r="FM778" s="5"/>
      <c r="FN778" s="5"/>
      <c r="FO778" s="24" t="str">
        <f t="shared" si="1074"/>
        <v>-</v>
      </c>
      <c r="FP778" s="24" t="str">
        <f t="shared" si="1075"/>
        <v>-</v>
      </c>
      <c r="FQ778" s="5"/>
      <c r="FR778" s="5"/>
      <c r="FS778" s="54"/>
      <c r="FT778" s="24"/>
      <c r="FU778" s="24">
        <f t="shared" si="1076"/>
        <v>0</v>
      </c>
      <c r="FV778" s="5"/>
      <c r="FW778" s="5"/>
      <c r="FX778" s="24" t="str">
        <f t="shared" si="1077"/>
        <v>-</v>
      </c>
      <c r="FY778" s="24" t="str">
        <f t="shared" si="1078"/>
        <v>-</v>
      </c>
      <c r="FZ778" s="5"/>
      <c r="GA778" s="5"/>
      <c r="GB778" s="54"/>
      <c r="GC778" s="54"/>
      <c r="GD778" s="54"/>
      <c r="GE778" s="54"/>
      <c r="GF778" s="54"/>
      <c r="GG778" s="54"/>
      <c r="GH778" s="54"/>
      <c r="GI778" s="54"/>
      <c r="GJ778" s="54"/>
      <c r="GK778" s="54"/>
      <c r="GL778" s="54"/>
      <c r="GM778" s="54"/>
      <c r="GN778" s="54"/>
      <c r="GO778" s="54"/>
      <c r="GP778" s="54"/>
      <c r="GQ778" s="54"/>
      <c r="GR778" s="54"/>
      <c r="GS778" s="54"/>
      <c r="GT778" s="54"/>
      <c r="GU778" s="54"/>
      <c r="GV778" s="54"/>
      <c r="GW778" s="54"/>
      <c r="GX778" s="54"/>
      <c r="GY778" s="54"/>
      <c r="GZ778" s="193"/>
      <c r="HA778" s="54"/>
      <c r="HB778" s="54"/>
      <c r="HC778" s="54"/>
      <c r="HD778" s="34">
        <f t="shared" ca="1" si="943"/>
        <v>1</v>
      </c>
      <c r="HE778" s="25">
        <f t="shared" ca="1" si="944"/>
        <v>6.8389057750759875E-4</v>
      </c>
      <c r="HF778" s="25">
        <f t="shared" ca="1" si="945"/>
        <v>1.5197568389057751E-3</v>
      </c>
      <c r="HG778" s="25"/>
      <c r="HH778" s="25"/>
      <c r="HI778" s="25">
        <f t="shared" ca="1" si="946"/>
        <v>3.0821917808219177E-3</v>
      </c>
      <c r="HJ778" s="25">
        <f t="shared" ca="1" si="947"/>
        <v>6.8493150684931503E-3</v>
      </c>
      <c r="HK778" s="5"/>
      <c r="HL778" s="24">
        <f t="shared" ca="1" si="948"/>
        <v>44268</v>
      </c>
      <c r="HM778" s="107" t="s">
        <v>664</v>
      </c>
      <c r="HN778" s="85"/>
      <c r="HO778" s="204" t="str">
        <f t="shared" si="841"/>
        <v>ожидание A1</v>
      </c>
      <c r="HP778" s="204" t="str">
        <f t="shared" si="842"/>
        <v>не выгружено 00</v>
      </c>
      <c r="HQ778" s="182" t="str">
        <f t="shared" si="843"/>
        <v>выгружено A1</v>
      </c>
      <c r="HR778" s="182" t="str">
        <f t="shared" si="844"/>
        <v>ожидание A1</v>
      </c>
      <c r="HS778" s="182" t="b">
        <f t="shared" si="845"/>
        <v>0</v>
      </c>
      <c r="HT778" s="182" t="str">
        <f t="shared" si="846"/>
        <v>ожидание замечаний</v>
      </c>
      <c r="HU778" s="182" t="str">
        <f t="shared" si="847"/>
        <v>0055-P2-GA1-CPC-TRM-00675</v>
      </c>
      <c r="HV778" s="191">
        <f t="shared" si="848"/>
        <v>44268</v>
      </c>
      <c r="HW778" s="184" t="str">
        <f t="shared" si="849"/>
        <v>ожидание A1</v>
      </c>
      <c r="HX778" s="191" t="str">
        <f t="shared" si="850"/>
        <v>ожидание A1</v>
      </c>
      <c r="HY778" s="183"/>
      <c r="HZ778" s="182" t="str">
        <f t="shared" si="851"/>
        <v>выгружено</v>
      </c>
      <c r="IA778" s="182" t="str">
        <f t="shared" si="852"/>
        <v>A1</v>
      </c>
      <c r="IB778" s="182" t="str">
        <f t="shared" si="853"/>
        <v>ожидание замечаний к ревизии</v>
      </c>
      <c r="IC778" s="182" t="str">
        <f t="shared" si="854"/>
        <v>A1</v>
      </c>
      <c r="ID778" s="182" t="str">
        <f t="shared" si="855"/>
        <v>A1</v>
      </c>
      <c r="IE778" s="185" t="str">
        <f t="shared" si="856"/>
        <v>1</v>
      </c>
      <c r="IF778" s="135" t="s">
        <v>705</v>
      </c>
      <c r="IG778" s="181">
        <v>1</v>
      </c>
      <c r="IH778" s="85"/>
      <c r="II778" s="85"/>
      <c r="IJ778" s="85"/>
      <c r="IK778" s="85"/>
      <c r="IL778" s="85"/>
      <c r="IM778" s="85"/>
      <c r="IN778" s="85"/>
      <c r="IO778" s="85"/>
      <c r="IP778" s="85"/>
      <c r="IQ778" s="85"/>
      <c r="IR778" s="85"/>
      <c r="IS778" s="85"/>
      <c r="IT778" s="85"/>
      <c r="IU778" s="85"/>
      <c r="IV778" s="85"/>
      <c r="IW778" s="85"/>
      <c r="IX778" s="85"/>
      <c r="IY778" s="85"/>
      <c r="IZ778" s="85"/>
      <c r="JA778" s="85"/>
      <c r="JB778" s="85"/>
      <c r="JC778" s="85"/>
      <c r="JD778" s="85"/>
      <c r="JE778" s="85"/>
      <c r="JF778" s="85"/>
      <c r="JG778" s="85"/>
      <c r="JH778" s="85"/>
      <c r="JI778" s="85"/>
      <c r="JJ778" s="85"/>
      <c r="JK778" s="85"/>
      <c r="JL778" s="85"/>
      <c r="JM778" s="85"/>
      <c r="JN778" s="85"/>
      <c r="JO778" s="85"/>
      <c r="JP778" s="85"/>
      <c r="JQ778" s="85"/>
      <c r="JR778" s="85"/>
      <c r="JS778" s="85"/>
      <c r="JT778" s="85"/>
      <c r="JU778" s="85"/>
      <c r="JV778" s="85"/>
      <c r="JW778" s="85"/>
      <c r="JX778" s="85"/>
      <c r="JY778" s="85"/>
      <c r="JZ778" s="85"/>
      <c r="KA778" s="85"/>
      <c r="KB778" s="85"/>
      <c r="KC778" s="85"/>
    </row>
    <row r="779" spans="1:289" s="57" customFormat="1" ht="25.15" hidden="1" customHeight="1">
      <c r="A779" s="6"/>
      <c r="B779" s="19" t="s">
        <v>156</v>
      </c>
      <c r="C779" s="19" t="s">
        <v>157</v>
      </c>
      <c r="D779" s="5"/>
      <c r="E779" s="5"/>
      <c r="F779" s="5"/>
      <c r="G779" s="5"/>
      <c r="H779" s="5" t="s">
        <v>727</v>
      </c>
      <c r="I779" s="5" t="s">
        <v>736</v>
      </c>
      <c r="J779" s="5"/>
      <c r="K779" s="5"/>
      <c r="L779" s="5"/>
      <c r="M779" s="5"/>
      <c r="N779" s="5"/>
      <c r="O779" s="5"/>
      <c r="P779" s="5"/>
      <c r="Q779" s="5"/>
      <c r="R779" s="5" t="s">
        <v>206</v>
      </c>
      <c r="S779" s="5" t="s">
        <v>360</v>
      </c>
      <c r="T779" s="5" t="s">
        <v>361</v>
      </c>
      <c r="U779" s="5" t="s">
        <v>158</v>
      </c>
      <c r="V779" s="5"/>
      <c r="W779" s="19"/>
      <c r="X779" s="19"/>
      <c r="Y779" s="19"/>
      <c r="Z779" s="19"/>
      <c r="AA779" s="19"/>
      <c r="AB779" s="19"/>
      <c r="AC779" s="19"/>
      <c r="AD779" s="5"/>
      <c r="AE779" s="19">
        <v>4</v>
      </c>
      <c r="AF779" s="19">
        <v>0</v>
      </c>
      <c r="AG779" s="19" t="s">
        <v>165</v>
      </c>
      <c r="AH779" s="19" t="s">
        <v>156</v>
      </c>
      <c r="AI779" s="19" t="s">
        <v>188</v>
      </c>
      <c r="AJ779" s="5"/>
      <c r="AK779" s="5"/>
      <c r="AL779" s="5" t="s">
        <v>120</v>
      </c>
      <c r="AM779" s="5"/>
      <c r="AN779" s="5" t="s">
        <v>636</v>
      </c>
      <c r="AO779" s="5" t="str">
        <f t="shared" si="1038"/>
        <v>0055-CPC-GA1-4.4.0.00.CPC-ATH1.PM-0001</v>
      </c>
      <c r="AP779" s="5" t="str">
        <f t="shared" si="1039"/>
        <v>0055-CPC-GA1-4.4.0.00.CPC-ATH1-PM-0001_A1_ER</v>
      </c>
      <c r="AQ779" s="13" t="s">
        <v>637</v>
      </c>
      <c r="AR779" s="13" t="s">
        <v>638</v>
      </c>
      <c r="AS779" s="13"/>
      <c r="AT779" s="13"/>
      <c r="AU779" s="13"/>
      <c r="AV779" s="13"/>
      <c r="AW779" s="13" t="s">
        <v>637</v>
      </c>
      <c r="AX779" s="13" t="s">
        <v>638</v>
      </c>
      <c r="AY779" s="5"/>
      <c r="AZ779" s="5" t="s">
        <v>490</v>
      </c>
      <c r="BA779" s="5" t="s">
        <v>489</v>
      </c>
      <c r="BB779" s="5" t="str">
        <f t="shared" si="1040"/>
        <v>A1</v>
      </c>
      <c r="BC779" s="167" t="str">
        <f t="shared" si="1041"/>
        <v>IFR</v>
      </c>
      <c r="BD779" s="5" t="str">
        <f t="shared" si="1042"/>
        <v>A1</v>
      </c>
      <c r="BE779" s="5"/>
      <c r="BF779" s="5"/>
      <c r="BG779" s="12"/>
      <c r="BH779" s="5"/>
      <c r="BI779" s="5"/>
      <c r="BJ779" s="54">
        <f t="shared" si="1043"/>
        <v>44243</v>
      </c>
      <c r="BK779" s="54">
        <f t="shared" ca="1" si="1044"/>
        <v>44268</v>
      </c>
      <c r="BL779" s="193">
        <v>44268</v>
      </c>
      <c r="BM779" s="167" t="s">
        <v>796</v>
      </c>
      <c r="BN779" s="167"/>
      <c r="BO779" s="167"/>
      <c r="BP779" s="167"/>
      <c r="BQ779" s="167"/>
      <c r="BR779" s="157"/>
      <c r="BS779" s="157"/>
      <c r="BT779" s="157"/>
      <c r="BU779" s="157"/>
      <c r="BV779" s="157"/>
      <c r="BW779" s="147"/>
      <c r="BX779" s="147"/>
      <c r="BY779" s="147"/>
      <c r="BZ779" s="147"/>
      <c r="CA779" s="147"/>
      <c r="CB779" s="125"/>
      <c r="CC779" s="125"/>
      <c r="CD779" s="125"/>
      <c r="CE779" s="125"/>
      <c r="CF779" s="125"/>
      <c r="CG779" s="125"/>
      <c r="CH779" s="125"/>
      <c r="CI779" s="125"/>
      <c r="CJ779" s="125"/>
      <c r="CK779" s="125"/>
      <c r="CL779" s="24">
        <f t="shared" si="1045"/>
        <v>44271</v>
      </c>
      <c r="CM779" s="24">
        <f t="shared" ca="1" si="1046"/>
        <v>44281</v>
      </c>
      <c r="CN779" s="54"/>
      <c r="CO779" s="117"/>
      <c r="CP779" s="34">
        <v>1</v>
      </c>
      <c r="CQ779" s="24">
        <f t="shared" si="1047"/>
        <v>44285</v>
      </c>
      <c r="CR779" s="24" t="str">
        <f t="shared" si="1048"/>
        <v>-</v>
      </c>
      <c r="CS779" s="54"/>
      <c r="CT779" s="5"/>
      <c r="CU779" s="24" t="str">
        <f t="shared" si="1049"/>
        <v>-</v>
      </c>
      <c r="CV779" s="24" t="str">
        <f t="shared" si="1050"/>
        <v>-</v>
      </c>
      <c r="CW779" s="54"/>
      <c r="CX779" s="5"/>
      <c r="CY779" s="34"/>
      <c r="CZ779" s="24" t="str">
        <f t="shared" si="1051"/>
        <v>-</v>
      </c>
      <c r="DA779" s="24" t="str">
        <f t="shared" si="1052"/>
        <v>-</v>
      </c>
      <c r="DB779" s="24"/>
      <c r="DC779" s="5"/>
      <c r="DD779" s="24" t="str">
        <f t="shared" si="1053"/>
        <v>-</v>
      </c>
      <c r="DE779" s="24" t="str">
        <f t="shared" si="1054"/>
        <v>-</v>
      </c>
      <c r="DF779" s="5"/>
      <c r="DG779" s="5"/>
      <c r="DH779" s="54"/>
      <c r="DI779" s="24" t="str">
        <f t="shared" si="1055"/>
        <v>-</v>
      </c>
      <c r="DJ779" s="24" t="str">
        <f t="shared" si="1056"/>
        <v>-</v>
      </c>
      <c r="DK779" s="24"/>
      <c r="DL779" s="5"/>
      <c r="DM779" s="24" t="str">
        <f t="shared" si="1057"/>
        <v>-</v>
      </c>
      <c r="DN779" s="24" t="str">
        <f t="shared" si="1058"/>
        <v>-</v>
      </c>
      <c r="DO779" s="5"/>
      <c r="DP779" s="5"/>
      <c r="DQ779" s="54"/>
      <c r="DR779" s="24" t="str">
        <f t="shared" si="1059"/>
        <v>-</v>
      </c>
      <c r="DS779" s="24" t="str">
        <f t="shared" si="1060"/>
        <v>-</v>
      </c>
      <c r="DT779" s="24"/>
      <c r="DU779" s="5"/>
      <c r="DV779" s="24" t="str">
        <f t="shared" si="1061"/>
        <v>-</v>
      </c>
      <c r="DW779" s="24" t="str">
        <f t="shared" si="1062"/>
        <v>-</v>
      </c>
      <c r="DX779" s="5"/>
      <c r="DY779" s="5"/>
      <c r="DZ779" s="54"/>
      <c r="EA779" s="24" t="str">
        <f t="shared" si="1063"/>
        <v>-</v>
      </c>
      <c r="EB779" s="24" t="str">
        <f t="shared" si="1064"/>
        <v>-</v>
      </c>
      <c r="EC779" s="24"/>
      <c r="ED779" s="5"/>
      <c r="EE779" s="24" t="str">
        <f t="shared" si="1065"/>
        <v>-</v>
      </c>
      <c r="EF779" s="24" t="str">
        <f t="shared" si="1066"/>
        <v>-</v>
      </c>
      <c r="EG779" s="5"/>
      <c r="EH779" s="5"/>
      <c r="EI779" s="54"/>
      <c r="EJ779" s="24" t="str">
        <f t="shared" si="1067"/>
        <v>-</v>
      </c>
      <c r="EK779" s="24" t="str">
        <f t="shared" si="1068"/>
        <v>-</v>
      </c>
      <c r="EL779" s="24"/>
      <c r="EM779" s="5"/>
      <c r="EN779" s="24" t="str">
        <f t="shared" si="1069"/>
        <v>-</v>
      </c>
      <c r="EO779" s="24" t="str">
        <f t="shared" si="1070"/>
        <v>-</v>
      </c>
      <c r="EP779" s="5"/>
      <c r="EQ779" s="5"/>
      <c r="ER779" s="54"/>
      <c r="ES779" s="54"/>
      <c r="ET779" s="54"/>
      <c r="EU779" s="54"/>
      <c r="EV779" s="54"/>
      <c r="EW779" s="24"/>
      <c r="EX779" s="24"/>
      <c r="EY779" s="167"/>
      <c r="EZ779" s="167"/>
      <c r="FA779" s="193"/>
      <c r="FB779" s="24">
        <v>44286</v>
      </c>
      <c r="FC779" s="24">
        <f t="shared" ca="1" si="1037"/>
        <v>44286</v>
      </c>
      <c r="FD779" s="167"/>
      <c r="FE779" s="167"/>
      <c r="FF779" s="24" t="str">
        <f t="shared" si="1071"/>
        <v>-</v>
      </c>
      <c r="FG779" s="24" t="str">
        <f t="shared" si="1072"/>
        <v>-</v>
      </c>
      <c r="FH779" s="5"/>
      <c r="FI779" s="5"/>
      <c r="FJ779" s="34"/>
      <c r="FK779" s="24"/>
      <c r="FL779" s="24">
        <f t="shared" si="1073"/>
        <v>0</v>
      </c>
      <c r="FM779" s="5"/>
      <c r="FN779" s="5"/>
      <c r="FO779" s="24" t="str">
        <f t="shared" si="1074"/>
        <v>-</v>
      </c>
      <c r="FP779" s="24" t="str">
        <f t="shared" si="1075"/>
        <v>-</v>
      </c>
      <c r="FQ779" s="5"/>
      <c r="FR779" s="5"/>
      <c r="FS779" s="54"/>
      <c r="FT779" s="24"/>
      <c r="FU779" s="24">
        <f t="shared" si="1076"/>
        <v>0</v>
      </c>
      <c r="FV779" s="5"/>
      <c r="FW779" s="5"/>
      <c r="FX779" s="24" t="str">
        <f t="shared" si="1077"/>
        <v>-</v>
      </c>
      <c r="FY779" s="24" t="str">
        <f t="shared" si="1078"/>
        <v>-</v>
      </c>
      <c r="FZ779" s="5"/>
      <c r="GA779" s="5"/>
      <c r="GB779" s="54"/>
      <c r="GC779" s="54"/>
      <c r="GD779" s="54"/>
      <c r="GE779" s="54"/>
      <c r="GF779" s="54"/>
      <c r="GG779" s="54"/>
      <c r="GH779" s="54"/>
      <c r="GI779" s="54"/>
      <c r="GJ779" s="54"/>
      <c r="GK779" s="54"/>
      <c r="GL779" s="54"/>
      <c r="GM779" s="54"/>
      <c r="GN779" s="54"/>
      <c r="GO779" s="54"/>
      <c r="GP779" s="54"/>
      <c r="GQ779" s="54"/>
      <c r="GR779" s="54"/>
      <c r="GS779" s="54"/>
      <c r="GT779" s="54"/>
      <c r="GU779" s="54"/>
      <c r="GV779" s="54"/>
      <c r="GW779" s="54"/>
      <c r="GX779" s="54"/>
      <c r="GY779" s="54"/>
      <c r="GZ779" s="193"/>
      <c r="HA779" s="54"/>
      <c r="HB779" s="54"/>
      <c r="HC779" s="54"/>
      <c r="HD779" s="34">
        <f t="shared" ca="1" si="943"/>
        <v>1</v>
      </c>
      <c r="HE779" s="25">
        <f t="shared" ca="1" si="944"/>
        <v>6.8389057750759875E-4</v>
      </c>
      <c r="HF779" s="25">
        <f t="shared" ca="1" si="945"/>
        <v>1.5197568389057751E-3</v>
      </c>
      <c r="HG779" s="25"/>
      <c r="HH779" s="25"/>
      <c r="HI779" s="25">
        <f t="shared" ca="1" si="946"/>
        <v>3.0821917808219177E-3</v>
      </c>
      <c r="HJ779" s="25">
        <f t="shared" ca="1" si="947"/>
        <v>6.8493150684931503E-3</v>
      </c>
      <c r="HK779" s="5"/>
      <c r="HL779" s="24">
        <f t="shared" ca="1" si="948"/>
        <v>44268</v>
      </c>
      <c r="HM779" s="107" t="s">
        <v>664</v>
      </c>
      <c r="HN779" s="85"/>
      <c r="HO779" s="204" t="str">
        <f t="shared" si="841"/>
        <v>ожидание A1</v>
      </c>
      <c r="HP779" s="204" t="str">
        <f t="shared" si="842"/>
        <v>не выгружено 00</v>
      </c>
      <c r="HQ779" s="182" t="str">
        <f t="shared" si="843"/>
        <v>выгружено A1</v>
      </c>
      <c r="HR779" s="182" t="str">
        <f t="shared" si="844"/>
        <v>ожидание A1</v>
      </c>
      <c r="HS779" s="182" t="b">
        <f t="shared" si="845"/>
        <v>0</v>
      </c>
      <c r="HT779" s="182" t="str">
        <f t="shared" si="846"/>
        <v>ожидание замечаний</v>
      </c>
      <c r="HU779" s="182" t="str">
        <f t="shared" si="847"/>
        <v>0055-P2-GA1-CPC-TRM-00674</v>
      </c>
      <c r="HV779" s="191">
        <f t="shared" si="848"/>
        <v>44268</v>
      </c>
      <c r="HW779" s="184" t="str">
        <f t="shared" si="849"/>
        <v>ожидание A1</v>
      </c>
      <c r="HX779" s="191" t="str">
        <f t="shared" si="850"/>
        <v>ожидание A1</v>
      </c>
      <c r="HY779" s="183"/>
      <c r="HZ779" s="182" t="str">
        <f t="shared" si="851"/>
        <v>выгружено</v>
      </c>
      <c r="IA779" s="182" t="str">
        <f t="shared" si="852"/>
        <v>A1</v>
      </c>
      <c r="IB779" s="182" t="str">
        <f t="shared" si="853"/>
        <v>ожидание замечаний к ревизии</v>
      </c>
      <c r="IC779" s="182" t="str">
        <f t="shared" si="854"/>
        <v>A1</v>
      </c>
      <c r="ID779" s="182" t="str">
        <f t="shared" si="855"/>
        <v>A1</v>
      </c>
      <c r="IE779" s="185" t="str">
        <f t="shared" si="856"/>
        <v>1</v>
      </c>
      <c r="IF779" s="135" t="s">
        <v>705</v>
      </c>
      <c r="IG779" s="181">
        <v>1</v>
      </c>
      <c r="IH779" s="85"/>
      <c r="II779" s="85"/>
      <c r="IJ779" s="85"/>
      <c r="IK779" s="85"/>
      <c r="IL779" s="85"/>
      <c r="IM779" s="85"/>
      <c r="IN779" s="85"/>
      <c r="IO779" s="85"/>
      <c r="IP779" s="85"/>
      <c r="IQ779" s="85"/>
      <c r="IR779" s="85"/>
      <c r="IS779" s="85"/>
      <c r="IT779" s="85"/>
      <c r="IU779" s="85"/>
      <c r="IV779" s="85"/>
      <c r="IW779" s="85"/>
      <c r="IX779" s="85"/>
      <c r="IY779" s="85"/>
      <c r="IZ779" s="85"/>
      <c r="JA779" s="85"/>
      <c r="JB779" s="85"/>
      <c r="JC779" s="85"/>
      <c r="JD779" s="85"/>
      <c r="JE779" s="85"/>
      <c r="JF779" s="85"/>
      <c r="JG779" s="85"/>
      <c r="JH779" s="85"/>
      <c r="JI779" s="85"/>
      <c r="JJ779" s="85"/>
      <c r="JK779" s="85"/>
      <c r="JL779" s="85"/>
      <c r="JM779" s="85"/>
      <c r="JN779" s="85"/>
      <c r="JO779" s="85"/>
      <c r="JP779" s="85"/>
      <c r="JQ779" s="85"/>
      <c r="JR779" s="85"/>
      <c r="JS779" s="85"/>
      <c r="JT779" s="85"/>
      <c r="JU779" s="85"/>
      <c r="JV779" s="85"/>
      <c r="JW779" s="85"/>
      <c r="JX779" s="85"/>
      <c r="JY779" s="85"/>
      <c r="JZ779" s="85"/>
      <c r="KA779" s="85"/>
      <c r="KB779" s="85"/>
      <c r="KC779" s="85"/>
    </row>
    <row r="780" spans="1:289" s="57" customFormat="1" ht="25.5" hidden="1" customHeight="1">
      <c r="A780" s="6"/>
      <c r="B780" s="19" t="s">
        <v>156</v>
      </c>
      <c r="C780" s="19" t="s">
        <v>157</v>
      </c>
      <c r="D780" s="5"/>
      <c r="E780" s="5"/>
      <c r="F780" s="5"/>
      <c r="G780" s="5"/>
      <c r="H780" s="5" t="s">
        <v>727</v>
      </c>
      <c r="I780" s="5" t="s">
        <v>736</v>
      </c>
      <c r="J780" s="5"/>
      <c r="K780" s="5"/>
      <c r="L780" s="5"/>
      <c r="M780" s="5"/>
      <c r="N780" s="5"/>
      <c r="O780" s="5"/>
      <c r="P780" s="5"/>
      <c r="Q780" s="5"/>
      <c r="R780" s="5" t="s">
        <v>209</v>
      </c>
      <c r="S780" s="5" t="s">
        <v>362</v>
      </c>
      <c r="T780" s="5" t="s">
        <v>370</v>
      </c>
      <c r="U780" s="5" t="s">
        <v>158</v>
      </c>
      <c r="V780" s="5"/>
      <c r="W780" s="19"/>
      <c r="X780" s="19"/>
      <c r="Y780" s="19"/>
      <c r="Z780" s="19"/>
      <c r="AA780" s="19"/>
      <c r="AB780" s="19"/>
      <c r="AC780" s="19"/>
      <c r="AD780" s="5"/>
      <c r="AE780" s="19">
        <v>4</v>
      </c>
      <c r="AF780" s="19">
        <v>0</v>
      </c>
      <c r="AG780" s="19" t="s">
        <v>165</v>
      </c>
      <c r="AH780" s="19" t="s">
        <v>156</v>
      </c>
      <c r="AI780" s="19" t="s">
        <v>188</v>
      </c>
      <c r="AJ780" s="5"/>
      <c r="AK780" s="5"/>
      <c r="AL780" s="5" t="s">
        <v>121</v>
      </c>
      <c r="AM780" s="5"/>
      <c r="AN780" s="5" t="s">
        <v>636</v>
      </c>
      <c r="AO780" s="5" t="str">
        <f t="shared" si="1038"/>
        <v>0055-CPC-GA1-4.4.0.00.CPC-ATH2.PM-0001</v>
      </c>
      <c r="AP780" s="5" t="str">
        <f t="shared" si="1039"/>
        <v>0055-CPC-GA1-4.4.0.00.CPC-ATH2-PM-0001_A1_ER</v>
      </c>
      <c r="AQ780" s="13" t="s">
        <v>639</v>
      </c>
      <c r="AR780" s="13" t="s">
        <v>640</v>
      </c>
      <c r="AS780" s="13"/>
      <c r="AT780" s="13"/>
      <c r="AU780" s="13"/>
      <c r="AV780" s="13"/>
      <c r="AW780" s="13" t="s">
        <v>639</v>
      </c>
      <c r="AX780" s="13" t="s">
        <v>640</v>
      </c>
      <c r="AY780" s="5"/>
      <c r="AZ780" s="5" t="s">
        <v>490</v>
      </c>
      <c r="BA780" s="5" t="s">
        <v>489</v>
      </c>
      <c r="BB780" s="5" t="str">
        <f t="shared" si="1040"/>
        <v>A1</v>
      </c>
      <c r="BC780" s="167" t="str">
        <f t="shared" si="1041"/>
        <v>IFR</v>
      </c>
      <c r="BD780" s="5" t="str">
        <f t="shared" si="1042"/>
        <v>A1</v>
      </c>
      <c r="BE780" s="5"/>
      <c r="BF780" s="5"/>
      <c r="BG780" s="12"/>
      <c r="BH780" s="5"/>
      <c r="BI780" s="5"/>
      <c r="BJ780" s="54">
        <f t="shared" si="1043"/>
        <v>44243</v>
      </c>
      <c r="BK780" s="54">
        <f t="shared" ca="1" si="1044"/>
        <v>44268</v>
      </c>
      <c r="BL780" s="193">
        <v>44268</v>
      </c>
      <c r="BM780" s="167" t="s">
        <v>797</v>
      </c>
      <c r="BN780" s="167"/>
      <c r="BO780" s="167"/>
      <c r="BP780" s="167"/>
      <c r="BQ780" s="167"/>
      <c r="BR780" s="157"/>
      <c r="BS780" s="157"/>
      <c r="BT780" s="157"/>
      <c r="BU780" s="157"/>
      <c r="BV780" s="157"/>
      <c r="BW780" s="147"/>
      <c r="BX780" s="147"/>
      <c r="BY780" s="147"/>
      <c r="BZ780" s="147"/>
      <c r="CA780" s="147"/>
      <c r="CB780" s="125"/>
      <c r="CC780" s="125"/>
      <c r="CD780" s="125"/>
      <c r="CE780" s="125"/>
      <c r="CF780" s="125"/>
      <c r="CG780" s="125"/>
      <c r="CH780" s="125"/>
      <c r="CI780" s="125"/>
      <c r="CJ780" s="125"/>
      <c r="CK780" s="125"/>
      <c r="CL780" s="24">
        <f t="shared" si="1045"/>
        <v>44271</v>
      </c>
      <c r="CM780" s="24">
        <f t="shared" ca="1" si="1046"/>
        <v>44281</v>
      </c>
      <c r="CN780" s="54"/>
      <c r="CO780" s="117"/>
      <c r="CP780" s="34">
        <v>1</v>
      </c>
      <c r="CQ780" s="24">
        <f t="shared" si="1047"/>
        <v>44285</v>
      </c>
      <c r="CR780" s="24" t="str">
        <f t="shared" si="1048"/>
        <v>-</v>
      </c>
      <c r="CS780" s="54"/>
      <c r="CT780" s="5"/>
      <c r="CU780" s="24" t="str">
        <f t="shared" si="1049"/>
        <v>-</v>
      </c>
      <c r="CV780" s="24" t="str">
        <f t="shared" si="1050"/>
        <v>-</v>
      </c>
      <c r="CW780" s="54"/>
      <c r="CX780" s="5"/>
      <c r="CY780" s="34"/>
      <c r="CZ780" s="24" t="str">
        <f t="shared" si="1051"/>
        <v>-</v>
      </c>
      <c r="DA780" s="24" t="str">
        <f t="shared" si="1052"/>
        <v>-</v>
      </c>
      <c r="DB780" s="24"/>
      <c r="DC780" s="5"/>
      <c r="DD780" s="24" t="str">
        <f t="shared" si="1053"/>
        <v>-</v>
      </c>
      <c r="DE780" s="24" t="str">
        <f t="shared" si="1054"/>
        <v>-</v>
      </c>
      <c r="DF780" s="5"/>
      <c r="DG780" s="5"/>
      <c r="DH780" s="54"/>
      <c r="DI780" s="24" t="str">
        <f t="shared" si="1055"/>
        <v>-</v>
      </c>
      <c r="DJ780" s="24" t="str">
        <f t="shared" si="1056"/>
        <v>-</v>
      </c>
      <c r="DK780" s="24"/>
      <c r="DL780" s="5"/>
      <c r="DM780" s="24" t="str">
        <f t="shared" si="1057"/>
        <v>-</v>
      </c>
      <c r="DN780" s="24" t="str">
        <f t="shared" si="1058"/>
        <v>-</v>
      </c>
      <c r="DO780" s="5"/>
      <c r="DP780" s="5"/>
      <c r="DQ780" s="54"/>
      <c r="DR780" s="24" t="str">
        <f t="shared" si="1059"/>
        <v>-</v>
      </c>
      <c r="DS780" s="24" t="str">
        <f t="shared" si="1060"/>
        <v>-</v>
      </c>
      <c r="DT780" s="24"/>
      <c r="DU780" s="5"/>
      <c r="DV780" s="24" t="str">
        <f t="shared" si="1061"/>
        <v>-</v>
      </c>
      <c r="DW780" s="24" t="str">
        <f t="shared" si="1062"/>
        <v>-</v>
      </c>
      <c r="DX780" s="5"/>
      <c r="DY780" s="5"/>
      <c r="DZ780" s="54"/>
      <c r="EA780" s="24" t="str">
        <f t="shared" si="1063"/>
        <v>-</v>
      </c>
      <c r="EB780" s="24" t="str">
        <f t="shared" si="1064"/>
        <v>-</v>
      </c>
      <c r="EC780" s="24"/>
      <c r="ED780" s="5"/>
      <c r="EE780" s="24" t="str">
        <f t="shared" si="1065"/>
        <v>-</v>
      </c>
      <c r="EF780" s="24" t="str">
        <f t="shared" si="1066"/>
        <v>-</v>
      </c>
      <c r="EG780" s="5"/>
      <c r="EH780" s="5"/>
      <c r="EI780" s="54"/>
      <c r="EJ780" s="24" t="str">
        <f t="shared" si="1067"/>
        <v>-</v>
      </c>
      <c r="EK780" s="24" t="str">
        <f t="shared" si="1068"/>
        <v>-</v>
      </c>
      <c r="EL780" s="24"/>
      <c r="EM780" s="5"/>
      <c r="EN780" s="24" t="str">
        <f t="shared" si="1069"/>
        <v>-</v>
      </c>
      <c r="EO780" s="24" t="str">
        <f t="shared" si="1070"/>
        <v>-</v>
      </c>
      <c r="EP780" s="5"/>
      <c r="EQ780" s="5"/>
      <c r="ER780" s="54"/>
      <c r="ES780" s="54"/>
      <c r="ET780" s="54"/>
      <c r="EU780" s="54"/>
      <c r="EV780" s="54"/>
      <c r="EW780" s="24"/>
      <c r="EX780" s="24"/>
      <c r="EY780" s="167"/>
      <c r="EZ780" s="167"/>
      <c r="FA780" s="193"/>
      <c r="FB780" s="24">
        <v>44286</v>
      </c>
      <c r="FC780" s="24">
        <f t="shared" ca="1" si="1037"/>
        <v>44286</v>
      </c>
      <c r="FD780" s="167"/>
      <c r="FE780" s="167"/>
      <c r="FF780" s="24" t="str">
        <f t="shared" si="1071"/>
        <v>-</v>
      </c>
      <c r="FG780" s="24" t="str">
        <f t="shared" si="1072"/>
        <v>-</v>
      </c>
      <c r="FH780" s="5"/>
      <c r="FI780" s="5"/>
      <c r="FJ780" s="34"/>
      <c r="FK780" s="24"/>
      <c r="FL780" s="24">
        <f t="shared" si="1073"/>
        <v>0</v>
      </c>
      <c r="FM780" s="5"/>
      <c r="FN780" s="5"/>
      <c r="FO780" s="24" t="str">
        <f t="shared" si="1074"/>
        <v>-</v>
      </c>
      <c r="FP780" s="24" t="str">
        <f t="shared" si="1075"/>
        <v>-</v>
      </c>
      <c r="FQ780" s="5"/>
      <c r="FR780" s="5"/>
      <c r="FS780" s="54"/>
      <c r="FT780" s="24"/>
      <c r="FU780" s="24">
        <f t="shared" si="1076"/>
        <v>0</v>
      </c>
      <c r="FV780" s="5"/>
      <c r="FW780" s="5"/>
      <c r="FX780" s="24" t="str">
        <f t="shared" si="1077"/>
        <v>-</v>
      </c>
      <c r="FY780" s="24" t="str">
        <f t="shared" si="1078"/>
        <v>-</v>
      </c>
      <c r="FZ780" s="5"/>
      <c r="GA780" s="5"/>
      <c r="GB780" s="54"/>
      <c r="GC780" s="54"/>
      <c r="GD780" s="54"/>
      <c r="GE780" s="54"/>
      <c r="GF780" s="54"/>
      <c r="GG780" s="54"/>
      <c r="GH780" s="54"/>
      <c r="GI780" s="54"/>
      <c r="GJ780" s="54"/>
      <c r="GK780" s="54"/>
      <c r="GL780" s="54"/>
      <c r="GM780" s="54"/>
      <c r="GN780" s="54"/>
      <c r="GO780" s="54"/>
      <c r="GP780" s="54"/>
      <c r="GQ780" s="54"/>
      <c r="GR780" s="54"/>
      <c r="GS780" s="54"/>
      <c r="GT780" s="54"/>
      <c r="GU780" s="54"/>
      <c r="GV780" s="54"/>
      <c r="GW780" s="54"/>
      <c r="GX780" s="54"/>
      <c r="GY780" s="54"/>
      <c r="GZ780" s="193"/>
      <c r="HA780" s="54"/>
      <c r="HB780" s="54"/>
      <c r="HC780" s="54"/>
      <c r="HD780" s="34">
        <f t="shared" ca="1" si="943"/>
        <v>1</v>
      </c>
      <c r="HE780" s="25">
        <f t="shared" ca="1" si="944"/>
        <v>6.8389057750759875E-4</v>
      </c>
      <c r="HF780" s="25">
        <f t="shared" ca="1" si="945"/>
        <v>1.5197568389057751E-3</v>
      </c>
      <c r="HG780" s="25"/>
      <c r="HH780" s="25"/>
      <c r="HI780" s="25">
        <f t="shared" ca="1" si="946"/>
        <v>3.0821917808219177E-3</v>
      </c>
      <c r="HJ780" s="25">
        <f t="shared" ca="1" si="947"/>
        <v>6.8493150684931503E-3</v>
      </c>
      <c r="HK780" s="5"/>
      <c r="HL780" s="24">
        <f t="shared" ca="1" si="948"/>
        <v>44268</v>
      </c>
      <c r="HM780" s="107" t="s">
        <v>664</v>
      </c>
      <c r="HN780" s="85"/>
      <c r="HO780" s="204" t="str">
        <f t="shared" si="841"/>
        <v>ожидание A1</v>
      </c>
      <c r="HP780" s="204" t="str">
        <f t="shared" si="842"/>
        <v>не выгружено 00</v>
      </c>
      <c r="HQ780" s="182" t="str">
        <f t="shared" si="843"/>
        <v>выгружено A1</v>
      </c>
      <c r="HR780" s="182" t="str">
        <f t="shared" si="844"/>
        <v>ожидание A1</v>
      </c>
      <c r="HS780" s="182" t="b">
        <f t="shared" si="845"/>
        <v>0</v>
      </c>
      <c r="HT780" s="182" t="str">
        <f t="shared" si="846"/>
        <v>ожидание замечаний</v>
      </c>
      <c r="HU780" s="182" t="str">
        <f t="shared" si="847"/>
        <v>0055-P2-GA1-CPC-TRM-00675</v>
      </c>
      <c r="HV780" s="191">
        <f t="shared" si="848"/>
        <v>44268</v>
      </c>
      <c r="HW780" s="184" t="str">
        <f t="shared" si="849"/>
        <v>ожидание A1</v>
      </c>
      <c r="HX780" s="191" t="str">
        <f t="shared" si="850"/>
        <v>ожидание A1</v>
      </c>
      <c r="HY780" s="183"/>
      <c r="HZ780" s="182" t="str">
        <f t="shared" si="851"/>
        <v>выгружено</v>
      </c>
      <c r="IA780" s="182" t="str">
        <f t="shared" si="852"/>
        <v>A1</v>
      </c>
      <c r="IB780" s="182" t="str">
        <f t="shared" si="853"/>
        <v>ожидание замечаний к ревизии</v>
      </c>
      <c r="IC780" s="182" t="str">
        <f t="shared" si="854"/>
        <v>A1</v>
      </c>
      <c r="ID780" s="182" t="str">
        <f t="shared" si="855"/>
        <v>A1</v>
      </c>
      <c r="IE780" s="185" t="str">
        <f t="shared" si="856"/>
        <v>1</v>
      </c>
      <c r="IF780" s="135" t="s">
        <v>705</v>
      </c>
      <c r="IG780" s="181">
        <v>1</v>
      </c>
      <c r="IH780" s="85"/>
      <c r="II780" s="85"/>
      <c r="IJ780" s="85"/>
      <c r="IK780" s="85"/>
      <c r="IL780" s="85"/>
      <c r="IM780" s="85"/>
      <c r="IN780" s="85"/>
      <c r="IO780" s="85"/>
      <c r="IP780" s="85"/>
      <c r="IQ780" s="85"/>
      <c r="IR780" s="85"/>
      <c r="IS780" s="85"/>
      <c r="IT780" s="85"/>
      <c r="IU780" s="85"/>
      <c r="IV780" s="85"/>
      <c r="IW780" s="85"/>
      <c r="IX780" s="85"/>
      <c r="IY780" s="85"/>
      <c r="IZ780" s="85"/>
      <c r="JA780" s="85"/>
      <c r="JB780" s="85"/>
      <c r="JC780" s="85"/>
      <c r="JD780" s="85"/>
      <c r="JE780" s="85"/>
      <c r="JF780" s="85"/>
      <c r="JG780" s="85"/>
      <c r="JH780" s="85"/>
      <c r="JI780" s="85"/>
      <c r="JJ780" s="85"/>
      <c r="JK780" s="85"/>
      <c r="JL780" s="85"/>
      <c r="JM780" s="85"/>
      <c r="JN780" s="85"/>
      <c r="JO780" s="85"/>
      <c r="JP780" s="85"/>
      <c r="JQ780" s="85"/>
      <c r="JR780" s="85"/>
      <c r="JS780" s="85"/>
      <c r="JT780" s="85"/>
      <c r="JU780" s="85"/>
      <c r="JV780" s="85"/>
      <c r="JW780" s="85"/>
      <c r="JX780" s="85"/>
      <c r="JY780" s="85"/>
      <c r="JZ780" s="85"/>
      <c r="KA780" s="85"/>
      <c r="KB780" s="85"/>
      <c r="KC780" s="85"/>
    </row>
    <row r="781" spans="1:289" s="87" customFormat="1" ht="15" hidden="1" customHeight="1">
      <c r="A781" s="17"/>
      <c r="B781" s="20"/>
      <c r="C781" s="20"/>
      <c r="D781" s="18"/>
      <c r="E781" s="18"/>
      <c r="F781" s="18"/>
      <c r="G781" s="18"/>
      <c r="H781" s="18"/>
      <c r="I781" s="18"/>
      <c r="J781" s="18"/>
      <c r="K781" s="18"/>
      <c r="L781" s="18"/>
      <c r="M781" s="18"/>
      <c r="N781" s="18"/>
      <c r="O781" s="18"/>
      <c r="P781" s="18"/>
      <c r="Q781" s="18"/>
      <c r="R781" s="18"/>
      <c r="S781" s="18"/>
      <c r="T781" s="18"/>
      <c r="U781" s="18"/>
      <c r="V781" s="18"/>
      <c r="W781" s="20"/>
      <c r="X781" s="20"/>
      <c r="Y781" s="20"/>
      <c r="Z781" s="20"/>
      <c r="AA781" s="20"/>
      <c r="AB781" s="20"/>
      <c r="AC781" s="20"/>
      <c r="AD781" s="18"/>
      <c r="AE781" s="20"/>
      <c r="AF781" s="20"/>
      <c r="AG781" s="20"/>
      <c r="AH781" s="20"/>
      <c r="AI781" s="20"/>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71"/>
      <c r="BO781" s="171"/>
      <c r="BP781" s="171"/>
      <c r="BQ781" s="171"/>
      <c r="BR781" s="161"/>
      <c r="BS781" s="161"/>
      <c r="BT781" s="161"/>
      <c r="BU781" s="161"/>
      <c r="BV781" s="161"/>
      <c r="BW781" s="151"/>
      <c r="BX781" s="151"/>
      <c r="BY781" s="151"/>
      <c r="BZ781" s="151"/>
      <c r="CA781" s="151"/>
      <c r="CB781" s="129"/>
      <c r="CC781" s="129"/>
      <c r="CD781" s="129"/>
      <c r="CE781" s="129"/>
      <c r="CF781" s="129"/>
      <c r="CG781" s="129"/>
      <c r="CH781" s="129"/>
      <c r="CI781" s="129"/>
      <c r="CJ781" s="129"/>
      <c r="CK781" s="129"/>
      <c r="CL781" s="18"/>
      <c r="CM781" s="18"/>
      <c r="CN781" s="18"/>
      <c r="CO781" s="118"/>
      <c r="CP781" s="48"/>
      <c r="CQ781" s="18"/>
      <c r="CR781" s="18"/>
      <c r="CS781" s="18"/>
      <c r="CT781" s="18"/>
      <c r="CU781" s="18"/>
      <c r="CV781" s="18"/>
      <c r="CW781" s="18"/>
      <c r="CX781" s="18"/>
      <c r="CY781" s="34"/>
      <c r="CZ781" s="18"/>
      <c r="DA781" s="18"/>
      <c r="DB781" s="18"/>
      <c r="DC781" s="18"/>
      <c r="DD781" s="18"/>
      <c r="DE781" s="18"/>
      <c r="DF781" s="18"/>
      <c r="DG781" s="18"/>
      <c r="DH781" s="54"/>
      <c r="DI781" s="18"/>
      <c r="DJ781" s="18"/>
      <c r="DK781" s="18"/>
      <c r="DL781" s="18"/>
      <c r="DM781" s="18"/>
      <c r="DN781" s="18"/>
      <c r="DO781" s="18"/>
      <c r="DP781" s="18"/>
      <c r="DQ781" s="45"/>
      <c r="DR781" s="18"/>
      <c r="DS781" s="18"/>
      <c r="DT781" s="18"/>
      <c r="DU781" s="18"/>
      <c r="DV781" s="18"/>
      <c r="DW781" s="18"/>
      <c r="DX781" s="18"/>
      <c r="DY781" s="18"/>
      <c r="DZ781" s="45"/>
      <c r="EA781" s="18"/>
      <c r="EB781" s="18"/>
      <c r="EC781" s="18"/>
      <c r="ED781" s="18"/>
      <c r="EE781" s="18"/>
      <c r="EF781" s="18"/>
      <c r="EG781" s="18"/>
      <c r="EH781" s="18"/>
      <c r="EI781" s="45"/>
      <c r="EJ781" s="18"/>
      <c r="EK781" s="18"/>
      <c r="EL781" s="18"/>
      <c r="EM781" s="18"/>
      <c r="EN781" s="18"/>
      <c r="EO781" s="18"/>
      <c r="EP781" s="18"/>
      <c r="EQ781" s="18"/>
      <c r="ER781" s="45"/>
      <c r="ES781" s="110"/>
      <c r="ET781" s="110"/>
      <c r="EU781" s="110"/>
      <c r="EV781" s="110"/>
      <c r="EW781" s="192"/>
      <c r="EX781" s="192"/>
      <c r="EY781" s="192"/>
      <c r="EZ781" s="192"/>
      <c r="FA781" s="199"/>
      <c r="FB781" s="18"/>
      <c r="FC781" s="18"/>
      <c r="FD781" s="18"/>
      <c r="FE781" s="18"/>
      <c r="FF781" s="18"/>
      <c r="FG781" s="18"/>
      <c r="FH781" s="18"/>
      <c r="FI781" s="18"/>
      <c r="FJ781" s="34"/>
      <c r="FK781" s="18"/>
      <c r="FL781" s="18"/>
      <c r="FM781" s="18"/>
      <c r="FN781" s="18"/>
      <c r="FO781" s="18"/>
      <c r="FP781" s="18"/>
      <c r="FQ781" s="18"/>
      <c r="FR781" s="18"/>
      <c r="FS781" s="45"/>
      <c r="FT781" s="18"/>
      <c r="FU781" s="18"/>
      <c r="FV781" s="18"/>
      <c r="FW781" s="18"/>
      <c r="FX781" s="18"/>
      <c r="FY781" s="18"/>
      <c r="FZ781" s="18"/>
      <c r="GA781" s="18"/>
      <c r="GB781" s="45"/>
      <c r="GC781" s="110"/>
      <c r="GD781" s="110"/>
      <c r="GE781" s="110"/>
      <c r="GF781" s="110"/>
      <c r="GG781" s="110"/>
      <c r="GH781" s="110"/>
      <c r="GI781" s="110"/>
      <c r="GJ781" s="110"/>
      <c r="GK781" s="110"/>
      <c r="GL781" s="110"/>
      <c r="GM781" s="110"/>
      <c r="GN781" s="110"/>
      <c r="GO781" s="110"/>
      <c r="GP781" s="110"/>
      <c r="GQ781" s="110"/>
      <c r="GR781" s="110"/>
      <c r="GS781" s="110"/>
      <c r="GT781" s="110"/>
      <c r="GU781" s="110"/>
      <c r="GV781" s="110"/>
      <c r="GW781" s="110"/>
      <c r="GX781" s="110"/>
      <c r="GY781" s="45"/>
      <c r="GZ781" s="199"/>
      <c r="HA781" s="110"/>
      <c r="HB781" s="110"/>
      <c r="HC781" s="110"/>
      <c r="HD781" s="34">
        <f t="shared" si="943"/>
        <v>0</v>
      </c>
      <c r="HE781" s="25">
        <f t="shared" si="944"/>
        <v>0</v>
      </c>
      <c r="HF781" s="25">
        <f t="shared" si="945"/>
        <v>0</v>
      </c>
      <c r="HG781" s="25"/>
      <c r="HH781" s="18"/>
      <c r="HI781" s="25">
        <f t="shared" si="946"/>
        <v>0</v>
      </c>
      <c r="HJ781" s="25">
        <f t="shared" si="947"/>
        <v>0</v>
      </c>
      <c r="HK781" s="18"/>
      <c r="HL781" s="24" t="str">
        <f t="shared" si="948"/>
        <v>-</v>
      </c>
      <c r="HM781" s="107"/>
      <c r="HN781" s="85"/>
      <c r="HO781" s="204" t="str">
        <f t="shared" si="841"/>
        <v>---/---</v>
      </c>
      <c r="HP781" s="204" t="str">
        <f t="shared" si="842"/>
        <v>---/---</v>
      </c>
      <c r="HQ781" s="182" t="str">
        <f t="shared" si="843"/>
        <v>---/---</v>
      </c>
      <c r="HR781" s="182" t="str">
        <f t="shared" si="844"/>
        <v>---/---</v>
      </c>
      <c r="HS781" s="182" t="b">
        <f t="shared" si="845"/>
        <v>0</v>
      </c>
      <c r="HT781" s="182" t="str">
        <f t="shared" si="846"/>
        <v>---/---</v>
      </c>
      <c r="HU781" s="182" t="str">
        <f t="shared" si="847"/>
        <v>---/---</v>
      </c>
      <c r="HV781" s="191" t="str">
        <f t="shared" si="848"/>
        <v>---/---</v>
      </c>
      <c r="HW781" s="184" t="str">
        <f t="shared" si="849"/>
        <v>---/---</v>
      </c>
      <c r="HX781" s="191" t="str">
        <f t="shared" si="850"/>
        <v>---/---</v>
      </c>
      <c r="HY781" s="183"/>
      <c r="HZ781" s="182" t="str">
        <f t="shared" si="851"/>
        <v>---/---</v>
      </c>
      <c r="IA781" s="182" t="str">
        <f t="shared" si="852"/>
        <v>---/---</v>
      </c>
      <c r="IB781" s="182" t="str">
        <f t="shared" si="853"/>
        <v>---/---</v>
      </c>
      <c r="IC781" s="182" t="str">
        <f t="shared" si="854"/>
        <v>---/---</v>
      </c>
      <c r="ID781" s="182" t="str">
        <f t="shared" si="855"/>
        <v>---/---</v>
      </c>
      <c r="IE781" s="185" t="str">
        <f t="shared" si="856"/>
        <v>---/---</v>
      </c>
      <c r="IF781" s="135" t="s">
        <v>717</v>
      </c>
      <c r="IG781" s="181">
        <v>1</v>
      </c>
      <c r="IH781" s="85"/>
      <c r="II781" s="85"/>
      <c r="IJ781" s="85"/>
      <c r="IK781" s="85"/>
      <c r="IL781" s="85"/>
      <c r="IM781" s="85"/>
      <c r="IN781" s="85"/>
      <c r="IO781" s="85"/>
      <c r="IP781" s="85"/>
      <c r="IQ781" s="85"/>
      <c r="IR781" s="85"/>
      <c r="IS781" s="85"/>
      <c r="IT781" s="85"/>
      <c r="IU781" s="85"/>
      <c r="IV781" s="85"/>
      <c r="IW781" s="85"/>
      <c r="IX781" s="85"/>
      <c r="IY781" s="85"/>
      <c r="IZ781" s="85"/>
      <c r="JA781" s="85"/>
      <c r="JB781" s="85"/>
      <c r="JC781" s="85"/>
      <c r="JD781" s="85"/>
      <c r="JE781" s="85"/>
      <c r="JF781" s="85"/>
      <c r="JG781" s="85"/>
      <c r="JH781" s="85"/>
      <c r="JI781" s="85"/>
      <c r="JJ781" s="85"/>
      <c r="JK781" s="85"/>
      <c r="JL781" s="85"/>
      <c r="JM781" s="85"/>
      <c r="JN781" s="85"/>
      <c r="JO781" s="85"/>
      <c r="JP781" s="85"/>
      <c r="JQ781" s="85"/>
      <c r="JR781" s="85"/>
      <c r="JS781" s="85"/>
      <c r="JT781" s="85"/>
      <c r="JU781" s="85"/>
      <c r="JV781" s="85"/>
      <c r="JW781" s="85"/>
      <c r="JX781" s="85"/>
      <c r="JY781" s="85"/>
      <c r="JZ781" s="85"/>
      <c r="KA781" s="85"/>
      <c r="KB781" s="85"/>
      <c r="KC781" s="85"/>
    </row>
    <row r="782" spans="1:289" s="57" customFormat="1" ht="25.15" hidden="1" customHeight="1">
      <c r="A782" s="6"/>
      <c r="B782" s="19" t="s">
        <v>156</v>
      </c>
      <c r="C782" s="19" t="s">
        <v>157</v>
      </c>
      <c r="D782" s="5"/>
      <c r="E782" s="5"/>
      <c r="F782" s="5"/>
      <c r="G782" s="5"/>
      <c r="H782" s="5" t="s">
        <v>727</v>
      </c>
      <c r="I782" s="5" t="s">
        <v>736</v>
      </c>
      <c r="J782" s="5"/>
      <c r="K782" s="5"/>
      <c r="L782" s="5"/>
      <c r="M782" s="5"/>
      <c r="N782" s="5"/>
      <c r="O782" s="5"/>
      <c r="P782" s="5"/>
      <c r="Q782" s="5"/>
      <c r="R782" s="5" t="s">
        <v>315</v>
      </c>
      <c r="S782" s="5" t="s">
        <v>359</v>
      </c>
      <c r="T782" s="5" t="s">
        <v>358</v>
      </c>
      <c r="U782" s="5" t="s">
        <v>158</v>
      </c>
      <c r="V782" s="5"/>
      <c r="W782" s="19"/>
      <c r="X782" s="19"/>
      <c r="Y782" s="19"/>
      <c r="Z782" s="19"/>
      <c r="AA782" s="19"/>
      <c r="AB782" s="19"/>
      <c r="AC782" s="19"/>
      <c r="AD782" s="5"/>
      <c r="AE782" s="19">
        <v>4</v>
      </c>
      <c r="AF782" s="19">
        <v>0</v>
      </c>
      <c r="AG782" s="19" t="s">
        <v>165</v>
      </c>
      <c r="AH782" s="19" t="s">
        <v>156</v>
      </c>
      <c r="AI782" s="19" t="s">
        <v>188</v>
      </c>
      <c r="AJ782" s="5"/>
      <c r="AK782" s="5"/>
      <c r="AL782" s="5" t="s">
        <v>159</v>
      </c>
      <c r="AM782" s="5"/>
      <c r="AN782" s="5" t="s">
        <v>636</v>
      </c>
      <c r="AO782" s="5" t="str">
        <f>CONCATENATE("0055-",B782,"-",C782,"-","4",".",AE782,".",AF782,".",AG782,".",AH782,"-",AL782,".",AN782,"-",AI782)</f>
        <v>0055-CPC-GA1-4.4.0.00.CPC-ATH.PM-0001</v>
      </c>
      <c r="AP782" s="5" t="str">
        <f>CONCATENATE("0055-",B782,"-",C782,"-","4",".",AE782,".",AF782,".",AG782,".",AH782,"-",AL782,"-",AN782,"-",AI782,"_",BD782,"_",U782)</f>
        <v>0055-CPC-GA1-4.4.0.00.CPC-ATH-PM-0001_-_ER</v>
      </c>
      <c r="AQ782" s="13" t="s">
        <v>649</v>
      </c>
      <c r="AR782" s="13" t="s">
        <v>650</v>
      </c>
      <c r="AS782" s="13"/>
      <c r="AT782" s="13"/>
      <c r="AU782" s="13"/>
      <c r="AV782" s="13"/>
      <c r="AW782" s="13" t="s">
        <v>649</v>
      </c>
      <c r="AX782" s="13" t="s">
        <v>650</v>
      </c>
      <c r="AY782" s="5"/>
      <c r="AZ782" s="5" t="s">
        <v>490</v>
      </c>
      <c r="BA782" s="5" t="s">
        <v>489</v>
      </c>
      <c r="BB782" s="5" t="str">
        <f>IF(FW782&gt;0,"02",IF(FN782&gt;0,"01",IF(FE782&gt;0,"00",IF(EM782&gt;0,"G1",IF(ED782&gt;0,"F1",IF(DU782&gt;0,"E1",IF(DL782&gt;0,"D1",IF(DC782&gt;0,"C1",IF(CT782&gt;0,"B1",IF(BM782&gt;0,"A1","-"))))))))))</f>
        <v>-</v>
      </c>
      <c r="BC782" s="167" t="str">
        <f t="shared" ref="BC782:BC785" si="1079">IF(OR(BB782="A1",BB782="B1",BB782="C1",BB782="D1",BB782="E1",BB782="F1",BB782="G1",BB782="H1"),"IFR",IF(OR(BB782="00",BB782="01",BB782="02",BB782="03",BB782="04",BB782="05"),"IFU","-"))</f>
        <v>-</v>
      </c>
      <c r="BD782" s="5" t="str">
        <f t="shared" ref="BD782:BD785" si="1080">BB782</f>
        <v>-</v>
      </c>
      <c r="BE782" s="5"/>
      <c r="BF782" s="5"/>
      <c r="BG782" s="12"/>
      <c r="BH782" s="5"/>
      <c r="BI782" s="5"/>
      <c r="BJ782" s="54">
        <f>FB782-(28+15)</f>
        <v>44256</v>
      </c>
      <c r="BK782" s="54">
        <f ca="1">IF(BM782&gt;0,BL782,IF(BJ782&lt;TODAY(),WORKDAY(TODAY(),10),BJ782))</f>
        <v>44294</v>
      </c>
      <c r="BL782" s="54"/>
      <c r="BM782" s="5"/>
      <c r="BN782" s="167"/>
      <c r="BO782" s="167"/>
      <c r="BP782" s="167"/>
      <c r="BQ782" s="167"/>
      <c r="BR782" s="157"/>
      <c r="BS782" s="157"/>
      <c r="BT782" s="157"/>
      <c r="BU782" s="157"/>
      <c r="BV782" s="157"/>
      <c r="BW782" s="147"/>
      <c r="BX782" s="147"/>
      <c r="BY782" s="147"/>
      <c r="BZ782" s="147"/>
      <c r="CA782" s="147"/>
      <c r="CB782" s="125"/>
      <c r="CC782" s="125"/>
      <c r="CD782" s="125"/>
      <c r="CE782" s="125"/>
      <c r="CF782" s="125"/>
      <c r="CG782" s="125"/>
      <c r="CH782" s="125"/>
      <c r="CI782" s="125"/>
      <c r="CJ782" s="125"/>
      <c r="CK782" s="125"/>
      <c r="CL782" s="24">
        <f>WORKDAY(BJ782,20)</f>
        <v>44284</v>
      </c>
      <c r="CM782" s="24" t="str">
        <f>IF(BM782&gt;0,WORKDAY(BK782,10),"-")</f>
        <v>-</v>
      </c>
      <c r="CN782" s="54"/>
      <c r="CO782" s="117"/>
      <c r="CP782" s="175">
        <v>1</v>
      </c>
      <c r="CQ782" s="24">
        <f>WORKDAY(CL782,10)</f>
        <v>44298</v>
      </c>
      <c r="CR782" s="24" t="str">
        <f>IF(CO782&gt;0,WORKDAY(CM782,10),"-")</f>
        <v>-</v>
      </c>
      <c r="CS782" s="54"/>
      <c r="CT782" s="5"/>
      <c r="CU782" s="24" t="str">
        <f>IF(CT782&gt;0,WORKDAY(CQ782,10),"-")</f>
        <v>-</v>
      </c>
      <c r="CV782" s="24" t="str">
        <f>IF(CT782&gt;0,WORKDAY(CR782,10),"-")</f>
        <v>-</v>
      </c>
      <c r="CW782" s="54"/>
      <c r="CX782" s="5"/>
      <c r="CY782" s="34"/>
      <c r="CZ782" s="24" t="str">
        <f>IF(CX782&gt;0,WORKDAY(CU782,10),"-")</f>
        <v>-</v>
      </c>
      <c r="DA782" s="24" t="str">
        <f>IF(CX782&gt;0,WORKDAY(CV782,10),"-")</f>
        <v>-</v>
      </c>
      <c r="DB782" s="24"/>
      <c r="DC782" s="5"/>
      <c r="DD782" s="24" t="str">
        <f>IF(DC782&gt;0,WORKDAY(CZ782,10),"-")</f>
        <v>-</v>
      </c>
      <c r="DE782" s="24" t="str">
        <f>IF(DC782&gt;0,WORKDAY(DA782,10),"-")</f>
        <v>-</v>
      </c>
      <c r="DF782" s="5"/>
      <c r="DG782" s="5"/>
      <c r="DH782" s="54"/>
      <c r="DI782" s="24" t="str">
        <f>IF(DG782&gt;0,WORKDAY(DD782,10),"-")</f>
        <v>-</v>
      </c>
      <c r="DJ782" s="24" t="str">
        <f>IF(DG782&gt;0,WORKDAY(DE782,10),"-")</f>
        <v>-</v>
      </c>
      <c r="DK782" s="24"/>
      <c r="DL782" s="5"/>
      <c r="DM782" s="24" t="str">
        <f>IF(DL782&gt;0,WORKDAY(DI782,10),"-")</f>
        <v>-</v>
      </c>
      <c r="DN782" s="24" t="str">
        <f>IF(DL782&gt;0,WORKDAY(DJ782,10),"-")</f>
        <v>-</v>
      </c>
      <c r="DO782" s="5"/>
      <c r="DP782" s="5"/>
      <c r="DQ782" s="54"/>
      <c r="DR782" s="24" t="str">
        <f>IF(DP782&gt;0,WORKDAY(DM782,10),"-")</f>
        <v>-</v>
      </c>
      <c r="DS782" s="24" t="str">
        <f>IF(DP782&gt;0,WORKDAY(DN782,10),"-")</f>
        <v>-</v>
      </c>
      <c r="DT782" s="24"/>
      <c r="DU782" s="5"/>
      <c r="DV782" s="24" t="str">
        <f>IF(DU782&gt;0,WORKDAY(DR782,10),"-")</f>
        <v>-</v>
      </c>
      <c r="DW782" s="24" t="str">
        <f>IF(DU782&gt;0,WORKDAY(DS782,10),"-")</f>
        <v>-</v>
      </c>
      <c r="DX782" s="5"/>
      <c r="DY782" s="5"/>
      <c r="DZ782" s="54"/>
      <c r="EA782" s="24" t="str">
        <f>IF(DY782&gt;0,WORKDAY(DV782,10),"-")</f>
        <v>-</v>
      </c>
      <c r="EB782" s="24" t="str">
        <f>IF(DY782&gt;0,WORKDAY(DW782,10),"-")</f>
        <v>-</v>
      </c>
      <c r="EC782" s="24"/>
      <c r="ED782" s="5"/>
      <c r="EE782" s="24" t="str">
        <f>IF(ED782&gt;0,WORKDAY(EA782,10),"-")</f>
        <v>-</v>
      </c>
      <c r="EF782" s="24" t="str">
        <f>IF(ED782&gt;0,WORKDAY(EB782,10),"-")</f>
        <v>-</v>
      </c>
      <c r="EG782" s="5"/>
      <c r="EH782" s="5"/>
      <c r="EI782" s="54"/>
      <c r="EJ782" s="24" t="str">
        <f>IF(EH782&gt;0,WORKDAY(EE782,10),"-")</f>
        <v>-</v>
      </c>
      <c r="EK782" s="24" t="str">
        <f>IF(EH782&gt;0,WORKDAY(EF782,10),"-")</f>
        <v>-</v>
      </c>
      <c r="EL782" s="24"/>
      <c r="EM782" s="5"/>
      <c r="EN782" s="24" t="str">
        <f>IF(EM782&gt;0,WORKDAY(EJ782,10),"-")</f>
        <v>-</v>
      </c>
      <c r="EO782" s="24" t="str">
        <f>IF(EM782&gt;0,WORKDAY(EK782,10),"-")</f>
        <v>-</v>
      </c>
      <c r="EP782" s="5"/>
      <c r="EQ782" s="5"/>
      <c r="ER782" s="54"/>
      <c r="ES782" s="54"/>
      <c r="ET782" s="54"/>
      <c r="EU782" s="54"/>
      <c r="EV782" s="54"/>
      <c r="EW782" s="24"/>
      <c r="EX782" s="24"/>
      <c r="EY782" s="167"/>
      <c r="EZ782" s="167"/>
      <c r="FA782" s="193"/>
      <c r="FB782" s="24">
        <v>44299</v>
      </c>
      <c r="FC782" s="24">
        <f ca="1">IF(BK782&gt;0,IF(DC782&gt;0,WORKDAY(DB782,20),IF(CT782&gt;0,WORKDAY(CS782,30),IF(CO782&gt;0,WORKDAY(CN782,40),FB782))),"-")</f>
        <v>44299</v>
      </c>
      <c r="FD782" s="167"/>
      <c r="FE782" s="167"/>
      <c r="FF782" s="24" t="str">
        <f>IF(FE782&gt;0,WORKDAY(FB782,10),"-")</f>
        <v>-</v>
      </c>
      <c r="FG782" s="24" t="str">
        <f>IF(FE782&gt;0,WORKDAY(FC782,10),"-")</f>
        <v>-</v>
      </c>
      <c r="FH782" s="5"/>
      <c r="FI782" s="5"/>
      <c r="FJ782" s="34"/>
      <c r="FK782" s="24"/>
      <c r="FL782" s="24">
        <f>FK782</f>
        <v>0</v>
      </c>
      <c r="FM782" s="5"/>
      <c r="FN782" s="5"/>
      <c r="FO782" s="24" t="str">
        <f>IF(FN782&gt;0,WORKDAY(FK782,10),"-")</f>
        <v>-</v>
      </c>
      <c r="FP782" s="24" t="str">
        <f>IF(FN782&gt;0,WORKDAY(FL782,10),"-")</f>
        <v>-</v>
      </c>
      <c r="FQ782" s="5"/>
      <c r="FR782" s="5"/>
      <c r="FS782" s="54"/>
      <c r="FT782" s="24"/>
      <c r="FU782" s="24">
        <f>FT782</f>
        <v>0</v>
      </c>
      <c r="FV782" s="5"/>
      <c r="FW782" s="5"/>
      <c r="FX782" s="24" t="str">
        <f>IF(FW782&gt;0,WORKDAY(FT782,10),"-")</f>
        <v>-</v>
      </c>
      <c r="FY782" s="24" t="str">
        <f>IF(FW782&gt;0,WORKDAY(FU782,10),"-")</f>
        <v>-</v>
      </c>
      <c r="FZ782" s="5"/>
      <c r="GA782" s="5"/>
      <c r="GB782" s="54"/>
      <c r="GC782" s="54"/>
      <c r="GD782" s="54"/>
      <c r="GE782" s="54"/>
      <c r="GF782" s="54"/>
      <c r="GG782" s="54"/>
      <c r="GH782" s="54"/>
      <c r="GI782" s="54"/>
      <c r="GJ782" s="54"/>
      <c r="GK782" s="54"/>
      <c r="GL782" s="54"/>
      <c r="GM782" s="54"/>
      <c r="GN782" s="54"/>
      <c r="GO782" s="54"/>
      <c r="GP782" s="54"/>
      <c r="GQ782" s="54"/>
      <c r="GR782" s="54"/>
      <c r="GS782" s="54"/>
      <c r="GT782" s="54"/>
      <c r="GU782" s="54"/>
      <c r="GV782" s="54"/>
      <c r="GW782" s="54"/>
      <c r="GX782" s="54"/>
      <c r="GY782" s="54"/>
      <c r="GZ782" s="193"/>
      <c r="HA782" s="54"/>
      <c r="HB782" s="54"/>
      <c r="HC782" s="54"/>
      <c r="HD782" s="34">
        <f t="shared" ca="1" si="943"/>
        <v>1</v>
      </c>
      <c r="HE782" s="25">
        <f t="shared" si="944"/>
        <v>0</v>
      </c>
      <c r="HF782" s="25">
        <f t="shared" ca="1" si="945"/>
        <v>1.5197568389057751E-3</v>
      </c>
      <c r="HG782" s="25"/>
      <c r="HH782" s="25"/>
      <c r="HI782" s="25">
        <f t="shared" si="946"/>
        <v>0</v>
      </c>
      <c r="HJ782" s="25">
        <f t="shared" ca="1" si="947"/>
        <v>6.8493150684931503E-3</v>
      </c>
      <c r="HK782" s="5"/>
      <c r="HL782" s="24" t="str">
        <f t="shared" ca="1" si="948"/>
        <v>-</v>
      </c>
      <c r="HM782" s="107" t="s">
        <v>664</v>
      </c>
      <c r="HN782" s="85"/>
      <c r="HO782" s="204" t="str">
        <f t="shared" si="841"/>
        <v>не выгружено A1</v>
      </c>
      <c r="HP782" s="204" t="str">
        <f t="shared" si="842"/>
        <v>не выгружено 00</v>
      </c>
      <c r="HQ782" s="182" t="str">
        <f t="shared" si="843"/>
        <v>не выгружено A1</v>
      </c>
      <c r="HR782" s="182" t="str">
        <f t="shared" si="844"/>
        <v>не выгружено A1</v>
      </c>
      <c r="HS782" s="182" t="b">
        <f t="shared" si="845"/>
        <v>0</v>
      </c>
      <c r="HT782" s="182" t="str">
        <f t="shared" si="846"/>
        <v>не выгружено A1</v>
      </c>
      <c r="HU782" s="182" t="str">
        <f t="shared" si="847"/>
        <v>не выгружено A1</v>
      </c>
      <c r="HV782" s="191" t="str">
        <f t="shared" si="848"/>
        <v>не выгружено A1</v>
      </c>
      <c r="HW782" s="184" t="str">
        <f t="shared" si="849"/>
        <v>не выгружено A1</v>
      </c>
      <c r="HX782" s="191" t="str">
        <f t="shared" si="850"/>
        <v>не выгружено A1</v>
      </c>
      <c r="HY782" s="183"/>
      <c r="HZ782" s="182" t="str">
        <f t="shared" si="851"/>
        <v>не выгружено</v>
      </c>
      <c r="IA782" s="182" t="str">
        <f t="shared" si="852"/>
        <v>A1</v>
      </c>
      <c r="IB782" s="182" t="str">
        <f t="shared" si="853"/>
        <v>не выгружено</v>
      </c>
      <c r="IC782" s="182" t="str">
        <f t="shared" si="854"/>
        <v>A1</v>
      </c>
      <c r="ID782" s="182" t="str">
        <f t="shared" si="855"/>
        <v>A1</v>
      </c>
      <c r="IE782" s="185" t="str">
        <f t="shared" si="856"/>
        <v>выгрузить A1</v>
      </c>
      <c r="IF782" s="135" t="s">
        <v>705</v>
      </c>
      <c r="IG782" s="181">
        <v>1</v>
      </c>
      <c r="IH782" s="85"/>
      <c r="II782" s="85"/>
      <c r="IJ782" s="85"/>
      <c r="IK782" s="85"/>
      <c r="IL782" s="85"/>
      <c r="IM782" s="85"/>
      <c r="IN782" s="85"/>
      <c r="IO782" s="85"/>
      <c r="IP782" s="85"/>
      <c r="IQ782" s="85"/>
      <c r="IR782" s="85"/>
      <c r="IS782" s="85"/>
      <c r="IT782" s="85"/>
      <c r="IU782" s="85"/>
      <c r="IV782" s="85"/>
      <c r="IW782" s="85"/>
      <c r="IX782" s="85"/>
      <c r="IY782" s="85"/>
      <c r="IZ782" s="85"/>
      <c r="JA782" s="85"/>
      <c r="JB782" s="85"/>
      <c r="JC782" s="85"/>
      <c r="JD782" s="85"/>
      <c r="JE782" s="85"/>
      <c r="JF782" s="85"/>
      <c r="JG782" s="85"/>
      <c r="JH782" s="85"/>
      <c r="JI782" s="85"/>
      <c r="JJ782" s="85"/>
      <c r="JK782" s="85"/>
      <c r="JL782" s="85"/>
      <c r="JM782" s="85"/>
      <c r="JN782" s="85"/>
      <c r="JO782" s="85"/>
      <c r="JP782" s="85"/>
      <c r="JQ782" s="85"/>
      <c r="JR782" s="85"/>
      <c r="JS782" s="85"/>
      <c r="JT782" s="85"/>
      <c r="JU782" s="85"/>
      <c r="JV782" s="85"/>
      <c r="JW782" s="85"/>
      <c r="JX782" s="85"/>
      <c r="JY782" s="85"/>
      <c r="JZ782" s="85"/>
      <c r="KA782" s="85"/>
      <c r="KB782" s="85"/>
      <c r="KC782" s="85"/>
    </row>
    <row r="783" spans="1:289" s="57" customFormat="1" ht="25.15" hidden="1" customHeight="1">
      <c r="A783" s="6"/>
      <c r="B783" s="19" t="s">
        <v>156</v>
      </c>
      <c r="C783" s="19" t="s">
        <v>157</v>
      </c>
      <c r="D783" s="5"/>
      <c r="E783" s="5"/>
      <c r="F783" s="5"/>
      <c r="G783" s="5"/>
      <c r="H783" s="5" t="s">
        <v>727</v>
      </c>
      <c r="I783" s="5" t="s">
        <v>736</v>
      </c>
      <c r="J783" s="5"/>
      <c r="K783" s="5"/>
      <c r="L783" s="5"/>
      <c r="M783" s="5"/>
      <c r="N783" s="5"/>
      <c r="O783" s="5"/>
      <c r="P783" s="5"/>
      <c r="Q783" s="5"/>
      <c r="R783" s="5" t="s">
        <v>206</v>
      </c>
      <c r="S783" s="5" t="s">
        <v>360</v>
      </c>
      <c r="T783" s="5" t="s">
        <v>361</v>
      </c>
      <c r="U783" s="5" t="s">
        <v>158</v>
      </c>
      <c r="V783" s="5"/>
      <c r="W783" s="19"/>
      <c r="X783" s="19"/>
      <c r="Y783" s="19"/>
      <c r="Z783" s="19"/>
      <c r="AA783" s="19"/>
      <c r="AB783" s="19"/>
      <c r="AC783" s="19"/>
      <c r="AD783" s="5"/>
      <c r="AE783" s="19">
        <v>4</v>
      </c>
      <c r="AF783" s="19">
        <v>0</v>
      </c>
      <c r="AG783" s="19" t="s">
        <v>165</v>
      </c>
      <c r="AH783" s="19" t="s">
        <v>156</v>
      </c>
      <c r="AI783" s="19" t="s">
        <v>192</v>
      </c>
      <c r="AJ783" s="5"/>
      <c r="AK783" s="5"/>
      <c r="AL783" s="5" t="s">
        <v>120</v>
      </c>
      <c r="AM783" s="5"/>
      <c r="AN783" s="5" t="s">
        <v>636</v>
      </c>
      <c r="AO783" s="5" t="str">
        <f>CONCATENATE("0055-",B783,"-",C783,"-","4",".",AE783,".",AF783,".",AG783,".",AH783,"-",AL783,".",AN783,"-",AI783)</f>
        <v>0055-CPC-GA1-4.4.0.00.CPC-ATH1.PM-0002</v>
      </c>
      <c r="AP783" s="5" t="str">
        <f>CONCATENATE("0055-",B783,"-",C783,"-","4",".",AE783,".",AF783,".",AG783,".",AH783,"-",AL783,"-",AN783,"-",AI783,"_",BD783,"_",U783)</f>
        <v>0055-CPC-GA1-4.4.0.00.CPC-ATH1-PM-0002_A1_ER</v>
      </c>
      <c r="AQ783" s="13" t="s">
        <v>651</v>
      </c>
      <c r="AR783" s="13" t="s">
        <v>652</v>
      </c>
      <c r="AS783" s="13"/>
      <c r="AT783" s="13"/>
      <c r="AU783" s="13"/>
      <c r="AV783" s="13"/>
      <c r="AW783" s="13" t="s">
        <v>651</v>
      </c>
      <c r="AX783" s="13" t="s">
        <v>652</v>
      </c>
      <c r="AY783" s="5"/>
      <c r="AZ783" s="5" t="s">
        <v>490</v>
      </c>
      <c r="BA783" s="5" t="s">
        <v>489</v>
      </c>
      <c r="BB783" s="5" t="str">
        <f>IF(FW783&gt;0,"02",IF(FN783&gt;0,"01",IF(FE783&gt;0,"00",IF(EM783&gt;0,"G1",IF(ED783&gt;0,"F1",IF(DU783&gt;0,"E1",IF(DL783&gt;0,"D1",IF(DC783&gt;0,"C1",IF(CT783&gt;0,"B1",IF(BM783&gt;0,"A1","-"))))))))))</f>
        <v>A1</v>
      </c>
      <c r="BC783" s="167" t="str">
        <f t="shared" si="1079"/>
        <v>IFR</v>
      </c>
      <c r="BD783" s="5" t="str">
        <f t="shared" si="1080"/>
        <v>A1</v>
      </c>
      <c r="BE783" s="5"/>
      <c r="BF783" s="5"/>
      <c r="BG783" s="12"/>
      <c r="BH783" s="5"/>
      <c r="BI783" s="5"/>
      <c r="BJ783" s="54">
        <f>FB783-(28+15)</f>
        <v>44256</v>
      </c>
      <c r="BK783" s="54">
        <f ca="1">IF(BM783&gt;0,BL783,IF(BJ783&lt;TODAY(),WORKDAY(TODAY(),10),BJ783))</f>
        <v>44268</v>
      </c>
      <c r="BL783" s="193">
        <v>44268</v>
      </c>
      <c r="BM783" s="167" t="s">
        <v>796</v>
      </c>
      <c r="BN783" s="167"/>
      <c r="BO783" s="167"/>
      <c r="BP783" s="167"/>
      <c r="BQ783" s="167"/>
      <c r="BR783" s="157"/>
      <c r="BS783" s="157"/>
      <c r="BT783" s="157"/>
      <c r="BU783" s="157"/>
      <c r="BV783" s="157"/>
      <c r="BW783" s="147"/>
      <c r="BX783" s="147"/>
      <c r="BY783" s="147"/>
      <c r="BZ783" s="147"/>
      <c r="CA783" s="147"/>
      <c r="CB783" s="125"/>
      <c r="CC783" s="125"/>
      <c r="CD783" s="125"/>
      <c r="CE783" s="125"/>
      <c r="CF783" s="125"/>
      <c r="CG783" s="125"/>
      <c r="CH783" s="125"/>
      <c r="CI783" s="125"/>
      <c r="CJ783" s="125"/>
      <c r="CK783" s="125"/>
      <c r="CL783" s="24">
        <f>WORKDAY(BJ783,20)</f>
        <v>44284</v>
      </c>
      <c r="CM783" s="24">
        <f ca="1">IF(BM783&gt;0,WORKDAY(BK783,10),"-")</f>
        <v>44281</v>
      </c>
      <c r="CN783" s="54"/>
      <c r="CO783" s="117"/>
      <c r="CP783" s="175">
        <v>1</v>
      </c>
      <c r="CQ783" s="24">
        <f>WORKDAY(CL783,10)</f>
        <v>44298</v>
      </c>
      <c r="CR783" s="24" t="str">
        <f>IF(CO783&gt;0,WORKDAY(CM783,10),"-")</f>
        <v>-</v>
      </c>
      <c r="CS783" s="54"/>
      <c r="CT783" s="5"/>
      <c r="CU783" s="24" t="str">
        <f>IF(CT783&gt;0,WORKDAY(CQ783,10),"-")</f>
        <v>-</v>
      </c>
      <c r="CV783" s="24" t="str">
        <f>IF(CT783&gt;0,WORKDAY(CR783,10),"-")</f>
        <v>-</v>
      </c>
      <c r="CW783" s="54"/>
      <c r="CX783" s="5"/>
      <c r="CY783" s="34"/>
      <c r="CZ783" s="24" t="str">
        <f>IF(CX783&gt;0,WORKDAY(CU783,10),"-")</f>
        <v>-</v>
      </c>
      <c r="DA783" s="24" t="str">
        <f>IF(CX783&gt;0,WORKDAY(CV783,10),"-")</f>
        <v>-</v>
      </c>
      <c r="DB783" s="24"/>
      <c r="DC783" s="5"/>
      <c r="DD783" s="24" t="str">
        <f>IF(DC783&gt;0,WORKDAY(CZ783,10),"-")</f>
        <v>-</v>
      </c>
      <c r="DE783" s="24" t="str">
        <f>IF(DC783&gt;0,WORKDAY(DA783,10),"-")</f>
        <v>-</v>
      </c>
      <c r="DF783" s="5"/>
      <c r="DG783" s="5"/>
      <c r="DH783" s="54"/>
      <c r="DI783" s="24" t="str">
        <f>IF(DG783&gt;0,WORKDAY(DD783,10),"-")</f>
        <v>-</v>
      </c>
      <c r="DJ783" s="24" t="str">
        <f>IF(DG783&gt;0,WORKDAY(DE783,10),"-")</f>
        <v>-</v>
      </c>
      <c r="DK783" s="24"/>
      <c r="DL783" s="5"/>
      <c r="DM783" s="24" t="str">
        <f>IF(DL783&gt;0,WORKDAY(DI783,10),"-")</f>
        <v>-</v>
      </c>
      <c r="DN783" s="24" t="str">
        <f>IF(DL783&gt;0,WORKDAY(DJ783,10),"-")</f>
        <v>-</v>
      </c>
      <c r="DO783" s="5"/>
      <c r="DP783" s="5"/>
      <c r="DQ783" s="54"/>
      <c r="DR783" s="24" t="str">
        <f>IF(DP783&gt;0,WORKDAY(DM783,10),"-")</f>
        <v>-</v>
      </c>
      <c r="DS783" s="24" t="str">
        <f>IF(DP783&gt;0,WORKDAY(DN783,10),"-")</f>
        <v>-</v>
      </c>
      <c r="DT783" s="24"/>
      <c r="DU783" s="5"/>
      <c r="DV783" s="24" t="str">
        <f>IF(DU783&gt;0,WORKDAY(DR783,10),"-")</f>
        <v>-</v>
      </c>
      <c r="DW783" s="24" t="str">
        <f>IF(DU783&gt;0,WORKDAY(DS783,10),"-")</f>
        <v>-</v>
      </c>
      <c r="DX783" s="5"/>
      <c r="DY783" s="5"/>
      <c r="DZ783" s="54"/>
      <c r="EA783" s="24" t="str">
        <f>IF(DY783&gt;0,WORKDAY(DV783,10),"-")</f>
        <v>-</v>
      </c>
      <c r="EB783" s="24" t="str">
        <f>IF(DY783&gt;0,WORKDAY(DW783,10),"-")</f>
        <v>-</v>
      </c>
      <c r="EC783" s="24"/>
      <c r="ED783" s="5"/>
      <c r="EE783" s="24" t="str">
        <f>IF(ED783&gt;0,WORKDAY(EA783,10),"-")</f>
        <v>-</v>
      </c>
      <c r="EF783" s="24" t="str">
        <f>IF(ED783&gt;0,WORKDAY(EB783,10),"-")</f>
        <v>-</v>
      </c>
      <c r="EG783" s="5"/>
      <c r="EH783" s="5"/>
      <c r="EI783" s="54"/>
      <c r="EJ783" s="24" t="str">
        <f>IF(EH783&gt;0,WORKDAY(EE783,10),"-")</f>
        <v>-</v>
      </c>
      <c r="EK783" s="24" t="str">
        <f>IF(EH783&gt;0,WORKDAY(EF783,10),"-")</f>
        <v>-</v>
      </c>
      <c r="EL783" s="24"/>
      <c r="EM783" s="5"/>
      <c r="EN783" s="24" t="str">
        <f>IF(EM783&gt;0,WORKDAY(EJ783,10),"-")</f>
        <v>-</v>
      </c>
      <c r="EO783" s="24" t="str">
        <f>IF(EM783&gt;0,WORKDAY(EK783,10),"-")</f>
        <v>-</v>
      </c>
      <c r="EP783" s="5"/>
      <c r="EQ783" s="5"/>
      <c r="ER783" s="54"/>
      <c r="ES783" s="54"/>
      <c r="ET783" s="54"/>
      <c r="EU783" s="54"/>
      <c r="EV783" s="54"/>
      <c r="EW783" s="24"/>
      <c r="EX783" s="24"/>
      <c r="EY783" s="167"/>
      <c r="EZ783" s="167"/>
      <c r="FA783" s="193"/>
      <c r="FB783" s="24">
        <v>44299</v>
      </c>
      <c r="FC783" s="24">
        <f ca="1">IF(BK783&gt;0,IF(DC783&gt;0,WORKDAY(DB783,20),IF(CT783&gt;0,WORKDAY(CS783,30),IF(CO783&gt;0,WORKDAY(CN783,40),FB783))),"-")</f>
        <v>44299</v>
      </c>
      <c r="FD783" s="167"/>
      <c r="FE783" s="167"/>
      <c r="FF783" s="24" t="str">
        <f>IF(FE783&gt;0,WORKDAY(FB783,10),"-")</f>
        <v>-</v>
      </c>
      <c r="FG783" s="24" t="str">
        <f>IF(FE783&gt;0,WORKDAY(FC783,10),"-")</f>
        <v>-</v>
      </c>
      <c r="FH783" s="5"/>
      <c r="FI783" s="5"/>
      <c r="FJ783" s="34"/>
      <c r="FK783" s="24"/>
      <c r="FL783" s="24">
        <f>FK783</f>
        <v>0</v>
      </c>
      <c r="FM783" s="5"/>
      <c r="FN783" s="5"/>
      <c r="FO783" s="24" t="str">
        <f>IF(FN783&gt;0,WORKDAY(FK783,10),"-")</f>
        <v>-</v>
      </c>
      <c r="FP783" s="24" t="str">
        <f>IF(FN783&gt;0,WORKDAY(FL783,10),"-")</f>
        <v>-</v>
      </c>
      <c r="FQ783" s="5"/>
      <c r="FR783" s="5"/>
      <c r="FS783" s="54"/>
      <c r="FT783" s="24"/>
      <c r="FU783" s="24">
        <f>FT783</f>
        <v>0</v>
      </c>
      <c r="FV783" s="5"/>
      <c r="FW783" s="5"/>
      <c r="FX783" s="24" t="str">
        <f>IF(FW783&gt;0,WORKDAY(FT783,10),"-")</f>
        <v>-</v>
      </c>
      <c r="FY783" s="24" t="str">
        <f>IF(FW783&gt;0,WORKDAY(FU783,10),"-")</f>
        <v>-</v>
      </c>
      <c r="FZ783" s="5"/>
      <c r="GA783" s="5"/>
      <c r="GB783" s="54"/>
      <c r="GC783" s="54"/>
      <c r="GD783" s="54"/>
      <c r="GE783" s="54"/>
      <c r="GF783" s="54"/>
      <c r="GG783" s="54"/>
      <c r="GH783" s="54"/>
      <c r="GI783" s="54"/>
      <c r="GJ783" s="54"/>
      <c r="GK783" s="54"/>
      <c r="GL783" s="54"/>
      <c r="GM783" s="54"/>
      <c r="GN783" s="54"/>
      <c r="GO783" s="54"/>
      <c r="GP783" s="54"/>
      <c r="GQ783" s="54"/>
      <c r="GR783" s="54"/>
      <c r="GS783" s="54"/>
      <c r="GT783" s="54"/>
      <c r="GU783" s="54"/>
      <c r="GV783" s="54"/>
      <c r="GW783" s="54"/>
      <c r="GX783" s="54"/>
      <c r="GY783" s="54"/>
      <c r="GZ783" s="193"/>
      <c r="HA783" s="54"/>
      <c r="HB783" s="54"/>
      <c r="HC783" s="54"/>
      <c r="HD783" s="34">
        <f t="shared" ca="1" si="943"/>
        <v>1</v>
      </c>
      <c r="HE783" s="25">
        <f t="shared" ca="1" si="944"/>
        <v>6.8389057750759875E-4</v>
      </c>
      <c r="HF783" s="25">
        <f t="shared" ca="1" si="945"/>
        <v>1.5197568389057751E-3</v>
      </c>
      <c r="HG783" s="25"/>
      <c r="HH783" s="25"/>
      <c r="HI783" s="25">
        <f t="shared" ca="1" si="946"/>
        <v>3.0821917808219177E-3</v>
      </c>
      <c r="HJ783" s="25">
        <f t="shared" ca="1" si="947"/>
        <v>6.8493150684931503E-3</v>
      </c>
      <c r="HK783" s="5"/>
      <c r="HL783" s="24">
        <f t="shared" ca="1" si="948"/>
        <v>44268</v>
      </c>
      <c r="HM783" s="107" t="s">
        <v>664</v>
      </c>
      <c r="HN783" s="85"/>
      <c r="HO783" s="204" t="str">
        <f t="shared" si="841"/>
        <v>ожидание A1</v>
      </c>
      <c r="HP783" s="204" t="str">
        <f t="shared" si="842"/>
        <v>не выгружено 00</v>
      </c>
      <c r="HQ783" s="182" t="str">
        <f t="shared" si="843"/>
        <v>выгружено A1</v>
      </c>
      <c r="HR783" s="182" t="str">
        <f t="shared" si="844"/>
        <v>ожидание A1</v>
      </c>
      <c r="HS783" s="182" t="b">
        <f t="shared" si="845"/>
        <v>0</v>
      </c>
      <c r="HT783" s="182" t="str">
        <f t="shared" si="846"/>
        <v>ожидание замечаний</v>
      </c>
      <c r="HU783" s="182" t="str">
        <f t="shared" si="847"/>
        <v>0055-P2-GA1-CPC-TRM-00674</v>
      </c>
      <c r="HV783" s="191">
        <f t="shared" si="848"/>
        <v>44268</v>
      </c>
      <c r="HW783" s="184" t="str">
        <f t="shared" si="849"/>
        <v>ожидание A1</v>
      </c>
      <c r="HX783" s="191" t="str">
        <f t="shared" si="850"/>
        <v>ожидание A1</v>
      </c>
      <c r="HY783" s="183"/>
      <c r="HZ783" s="182" t="str">
        <f t="shared" si="851"/>
        <v>выгружено</v>
      </c>
      <c r="IA783" s="182" t="str">
        <f t="shared" si="852"/>
        <v>A1</v>
      </c>
      <c r="IB783" s="182" t="str">
        <f t="shared" si="853"/>
        <v>ожидание замечаний к ревизии</v>
      </c>
      <c r="IC783" s="182" t="str">
        <f t="shared" si="854"/>
        <v>A1</v>
      </c>
      <c r="ID783" s="182" t="str">
        <f t="shared" si="855"/>
        <v>A1</v>
      </c>
      <c r="IE783" s="185" t="str">
        <f t="shared" si="856"/>
        <v>1</v>
      </c>
      <c r="IF783" s="135" t="s">
        <v>705</v>
      </c>
      <c r="IG783" s="181">
        <v>1</v>
      </c>
      <c r="IH783" s="85"/>
      <c r="II783" s="85"/>
      <c r="IJ783" s="85"/>
      <c r="IK783" s="85"/>
      <c r="IL783" s="85"/>
      <c r="IM783" s="85"/>
      <c r="IN783" s="85"/>
      <c r="IO783" s="85"/>
      <c r="IP783" s="85"/>
      <c r="IQ783" s="85"/>
      <c r="IR783" s="85"/>
      <c r="IS783" s="85"/>
      <c r="IT783" s="85"/>
      <c r="IU783" s="85"/>
      <c r="IV783" s="85"/>
      <c r="IW783" s="85"/>
      <c r="IX783" s="85"/>
      <c r="IY783" s="85"/>
      <c r="IZ783" s="85"/>
      <c r="JA783" s="85"/>
      <c r="JB783" s="85"/>
      <c r="JC783" s="85"/>
      <c r="JD783" s="85"/>
      <c r="JE783" s="85"/>
      <c r="JF783" s="85"/>
      <c r="JG783" s="85"/>
      <c r="JH783" s="85"/>
      <c r="JI783" s="85"/>
      <c r="JJ783" s="85"/>
      <c r="JK783" s="85"/>
      <c r="JL783" s="85"/>
      <c r="JM783" s="85"/>
      <c r="JN783" s="85"/>
      <c r="JO783" s="85"/>
      <c r="JP783" s="85"/>
      <c r="JQ783" s="85"/>
      <c r="JR783" s="85"/>
      <c r="JS783" s="85"/>
      <c r="JT783" s="85"/>
      <c r="JU783" s="85"/>
      <c r="JV783" s="85"/>
      <c r="JW783" s="85"/>
      <c r="JX783" s="85"/>
      <c r="JY783" s="85"/>
      <c r="JZ783" s="85"/>
      <c r="KA783" s="85"/>
      <c r="KB783" s="85"/>
      <c r="KC783" s="85"/>
    </row>
    <row r="784" spans="1:289" s="57" customFormat="1" ht="23.45" hidden="1" customHeight="1">
      <c r="A784" s="6"/>
      <c r="B784" s="19" t="s">
        <v>156</v>
      </c>
      <c r="C784" s="19" t="s">
        <v>157</v>
      </c>
      <c r="D784" s="5"/>
      <c r="E784" s="5"/>
      <c r="F784" s="5"/>
      <c r="G784" s="5"/>
      <c r="H784" s="5" t="s">
        <v>727</v>
      </c>
      <c r="I784" s="5" t="s">
        <v>736</v>
      </c>
      <c r="J784" s="5"/>
      <c r="K784" s="5"/>
      <c r="L784" s="5"/>
      <c r="M784" s="5"/>
      <c r="N784" s="5"/>
      <c r="O784" s="5"/>
      <c r="P784" s="5"/>
      <c r="Q784" s="5"/>
      <c r="R784" s="5" t="s">
        <v>209</v>
      </c>
      <c r="S784" s="5" t="s">
        <v>362</v>
      </c>
      <c r="T784" s="5" t="s">
        <v>370</v>
      </c>
      <c r="U784" s="5" t="s">
        <v>158</v>
      </c>
      <c r="V784" s="5"/>
      <c r="W784" s="19"/>
      <c r="X784" s="19"/>
      <c r="Y784" s="19"/>
      <c r="Z784" s="19"/>
      <c r="AA784" s="19"/>
      <c r="AB784" s="19"/>
      <c r="AC784" s="19"/>
      <c r="AD784" s="5"/>
      <c r="AE784" s="19">
        <v>4</v>
      </c>
      <c r="AF784" s="19">
        <v>0</v>
      </c>
      <c r="AG784" s="19" t="s">
        <v>165</v>
      </c>
      <c r="AH784" s="19" t="s">
        <v>156</v>
      </c>
      <c r="AI784" s="19" t="s">
        <v>192</v>
      </c>
      <c r="AJ784" s="5"/>
      <c r="AK784" s="5"/>
      <c r="AL784" s="5" t="s">
        <v>121</v>
      </c>
      <c r="AM784" s="5"/>
      <c r="AN784" s="5" t="s">
        <v>636</v>
      </c>
      <c r="AO784" s="5" t="str">
        <f>CONCATENATE("0055-",B784,"-",C784,"-","4",".",AE784,".",AF784,".",AG784,".",AH784,"-",AL784,".",AN784,"-",AI784)</f>
        <v>0055-CPC-GA1-4.4.0.00.CPC-ATH2.PM-0002</v>
      </c>
      <c r="AP784" s="5" t="str">
        <f>CONCATENATE("0055-",B784,"-",C784,"-","4",".",AE784,".",AF784,".",AG784,".",AH784,"-",AL784,"-",AN784,"-",AI784,"_",BD784,"_",U784)</f>
        <v>0055-CPC-GA1-4.4.0.00.CPC-ATH2-PM-0002_A1_ER</v>
      </c>
      <c r="AQ784" s="13" t="s">
        <v>653</v>
      </c>
      <c r="AR784" s="13" t="s">
        <v>654</v>
      </c>
      <c r="AS784" s="13"/>
      <c r="AT784" s="13"/>
      <c r="AU784" s="13"/>
      <c r="AV784" s="13"/>
      <c r="AW784" s="13" t="s">
        <v>653</v>
      </c>
      <c r="AX784" s="13" t="s">
        <v>654</v>
      </c>
      <c r="AY784" s="5"/>
      <c r="AZ784" s="5" t="s">
        <v>490</v>
      </c>
      <c r="BA784" s="5" t="s">
        <v>489</v>
      </c>
      <c r="BB784" s="5" t="str">
        <f>IF(FW784&gt;0,"02",IF(FN784&gt;0,"01",IF(FE784&gt;0,"00",IF(EM784&gt;0,"G1",IF(ED784&gt;0,"F1",IF(DU784&gt;0,"E1",IF(DL784&gt;0,"D1",IF(DC784&gt;0,"C1",IF(CT784&gt;0,"B1",IF(BM784&gt;0,"A1","-"))))))))))</f>
        <v>A1</v>
      </c>
      <c r="BC784" s="167" t="str">
        <f t="shared" si="1079"/>
        <v>IFR</v>
      </c>
      <c r="BD784" s="5" t="str">
        <f t="shared" si="1080"/>
        <v>A1</v>
      </c>
      <c r="BE784" s="5"/>
      <c r="BF784" s="5"/>
      <c r="BG784" s="12"/>
      <c r="BH784" s="5"/>
      <c r="BI784" s="5"/>
      <c r="BJ784" s="54">
        <f>FB784-(28+15)</f>
        <v>44256</v>
      </c>
      <c r="BK784" s="54">
        <f ca="1">IF(BM784&gt;0,BL784,IF(BJ784&lt;TODAY(),WORKDAY(TODAY(),10),BJ784))</f>
        <v>44268</v>
      </c>
      <c r="BL784" s="193">
        <v>44268</v>
      </c>
      <c r="BM784" s="167" t="s">
        <v>797</v>
      </c>
      <c r="BN784" s="167"/>
      <c r="BO784" s="167"/>
      <c r="BP784" s="167"/>
      <c r="BQ784" s="167"/>
      <c r="BR784" s="157"/>
      <c r="BS784" s="157"/>
      <c r="BT784" s="157"/>
      <c r="BU784" s="157"/>
      <c r="BV784" s="157"/>
      <c r="BW784" s="147"/>
      <c r="BX784" s="147"/>
      <c r="BY784" s="147"/>
      <c r="BZ784" s="147"/>
      <c r="CA784" s="147"/>
      <c r="CB784" s="125"/>
      <c r="CC784" s="125"/>
      <c r="CD784" s="125"/>
      <c r="CE784" s="125"/>
      <c r="CF784" s="125"/>
      <c r="CG784" s="125"/>
      <c r="CH784" s="125"/>
      <c r="CI784" s="125"/>
      <c r="CJ784" s="125"/>
      <c r="CK784" s="125"/>
      <c r="CL784" s="24">
        <f>WORKDAY(BJ784,20)</f>
        <v>44284</v>
      </c>
      <c r="CM784" s="24">
        <f ca="1">IF(BM784&gt;0,WORKDAY(BK784,10),"-")</f>
        <v>44281</v>
      </c>
      <c r="CN784" s="54"/>
      <c r="CO784" s="117"/>
      <c r="CP784" s="175">
        <v>1</v>
      </c>
      <c r="CQ784" s="24">
        <f>WORKDAY(CL784,10)</f>
        <v>44298</v>
      </c>
      <c r="CR784" s="24" t="str">
        <f>IF(CO784&gt;0,WORKDAY(CM784,10),"-")</f>
        <v>-</v>
      </c>
      <c r="CS784" s="54"/>
      <c r="CT784" s="5"/>
      <c r="CU784" s="24" t="str">
        <f>IF(CT784&gt;0,WORKDAY(CQ784,10),"-")</f>
        <v>-</v>
      </c>
      <c r="CV784" s="24" t="str">
        <f>IF(CT784&gt;0,WORKDAY(CR784,10),"-")</f>
        <v>-</v>
      </c>
      <c r="CW784" s="54"/>
      <c r="CX784" s="5"/>
      <c r="CY784" s="34"/>
      <c r="CZ784" s="24" t="str">
        <f>IF(CX784&gt;0,WORKDAY(CU784,10),"-")</f>
        <v>-</v>
      </c>
      <c r="DA784" s="24" t="str">
        <f>IF(CX784&gt;0,WORKDAY(CV784,10),"-")</f>
        <v>-</v>
      </c>
      <c r="DB784" s="24"/>
      <c r="DC784" s="5"/>
      <c r="DD784" s="24" t="str">
        <f>IF(DC784&gt;0,WORKDAY(CZ784,10),"-")</f>
        <v>-</v>
      </c>
      <c r="DE784" s="24" t="str">
        <f>IF(DC784&gt;0,WORKDAY(DA784,10),"-")</f>
        <v>-</v>
      </c>
      <c r="DF784" s="5"/>
      <c r="DG784" s="5"/>
      <c r="DH784" s="54"/>
      <c r="DI784" s="24" t="str">
        <f>IF(DG784&gt;0,WORKDAY(DD784,10),"-")</f>
        <v>-</v>
      </c>
      <c r="DJ784" s="24" t="str">
        <f>IF(DG784&gt;0,WORKDAY(DE784,10),"-")</f>
        <v>-</v>
      </c>
      <c r="DK784" s="24"/>
      <c r="DL784" s="5"/>
      <c r="DM784" s="24" t="str">
        <f>IF(DL784&gt;0,WORKDAY(DI784,10),"-")</f>
        <v>-</v>
      </c>
      <c r="DN784" s="24" t="str">
        <f>IF(DL784&gt;0,WORKDAY(DJ784,10),"-")</f>
        <v>-</v>
      </c>
      <c r="DO784" s="5"/>
      <c r="DP784" s="5"/>
      <c r="DQ784" s="54"/>
      <c r="DR784" s="24" t="str">
        <f>IF(DP784&gt;0,WORKDAY(DM784,10),"-")</f>
        <v>-</v>
      </c>
      <c r="DS784" s="24" t="str">
        <f>IF(DP784&gt;0,WORKDAY(DN784,10),"-")</f>
        <v>-</v>
      </c>
      <c r="DT784" s="24"/>
      <c r="DU784" s="5"/>
      <c r="DV784" s="24" t="str">
        <f>IF(DU784&gt;0,WORKDAY(DR784,10),"-")</f>
        <v>-</v>
      </c>
      <c r="DW784" s="24" t="str">
        <f>IF(DU784&gt;0,WORKDAY(DS784,10),"-")</f>
        <v>-</v>
      </c>
      <c r="DX784" s="5"/>
      <c r="DY784" s="5"/>
      <c r="DZ784" s="54"/>
      <c r="EA784" s="24" t="str">
        <f>IF(DY784&gt;0,WORKDAY(DV784,10),"-")</f>
        <v>-</v>
      </c>
      <c r="EB784" s="24" t="str">
        <f>IF(DY784&gt;0,WORKDAY(DW784,10),"-")</f>
        <v>-</v>
      </c>
      <c r="EC784" s="24"/>
      <c r="ED784" s="5"/>
      <c r="EE784" s="24" t="str">
        <f>IF(ED784&gt;0,WORKDAY(EA784,10),"-")</f>
        <v>-</v>
      </c>
      <c r="EF784" s="24" t="str">
        <f>IF(ED784&gt;0,WORKDAY(EB784,10),"-")</f>
        <v>-</v>
      </c>
      <c r="EG784" s="5"/>
      <c r="EH784" s="5"/>
      <c r="EI784" s="54"/>
      <c r="EJ784" s="24" t="str">
        <f>IF(EH784&gt;0,WORKDAY(EE784,10),"-")</f>
        <v>-</v>
      </c>
      <c r="EK784" s="24" t="str">
        <f>IF(EH784&gt;0,WORKDAY(EF784,10),"-")</f>
        <v>-</v>
      </c>
      <c r="EL784" s="24"/>
      <c r="EM784" s="5"/>
      <c r="EN784" s="24" t="str">
        <f>IF(EM784&gt;0,WORKDAY(EJ784,10),"-")</f>
        <v>-</v>
      </c>
      <c r="EO784" s="24" t="str">
        <f>IF(EM784&gt;0,WORKDAY(EK784,10),"-")</f>
        <v>-</v>
      </c>
      <c r="EP784" s="5"/>
      <c r="EQ784" s="5"/>
      <c r="ER784" s="54"/>
      <c r="ES784" s="54"/>
      <c r="ET784" s="54"/>
      <c r="EU784" s="54"/>
      <c r="EV784" s="54"/>
      <c r="EW784" s="24"/>
      <c r="EX784" s="24"/>
      <c r="EY784" s="167"/>
      <c r="EZ784" s="167"/>
      <c r="FA784" s="193"/>
      <c r="FB784" s="24">
        <v>44299</v>
      </c>
      <c r="FC784" s="24">
        <f ca="1">IF(BK784&gt;0,IF(DC784&gt;0,WORKDAY(DB784,20),IF(CT784&gt;0,WORKDAY(CS784,30),IF(CO784&gt;0,WORKDAY(CN784,40),FB784))),"-")</f>
        <v>44299</v>
      </c>
      <c r="FD784" s="167"/>
      <c r="FE784" s="167"/>
      <c r="FF784" s="24" t="str">
        <f>IF(FE784&gt;0,WORKDAY(FB784,10),"-")</f>
        <v>-</v>
      </c>
      <c r="FG784" s="24" t="str">
        <f>IF(FE784&gt;0,WORKDAY(FC784,10),"-")</f>
        <v>-</v>
      </c>
      <c r="FH784" s="5"/>
      <c r="FI784" s="5"/>
      <c r="FJ784" s="34"/>
      <c r="FK784" s="24"/>
      <c r="FL784" s="24">
        <f>FK784</f>
        <v>0</v>
      </c>
      <c r="FM784" s="5"/>
      <c r="FN784" s="5"/>
      <c r="FO784" s="24" t="str">
        <f>IF(FN784&gt;0,WORKDAY(FK784,10),"-")</f>
        <v>-</v>
      </c>
      <c r="FP784" s="24" t="str">
        <f>IF(FN784&gt;0,WORKDAY(FL784,10),"-")</f>
        <v>-</v>
      </c>
      <c r="FQ784" s="5"/>
      <c r="FR784" s="5"/>
      <c r="FS784" s="54"/>
      <c r="FT784" s="24"/>
      <c r="FU784" s="24">
        <f>FT784</f>
        <v>0</v>
      </c>
      <c r="FV784" s="5"/>
      <c r="FW784" s="5"/>
      <c r="FX784" s="24" t="str">
        <f>IF(FW784&gt;0,WORKDAY(FT784,10),"-")</f>
        <v>-</v>
      </c>
      <c r="FY784" s="24" t="str">
        <f>IF(FW784&gt;0,WORKDAY(FU784,10),"-")</f>
        <v>-</v>
      </c>
      <c r="FZ784" s="5"/>
      <c r="GA784" s="5"/>
      <c r="GB784" s="54"/>
      <c r="GC784" s="54"/>
      <c r="GD784" s="54"/>
      <c r="GE784" s="54"/>
      <c r="GF784" s="54"/>
      <c r="GG784" s="54"/>
      <c r="GH784" s="54"/>
      <c r="GI784" s="54"/>
      <c r="GJ784" s="54"/>
      <c r="GK784" s="54"/>
      <c r="GL784" s="54"/>
      <c r="GM784" s="54"/>
      <c r="GN784" s="54"/>
      <c r="GO784" s="54"/>
      <c r="GP784" s="54"/>
      <c r="GQ784" s="54"/>
      <c r="GR784" s="54"/>
      <c r="GS784" s="54"/>
      <c r="GT784" s="54"/>
      <c r="GU784" s="54"/>
      <c r="GV784" s="54"/>
      <c r="GW784" s="54"/>
      <c r="GX784" s="54"/>
      <c r="GY784" s="54"/>
      <c r="GZ784" s="193"/>
      <c r="HA784" s="54"/>
      <c r="HB784" s="54"/>
      <c r="HC784" s="54"/>
      <c r="HD784" s="34">
        <f t="shared" ca="1" si="943"/>
        <v>1</v>
      </c>
      <c r="HE784" s="25">
        <f t="shared" ca="1" si="944"/>
        <v>6.8389057750759875E-4</v>
      </c>
      <c r="HF784" s="25">
        <f t="shared" ca="1" si="945"/>
        <v>1.5197568389057751E-3</v>
      </c>
      <c r="HG784" s="25"/>
      <c r="HH784" s="25"/>
      <c r="HI784" s="25">
        <f t="shared" ca="1" si="946"/>
        <v>3.0821917808219177E-3</v>
      </c>
      <c r="HJ784" s="25">
        <f t="shared" ca="1" si="947"/>
        <v>6.8493150684931503E-3</v>
      </c>
      <c r="HK784" s="5"/>
      <c r="HL784" s="24">
        <f t="shared" ca="1" si="948"/>
        <v>44268</v>
      </c>
      <c r="HM784" s="107" t="s">
        <v>664</v>
      </c>
      <c r="HN784" s="85"/>
      <c r="HO784" s="204" t="str">
        <f t="shared" si="841"/>
        <v>ожидание A1</v>
      </c>
      <c r="HP784" s="204" t="str">
        <f t="shared" si="842"/>
        <v>не выгружено 00</v>
      </c>
      <c r="HQ784" s="182" t="str">
        <f t="shared" si="843"/>
        <v>выгружено A1</v>
      </c>
      <c r="HR784" s="182" t="str">
        <f t="shared" si="844"/>
        <v>ожидание A1</v>
      </c>
      <c r="HS784" s="182" t="b">
        <f t="shared" si="845"/>
        <v>0</v>
      </c>
      <c r="HT784" s="182" t="str">
        <f t="shared" si="846"/>
        <v>ожидание замечаний</v>
      </c>
      <c r="HU784" s="182" t="str">
        <f t="shared" si="847"/>
        <v>0055-P2-GA1-CPC-TRM-00675</v>
      </c>
      <c r="HV784" s="191">
        <f t="shared" si="848"/>
        <v>44268</v>
      </c>
      <c r="HW784" s="184" t="str">
        <f t="shared" si="849"/>
        <v>ожидание A1</v>
      </c>
      <c r="HX784" s="191" t="str">
        <f t="shared" si="850"/>
        <v>ожидание A1</v>
      </c>
      <c r="HY784" s="183"/>
      <c r="HZ784" s="182" t="str">
        <f t="shared" si="851"/>
        <v>выгружено</v>
      </c>
      <c r="IA784" s="182" t="str">
        <f t="shared" si="852"/>
        <v>A1</v>
      </c>
      <c r="IB784" s="182" t="str">
        <f t="shared" si="853"/>
        <v>ожидание замечаний к ревизии</v>
      </c>
      <c r="IC784" s="182" t="str">
        <f t="shared" si="854"/>
        <v>A1</v>
      </c>
      <c r="ID784" s="182" t="str">
        <f t="shared" si="855"/>
        <v>A1</v>
      </c>
      <c r="IE784" s="185" t="str">
        <f t="shared" si="856"/>
        <v>1</v>
      </c>
      <c r="IF784" s="135" t="s">
        <v>705</v>
      </c>
      <c r="IG784" s="181">
        <v>1</v>
      </c>
      <c r="IH784" s="85"/>
      <c r="II784" s="85"/>
      <c r="IJ784" s="85"/>
      <c r="IK784" s="85"/>
      <c r="IL784" s="85"/>
      <c r="IM784" s="85"/>
      <c r="IN784" s="85"/>
      <c r="IO784" s="85"/>
      <c r="IP784" s="85"/>
      <c r="IQ784" s="85"/>
      <c r="IR784" s="85"/>
      <c r="IS784" s="85"/>
      <c r="IT784" s="85"/>
      <c r="IU784" s="85"/>
      <c r="IV784" s="85"/>
      <c r="IW784" s="85"/>
      <c r="IX784" s="85"/>
      <c r="IY784" s="85"/>
      <c r="IZ784" s="85"/>
      <c r="JA784" s="85"/>
      <c r="JB784" s="85"/>
      <c r="JC784" s="85"/>
      <c r="JD784" s="85"/>
      <c r="JE784" s="85"/>
      <c r="JF784" s="85"/>
      <c r="JG784" s="85"/>
      <c r="JH784" s="85"/>
      <c r="JI784" s="85"/>
      <c r="JJ784" s="85"/>
      <c r="JK784" s="85"/>
      <c r="JL784" s="85"/>
      <c r="JM784" s="85"/>
      <c r="JN784" s="85"/>
      <c r="JO784" s="85"/>
      <c r="JP784" s="85"/>
      <c r="JQ784" s="85"/>
      <c r="JR784" s="85"/>
      <c r="JS784" s="85"/>
      <c r="JT784" s="85"/>
      <c r="JU784" s="85"/>
      <c r="JV784" s="85"/>
      <c r="JW784" s="85"/>
      <c r="JX784" s="85"/>
      <c r="JY784" s="85"/>
      <c r="JZ784" s="85"/>
      <c r="KA784" s="85"/>
      <c r="KB784" s="85"/>
      <c r="KC784" s="85"/>
    </row>
    <row r="785" spans="1:289" s="57" customFormat="1" ht="23.45" hidden="1" customHeight="1">
      <c r="A785" s="6"/>
      <c r="B785" s="19" t="s">
        <v>156</v>
      </c>
      <c r="C785" s="19" t="s">
        <v>157</v>
      </c>
      <c r="D785" s="5"/>
      <c r="E785" s="5"/>
      <c r="F785" s="5"/>
      <c r="G785" s="5"/>
      <c r="H785" s="5" t="s">
        <v>727</v>
      </c>
      <c r="I785" s="5" t="s">
        <v>736</v>
      </c>
      <c r="J785" s="5"/>
      <c r="K785" s="5"/>
      <c r="L785" s="5"/>
      <c r="M785" s="5"/>
      <c r="N785" s="5"/>
      <c r="O785" s="5"/>
      <c r="P785" s="5"/>
      <c r="Q785" s="5"/>
      <c r="R785" s="5" t="s">
        <v>203</v>
      </c>
      <c r="S785" s="5" t="s">
        <v>359</v>
      </c>
      <c r="T785" s="5" t="s">
        <v>358</v>
      </c>
      <c r="U785" s="5" t="s">
        <v>158</v>
      </c>
      <c r="V785" s="5"/>
      <c r="W785" s="19"/>
      <c r="X785" s="19"/>
      <c r="Y785" s="19"/>
      <c r="Z785" s="19"/>
      <c r="AA785" s="19"/>
      <c r="AB785" s="19"/>
      <c r="AC785" s="19"/>
      <c r="AD785" s="5"/>
      <c r="AE785" s="19">
        <v>4</v>
      </c>
      <c r="AF785" s="19">
        <v>0</v>
      </c>
      <c r="AG785" s="19" t="s">
        <v>165</v>
      </c>
      <c r="AH785" s="19" t="s">
        <v>156</v>
      </c>
      <c r="AI785" s="19" t="s">
        <v>192</v>
      </c>
      <c r="AJ785" s="5"/>
      <c r="AK785" s="5"/>
      <c r="AL785" s="5" t="s">
        <v>159</v>
      </c>
      <c r="AM785" s="5"/>
      <c r="AN785" s="5" t="s">
        <v>161</v>
      </c>
      <c r="AO785" s="5" t="str">
        <f>CONCATENATE("0055-",B785,"-",C785,"-","4",".",AE785,".",AF785,".",AG785,".",AH785,"-",AL785,".",AN785,"-",AI785)</f>
        <v>0055-CPC-GA1-4.4.0.00.CPC-ATH.TP-0002</v>
      </c>
      <c r="AP785" s="5" t="str">
        <f>CONCATENATE("0055-",B785,"-",C785,"-","4",".",AE785,".",AF785,".",AG785,".",AH785,"-",AL785,"-",AN785,"-",AI785,"_",BD785,"_",U785)</f>
        <v>0055-CPC-GA1-4.4.0.00.CPC-ATH-TP-0002_-_ER</v>
      </c>
      <c r="AQ785" s="13" t="s">
        <v>46</v>
      </c>
      <c r="AR785" s="13" t="s">
        <v>47</v>
      </c>
      <c r="AS785" s="13"/>
      <c r="AT785" s="13"/>
      <c r="AU785" s="13"/>
      <c r="AV785" s="13"/>
      <c r="AW785" s="13" t="s">
        <v>46</v>
      </c>
      <c r="AX785" s="13" t="s">
        <v>47</v>
      </c>
      <c r="AY785" s="5"/>
      <c r="AZ785" s="5" t="s">
        <v>490</v>
      </c>
      <c r="BA785" s="5" t="s">
        <v>489</v>
      </c>
      <c r="BB785" s="5" t="str">
        <f>IF(FW785&gt;0,"02",IF(FN785&gt;0,"01",IF(FE785&gt;0,"00",IF(EM785&gt;0,"G1",IF(ED785&gt;0,"F1",IF(DU785&gt;0,"E1",IF(DL785&gt;0,"D1",IF(DC785&gt;0,"C1",IF(CT785&gt;0,"B1",IF(BM785&gt;0,"A1","-"))))))))))</f>
        <v>-</v>
      </c>
      <c r="BC785" s="167" t="str">
        <f t="shared" si="1079"/>
        <v>-</v>
      </c>
      <c r="BD785" s="5" t="str">
        <f t="shared" si="1080"/>
        <v>-</v>
      </c>
      <c r="BE785" s="5"/>
      <c r="BF785" s="5"/>
      <c r="BG785" s="12"/>
      <c r="BH785" s="5"/>
      <c r="BI785" s="5"/>
      <c r="BJ785" s="54">
        <f>FB785-(28+15)</f>
        <v>44243</v>
      </c>
      <c r="BK785" s="54">
        <f ca="1">IF(BM785&gt;0,BL785,IF(BJ785&lt;TODAY(),WORKDAY(TODAY(),10),BJ785))</f>
        <v>44294</v>
      </c>
      <c r="BL785" s="54"/>
      <c r="BM785" s="5"/>
      <c r="BN785" s="167"/>
      <c r="BO785" s="167"/>
      <c r="BP785" s="167"/>
      <c r="BQ785" s="167"/>
      <c r="BR785" s="157"/>
      <c r="BS785" s="157"/>
      <c r="BT785" s="157"/>
      <c r="BU785" s="157"/>
      <c r="BV785" s="157"/>
      <c r="BW785" s="147"/>
      <c r="BX785" s="147"/>
      <c r="BY785" s="147"/>
      <c r="BZ785" s="147"/>
      <c r="CA785" s="147"/>
      <c r="CB785" s="125"/>
      <c r="CC785" s="125"/>
      <c r="CD785" s="125"/>
      <c r="CE785" s="125"/>
      <c r="CF785" s="125"/>
      <c r="CG785" s="125"/>
      <c r="CH785" s="125"/>
      <c r="CI785" s="125"/>
      <c r="CJ785" s="125"/>
      <c r="CK785" s="125"/>
      <c r="CL785" s="24">
        <f>WORKDAY(BJ785,20)</f>
        <v>44271</v>
      </c>
      <c r="CM785" s="24" t="str">
        <f>IF(BM785&gt;0,WORKDAY(BK785,10),"-")</f>
        <v>-</v>
      </c>
      <c r="CN785" s="24"/>
      <c r="CO785" s="167"/>
      <c r="CP785" s="175">
        <v>1</v>
      </c>
      <c r="CQ785" s="24">
        <f>WORKDAY(CL785,10)</f>
        <v>44285</v>
      </c>
      <c r="CR785" s="24" t="str">
        <f>IF(CO785&gt;0,WORKDAY(CM785,10),"-")</f>
        <v>-</v>
      </c>
      <c r="CS785" s="54"/>
      <c r="CT785" s="5"/>
      <c r="CU785" s="24" t="str">
        <f>IF(CT785&gt;0,WORKDAY(CQ785,10),"-")</f>
        <v>-</v>
      </c>
      <c r="CV785" s="24" t="str">
        <f>IF(CT785&gt;0,WORKDAY(CR785,10),"-")</f>
        <v>-</v>
      </c>
      <c r="CW785" s="54"/>
      <c r="CX785" s="5"/>
      <c r="CY785" s="34"/>
      <c r="CZ785" s="24" t="str">
        <f>IF(CX785&gt;0,WORKDAY(CU785,10),"-")</f>
        <v>-</v>
      </c>
      <c r="DA785" s="24" t="str">
        <f>IF(CX785&gt;0,WORKDAY(CV785,10),"-")</f>
        <v>-</v>
      </c>
      <c r="DB785" s="24"/>
      <c r="DC785" s="5"/>
      <c r="DD785" s="24" t="str">
        <f>IF(DC785&gt;0,WORKDAY(CZ785,10),"-")</f>
        <v>-</v>
      </c>
      <c r="DE785" s="24" t="str">
        <f>IF(DC785&gt;0,WORKDAY(DA785,10),"-")</f>
        <v>-</v>
      </c>
      <c r="DF785" s="5"/>
      <c r="DG785" s="5"/>
      <c r="DH785" s="54"/>
      <c r="DI785" s="24" t="str">
        <f>IF(DG785&gt;0,WORKDAY(DD785,10),"-")</f>
        <v>-</v>
      </c>
      <c r="DJ785" s="24" t="str">
        <f>IF(DG785&gt;0,WORKDAY(DE785,10),"-")</f>
        <v>-</v>
      </c>
      <c r="DK785" s="5"/>
      <c r="DL785" s="5"/>
      <c r="DM785" s="24" t="str">
        <f>IF(DL785&gt;0,WORKDAY(DI785,10),"-")</f>
        <v>-</v>
      </c>
      <c r="DN785" s="24" t="str">
        <f>IF(DL785&gt;0,WORKDAY(DJ785,10),"-")</f>
        <v>-</v>
      </c>
      <c r="DO785" s="5"/>
      <c r="DP785" s="5"/>
      <c r="DQ785" s="54"/>
      <c r="DR785" s="24" t="str">
        <f>IF(DP785&gt;0,WORKDAY(DM785,10),"-")</f>
        <v>-</v>
      </c>
      <c r="DS785" s="24" t="str">
        <f>IF(DP785&gt;0,WORKDAY(DN785,10),"-")</f>
        <v>-</v>
      </c>
      <c r="DT785" s="5"/>
      <c r="DU785" s="5"/>
      <c r="DV785" s="24" t="str">
        <f>IF(DU785&gt;0,WORKDAY(DR785,10),"-")</f>
        <v>-</v>
      </c>
      <c r="DW785" s="24" t="str">
        <f>IF(DU785&gt;0,WORKDAY(DS785,10),"-")</f>
        <v>-</v>
      </c>
      <c r="DX785" s="5"/>
      <c r="DY785" s="5"/>
      <c r="DZ785" s="54"/>
      <c r="EA785" s="24" t="str">
        <f>IF(DY785&gt;0,WORKDAY(DV785,10),"-")</f>
        <v>-</v>
      </c>
      <c r="EB785" s="24" t="str">
        <f>IF(DY785&gt;0,WORKDAY(DW785,10),"-")</f>
        <v>-</v>
      </c>
      <c r="EC785" s="5"/>
      <c r="ED785" s="5"/>
      <c r="EE785" s="24" t="str">
        <f>IF(ED785&gt;0,WORKDAY(EA785,10),"-")</f>
        <v>-</v>
      </c>
      <c r="EF785" s="24" t="str">
        <f>IF(ED785&gt;0,WORKDAY(EB785,10),"-")</f>
        <v>-</v>
      </c>
      <c r="EG785" s="5"/>
      <c r="EH785" s="5"/>
      <c r="EI785" s="54"/>
      <c r="EJ785" s="24" t="str">
        <f>IF(EH785&gt;0,WORKDAY(EE785,10),"-")</f>
        <v>-</v>
      </c>
      <c r="EK785" s="24" t="str">
        <f>IF(EH785&gt;0,WORKDAY(EF785,10),"-")</f>
        <v>-</v>
      </c>
      <c r="EL785" s="5"/>
      <c r="EM785" s="5"/>
      <c r="EN785" s="24" t="str">
        <f>IF(EM785&gt;0,WORKDAY(EJ785,10),"-")</f>
        <v>-</v>
      </c>
      <c r="EO785" s="24" t="str">
        <f>IF(EM785&gt;0,WORKDAY(EK785,10),"-")</f>
        <v>-</v>
      </c>
      <c r="EP785" s="5"/>
      <c r="EQ785" s="5"/>
      <c r="ER785" s="54"/>
      <c r="ES785" s="54"/>
      <c r="ET785" s="54"/>
      <c r="EU785" s="54"/>
      <c r="EV785" s="54"/>
      <c r="EW785" s="24"/>
      <c r="EX785" s="24"/>
      <c r="EY785" s="167"/>
      <c r="EZ785" s="167"/>
      <c r="FA785" s="193"/>
      <c r="FB785" s="24">
        <v>44286</v>
      </c>
      <c r="FC785" s="24">
        <f>FB785</f>
        <v>44286</v>
      </c>
      <c r="FD785" s="5"/>
      <c r="FE785" s="5"/>
      <c r="FF785" s="24" t="str">
        <f>IF(FE785&gt;0,WORKDAY(FB785,10),"-")</f>
        <v>-</v>
      </c>
      <c r="FG785" s="24" t="str">
        <f>IF(FE785&gt;0,WORKDAY(FC785,10),"-")</f>
        <v>-</v>
      </c>
      <c r="FH785" s="5"/>
      <c r="FI785" s="5"/>
      <c r="FJ785" s="34"/>
      <c r="FK785" s="24"/>
      <c r="FL785" s="24">
        <f>FK785</f>
        <v>0</v>
      </c>
      <c r="FM785" s="5"/>
      <c r="FN785" s="5"/>
      <c r="FO785" s="24" t="str">
        <f>IF(FN785&gt;0,WORKDAY(FK785,10),"-")</f>
        <v>-</v>
      </c>
      <c r="FP785" s="24" t="str">
        <f>IF(FN785&gt;0,WORKDAY(FL785,10),"-")</f>
        <v>-</v>
      </c>
      <c r="FQ785" s="5"/>
      <c r="FR785" s="5"/>
      <c r="FS785" s="54"/>
      <c r="FT785" s="24"/>
      <c r="FU785" s="24">
        <f>FT785</f>
        <v>0</v>
      </c>
      <c r="FV785" s="5"/>
      <c r="FW785" s="5"/>
      <c r="FX785" s="24" t="str">
        <f>IF(FW785&gt;0,WORKDAY(FT785,10),"-")</f>
        <v>-</v>
      </c>
      <c r="FY785" s="24" t="str">
        <f>IF(FW785&gt;0,WORKDAY(FU785,10),"-")</f>
        <v>-</v>
      </c>
      <c r="FZ785" s="5"/>
      <c r="GA785" s="5"/>
      <c r="GB785" s="54"/>
      <c r="GC785" s="54"/>
      <c r="GD785" s="54"/>
      <c r="GE785" s="54"/>
      <c r="GF785" s="54"/>
      <c r="GG785" s="54"/>
      <c r="GH785" s="54"/>
      <c r="GI785" s="54"/>
      <c r="GJ785" s="54"/>
      <c r="GK785" s="54"/>
      <c r="GL785" s="54"/>
      <c r="GM785" s="54"/>
      <c r="GN785" s="54"/>
      <c r="GO785" s="54"/>
      <c r="GP785" s="54"/>
      <c r="GQ785" s="54"/>
      <c r="GR785" s="54"/>
      <c r="GS785" s="54"/>
      <c r="GT785" s="54"/>
      <c r="GU785" s="54"/>
      <c r="GV785" s="54"/>
      <c r="GW785" s="54"/>
      <c r="GX785" s="54"/>
      <c r="GY785" s="54"/>
      <c r="GZ785" s="193"/>
      <c r="HA785" s="54"/>
      <c r="HB785" s="54"/>
      <c r="HC785" s="54"/>
      <c r="HD785" s="34">
        <f t="shared" ca="1" si="943"/>
        <v>1</v>
      </c>
      <c r="HE785" s="25">
        <f t="shared" si="944"/>
        <v>0</v>
      </c>
      <c r="HF785" s="25">
        <f t="shared" ca="1" si="945"/>
        <v>1.5197568389057751E-3</v>
      </c>
      <c r="HG785" s="25"/>
      <c r="HH785" s="25"/>
      <c r="HI785" s="25">
        <f t="shared" si="946"/>
        <v>0</v>
      </c>
      <c r="HJ785" s="25">
        <f t="shared" ca="1" si="947"/>
        <v>6.8493150684931503E-3</v>
      </c>
      <c r="HK785" s="5"/>
      <c r="HL785" s="24" t="str">
        <f t="shared" ca="1" si="948"/>
        <v>-</v>
      </c>
      <c r="HM785" s="107" t="s">
        <v>663</v>
      </c>
      <c r="HN785" s="85"/>
      <c r="HO785" s="204" t="str">
        <f t="shared" si="841"/>
        <v>не выгружено A1</v>
      </c>
      <c r="HP785" s="204" t="str">
        <f t="shared" si="842"/>
        <v>не выгружено 00</v>
      </c>
      <c r="HQ785" s="182" t="str">
        <f t="shared" si="843"/>
        <v>не выгружено A1</v>
      </c>
      <c r="HR785" s="182" t="str">
        <f t="shared" si="844"/>
        <v>не выгружено A1</v>
      </c>
      <c r="HS785" s="182" t="b">
        <f t="shared" si="845"/>
        <v>0</v>
      </c>
      <c r="HT785" s="182" t="str">
        <f t="shared" si="846"/>
        <v>не выгружено A1</v>
      </c>
      <c r="HU785" s="182" t="str">
        <f t="shared" si="847"/>
        <v>не выгружено A1</v>
      </c>
      <c r="HV785" s="191" t="str">
        <f t="shared" si="848"/>
        <v>не выгружено A1</v>
      </c>
      <c r="HW785" s="184" t="str">
        <f t="shared" si="849"/>
        <v>не выгружено A1</v>
      </c>
      <c r="HX785" s="191" t="str">
        <f t="shared" si="850"/>
        <v>не выгружено A1</v>
      </c>
      <c r="HY785" s="183"/>
      <c r="HZ785" s="182" t="str">
        <f t="shared" si="851"/>
        <v>не выгружено</v>
      </c>
      <c r="IA785" s="182" t="str">
        <f t="shared" si="852"/>
        <v>A1</v>
      </c>
      <c r="IB785" s="182" t="str">
        <f t="shared" si="853"/>
        <v>не выгружено</v>
      </c>
      <c r="IC785" s="182" t="str">
        <f t="shared" si="854"/>
        <v>A1</v>
      </c>
      <c r="ID785" s="182" t="str">
        <f t="shared" si="855"/>
        <v>A1</v>
      </c>
      <c r="IE785" s="185" t="str">
        <f t="shared" si="856"/>
        <v>выгрузить A1</v>
      </c>
      <c r="IF785" s="135" t="s">
        <v>705</v>
      </c>
      <c r="IG785" s="181">
        <v>1</v>
      </c>
      <c r="IH785" s="85"/>
      <c r="II785" s="85"/>
      <c r="IJ785" s="85"/>
      <c r="IK785" s="85"/>
      <c r="IL785" s="85"/>
      <c r="IM785" s="85"/>
      <c r="IN785" s="85"/>
      <c r="IO785" s="85"/>
      <c r="IP785" s="85"/>
      <c r="IQ785" s="85"/>
      <c r="IR785" s="85"/>
      <c r="IS785" s="85"/>
      <c r="IT785" s="85"/>
      <c r="IU785" s="85"/>
      <c r="IV785" s="85"/>
      <c r="IW785" s="85"/>
      <c r="IX785" s="85"/>
      <c r="IY785" s="85"/>
      <c r="IZ785" s="85"/>
      <c r="JA785" s="85"/>
      <c r="JB785" s="85"/>
      <c r="JC785" s="85"/>
      <c r="JD785" s="85"/>
      <c r="JE785" s="85"/>
      <c r="JF785" s="85"/>
      <c r="JG785" s="85"/>
      <c r="JH785" s="85"/>
      <c r="JI785" s="85"/>
      <c r="JJ785" s="85"/>
      <c r="JK785" s="85"/>
      <c r="JL785" s="85"/>
      <c r="JM785" s="85"/>
      <c r="JN785" s="85"/>
      <c r="JO785" s="85"/>
      <c r="JP785" s="85"/>
      <c r="JQ785" s="85"/>
      <c r="JR785" s="85"/>
      <c r="JS785" s="85"/>
      <c r="JT785" s="85"/>
      <c r="JU785" s="85"/>
      <c r="JV785" s="85"/>
      <c r="JW785" s="85"/>
      <c r="JX785" s="85"/>
      <c r="JY785" s="85"/>
      <c r="JZ785" s="85"/>
      <c r="KA785" s="85"/>
      <c r="KB785" s="85"/>
      <c r="KC785" s="85"/>
    </row>
    <row r="786" spans="1:289" s="87" customFormat="1" ht="15" hidden="1" customHeight="1">
      <c r="A786" s="17"/>
      <c r="B786" s="20"/>
      <c r="C786" s="20"/>
      <c r="D786" s="18"/>
      <c r="E786" s="18"/>
      <c r="F786" s="18"/>
      <c r="G786" s="18"/>
      <c r="H786" s="18"/>
      <c r="I786" s="18"/>
      <c r="J786" s="18"/>
      <c r="K786" s="18"/>
      <c r="L786" s="18"/>
      <c r="M786" s="18"/>
      <c r="N786" s="18"/>
      <c r="O786" s="18"/>
      <c r="P786" s="18"/>
      <c r="Q786" s="18"/>
      <c r="R786" s="18"/>
      <c r="S786" s="18"/>
      <c r="T786" s="18"/>
      <c r="U786" s="18"/>
      <c r="V786" s="18"/>
      <c r="W786" s="20"/>
      <c r="X786" s="20"/>
      <c r="Y786" s="20"/>
      <c r="Z786" s="20"/>
      <c r="AA786" s="20"/>
      <c r="AB786" s="20"/>
      <c r="AC786" s="20"/>
      <c r="AD786" s="18"/>
      <c r="AE786" s="20"/>
      <c r="AF786" s="20"/>
      <c r="AG786" s="20"/>
      <c r="AH786" s="20"/>
      <c r="AI786" s="20"/>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71"/>
      <c r="BO786" s="171"/>
      <c r="BP786" s="171"/>
      <c r="BQ786" s="171"/>
      <c r="BR786" s="161"/>
      <c r="BS786" s="161"/>
      <c r="BT786" s="161"/>
      <c r="BU786" s="161"/>
      <c r="BV786" s="161"/>
      <c r="BW786" s="151"/>
      <c r="BX786" s="151"/>
      <c r="BY786" s="151"/>
      <c r="BZ786" s="151"/>
      <c r="CA786" s="151"/>
      <c r="CB786" s="129"/>
      <c r="CC786" s="129"/>
      <c r="CD786" s="129"/>
      <c r="CE786" s="129"/>
      <c r="CF786" s="129"/>
      <c r="CG786" s="129"/>
      <c r="CH786" s="129"/>
      <c r="CI786" s="129"/>
      <c r="CJ786" s="129"/>
      <c r="CK786" s="129"/>
      <c r="CL786" s="18"/>
      <c r="CM786" s="18"/>
      <c r="CN786" s="18"/>
      <c r="CO786" s="118"/>
      <c r="CP786" s="48"/>
      <c r="CQ786" s="18"/>
      <c r="CR786" s="18"/>
      <c r="CS786" s="18"/>
      <c r="CT786" s="18"/>
      <c r="CU786" s="18"/>
      <c r="CV786" s="18"/>
      <c r="CW786" s="18"/>
      <c r="CX786" s="18"/>
      <c r="CY786" s="34"/>
      <c r="CZ786" s="18"/>
      <c r="DA786" s="18"/>
      <c r="DB786" s="18"/>
      <c r="DC786" s="18"/>
      <c r="DD786" s="18"/>
      <c r="DE786" s="18"/>
      <c r="DF786" s="18"/>
      <c r="DG786" s="18"/>
      <c r="DH786" s="54"/>
      <c r="DI786" s="18"/>
      <c r="DJ786" s="18"/>
      <c r="DK786" s="18"/>
      <c r="DL786" s="18"/>
      <c r="DM786" s="18"/>
      <c r="DN786" s="18"/>
      <c r="DO786" s="18"/>
      <c r="DP786" s="18"/>
      <c r="DQ786" s="45"/>
      <c r="DR786" s="18"/>
      <c r="DS786" s="18"/>
      <c r="DT786" s="18"/>
      <c r="DU786" s="18"/>
      <c r="DV786" s="18"/>
      <c r="DW786" s="18"/>
      <c r="DX786" s="18"/>
      <c r="DY786" s="18"/>
      <c r="DZ786" s="45"/>
      <c r="EA786" s="18"/>
      <c r="EB786" s="18"/>
      <c r="EC786" s="18"/>
      <c r="ED786" s="18"/>
      <c r="EE786" s="18"/>
      <c r="EF786" s="18"/>
      <c r="EG786" s="18"/>
      <c r="EH786" s="18"/>
      <c r="EI786" s="45"/>
      <c r="EJ786" s="18"/>
      <c r="EK786" s="18"/>
      <c r="EL786" s="18"/>
      <c r="EM786" s="18"/>
      <c r="EN786" s="18"/>
      <c r="EO786" s="18"/>
      <c r="EP786" s="18"/>
      <c r="EQ786" s="18"/>
      <c r="ER786" s="45"/>
      <c r="ES786" s="110"/>
      <c r="ET786" s="110"/>
      <c r="EU786" s="110"/>
      <c r="EV786" s="110"/>
      <c r="EW786" s="192"/>
      <c r="EX786" s="192"/>
      <c r="EY786" s="192"/>
      <c r="EZ786" s="192"/>
      <c r="FA786" s="199"/>
      <c r="FB786" s="18"/>
      <c r="FC786" s="18"/>
      <c r="FD786" s="18"/>
      <c r="FE786" s="18"/>
      <c r="FF786" s="18"/>
      <c r="FG786" s="18"/>
      <c r="FH786" s="18"/>
      <c r="FI786" s="18"/>
      <c r="FJ786" s="34"/>
      <c r="FK786" s="18"/>
      <c r="FL786" s="18"/>
      <c r="FM786" s="18"/>
      <c r="FN786" s="18"/>
      <c r="FO786" s="18"/>
      <c r="FP786" s="18"/>
      <c r="FQ786" s="18"/>
      <c r="FR786" s="18"/>
      <c r="FS786" s="45"/>
      <c r="FT786" s="18"/>
      <c r="FU786" s="18"/>
      <c r="FV786" s="18"/>
      <c r="FW786" s="18"/>
      <c r="FX786" s="18"/>
      <c r="FY786" s="18"/>
      <c r="FZ786" s="18"/>
      <c r="GA786" s="18"/>
      <c r="GB786" s="45"/>
      <c r="GC786" s="110"/>
      <c r="GD786" s="110"/>
      <c r="GE786" s="110"/>
      <c r="GF786" s="110"/>
      <c r="GG786" s="110"/>
      <c r="GH786" s="110"/>
      <c r="GI786" s="110"/>
      <c r="GJ786" s="110"/>
      <c r="GK786" s="110"/>
      <c r="GL786" s="110"/>
      <c r="GM786" s="110"/>
      <c r="GN786" s="110"/>
      <c r="GO786" s="110"/>
      <c r="GP786" s="110"/>
      <c r="GQ786" s="110"/>
      <c r="GR786" s="110"/>
      <c r="GS786" s="110"/>
      <c r="GT786" s="110"/>
      <c r="GU786" s="110"/>
      <c r="GV786" s="110"/>
      <c r="GW786" s="110"/>
      <c r="GX786" s="110"/>
      <c r="GY786" s="45"/>
      <c r="GZ786" s="199"/>
      <c r="HA786" s="110"/>
      <c r="HB786" s="110"/>
      <c r="HC786" s="110"/>
      <c r="HD786" s="34">
        <f t="shared" si="943"/>
        <v>0</v>
      </c>
      <c r="HE786" s="25">
        <f t="shared" si="944"/>
        <v>0</v>
      </c>
      <c r="HF786" s="25">
        <f t="shared" si="945"/>
        <v>0</v>
      </c>
      <c r="HG786" s="25"/>
      <c r="HH786" s="18"/>
      <c r="HI786" s="25">
        <f t="shared" si="946"/>
        <v>0</v>
      </c>
      <c r="HJ786" s="25">
        <f t="shared" si="947"/>
        <v>0</v>
      </c>
      <c r="HK786" s="18"/>
      <c r="HL786" s="24" t="str">
        <f t="shared" si="948"/>
        <v>-</v>
      </c>
      <c r="HM786" s="107"/>
      <c r="HN786" s="85"/>
      <c r="HO786" s="204" t="str">
        <f t="shared" si="841"/>
        <v>---/---</v>
      </c>
      <c r="HP786" s="204" t="str">
        <f t="shared" si="842"/>
        <v>---/---</v>
      </c>
      <c r="HQ786" s="182" t="str">
        <f t="shared" si="843"/>
        <v>---/---</v>
      </c>
      <c r="HR786" s="182" t="str">
        <f t="shared" si="844"/>
        <v>---/---</v>
      </c>
      <c r="HS786" s="182" t="b">
        <f t="shared" si="845"/>
        <v>0</v>
      </c>
      <c r="HT786" s="182" t="str">
        <f t="shared" si="846"/>
        <v>---/---</v>
      </c>
      <c r="HU786" s="182" t="str">
        <f t="shared" si="847"/>
        <v>---/---</v>
      </c>
      <c r="HV786" s="191" t="str">
        <f t="shared" si="848"/>
        <v>---/---</v>
      </c>
      <c r="HW786" s="184" t="str">
        <f t="shared" si="849"/>
        <v>---/---</v>
      </c>
      <c r="HX786" s="191" t="str">
        <f t="shared" si="850"/>
        <v>---/---</v>
      </c>
      <c r="HY786" s="183"/>
      <c r="HZ786" s="182" t="str">
        <f t="shared" si="851"/>
        <v>---/---</v>
      </c>
      <c r="IA786" s="182" t="str">
        <f t="shared" si="852"/>
        <v>---/---</v>
      </c>
      <c r="IB786" s="182" t="str">
        <f t="shared" si="853"/>
        <v>---/---</v>
      </c>
      <c r="IC786" s="182" t="str">
        <f t="shared" si="854"/>
        <v>---/---</v>
      </c>
      <c r="ID786" s="182" t="str">
        <f t="shared" si="855"/>
        <v>---/---</v>
      </c>
      <c r="IE786" s="185" t="str">
        <f t="shared" si="856"/>
        <v>---/---</v>
      </c>
      <c r="IF786" s="135" t="s">
        <v>717</v>
      </c>
      <c r="IG786" s="181">
        <v>1</v>
      </c>
      <c r="IH786" s="85"/>
      <c r="II786" s="85"/>
      <c r="IJ786" s="85"/>
      <c r="IK786" s="85"/>
      <c r="IL786" s="85"/>
      <c r="IM786" s="85"/>
      <c r="IN786" s="85"/>
      <c r="IO786" s="85"/>
      <c r="IP786" s="85"/>
      <c r="IQ786" s="85"/>
      <c r="IR786" s="85"/>
      <c r="IS786" s="85"/>
      <c r="IT786" s="85"/>
      <c r="IU786" s="85"/>
      <c r="IV786" s="85"/>
      <c r="IW786" s="85"/>
      <c r="IX786" s="85"/>
      <c r="IY786" s="85"/>
      <c r="IZ786" s="85"/>
      <c r="JA786" s="85"/>
      <c r="JB786" s="85"/>
      <c r="JC786" s="85"/>
      <c r="JD786" s="85"/>
      <c r="JE786" s="85"/>
      <c r="JF786" s="85"/>
      <c r="JG786" s="85"/>
      <c r="JH786" s="85"/>
      <c r="JI786" s="85"/>
      <c r="JJ786" s="85"/>
      <c r="JK786" s="85"/>
      <c r="JL786" s="85"/>
      <c r="JM786" s="85"/>
      <c r="JN786" s="85"/>
      <c r="JO786" s="85"/>
      <c r="JP786" s="85"/>
      <c r="JQ786" s="85"/>
      <c r="JR786" s="85"/>
      <c r="JS786" s="85"/>
      <c r="JT786" s="85"/>
      <c r="JU786" s="85"/>
      <c r="JV786" s="85"/>
      <c r="JW786" s="85"/>
      <c r="JX786" s="85"/>
      <c r="JY786" s="85"/>
      <c r="JZ786" s="85"/>
      <c r="KA786" s="85"/>
      <c r="KB786" s="85"/>
      <c r="KC786" s="85"/>
    </row>
    <row r="787" spans="1:289" s="57" customFormat="1" ht="28.9" customHeight="1">
      <c r="A787" s="6"/>
      <c r="B787" s="19" t="s">
        <v>156</v>
      </c>
      <c r="C787" s="19" t="s">
        <v>157</v>
      </c>
      <c r="D787" s="5"/>
      <c r="E787" s="5"/>
      <c r="F787" s="5"/>
      <c r="G787" s="5"/>
      <c r="H787" s="5" t="s">
        <v>727</v>
      </c>
      <c r="I787" s="5" t="s">
        <v>736</v>
      </c>
      <c r="J787" s="5"/>
      <c r="K787" s="5"/>
      <c r="L787" s="5"/>
      <c r="M787" s="5"/>
      <c r="N787" s="5"/>
      <c r="O787" s="5"/>
      <c r="P787" s="5"/>
      <c r="Q787" s="5"/>
      <c r="R787" s="5" t="s">
        <v>204</v>
      </c>
      <c r="S787" s="5" t="s">
        <v>364</v>
      </c>
      <c r="T787" s="5" t="s">
        <v>363</v>
      </c>
      <c r="U787" s="5" t="s">
        <v>158</v>
      </c>
      <c r="V787" s="5"/>
      <c r="W787" s="19"/>
      <c r="X787" s="19"/>
      <c r="Y787" s="19"/>
      <c r="Z787" s="19"/>
      <c r="AA787" s="19"/>
      <c r="AB787" s="19"/>
      <c r="AC787" s="19"/>
      <c r="AD787" s="5"/>
      <c r="AE787" s="19">
        <v>4</v>
      </c>
      <c r="AF787" s="19">
        <v>0</v>
      </c>
      <c r="AG787" s="19" t="s">
        <v>165</v>
      </c>
      <c r="AH787" s="19" t="s">
        <v>156</v>
      </c>
      <c r="AI787" s="19" t="s">
        <v>188</v>
      </c>
      <c r="AJ787" s="5"/>
      <c r="AK787" s="5"/>
      <c r="AL787" s="5" t="s">
        <v>122</v>
      </c>
      <c r="AM787" s="5"/>
      <c r="AN787" s="5" t="s">
        <v>161</v>
      </c>
      <c r="AO787" s="167" t="str">
        <f t="shared" ref="AO787:AO793" si="1081">CONCATENATE("0055-",B787,"-",C787,"-","4",".",AE787,".",AF787,".",AG787,".",AH787,"-",AL787,".",AN787,"-",AI787)</f>
        <v>0055-CPC-GA1-4.4.0.00.CPC-PS.TP-0001</v>
      </c>
      <c r="AP787" s="5" t="str">
        <f t="shared" ref="AP787:AP793" si="1082">CONCATENATE("0055-",B787,"-",C787,"-","4",".",AE787,".",AF787,".",AG787,".",AH787,"-",AL787,"-",AN787,"-",AI787,"_",BD787,"_",U787)</f>
        <v>0055-CPC-GA1-4.4.0.00.CPC-PS-TP-0001_A1_ER</v>
      </c>
      <c r="AQ787" s="13" t="s">
        <v>46</v>
      </c>
      <c r="AR787" s="13" t="s">
        <v>47</v>
      </c>
      <c r="AS787" s="13"/>
      <c r="AT787" s="13"/>
      <c r="AU787" s="13"/>
      <c r="AV787" s="13"/>
      <c r="AW787" s="13" t="s">
        <v>46</v>
      </c>
      <c r="AX787" s="13" t="s">
        <v>47</v>
      </c>
      <c r="AY787" s="5"/>
      <c r="AZ787" s="5" t="s">
        <v>490</v>
      </c>
      <c r="BA787" s="5" t="s">
        <v>489</v>
      </c>
      <c r="BB787" s="5" t="str">
        <f>IF(FW787&gt;0,"02",IF(FN787&gt;0,"01",IF(FE787&gt;0,"00",IF(EM787&gt;0,"G1",IF(ED787&gt;0,"F1",IF(DU787&gt;0,"E1",IF(DL787&gt;0,"D1",IF(DC787&gt;0,"C1",IF(CT787&gt;0,"B1",IF(BM787&gt;0,"A1","-"))))))))))</f>
        <v>A1</v>
      </c>
      <c r="BC787" s="167" t="str">
        <f t="shared" ref="BC787:BC788" si="1083">IF(OR(BB787="A1",BB787="B1",BB787="C1",BB787="D1",BB787="E1",BB787="F1",BB787="G1",BB787="H1"),"IFR",IF(OR(BB787="00",BB787="01",BB787="02",BB787="03",BB787="04",BB787="05"),"IFU","-"))</f>
        <v>IFR</v>
      </c>
      <c r="BD787" s="5" t="str">
        <f t="shared" ref="BD787:BD793" si="1084">BB787</f>
        <v>A1</v>
      </c>
      <c r="BE787" s="5"/>
      <c r="BF787" s="5"/>
      <c r="BG787" s="12"/>
      <c r="BH787" s="5"/>
      <c r="BI787" s="5"/>
      <c r="BJ787" s="54">
        <f t="shared" ref="BJ787:BJ793" si="1085">FB787-(28+15)</f>
        <v>44251</v>
      </c>
      <c r="BK787" s="54">
        <f t="shared" ref="BK787:BK793" ca="1" si="1086">IF(BM787&gt;0,BL787,IF(BJ787&lt;TODAY(),WORKDAY(TODAY(),10),BJ787))</f>
        <v>44280</v>
      </c>
      <c r="BL787" s="193">
        <v>44280</v>
      </c>
      <c r="BM787" s="167" t="s">
        <v>800</v>
      </c>
      <c r="BN787" s="167"/>
      <c r="BO787" s="167"/>
      <c r="BP787" s="167"/>
      <c r="BQ787" s="167"/>
      <c r="BR787" s="157"/>
      <c r="BS787" s="157"/>
      <c r="BT787" s="157"/>
      <c r="BU787" s="157"/>
      <c r="BV787" s="157"/>
      <c r="BW787" s="147"/>
      <c r="BX787" s="147"/>
      <c r="BY787" s="147"/>
      <c r="BZ787" s="147"/>
      <c r="CA787" s="147"/>
      <c r="CB787" s="125"/>
      <c r="CC787" s="125"/>
      <c r="CD787" s="125"/>
      <c r="CE787" s="125"/>
      <c r="CF787" s="125"/>
      <c r="CG787" s="125"/>
      <c r="CH787" s="125"/>
      <c r="CI787" s="125"/>
      <c r="CJ787" s="125"/>
      <c r="CK787" s="125"/>
      <c r="CL787" s="24">
        <f>WORKDAY(BJ787,20)</f>
        <v>44279</v>
      </c>
      <c r="CM787" s="24">
        <f ca="1">IF(BM787&gt;0,WORKDAY(BK787,10),"-")</f>
        <v>44294</v>
      </c>
      <c r="CN787" s="24"/>
      <c r="CO787" s="167"/>
      <c r="CP787" s="175">
        <v>1</v>
      </c>
      <c r="CQ787" s="24">
        <f t="shared" ref="CQ787:CQ793" si="1087">WORKDAY(CL787,10)</f>
        <v>44293</v>
      </c>
      <c r="CR787" s="24" t="str">
        <f t="shared" ref="CR787:CR793" si="1088">IF(CO787&gt;0,WORKDAY(CM787,10),"-")</f>
        <v>-</v>
      </c>
      <c r="CS787" s="54"/>
      <c r="CT787" s="5"/>
      <c r="CU787" s="24" t="str">
        <f t="shared" ref="CU787:CU793" si="1089">IF(CT787&gt;0,WORKDAY(CQ787,10),"-")</f>
        <v>-</v>
      </c>
      <c r="CV787" s="24" t="str">
        <f t="shared" ref="CV787:CV793" si="1090">IF(CT787&gt;0,WORKDAY(CR787,10),"-")</f>
        <v>-</v>
      </c>
      <c r="CW787" s="54"/>
      <c r="CX787" s="5"/>
      <c r="CY787" s="34"/>
      <c r="CZ787" s="24" t="str">
        <f t="shared" ref="CZ787:CZ793" si="1091">IF(CX787&gt;0,WORKDAY(CU787,10),"-")</f>
        <v>-</v>
      </c>
      <c r="DA787" s="24" t="str">
        <f t="shared" ref="DA787:DA793" si="1092">IF(CX787&gt;0,WORKDAY(CV787,10),"-")</f>
        <v>-</v>
      </c>
      <c r="DB787" s="24"/>
      <c r="DC787" s="5"/>
      <c r="DD787" s="24" t="str">
        <f t="shared" ref="DD787:DD793" si="1093">IF(DC787&gt;0,WORKDAY(CZ787,10),"-")</f>
        <v>-</v>
      </c>
      <c r="DE787" s="24" t="str">
        <f t="shared" ref="DE787:DE793" si="1094">IF(DC787&gt;0,WORKDAY(DA787,10),"-")</f>
        <v>-</v>
      </c>
      <c r="DF787" s="5"/>
      <c r="DG787" s="5"/>
      <c r="DH787" s="54"/>
      <c r="DI787" s="24" t="str">
        <f t="shared" ref="DI787:DI793" si="1095">IF(DG787&gt;0,WORKDAY(DD787,10),"-")</f>
        <v>-</v>
      </c>
      <c r="DJ787" s="24" t="str">
        <f t="shared" ref="DJ787:DJ793" si="1096">IF(DG787&gt;0,WORKDAY(DE787,10),"-")</f>
        <v>-</v>
      </c>
      <c r="DK787" s="5"/>
      <c r="DL787" s="5"/>
      <c r="DM787" s="24" t="str">
        <f t="shared" ref="DM787:DM793" si="1097">IF(DL787&gt;0,WORKDAY(DI787,10),"-")</f>
        <v>-</v>
      </c>
      <c r="DN787" s="24" t="str">
        <f t="shared" ref="DN787:DN793" si="1098">IF(DL787&gt;0,WORKDAY(DJ787,10),"-")</f>
        <v>-</v>
      </c>
      <c r="DO787" s="5"/>
      <c r="DP787" s="5"/>
      <c r="DQ787" s="54"/>
      <c r="DR787" s="24" t="str">
        <f t="shared" ref="DR787:DR793" si="1099">IF(DP787&gt;0,WORKDAY(DM787,10),"-")</f>
        <v>-</v>
      </c>
      <c r="DS787" s="24" t="str">
        <f t="shared" ref="DS787:DS793" si="1100">IF(DP787&gt;0,WORKDAY(DN787,10),"-")</f>
        <v>-</v>
      </c>
      <c r="DT787" s="5"/>
      <c r="DU787" s="5"/>
      <c r="DV787" s="24" t="str">
        <f t="shared" ref="DV787:DV793" si="1101">IF(DU787&gt;0,WORKDAY(DR787,10),"-")</f>
        <v>-</v>
      </c>
      <c r="DW787" s="24" t="str">
        <f t="shared" ref="DW787:DW793" si="1102">IF(DU787&gt;0,WORKDAY(DS787,10),"-")</f>
        <v>-</v>
      </c>
      <c r="DX787" s="5"/>
      <c r="DY787" s="5"/>
      <c r="DZ787" s="54"/>
      <c r="EA787" s="24" t="str">
        <f t="shared" ref="EA787:EA793" si="1103">IF(DY787&gt;0,WORKDAY(DV787,10),"-")</f>
        <v>-</v>
      </c>
      <c r="EB787" s="24" t="str">
        <f t="shared" ref="EB787:EB793" si="1104">IF(DY787&gt;0,WORKDAY(DW787,10),"-")</f>
        <v>-</v>
      </c>
      <c r="EC787" s="5"/>
      <c r="ED787" s="5"/>
      <c r="EE787" s="24" t="str">
        <f t="shared" ref="EE787:EE793" si="1105">IF(ED787&gt;0,WORKDAY(EA787,10),"-")</f>
        <v>-</v>
      </c>
      <c r="EF787" s="24" t="str">
        <f t="shared" ref="EF787:EF793" si="1106">IF(ED787&gt;0,WORKDAY(EB787,10),"-")</f>
        <v>-</v>
      </c>
      <c r="EG787" s="5"/>
      <c r="EH787" s="5"/>
      <c r="EI787" s="54"/>
      <c r="EJ787" s="24" t="str">
        <f t="shared" ref="EJ787:EJ793" si="1107">IF(EH787&gt;0,WORKDAY(EE787,10),"-")</f>
        <v>-</v>
      </c>
      <c r="EK787" s="24" t="str">
        <f t="shared" ref="EK787:EK793" si="1108">IF(EH787&gt;0,WORKDAY(EF787,10),"-")</f>
        <v>-</v>
      </c>
      <c r="EL787" s="5"/>
      <c r="EM787" s="5"/>
      <c r="EN787" s="24" t="str">
        <f t="shared" ref="EN787:EN793" si="1109">IF(EM787&gt;0,WORKDAY(EJ787,10),"-")</f>
        <v>-</v>
      </c>
      <c r="EO787" s="24" t="str">
        <f t="shared" ref="EO787:EO793" si="1110">IF(EM787&gt;0,WORKDAY(EK787,10),"-")</f>
        <v>-</v>
      </c>
      <c r="EP787" s="5"/>
      <c r="EQ787" s="5"/>
      <c r="ER787" s="54"/>
      <c r="ES787" s="54"/>
      <c r="ET787" s="54"/>
      <c r="EU787" s="54"/>
      <c r="EV787" s="54"/>
      <c r="EW787" s="24"/>
      <c r="EX787" s="24"/>
      <c r="EY787" s="167"/>
      <c r="EZ787" s="167"/>
      <c r="FA787" s="193"/>
      <c r="FB787" s="24">
        <v>44294</v>
      </c>
      <c r="FC787" s="24">
        <f>FB787</f>
        <v>44294</v>
      </c>
      <c r="FD787" s="5"/>
      <c r="FE787" s="5"/>
      <c r="FF787" s="24" t="str">
        <f t="shared" ref="FF787:FF793" si="1111">IF(FE787&gt;0,WORKDAY(FB787,10),"-")</f>
        <v>-</v>
      </c>
      <c r="FG787" s="24" t="str">
        <f t="shared" ref="FG787:FG793" si="1112">IF(FE787&gt;0,WORKDAY(FC787,10),"-")</f>
        <v>-</v>
      </c>
      <c r="FH787" s="5"/>
      <c r="FI787" s="5"/>
      <c r="FJ787" s="34"/>
      <c r="FK787" s="24"/>
      <c r="FL787" s="24">
        <f t="shared" ref="FL787:FL793" si="1113">FK787</f>
        <v>0</v>
      </c>
      <c r="FM787" s="5"/>
      <c r="FN787" s="5"/>
      <c r="FO787" s="24" t="str">
        <f t="shared" ref="FO787:FO793" si="1114">IF(FN787&gt;0,WORKDAY(FK787,10),"-")</f>
        <v>-</v>
      </c>
      <c r="FP787" s="24" t="str">
        <f t="shared" ref="FP787:FP793" si="1115">IF(FN787&gt;0,WORKDAY(FL787,10),"-")</f>
        <v>-</v>
      </c>
      <c r="FQ787" s="5"/>
      <c r="FR787" s="5"/>
      <c r="FS787" s="54"/>
      <c r="FT787" s="24"/>
      <c r="FU787" s="24">
        <f t="shared" ref="FU787:FU793" si="1116">FT787</f>
        <v>0</v>
      </c>
      <c r="FV787" s="5"/>
      <c r="FW787" s="5"/>
      <c r="FX787" s="24" t="str">
        <f t="shared" ref="FX787:FX793" si="1117">IF(FW787&gt;0,WORKDAY(FT787,10),"-")</f>
        <v>-</v>
      </c>
      <c r="FY787" s="24" t="str">
        <f t="shared" ref="FY787:FY793" si="1118">IF(FW787&gt;0,WORKDAY(FU787,10),"-")</f>
        <v>-</v>
      </c>
      <c r="FZ787" s="5"/>
      <c r="GA787" s="5"/>
      <c r="GB787" s="54"/>
      <c r="GC787" s="54"/>
      <c r="GD787" s="54"/>
      <c r="GE787" s="54"/>
      <c r="GF787" s="54"/>
      <c r="GG787" s="54"/>
      <c r="GH787" s="54"/>
      <c r="GI787" s="54"/>
      <c r="GJ787" s="54"/>
      <c r="GK787" s="54"/>
      <c r="GL787" s="54"/>
      <c r="GM787" s="54"/>
      <c r="GN787" s="54"/>
      <c r="GO787" s="54"/>
      <c r="GP787" s="54"/>
      <c r="GQ787" s="54"/>
      <c r="GR787" s="54"/>
      <c r="GS787" s="54"/>
      <c r="GT787" s="54"/>
      <c r="GU787" s="54"/>
      <c r="GV787" s="54"/>
      <c r="GW787" s="54"/>
      <c r="GX787" s="54"/>
      <c r="GY787" s="54"/>
      <c r="GZ787" s="193"/>
      <c r="HA787" s="54"/>
      <c r="HB787" s="54"/>
      <c r="HC787" s="54"/>
      <c r="HD787" s="34">
        <f t="shared" ca="1" si="943"/>
        <v>1</v>
      </c>
      <c r="HE787" s="25">
        <f t="shared" ca="1" si="944"/>
        <v>6.8389057750759875E-4</v>
      </c>
      <c r="HF787" s="25">
        <f t="shared" ca="1" si="945"/>
        <v>1.5197568389057751E-3</v>
      </c>
      <c r="HG787" s="25"/>
      <c r="HH787" s="25"/>
      <c r="HI787" s="25">
        <f t="shared" ca="1" si="946"/>
        <v>3.0821917808219177E-3</v>
      </c>
      <c r="HJ787" s="25">
        <f t="shared" ca="1" si="947"/>
        <v>6.8493150684931503E-3</v>
      </c>
      <c r="HK787" s="5"/>
      <c r="HL787" s="24">
        <f t="shared" ca="1" si="948"/>
        <v>44280</v>
      </c>
      <c r="HM787" s="107" t="s">
        <v>663</v>
      </c>
      <c r="HN787" s="85"/>
      <c r="HO787" s="204" t="str">
        <f t="shared" si="841"/>
        <v>ожидание A1</v>
      </c>
      <c r="HP787" s="204" t="str">
        <f t="shared" si="842"/>
        <v>не выгружено 00</v>
      </c>
      <c r="HQ787" s="182" t="str">
        <f t="shared" si="843"/>
        <v>выгружено A1</v>
      </c>
      <c r="HR787" s="182" t="str">
        <f t="shared" si="844"/>
        <v>ожидание A1</v>
      </c>
      <c r="HS787" s="182" t="b">
        <f t="shared" si="845"/>
        <v>0</v>
      </c>
      <c r="HT787" s="182" t="str">
        <f t="shared" si="846"/>
        <v>ожидание замечаний</v>
      </c>
      <c r="HU787" s="182" t="str">
        <f t="shared" si="847"/>
        <v>0055-P2-GA1-CPC-TRM-00678</v>
      </c>
      <c r="HV787" s="191">
        <f t="shared" si="848"/>
        <v>44280</v>
      </c>
      <c r="HW787" s="184" t="str">
        <f t="shared" si="849"/>
        <v>ожидание A1</v>
      </c>
      <c r="HX787" s="191" t="str">
        <f t="shared" si="850"/>
        <v>ожидание A1</v>
      </c>
      <c r="HY787" s="183"/>
      <c r="HZ787" s="182" t="str">
        <f t="shared" si="851"/>
        <v>выгружено</v>
      </c>
      <c r="IA787" s="182" t="str">
        <f t="shared" si="852"/>
        <v>A1</v>
      </c>
      <c r="IB787" s="182" t="str">
        <f t="shared" si="853"/>
        <v>ожидание замечаний к ревизии</v>
      </c>
      <c r="IC787" s="182" t="str">
        <f t="shared" si="854"/>
        <v>A1</v>
      </c>
      <c r="ID787" s="182" t="str">
        <f t="shared" si="855"/>
        <v>A1</v>
      </c>
      <c r="IE787" s="185" t="str">
        <f t="shared" si="856"/>
        <v>1</v>
      </c>
      <c r="IF787" s="135" t="s">
        <v>705</v>
      </c>
      <c r="IG787" s="181">
        <v>1</v>
      </c>
      <c r="IH787" s="85"/>
      <c r="II787" s="85"/>
      <c r="IJ787" s="85"/>
      <c r="IK787" s="85"/>
      <c r="IL787" s="85"/>
      <c r="IM787" s="85"/>
      <c r="IN787" s="85"/>
      <c r="IO787" s="85"/>
      <c r="IP787" s="85"/>
      <c r="IQ787" s="85"/>
      <c r="IR787" s="85"/>
      <c r="IS787" s="85"/>
      <c r="IT787" s="85"/>
      <c r="IU787" s="85"/>
      <c r="IV787" s="85"/>
      <c r="IW787" s="85"/>
      <c r="IX787" s="85"/>
      <c r="IY787" s="85"/>
      <c r="IZ787" s="85"/>
      <c r="JA787" s="85"/>
      <c r="JB787" s="85"/>
      <c r="JC787" s="85"/>
      <c r="JD787" s="85"/>
      <c r="JE787" s="85"/>
      <c r="JF787" s="85"/>
      <c r="JG787" s="85"/>
      <c r="JH787" s="85"/>
      <c r="JI787" s="85"/>
      <c r="JJ787" s="85"/>
      <c r="JK787" s="85"/>
      <c r="JL787" s="85"/>
      <c r="JM787" s="85"/>
      <c r="JN787" s="85"/>
      <c r="JO787" s="85"/>
      <c r="JP787" s="85"/>
      <c r="JQ787" s="85"/>
      <c r="JR787" s="85"/>
      <c r="JS787" s="85"/>
      <c r="JT787" s="85"/>
      <c r="JU787" s="85"/>
      <c r="JV787" s="85"/>
      <c r="JW787" s="85"/>
      <c r="JX787" s="85"/>
      <c r="JY787" s="85"/>
      <c r="JZ787" s="85"/>
      <c r="KA787" s="85"/>
      <c r="KB787" s="85"/>
      <c r="KC787" s="85"/>
    </row>
    <row r="788" spans="1:289" s="57" customFormat="1" ht="25.15" hidden="1" customHeight="1">
      <c r="A788" s="6"/>
      <c r="B788" s="19" t="s">
        <v>156</v>
      </c>
      <c r="C788" s="19" t="s">
        <v>157</v>
      </c>
      <c r="D788" s="5"/>
      <c r="E788" s="5"/>
      <c r="F788" s="5"/>
      <c r="G788" s="5"/>
      <c r="H788" s="5" t="s">
        <v>727</v>
      </c>
      <c r="I788" s="5" t="s">
        <v>736</v>
      </c>
      <c r="J788" s="5"/>
      <c r="K788" s="5"/>
      <c r="L788" s="5"/>
      <c r="M788" s="5"/>
      <c r="N788" s="5"/>
      <c r="O788" s="5"/>
      <c r="P788" s="5"/>
      <c r="Q788" s="5"/>
      <c r="R788" s="5" t="s">
        <v>205</v>
      </c>
      <c r="S788" s="5" t="s">
        <v>357</v>
      </c>
      <c r="T788" s="5" t="s">
        <v>726</v>
      </c>
      <c r="U788" s="5" t="s">
        <v>158</v>
      </c>
      <c r="V788" s="5"/>
      <c r="W788" s="19"/>
      <c r="X788" s="19"/>
      <c r="Y788" s="19"/>
      <c r="Z788" s="19"/>
      <c r="AA788" s="19"/>
      <c r="AB788" s="19"/>
      <c r="AC788" s="19"/>
      <c r="AD788" s="5"/>
      <c r="AE788" s="19">
        <v>4</v>
      </c>
      <c r="AF788" s="19">
        <v>0</v>
      </c>
      <c r="AG788" s="19" t="s">
        <v>165</v>
      </c>
      <c r="AH788" s="19" t="s">
        <v>156</v>
      </c>
      <c r="AI788" s="19" t="s">
        <v>188</v>
      </c>
      <c r="AJ788" s="5"/>
      <c r="AK788" s="5"/>
      <c r="AL788" s="5" t="s">
        <v>160</v>
      </c>
      <c r="AM788" s="5"/>
      <c r="AN788" s="5" t="s">
        <v>161</v>
      </c>
      <c r="AO788" s="5" t="str">
        <f t="shared" si="1081"/>
        <v>0055-CPC-GA1-4.4.0.00.CPC-ASK.TP-0001</v>
      </c>
      <c r="AP788" s="5" t="str">
        <f t="shared" si="1082"/>
        <v>0055-CPC-GA1-4.4.0.00.CPC-ASK-TP-0001_-_ER</v>
      </c>
      <c r="AQ788" s="13" t="s">
        <v>46</v>
      </c>
      <c r="AR788" s="13" t="s">
        <v>47</v>
      </c>
      <c r="AS788" s="13"/>
      <c r="AT788" s="13"/>
      <c r="AU788" s="13"/>
      <c r="AV788" s="13"/>
      <c r="AW788" s="13" t="s">
        <v>46</v>
      </c>
      <c r="AX788" s="13" t="s">
        <v>47</v>
      </c>
      <c r="AY788" s="5"/>
      <c r="AZ788" s="5" t="s">
        <v>490</v>
      </c>
      <c r="BA788" s="5" t="s">
        <v>489</v>
      </c>
      <c r="BB788" s="5" t="str">
        <f>IF(FW788&gt;0,"02",IF(FN788&gt;0,"01",IF(FE788&gt;0,"00",IF(EM788&gt;0,"G1",IF(ED788&gt;0,"F1",IF(DU788&gt;0,"E1",IF(DL788&gt;0,"D1",IF(DC788&gt;0,"C1",IF(CT788&gt;0,"B1",IF(BM788&gt;0,"A1","-"))))))))))</f>
        <v>-</v>
      </c>
      <c r="BC788" s="167" t="str">
        <f t="shared" si="1083"/>
        <v>-</v>
      </c>
      <c r="BD788" s="5" t="str">
        <f t="shared" si="1084"/>
        <v>-</v>
      </c>
      <c r="BE788" s="5"/>
      <c r="BF788" s="5"/>
      <c r="BG788" s="12"/>
      <c r="BH788" s="5"/>
      <c r="BI788" s="5"/>
      <c r="BJ788" s="54">
        <f t="shared" si="1085"/>
        <v>44254</v>
      </c>
      <c r="BK788" s="54">
        <f t="shared" ca="1" si="1086"/>
        <v>44294</v>
      </c>
      <c r="BL788" s="54"/>
      <c r="BM788" s="5"/>
      <c r="BN788" s="167"/>
      <c r="BO788" s="167"/>
      <c r="BP788" s="167"/>
      <c r="BQ788" s="167"/>
      <c r="BR788" s="157"/>
      <c r="BS788" s="157"/>
      <c r="BT788" s="157"/>
      <c r="BU788" s="157"/>
      <c r="BV788" s="157"/>
      <c r="BW788" s="147"/>
      <c r="BX788" s="147"/>
      <c r="BY788" s="147"/>
      <c r="BZ788" s="147"/>
      <c r="CA788" s="147"/>
      <c r="CB788" s="125"/>
      <c r="CC788" s="125"/>
      <c r="CD788" s="125"/>
      <c r="CE788" s="125"/>
      <c r="CF788" s="125"/>
      <c r="CG788" s="125"/>
      <c r="CH788" s="125"/>
      <c r="CI788" s="125"/>
      <c r="CJ788" s="125"/>
      <c r="CK788" s="125"/>
      <c r="CL788" s="24">
        <f>WORKDAY(BJ788,20)</f>
        <v>44281</v>
      </c>
      <c r="CM788" s="24" t="str">
        <f>IF(BM788&gt;0,WORKDAY(BK788,10),"-")</f>
        <v>-</v>
      </c>
      <c r="CN788" s="24"/>
      <c r="CO788" s="167"/>
      <c r="CP788" s="175">
        <v>1</v>
      </c>
      <c r="CQ788" s="24">
        <f t="shared" si="1087"/>
        <v>44295</v>
      </c>
      <c r="CR788" s="24" t="str">
        <f t="shared" si="1088"/>
        <v>-</v>
      </c>
      <c r="CS788" s="54"/>
      <c r="CT788" s="5"/>
      <c r="CU788" s="24" t="str">
        <f t="shared" si="1089"/>
        <v>-</v>
      </c>
      <c r="CV788" s="24" t="str">
        <f t="shared" si="1090"/>
        <v>-</v>
      </c>
      <c r="CW788" s="54"/>
      <c r="CX788" s="5"/>
      <c r="CY788" s="34"/>
      <c r="CZ788" s="24" t="str">
        <f t="shared" si="1091"/>
        <v>-</v>
      </c>
      <c r="DA788" s="24" t="str">
        <f t="shared" si="1092"/>
        <v>-</v>
      </c>
      <c r="DB788" s="24"/>
      <c r="DC788" s="5"/>
      <c r="DD788" s="24" t="str">
        <f t="shared" si="1093"/>
        <v>-</v>
      </c>
      <c r="DE788" s="24" t="str">
        <f t="shared" si="1094"/>
        <v>-</v>
      </c>
      <c r="DF788" s="5"/>
      <c r="DG788" s="5"/>
      <c r="DH788" s="54"/>
      <c r="DI788" s="24" t="str">
        <f t="shared" si="1095"/>
        <v>-</v>
      </c>
      <c r="DJ788" s="24" t="str">
        <f t="shared" si="1096"/>
        <v>-</v>
      </c>
      <c r="DK788" s="5"/>
      <c r="DL788" s="5"/>
      <c r="DM788" s="24" t="str">
        <f t="shared" si="1097"/>
        <v>-</v>
      </c>
      <c r="DN788" s="24" t="str">
        <f t="shared" si="1098"/>
        <v>-</v>
      </c>
      <c r="DO788" s="5"/>
      <c r="DP788" s="5"/>
      <c r="DQ788" s="54"/>
      <c r="DR788" s="24" t="str">
        <f t="shared" si="1099"/>
        <v>-</v>
      </c>
      <c r="DS788" s="24" t="str">
        <f t="shared" si="1100"/>
        <v>-</v>
      </c>
      <c r="DT788" s="5"/>
      <c r="DU788" s="5"/>
      <c r="DV788" s="24" t="str">
        <f t="shared" si="1101"/>
        <v>-</v>
      </c>
      <c r="DW788" s="24" t="str">
        <f t="shared" si="1102"/>
        <v>-</v>
      </c>
      <c r="DX788" s="5"/>
      <c r="DY788" s="5"/>
      <c r="DZ788" s="54"/>
      <c r="EA788" s="24" t="str">
        <f t="shared" si="1103"/>
        <v>-</v>
      </c>
      <c r="EB788" s="24" t="str">
        <f t="shared" si="1104"/>
        <v>-</v>
      </c>
      <c r="EC788" s="5"/>
      <c r="ED788" s="5"/>
      <c r="EE788" s="24" t="str">
        <f t="shared" si="1105"/>
        <v>-</v>
      </c>
      <c r="EF788" s="24" t="str">
        <f t="shared" si="1106"/>
        <v>-</v>
      </c>
      <c r="EG788" s="5"/>
      <c r="EH788" s="5"/>
      <c r="EI788" s="54"/>
      <c r="EJ788" s="24" t="str">
        <f t="shared" si="1107"/>
        <v>-</v>
      </c>
      <c r="EK788" s="24" t="str">
        <f t="shared" si="1108"/>
        <v>-</v>
      </c>
      <c r="EL788" s="5"/>
      <c r="EM788" s="5"/>
      <c r="EN788" s="24" t="str">
        <f t="shared" si="1109"/>
        <v>-</v>
      </c>
      <c r="EO788" s="24" t="str">
        <f t="shared" si="1110"/>
        <v>-</v>
      </c>
      <c r="EP788" s="5"/>
      <c r="EQ788" s="5"/>
      <c r="ER788" s="54"/>
      <c r="ES788" s="54"/>
      <c r="ET788" s="54"/>
      <c r="EU788" s="54"/>
      <c r="EV788" s="54"/>
      <c r="EW788" s="24"/>
      <c r="EX788" s="24"/>
      <c r="EY788" s="167"/>
      <c r="EZ788" s="167"/>
      <c r="FA788" s="193"/>
      <c r="FB788" s="24">
        <v>44297</v>
      </c>
      <c r="FC788" s="24">
        <f>FB788</f>
        <v>44297</v>
      </c>
      <c r="FD788" s="5"/>
      <c r="FE788" s="5"/>
      <c r="FF788" s="24" t="str">
        <f t="shared" si="1111"/>
        <v>-</v>
      </c>
      <c r="FG788" s="24" t="str">
        <f t="shared" si="1112"/>
        <v>-</v>
      </c>
      <c r="FH788" s="5"/>
      <c r="FI788" s="5"/>
      <c r="FJ788" s="34"/>
      <c r="FK788" s="24"/>
      <c r="FL788" s="24">
        <f t="shared" si="1113"/>
        <v>0</v>
      </c>
      <c r="FM788" s="5"/>
      <c r="FN788" s="5"/>
      <c r="FO788" s="24" t="str">
        <f t="shared" si="1114"/>
        <v>-</v>
      </c>
      <c r="FP788" s="24" t="str">
        <f t="shared" si="1115"/>
        <v>-</v>
      </c>
      <c r="FQ788" s="5"/>
      <c r="FR788" s="5"/>
      <c r="FS788" s="54"/>
      <c r="FT788" s="24"/>
      <c r="FU788" s="24">
        <f t="shared" si="1116"/>
        <v>0</v>
      </c>
      <c r="FV788" s="5"/>
      <c r="FW788" s="5"/>
      <c r="FX788" s="24" t="str">
        <f t="shared" si="1117"/>
        <v>-</v>
      </c>
      <c r="FY788" s="24" t="str">
        <f t="shared" si="1118"/>
        <v>-</v>
      </c>
      <c r="FZ788" s="5"/>
      <c r="GA788" s="5"/>
      <c r="GB788" s="54"/>
      <c r="GC788" s="54"/>
      <c r="GD788" s="54"/>
      <c r="GE788" s="54"/>
      <c r="GF788" s="54"/>
      <c r="GG788" s="54"/>
      <c r="GH788" s="54"/>
      <c r="GI788" s="54"/>
      <c r="GJ788" s="54"/>
      <c r="GK788" s="54"/>
      <c r="GL788" s="54"/>
      <c r="GM788" s="54"/>
      <c r="GN788" s="54"/>
      <c r="GO788" s="54"/>
      <c r="GP788" s="54"/>
      <c r="GQ788" s="54"/>
      <c r="GR788" s="54"/>
      <c r="GS788" s="54"/>
      <c r="GT788" s="54"/>
      <c r="GU788" s="54"/>
      <c r="GV788" s="54"/>
      <c r="GW788" s="54"/>
      <c r="GX788" s="54"/>
      <c r="GY788" s="54"/>
      <c r="GZ788" s="193"/>
      <c r="HA788" s="54"/>
      <c r="HB788" s="54"/>
      <c r="HC788" s="54"/>
      <c r="HD788" s="34">
        <f t="shared" ca="1" si="943"/>
        <v>1</v>
      </c>
      <c r="HE788" s="25">
        <f t="shared" si="944"/>
        <v>0</v>
      </c>
      <c r="HF788" s="25">
        <f t="shared" ca="1" si="945"/>
        <v>1.5197568389057751E-3</v>
      </c>
      <c r="HG788" s="25"/>
      <c r="HH788" s="25"/>
      <c r="HI788" s="25">
        <f t="shared" si="946"/>
        <v>0</v>
      </c>
      <c r="HJ788" s="25">
        <f t="shared" ca="1" si="947"/>
        <v>6.8493150684931503E-3</v>
      </c>
      <c r="HK788" s="5"/>
      <c r="HL788" s="24" t="str">
        <f t="shared" ca="1" si="948"/>
        <v>-</v>
      </c>
      <c r="HM788" s="107" t="s">
        <v>663</v>
      </c>
      <c r="HN788" s="85"/>
      <c r="HO788" s="204" t="str">
        <f t="shared" si="841"/>
        <v>не выгружено A1</v>
      </c>
      <c r="HP788" s="204" t="str">
        <f t="shared" si="842"/>
        <v>не выгружено 00</v>
      </c>
      <c r="HQ788" s="182" t="str">
        <f t="shared" si="843"/>
        <v>не выгружено A1</v>
      </c>
      <c r="HR788" s="182" t="str">
        <f t="shared" si="844"/>
        <v>не выгружено A1</v>
      </c>
      <c r="HS788" s="182" t="b">
        <f t="shared" si="845"/>
        <v>0</v>
      </c>
      <c r="HT788" s="182" t="str">
        <f t="shared" si="846"/>
        <v>не выгружено A1</v>
      </c>
      <c r="HU788" s="182" t="str">
        <f t="shared" si="847"/>
        <v>не выгружено A1</v>
      </c>
      <c r="HV788" s="191" t="str">
        <f t="shared" si="848"/>
        <v>не выгружено A1</v>
      </c>
      <c r="HW788" s="184" t="str">
        <f t="shared" si="849"/>
        <v>не выгружено A1</v>
      </c>
      <c r="HX788" s="191" t="str">
        <f t="shared" si="850"/>
        <v>не выгружено A1</v>
      </c>
      <c r="HY788" s="183"/>
      <c r="HZ788" s="182" t="str">
        <f t="shared" si="851"/>
        <v>не выгружено</v>
      </c>
      <c r="IA788" s="182" t="str">
        <f t="shared" si="852"/>
        <v>A1</v>
      </c>
      <c r="IB788" s="182" t="str">
        <f t="shared" si="853"/>
        <v>не выгружено</v>
      </c>
      <c r="IC788" s="182" t="str">
        <f t="shared" si="854"/>
        <v>A1</v>
      </c>
      <c r="ID788" s="182" t="str">
        <f t="shared" si="855"/>
        <v>A1</v>
      </c>
      <c r="IE788" s="185" t="str">
        <f t="shared" si="856"/>
        <v>выгрузить A1</v>
      </c>
      <c r="IF788" s="135" t="s">
        <v>705</v>
      </c>
      <c r="IG788" s="181">
        <v>1</v>
      </c>
      <c r="IH788" s="85"/>
      <c r="II788" s="85"/>
      <c r="IJ788" s="85"/>
      <c r="IK788" s="85"/>
      <c r="IL788" s="85"/>
      <c r="IM788" s="85"/>
      <c r="IN788" s="85"/>
      <c r="IO788" s="85"/>
      <c r="IP788" s="85"/>
      <c r="IQ788" s="85"/>
      <c r="IR788" s="85"/>
      <c r="IS788" s="85"/>
      <c r="IT788" s="85"/>
      <c r="IU788" s="85"/>
      <c r="IV788" s="85"/>
      <c r="IW788" s="85"/>
      <c r="IX788" s="85"/>
      <c r="IY788" s="85"/>
      <c r="IZ788" s="85"/>
      <c r="JA788" s="85"/>
      <c r="JB788" s="85"/>
      <c r="JC788" s="85"/>
      <c r="JD788" s="85"/>
      <c r="JE788" s="85"/>
      <c r="JF788" s="85"/>
      <c r="JG788" s="85"/>
      <c r="JH788" s="85"/>
      <c r="JI788" s="85"/>
      <c r="JJ788" s="85"/>
      <c r="JK788" s="85"/>
      <c r="JL788" s="85"/>
      <c r="JM788" s="85"/>
      <c r="JN788" s="85"/>
      <c r="JO788" s="85"/>
      <c r="JP788" s="85"/>
      <c r="JQ788" s="85"/>
      <c r="JR788" s="85"/>
      <c r="JS788" s="85"/>
      <c r="JT788" s="85"/>
      <c r="JU788" s="85"/>
      <c r="JV788" s="85"/>
      <c r="JW788" s="85"/>
      <c r="JX788" s="85"/>
      <c r="JY788" s="85"/>
      <c r="JZ788" s="85"/>
      <c r="KA788" s="85"/>
      <c r="KB788" s="85"/>
      <c r="KC788" s="85"/>
    </row>
    <row r="789" spans="1:289" s="87" customFormat="1" ht="15" hidden="1" customHeight="1">
      <c r="A789" s="17"/>
      <c r="B789" s="20"/>
      <c r="C789" s="20"/>
      <c r="D789" s="18"/>
      <c r="E789" s="18"/>
      <c r="F789" s="18"/>
      <c r="G789" s="18"/>
      <c r="H789" s="18"/>
      <c r="I789" s="18"/>
      <c r="J789" s="18"/>
      <c r="K789" s="18"/>
      <c r="L789" s="18"/>
      <c r="M789" s="18"/>
      <c r="N789" s="18"/>
      <c r="O789" s="18"/>
      <c r="P789" s="18"/>
      <c r="Q789" s="18"/>
      <c r="R789" s="18"/>
      <c r="S789" s="18"/>
      <c r="T789" s="18"/>
      <c r="U789" s="18"/>
      <c r="V789" s="18"/>
      <c r="W789" s="20"/>
      <c r="X789" s="20"/>
      <c r="Y789" s="20"/>
      <c r="Z789" s="20"/>
      <c r="AA789" s="20"/>
      <c r="AB789" s="20"/>
      <c r="AC789" s="20"/>
      <c r="AD789" s="18"/>
      <c r="AE789" s="20"/>
      <c r="AF789" s="20"/>
      <c r="AG789" s="20"/>
      <c r="AH789" s="20"/>
      <c r="AI789" s="20"/>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71"/>
      <c r="BO789" s="171"/>
      <c r="BP789" s="171"/>
      <c r="BQ789" s="171"/>
      <c r="BR789" s="161"/>
      <c r="BS789" s="161"/>
      <c r="BT789" s="161"/>
      <c r="BU789" s="161"/>
      <c r="BV789" s="161"/>
      <c r="BW789" s="151"/>
      <c r="BX789" s="151"/>
      <c r="BY789" s="151"/>
      <c r="BZ789" s="151"/>
      <c r="CA789" s="151"/>
      <c r="CB789" s="129"/>
      <c r="CC789" s="129"/>
      <c r="CD789" s="129"/>
      <c r="CE789" s="129"/>
      <c r="CF789" s="129"/>
      <c r="CG789" s="129"/>
      <c r="CH789" s="129"/>
      <c r="CI789" s="129"/>
      <c r="CJ789" s="129"/>
      <c r="CK789" s="129"/>
      <c r="CL789" s="18"/>
      <c r="CM789" s="18"/>
      <c r="CN789" s="18"/>
      <c r="CO789" s="118"/>
      <c r="CP789" s="48"/>
      <c r="CQ789" s="18"/>
      <c r="CR789" s="18"/>
      <c r="CS789" s="18"/>
      <c r="CT789" s="18"/>
      <c r="CU789" s="18"/>
      <c r="CV789" s="18"/>
      <c r="CW789" s="18"/>
      <c r="CX789" s="18"/>
      <c r="CY789" s="34"/>
      <c r="CZ789" s="18"/>
      <c r="DA789" s="18"/>
      <c r="DB789" s="18"/>
      <c r="DC789" s="18"/>
      <c r="DD789" s="18"/>
      <c r="DE789" s="18"/>
      <c r="DF789" s="18"/>
      <c r="DG789" s="18"/>
      <c r="DH789" s="54"/>
      <c r="DI789" s="18"/>
      <c r="DJ789" s="18"/>
      <c r="DK789" s="18"/>
      <c r="DL789" s="18"/>
      <c r="DM789" s="18"/>
      <c r="DN789" s="18"/>
      <c r="DO789" s="18"/>
      <c r="DP789" s="18"/>
      <c r="DQ789" s="110"/>
      <c r="DR789" s="18"/>
      <c r="DS789" s="18"/>
      <c r="DT789" s="18"/>
      <c r="DU789" s="18"/>
      <c r="DV789" s="18"/>
      <c r="DW789" s="18"/>
      <c r="DX789" s="18"/>
      <c r="DY789" s="18"/>
      <c r="DZ789" s="110"/>
      <c r="EA789" s="18"/>
      <c r="EB789" s="18"/>
      <c r="EC789" s="18"/>
      <c r="ED789" s="18"/>
      <c r="EE789" s="18"/>
      <c r="EF789" s="18"/>
      <c r="EG789" s="18"/>
      <c r="EH789" s="18"/>
      <c r="EI789" s="110"/>
      <c r="EJ789" s="18"/>
      <c r="EK789" s="18"/>
      <c r="EL789" s="18"/>
      <c r="EM789" s="18"/>
      <c r="EN789" s="18"/>
      <c r="EO789" s="18"/>
      <c r="EP789" s="18"/>
      <c r="EQ789" s="18"/>
      <c r="ER789" s="110"/>
      <c r="ES789" s="110"/>
      <c r="ET789" s="110"/>
      <c r="EU789" s="110"/>
      <c r="EV789" s="110"/>
      <c r="EW789" s="192"/>
      <c r="EX789" s="192"/>
      <c r="EY789" s="192"/>
      <c r="EZ789" s="192"/>
      <c r="FA789" s="199"/>
      <c r="FB789" s="18"/>
      <c r="FC789" s="18"/>
      <c r="FD789" s="18"/>
      <c r="FE789" s="18"/>
      <c r="FF789" s="18"/>
      <c r="FG789" s="18"/>
      <c r="FH789" s="18"/>
      <c r="FI789" s="18"/>
      <c r="FJ789" s="34"/>
      <c r="FK789" s="18"/>
      <c r="FL789" s="18"/>
      <c r="FM789" s="18"/>
      <c r="FN789" s="18"/>
      <c r="FO789" s="18"/>
      <c r="FP789" s="18"/>
      <c r="FQ789" s="18"/>
      <c r="FR789" s="18"/>
      <c r="FS789" s="110"/>
      <c r="FT789" s="18"/>
      <c r="FU789" s="18"/>
      <c r="FV789" s="18"/>
      <c r="FW789" s="18"/>
      <c r="FX789" s="18"/>
      <c r="FY789" s="18"/>
      <c r="FZ789" s="18"/>
      <c r="GA789" s="18"/>
      <c r="GB789" s="110"/>
      <c r="GC789" s="110"/>
      <c r="GD789" s="110"/>
      <c r="GE789" s="110"/>
      <c r="GF789" s="110"/>
      <c r="GG789" s="110"/>
      <c r="GH789" s="110"/>
      <c r="GI789" s="110"/>
      <c r="GJ789" s="110"/>
      <c r="GK789" s="110"/>
      <c r="GL789" s="110"/>
      <c r="GM789" s="110"/>
      <c r="GN789" s="110"/>
      <c r="GO789" s="110"/>
      <c r="GP789" s="110"/>
      <c r="GQ789" s="110"/>
      <c r="GR789" s="110"/>
      <c r="GS789" s="110"/>
      <c r="GT789" s="110"/>
      <c r="GU789" s="110"/>
      <c r="GV789" s="110"/>
      <c r="GW789" s="110"/>
      <c r="GX789" s="110"/>
      <c r="GY789" s="110"/>
      <c r="GZ789" s="199"/>
      <c r="HA789" s="110"/>
      <c r="HB789" s="110"/>
      <c r="HC789" s="110"/>
      <c r="HD789" s="34"/>
      <c r="HE789" s="25"/>
      <c r="HF789" s="25"/>
      <c r="HG789" s="25"/>
      <c r="HH789" s="18"/>
      <c r="HI789" s="25"/>
      <c r="HJ789" s="25"/>
      <c r="HK789" s="18"/>
      <c r="HL789" s="24"/>
      <c r="HM789" s="107"/>
      <c r="HN789" s="85"/>
      <c r="HO789" s="204" t="str">
        <f t="shared" si="841"/>
        <v>---/---</v>
      </c>
      <c r="HP789" s="204" t="str">
        <f t="shared" si="842"/>
        <v>---/---</v>
      </c>
      <c r="HQ789" s="182" t="str">
        <f t="shared" si="843"/>
        <v>---/---</v>
      </c>
      <c r="HR789" s="182" t="str">
        <f t="shared" si="844"/>
        <v>---/---</v>
      </c>
      <c r="HS789" s="182" t="b">
        <f t="shared" si="845"/>
        <v>0</v>
      </c>
      <c r="HT789" s="182" t="str">
        <f t="shared" si="846"/>
        <v>---/---</v>
      </c>
      <c r="HU789" s="182" t="str">
        <f t="shared" si="847"/>
        <v>---/---</v>
      </c>
      <c r="HV789" s="191" t="str">
        <f t="shared" si="848"/>
        <v>---/---</v>
      </c>
      <c r="HW789" s="184" t="str">
        <f t="shared" si="849"/>
        <v>---/---</v>
      </c>
      <c r="HX789" s="191" t="str">
        <f t="shared" si="850"/>
        <v>---/---</v>
      </c>
      <c r="HY789" s="183"/>
      <c r="HZ789" s="182" t="str">
        <f t="shared" si="851"/>
        <v>---/---</v>
      </c>
      <c r="IA789" s="182" t="str">
        <f t="shared" si="852"/>
        <v>---/---</v>
      </c>
      <c r="IB789" s="182" t="str">
        <f t="shared" si="853"/>
        <v>---/---</v>
      </c>
      <c r="IC789" s="182" t="str">
        <f t="shared" si="854"/>
        <v>---/---</v>
      </c>
      <c r="ID789" s="182" t="str">
        <f t="shared" si="855"/>
        <v>---/---</v>
      </c>
      <c r="IE789" s="185" t="str">
        <f t="shared" si="856"/>
        <v>---/---</v>
      </c>
      <c r="IF789" s="135" t="s">
        <v>717</v>
      </c>
      <c r="IG789" s="181">
        <v>1</v>
      </c>
      <c r="IH789" s="85"/>
      <c r="II789" s="85"/>
      <c r="IJ789" s="85"/>
      <c r="IK789" s="85"/>
      <c r="IL789" s="85"/>
      <c r="IM789" s="85"/>
      <c r="IN789" s="85"/>
      <c r="IO789" s="85"/>
      <c r="IP789" s="85"/>
      <c r="IQ789" s="85"/>
      <c r="IR789" s="85"/>
      <c r="IS789" s="85"/>
      <c r="IT789" s="85"/>
      <c r="IU789" s="85"/>
      <c r="IV789" s="85"/>
      <c r="IW789" s="85"/>
      <c r="IX789" s="85"/>
      <c r="IY789" s="85"/>
      <c r="IZ789" s="85"/>
      <c r="JA789" s="85"/>
      <c r="JB789" s="85"/>
      <c r="JC789" s="85"/>
      <c r="JD789" s="85"/>
      <c r="JE789" s="85"/>
      <c r="JF789" s="85"/>
      <c r="JG789" s="85"/>
      <c r="JH789" s="85"/>
      <c r="JI789" s="85"/>
      <c r="JJ789" s="85"/>
      <c r="JK789" s="85"/>
      <c r="JL789" s="85"/>
      <c r="JM789" s="85"/>
      <c r="JN789" s="85"/>
      <c r="JO789" s="85"/>
      <c r="JP789" s="85"/>
      <c r="JQ789" s="85"/>
      <c r="JR789" s="85"/>
      <c r="JS789" s="85"/>
      <c r="JT789" s="85"/>
      <c r="JU789" s="85"/>
      <c r="JV789" s="85"/>
      <c r="JW789" s="85"/>
      <c r="JX789" s="85"/>
      <c r="JY789" s="85"/>
      <c r="JZ789" s="85"/>
      <c r="KA789" s="85"/>
      <c r="KB789" s="85"/>
      <c r="KC789" s="85"/>
    </row>
    <row r="790" spans="1:289" s="57" customFormat="1" ht="28.9" hidden="1" customHeight="1">
      <c r="A790" s="6"/>
      <c r="B790" s="19" t="s">
        <v>156</v>
      </c>
      <c r="C790" s="19" t="s">
        <v>157</v>
      </c>
      <c r="D790" s="5"/>
      <c r="E790" s="5"/>
      <c r="F790" s="5"/>
      <c r="G790" s="5"/>
      <c r="H790" s="5" t="s">
        <v>727</v>
      </c>
      <c r="I790" s="5" t="s">
        <v>736</v>
      </c>
      <c r="J790" s="5"/>
      <c r="K790" s="5"/>
      <c r="L790" s="5"/>
      <c r="M790" s="5"/>
      <c r="N790" s="5"/>
      <c r="O790" s="5"/>
      <c r="P790" s="5"/>
      <c r="Q790" s="5"/>
      <c r="R790" s="5" t="s">
        <v>203</v>
      </c>
      <c r="S790" s="5" t="s">
        <v>359</v>
      </c>
      <c r="T790" s="5" t="s">
        <v>358</v>
      </c>
      <c r="U790" s="5" t="s">
        <v>158</v>
      </c>
      <c r="V790" s="5"/>
      <c r="W790" s="19"/>
      <c r="X790" s="19"/>
      <c r="Y790" s="19"/>
      <c r="Z790" s="19"/>
      <c r="AA790" s="19"/>
      <c r="AB790" s="19"/>
      <c r="AC790" s="19"/>
      <c r="AD790" s="5"/>
      <c r="AE790" s="19">
        <v>4</v>
      </c>
      <c r="AF790" s="19">
        <v>0</v>
      </c>
      <c r="AG790" s="19" t="s">
        <v>165</v>
      </c>
      <c r="AH790" s="19" t="s">
        <v>156</v>
      </c>
      <c r="AI790" s="19" t="s">
        <v>188</v>
      </c>
      <c r="AJ790" s="5"/>
      <c r="AK790" s="5"/>
      <c r="AL790" s="5" t="s">
        <v>159</v>
      </c>
      <c r="AM790" s="5"/>
      <c r="AN790" s="5" t="s">
        <v>164</v>
      </c>
      <c r="AO790" s="5" t="str">
        <f t="shared" si="1081"/>
        <v>0055-CPC-GA1-4.4.0.00.CPC-ATH.DP-0001</v>
      </c>
      <c r="AP790" s="5" t="str">
        <f t="shared" si="1082"/>
        <v>0055-CPC-GA1-4.4.0.00.CPC-ATH-DP-0001_-_ER</v>
      </c>
      <c r="AQ790" s="13" t="s">
        <v>154</v>
      </c>
      <c r="AR790" s="13" t="s">
        <v>155</v>
      </c>
      <c r="AS790" s="13"/>
      <c r="AT790" s="13"/>
      <c r="AU790" s="13"/>
      <c r="AV790" s="13"/>
      <c r="AW790" s="13" t="s">
        <v>154</v>
      </c>
      <c r="AX790" s="13" t="s">
        <v>155</v>
      </c>
      <c r="AY790" s="5"/>
      <c r="AZ790" s="5" t="s">
        <v>490</v>
      </c>
      <c r="BA790" s="5" t="s">
        <v>489</v>
      </c>
      <c r="BB790" s="5" t="str">
        <f>IF(FW790&gt;0,"02",IF(FN790&gt;0,"01",IF(FE790&gt;0,"00",IF(EM790&gt;0,"G1",IF(ED790&gt;0,"F1",IF(DU790&gt;0,"E1",IF(DL790&gt;0,"D1",IF(DC790&gt;0,"C1",IF(CT790&gt;0,"B1",IF(BM790&gt;0,"A1","-"))))))))))</f>
        <v>-</v>
      </c>
      <c r="BC790" s="167" t="str">
        <f t="shared" ref="BC790:BC793" si="1119">IF(OR(BB790="A1",BB790="B1",BB790="C1",BB790="D1",BB790="E1",BB790="F1",BB790="G1",BB790="H1"),"IFR",IF(OR(BB790="00",BB790="01",BB790="02",BB790="03",BB790="04",BB790="05"),"IFU","-"))</f>
        <v>-</v>
      </c>
      <c r="BD790" s="5" t="str">
        <f t="shared" si="1084"/>
        <v>-</v>
      </c>
      <c r="BE790" s="5"/>
      <c r="BF790" s="5"/>
      <c r="BG790" s="12"/>
      <c r="BH790" s="5"/>
      <c r="BI790" s="5"/>
      <c r="BJ790" s="54">
        <f t="shared" si="1085"/>
        <v>44243</v>
      </c>
      <c r="BK790" s="54">
        <f t="shared" ca="1" si="1086"/>
        <v>44294</v>
      </c>
      <c r="BL790" s="54"/>
      <c r="BM790" s="5"/>
      <c r="BN790" s="167"/>
      <c r="BO790" s="167"/>
      <c r="BP790" s="167"/>
      <c r="BQ790" s="167"/>
      <c r="BR790" s="157"/>
      <c r="BS790" s="157"/>
      <c r="BT790" s="157"/>
      <c r="BU790" s="157"/>
      <c r="BV790" s="157"/>
      <c r="BW790" s="147"/>
      <c r="BX790" s="147"/>
      <c r="BY790" s="147"/>
      <c r="BZ790" s="147"/>
      <c r="CA790" s="147"/>
      <c r="CB790" s="125"/>
      <c r="CC790" s="125"/>
      <c r="CD790" s="125"/>
      <c r="CE790" s="125"/>
      <c r="CF790" s="125"/>
      <c r="CG790" s="125"/>
      <c r="CH790" s="125"/>
      <c r="CI790" s="125"/>
      <c r="CJ790" s="125"/>
      <c r="CK790" s="125"/>
      <c r="CL790" s="24">
        <f>WORKDAY(BJ790,20)</f>
        <v>44271</v>
      </c>
      <c r="CM790" s="24" t="str">
        <f>IF(BM790&gt;0,WORKDAY(BK790,10),"-")</f>
        <v>-</v>
      </c>
      <c r="CN790" s="54"/>
      <c r="CO790" s="117"/>
      <c r="CP790" s="34">
        <v>1</v>
      </c>
      <c r="CQ790" s="24">
        <f t="shared" si="1087"/>
        <v>44285</v>
      </c>
      <c r="CR790" s="24" t="str">
        <f t="shared" si="1088"/>
        <v>-</v>
      </c>
      <c r="CS790" s="54"/>
      <c r="CT790" s="5"/>
      <c r="CU790" s="24" t="str">
        <f t="shared" si="1089"/>
        <v>-</v>
      </c>
      <c r="CV790" s="24" t="str">
        <f t="shared" si="1090"/>
        <v>-</v>
      </c>
      <c r="CW790" s="54"/>
      <c r="CX790" s="5"/>
      <c r="CY790" s="34"/>
      <c r="CZ790" s="24" t="str">
        <f t="shared" si="1091"/>
        <v>-</v>
      </c>
      <c r="DA790" s="24" t="str">
        <f t="shared" si="1092"/>
        <v>-</v>
      </c>
      <c r="DB790" s="24"/>
      <c r="DC790" s="5"/>
      <c r="DD790" s="24" t="str">
        <f t="shared" si="1093"/>
        <v>-</v>
      </c>
      <c r="DE790" s="24" t="str">
        <f t="shared" si="1094"/>
        <v>-</v>
      </c>
      <c r="DF790" s="5"/>
      <c r="DG790" s="5"/>
      <c r="DH790" s="54"/>
      <c r="DI790" s="24" t="str">
        <f t="shared" si="1095"/>
        <v>-</v>
      </c>
      <c r="DJ790" s="24" t="str">
        <f t="shared" si="1096"/>
        <v>-</v>
      </c>
      <c r="DK790" s="5"/>
      <c r="DL790" s="5"/>
      <c r="DM790" s="24" t="str">
        <f t="shared" si="1097"/>
        <v>-</v>
      </c>
      <c r="DN790" s="24" t="str">
        <f t="shared" si="1098"/>
        <v>-</v>
      </c>
      <c r="DO790" s="5"/>
      <c r="DP790" s="5"/>
      <c r="DQ790" s="54"/>
      <c r="DR790" s="24" t="str">
        <f t="shared" si="1099"/>
        <v>-</v>
      </c>
      <c r="DS790" s="24" t="str">
        <f t="shared" si="1100"/>
        <v>-</v>
      </c>
      <c r="DT790" s="5"/>
      <c r="DU790" s="5"/>
      <c r="DV790" s="24" t="str">
        <f t="shared" si="1101"/>
        <v>-</v>
      </c>
      <c r="DW790" s="24" t="str">
        <f t="shared" si="1102"/>
        <v>-</v>
      </c>
      <c r="DX790" s="5"/>
      <c r="DY790" s="5"/>
      <c r="DZ790" s="54"/>
      <c r="EA790" s="24" t="str">
        <f t="shared" si="1103"/>
        <v>-</v>
      </c>
      <c r="EB790" s="24" t="str">
        <f t="shared" si="1104"/>
        <v>-</v>
      </c>
      <c r="EC790" s="5"/>
      <c r="ED790" s="5"/>
      <c r="EE790" s="24" t="str">
        <f t="shared" si="1105"/>
        <v>-</v>
      </c>
      <c r="EF790" s="24" t="str">
        <f t="shared" si="1106"/>
        <v>-</v>
      </c>
      <c r="EG790" s="5"/>
      <c r="EH790" s="5"/>
      <c r="EI790" s="54"/>
      <c r="EJ790" s="24" t="str">
        <f t="shared" si="1107"/>
        <v>-</v>
      </c>
      <c r="EK790" s="24" t="str">
        <f t="shared" si="1108"/>
        <v>-</v>
      </c>
      <c r="EL790" s="5"/>
      <c r="EM790" s="5"/>
      <c r="EN790" s="24" t="str">
        <f t="shared" si="1109"/>
        <v>-</v>
      </c>
      <c r="EO790" s="24" t="str">
        <f t="shared" si="1110"/>
        <v>-</v>
      </c>
      <c r="EP790" s="5"/>
      <c r="EQ790" s="5"/>
      <c r="ER790" s="54"/>
      <c r="ES790" s="54"/>
      <c r="ET790" s="54"/>
      <c r="EU790" s="54"/>
      <c r="EV790" s="54"/>
      <c r="EW790" s="24"/>
      <c r="EX790" s="24"/>
      <c r="EY790" s="167"/>
      <c r="EZ790" s="167"/>
      <c r="FA790" s="193"/>
      <c r="FB790" s="24">
        <v>44286</v>
      </c>
      <c r="FC790" s="24">
        <f ca="1">IF(BK790&gt;0,IF(DC790&gt;0,WORKDAY(DB790,20),IF(CT790&gt;0,WORKDAY(CS790,30),IF(CO790&gt;0,WORKDAY(CN790,40),FB790))),"-")</f>
        <v>44286</v>
      </c>
      <c r="FD790" s="5"/>
      <c r="FE790" s="5"/>
      <c r="FF790" s="24" t="str">
        <f t="shared" si="1111"/>
        <v>-</v>
      </c>
      <c r="FG790" s="24" t="str">
        <f t="shared" si="1112"/>
        <v>-</v>
      </c>
      <c r="FH790" s="5"/>
      <c r="FI790" s="5"/>
      <c r="FJ790" s="34"/>
      <c r="FK790" s="24"/>
      <c r="FL790" s="24">
        <f t="shared" si="1113"/>
        <v>0</v>
      </c>
      <c r="FM790" s="5"/>
      <c r="FN790" s="5"/>
      <c r="FO790" s="24" t="str">
        <f t="shared" si="1114"/>
        <v>-</v>
      </c>
      <c r="FP790" s="24" t="str">
        <f t="shared" si="1115"/>
        <v>-</v>
      </c>
      <c r="FQ790" s="5"/>
      <c r="FR790" s="5"/>
      <c r="FS790" s="54"/>
      <c r="FT790" s="24"/>
      <c r="FU790" s="24">
        <f t="shared" si="1116"/>
        <v>0</v>
      </c>
      <c r="FV790" s="5"/>
      <c r="FW790" s="5"/>
      <c r="FX790" s="24" t="str">
        <f t="shared" si="1117"/>
        <v>-</v>
      </c>
      <c r="FY790" s="24" t="str">
        <f t="shared" si="1118"/>
        <v>-</v>
      </c>
      <c r="FZ790" s="5"/>
      <c r="GA790" s="5"/>
      <c r="GB790" s="54"/>
      <c r="GC790" s="54"/>
      <c r="GD790" s="54"/>
      <c r="GE790" s="54"/>
      <c r="GF790" s="54"/>
      <c r="GG790" s="54"/>
      <c r="GH790" s="54"/>
      <c r="GI790" s="54"/>
      <c r="GJ790" s="54"/>
      <c r="GK790" s="54"/>
      <c r="GL790" s="54"/>
      <c r="GM790" s="54"/>
      <c r="GN790" s="54"/>
      <c r="GO790" s="54"/>
      <c r="GP790" s="54"/>
      <c r="GQ790" s="54"/>
      <c r="GR790" s="54"/>
      <c r="GS790" s="54"/>
      <c r="GT790" s="54"/>
      <c r="GU790" s="54"/>
      <c r="GV790" s="54"/>
      <c r="GW790" s="54"/>
      <c r="GX790" s="54"/>
      <c r="GY790" s="54"/>
      <c r="GZ790" s="193"/>
      <c r="HA790" s="54"/>
      <c r="HB790" s="54"/>
      <c r="HC790" s="54"/>
      <c r="HD790" s="34">
        <f t="shared" ref="HD790:HD800" ca="1" si="1120">IF(AZ790="аннулирован / VOID",0,IF(BK790&gt;0,1,0))</f>
        <v>1</v>
      </c>
      <c r="HE790" s="25">
        <f t="shared" ref="HE790:HE800" si="1121">IF(FQ790&gt;43101,(HD790/$HD$877)*$FQ$13,IF(FM790&gt;43101,(HD790/$HD$877)*$FM$13,IF(FH790&gt;43101,(HD790/$HD$877)*$FH$13,IF(FD790&gt;43101,(HD790/$HD$877)*$FD$13,IF(EP790&gt;43101,(HD790/$HD$877)*$EP$13,IF(EL790&gt;43101,(HD790/$HD$877)*$EL$13,IF(FM790&gt;43101,(EG790/$HD$877)*$EG$13,IF(EC790&gt;43101,(HD790/$HD$877)*$EC$13,IF(DX790&gt;43101,(HD790/$HD$877)*$DX$13,IF(DT790&gt;43101,(HD790/$HD$877)*$DT$13,IF(DO790&gt;43101,(HD790/$HD$877)*$DO$13,IF(DK790&gt;43101,(HD790/$HD$877)*$DK$13,IF(DF790&gt;43101,(HD790/$HD$877)*$DF$13,IF(DB790&gt;43101,(HD790/$HD$877)*$DB$13,IF(CW790&gt;43101,(HD790/$HD$877)*$CW$13,IF(CS790&gt;43101,(HD790/$HD$877)*$CS$13,IF(CN790&gt;43101,(HD790/$HD$877)*$CN$13,IF(BL790&gt;43101,(HD790/$HD$877)*$BL$13,0))))))))))))))))))</f>
        <v>0</v>
      </c>
      <c r="HF790" s="25">
        <f t="shared" ref="HF790:HF800" ca="1" si="1122">IF(BK790&gt;43101,HD790/$HD$877,0)</f>
        <v>1.5197568389057751E-3</v>
      </c>
      <c r="HG790" s="25"/>
      <c r="HH790" s="25"/>
      <c r="HI790" s="25">
        <f t="shared" ref="HI790:HI800" si="1123">IF(FQ790&gt;43101,(HD790/$HD$879)*$FQ$13,IF(FM790&gt;43101,(HD790/$HD$879)*$FM$13,IF(FH790&gt;43101,(HD790/$HD$879)*$FH$13,IF(FD790&gt;43101,(HD790/$HD$879)*$FD$13,IF(EP790&gt;43101,(HD790/$HD$879)*$EP$13,IF(EL790&gt;43101,(HD790/$HD$879)*$EL$13,IF(EG790&gt;43101,(HD790/$HD$879)*$EG$13,IF(EC790&gt;43101,(HD790/$HD$879)*$EC$13,IF(DX790&gt;43101,(HD790/$HD$879)*$DX$13,IF(DT790&gt;43101,(HD790/$HD$879)*$DT$13,IF(DO790&gt;43101,(HD790/$HD$879)*$DO$13,IF(DK790&gt;43101,(HD790/$HD$879)*$DK$13,IF(DF790&gt;43101,(HD790/$HD$879)*$DF$13,IF(DB790&gt;43101,(HD790/$HD$879)*$DB$13,IF(CW790&gt;43101,(HD790/$HD$879)*$CW$13,IF(CS790&gt;43101,(HD790/$HD$879)*$CS$13,IF(CN790&gt;43101,(HD790/$HD$879)*$CN$13,IF(BL790&gt;43101,(HD790/$HD$879)*$BL$13,0))))))))))))))))))</f>
        <v>0</v>
      </c>
      <c r="HJ790" s="25">
        <f t="shared" ref="HJ790:HJ800" ca="1" si="1124">IF(BK790&gt;43101,HD790/$HD$879,0)</f>
        <v>6.8493150684931503E-3</v>
      </c>
      <c r="HK790" s="5"/>
      <c r="HL790" s="24" t="str">
        <f t="shared" ref="HL790:HL800" ca="1" si="1125">IF(BK790&gt;0,IF(DC790&gt;0,DB790,IF(CT790&gt;0,CS790,IF(BM790&gt;0,BL790,"-"))),"-")</f>
        <v>-</v>
      </c>
      <c r="HM790" s="107" t="s">
        <v>663</v>
      </c>
      <c r="HN790" s="85"/>
      <c r="HO790" s="204" t="str">
        <f t="shared" si="841"/>
        <v>не выгружено A1</v>
      </c>
      <c r="HP790" s="204" t="str">
        <f t="shared" si="842"/>
        <v>не выгружено 00</v>
      </c>
      <c r="HQ790" s="182" t="str">
        <f t="shared" si="843"/>
        <v>не выгружено A1</v>
      </c>
      <c r="HR790" s="182" t="str">
        <f t="shared" si="844"/>
        <v>не выгружено A1</v>
      </c>
      <c r="HS790" s="182" t="b">
        <f t="shared" si="845"/>
        <v>0</v>
      </c>
      <c r="HT790" s="182" t="str">
        <f t="shared" si="846"/>
        <v>не выгружено A1</v>
      </c>
      <c r="HU790" s="182" t="str">
        <f t="shared" si="847"/>
        <v>не выгружено A1</v>
      </c>
      <c r="HV790" s="191" t="str">
        <f t="shared" si="848"/>
        <v>не выгружено A1</v>
      </c>
      <c r="HW790" s="184" t="str">
        <f t="shared" si="849"/>
        <v>не выгружено A1</v>
      </c>
      <c r="HX790" s="191" t="str">
        <f t="shared" si="850"/>
        <v>не выгружено A1</v>
      </c>
      <c r="HY790" s="183"/>
      <c r="HZ790" s="182" t="str">
        <f t="shared" si="851"/>
        <v>не выгружено</v>
      </c>
      <c r="IA790" s="182" t="str">
        <f t="shared" si="852"/>
        <v>A1</v>
      </c>
      <c r="IB790" s="182" t="str">
        <f t="shared" si="853"/>
        <v>не выгружено</v>
      </c>
      <c r="IC790" s="182" t="str">
        <f t="shared" si="854"/>
        <v>A1</v>
      </c>
      <c r="ID790" s="182" t="str">
        <f t="shared" si="855"/>
        <v>A1</v>
      </c>
      <c r="IE790" s="185" t="str">
        <f t="shared" si="856"/>
        <v>выгрузить A1</v>
      </c>
      <c r="IF790" s="135" t="s">
        <v>705</v>
      </c>
      <c r="IG790" s="181">
        <v>1</v>
      </c>
      <c r="IH790" s="85"/>
      <c r="II790" s="85"/>
      <c r="IJ790" s="85"/>
      <c r="IK790" s="85"/>
      <c r="IL790" s="85"/>
      <c r="IM790" s="85"/>
      <c r="IN790" s="85"/>
      <c r="IO790" s="85"/>
      <c r="IP790" s="85"/>
      <c r="IQ790" s="85"/>
      <c r="IR790" s="85"/>
      <c r="IS790" s="85"/>
      <c r="IT790" s="85"/>
      <c r="IU790" s="85"/>
      <c r="IV790" s="85"/>
      <c r="IW790" s="85"/>
      <c r="IX790" s="85"/>
      <c r="IY790" s="85"/>
      <c r="IZ790" s="85"/>
      <c r="JA790" s="85"/>
      <c r="JB790" s="85"/>
      <c r="JC790" s="85"/>
      <c r="JD790" s="85"/>
      <c r="JE790" s="85"/>
      <c r="JF790" s="85"/>
      <c r="JG790" s="85"/>
      <c r="JH790" s="85"/>
      <c r="JI790" s="85"/>
      <c r="JJ790" s="85"/>
      <c r="JK790" s="85"/>
      <c r="JL790" s="85"/>
      <c r="JM790" s="85"/>
      <c r="JN790" s="85"/>
      <c r="JO790" s="85"/>
      <c r="JP790" s="85"/>
      <c r="JQ790" s="85"/>
      <c r="JR790" s="85"/>
      <c r="JS790" s="85"/>
      <c r="JT790" s="85"/>
      <c r="JU790" s="85"/>
      <c r="JV790" s="85"/>
      <c r="JW790" s="85"/>
      <c r="JX790" s="85"/>
      <c r="JY790" s="85"/>
      <c r="JZ790" s="85"/>
      <c r="KA790" s="85"/>
      <c r="KB790" s="85"/>
      <c r="KC790" s="85"/>
    </row>
    <row r="791" spans="1:289" s="57" customFormat="1" ht="27.6" customHeight="1">
      <c r="A791" s="6"/>
      <c r="B791" s="19" t="s">
        <v>156</v>
      </c>
      <c r="C791" s="19" t="s">
        <v>157</v>
      </c>
      <c r="D791" s="5"/>
      <c r="E791" s="5"/>
      <c r="F791" s="5"/>
      <c r="G791" s="5"/>
      <c r="H791" s="5" t="s">
        <v>727</v>
      </c>
      <c r="I791" s="5" t="s">
        <v>736</v>
      </c>
      <c r="J791" s="5"/>
      <c r="K791" s="5"/>
      <c r="L791" s="5"/>
      <c r="M791" s="5"/>
      <c r="N791" s="5"/>
      <c r="O791" s="5"/>
      <c r="P791" s="5"/>
      <c r="Q791" s="5"/>
      <c r="R791" s="5" t="s">
        <v>204</v>
      </c>
      <c r="S791" s="5" t="s">
        <v>364</v>
      </c>
      <c r="T791" s="5" t="s">
        <v>363</v>
      </c>
      <c r="U791" s="5" t="s">
        <v>158</v>
      </c>
      <c r="V791" s="5"/>
      <c r="W791" s="19"/>
      <c r="X791" s="19"/>
      <c r="Y791" s="19"/>
      <c r="Z791" s="19"/>
      <c r="AA791" s="19"/>
      <c r="AB791" s="19"/>
      <c r="AC791" s="19"/>
      <c r="AD791" s="5"/>
      <c r="AE791" s="19">
        <v>4</v>
      </c>
      <c r="AF791" s="19">
        <v>0</v>
      </c>
      <c r="AG791" s="19" t="s">
        <v>165</v>
      </c>
      <c r="AH791" s="19" t="s">
        <v>156</v>
      </c>
      <c r="AI791" s="19" t="s">
        <v>188</v>
      </c>
      <c r="AJ791" s="5"/>
      <c r="AK791" s="5"/>
      <c r="AL791" s="5" t="s">
        <v>122</v>
      </c>
      <c r="AM791" s="5"/>
      <c r="AN791" s="5" t="s">
        <v>164</v>
      </c>
      <c r="AO791" s="167" t="str">
        <f t="shared" si="1081"/>
        <v>0055-CPC-GA1-4.4.0.00.CPC-PS.DP-0001</v>
      </c>
      <c r="AP791" s="5" t="str">
        <f t="shared" si="1082"/>
        <v>0055-CPC-GA1-4.4.0.00.CPC-PS-DP-0001_A1_ER</v>
      </c>
      <c r="AQ791" s="13" t="s">
        <v>154</v>
      </c>
      <c r="AR791" s="13" t="s">
        <v>155</v>
      </c>
      <c r="AS791" s="13"/>
      <c r="AT791" s="13"/>
      <c r="AU791" s="13"/>
      <c r="AV791" s="13"/>
      <c r="AW791" s="13" t="s">
        <v>154</v>
      </c>
      <c r="AX791" s="13" t="s">
        <v>155</v>
      </c>
      <c r="AY791" s="5"/>
      <c r="AZ791" s="5" t="s">
        <v>490</v>
      </c>
      <c r="BA791" s="5" t="s">
        <v>489</v>
      </c>
      <c r="BB791" s="5" t="str">
        <f>IF(FW791&gt;0,"02",IF(FN791&gt;0,"01",IF(FE791&gt;0,"00",IF(EM791&gt;0,"G1",IF(ED791&gt;0,"F1",IF(DU791&gt;0,"E1",IF(DL791&gt;0,"D1",IF(DC791&gt;0,"C1",IF(CT791&gt;0,"B1",IF(BM791&gt;0,"A1","-"))))))))))</f>
        <v>A1</v>
      </c>
      <c r="BC791" s="167" t="str">
        <f t="shared" si="1119"/>
        <v>IFR</v>
      </c>
      <c r="BD791" s="5" t="str">
        <f t="shared" si="1084"/>
        <v>A1</v>
      </c>
      <c r="BE791" s="5"/>
      <c r="BF791" s="5"/>
      <c r="BG791" s="12"/>
      <c r="BH791" s="5"/>
      <c r="BI791" s="5"/>
      <c r="BJ791" s="54">
        <f t="shared" si="1085"/>
        <v>44251</v>
      </c>
      <c r="BK791" s="54">
        <f t="shared" ca="1" si="1086"/>
        <v>44280</v>
      </c>
      <c r="BL791" s="193">
        <v>44280</v>
      </c>
      <c r="BM791" s="167" t="s">
        <v>800</v>
      </c>
      <c r="BN791" s="167"/>
      <c r="BO791" s="167"/>
      <c r="BP791" s="167"/>
      <c r="BQ791" s="167"/>
      <c r="BR791" s="157"/>
      <c r="BS791" s="157"/>
      <c r="BT791" s="157"/>
      <c r="BU791" s="157"/>
      <c r="BV791" s="157"/>
      <c r="BW791" s="147"/>
      <c r="BX791" s="147"/>
      <c r="BY791" s="147"/>
      <c r="BZ791" s="147"/>
      <c r="CA791" s="147"/>
      <c r="CB791" s="125"/>
      <c r="CC791" s="125"/>
      <c r="CD791" s="125"/>
      <c r="CE791" s="125"/>
      <c r="CF791" s="125"/>
      <c r="CG791" s="125"/>
      <c r="CH791" s="125"/>
      <c r="CI791" s="125"/>
      <c r="CJ791" s="125"/>
      <c r="CK791" s="125"/>
      <c r="CL791" s="24">
        <f>WORKDAY(BJ791,20)</f>
        <v>44279</v>
      </c>
      <c r="CM791" s="24">
        <f ca="1">IF(BM791&gt;0,WORKDAY(BK791,10),"-")</f>
        <v>44294</v>
      </c>
      <c r="CN791" s="54"/>
      <c r="CO791" s="117"/>
      <c r="CP791" s="34">
        <v>1</v>
      </c>
      <c r="CQ791" s="24">
        <f t="shared" si="1087"/>
        <v>44293</v>
      </c>
      <c r="CR791" s="24" t="str">
        <f t="shared" si="1088"/>
        <v>-</v>
      </c>
      <c r="CS791" s="54"/>
      <c r="CT791" s="5"/>
      <c r="CU791" s="24" t="str">
        <f t="shared" si="1089"/>
        <v>-</v>
      </c>
      <c r="CV791" s="24" t="str">
        <f t="shared" si="1090"/>
        <v>-</v>
      </c>
      <c r="CW791" s="54"/>
      <c r="CX791" s="5"/>
      <c r="CY791" s="34"/>
      <c r="CZ791" s="24" t="str">
        <f t="shared" si="1091"/>
        <v>-</v>
      </c>
      <c r="DA791" s="24" t="str">
        <f t="shared" si="1092"/>
        <v>-</v>
      </c>
      <c r="DB791" s="24"/>
      <c r="DC791" s="5"/>
      <c r="DD791" s="24" t="str">
        <f t="shared" si="1093"/>
        <v>-</v>
      </c>
      <c r="DE791" s="24" t="str">
        <f t="shared" si="1094"/>
        <v>-</v>
      </c>
      <c r="DF791" s="5"/>
      <c r="DG791" s="5"/>
      <c r="DH791" s="54"/>
      <c r="DI791" s="24" t="str">
        <f t="shared" si="1095"/>
        <v>-</v>
      </c>
      <c r="DJ791" s="24" t="str">
        <f t="shared" si="1096"/>
        <v>-</v>
      </c>
      <c r="DK791" s="5"/>
      <c r="DL791" s="5"/>
      <c r="DM791" s="24" t="str">
        <f t="shared" si="1097"/>
        <v>-</v>
      </c>
      <c r="DN791" s="24" t="str">
        <f t="shared" si="1098"/>
        <v>-</v>
      </c>
      <c r="DO791" s="5"/>
      <c r="DP791" s="5"/>
      <c r="DQ791" s="54"/>
      <c r="DR791" s="24" t="str">
        <f t="shared" si="1099"/>
        <v>-</v>
      </c>
      <c r="DS791" s="24" t="str">
        <f t="shared" si="1100"/>
        <v>-</v>
      </c>
      <c r="DT791" s="5"/>
      <c r="DU791" s="5"/>
      <c r="DV791" s="24" t="str">
        <f t="shared" si="1101"/>
        <v>-</v>
      </c>
      <c r="DW791" s="24" t="str">
        <f t="shared" si="1102"/>
        <v>-</v>
      </c>
      <c r="DX791" s="5"/>
      <c r="DY791" s="5"/>
      <c r="DZ791" s="54"/>
      <c r="EA791" s="24" t="str">
        <f t="shared" si="1103"/>
        <v>-</v>
      </c>
      <c r="EB791" s="24" t="str">
        <f t="shared" si="1104"/>
        <v>-</v>
      </c>
      <c r="EC791" s="5"/>
      <c r="ED791" s="5"/>
      <c r="EE791" s="24" t="str">
        <f t="shared" si="1105"/>
        <v>-</v>
      </c>
      <c r="EF791" s="24" t="str">
        <f t="shared" si="1106"/>
        <v>-</v>
      </c>
      <c r="EG791" s="5"/>
      <c r="EH791" s="5"/>
      <c r="EI791" s="54"/>
      <c r="EJ791" s="24" t="str">
        <f t="shared" si="1107"/>
        <v>-</v>
      </c>
      <c r="EK791" s="24" t="str">
        <f t="shared" si="1108"/>
        <v>-</v>
      </c>
      <c r="EL791" s="5"/>
      <c r="EM791" s="5"/>
      <c r="EN791" s="24" t="str">
        <f t="shared" si="1109"/>
        <v>-</v>
      </c>
      <c r="EO791" s="24" t="str">
        <f t="shared" si="1110"/>
        <v>-</v>
      </c>
      <c r="EP791" s="5"/>
      <c r="EQ791" s="5"/>
      <c r="ER791" s="54"/>
      <c r="ES791" s="54"/>
      <c r="ET791" s="54"/>
      <c r="EU791" s="54"/>
      <c r="EV791" s="54"/>
      <c r="EW791" s="24"/>
      <c r="EX791" s="24"/>
      <c r="EY791" s="167"/>
      <c r="EZ791" s="167"/>
      <c r="FA791" s="193"/>
      <c r="FB791" s="24">
        <v>44294</v>
      </c>
      <c r="FC791" s="24">
        <f ca="1">IF(BK791&gt;0,IF(DC791&gt;0,WORKDAY(DB791,20),IF(CT791&gt;0,WORKDAY(CS791,30),IF(CO791&gt;0,WORKDAY(CN791,40),FB791))),"-")</f>
        <v>44294</v>
      </c>
      <c r="FD791" s="5"/>
      <c r="FE791" s="5"/>
      <c r="FF791" s="24" t="str">
        <f t="shared" si="1111"/>
        <v>-</v>
      </c>
      <c r="FG791" s="24" t="str">
        <f t="shared" si="1112"/>
        <v>-</v>
      </c>
      <c r="FH791" s="5"/>
      <c r="FI791" s="5"/>
      <c r="FJ791" s="34"/>
      <c r="FK791" s="24"/>
      <c r="FL791" s="24">
        <f t="shared" si="1113"/>
        <v>0</v>
      </c>
      <c r="FM791" s="5"/>
      <c r="FN791" s="5"/>
      <c r="FO791" s="24" t="str">
        <f t="shared" si="1114"/>
        <v>-</v>
      </c>
      <c r="FP791" s="24" t="str">
        <f t="shared" si="1115"/>
        <v>-</v>
      </c>
      <c r="FQ791" s="5"/>
      <c r="FR791" s="5"/>
      <c r="FS791" s="54"/>
      <c r="FT791" s="24"/>
      <c r="FU791" s="24">
        <f t="shared" si="1116"/>
        <v>0</v>
      </c>
      <c r="FV791" s="5"/>
      <c r="FW791" s="5"/>
      <c r="FX791" s="24" t="str">
        <f t="shared" si="1117"/>
        <v>-</v>
      </c>
      <c r="FY791" s="24" t="str">
        <f t="shared" si="1118"/>
        <v>-</v>
      </c>
      <c r="FZ791" s="5"/>
      <c r="GA791" s="5"/>
      <c r="GB791" s="54"/>
      <c r="GC791" s="54"/>
      <c r="GD791" s="54"/>
      <c r="GE791" s="54"/>
      <c r="GF791" s="54"/>
      <c r="GG791" s="54"/>
      <c r="GH791" s="54"/>
      <c r="GI791" s="54"/>
      <c r="GJ791" s="54"/>
      <c r="GK791" s="54"/>
      <c r="GL791" s="54"/>
      <c r="GM791" s="54"/>
      <c r="GN791" s="54"/>
      <c r="GO791" s="54"/>
      <c r="GP791" s="54"/>
      <c r="GQ791" s="54"/>
      <c r="GR791" s="54"/>
      <c r="GS791" s="54"/>
      <c r="GT791" s="54"/>
      <c r="GU791" s="54"/>
      <c r="GV791" s="54"/>
      <c r="GW791" s="54"/>
      <c r="GX791" s="54"/>
      <c r="GY791" s="54"/>
      <c r="GZ791" s="193"/>
      <c r="HA791" s="54"/>
      <c r="HB791" s="54"/>
      <c r="HC791" s="54"/>
      <c r="HD791" s="34">
        <f t="shared" ca="1" si="1120"/>
        <v>1</v>
      </c>
      <c r="HE791" s="25">
        <f t="shared" ca="1" si="1121"/>
        <v>6.8389057750759875E-4</v>
      </c>
      <c r="HF791" s="25">
        <f t="shared" ca="1" si="1122"/>
        <v>1.5197568389057751E-3</v>
      </c>
      <c r="HG791" s="25"/>
      <c r="HH791" s="25"/>
      <c r="HI791" s="25">
        <f t="shared" ca="1" si="1123"/>
        <v>3.0821917808219177E-3</v>
      </c>
      <c r="HJ791" s="25">
        <f t="shared" ca="1" si="1124"/>
        <v>6.8493150684931503E-3</v>
      </c>
      <c r="HK791" s="5"/>
      <c r="HL791" s="24">
        <f t="shared" ca="1" si="1125"/>
        <v>44280</v>
      </c>
      <c r="HM791" s="107" t="s">
        <v>663</v>
      </c>
      <c r="HN791" s="85"/>
      <c r="HO791" s="204" t="str">
        <f t="shared" ref="HO791:HO854" si="1126">IF(AO791="","---/---",(IF(AZ791="аннулирован / VOID","аннулирован / VOID",(IF(EV791&gt;0,(IF(EZ791&gt;0,FA791,"ожидание H1")),(IF(EM791&gt;0,(IF(EQ791&gt;0,ER791,"ожидание G1")),(IF(ED791&gt;0,(IF(EH791&gt;0,EI791,"ожидание F1")),(IF(DU791&gt;0,(IF(DY791&gt;0,DZ791,"ожидание E1")),(IF(DL791&gt;0,(IF(DP791&gt;0,DQ791,"ожидание D1")),(IF(DC791&gt;0,(IF(DG791&gt;0,DH791,"ожидание C1")),(IF(CT791&gt;0,(IF(CX791&gt;0,CY791,"ожидание B1")),(IF(BM791&gt;0,(IF(CO791&gt;0,CP791,"ожидание A1")),"не выгружено A1")))))))))))))))))))</f>
        <v>ожидание A1</v>
      </c>
      <c r="HP791" s="204" t="str">
        <f t="shared" ref="HP791:HP854" si="1127">IF(AO791="","---/---",(IF(AZ791="аннулирован / VOID","аннулирован / VOID",(IF(GX791&gt;0,(IF(HB791&gt;0,HC791,"ожидание 05")),(IF(GO791&gt;0,(IF(GS791&gt;0,GT791,"ожидание 04")),(IF(GF791&gt;0,(IF(GJ791&gt;0,GK791,"ожидание 03")),(IF(FW791&gt;0,(IF(GA791&gt;0,GB791,"ожидание 02")),(IF(FN791&gt;0,(IF(FR791&gt;0,FS791,"ожидание 01")),(IF(FE791&gt;0,(IF(FI791&gt;0,FJ791,"ожидание 00")),"не выгружено 00")))))))))))))))</f>
        <v>не выгружено 00</v>
      </c>
      <c r="HQ791" s="182" t="str">
        <f t="shared" ref="HQ791:HQ854" si="1128">IF(AO791="","---/---",(IF(AZ791="аннулирован / VOID","аннулирован / VOID",(IF(GX791&gt;0,("выгружено 05"),(IF(GO791&gt;0,("выгружено 04"),(IF(GF791&gt;0,("выгружено 03"),(IF(FW791&gt;0,("выгружено 02"),(IF(FN791&gt;0,("выгружено 01"),(IF(FE791&gt;0,("выгружено 00"),((IF(EV791&gt;0,("выгружено H1"),(IF(EM791&gt;0,("выгружено G1"),(IF(ED791&gt;0,("выгружено F1"),(IF(DU791&gt;0,("выгружено E1"),(IF(DL791&gt;0,("выгружено D1"),(IF(DC791&gt;0,("выгружено C1"),(IF(CT791&gt;0,("выгружено B1"),(IF(BM791&gt;0,("выгружено A1"),"не выгружено A1"))))))))))))))))))))))))))))))))</f>
        <v>выгружено A1</v>
      </c>
      <c r="HR791" s="182" t="str">
        <f t="shared" ref="HR791:HR854" si="1129">IF(AO791="","---/---",(IF(AZ791="аннулирован / VOID","аннулирован / VOID",(IF(GX791&gt;0,(IF(HB791&gt;0,HC791,"ожидание 05")),(IF(GO791&gt;0,(IF(GS791&gt;0,GT791,"ожидание 04")),(IF(GF791&gt;0,(IF(GJ791&gt;0,GK791,"ожидание 03")),(IF(FW791&gt;0,(IF(GA791&gt;0,GB791,"ожидание 02")),(IF(FN791&gt;0,(IF(FR791&gt;0,FS791,"ожидание 01")),(IF(FE791&gt;0,(IF(FI791&gt;0,FJ791,"ожидание 00")),((IF(EV791&gt;0,(IF(EZ791&gt;0,FA791,"ожидание H1")),(IF(EM791&gt;0,(IF(EQ791&gt;0,ER791,"ожидание G1")),(IF(ED791&gt;0,(IF(EH791&gt;0,EI791,"ожидание F1")),(IF(DU791&gt;0,(IF(DY791&gt;0,DZ791,"ожидание E1")),(IF(DL791&gt;0,(IF(DP791&gt;0,DQ791,"ожидание D1")),(IF(DC791&gt;0,(IF(DG791&gt;0,DH791,"ожидание C1")),(IF(CT791&gt;0,(IF(CX791&gt;0,CY791,"ожидание B1")),(IF(BM791&gt;0,(IF(CO791&gt;0,CP791,"ожидание A1")),"не выгружено A1"))))))))))))))))))))))))))))))))</f>
        <v>ожидание A1</v>
      </c>
      <c r="HS791" s="182" t="b">
        <f t="shared" ref="HS791:HS854" si="1130">IF((AND((OR((HQ791="выгружено 05"),(HQ791="выгружено 04"),(HQ791="выгружено 03"),(HQ791="выгружено 02"),(HQ791="выгружено 01"),(HQ791="выгружено 00"))),(OR(HR791=1,HR791=5)))),"Согласовано",IF((AND((OR((HQ791="выгружено 04"),(HQ791="выгружено 03"),(HQ791="выгружено 02"),(HQ791="выгружено 01"),(HQ791="выгружено 00"),(HQ791="выгружено H1"),(HQ791="выгружено G1"),(HQ791="выгружено F1"),(HQ791="выгружено E1"),(HQ791="выгружено D1"),(HQ791="выгружено C1"),(HQ791="выгружено B1"),(HQ791="выгружено A1"))),(OR(HR791=2,HR791=3)))),"Устранить замечания"))</f>
        <v>0</v>
      </c>
      <c r="HT791" s="182" t="str">
        <f t="shared" ref="HT791:HT854" si="1131">IF(AO791="","---/---",(IF(AZ791="аннулирован / VOID","аннулирован / VOID",(IF((AND((OR((HQ791="выгружено 05"),(HQ791="выгружено 04"),(HQ791="выгружено 03"),(HQ791="выгружено 02"),(HQ791="выгружено 01"),(HQ791="выгружено 00"))),(OR(HR791=1,HR791=5)))),"Согласовано",IF((AND((OR((HQ791="выгружено 05"),(HQ791="выгружено 04"),(HQ791="выгружено 03"),(HQ791="выгружено 02"),(HQ791="выгружено 01"),(HQ791="выгружено 00"),(HQ791="выгружено H1"),(HQ791="выгружено G1"),(HQ791="выгружено F1"),(HQ791="выгружено E1"),(HQ791="выгружено D1"),(HQ791="выгружено C1"),(HQ791="выгружено B1"),(HQ791="выгружено A1"))),(OR(HR791=2,HR791=3)))),"Устранить замечания",IF((OR((HR791="ожидание 05"),(HR791="ожидание 04"),(HR791="ожидание 03"),(HR791="ожидание 02"),(HR791="ожидание 01"),(HR791="ожидание 00"),(HR791="ожидание H1"),(HR791="ожидание G1"),(HR791="ожидание F1"),(HR791="ожидание E1"),(HR791="ожидание D1"),(HR791="ожидание C1"),(HR791="ожидание B1"),(HR791="ожидание A1"))),"ожидание замечаний",IF((AND((OR((HQ791="выгружено 05"),(HQ791="выгружено 04"),(HQ791="выгружено 03"),(HQ791="выгружено 02"),(HQ791="выгружено 01"),(HQ791="выгружено 00"),(HQ791="выгружено H1"),(HQ791="выгружено G1"),(HQ791="выгружено F1"),(HQ791="выгружено E1"),(HQ791="выгружено D1"),(HQ791="выгружено C1"),(HQ791="выгружено B1"),(HQ791="выгружено A1"))),(OR(HR791=1,HR791=5)))),"Выпустить в 00",(IF(HQ791="не выгружено A1","не выгружено A1"))))))))))</f>
        <v>ожидание замечаний</v>
      </c>
      <c r="HU791" s="182" t="str">
        <f t="shared" ref="HU791:HU854" si="1132">IF(AO791="","---/---",(IF(AZ791="аннулирован / VOID","аннулирован / VOID",(IF(GX791&gt;0,GX791,(IF(GO791&gt;0,GO791,(IF(GF791&gt;0,GF791,(IF(FW791&gt;0,FW791,(IF(FN791&gt;0,FN791,(IF(FE791&gt;0,FE791,((IF(EV791&gt;0,EV791,(IF(EM791&gt;0,EM791,(IF(ED791&gt;0,ED791,(IF(DU791&gt;0,DU791,(IF(DL791&gt;0,DL791,(IF(DC791&gt;0,DC791,(IF(CT791&gt;0,CT791,(IF(BM791&gt;0,BM791,"не выгружено A1"))))))))))))))))))))))))))))))))</f>
        <v>0055-P2-GA1-CPC-TRM-00678</v>
      </c>
      <c r="HV791" s="191">
        <f t="shared" ref="HV791:HV854" si="1133">IF(AO791="","---/---",(IF(AZ791="аннулирован / VOID","аннулирован / VOID",(IF(GX791&gt;0,GW791,(IF(GO791&gt;0,GN791,(IF(GF791&gt;0,GE791,(IF(FW791&gt;0,FV791,(IF(FN791&gt;0,FM791,(IF(FE791&gt;0,FD791,((IF(EV791&gt;0,EU791,(IF(EM791&gt;0,EL791,(IF(ED791&gt;0,EC791,(IF(DU791&gt;0,DT791,(IF(DL791&gt;0,DK791,(IF(DC791&gt;0,DB791,(IF(CT791&gt;0,CS791,(IF(BM791&gt;0,BL791,"не выгружено A1"))))))))))))))))))))))))))))))))</f>
        <v>44280</v>
      </c>
      <c r="HW791" s="184" t="str">
        <f t="shared" ref="HW791:HW854" si="1134">IF(AO791="","---/---",(IF(AZ791="аннулирован / VOID","аннулирован / VOID",(IF(GX791&gt;0,(IF(HB791&gt;0,HB791,"ожидание 05")),(IF(GO791&gt;0,(IF(GS791&gt;0,GS791,"ожидание 04")),(IF(GF791&gt;0,(IF(GJ791&gt;0,GJ791,"ожидание 03")),(IF(FW791&gt;0,(IF(GA791&gt;0,GA791,"ожидание 02")),(IF(FN791&gt;0,(IF(FR791&gt;0,FR791,"ожидание 01")),(IF(FE791&gt;0,(IF(FI791&gt;0,FI791,"ожидание 00")),((IF(EV791&gt;0,(IF(EZ791&gt;0,EZ791,"ожидание H1")),(IF(EM791&gt;0,(IF(EQ791&gt;0,EQ791,"ожидание G1")),(IF(ED791&gt;0,(IF(EH791&gt;0,EH791,"ожидание F1")),(IF(DU791&gt;0,(IF(DY791&gt;0,DY791,"ожидание E1")),(IF(DL791&gt;0,(IF(DP791&gt;0,DP791,"ожидание D1")),(IF(DC791&gt;0,(IF(DG791&gt;0,DG791,"ожидание C1")),(IF(CT791&gt;0,(IF(CX791&gt;0,CX791,"ожидание B1")),(IF(BM791&gt;0,(IF(CO791&gt;0,CO791,"ожидание A1")),"не выгружено A1"))))))))))))))))))))))))))))))))</f>
        <v>ожидание A1</v>
      </c>
      <c r="HX791" s="191" t="str">
        <f t="shared" ref="HX791:HX854" si="1135">IF(AO791="","---/---",(IF(AZ791="аннулирован / VOID","аннулирован / VOID",(IF(GX791&gt;0,(IF(HB791&gt;0,HA791,"ожидание 05")),(IF(GO791&gt;0,(IF(GS791&gt;0,GR791,"ожидание 04")),(IF(GF791&gt;0,(IF(GJ791&gt;0,GI791,"ожидание 03")),(IF(FW791&gt;0,(IF(GA791&gt;0,FZ791,"ожидание 02")),(IF(FN791&gt;0,(IF(FR791&gt;0,FQ791,"ожидание 01")),(IF(FE791&gt;0,(IF(FI791&gt;0,FH791,"ожидание 00")),((IF(EV791&gt;0,(IF(EZ791&gt;0,EY791,"ожидание H1")),(IF(EM791&gt;0,(IF(EQ791&gt;0,EP791,"ожидание G1")),(IF(ED791&gt;0,(IF(EH791&gt;0,EG791,"ожидание F1")),(IF(DU791&gt;0,(IF(DY791&gt;0,DX791,"ожидание E1")),(IF(DL791&gt;0,(IF(DP791&gt;0,DO791,"ожидание D1")),(IF(DC791&gt;0,(IF(DG791&gt;0,DF791,"ожидание C1")),(IF(CT791&gt;0,(IF(CX791&gt;0,CW791,"ожидание B1")),(IF(BM791&gt;0,(IF(CO791&gt;0,CN791,"ожидание A1")),"не выгружено A1"))))))))))))))))))))))))))))))))</f>
        <v>ожидание A1</v>
      </c>
      <c r="HY791" s="183"/>
      <c r="HZ791" s="182" t="str">
        <f t="shared" ref="HZ791:HZ854" si="1136">IF(AO791="","---/---",(IF(AZ791="аннулирован / VOID","аннулирован / VOID",(IF(GX791&gt;0,("выгружено"),(IF(GO791&gt;0,("выгружено"),(IF(GF791&gt;0,("выгружено"),(IF(FW791&gt;0,("выгружено"),(IF(FN791&gt;0,("выгружено"),(IF(FE791&gt;0,("выгружено"),((IF(EV791&gt;0,("выгружено"),(IF(EM791&gt;0,("выгружено"),(IF(ED791&gt;0,("выгружено"),(IF(DU791&gt;0,("выгружено"),(IF(DL791&gt;0,("выгружено"),(IF(DC791&gt;0,("выгружено"),(IF(CT791&gt;0,("выгружено"),(IF(BM791&gt;0,("выгружено"),"не выгружено"))))))))))))))))))))))))))))))))</f>
        <v>выгружено</v>
      </c>
      <c r="IA791" s="182" t="str">
        <f t="shared" ref="IA791:IA854" si="1137">IF(AO791="","---/---",(IF(AZ791="аннулирован / VOID","аннулирован / VOID",(IF(GX791&gt;0,("05"),(IF(GO791&gt;0,("04"),(IF(GF791&gt;0,("03"),(IF(FW791&gt;0,("02"),(IF(FN791&gt;0,("01"),(IF(FE791&gt;0,("00"),((IF(EV791&gt;0,("H1"),(IF(EM791&gt;0,("G1"),(IF(ED791&gt;0,("F1"),(IF(DU791&gt;0,("E1"),(IF(DL791&gt;0,("D1"),(IF(DC791&gt;0,("C1"),(IF(CT791&gt;0,("B1"),(IF(BM791&gt;0,("A1"),"A1"))))))))))))))))))))))))))))))))</f>
        <v>A1</v>
      </c>
      <c r="IB791" s="182" t="str">
        <f t="shared" ref="IB791:IB854" si="1138">IF(AO791="","---/---",(IF(AZ791="аннулирован / VOID","аннулирован / VOID",(IF(GX791&gt;0,(IF(HB791&gt;0,HC791,"ожидание замечаний к ревизии")),(IF(GO791&gt;0,(IF(GS791&gt;0,GT791,"ожидание замечаний к ревизии")),(IF(GF791&gt;0,(IF(GJ791&gt;0,GK791,"ожидание замечаний к ревизии")),(IF(FW791&gt;0,(IF(GA791&gt;0,GB791,"ожидание замечаний к ревизии")),(IF(FN791&gt;0,(IF(FR791&gt;0,FS791,"ожидание замечаний к ревизии")),(IF(FE791&gt;0,(IF(FI791&gt;0,FJ791,"ожидание замечаний к ревизии")),((IF(EV791&gt;0,(IF(EZ791&gt;0,FA791,"ожидание замечаний к ревизии")),(IF(EM791&gt;0,(IF(EQ791&gt;0,ER791,"ожидание замечаний к ревизии")),(IF(ED791&gt;0,(IF(EH791&gt;0,EI791,"ожидание замечаний к ревизии")),(IF(DU791&gt;0,(IF(DY791&gt;0,DZ791,"ожидание замечаний к ревизии")),(IF(DL791&gt;0,(IF(DP791&gt;0,DQ791,"ожидание замечаний к ревизии")),(IF(DC791&gt;0,(IF(DG791&gt;0,DH791,"ожидание замечаний к ревизии")),(IF(CT791&gt;0,(IF(CX791&gt;0,CY791,"ожидание замечаний к ревизии")),(IF(BM791&gt;0,(IF(CO791&gt;0,CP791,"ожидание замечаний к ревизии")),"не выгружено"))))))))))))))))))))))))))))))))</f>
        <v>ожидание замечаний к ревизии</v>
      </c>
      <c r="IC791" s="182" t="str">
        <f t="shared" ref="IC791:IC854" si="1139">IF(AO791="","---/---",(IF(AZ791="аннулирован / VOID","аннулирован / VOID",(IF(GX791&gt;0,(IF(HB791&gt;0,HC791,"05")),(IF(GO791&gt;0,(IF(GS791&gt;0,GT791,"04")),(IF(GF791&gt;0,(IF(GJ791&gt;0,GK791,"03")),(IF(FW791&gt;0,(IF(GA791&gt;0,GB791,"02")),(IF(FN791&gt;0,(IF(FR791&gt;0,FS791,"01")),(IF(FE791&gt;0,(IF(FI791&gt;0,FJ791,"00")),((IF(EV791&gt;0,(IF(EZ791&gt;0,FA791,"H1")),(IF(EM791&gt;0,(IF(EQ791&gt;0,ER791,"G1")),(IF(ED791&gt;0,(IF(EH791&gt;0,EI791,"F1")),(IF(DU791&gt;0,(IF(DY791&gt;0,DZ791,"E1")),(IF(DL791&gt;0,(IF(DP791&gt;0,DQ791,"D1")),(IF(DC791&gt;0,(IF(DG791&gt;0,DH791,"C1")),(IF(CT791&gt;0,(IF(CX791&gt;0,CY791,"B1")),(IF(BM791&gt;0,(IF(CO791&gt;0,CP791,"A1")),"A1"))))))))))))))))))))))))))))))))</f>
        <v>A1</v>
      </c>
      <c r="ID791" s="182" t="str">
        <f t="shared" ref="ID791:ID854" si="1140">IF(AO791="","---/---",(IF(AZ791="аннулирован / VOID","аннулирован / VOID",(IF(GX791&gt;0,(IF(HB791&gt;0,HC791,"05")),(IF(GO791&gt;0,(IF(GS791&gt;0,GT791,"04")),(IF(GF791&gt;0,(IF(GJ791&gt;0,GK791,"03")),(IF(FW791&gt;0,(IF(GA791&gt;0,GB791,"02")),(IF(FN791&gt;0,(IF(FR791&gt;0,FS791,"01")),(IF(FE791&gt;0,(IF(FI791&gt;0,FJ791,"00")),((IF(EV791&gt;0,(IF(EZ791&gt;0,FA791,"H1")),(IF(EM791&gt;0,(IF(EQ791&gt;0,ER791,"G1")),(IF(ED791&gt;0,(IF(EH791&gt;0,EI791,"F1")),(IF(DU791&gt;0,(IF(DY791&gt;0,DZ791,"E1")),(IF(DL791&gt;0,(IF(DP791&gt;0,DQ791,"D1")),(IF(DC791&gt;0,(IF(DG791&gt;0,DH791,"C1")),(IF(CT791&gt;0,(IF(CX791&gt;0,CY791,"B1")),(IF(BM791&gt;0,(IF(CO791&gt;0,CP791,"A1")),"A1"))))))))))))))))))))))))))))))))</f>
        <v>A1</v>
      </c>
      <c r="IE791" s="185" t="str">
        <f t="shared" ref="IE791:IE854" si="1141">IF(AO791="","---/---",(IF(AZ791="аннулирован / VOID","аннулирован / VOID",(IF(BM791&gt;0,"1","выгрузить A1")))))</f>
        <v>1</v>
      </c>
      <c r="IF791" s="135" t="s">
        <v>705</v>
      </c>
      <c r="IG791" s="181">
        <v>1</v>
      </c>
      <c r="IH791" s="85"/>
      <c r="II791" s="85"/>
      <c r="IJ791" s="85"/>
      <c r="IK791" s="85"/>
      <c r="IL791" s="85"/>
      <c r="IM791" s="85"/>
      <c r="IN791" s="85"/>
      <c r="IO791" s="85"/>
      <c r="IP791" s="85"/>
      <c r="IQ791" s="85"/>
      <c r="IR791" s="85"/>
      <c r="IS791" s="85"/>
      <c r="IT791" s="85"/>
      <c r="IU791" s="85"/>
      <c r="IV791" s="85"/>
      <c r="IW791" s="85"/>
      <c r="IX791" s="85"/>
      <c r="IY791" s="85"/>
      <c r="IZ791" s="85"/>
      <c r="JA791" s="85"/>
      <c r="JB791" s="85"/>
      <c r="JC791" s="85"/>
      <c r="JD791" s="85"/>
      <c r="JE791" s="85"/>
      <c r="JF791" s="85"/>
      <c r="JG791" s="85"/>
      <c r="JH791" s="85"/>
      <c r="JI791" s="85"/>
      <c r="JJ791" s="85"/>
      <c r="JK791" s="85"/>
      <c r="JL791" s="85"/>
      <c r="JM791" s="85"/>
      <c r="JN791" s="85"/>
      <c r="JO791" s="85"/>
      <c r="JP791" s="85"/>
      <c r="JQ791" s="85"/>
      <c r="JR791" s="85"/>
      <c r="JS791" s="85"/>
      <c r="JT791" s="85"/>
      <c r="JU791" s="85"/>
      <c r="JV791" s="85"/>
      <c r="JW791" s="85"/>
      <c r="JX791" s="85"/>
      <c r="JY791" s="85"/>
      <c r="JZ791" s="85"/>
      <c r="KA791" s="85"/>
      <c r="KB791" s="85"/>
      <c r="KC791" s="85"/>
    </row>
    <row r="792" spans="1:289" s="57" customFormat="1" ht="25.15" hidden="1" customHeight="1">
      <c r="A792" s="6"/>
      <c r="B792" s="19" t="s">
        <v>156</v>
      </c>
      <c r="C792" s="19" t="s">
        <v>157</v>
      </c>
      <c r="D792" s="5"/>
      <c r="E792" s="5"/>
      <c r="F792" s="5"/>
      <c r="G792" s="5"/>
      <c r="H792" s="5" t="s">
        <v>727</v>
      </c>
      <c r="I792" s="5" t="s">
        <v>736</v>
      </c>
      <c r="J792" s="5"/>
      <c r="K792" s="5"/>
      <c r="L792" s="5"/>
      <c r="M792" s="5"/>
      <c r="N792" s="5"/>
      <c r="O792" s="5"/>
      <c r="P792" s="5"/>
      <c r="Q792" s="5"/>
      <c r="R792" s="5" t="s">
        <v>205</v>
      </c>
      <c r="S792" s="5" t="s">
        <v>357</v>
      </c>
      <c r="T792" s="5" t="s">
        <v>726</v>
      </c>
      <c r="U792" s="5" t="s">
        <v>158</v>
      </c>
      <c r="V792" s="5"/>
      <c r="W792" s="19"/>
      <c r="X792" s="19"/>
      <c r="Y792" s="19"/>
      <c r="Z792" s="19"/>
      <c r="AA792" s="19"/>
      <c r="AB792" s="19"/>
      <c r="AC792" s="19"/>
      <c r="AD792" s="5"/>
      <c r="AE792" s="19">
        <v>4</v>
      </c>
      <c r="AF792" s="19">
        <v>0</v>
      </c>
      <c r="AG792" s="19" t="s">
        <v>165</v>
      </c>
      <c r="AH792" s="19" t="s">
        <v>156</v>
      </c>
      <c r="AI792" s="19" t="s">
        <v>188</v>
      </c>
      <c r="AJ792" s="5"/>
      <c r="AK792" s="5"/>
      <c r="AL792" s="5" t="s">
        <v>160</v>
      </c>
      <c r="AM792" s="5"/>
      <c r="AN792" s="5" t="s">
        <v>164</v>
      </c>
      <c r="AO792" s="5" t="str">
        <f t="shared" si="1081"/>
        <v>0055-CPC-GA1-4.4.0.00.CPC-ASK.DP-0001</v>
      </c>
      <c r="AP792" s="5" t="str">
        <f t="shared" si="1082"/>
        <v>0055-CPC-GA1-4.4.0.00.CPC-ASK-DP-0001_-_ER</v>
      </c>
      <c r="AQ792" s="13" t="s">
        <v>154</v>
      </c>
      <c r="AR792" s="13" t="s">
        <v>155</v>
      </c>
      <c r="AS792" s="13"/>
      <c r="AT792" s="13"/>
      <c r="AU792" s="13"/>
      <c r="AV792" s="13"/>
      <c r="AW792" s="13" t="s">
        <v>154</v>
      </c>
      <c r="AX792" s="13" t="s">
        <v>155</v>
      </c>
      <c r="AY792" s="5"/>
      <c r="AZ792" s="5" t="s">
        <v>490</v>
      </c>
      <c r="BA792" s="5" t="s">
        <v>489</v>
      </c>
      <c r="BB792" s="5" t="str">
        <f>IF(FW792&gt;0,"02",IF(FN792&gt;0,"01",IF(FE792&gt;0,"00",IF(EM792&gt;0,"G1",IF(ED792&gt;0,"F1",IF(DU792&gt;0,"E1",IF(DL792&gt;0,"D1",IF(DC792&gt;0,"C1",IF(CT792&gt;0,"B1",IF(BM792&gt;0,"A1","-"))))))))))</f>
        <v>-</v>
      </c>
      <c r="BC792" s="167" t="str">
        <f t="shared" si="1119"/>
        <v>-</v>
      </c>
      <c r="BD792" s="5" t="str">
        <f t="shared" si="1084"/>
        <v>-</v>
      </c>
      <c r="BE792" s="5"/>
      <c r="BF792" s="5"/>
      <c r="BG792" s="12"/>
      <c r="BH792" s="5"/>
      <c r="BI792" s="5"/>
      <c r="BJ792" s="54">
        <f t="shared" si="1085"/>
        <v>44254</v>
      </c>
      <c r="BK792" s="54">
        <f t="shared" ca="1" si="1086"/>
        <v>44294</v>
      </c>
      <c r="BL792" s="54"/>
      <c r="BM792" s="5"/>
      <c r="BN792" s="167"/>
      <c r="BO792" s="167"/>
      <c r="BP792" s="167"/>
      <c r="BQ792" s="167"/>
      <c r="BR792" s="157"/>
      <c r="BS792" s="157"/>
      <c r="BT792" s="157"/>
      <c r="BU792" s="157"/>
      <c r="BV792" s="157"/>
      <c r="BW792" s="147"/>
      <c r="BX792" s="147"/>
      <c r="BY792" s="147"/>
      <c r="BZ792" s="147"/>
      <c r="CA792" s="147"/>
      <c r="CB792" s="125"/>
      <c r="CC792" s="125"/>
      <c r="CD792" s="125"/>
      <c r="CE792" s="125"/>
      <c r="CF792" s="125"/>
      <c r="CG792" s="125"/>
      <c r="CH792" s="125"/>
      <c r="CI792" s="125"/>
      <c r="CJ792" s="125"/>
      <c r="CK792" s="125"/>
      <c r="CL792" s="24">
        <f>WORKDAY(BJ792,20)</f>
        <v>44281</v>
      </c>
      <c r="CM792" s="24" t="str">
        <f>IF(BM792&gt;0,WORKDAY(BK792,10),"-")</f>
        <v>-</v>
      </c>
      <c r="CN792" s="54"/>
      <c r="CO792" s="117"/>
      <c r="CP792" s="34">
        <v>1</v>
      </c>
      <c r="CQ792" s="24">
        <f t="shared" si="1087"/>
        <v>44295</v>
      </c>
      <c r="CR792" s="24" t="str">
        <f t="shared" si="1088"/>
        <v>-</v>
      </c>
      <c r="CS792" s="54"/>
      <c r="CT792" s="5"/>
      <c r="CU792" s="24" t="str">
        <f t="shared" si="1089"/>
        <v>-</v>
      </c>
      <c r="CV792" s="24" t="str">
        <f t="shared" si="1090"/>
        <v>-</v>
      </c>
      <c r="CW792" s="54"/>
      <c r="CX792" s="5"/>
      <c r="CY792" s="34"/>
      <c r="CZ792" s="24" t="str">
        <f t="shared" si="1091"/>
        <v>-</v>
      </c>
      <c r="DA792" s="24" t="str">
        <f t="shared" si="1092"/>
        <v>-</v>
      </c>
      <c r="DB792" s="24"/>
      <c r="DC792" s="5"/>
      <c r="DD792" s="24" t="str">
        <f t="shared" si="1093"/>
        <v>-</v>
      </c>
      <c r="DE792" s="24" t="str">
        <f t="shared" si="1094"/>
        <v>-</v>
      </c>
      <c r="DF792" s="5"/>
      <c r="DG792" s="5"/>
      <c r="DH792" s="54"/>
      <c r="DI792" s="24" t="str">
        <f t="shared" si="1095"/>
        <v>-</v>
      </c>
      <c r="DJ792" s="24" t="str">
        <f t="shared" si="1096"/>
        <v>-</v>
      </c>
      <c r="DK792" s="5"/>
      <c r="DL792" s="5"/>
      <c r="DM792" s="24" t="str">
        <f t="shared" si="1097"/>
        <v>-</v>
      </c>
      <c r="DN792" s="24" t="str">
        <f t="shared" si="1098"/>
        <v>-</v>
      </c>
      <c r="DO792" s="5"/>
      <c r="DP792" s="5"/>
      <c r="DQ792" s="54"/>
      <c r="DR792" s="24" t="str">
        <f t="shared" si="1099"/>
        <v>-</v>
      </c>
      <c r="DS792" s="24" t="str">
        <f t="shared" si="1100"/>
        <v>-</v>
      </c>
      <c r="DT792" s="5"/>
      <c r="DU792" s="5"/>
      <c r="DV792" s="24" t="str">
        <f t="shared" si="1101"/>
        <v>-</v>
      </c>
      <c r="DW792" s="24" t="str">
        <f t="shared" si="1102"/>
        <v>-</v>
      </c>
      <c r="DX792" s="5"/>
      <c r="DY792" s="5"/>
      <c r="DZ792" s="54"/>
      <c r="EA792" s="24" t="str">
        <f t="shared" si="1103"/>
        <v>-</v>
      </c>
      <c r="EB792" s="24" t="str">
        <f t="shared" si="1104"/>
        <v>-</v>
      </c>
      <c r="EC792" s="5"/>
      <c r="ED792" s="5"/>
      <c r="EE792" s="24" t="str">
        <f t="shared" si="1105"/>
        <v>-</v>
      </c>
      <c r="EF792" s="24" t="str">
        <f t="shared" si="1106"/>
        <v>-</v>
      </c>
      <c r="EG792" s="5"/>
      <c r="EH792" s="5"/>
      <c r="EI792" s="54"/>
      <c r="EJ792" s="24" t="str">
        <f t="shared" si="1107"/>
        <v>-</v>
      </c>
      <c r="EK792" s="24" t="str">
        <f t="shared" si="1108"/>
        <v>-</v>
      </c>
      <c r="EL792" s="5"/>
      <c r="EM792" s="5"/>
      <c r="EN792" s="24" t="str">
        <f t="shared" si="1109"/>
        <v>-</v>
      </c>
      <c r="EO792" s="24" t="str">
        <f t="shared" si="1110"/>
        <v>-</v>
      </c>
      <c r="EP792" s="5"/>
      <c r="EQ792" s="5"/>
      <c r="ER792" s="54"/>
      <c r="ES792" s="54"/>
      <c r="ET792" s="54"/>
      <c r="EU792" s="54"/>
      <c r="EV792" s="54"/>
      <c r="EW792" s="24"/>
      <c r="EX792" s="24"/>
      <c r="EY792" s="167"/>
      <c r="EZ792" s="167"/>
      <c r="FA792" s="193"/>
      <c r="FB792" s="24">
        <v>44297</v>
      </c>
      <c r="FC792" s="24">
        <f ca="1">IF(BK792&gt;0,IF(DC792&gt;0,WORKDAY(DB792,20),IF(CT792&gt;0,WORKDAY(CS792,30),IF(CO792&gt;0,WORKDAY(CN792,40),FB792))),"-")</f>
        <v>44297</v>
      </c>
      <c r="FD792" s="5"/>
      <c r="FE792" s="5"/>
      <c r="FF792" s="24" t="str">
        <f t="shared" si="1111"/>
        <v>-</v>
      </c>
      <c r="FG792" s="24" t="str">
        <f t="shared" si="1112"/>
        <v>-</v>
      </c>
      <c r="FH792" s="5"/>
      <c r="FI792" s="5"/>
      <c r="FJ792" s="34"/>
      <c r="FK792" s="24"/>
      <c r="FL792" s="24">
        <f t="shared" si="1113"/>
        <v>0</v>
      </c>
      <c r="FM792" s="5"/>
      <c r="FN792" s="5"/>
      <c r="FO792" s="24" t="str">
        <f t="shared" si="1114"/>
        <v>-</v>
      </c>
      <c r="FP792" s="24" t="str">
        <f t="shared" si="1115"/>
        <v>-</v>
      </c>
      <c r="FQ792" s="5"/>
      <c r="FR792" s="5"/>
      <c r="FS792" s="54"/>
      <c r="FT792" s="24"/>
      <c r="FU792" s="24">
        <f t="shared" si="1116"/>
        <v>0</v>
      </c>
      <c r="FV792" s="5"/>
      <c r="FW792" s="5"/>
      <c r="FX792" s="24" t="str">
        <f t="shared" si="1117"/>
        <v>-</v>
      </c>
      <c r="FY792" s="24" t="str">
        <f t="shared" si="1118"/>
        <v>-</v>
      </c>
      <c r="FZ792" s="5"/>
      <c r="GA792" s="5"/>
      <c r="GB792" s="54"/>
      <c r="GC792" s="54"/>
      <c r="GD792" s="54"/>
      <c r="GE792" s="54"/>
      <c r="GF792" s="54"/>
      <c r="GG792" s="54"/>
      <c r="GH792" s="54"/>
      <c r="GI792" s="54"/>
      <c r="GJ792" s="54"/>
      <c r="GK792" s="54"/>
      <c r="GL792" s="54"/>
      <c r="GM792" s="54"/>
      <c r="GN792" s="54"/>
      <c r="GO792" s="54"/>
      <c r="GP792" s="54"/>
      <c r="GQ792" s="54"/>
      <c r="GR792" s="54"/>
      <c r="GS792" s="54"/>
      <c r="GT792" s="54"/>
      <c r="GU792" s="54"/>
      <c r="GV792" s="54"/>
      <c r="GW792" s="54"/>
      <c r="GX792" s="54"/>
      <c r="GY792" s="54"/>
      <c r="GZ792" s="193"/>
      <c r="HA792" s="54"/>
      <c r="HB792" s="54"/>
      <c r="HC792" s="54"/>
      <c r="HD792" s="34">
        <f t="shared" ca="1" si="1120"/>
        <v>1</v>
      </c>
      <c r="HE792" s="25">
        <f t="shared" si="1121"/>
        <v>0</v>
      </c>
      <c r="HF792" s="25">
        <f t="shared" ca="1" si="1122"/>
        <v>1.5197568389057751E-3</v>
      </c>
      <c r="HG792" s="25"/>
      <c r="HH792" s="25"/>
      <c r="HI792" s="25">
        <f t="shared" si="1123"/>
        <v>0</v>
      </c>
      <c r="HJ792" s="25">
        <f t="shared" ca="1" si="1124"/>
        <v>6.8493150684931503E-3</v>
      </c>
      <c r="HK792" s="5"/>
      <c r="HL792" s="24" t="str">
        <f t="shared" ca="1" si="1125"/>
        <v>-</v>
      </c>
      <c r="HM792" s="107" t="s">
        <v>663</v>
      </c>
      <c r="HN792" s="85"/>
      <c r="HO792" s="204" t="str">
        <f t="shared" si="1126"/>
        <v>не выгружено A1</v>
      </c>
      <c r="HP792" s="204" t="str">
        <f t="shared" si="1127"/>
        <v>не выгружено 00</v>
      </c>
      <c r="HQ792" s="182" t="str">
        <f t="shared" si="1128"/>
        <v>не выгружено A1</v>
      </c>
      <c r="HR792" s="182" t="str">
        <f t="shared" si="1129"/>
        <v>не выгружено A1</v>
      </c>
      <c r="HS792" s="182" t="b">
        <f t="shared" si="1130"/>
        <v>0</v>
      </c>
      <c r="HT792" s="182" t="str">
        <f t="shared" si="1131"/>
        <v>не выгружено A1</v>
      </c>
      <c r="HU792" s="182" t="str">
        <f t="shared" si="1132"/>
        <v>не выгружено A1</v>
      </c>
      <c r="HV792" s="191" t="str">
        <f t="shared" si="1133"/>
        <v>не выгружено A1</v>
      </c>
      <c r="HW792" s="184" t="str">
        <f t="shared" si="1134"/>
        <v>не выгружено A1</v>
      </c>
      <c r="HX792" s="191" t="str">
        <f t="shared" si="1135"/>
        <v>не выгружено A1</v>
      </c>
      <c r="HY792" s="183"/>
      <c r="HZ792" s="182" t="str">
        <f t="shared" si="1136"/>
        <v>не выгружено</v>
      </c>
      <c r="IA792" s="182" t="str">
        <f t="shared" si="1137"/>
        <v>A1</v>
      </c>
      <c r="IB792" s="182" t="str">
        <f t="shared" si="1138"/>
        <v>не выгружено</v>
      </c>
      <c r="IC792" s="182" t="str">
        <f t="shared" si="1139"/>
        <v>A1</v>
      </c>
      <c r="ID792" s="182" t="str">
        <f t="shared" si="1140"/>
        <v>A1</v>
      </c>
      <c r="IE792" s="185" t="str">
        <f t="shared" si="1141"/>
        <v>выгрузить A1</v>
      </c>
      <c r="IF792" s="135" t="s">
        <v>705</v>
      </c>
      <c r="IG792" s="181">
        <v>1</v>
      </c>
      <c r="IH792" s="85"/>
      <c r="II792" s="85"/>
      <c r="IJ792" s="85"/>
      <c r="IK792" s="85"/>
      <c r="IL792" s="85"/>
      <c r="IM792" s="85"/>
      <c r="IN792" s="85"/>
      <c r="IO792" s="85"/>
      <c r="IP792" s="85"/>
      <c r="IQ792" s="85"/>
      <c r="IR792" s="85"/>
      <c r="IS792" s="85"/>
      <c r="IT792" s="85"/>
      <c r="IU792" s="85"/>
      <c r="IV792" s="85"/>
      <c r="IW792" s="85"/>
      <c r="IX792" s="85"/>
      <c r="IY792" s="85"/>
      <c r="IZ792" s="85"/>
      <c r="JA792" s="85"/>
      <c r="JB792" s="85"/>
      <c r="JC792" s="85"/>
      <c r="JD792" s="85"/>
      <c r="JE792" s="85"/>
      <c r="JF792" s="85"/>
      <c r="JG792" s="85"/>
      <c r="JH792" s="85"/>
      <c r="JI792" s="85"/>
      <c r="JJ792" s="85"/>
      <c r="JK792" s="85"/>
      <c r="JL792" s="85"/>
      <c r="JM792" s="85"/>
      <c r="JN792" s="85"/>
      <c r="JO792" s="85"/>
      <c r="JP792" s="85"/>
      <c r="JQ792" s="85"/>
      <c r="JR792" s="85"/>
      <c r="JS792" s="85"/>
      <c r="JT792" s="85"/>
      <c r="JU792" s="85"/>
      <c r="JV792" s="85"/>
      <c r="JW792" s="85"/>
      <c r="JX792" s="85"/>
      <c r="JY792" s="85"/>
      <c r="JZ792" s="85"/>
      <c r="KA792" s="85"/>
      <c r="KB792" s="85"/>
      <c r="KC792" s="85"/>
    </row>
    <row r="793" spans="1:289" s="57" customFormat="1" ht="24" hidden="1" customHeight="1">
      <c r="A793" s="6"/>
      <c r="B793" s="19"/>
      <c r="C793" s="19"/>
      <c r="D793" s="5"/>
      <c r="E793" s="5"/>
      <c r="F793" s="5"/>
      <c r="G793" s="5"/>
      <c r="H793" s="5"/>
      <c r="I793" s="5"/>
      <c r="J793" s="5"/>
      <c r="K793" s="5"/>
      <c r="L793" s="5"/>
      <c r="M793" s="5"/>
      <c r="N793" s="5"/>
      <c r="O793" s="5"/>
      <c r="P793" s="5"/>
      <c r="Q793" s="5"/>
      <c r="R793" s="5"/>
      <c r="S793" s="5"/>
      <c r="T793" s="5"/>
      <c r="U793" s="5"/>
      <c r="V793" s="5"/>
      <c r="W793" s="19"/>
      <c r="X793" s="19"/>
      <c r="Y793" s="19"/>
      <c r="Z793" s="19"/>
      <c r="AA793" s="19"/>
      <c r="AB793" s="19"/>
      <c r="AC793" s="19"/>
      <c r="AD793" s="5"/>
      <c r="AE793" s="19">
        <v>4</v>
      </c>
      <c r="AF793" s="19">
        <v>0</v>
      </c>
      <c r="AG793" s="19" t="s">
        <v>165</v>
      </c>
      <c r="AH793" s="19" t="s">
        <v>156</v>
      </c>
      <c r="AI793" s="19" t="s">
        <v>188</v>
      </c>
      <c r="AJ793" s="5"/>
      <c r="AK793" s="5"/>
      <c r="AL793" s="5" t="s">
        <v>120</v>
      </c>
      <c r="AM793" s="5"/>
      <c r="AN793" s="5" t="s">
        <v>200</v>
      </c>
      <c r="AO793" s="121" t="str">
        <f t="shared" si="1081"/>
        <v>0055---4.4.0.00.CPC-ATH1.VR-0001</v>
      </c>
      <c r="AP793" s="121" t="str">
        <f t="shared" si="1082"/>
        <v>0055---4.4.0.00.CPC-ATH1-VR-0001_A1_</v>
      </c>
      <c r="AQ793" s="122" t="s">
        <v>201</v>
      </c>
      <c r="AR793" s="122" t="s">
        <v>202</v>
      </c>
      <c r="AS793" s="13"/>
      <c r="AT793" s="13"/>
      <c r="AU793" s="13"/>
      <c r="AV793" s="13"/>
      <c r="AW793" s="122" t="s">
        <v>201</v>
      </c>
      <c r="AX793" s="122" t="s">
        <v>202</v>
      </c>
      <c r="AY793" s="5"/>
      <c r="AZ793" s="5"/>
      <c r="BA793" s="5" t="s">
        <v>489</v>
      </c>
      <c r="BB793" s="5" t="str">
        <f>IF(FW793&gt;0,"02",IF(FN793&gt;0,"01",IF(FE793&gt;0,"00",IF(EM793&gt;0,"G1",IF(ED793&gt;0,"F1",IF(DU793&gt;0,"E1",IF(DL793&gt;0,"D1",IF(DC793&gt;0,"C1",IF(CT793&gt;0,"B1",IF(BM793&gt;0,"A1","-"))))))))))</f>
        <v>A1</v>
      </c>
      <c r="BC793" s="167" t="str">
        <f t="shared" si="1119"/>
        <v>IFR</v>
      </c>
      <c r="BD793" s="5" t="str">
        <f t="shared" si="1084"/>
        <v>A1</v>
      </c>
      <c r="BE793" s="5"/>
      <c r="BF793" s="5"/>
      <c r="BG793" s="12"/>
      <c r="BH793" s="5"/>
      <c r="BI793" s="5"/>
      <c r="BJ793" s="54">
        <f t="shared" si="1085"/>
        <v>44243</v>
      </c>
      <c r="BK793" s="54">
        <f t="shared" ca="1" si="1086"/>
        <v>44268</v>
      </c>
      <c r="BL793" s="193">
        <v>44268</v>
      </c>
      <c r="BM793" s="167" t="s">
        <v>796</v>
      </c>
      <c r="BN793" s="167"/>
      <c r="BO793" s="167"/>
      <c r="BP793" s="167"/>
      <c r="BQ793" s="167"/>
      <c r="BR793" s="157"/>
      <c r="BS793" s="157"/>
      <c r="BT793" s="157"/>
      <c r="BU793" s="157"/>
      <c r="BV793" s="157"/>
      <c r="BW793" s="147"/>
      <c r="BX793" s="147"/>
      <c r="BY793" s="147"/>
      <c r="BZ793" s="147"/>
      <c r="CA793" s="147"/>
      <c r="CB793" s="125"/>
      <c r="CC793" s="125"/>
      <c r="CD793" s="125"/>
      <c r="CE793" s="125"/>
      <c r="CF793" s="125"/>
      <c r="CG793" s="125"/>
      <c r="CH793" s="125"/>
      <c r="CI793" s="125"/>
      <c r="CJ793" s="125"/>
      <c r="CK793" s="125"/>
      <c r="CL793" s="24">
        <f>WORKDAY(BJ793,20)</f>
        <v>44271</v>
      </c>
      <c r="CM793" s="24">
        <f ca="1">IF(BM793&gt;0,WORKDAY(BK793,10),"-")</f>
        <v>44281</v>
      </c>
      <c r="CN793" s="54"/>
      <c r="CO793" s="117"/>
      <c r="CP793" s="34"/>
      <c r="CQ793" s="24">
        <f t="shared" si="1087"/>
        <v>44285</v>
      </c>
      <c r="CR793" s="24" t="str">
        <f t="shared" si="1088"/>
        <v>-</v>
      </c>
      <c r="CS793" s="54"/>
      <c r="CT793" s="5"/>
      <c r="CU793" s="24" t="str">
        <f t="shared" si="1089"/>
        <v>-</v>
      </c>
      <c r="CV793" s="24" t="str">
        <f t="shared" si="1090"/>
        <v>-</v>
      </c>
      <c r="CW793" s="54"/>
      <c r="CX793" s="5"/>
      <c r="CY793" s="34"/>
      <c r="CZ793" s="24" t="str">
        <f t="shared" si="1091"/>
        <v>-</v>
      </c>
      <c r="DA793" s="24" t="str">
        <f t="shared" si="1092"/>
        <v>-</v>
      </c>
      <c r="DB793" s="24"/>
      <c r="DC793" s="5"/>
      <c r="DD793" s="24" t="str">
        <f t="shared" si="1093"/>
        <v>-</v>
      </c>
      <c r="DE793" s="24" t="str">
        <f t="shared" si="1094"/>
        <v>-</v>
      </c>
      <c r="DF793" s="5"/>
      <c r="DG793" s="5"/>
      <c r="DH793" s="54"/>
      <c r="DI793" s="24" t="str">
        <f t="shared" si="1095"/>
        <v>-</v>
      </c>
      <c r="DJ793" s="24" t="str">
        <f t="shared" si="1096"/>
        <v>-</v>
      </c>
      <c r="DK793" s="5"/>
      <c r="DL793" s="5"/>
      <c r="DM793" s="24" t="str">
        <f t="shared" si="1097"/>
        <v>-</v>
      </c>
      <c r="DN793" s="24" t="str">
        <f t="shared" si="1098"/>
        <v>-</v>
      </c>
      <c r="DO793" s="5"/>
      <c r="DP793" s="5"/>
      <c r="DQ793" s="54"/>
      <c r="DR793" s="24" t="str">
        <f t="shared" si="1099"/>
        <v>-</v>
      </c>
      <c r="DS793" s="24" t="str">
        <f t="shared" si="1100"/>
        <v>-</v>
      </c>
      <c r="DT793" s="5"/>
      <c r="DU793" s="5"/>
      <c r="DV793" s="24" t="str">
        <f t="shared" si="1101"/>
        <v>-</v>
      </c>
      <c r="DW793" s="24" t="str">
        <f t="shared" si="1102"/>
        <v>-</v>
      </c>
      <c r="DX793" s="5"/>
      <c r="DY793" s="5"/>
      <c r="DZ793" s="54"/>
      <c r="EA793" s="24" t="str">
        <f t="shared" si="1103"/>
        <v>-</v>
      </c>
      <c r="EB793" s="24" t="str">
        <f t="shared" si="1104"/>
        <v>-</v>
      </c>
      <c r="EC793" s="5"/>
      <c r="ED793" s="5"/>
      <c r="EE793" s="24" t="str">
        <f t="shared" si="1105"/>
        <v>-</v>
      </c>
      <c r="EF793" s="24" t="str">
        <f t="shared" si="1106"/>
        <v>-</v>
      </c>
      <c r="EG793" s="5"/>
      <c r="EH793" s="5"/>
      <c r="EI793" s="54"/>
      <c r="EJ793" s="24" t="str">
        <f t="shared" si="1107"/>
        <v>-</v>
      </c>
      <c r="EK793" s="24" t="str">
        <f t="shared" si="1108"/>
        <v>-</v>
      </c>
      <c r="EL793" s="5"/>
      <c r="EM793" s="5"/>
      <c r="EN793" s="24" t="str">
        <f t="shared" si="1109"/>
        <v>-</v>
      </c>
      <c r="EO793" s="24" t="str">
        <f t="shared" si="1110"/>
        <v>-</v>
      </c>
      <c r="EP793" s="5"/>
      <c r="EQ793" s="5"/>
      <c r="ER793" s="54"/>
      <c r="ES793" s="54"/>
      <c r="ET793" s="54"/>
      <c r="EU793" s="54"/>
      <c r="EV793" s="54"/>
      <c r="EW793" s="24"/>
      <c r="EX793" s="24"/>
      <c r="EY793" s="167"/>
      <c r="EZ793" s="167"/>
      <c r="FA793" s="193"/>
      <c r="FB793" s="24">
        <v>44286</v>
      </c>
      <c r="FC793" s="24">
        <f ca="1">IF(BK793&gt;0,IF(DC793&gt;0,WORKDAY(DB793,20),IF(CT793&gt;0,WORKDAY(CS793,30),IF(CO793&gt;0,WORKDAY(CN793,40),FB793))),"-")</f>
        <v>44286</v>
      </c>
      <c r="FD793" s="5"/>
      <c r="FE793" s="5"/>
      <c r="FF793" s="24" t="str">
        <f t="shared" si="1111"/>
        <v>-</v>
      </c>
      <c r="FG793" s="24" t="str">
        <f t="shared" si="1112"/>
        <v>-</v>
      </c>
      <c r="FH793" s="5"/>
      <c r="FI793" s="5"/>
      <c r="FJ793" s="34"/>
      <c r="FK793" s="24"/>
      <c r="FL793" s="24">
        <f t="shared" si="1113"/>
        <v>0</v>
      </c>
      <c r="FM793" s="5"/>
      <c r="FN793" s="5"/>
      <c r="FO793" s="24" t="str">
        <f t="shared" si="1114"/>
        <v>-</v>
      </c>
      <c r="FP793" s="24" t="str">
        <f t="shared" si="1115"/>
        <v>-</v>
      </c>
      <c r="FQ793" s="5"/>
      <c r="FR793" s="5"/>
      <c r="FS793" s="54"/>
      <c r="FT793" s="24"/>
      <c r="FU793" s="24">
        <f t="shared" si="1116"/>
        <v>0</v>
      </c>
      <c r="FV793" s="5"/>
      <c r="FW793" s="5"/>
      <c r="FX793" s="24" t="str">
        <f t="shared" si="1117"/>
        <v>-</v>
      </c>
      <c r="FY793" s="24" t="str">
        <f t="shared" si="1118"/>
        <v>-</v>
      </c>
      <c r="FZ793" s="5"/>
      <c r="GA793" s="5"/>
      <c r="GB793" s="54"/>
      <c r="GC793" s="54"/>
      <c r="GD793" s="54"/>
      <c r="GE793" s="54"/>
      <c r="GF793" s="54"/>
      <c r="GG793" s="54"/>
      <c r="GH793" s="54"/>
      <c r="GI793" s="54"/>
      <c r="GJ793" s="54"/>
      <c r="GK793" s="54"/>
      <c r="GL793" s="54"/>
      <c r="GM793" s="54"/>
      <c r="GN793" s="54"/>
      <c r="GO793" s="54"/>
      <c r="GP793" s="54"/>
      <c r="GQ793" s="54"/>
      <c r="GR793" s="54"/>
      <c r="GS793" s="54"/>
      <c r="GT793" s="54"/>
      <c r="GU793" s="54"/>
      <c r="GV793" s="54"/>
      <c r="GW793" s="54"/>
      <c r="GX793" s="54"/>
      <c r="GY793" s="54"/>
      <c r="GZ793" s="193"/>
      <c r="HA793" s="54"/>
      <c r="HB793" s="54"/>
      <c r="HC793" s="54"/>
      <c r="HD793" s="34">
        <f t="shared" ca="1" si="1120"/>
        <v>1</v>
      </c>
      <c r="HE793" s="25">
        <f t="shared" ca="1" si="1121"/>
        <v>6.8389057750759875E-4</v>
      </c>
      <c r="HF793" s="25">
        <f t="shared" ca="1" si="1122"/>
        <v>1.5197568389057751E-3</v>
      </c>
      <c r="HG793" s="25"/>
      <c r="HH793" s="25"/>
      <c r="HI793" s="25">
        <f t="shared" ca="1" si="1123"/>
        <v>3.0821917808219177E-3</v>
      </c>
      <c r="HJ793" s="25">
        <f t="shared" ca="1" si="1124"/>
        <v>6.8493150684931503E-3</v>
      </c>
      <c r="HK793" s="5"/>
      <c r="HL793" s="24">
        <f t="shared" ca="1" si="1125"/>
        <v>44268</v>
      </c>
      <c r="HM793" s="107" t="s">
        <v>663</v>
      </c>
      <c r="HN793" s="85"/>
      <c r="HO793" s="204" t="str">
        <f t="shared" si="1126"/>
        <v>ожидание A1</v>
      </c>
      <c r="HP793" s="204" t="str">
        <f t="shared" si="1127"/>
        <v>не выгружено 00</v>
      </c>
      <c r="HQ793" s="182" t="str">
        <f t="shared" si="1128"/>
        <v>выгружено A1</v>
      </c>
      <c r="HR793" s="182" t="str">
        <f t="shared" si="1129"/>
        <v>ожидание A1</v>
      </c>
      <c r="HS793" s="182" t="b">
        <f t="shared" si="1130"/>
        <v>0</v>
      </c>
      <c r="HT793" s="182" t="str">
        <f t="shared" si="1131"/>
        <v>ожидание замечаний</v>
      </c>
      <c r="HU793" s="182" t="str">
        <f t="shared" si="1132"/>
        <v>0055-P2-GA1-CPC-TRM-00674</v>
      </c>
      <c r="HV793" s="191">
        <f t="shared" si="1133"/>
        <v>44268</v>
      </c>
      <c r="HW793" s="184" t="str">
        <f t="shared" si="1134"/>
        <v>ожидание A1</v>
      </c>
      <c r="HX793" s="191" t="str">
        <f t="shared" si="1135"/>
        <v>ожидание A1</v>
      </c>
      <c r="HY793" s="183"/>
      <c r="HZ793" s="182" t="str">
        <f t="shared" si="1136"/>
        <v>выгружено</v>
      </c>
      <c r="IA793" s="182" t="str">
        <f t="shared" si="1137"/>
        <v>A1</v>
      </c>
      <c r="IB793" s="182" t="str">
        <f t="shared" si="1138"/>
        <v>ожидание замечаний к ревизии</v>
      </c>
      <c r="IC793" s="182" t="str">
        <f t="shared" si="1139"/>
        <v>A1</v>
      </c>
      <c r="ID793" s="182" t="str">
        <f t="shared" si="1140"/>
        <v>A1</v>
      </c>
      <c r="IE793" s="185" t="str">
        <f t="shared" si="1141"/>
        <v>1</v>
      </c>
      <c r="IF793" s="135" t="s">
        <v>705</v>
      </c>
      <c r="IG793" s="181">
        <v>1</v>
      </c>
      <c r="IH793" s="85"/>
      <c r="II793" s="85"/>
      <c r="IJ793" s="85"/>
      <c r="IK793" s="85"/>
      <c r="IL793" s="85"/>
      <c r="IM793" s="85"/>
      <c r="IN793" s="85"/>
      <c r="IO793" s="85"/>
      <c r="IP793" s="85"/>
      <c r="IQ793" s="85"/>
      <c r="IR793" s="85"/>
      <c r="IS793" s="85"/>
      <c r="IT793" s="85"/>
      <c r="IU793" s="85"/>
      <c r="IV793" s="85"/>
      <c r="IW793" s="85"/>
      <c r="IX793" s="85"/>
      <c r="IY793" s="85"/>
      <c r="IZ793" s="85"/>
      <c r="JA793" s="85"/>
      <c r="JB793" s="85"/>
      <c r="JC793" s="85"/>
      <c r="JD793" s="85"/>
      <c r="JE793" s="85"/>
      <c r="JF793" s="85"/>
      <c r="JG793" s="85"/>
      <c r="JH793" s="85"/>
      <c r="JI793" s="85"/>
      <c r="JJ793" s="85"/>
      <c r="JK793" s="85"/>
      <c r="JL793" s="85"/>
      <c r="JM793" s="85"/>
      <c r="JN793" s="85"/>
      <c r="JO793" s="85"/>
      <c r="JP793" s="85"/>
      <c r="JQ793" s="85"/>
      <c r="JR793" s="85"/>
      <c r="JS793" s="85"/>
      <c r="JT793" s="85"/>
      <c r="JU793" s="85"/>
      <c r="JV793" s="85"/>
      <c r="JW793" s="85"/>
      <c r="JX793" s="85"/>
      <c r="JY793" s="85"/>
      <c r="JZ793" s="85"/>
      <c r="KA793" s="85"/>
      <c r="KB793" s="85"/>
      <c r="KC793" s="85"/>
    </row>
    <row r="794" spans="1:289" s="87" customFormat="1" ht="15" hidden="1" customHeight="1">
      <c r="A794" s="17"/>
      <c r="B794" s="20"/>
      <c r="C794" s="20"/>
      <c r="D794" s="18"/>
      <c r="E794" s="18"/>
      <c r="F794" s="18"/>
      <c r="G794" s="18"/>
      <c r="H794" s="18"/>
      <c r="I794" s="18"/>
      <c r="J794" s="18"/>
      <c r="K794" s="18"/>
      <c r="L794" s="18"/>
      <c r="M794" s="18"/>
      <c r="N794" s="18"/>
      <c r="O794" s="18"/>
      <c r="P794" s="18"/>
      <c r="Q794" s="18"/>
      <c r="R794" s="18"/>
      <c r="S794" s="18"/>
      <c r="T794" s="18"/>
      <c r="U794" s="18"/>
      <c r="V794" s="18"/>
      <c r="W794" s="20"/>
      <c r="X794" s="20"/>
      <c r="Y794" s="20"/>
      <c r="Z794" s="20"/>
      <c r="AA794" s="20"/>
      <c r="AB794" s="20"/>
      <c r="AC794" s="20"/>
      <c r="AD794" s="18"/>
      <c r="AE794" s="20"/>
      <c r="AF794" s="20"/>
      <c r="AG794" s="20"/>
      <c r="AH794" s="20"/>
      <c r="AI794" s="20"/>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71"/>
      <c r="BO794" s="171"/>
      <c r="BP794" s="171"/>
      <c r="BQ794" s="171"/>
      <c r="BR794" s="161"/>
      <c r="BS794" s="161"/>
      <c r="BT794" s="161"/>
      <c r="BU794" s="161"/>
      <c r="BV794" s="161"/>
      <c r="BW794" s="151"/>
      <c r="BX794" s="151"/>
      <c r="BY794" s="151"/>
      <c r="BZ794" s="151"/>
      <c r="CA794" s="151"/>
      <c r="CB794" s="129"/>
      <c r="CC794" s="129"/>
      <c r="CD794" s="129"/>
      <c r="CE794" s="129"/>
      <c r="CF794" s="129"/>
      <c r="CG794" s="129"/>
      <c r="CH794" s="129"/>
      <c r="CI794" s="129"/>
      <c r="CJ794" s="129"/>
      <c r="CK794" s="129"/>
      <c r="CL794" s="18"/>
      <c r="CM794" s="18"/>
      <c r="CN794" s="18"/>
      <c r="CO794" s="118"/>
      <c r="CP794" s="48"/>
      <c r="CQ794" s="18"/>
      <c r="CR794" s="18"/>
      <c r="CS794" s="18"/>
      <c r="CT794" s="18"/>
      <c r="CU794" s="18"/>
      <c r="CV794" s="18"/>
      <c r="CW794" s="18"/>
      <c r="CX794" s="18"/>
      <c r="CY794" s="34"/>
      <c r="CZ794" s="18"/>
      <c r="DA794" s="18"/>
      <c r="DB794" s="18"/>
      <c r="DC794" s="18"/>
      <c r="DD794" s="18"/>
      <c r="DE794" s="18"/>
      <c r="DF794" s="18"/>
      <c r="DG794" s="18"/>
      <c r="DH794" s="45"/>
      <c r="DI794" s="18"/>
      <c r="DJ794" s="18"/>
      <c r="DK794" s="18"/>
      <c r="DL794" s="18"/>
      <c r="DM794" s="18"/>
      <c r="DN794" s="18"/>
      <c r="DO794" s="18"/>
      <c r="DP794" s="18"/>
      <c r="DQ794" s="45"/>
      <c r="DR794" s="18"/>
      <c r="DS794" s="18"/>
      <c r="DT794" s="18"/>
      <c r="DU794" s="18"/>
      <c r="DV794" s="18"/>
      <c r="DW794" s="18"/>
      <c r="DX794" s="18"/>
      <c r="DY794" s="18"/>
      <c r="DZ794" s="45"/>
      <c r="EA794" s="18"/>
      <c r="EB794" s="18"/>
      <c r="EC794" s="18"/>
      <c r="ED794" s="18"/>
      <c r="EE794" s="18"/>
      <c r="EF794" s="18"/>
      <c r="EG794" s="18"/>
      <c r="EH794" s="18"/>
      <c r="EI794" s="45"/>
      <c r="EJ794" s="18"/>
      <c r="EK794" s="18"/>
      <c r="EL794" s="18"/>
      <c r="EM794" s="18"/>
      <c r="EN794" s="18"/>
      <c r="EO794" s="18"/>
      <c r="EP794" s="18"/>
      <c r="EQ794" s="18"/>
      <c r="ER794" s="45"/>
      <c r="ES794" s="110"/>
      <c r="ET794" s="110"/>
      <c r="EU794" s="110"/>
      <c r="EV794" s="110"/>
      <c r="EW794" s="192"/>
      <c r="EX794" s="192"/>
      <c r="EY794" s="192"/>
      <c r="EZ794" s="192"/>
      <c r="FA794" s="199"/>
      <c r="FB794" s="18"/>
      <c r="FC794" s="18"/>
      <c r="FD794" s="18"/>
      <c r="FE794" s="18"/>
      <c r="FF794" s="18"/>
      <c r="FG794" s="18"/>
      <c r="FH794" s="18"/>
      <c r="FI794" s="18"/>
      <c r="FJ794" s="34"/>
      <c r="FK794" s="18"/>
      <c r="FL794" s="18"/>
      <c r="FM794" s="18"/>
      <c r="FN794" s="18"/>
      <c r="FO794" s="18"/>
      <c r="FP794" s="18"/>
      <c r="FQ794" s="18"/>
      <c r="FR794" s="18"/>
      <c r="FS794" s="45"/>
      <c r="FT794" s="18"/>
      <c r="FU794" s="18"/>
      <c r="FV794" s="18"/>
      <c r="FW794" s="18"/>
      <c r="FX794" s="18"/>
      <c r="FY794" s="18"/>
      <c r="FZ794" s="18"/>
      <c r="GA794" s="18"/>
      <c r="GB794" s="45"/>
      <c r="GC794" s="110"/>
      <c r="GD794" s="110"/>
      <c r="GE794" s="110"/>
      <c r="GF794" s="110"/>
      <c r="GG794" s="110"/>
      <c r="GH794" s="110"/>
      <c r="GI794" s="110"/>
      <c r="GJ794" s="110"/>
      <c r="GK794" s="110"/>
      <c r="GL794" s="110"/>
      <c r="GM794" s="110"/>
      <c r="GN794" s="110"/>
      <c r="GO794" s="110"/>
      <c r="GP794" s="110"/>
      <c r="GQ794" s="110"/>
      <c r="GR794" s="110"/>
      <c r="GS794" s="110"/>
      <c r="GT794" s="110"/>
      <c r="GU794" s="110"/>
      <c r="GV794" s="110"/>
      <c r="GW794" s="110"/>
      <c r="GX794" s="110"/>
      <c r="GY794" s="45"/>
      <c r="GZ794" s="199"/>
      <c r="HA794" s="110"/>
      <c r="HB794" s="110"/>
      <c r="HC794" s="110"/>
      <c r="HD794" s="34">
        <f t="shared" si="1120"/>
        <v>0</v>
      </c>
      <c r="HE794" s="25">
        <f t="shared" si="1121"/>
        <v>0</v>
      </c>
      <c r="HF794" s="25">
        <f t="shared" si="1122"/>
        <v>0</v>
      </c>
      <c r="HG794" s="25"/>
      <c r="HH794" s="18"/>
      <c r="HI794" s="25">
        <f t="shared" si="1123"/>
        <v>0</v>
      </c>
      <c r="HJ794" s="25">
        <f t="shared" si="1124"/>
        <v>0</v>
      </c>
      <c r="HK794" s="18"/>
      <c r="HL794" s="24" t="str">
        <f t="shared" si="1125"/>
        <v>-</v>
      </c>
      <c r="HM794" s="107"/>
      <c r="HN794" s="85"/>
      <c r="HO794" s="204" t="str">
        <f t="shared" si="1126"/>
        <v>---/---</v>
      </c>
      <c r="HP794" s="204" t="str">
        <f t="shared" si="1127"/>
        <v>---/---</v>
      </c>
      <c r="HQ794" s="182" t="str">
        <f t="shared" si="1128"/>
        <v>---/---</v>
      </c>
      <c r="HR794" s="182" t="str">
        <f t="shared" si="1129"/>
        <v>---/---</v>
      </c>
      <c r="HS794" s="182" t="b">
        <f t="shared" si="1130"/>
        <v>0</v>
      </c>
      <c r="HT794" s="182" t="str">
        <f t="shared" si="1131"/>
        <v>---/---</v>
      </c>
      <c r="HU794" s="182" t="str">
        <f t="shared" si="1132"/>
        <v>---/---</v>
      </c>
      <c r="HV794" s="191" t="str">
        <f t="shared" si="1133"/>
        <v>---/---</v>
      </c>
      <c r="HW794" s="184" t="str">
        <f t="shared" si="1134"/>
        <v>---/---</v>
      </c>
      <c r="HX794" s="191" t="str">
        <f t="shared" si="1135"/>
        <v>---/---</v>
      </c>
      <c r="HY794" s="183"/>
      <c r="HZ794" s="182" t="str">
        <f t="shared" si="1136"/>
        <v>---/---</v>
      </c>
      <c r="IA794" s="182" t="str">
        <f t="shared" si="1137"/>
        <v>---/---</v>
      </c>
      <c r="IB794" s="182" t="str">
        <f t="shared" si="1138"/>
        <v>---/---</v>
      </c>
      <c r="IC794" s="182" t="str">
        <f t="shared" si="1139"/>
        <v>---/---</v>
      </c>
      <c r="ID794" s="182" t="str">
        <f t="shared" si="1140"/>
        <v>---/---</v>
      </c>
      <c r="IE794" s="185" t="str">
        <f t="shared" si="1141"/>
        <v>---/---</v>
      </c>
      <c r="IF794" s="135" t="s">
        <v>717</v>
      </c>
      <c r="IG794" s="181">
        <v>1</v>
      </c>
      <c r="IH794" s="85"/>
      <c r="II794" s="85"/>
      <c r="IJ794" s="85"/>
      <c r="IK794" s="85"/>
      <c r="IL794" s="85"/>
      <c r="IM794" s="85"/>
      <c r="IN794" s="85"/>
      <c r="IO794" s="85"/>
      <c r="IP794" s="85"/>
      <c r="IQ794" s="85"/>
      <c r="IR794" s="85"/>
      <c r="IS794" s="85"/>
      <c r="IT794" s="85"/>
      <c r="IU794" s="85"/>
      <c r="IV794" s="85"/>
      <c r="IW794" s="85"/>
      <c r="IX794" s="85"/>
      <c r="IY794" s="85"/>
      <c r="IZ794" s="85"/>
      <c r="JA794" s="85"/>
      <c r="JB794" s="85"/>
      <c r="JC794" s="85"/>
      <c r="JD794" s="85"/>
      <c r="JE794" s="85"/>
      <c r="JF794" s="85"/>
      <c r="JG794" s="85"/>
      <c r="JH794" s="85"/>
      <c r="JI794" s="85"/>
      <c r="JJ794" s="85"/>
      <c r="JK794" s="85"/>
      <c r="JL794" s="85"/>
      <c r="JM794" s="85"/>
      <c r="JN794" s="85"/>
      <c r="JO794" s="85"/>
      <c r="JP794" s="85"/>
      <c r="JQ794" s="85"/>
      <c r="JR794" s="85"/>
      <c r="JS794" s="85"/>
      <c r="JT794" s="85"/>
      <c r="JU794" s="85"/>
      <c r="JV794" s="85"/>
      <c r="JW794" s="85"/>
      <c r="JX794" s="85"/>
      <c r="JY794" s="85"/>
      <c r="JZ794" s="85"/>
      <c r="KA794" s="85"/>
      <c r="KB794" s="85"/>
      <c r="KC794" s="85"/>
    </row>
    <row r="795" spans="1:289" s="57" customFormat="1" ht="36.6" hidden="1" customHeight="1">
      <c r="A795" s="17"/>
      <c r="B795" s="20"/>
      <c r="C795" s="20"/>
      <c r="D795" s="18"/>
      <c r="E795" s="18"/>
      <c r="F795" s="18"/>
      <c r="G795" s="18"/>
      <c r="H795" s="18"/>
      <c r="I795" s="18"/>
      <c r="J795" s="18"/>
      <c r="K795" s="18"/>
      <c r="L795" s="18"/>
      <c r="M795" s="18"/>
      <c r="N795" s="18"/>
      <c r="O795" s="18"/>
      <c r="P795" s="18"/>
      <c r="Q795" s="18"/>
      <c r="R795" s="18"/>
      <c r="S795" s="18"/>
      <c r="T795" s="18"/>
      <c r="U795" s="18"/>
      <c r="V795" s="18"/>
      <c r="W795" s="20"/>
      <c r="X795" s="20"/>
      <c r="Y795" s="20"/>
      <c r="Z795" s="20"/>
      <c r="AA795" s="20"/>
      <c r="AB795" s="20"/>
      <c r="AC795" s="20"/>
      <c r="AD795" s="18"/>
      <c r="AE795" s="20"/>
      <c r="AF795" s="20"/>
      <c r="AG795" s="20"/>
      <c r="AH795" s="20"/>
      <c r="AI795" s="20"/>
      <c r="AJ795" s="18"/>
      <c r="AK795" s="18"/>
      <c r="AL795" s="18"/>
      <c r="AM795" s="18"/>
      <c r="AN795" s="18"/>
      <c r="AO795" s="18"/>
      <c r="AP795" s="18"/>
      <c r="AQ795" s="39" t="s">
        <v>65</v>
      </c>
      <c r="AR795" s="39" t="s">
        <v>66</v>
      </c>
      <c r="AS795" s="39"/>
      <c r="AT795" s="39"/>
      <c r="AU795" s="39"/>
      <c r="AV795" s="39"/>
      <c r="AW795" s="39" t="s">
        <v>65</v>
      </c>
      <c r="AX795" s="39" t="s">
        <v>66</v>
      </c>
      <c r="AY795" s="18"/>
      <c r="AZ795" s="18"/>
      <c r="BA795" s="18"/>
      <c r="BB795" s="18"/>
      <c r="BC795" s="18"/>
      <c r="BD795" s="18"/>
      <c r="BE795" s="18"/>
      <c r="BF795" s="18"/>
      <c r="BG795" s="18"/>
      <c r="BH795" s="18"/>
      <c r="BI795" s="18"/>
      <c r="BJ795" s="18"/>
      <c r="BK795" s="18"/>
      <c r="BL795" s="18"/>
      <c r="BM795" s="18"/>
      <c r="BN795" s="171"/>
      <c r="BO795" s="171"/>
      <c r="BP795" s="171"/>
      <c r="BQ795" s="171"/>
      <c r="BR795" s="161"/>
      <c r="BS795" s="161"/>
      <c r="BT795" s="161"/>
      <c r="BU795" s="161"/>
      <c r="BV795" s="161"/>
      <c r="BW795" s="151"/>
      <c r="BX795" s="151"/>
      <c r="BY795" s="151"/>
      <c r="BZ795" s="151"/>
      <c r="CA795" s="151"/>
      <c r="CB795" s="129"/>
      <c r="CC795" s="129"/>
      <c r="CD795" s="129"/>
      <c r="CE795" s="129"/>
      <c r="CF795" s="129"/>
      <c r="CG795" s="129"/>
      <c r="CH795" s="129"/>
      <c r="CI795" s="129"/>
      <c r="CJ795" s="129"/>
      <c r="CK795" s="129"/>
      <c r="CL795" s="18"/>
      <c r="CM795" s="18"/>
      <c r="CN795" s="18"/>
      <c r="CO795" s="118"/>
      <c r="CP795" s="48"/>
      <c r="CQ795" s="18"/>
      <c r="CR795" s="18"/>
      <c r="CS795" s="18"/>
      <c r="CT795" s="18"/>
      <c r="CU795" s="18"/>
      <c r="CV795" s="18"/>
      <c r="CW795" s="18"/>
      <c r="CX795" s="18"/>
      <c r="CY795" s="34"/>
      <c r="CZ795" s="18"/>
      <c r="DA795" s="18"/>
      <c r="DB795" s="18"/>
      <c r="DC795" s="18"/>
      <c r="DD795" s="18"/>
      <c r="DE795" s="18"/>
      <c r="DF795" s="18"/>
      <c r="DG795" s="18"/>
      <c r="DH795" s="45"/>
      <c r="DI795" s="18"/>
      <c r="DJ795" s="18"/>
      <c r="DK795" s="18"/>
      <c r="DL795" s="18"/>
      <c r="DM795" s="18"/>
      <c r="DN795" s="18"/>
      <c r="DO795" s="18"/>
      <c r="DP795" s="18"/>
      <c r="DQ795" s="45"/>
      <c r="DR795" s="18"/>
      <c r="DS795" s="18"/>
      <c r="DT795" s="18"/>
      <c r="DU795" s="18"/>
      <c r="DV795" s="18"/>
      <c r="DW795" s="18"/>
      <c r="DX795" s="18"/>
      <c r="DY795" s="18"/>
      <c r="DZ795" s="45"/>
      <c r="EA795" s="18"/>
      <c r="EB795" s="18"/>
      <c r="EC795" s="18"/>
      <c r="ED795" s="18"/>
      <c r="EE795" s="18"/>
      <c r="EF795" s="18"/>
      <c r="EG795" s="18"/>
      <c r="EH795" s="18"/>
      <c r="EI795" s="45"/>
      <c r="EJ795" s="18"/>
      <c r="EK795" s="18"/>
      <c r="EL795" s="18"/>
      <c r="EM795" s="18"/>
      <c r="EN795" s="18"/>
      <c r="EO795" s="18"/>
      <c r="EP795" s="18"/>
      <c r="EQ795" s="18"/>
      <c r="ER795" s="45"/>
      <c r="ES795" s="110"/>
      <c r="ET795" s="110"/>
      <c r="EU795" s="110"/>
      <c r="EV795" s="110"/>
      <c r="EW795" s="192"/>
      <c r="EX795" s="192"/>
      <c r="EY795" s="192"/>
      <c r="EZ795" s="192"/>
      <c r="FA795" s="199"/>
      <c r="FB795" s="40" t="s">
        <v>351</v>
      </c>
      <c r="FC795" s="40" t="str">
        <f t="shared" ref="FC795:FC800" si="1142">IF(BK795&gt;0,IF(DC795&gt;0,WORKDAY(DB795,20),IF(CT795&gt;0,WORKDAY(CS795,30),IF(CO795&gt;0,WORKDAY(CN795,40),FB795))),"-")</f>
        <v>-</v>
      </c>
      <c r="FD795" s="18"/>
      <c r="FE795" s="18"/>
      <c r="FF795" s="18"/>
      <c r="FG795" s="18"/>
      <c r="FH795" s="18"/>
      <c r="FI795" s="18"/>
      <c r="FJ795" s="34"/>
      <c r="FK795" s="40"/>
      <c r="FL795" s="40" t="e">
        <f>IF(#REF!&gt;0,IF(DL795&gt;0,WORKDAY(DK795,20),IF(DC795&gt;0,WORKDAY(DB795,30),IF(CX795&gt;0,WORKDAY(CW795,40),FK795))),"-")</f>
        <v>#REF!</v>
      </c>
      <c r="FM795" s="18"/>
      <c r="FN795" s="18"/>
      <c r="FO795" s="18"/>
      <c r="FP795" s="18"/>
      <c r="FQ795" s="18"/>
      <c r="FR795" s="18"/>
      <c r="FS795" s="45"/>
      <c r="FT795" s="40"/>
      <c r="FU795" s="40" t="e">
        <f>IF(#REF!&gt;0,IF(DU795&gt;0,WORKDAY(DT795,20),IF(DL795&gt;0,WORKDAY(DK795,30),IF(DG795&gt;0,WORKDAY(DF795,40),FT795))),"-")</f>
        <v>#REF!</v>
      </c>
      <c r="FV795" s="18"/>
      <c r="FW795" s="18"/>
      <c r="FX795" s="18"/>
      <c r="FY795" s="18"/>
      <c r="FZ795" s="18"/>
      <c r="GA795" s="18"/>
      <c r="GB795" s="45"/>
      <c r="GC795" s="110"/>
      <c r="GD795" s="110"/>
      <c r="GE795" s="110"/>
      <c r="GF795" s="110"/>
      <c r="GG795" s="110"/>
      <c r="GH795" s="110"/>
      <c r="GI795" s="110"/>
      <c r="GJ795" s="110"/>
      <c r="GK795" s="110"/>
      <c r="GL795" s="110"/>
      <c r="GM795" s="110"/>
      <c r="GN795" s="110"/>
      <c r="GO795" s="110"/>
      <c r="GP795" s="110"/>
      <c r="GQ795" s="110"/>
      <c r="GR795" s="110"/>
      <c r="GS795" s="110"/>
      <c r="GT795" s="110"/>
      <c r="GU795" s="110"/>
      <c r="GV795" s="110"/>
      <c r="GW795" s="110"/>
      <c r="GX795" s="110"/>
      <c r="GY795" s="45"/>
      <c r="GZ795" s="199"/>
      <c r="HA795" s="110"/>
      <c r="HB795" s="110"/>
      <c r="HC795" s="110"/>
      <c r="HD795" s="34">
        <f t="shared" si="1120"/>
        <v>0</v>
      </c>
      <c r="HE795" s="25">
        <f t="shared" si="1121"/>
        <v>0</v>
      </c>
      <c r="HF795" s="41">
        <f t="shared" si="1122"/>
        <v>0</v>
      </c>
      <c r="HG795" s="41"/>
      <c r="HH795" s="41"/>
      <c r="HI795" s="25">
        <f t="shared" si="1123"/>
        <v>0</v>
      </c>
      <c r="HJ795" s="25">
        <f t="shared" si="1124"/>
        <v>0</v>
      </c>
      <c r="HK795" s="18"/>
      <c r="HL795" s="40" t="str">
        <f t="shared" si="1125"/>
        <v>-</v>
      </c>
      <c r="HM795" s="107"/>
      <c r="HN795" s="85"/>
      <c r="HO795" s="204" t="str">
        <f t="shared" si="1126"/>
        <v>---/---</v>
      </c>
      <c r="HP795" s="204" t="str">
        <f t="shared" si="1127"/>
        <v>---/---</v>
      </c>
      <c r="HQ795" s="182" t="str">
        <f t="shared" si="1128"/>
        <v>---/---</v>
      </c>
      <c r="HR795" s="182" t="str">
        <f t="shared" si="1129"/>
        <v>---/---</v>
      </c>
      <c r="HS795" s="182" t="b">
        <f t="shared" si="1130"/>
        <v>0</v>
      </c>
      <c r="HT795" s="182" t="str">
        <f t="shared" si="1131"/>
        <v>---/---</v>
      </c>
      <c r="HU795" s="182" t="str">
        <f t="shared" si="1132"/>
        <v>---/---</v>
      </c>
      <c r="HV795" s="191" t="str">
        <f t="shared" si="1133"/>
        <v>---/---</v>
      </c>
      <c r="HW795" s="184" t="str">
        <f t="shared" si="1134"/>
        <v>---/---</v>
      </c>
      <c r="HX795" s="191" t="str">
        <f t="shared" si="1135"/>
        <v>---/---</v>
      </c>
      <c r="HY795" s="183"/>
      <c r="HZ795" s="182" t="str">
        <f t="shared" si="1136"/>
        <v>---/---</v>
      </c>
      <c r="IA795" s="182" t="str">
        <f t="shared" si="1137"/>
        <v>---/---</v>
      </c>
      <c r="IB795" s="182" t="str">
        <f t="shared" si="1138"/>
        <v>---/---</v>
      </c>
      <c r="IC795" s="182" t="str">
        <f t="shared" si="1139"/>
        <v>---/---</v>
      </c>
      <c r="ID795" s="182" t="str">
        <f t="shared" si="1140"/>
        <v>---/---</v>
      </c>
      <c r="IE795" s="185" t="str">
        <f t="shared" si="1141"/>
        <v>---/---</v>
      </c>
      <c r="IF795" s="135" t="s">
        <v>717</v>
      </c>
      <c r="IG795" s="181">
        <v>1</v>
      </c>
      <c r="IH795" s="85"/>
      <c r="II795" s="85"/>
      <c r="IJ795" s="85"/>
      <c r="IK795" s="85"/>
      <c r="IL795" s="85"/>
      <c r="IM795" s="85"/>
      <c r="IN795" s="85"/>
      <c r="IO795" s="85"/>
      <c r="IP795" s="85"/>
      <c r="IQ795" s="85"/>
      <c r="IR795" s="85"/>
      <c r="IS795" s="85"/>
      <c r="IT795" s="85"/>
      <c r="IU795" s="85"/>
      <c r="IV795" s="85"/>
      <c r="IW795" s="85"/>
      <c r="IX795" s="85"/>
      <c r="IY795" s="85"/>
      <c r="IZ795" s="85"/>
      <c r="JA795" s="85"/>
      <c r="JB795" s="85"/>
      <c r="JC795" s="85"/>
      <c r="JD795" s="85"/>
      <c r="JE795" s="85"/>
      <c r="JF795" s="85"/>
      <c r="JG795" s="85"/>
      <c r="JH795" s="85"/>
      <c r="JI795" s="85"/>
      <c r="JJ795" s="85"/>
      <c r="JK795" s="85"/>
      <c r="JL795" s="85"/>
      <c r="JM795" s="85"/>
      <c r="JN795" s="85"/>
      <c r="JO795" s="85"/>
      <c r="JP795" s="85"/>
      <c r="JQ795" s="85"/>
      <c r="JR795" s="85"/>
      <c r="JS795" s="85"/>
      <c r="JT795" s="85"/>
      <c r="JU795" s="85"/>
      <c r="JV795" s="85"/>
      <c r="JW795" s="85"/>
      <c r="JX795" s="85"/>
      <c r="JY795" s="85"/>
      <c r="JZ795" s="85"/>
      <c r="KA795" s="85"/>
      <c r="KB795" s="85"/>
      <c r="KC795" s="85"/>
    </row>
    <row r="796" spans="1:289" s="57" customFormat="1" ht="27.6" hidden="1" customHeight="1">
      <c r="A796" s="6"/>
      <c r="B796" s="19" t="s">
        <v>156</v>
      </c>
      <c r="C796" s="19" t="s">
        <v>157</v>
      </c>
      <c r="D796" s="5"/>
      <c r="E796" s="5"/>
      <c r="F796" s="5"/>
      <c r="G796" s="5"/>
      <c r="H796" s="5" t="s">
        <v>727</v>
      </c>
      <c r="I796" s="5" t="s">
        <v>736</v>
      </c>
      <c r="J796" s="5"/>
      <c r="K796" s="5"/>
      <c r="L796" s="5"/>
      <c r="M796" s="5"/>
      <c r="N796" s="5"/>
      <c r="O796" s="5"/>
      <c r="P796" s="5"/>
      <c r="Q796" s="5"/>
      <c r="R796" s="5" t="s">
        <v>206</v>
      </c>
      <c r="S796" s="5" t="s">
        <v>360</v>
      </c>
      <c r="T796" s="5" t="s">
        <v>361</v>
      </c>
      <c r="U796" s="5" t="s">
        <v>158</v>
      </c>
      <c r="V796" s="5"/>
      <c r="W796" s="19"/>
      <c r="X796" s="19"/>
      <c r="Y796" s="19"/>
      <c r="Z796" s="19"/>
      <c r="AA796" s="19"/>
      <c r="AB796" s="19"/>
      <c r="AC796" s="19"/>
      <c r="AD796" s="5"/>
      <c r="AE796" s="19">
        <v>4</v>
      </c>
      <c r="AF796" s="19">
        <v>0</v>
      </c>
      <c r="AG796" s="19" t="s">
        <v>165</v>
      </c>
      <c r="AH796" s="19" t="s">
        <v>156</v>
      </c>
      <c r="AI796" s="19" t="s">
        <v>188</v>
      </c>
      <c r="AJ796" s="5"/>
      <c r="AK796" s="5"/>
      <c r="AL796" s="5" t="s">
        <v>120</v>
      </c>
      <c r="AM796" s="5"/>
      <c r="AN796" s="5" t="s">
        <v>200</v>
      </c>
      <c r="AO796" s="5" t="str">
        <f t="shared" ref="AO796" si="1143">CONCATENATE("0055-",B796,"-",C796,"-","4",".",AE796,".",AF796,".",AG796,".",AH796,"-",AL796,".",AN796,"-",AI796)</f>
        <v>0055-CPC-GA1-4.4.0.00.CPC-ATH1.VR-0001</v>
      </c>
      <c r="AP796" s="5" t="str">
        <f t="shared" ref="AP796" si="1144">CONCATENATE("0055-",B796,"-",C796,"-","4",".",AE796,".",AF796,".",AG796,".",AH796,"-",AL796,"-",AN796,"-",AI796,"_",BD796,"_",U796)</f>
        <v>0055-CPC-GA1-4.4.0.00.CPC-ATH1-VR-0001_A1_ER</v>
      </c>
      <c r="AQ796" s="13" t="s">
        <v>201</v>
      </c>
      <c r="AR796" s="13" t="s">
        <v>202</v>
      </c>
      <c r="AS796" s="13"/>
      <c r="AT796" s="13"/>
      <c r="AU796" s="13"/>
      <c r="AV796" s="13"/>
      <c r="AW796" s="13" t="s">
        <v>201</v>
      </c>
      <c r="AX796" s="13" t="s">
        <v>202</v>
      </c>
      <c r="AY796" s="5"/>
      <c r="AZ796" s="5" t="s">
        <v>490</v>
      </c>
      <c r="BA796" s="5" t="s">
        <v>489</v>
      </c>
      <c r="BB796" s="5" t="str">
        <f>IF(FW796&gt;0,"02",IF(FN796&gt;0,"01",IF(FE796&gt;0,"00",IF(EM796&gt;0,"G1",IF(ED796&gt;0,"F1",IF(DU796&gt;0,"E1",IF(DL796&gt;0,"D1",IF(DC796&gt;0,"C1",IF(CT796&gt;0,"B1",IF(BM796&gt;0,"A1","-"))))))))))</f>
        <v>A1</v>
      </c>
      <c r="BC796" s="167" t="str">
        <f t="shared" ref="BC796:BC800" si="1145">IF(OR(BB796="A1",BB796="B1",BB796="C1",BB796="D1",BB796="E1",BB796="F1",BB796="G1",BB796="H1"),"IFR",IF(OR(BB796="00",BB796="01",BB796="02",BB796="03",BB796="04",BB796="05"),"IFU","-"))</f>
        <v>IFR</v>
      </c>
      <c r="BD796" s="5" t="str">
        <f t="shared" ref="BD796" si="1146">BB796</f>
        <v>A1</v>
      </c>
      <c r="BE796" s="5"/>
      <c r="BF796" s="5"/>
      <c r="BG796" s="12"/>
      <c r="BH796" s="5"/>
      <c r="BI796" s="5"/>
      <c r="BJ796" s="54">
        <f t="shared" ref="BJ796" si="1147">FB796-(28+15)</f>
        <v>44243</v>
      </c>
      <c r="BK796" s="54">
        <f t="shared" ref="BK796" ca="1" si="1148">IF(BM796&gt;0,BL796,IF(BJ796&lt;TODAY(),WORKDAY(TODAY(),10),BJ796))</f>
        <v>44268</v>
      </c>
      <c r="BL796" s="193">
        <v>44268</v>
      </c>
      <c r="BM796" s="167" t="s">
        <v>796</v>
      </c>
      <c r="BN796" s="167"/>
      <c r="BO796" s="167"/>
      <c r="BP796" s="167"/>
      <c r="BQ796" s="167"/>
      <c r="BR796" s="157"/>
      <c r="BS796" s="157"/>
      <c r="BT796" s="157"/>
      <c r="BU796" s="157"/>
      <c r="BV796" s="157"/>
      <c r="BW796" s="147"/>
      <c r="BX796" s="147"/>
      <c r="BY796" s="147"/>
      <c r="BZ796" s="147"/>
      <c r="CA796" s="147"/>
      <c r="CB796" s="125"/>
      <c r="CC796" s="125"/>
      <c r="CD796" s="125"/>
      <c r="CE796" s="125"/>
      <c r="CF796" s="125"/>
      <c r="CG796" s="125"/>
      <c r="CH796" s="125"/>
      <c r="CI796" s="125"/>
      <c r="CJ796" s="125"/>
      <c r="CK796" s="125"/>
      <c r="CL796" s="24">
        <f>WORKDAY(BJ796,20)</f>
        <v>44271</v>
      </c>
      <c r="CM796" s="24">
        <f ca="1">IF(BM796&gt;0,WORKDAY(BK796,10),"-")</f>
        <v>44281</v>
      </c>
      <c r="CN796" s="54"/>
      <c r="CO796" s="117"/>
      <c r="CP796" s="34"/>
      <c r="CQ796" s="24">
        <f t="shared" ref="CQ796" si="1149">WORKDAY(CL796,10)</f>
        <v>44285</v>
      </c>
      <c r="CR796" s="24" t="str">
        <f t="shared" ref="CR796" si="1150">IF(CO796&gt;0,WORKDAY(CM796,10),"-")</f>
        <v>-</v>
      </c>
      <c r="CS796" s="54"/>
      <c r="CT796" s="5"/>
      <c r="CU796" s="24" t="str">
        <f t="shared" ref="CU796" si="1151">IF(CT796&gt;0,WORKDAY(CQ796,10),"-")</f>
        <v>-</v>
      </c>
      <c r="CV796" s="24" t="str">
        <f t="shared" ref="CV796" si="1152">IF(CT796&gt;0,WORKDAY(CR796,10),"-")</f>
        <v>-</v>
      </c>
      <c r="CW796" s="54"/>
      <c r="CX796" s="5"/>
      <c r="CY796" s="34"/>
      <c r="CZ796" s="24" t="str">
        <f t="shared" ref="CZ796" si="1153">IF(CX796&gt;0,WORKDAY(CU796,10),"-")</f>
        <v>-</v>
      </c>
      <c r="DA796" s="24" t="str">
        <f t="shared" ref="DA796" si="1154">IF(CX796&gt;0,WORKDAY(CV796,10),"-")</f>
        <v>-</v>
      </c>
      <c r="DB796" s="24"/>
      <c r="DC796" s="5"/>
      <c r="DD796" s="24" t="str">
        <f t="shared" ref="DD796" si="1155">IF(DC796&gt;0,WORKDAY(CZ796,10),"-")</f>
        <v>-</v>
      </c>
      <c r="DE796" s="24" t="str">
        <f t="shared" ref="DE796" si="1156">IF(DC796&gt;0,WORKDAY(DA796,10),"-")</f>
        <v>-</v>
      </c>
      <c r="DF796" s="5"/>
      <c r="DG796" s="5"/>
      <c r="DH796" s="54"/>
      <c r="DI796" s="24" t="str">
        <f t="shared" ref="DI796" si="1157">IF(DG796&gt;0,WORKDAY(DD796,10),"-")</f>
        <v>-</v>
      </c>
      <c r="DJ796" s="24" t="str">
        <f t="shared" ref="DJ796" si="1158">IF(DG796&gt;0,WORKDAY(DE796,10),"-")</f>
        <v>-</v>
      </c>
      <c r="DK796" s="5"/>
      <c r="DL796" s="5"/>
      <c r="DM796" s="24" t="str">
        <f t="shared" ref="DM796" si="1159">IF(DL796&gt;0,WORKDAY(DI796,10),"-")</f>
        <v>-</v>
      </c>
      <c r="DN796" s="24" t="str">
        <f t="shared" ref="DN796" si="1160">IF(DL796&gt;0,WORKDAY(DJ796,10),"-")</f>
        <v>-</v>
      </c>
      <c r="DO796" s="5"/>
      <c r="DP796" s="5"/>
      <c r="DQ796" s="54"/>
      <c r="DR796" s="24" t="str">
        <f t="shared" ref="DR796" si="1161">IF(DP796&gt;0,WORKDAY(DM796,10),"-")</f>
        <v>-</v>
      </c>
      <c r="DS796" s="24" t="str">
        <f t="shared" ref="DS796" si="1162">IF(DP796&gt;0,WORKDAY(DN796,10),"-")</f>
        <v>-</v>
      </c>
      <c r="DT796" s="5"/>
      <c r="DU796" s="5"/>
      <c r="DV796" s="24" t="str">
        <f t="shared" ref="DV796" si="1163">IF(DU796&gt;0,WORKDAY(DR796,10),"-")</f>
        <v>-</v>
      </c>
      <c r="DW796" s="24" t="str">
        <f t="shared" ref="DW796" si="1164">IF(DU796&gt;0,WORKDAY(DS796,10),"-")</f>
        <v>-</v>
      </c>
      <c r="DX796" s="5"/>
      <c r="DY796" s="5"/>
      <c r="DZ796" s="54"/>
      <c r="EA796" s="24" t="str">
        <f t="shared" ref="EA796" si="1165">IF(DY796&gt;0,WORKDAY(DV796,10),"-")</f>
        <v>-</v>
      </c>
      <c r="EB796" s="24" t="str">
        <f t="shared" ref="EB796" si="1166">IF(DY796&gt;0,WORKDAY(DW796,10),"-")</f>
        <v>-</v>
      </c>
      <c r="EC796" s="5"/>
      <c r="ED796" s="5"/>
      <c r="EE796" s="24" t="str">
        <f t="shared" ref="EE796" si="1167">IF(ED796&gt;0,WORKDAY(EA796,10),"-")</f>
        <v>-</v>
      </c>
      <c r="EF796" s="24" t="str">
        <f t="shared" ref="EF796" si="1168">IF(ED796&gt;0,WORKDAY(EB796,10),"-")</f>
        <v>-</v>
      </c>
      <c r="EG796" s="5"/>
      <c r="EH796" s="5"/>
      <c r="EI796" s="54"/>
      <c r="EJ796" s="24" t="str">
        <f t="shared" ref="EJ796" si="1169">IF(EH796&gt;0,WORKDAY(EE796,10),"-")</f>
        <v>-</v>
      </c>
      <c r="EK796" s="24" t="str">
        <f t="shared" ref="EK796" si="1170">IF(EH796&gt;0,WORKDAY(EF796,10),"-")</f>
        <v>-</v>
      </c>
      <c r="EL796" s="5"/>
      <c r="EM796" s="5"/>
      <c r="EN796" s="24" t="str">
        <f t="shared" ref="EN796" si="1171">IF(EM796&gt;0,WORKDAY(EJ796,10),"-")</f>
        <v>-</v>
      </c>
      <c r="EO796" s="24" t="str">
        <f t="shared" ref="EO796" si="1172">IF(EM796&gt;0,WORKDAY(EK796,10),"-")</f>
        <v>-</v>
      </c>
      <c r="EP796" s="5"/>
      <c r="EQ796" s="5"/>
      <c r="ER796" s="54"/>
      <c r="ES796" s="54"/>
      <c r="ET796" s="54"/>
      <c r="EU796" s="54"/>
      <c r="EV796" s="54"/>
      <c r="EW796" s="24"/>
      <c r="EX796" s="24"/>
      <c r="EY796" s="167"/>
      <c r="EZ796" s="167"/>
      <c r="FA796" s="193"/>
      <c r="FB796" s="24">
        <v>44286</v>
      </c>
      <c r="FC796" s="24">
        <f t="shared" ca="1" si="1142"/>
        <v>44286</v>
      </c>
      <c r="FD796" s="5"/>
      <c r="FE796" s="5"/>
      <c r="FF796" s="24" t="str">
        <f t="shared" ref="FF796" si="1173">IF(FE796&gt;0,WORKDAY(FB796,10),"-")</f>
        <v>-</v>
      </c>
      <c r="FG796" s="24" t="str">
        <f t="shared" ref="FG796" si="1174">IF(FE796&gt;0,WORKDAY(FC796,10),"-")</f>
        <v>-</v>
      </c>
      <c r="FH796" s="5"/>
      <c r="FI796" s="5"/>
      <c r="FJ796" s="34"/>
      <c r="FK796" s="24"/>
      <c r="FL796" s="24">
        <f t="shared" ref="FL796" si="1175">FK796</f>
        <v>0</v>
      </c>
      <c r="FM796" s="5"/>
      <c r="FN796" s="5"/>
      <c r="FO796" s="24" t="str">
        <f t="shared" ref="FO796" si="1176">IF(FN796&gt;0,WORKDAY(FK796,10),"-")</f>
        <v>-</v>
      </c>
      <c r="FP796" s="24" t="str">
        <f t="shared" ref="FP796" si="1177">IF(FN796&gt;0,WORKDAY(FL796,10),"-")</f>
        <v>-</v>
      </c>
      <c r="FQ796" s="5"/>
      <c r="FR796" s="5"/>
      <c r="FS796" s="54"/>
      <c r="FT796" s="24"/>
      <c r="FU796" s="24">
        <f t="shared" ref="FU796" si="1178">FT796</f>
        <v>0</v>
      </c>
      <c r="FV796" s="5"/>
      <c r="FW796" s="5"/>
      <c r="FX796" s="24" t="str">
        <f t="shared" ref="FX796" si="1179">IF(FW796&gt;0,WORKDAY(FT796,10),"-")</f>
        <v>-</v>
      </c>
      <c r="FY796" s="24" t="str">
        <f t="shared" ref="FY796" si="1180">IF(FW796&gt;0,WORKDAY(FU796,10),"-")</f>
        <v>-</v>
      </c>
      <c r="FZ796" s="5"/>
      <c r="GA796" s="5"/>
      <c r="GB796" s="54"/>
      <c r="GC796" s="54"/>
      <c r="GD796" s="54"/>
      <c r="GE796" s="54"/>
      <c r="GF796" s="54"/>
      <c r="GG796" s="54"/>
      <c r="GH796" s="54"/>
      <c r="GI796" s="54"/>
      <c r="GJ796" s="54"/>
      <c r="GK796" s="54"/>
      <c r="GL796" s="54"/>
      <c r="GM796" s="54"/>
      <c r="GN796" s="54"/>
      <c r="GO796" s="54"/>
      <c r="GP796" s="54"/>
      <c r="GQ796" s="54"/>
      <c r="GR796" s="54"/>
      <c r="GS796" s="54"/>
      <c r="GT796" s="54"/>
      <c r="GU796" s="54"/>
      <c r="GV796" s="54"/>
      <c r="GW796" s="54"/>
      <c r="GX796" s="54"/>
      <c r="GY796" s="54"/>
      <c r="GZ796" s="193"/>
      <c r="HA796" s="54"/>
      <c r="HB796" s="54"/>
      <c r="HC796" s="54"/>
      <c r="HD796" s="34">
        <f t="shared" ca="1" si="1120"/>
        <v>1</v>
      </c>
      <c r="HE796" s="25">
        <f t="shared" ca="1" si="1121"/>
        <v>6.8389057750759875E-4</v>
      </c>
      <c r="HF796" s="25">
        <f t="shared" ca="1" si="1122"/>
        <v>1.5197568389057751E-3</v>
      </c>
      <c r="HG796" s="25"/>
      <c r="HH796" s="25"/>
      <c r="HI796" s="25">
        <f t="shared" ca="1" si="1123"/>
        <v>3.0821917808219177E-3</v>
      </c>
      <c r="HJ796" s="25">
        <f t="shared" ca="1" si="1124"/>
        <v>6.8493150684931503E-3</v>
      </c>
      <c r="HK796" s="5"/>
      <c r="HL796" s="24">
        <f t="shared" ca="1" si="1125"/>
        <v>44268</v>
      </c>
      <c r="HM796" s="107" t="s">
        <v>663</v>
      </c>
      <c r="HN796" s="85"/>
      <c r="HO796" s="204" t="str">
        <f t="shared" si="1126"/>
        <v>ожидание A1</v>
      </c>
      <c r="HP796" s="204" t="str">
        <f t="shared" si="1127"/>
        <v>не выгружено 00</v>
      </c>
      <c r="HQ796" s="182" t="str">
        <f t="shared" si="1128"/>
        <v>выгружено A1</v>
      </c>
      <c r="HR796" s="182" t="str">
        <f t="shared" si="1129"/>
        <v>ожидание A1</v>
      </c>
      <c r="HS796" s="182" t="b">
        <f t="shared" si="1130"/>
        <v>0</v>
      </c>
      <c r="HT796" s="182" t="str">
        <f t="shared" si="1131"/>
        <v>ожидание замечаний</v>
      </c>
      <c r="HU796" s="182" t="str">
        <f t="shared" si="1132"/>
        <v>0055-P2-GA1-CPC-TRM-00674</v>
      </c>
      <c r="HV796" s="191">
        <f t="shared" si="1133"/>
        <v>44268</v>
      </c>
      <c r="HW796" s="184" t="str">
        <f t="shared" si="1134"/>
        <v>ожидание A1</v>
      </c>
      <c r="HX796" s="191" t="str">
        <f t="shared" si="1135"/>
        <v>ожидание A1</v>
      </c>
      <c r="HY796" s="183"/>
      <c r="HZ796" s="182" t="str">
        <f t="shared" si="1136"/>
        <v>выгружено</v>
      </c>
      <c r="IA796" s="182" t="str">
        <f t="shared" si="1137"/>
        <v>A1</v>
      </c>
      <c r="IB796" s="182" t="str">
        <f t="shared" si="1138"/>
        <v>ожидание замечаний к ревизии</v>
      </c>
      <c r="IC796" s="182" t="str">
        <f t="shared" si="1139"/>
        <v>A1</v>
      </c>
      <c r="ID796" s="182" t="str">
        <f t="shared" si="1140"/>
        <v>A1</v>
      </c>
      <c r="IE796" s="185" t="str">
        <f t="shared" si="1141"/>
        <v>1</v>
      </c>
      <c r="IF796" s="135" t="s">
        <v>705</v>
      </c>
      <c r="IG796" s="181">
        <v>1</v>
      </c>
      <c r="IH796" s="85"/>
      <c r="II796" s="85"/>
      <c r="IJ796" s="85"/>
      <c r="IK796" s="85"/>
      <c r="IL796" s="85"/>
      <c r="IM796" s="85"/>
      <c r="IN796" s="85"/>
      <c r="IO796" s="85"/>
      <c r="IP796" s="85"/>
      <c r="IQ796" s="85"/>
      <c r="IR796" s="85"/>
      <c r="IS796" s="85"/>
      <c r="IT796" s="85"/>
      <c r="IU796" s="85"/>
      <c r="IV796" s="85"/>
      <c r="IW796" s="85"/>
      <c r="IX796" s="85"/>
      <c r="IY796" s="85"/>
      <c r="IZ796" s="85"/>
      <c r="JA796" s="85"/>
      <c r="JB796" s="85"/>
      <c r="JC796" s="85"/>
      <c r="JD796" s="85"/>
      <c r="JE796" s="85"/>
      <c r="JF796" s="85"/>
      <c r="JG796" s="85"/>
      <c r="JH796" s="85"/>
      <c r="JI796" s="85"/>
      <c r="JJ796" s="85"/>
      <c r="JK796" s="85"/>
      <c r="JL796" s="85"/>
      <c r="JM796" s="85"/>
      <c r="JN796" s="85"/>
      <c r="JO796" s="85"/>
      <c r="JP796" s="85"/>
      <c r="JQ796" s="85"/>
      <c r="JR796" s="85"/>
      <c r="JS796" s="85"/>
      <c r="JT796" s="85"/>
      <c r="JU796" s="85"/>
      <c r="JV796" s="85"/>
      <c r="JW796" s="85"/>
      <c r="JX796" s="85"/>
      <c r="JY796" s="85"/>
      <c r="JZ796" s="85"/>
      <c r="KA796" s="85"/>
      <c r="KB796" s="85"/>
      <c r="KC796" s="85"/>
    </row>
    <row r="797" spans="1:289" s="57" customFormat="1" ht="27.6" hidden="1" customHeight="1">
      <c r="A797" s="6"/>
      <c r="B797" s="19" t="s">
        <v>156</v>
      </c>
      <c r="C797" s="19" t="s">
        <v>157</v>
      </c>
      <c r="D797" s="5"/>
      <c r="E797" s="5"/>
      <c r="F797" s="5"/>
      <c r="G797" s="5"/>
      <c r="H797" s="5" t="s">
        <v>727</v>
      </c>
      <c r="I797" s="5" t="s">
        <v>736</v>
      </c>
      <c r="J797" s="5"/>
      <c r="K797" s="5"/>
      <c r="L797" s="5"/>
      <c r="M797" s="5"/>
      <c r="N797" s="5"/>
      <c r="O797" s="5"/>
      <c r="P797" s="5"/>
      <c r="Q797" s="5"/>
      <c r="R797" s="5" t="s">
        <v>209</v>
      </c>
      <c r="S797" s="5" t="s">
        <v>362</v>
      </c>
      <c r="T797" s="5" t="s">
        <v>370</v>
      </c>
      <c r="U797" s="5" t="s">
        <v>158</v>
      </c>
      <c r="V797" s="5"/>
      <c r="W797" s="19"/>
      <c r="X797" s="19"/>
      <c r="Y797" s="19"/>
      <c r="Z797" s="19"/>
      <c r="AA797" s="19"/>
      <c r="AB797" s="19"/>
      <c r="AC797" s="19"/>
      <c r="AD797" s="5"/>
      <c r="AE797" s="19">
        <v>4</v>
      </c>
      <c r="AF797" s="19">
        <v>0</v>
      </c>
      <c r="AG797" s="19" t="s">
        <v>165</v>
      </c>
      <c r="AH797" s="19" t="s">
        <v>156</v>
      </c>
      <c r="AI797" s="19" t="s">
        <v>188</v>
      </c>
      <c r="AJ797" s="5"/>
      <c r="AK797" s="5"/>
      <c r="AL797" s="5" t="s">
        <v>121</v>
      </c>
      <c r="AM797" s="5"/>
      <c r="AN797" s="5" t="s">
        <v>200</v>
      </c>
      <c r="AO797" s="5" t="str">
        <f t="shared" ref="AO797:AO823" si="1181">CONCATENATE("0055-",B797,"-",C797,"-","4",".",AE797,".",AF797,".",AG797,".",AH797,"-",AL797,".",AN797,"-",AI797)</f>
        <v>0055-CPC-GA1-4.4.0.00.CPC-ATH2.VR-0001</v>
      </c>
      <c r="AP797" s="5" t="str">
        <f t="shared" ref="AP797:AP823" si="1182">CONCATENATE("0055-",B797,"-",C797,"-","4",".",AE797,".",AF797,".",AG797,".",AH797,"-",AL797,"-",AN797,"-",AI797,"_",BD797,"_",U797)</f>
        <v>0055-CPC-GA1-4.4.0.00.CPC-ATH2-VR-0001_A1_ER</v>
      </c>
      <c r="AQ797" s="13" t="s">
        <v>201</v>
      </c>
      <c r="AR797" s="13" t="s">
        <v>202</v>
      </c>
      <c r="AS797" s="13"/>
      <c r="AT797" s="13"/>
      <c r="AU797" s="13"/>
      <c r="AV797" s="13"/>
      <c r="AW797" s="13" t="s">
        <v>201</v>
      </c>
      <c r="AX797" s="13" t="s">
        <v>202</v>
      </c>
      <c r="AY797" s="5"/>
      <c r="AZ797" s="5" t="s">
        <v>490</v>
      </c>
      <c r="BA797" s="5" t="s">
        <v>489</v>
      </c>
      <c r="BB797" s="5" t="str">
        <f>IF(FW797&gt;0,"02",IF(FN797&gt;0,"01",IF(FE797&gt;0,"00",IF(EM797&gt;0,"G1",IF(ED797&gt;0,"F1",IF(DU797&gt;0,"E1",IF(DL797&gt;0,"D1",IF(DC797&gt;0,"C1",IF(CT797&gt;0,"B1",IF(BM797&gt;0,"A1","-"))))))))))</f>
        <v>A1</v>
      </c>
      <c r="BC797" s="167" t="str">
        <f t="shared" si="1145"/>
        <v>IFR</v>
      </c>
      <c r="BD797" s="5" t="str">
        <f t="shared" ref="BD797:BD824" si="1183">BB797</f>
        <v>A1</v>
      </c>
      <c r="BE797" s="5"/>
      <c r="BF797" s="5"/>
      <c r="BG797" s="12"/>
      <c r="BH797" s="5"/>
      <c r="BI797" s="5"/>
      <c r="BJ797" s="54">
        <f t="shared" ref="BJ797:BJ823" si="1184">FB797-(28+15)</f>
        <v>44243</v>
      </c>
      <c r="BK797" s="54">
        <f t="shared" ref="BK797:BK823" ca="1" si="1185">IF(BM797&gt;0,BL797,IF(BJ797&lt;TODAY(),WORKDAY(TODAY(),10),BJ797))</f>
        <v>44268</v>
      </c>
      <c r="BL797" s="193">
        <v>44268</v>
      </c>
      <c r="BM797" s="167" t="s">
        <v>797</v>
      </c>
      <c r="BN797" s="167"/>
      <c r="BO797" s="167"/>
      <c r="BP797" s="167"/>
      <c r="BQ797" s="167"/>
      <c r="BR797" s="157"/>
      <c r="BS797" s="157"/>
      <c r="BT797" s="157"/>
      <c r="BU797" s="157"/>
      <c r="BV797" s="157"/>
      <c r="BW797" s="147"/>
      <c r="BX797" s="147"/>
      <c r="BY797" s="147"/>
      <c r="BZ797" s="147"/>
      <c r="CA797" s="147"/>
      <c r="CB797" s="125"/>
      <c r="CC797" s="125"/>
      <c r="CD797" s="125"/>
      <c r="CE797" s="125"/>
      <c r="CF797" s="125"/>
      <c r="CG797" s="125"/>
      <c r="CH797" s="125"/>
      <c r="CI797" s="125"/>
      <c r="CJ797" s="125"/>
      <c r="CK797" s="125"/>
      <c r="CL797" s="24">
        <f>WORKDAY(BJ797,20)</f>
        <v>44271</v>
      </c>
      <c r="CM797" s="24">
        <f ca="1">IF(BM797&gt;0,WORKDAY(BK797,10),"-")</f>
        <v>44281</v>
      </c>
      <c r="CN797" s="54"/>
      <c r="CO797" s="117"/>
      <c r="CP797" s="175">
        <v>1</v>
      </c>
      <c r="CQ797" s="24">
        <f t="shared" ref="CQ797:CQ823" si="1186">WORKDAY(CL797,10)</f>
        <v>44285</v>
      </c>
      <c r="CR797" s="24" t="str">
        <f t="shared" ref="CR797:CR823" si="1187">IF(CO797&gt;0,WORKDAY(CM797,10),"-")</f>
        <v>-</v>
      </c>
      <c r="CS797" s="54"/>
      <c r="CT797" s="5"/>
      <c r="CU797" s="24" t="str">
        <f t="shared" ref="CU797:CU823" si="1188">IF(CT797&gt;0,WORKDAY(CQ797,10),"-")</f>
        <v>-</v>
      </c>
      <c r="CV797" s="24" t="str">
        <f t="shared" ref="CV797:CV823" si="1189">IF(CT797&gt;0,WORKDAY(CR797,10),"-")</f>
        <v>-</v>
      </c>
      <c r="CW797" s="54"/>
      <c r="CX797" s="5"/>
      <c r="CY797" s="34"/>
      <c r="CZ797" s="24" t="str">
        <f t="shared" ref="CZ797:CZ823" si="1190">IF(CX797&gt;0,WORKDAY(CU797,10),"-")</f>
        <v>-</v>
      </c>
      <c r="DA797" s="24" t="str">
        <f t="shared" ref="DA797:DA823" si="1191">IF(CX797&gt;0,WORKDAY(CV797,10),"-")</f>
        <v>-</v>
      </c>
      <c r="DB797" s="24"/>
      <c r="DC797" s="5"/>
      <c r="DD797" s="24" t="str">
        <f t="shared" ref="DD797:DD823" si="1192">IF(DC797&gt;0,WORKDAY(CZ797,10),"-")</f>
        <v>-</v>
      </c>
      <c r="DE797" s="24" t="str">
        <f t="shared" ref="DE797:DE823" si="1193">IF(DC797&gt;0,WORKDAY(DA797,10),"-")</f>
        <v>-</v>
      </c>
      <c r="DF797" s="5"/>
      <c r="DG797" s="5"/>
      <c r="DH797" s="54"/>
      <c r="DI797" s="24" t="str">
        <f t="shared" ref="DI797:DI823" si="1194">IF(DG797&gt;0,WORKDAY(DD797,10),"-")</f>
        <v>-</v>
      </c>
      <c r="DJ797" s="24" t="str">
        <f t="shared" ref="DJ797:DJ823" si="1195">IF(DG797&gt;0,WORKDAY(DE797,10),"-")</f>
        <v>-</v>
      </c>
      <c r="DK797" s="5"/>
      <c r="DL797" s="5"/>
      <c r="DM797" s="24" t="str">
        <f t="shared" ref="DM797:DM823" si="1196">IF(DL797&gt;0,WORKDAY(DI797,10),"-")</f>
        <v>-</v>
      </c>
      <c r="DN797" s="24" t="str">
        <f t="shared" ref="DN797:DN823" si="1197">IF(DL797&gt;0,WORKDAY(DJ797,10),"-")</f>
        <v>-</v>
      </c>
      <c r="DO797" s="5"/>
      <c r="DP797" s="5"/>
      <c r="DQ797" s="54"/>
      <c r="DR797" s="24" t="str">
        <f t="shared" ref="DR797:DR823" si="1198">IF(DP797&gt;0,WORKDAY(DM797,10),"-")</f>
        <v>-</v>
      </c>
      <c r="DS797" s="24" t="str">
        <f t="shared" ref="DS797:DS823" si="1199">IF(DP797&gt;0,WORKDAY(DN797,10),"-")</f>
        <v>-</v>
      </c>
      <c r="DT797" s="5"/>
      <c r="DU797" s="5"/>
      <c r="DV797" s="24" t="str">
        <f t="shared" ref="DV797:DV823" si="1200">IF(DU797&gt;0,WORKDAY(DR797,10),"-")</f>
        <v>-</v>
      </c>
      <c r="DW797" s="24" t="str">
        <f t="shared" ref="DW797:DW823" si="1201">IF(DU797&gt;0,WORKDAY(DS797,10),"-")</f>
        <v>-</v>
      </c>
      <c r="DX797" s="5"/>
      <c r="DY797" s="5"/>
      <c r="DZ797" s="54"/>
      <c r="EA797" s="24" t="str">
        <f t="shared" ref="EA797:EA823" si="1202">IF(DY797&gt;0,WORKDAY(DV797,10),"-")</f>
        <v>-</v>
      </c>
      <c r="EB797" s="24" t="str">
        <f t="shared" ref="EB797:EB823" si="1203">IF(DY797&gt;0,WORKDAY(DW797,10),"-")</f>
        <v>-</v>
      </c>
      <c r="EC797" s="5"/>
      <c r="ED797" s="5"/>
      <c r="EE797" s="24" t="str">
        <f t="shared" ref="EE797:EE823" si="1204">IF(ED797&gt;0,WORKDAY(EA797,10),"-")</f>
        <v>-</v>
      </c>
      <c r="EF797" s="24" t="str">
        <f t="shared" ref="EF797:EF823" si="1205">IF(ED797&gt;0,WORKDAY(EB797,10),"-")</f>
        <v>-</v>
      </c>
      <c r="EG797" s="5"/>
      <c r="EH797" s="5"/>
      <c r="EI797" s="54"/>
      <c r="EJ797" s="24" t="str">
        <f t="shared" ref="EJ797:EJ823" si="1206">IF(EH797&gt;0,WORKDAY(EE797,10),"-")</f>
        <v>-</v>
      </c>
      <c r="EK797" s="24" t="str">
        <f t="shared" ref="EK797:EK823" si="1207">IF(EH797&gt;0,WORKDAY(EF797,10),"-")</f>
        <v>-</v>
      </c>
      <c r="EL797" s="5"/>
      <c r="EM797" s="5"/>
      <c r="EN797" s="24" t="str">
        <f t="shared" ref="EN797:EN823" si="1208">IF(EM797&gt;0,WORKDAY(EJ797,10),"-")</f>
        <v>-</v>
      </c>
      <c r="EO797" s="24" t="str">
        <f t="shared" ref="EO797:EO823" si="1209">IF(EM797&gt;0,WORKDAY(EK797,10),"-")</f>
        <v>-</v>
      </c>
      <c r="EP797" s="5"/>
      <c r="EQ797" s="5"/>
      <c r="ER797" s="54"/>
      <c r="ES797" s="54"/>
      <c r="ET797" s="54"/>
      <c r="EU797" s="54"/>
      <c r="EV797" s="54"/>
      <c r="EW797" s="24"/>
      <c r="EX797" s="24"/>
      <c r="EY797" s="167"/>
      <c r="EZ797" s="167"/>
      <c r="FA797" s="193"/>
      <c r="FB797" s="24">
        <v>44286</v>
      </c>
      <c r="FC797" s="24">
        <f t="shared" ca="1" si="1142"/>
        <v>44286</v>
      </c>
      <c r="FD797" s="5"/>
      <c r="FE797" s="5"/>
      <c r="FF797" s="24" t="str">
        <f t="shared" ref="FF797:FF823" si="1210">IF(FE797&gt;0,WORKDAY(FB797,10),"-")</f>
        <v>-</v>
      </c>
      <c r="FG797" s="24" t="str">
        <f t="shared" ref="FG797:FG823" si="1211">IF(FE797&gt;0,WORKDAY(FC797,10),"-")</f>
        <v>-</v>
      </c>
      <c r="FH797" s="5"/>
      <c r="FI797" s="5"/>
      <c r="FJ797" s="34"/>
      <c r="FK797" s="24"/>
      <c r="FL797" s="24">
        <f t="shared" ref="FL797:FL824" si="1212">FK797</f>
        <v>0</v>
      </c>
      <c r="FM797" s="5"/>
      <c r="FN797" s="5"/>
      <c r="FO797" s="24" t="str">
        <f t="shared" ref="FO797:FO823" si="1213">IF(FN797&gt;0,WORKDAY(FK797,10),"-")</f>
        <v>-</v>
      </c>
      <c r="FP797" s="24" t="str">
        <f t="shared" ref="FP797:FP823" si="1214">IF(FN797&gt;0,WORKDAY(FL797,10),"-")</f>
        <v>-</v>
      </c>
      <c r="FQ797" s="5"/>
      <c r="FR797" s="5"/>
      <c r="FS797" s="54"/>
      <c r="FT797" s="24"/>
      <c r="FU797" s="24">
        <f t="shared" ref="FU797:FU824" si="1215">FT797</f>
        <v>0</v>
      </c>
      <c r="FV797" s="5"/>
      <c r="FW797" s="5"/>
      <c r="FX797" s="24" t="str">
        <f t="shared" ref="FX797:FX823" si="1216">IF(FW797&gt;0,WORKDAY(FT797,10),"-")</f>
        <v>-</v>
      </c>
      <c r="FY797" s="24" t="str">
        <f t="shared" ref="FY797:FY823" si="1217">IF(FW797&gt;0,WORKDAY(FU797,10),"-")</f>
        <v>-</v>
      </c>
      <c r="FZ797" s="5"/>
      <c r="GA797" s="5"/>
      <c r="GB797" s="54"/>
      <c r="GC797" s="54"/>
      <c r="GD797" s="54"/>
      <c r="GE797" s="54"/>
      <c r="GF797" s="54"/>
      <c r="GG797" s="54"/>
      <c r="GH797" s="54"/>
      <c r="GI797" s="54"/>
      <c r="GJ797" s="54"/>
      <c r="GK797" s="54"/>
      <c r="GL797" s="54"/>
      <c r="GM797" s="54"/>
      <c r="GN797" s="54"/>
      <c r="GO797" s="54"/>
      <c r="GP797" s="54"/>
      <c r="GQ797" s="54"/>
      <c r="GR797" s="54"/>
      <c r="GS797" s="54"/>
      <c r="GT797" s="54"/>
      <c r="GU797" s="54"/>
      <c r="GV797" s="54"/>
      <c r="GW797" s="54"/>
      <c r="GX797" s="54"/>
      <c r="GY797" s="54"/>
      <c r="GZ797" s="193"/>
      <c r="HA797" s="54"/>
      <c r="HB797" s="54"/>
      <c r="HC797" s="54"/>
      <c r="HD797" s="34">
        <f t="shared" ca="1" si="1120"/>
        <v>1</v>
      </c>
      <c r="HE797" s="25">
        <f t="shared" ca="1" si="1121"/>
        <v>6.8389057750759875E-4</v>
      </c>
      <c r="HF797" s="25">
        <f t="shared" ca="1" si="1122"/>
        <v>1.5197568389057751E-3</v>
      </c>
      <c r="HG797" s="25"/>
      <c r="HH797" s="25"/>
      <c r="HI797" s="25">
        <f t="shared" ca="1" si="1123"/>
        <v>3.0821917808219177E-3</v>
      </c>
      <c r="HJ797" s="25">
        <f t="shared" ca="1" si="1124"/>
        <v>6.8493150684931503E-3</v>
      </c>
      <c r="HK797" s="5"/>
      <c r="HL797" s="24">
        <f t="shared" ca="1" si="1125"/>
        <v>44268</v>
      </c>
      <c r="HM797" s="107" t="s">
        <v>663</v>
      </c>
      <c r="HN797" s="85"/>
      <c r="HO797" s="204" t="str">
        <f t="shared" si="1126"/>
        <v>ожидание A1</v>
      </c>
      <c r="HP797" s="204" t="str">
        <f t="shared" si="1127"/>
        <v>не выгружено 00</v>
      </c>
      <c r="HQ797" s="182" t="str">
        <f t="shared" si="1128"/>
        <v>выгружено A1</v>
      </c>
      <c r="HR797" s="182" t="str">
        <f t="shared" si="1129"/>
        <v>ожидание A1</v>
      </c>
      <c r="HS797" s="182" t="b">
        <f t="shared" si="1130"/>
        <v>0</v>
      </c>
      <c r="HT797" s="182" t="str">
        <f t="shared" si="1131"/>
        <v>ожидание замечаний</v>
      </c>
      <c r="HU797" s="182" t="str">
        <f t="shared" si="1132"/>
        <v>0055-P2-GA1-CPC-TRM-00675</v>
      </c>
      <c r="HV797" s="191">
        <f t="shared" si="1133"/>
        <v>44268</v>
      </c>
      <c r="HW797" s="184" t="str">
        <f t="shared" si="1134"/>
        <v>ожидание A1</v>
      </c>
      <c r="HX797" s="191" t="str">
        <f t="shared" si="1135"/>
        <v>ожидание A1</v>
      </c>
      <c r="HY797" s="183"/>
      <c r="HZ797" s="182" t="str">
        <f t="shared" si="1136"/>
        <v>выгружено</v>
      </c>
      <c r="IA797" s="182" t="str">
        <f t="shared" si="1137"/>
        <v>A1</v>
      </c>
      <c r="IB797" s="182" t="str">
        <f t="shared" si="1138"/>
        <v>ожидание замечаний к ревизии</v>
      </c>
      <c r="IC797" s="182" t="str">
        <f t="shared" si="1139"/>
        <v>A1</v>
      </c>
      <c r="ID797" s="182" t="str">
        <f t="shared" si="1140"/>
        <v>A1</v>
      </c>
      <c r="IE797" s="185" t="str">
        <f t="shared" si="1141"/>
        <v>1</v>
      </c>
      <c r="IF797" s="135" t="s">
        <v>705</v>
      </c>
      <c r="IG797" s="181">
        <v>1</v>
      </c>
      <c r="IH797" s="85"/>
      <c r="II797" s="85"/>
      <c r="IJ797" s="85"/>
      <c r="IK797" s="85"/>
      <c r="IL797" s="85"/>
      <c r="IM797" s="85"/>
      <c r="IN797" s="85"/>
      <c r="IO797" s="85"/>
      <c r="IP797" s="85"/>
      <c r="IQ797" s="85"/>
      <c r="IR797" s="85"/>
      <c r="IS797" s="85"/>
      <c r="IT797" s="85"/>
      <c r="IU797" s="85"/>
      <c r="IV797" s="85"/>
      <c r="IW797" s="85"/>
      <c r="IX797" s="85"/>
      <c r="IY797" s="85"/>
      <c r="IZ797" s="85"/>
      <c r="JA797" s="85"/>
      <c r="JB797" s="85"/>
      <c r="JC797" s="85"/>
      <c r="JD797" s="85"/>
      <c r="JE797" s="85"/>
      <c r="JF797" s="85"/>
      <c r="JG797" s="85"/>
      <c r="JH797" s="85"/>
      <c r="JI797" s="85"/>
      <c r="JJ797" s="85"/>
      <c r="JK797" s="85"/>
      <c r="JL797" s="85"/>
      <c r="JM797" s="85"/>
      <c r="JN797" s="85"/>
      <c r="JO797" s="85"/>
      <c r="JP797" s="85"/>
      <c r="JQ797" s="85"/>
      <c r="JR797" s="85"/>
      <c r="JS797" s="85"/>
      <c r="JT797" s="85"/>
      <c r="JU797" s="85"/>
      <c r="JV797" s="85"/>
      <c r="JW797" s="85"/>
      <c r="JX797" s="85"/>
      <c r="JY797" s="85"/>
      <c r="JZ797" s="85"/>
      <c r="KA797" s="85"/>
      <c r="KB797" s="85"/>
      <c r="KC797" s="85"/>
    </row>
    <row r="798" spans="1:289" s="57" customFormat="1" ht="27.6" customHeight="1">
      <c r="A798" s="6"/>
      <c r="B798" s="19" t="s">
        <v>156</v>
      </c>
      <c r="C798" s="19" t="s">
        <v>157</v>
      </c>
      <c r="D798" s="5"/>
      <c r="E798" s="5"/>
      <c r="F798" s="5"/>
      <c r="G798" s="5"/>
      <c r="H798" s="5" t="s">
        <v>727</v>
      </c>
      <c r="I798" s="5" t="s">
        <v>736</v>
      </c>
      <c r="J798" s="5"/>
      <c r="K798" s="5"/>
      <c r="L798" s="5"/>
      <c r="M798" s="5"/>
      <c r="N798" s="5"/>
      <c r="O798" s="5"/>
      <c r="P798" s="5"/>
      <c r="Q798" s="5"/>
      <c r="R798" s="5" t="s">
        <v>204</v>
      </c>
      <c r="S798" s="5" t="s">
        <v>364</v>
      </c>
      <c r="T798" s="5" t="s">
        <v>363</v>
      </c>
      <c r="U798" s="5" t="s">
        <v>158</v>
      </c>
      <c r="V798" s="5"/>
      <c r="W798" s="19"/>
      <c r="X798" s="19"/>
      <c r="Y798" s="19"/>
      <c r="Z798" s="19"/>
      <c r="AA798" s="19"/>
      <c r="AB798" s="19"/>
      <c r="AC798" s="19"/>
      <c r="AD798" s="5"/>
      <c r="AE798" s="19">
        <v>4</v>
      </c>
      <c r="AF798" s="19">
        <v>0</v>
      </c>
      <c r="AG798" s="19" t="s">
        <v>165</v>
      </c>
      <c r="AH798" s="19" t="s">
        <v>156</v>
      </c>
      <c r="AI798" s="19" t="s">
        <v>188</v>
      </c>
      <c r="AJ798" s="5"/>
      <c r="AK798" s="5"/>
      <c r="AL798" s="5" t="s">
        <v>122</v>
      </c>
      <c r="AM798" s="5"/>
      <c r="AN798" s="5" t="s">
        <v>200</v>
      </c>
      <c r="AO798" s="167" t="str">
        <f t="shared" si="1181"/>
        <v>0055-CPC-GA1-4.4.0.00.CPC-PS.VR-0001</v>
      </c>
      <c r="AP798" s="5" t="str">
        <f t="shared" si="1182"/>
        <v>0055-CPC-GA1-4.4.0.00.CPC-PS-VR-0001_A1_ER</v>
      </c>
      <c r="AQ798" s="13" t="s">
        <v>201</v>
      </c>
      <c r="AR798" s="13" t="s">
        <v>202</v>
      </c>
      <c r="AS798" s="13"/>
      <c r="AT798" s="13"/>
      <c r="AU798" s="13"/>
      <c r="AV798" s="13"/>
      <c r="AW798" s="13" t="s">
        <v>201</v>
      </c>
      <c r="AX798" s="13" t="s">
        <v>202</v>
      </c>
      <c r="AY798" s="5"/>
      <c r="AZ798" s="5" t="s">
        <v>490</v>
      </c>
      <c r="BA798" s="5" t="s">
        <v>489</v>
      </c>
      <c r="BB798" s="5" t="str">
        <f>IF(FW798&gt;0,"02",IF(FN798&gt;0,"01",IF(FE798&gt;0,"00",IF(EM798&gt;0,"G1",IF(ED798&gt;0,"F1",IF(DU798&gt;0,"E1",IF(DL798&gt;0,"D1",IF(DC798&gt;0,"C1",IF(CT798&gt;0,"B1",IF(BM798&gt;0,"A1","-"))))))))))</f>
        <v>A1</v>
      </c>
      <c r="BC798" s="167" t="str">
        <f t="shared" si="1145"/>
        <v>IFR</v>
      </c>
      <c r="BD798" s="5" t="str">
        <f t="shared" si="1183"/>
        <v>A1</v>
      </c>
      <c r="BE798" s="5"/>
      <c r="BF798" s="5"/>
      <c r="BG798" s="12"/>
      <c r="BH798" s="5"/>
      <c r="BI798" s="5"/>
      <c r="BJ798" s="54">
        <f t="shared" si="1184"/>
        <v>44251</v>
      </c>
      <c r="BK798" s="54">
        <f t="shared" ca="1" si="1185"/>
        <v>44280</v>
      </c>
      <c r="BL798" s="193">
        <v>44280</v>
      </c>
      <c r="BM798" s="167" t="s">
        <v>800</v>
      </c>
      <c r="BN798" s="167"/>
      <c r="BO798" s="167"/>
      <c r="BP798" s="167"/>
      <c r="BQ798" s="167"/>
      <c r="BR798" s="157"/>
      <c r="BS798" s="157"/>
      <c r="BT798" s="157"/>
      <c r="BU798" s="157"/>
      <c r="BV798" s="157"/>
      <c r="BW798" s="147"/>
      <c r="BX798" s="147"/>
      <c r="BY798" s="147"/>
      <c r="BZ798" s="147"/>
      <c r="CA798" s="147"/>
      <c r="CB798" s="125"/>
      <c r="CC798" s="125"/>
      <c r="CD798" s="125"/>
      <c r="CE798" s="125"/>
      <c r="CF798" s="125"/>
      <c r="CG798" s="125"/>
      <c r="CH798" s="125"/>
      <c r="CI798" s="125"/>
      <c r="CJ798" s="125"/>
      <c r="CK798" s="125"/>
      <c r="CL798" s="24">
        <f>WORKDAY(BJ798,20)</f>
        <v>44279</v>
      </c>
      <c r="CM798" s="24">
        <f ca="1">IF(BM798&gt;0,WORKDAY(BK798,10),"-")</f>
        <v>44294</v>
      </c>
      <c r="CN798" s="54"/>
      <c r="CO798" s="117"/>
      <c r="CP798" s="175">
        <v>1</v>
      </c>
      <c r="CQ798" s="24">
        <f t="shared" si="1186"/>
        <v>44293</v>
      </c>
      <c r="CR798" s="24" t="str">
        <f t="shared" si="1187"/>
        <v>-</v>
      </c>
      <c r="CS798" s="54"/>
      <c r="CT798" s="5"/>
      <c r="CU798" s="24" t="str">
        <f t="shared" si="1188"/>
        <v>-</v>
      </c>
      <c r="CV798" s="24" t="str">
        <f t="shared" si="1189"/>
        <v>-</v>
      </c>
      <c r="CW798" s="54"/>
      <c r="CX798" s="5"/>
      <c r="CY798" s="34"/>
      <c r="CZ798" s="24" t="str">
        <f t="shared" si="1190"/>
        <v>-</v>
      </c>
      <c r="DA798" s="24" t="str">
        <f t="shared" si="1191"/>
        <v>-</v>
      </c>
      <c r="DB798" s="24"/>
      <c r="DC798" s="5"/>
      <c r="DD798" s="24" t="str">
        <f t="shared" si="1192"/>
        <v>-</v>
      </c>
      <c r="DE798" s="24" t="str">
        <f t="shared" si="1193"/>
        <v>-</v>
      </c>
      <c r="DF798" s="5"/>
      <c r="DG798" s="5"/>
      <c r="DH798" s="54"/>
      <c r="DI798" s="24" t="str">
        <f t="shared" si="1194"/>
        <v>-</v>
      </c>
      <c r="DJ798" s="24" t="str">
        <f t="shared" si="1195"/>
        <v>-</v>
      </c>
      <c r="DK798" s="5"/>
      <c r="DL798" s="5"/>
      <c r="DM798" s="24" t="str">
        <f t="shared" si="1196"/>
        <v>-</v>
      </c>
      <c r="DN798" s="24" t="str">
        <f t="shared" si="1197"/>
        <v>-</v>
      </c>
      <c r="DO798" s="5"/>
      <c r="DP798" s="5"/>
      <c r="DQ798" s="54"/>
      <c r="DR798" s="24" t="str">
        <f t="shared" si="1198"/>
        <v>-</v>
      </c>
      <c r="DS798" s="24" t="str">
        <f t="shared" si="1199"/>
        <v>-</v>
      </c>
      <c r="DT798" s="5"/>
      <c r="DU798" s="5"/>
      <c r="DV798" s="24" t="str">
        <f t="shared" si="1200"/>
        <v>-</v>
      </c>
      <c r="DW798" s="24" t="str">
        <f t="shared" si="1201"/>
        <v>-</v>
      </c>
      <c r="DX798" s="5"/>
      <c r="DY798" s="5"/>
      <c r="DZ798" s="54"/>
      <c r="EA798" s="24" t="str">
        <f t="shared" si="1202"/>
        <v>-</v>
      </c>
      <c r="EB798" s="24" t="str">
        <f t="shared" si="1203"/>
        <v>-</v>
      </c>
      <c r="EC798" s="5"/>
      <c r="ED798" s="5"/>
      <c r="EE798" s="24" t="str">
        <f t="shared" si="1204"/>
        <v>-</v>
      </c>
      <c r="EF798" s="24" t="str">
        <f t="shared" si="1205"/>
        <v>-</v>
      </c>
      <c r="EG798" s="5"/>
      <c r="EH798" s="5"/>
      <c r="EI798" s="54"/>
      <c r="EJ798" s="24" t="str">
        <f t="shared" si="1206"/>
        <v>-</v>
      </c>
      <c r="EK798" s="24" t="str">
        <f t="shared" si="1207"/>
        <v>-</v>
      </c>
      <c r="EL798" s="5"/>
      <c r="EM798" s="5"/>
      <c r="EN798" s="24" t="str">
        <f t="shared" si="1208"/>
        <v>-</v>
      </c>
      <c r="EO798" s="24" t="str">
        <f t="shared" si="1209"/>
        <v>-</v>
      </c>
      <c r="EP798" s="5"/>
      <c r="EQ798" s="5"/>
      <c r="ER798" s="54"/>
      <c r="ES798" s="54"/>
      <c r="ET798" s="54"/>
      <c r="EU798" s="54"/>
      <c r="EV798" s="54"/>
      <c r="EW798" s="24"/>
      <c r="EX798" s="24"/>
      <c r="EY798" s="167"/>
      <c r="EZ798" s="167"/>
      <c r="FA798" s="193"/>
      <c r="FB798" s="24">
        <v>44294</v>
      </c>
      <c r="FC798" s="24">
        <f t="shared" ca="1" si="1142"/>
        <v>44294</v>
      </c>
      <c r="FD798" s="5"/>
      <c r="FE798" s="5"/>
      <c r="FF798" s="24" t="str">
        <f t="shared" si="1210"/>
        <v>-</v>
      </c>
      <c r="FG798" s="24" t="str">
        <f t="shared" si="1211"/>
        <v>-</v>
      </c>
      <c r="FH798" s="5"/>
      <c r="FI798" s="5"/>
      <c r="FJ798" s="34"/>
      <c r="FK798" s="24"/>
      <c r="FL798" s="24">
        <f t="shared" si="1212"/>
        <v>0</v>
      </c>
      <c r="FM798" s="5"/>
      <c r="FN798" s="5"/>
      <c r="FO798" s="24" t="str">
        <f t="shared" si="1213"/>
        <v>-</v>
      </c>
      <c r="FP798" s="24" t="str">
        <f t="shared" si="1214"/>
        <v>-</v>
      </c>
      <c r="FQ798" s="5"/>
      <c r="FR798" s="5"/>
      <c r="FS798" s="54"/>
      <c r="FT798" s="24"/>
      <c r="FU798" s="24">
        <f t="shared" si="1215"/>
        <v>0</v>
      </c>
      <c r="FV798" s="5"/>
      <c r="FW798" s="5"/>
      <c r="FX798" s="24" t="str">
        <f t="shared" si="1216"/>
        <v>-</v>
      </c>
      <c r="FY798" s="24" t="str">
        <f t="shared" si="1217"/>
        <v>-</v>
      </c>
      <c r="FZ798" s="5"/>
      <c r="GA798" s="5"/>
      <c r="GB798" s="54"/>
      <c r="GC798" s="54"/>
      <c r="GD798" s="54"/>
      <c r="GE798" s="54"/>
      <c r="GF798" s="54"/>
      <c r="GG798" s="54"/>
      <c r="GH798" s="54"/>
      <c r="GI798" s="54"/>
      <c r="GJ798" s="54"/>
      <c r="GK798" s="54"/>
      <c r="GL798" s="54"/>
      <c r="GM798" s="54"/>
      <c r="GN798" s="54"/>
      <c r="GO798" s="54"/>
      <c r="GP798" s="54"/>
      <c r="GQ798" s="54"/>
      <c r="GR798" s="54"/>
      <c r="GS798" s="54"/>
      <c r="GT798" s="54"/>
      <c r="GU798" s="54"/>
      <c r="GV798" s="54"/>
      <c r="GW798" s="54"/>
      <c r="GX798" s="54"/>
      <c r="GY798" s="54"/>
      <c r="GZ798" s="193"/>
      <c r="HA798" s="54"/>
      <c r="HB798" s="54"/>
      <c r="HC798" s="54"/>
      <c r="HD798" s="34">
        <f t="shared" ca="1" si="1120"/>
        <v>1</v>
      </c>
      <c r="HE798" s="25">
        <f t="shared" ca="1" si="1121"/>
        <v>6.8389057750759875E-4</v>
      </c>
      <c r="HF798" s="25">
        <f t="shared" ca="1" si="1122"/>
        <v>1.5197568389057751E-3</v>
      </c>
      <c r="HG798" s="25"/>
      <c r="HH798" s="25"/>
      <c r="HI798" s="25">
        <f t="shared" ca="1" si="1123"/>
        <v>3.0821917808219177E-3</v>
      </c>
      <c r="HJ798" s="25">
        <f t="shared" ca="1" si="1124"/>
        <v>6.8493150684931503E-3</v>
      </c>
      <c r="HK798" s="5"/>
      <c r="HL798" s="24">
        <f t="shared" ca="1" si="1125"/>
        <v>44280</v>
      </c>
      <c r="HM798" s="107" t="s">
        <v>663</v>
      </c>
      <c r="HN798" s="85"/>
      <c r="HO798" s="204" t="str">
        <f t="shared" si="1126"/>
        <v>ожидание A1</v>
      </c>
      <c r="HP798" s="204" t="str">
        <f t="shared" si="1127"/>
        <v>не выгружено 00</v>
      </c>
      <c r="HQ798" s="182" t="str">
        <f t="shared" si="1128"/>
        <v>выгружено A1</v>
      </c>
      <c r="HR798" s="182" t="str">
        <f t="shared" si="1129"/>
        <v>ожидание A1</v>
      </c>
      <c r="HS798" s="182" t="b">
        <f t="shared" si="1130"/>
        <v>0</v>
      </c>
      <c r="HT798" s="182" t="str">
        <f t="shared" si="1131"/>
        <v>ожидание замечаний</v>
      </c>
      <c r="HU798" s="182" t="str">
        <f t="shared" si="1132"/>
        <v>0055-P2-GA1-CPC-TRM-00678</v>
      </c>
      <c r="HV798" s="191">
        <f t="shared" si="1133"/>
        <v>44280</v>
      </c>
      <c r="HW798" s="184" t="str">
        <f t="shared" si="1134"/>
        <v>ожидание A1</v>
      </c>
      <c r="HX798" s="191" t="str">
        <f t="shared" si="1135"/>
        <v>ожидание A1</v>
      </c>
      <c r="HY798" s="183"/>
      <c r="HZ798" s="182" t="str">
        <f t="shared" si="1136"/>
        <v>выгружено</v>
      </c>
      <c r="IA798" s="182" t="str">
        <f t="shared" si="1137"/>
        <v>A1</v>
      </c>
      <c r="IB798" s="182" t="str">
        <f t="shared" si="1138"/>
        <v>ожидание замечаний к ревизии</v>
      </c>
      <c r="IC798" s="182" t="str">
        <f t="shared" si="1139"/>
        <v>A1</v>
      </c>
      <c r="ID798" s="182" t="str">
        <f t="shared" si="1140"/>
        <v>A1</v>
      </c>
      <c r="IE798" s="185" t="str">
        <f t="shared" si="1141"/>
        <v>1</v>
      </c>
      <c r="IF798" s="135" t="s">
        <v>705</v>
      </c>
      <c r="IG798" s="181">
        <v>1</v>
      </c>
      <c r="IH798" s="85"/>
      <c r="II798" s="85"/>
      <c r="IJ798" s="85"/>
      <c r="IK798" s="85"/>
      <c r="IL798" s="85"/>
      <c r="IM798" s="85"/>
      <c r="IN798" s="85"/>
      <c r="IO798" s="85"/>
      <c r="IP798" s="85"/>
      <c r="IQ798" s="85"/>
      <c r="IR798" s="85"/>
      <c r="IS798" s="85"/>
      <c r="IT798" s="85"/>
      <c r="IU798" s="85"/>
      <c r="IV798" s="85"/>
      <c r="IW798" s="85"/>
      <c r="IX798" s="85"/>
      <c r="IY798" s="85"/>
      <c r="IZ798" s="85"/>
      <c r="JA798" s="85"/>
      <c r="JB798" s="85"/>
      <c r="JC798" s="85"/>
      <c r="JD798" s="85"/>
      <c r="JE798" s="85"/>
      <c r="JF798" s="85"/>
      <c r="JG798" s="85"/>
      <c r="JH798" s="85"/>
      <c r="JI798" s="85"/>
      <c r="JJ798" s="85"/>
      <c r="JK798" s="85"/>
      <c r="JL798" s="85"/>
      <c r="JM798" s="85"/>
      <c r="JN798" s="85"/>
      <c r="JO798" s="85"/>
      <c r="JP798" s="85"/>
      <c r="JQ798" s="85"/>
      <c r="JR798" s="85"/>
      <c r="JS798" s="85"/>
      <c r="JT798" s="85"/>
      <c r="JU798" s="85"/>
      <c r="JV798" s="85"/>
      <c r="JW798" s="85"/>
      <c r="JX798" s="85"/>
      <c r="JY798" s="85"/>
      <c r="JZ798" s="85"/>
      <c r="KA798" s="85"/>
      <c r="KB798" s="85"/>
      <c r="KC798" s="85"/>
    </row>
    <row r="799" spans="1:289" s="57" customFormat="1" ht="27.6" hidden="1" customHeight="1">
      <c r="A799" s="6"/>
      <c r="B799" s="19" t="s">
        <v>156</v>
      </c>
      <c r="C799" s="19" t="s">
        <v>157</v>
      </c>
      <c r="D799" s="5"/>
      <c r="E799" s="5"/>
      <c r="F799" s="5"/>
      <c r="G799" s="5"/>
      <c r="H799" s="5" t="s">
        <v>727</v>
      </c>
      <c r="I799" s="5" t="s">
        <v>736</v>
      </c>
      <c r="J799" s="5"/>
      <c r="K799" s="5"/>
      <c r="L799" s="5"/>
      <c r="M799" s="5"/>
      <c r="N799" s="5"/>
      <c r="O799" s="5"/>
      <c r="P799" s="5"/>
      <c r="Q799" s="5"/>
      <c r="R799" s="5" t="s">
        <v>205</v>
      </c>
      <c r="S799" s="5" t="s">
        <v>357</v>
      </c>
      <c r="T799" s="5" t="s">
        <v>726</v>
      </c>
      <c r="U799" s="5" t="s">
        <v>158</v>
      </c>
      <c r="V799" s="5"/>
      <c r="W799" s="19"/>
      <c r="X799" s="19"/>
      <c r="Y799" s="19"/>
      <c r="Z799" s="19"/>
      <c r="AA799" s="19"/>
      <c r="AB799" s="19"/>
      <c r="AC799" s="19"/>
      <c r="AD799" s="5"/>
      <c r="AE799" s="19">
        <v>4</v>
      </c>
      <c r="AF799" s="19">
        <v>0</v>
      </c>
      <c r="AG799" s="19" t="s">
        <v>165</v>
      </c>
      <c r="AH799" s="19" t="s">
        <v>156</v>
      </c>
      <c r="AI799" s="19" t="s">
        <v>188</v>
      </c>
      <c r="AJ799" s="5"/>
      <c r="AK799" s="5"/>
      <c r="AL799" s="5" t="s">
        <v>123</v>
      </c>
      <c r="AM799" s="5"/>
      <c r="AN799" s="5" t="s">
        <v>200</v>
      </c>
      <c r="AO799" s="5" t="str">
        <f t="shared" si="1181"/>
        <v>0055-CPC-GA1-4.4.0.00.CPC-ASK1.VR-0001</v>
      </c>
      <c r="AP799" s="5" t="str">
        <f t="shared" si="1182"/>
        <v>0055-CPC-GA1-4.4.0.00.CPC-ASK1-VR-0001_A1_ER</v>
      </c>
      <c r="AQ799" s="13" t="s">
        <v>201</v>
      </c>
      <c r="AR799" s="13" t="s">
        <v>202</v>
      </c>
      <c r="AS799" s="13"/>
      <c r="AT799" s="13"/>
      <c r="AU799" s="13"/>
      <c r="AV799" s="13"/>
      <c r="AW799" s="13" t="s">
        <v>201</v>
      </c>
      <c r="AX799" s="13" t="s">
        <v>202</v>
      </c>
      <c r="AY799" s="5"/>
      <c r="AZ799" s="5" t="s">
        <v>490</v>
      </c>
      <c r="BA799" s="5" t="s">
        <v>489</v>
      </c>
      <c r="BB799" s="5" t="str">
        <f>IF(FW799&gt;0,"02",IF(FN799&gt;0,"01",IF(FE799&gt;0,"00",IF(EM799&gt;0,"G1",IF(ED799&gt;0,"F1",IF(DU799&gt;0,"E1",IF(DL799&gt;0,"D1",IF(DC799&gt;0,"C1",IF(CT799&gt;0,"B1",IF(BM799&gt;0,"A1","-"))))))))))</f>
        <v>A1</v>
      </c>
      <c r="BC799" s="167" t="str">
        <f t="shared" si="1145"/>
        <v>IFR</v>
      </c>
      <c r="BD799" s="5" t="str">
        <f t="shared" si="1183"/>
        <v>A1</v>
      </c>
      <c r="BE799" s="5"/>
      <c r="BF799" s="5"/>
      <c r="BG799" s="12"/>
      <c r="BH799" s="5"/>
      <c r="BI799" s="5"/>
      <c r="BJ799" s="54">
        <f t="shared" si="1184"/>
        <v>44254</v>
      </c>
      <c r="BK799" s="54">
        <f t="shared" ca="1" si="1185"/>
        <v>44277</v>
      </c>
      <c r="BL799" s="193">
        <v>44277</v>
      </c>
      <c r="BM799" s="167" t="s">
        <v>798</v>
      </c>
      <c r="BN799" s="167"/>
      <c r="BO799" s="167"/>
      <c r="BP799" s="167"/>
      <c r="BQ799" s="167"/>
      <c r="BR799" s="157"/>
      <c r="BS799" s="157"/>
      <c r="BT799" s="157"/>
      <c r="BU799" s="157"/>
      <c r="BV799" s="157"/>
      <c r="BW799" s="147"/>
      <c r="BX799" s="147"/>
      <c r="BY799" s="147"/>
      <c r="BZ799" s="147"/>
      <c r="CA799" s="147"/>
      <c r="CB799" s="125"/>
      <c r="CC799" s="125"/>
      <c r="CD799" s="125"/>
      <c r="CE799" s="125"/>
      <c r="CF799" s="125"/>
      <c r="CG799" s="125"/>
      <c r="CH799" s="125"/>
      <c r="CI799" s="125"/>
      <c r="CJ799" s="125"/>
      <c r="CK799" s="125"/>
      <c r="CL799" s="24">
        <f>WORKDAY(BJ799,20)</f>
        <v>44281</v>
      </c>
      <c r="CM799" s="24">
        <f ca="1">IF(BM799&gt;0,WORKDAY(BK799,10),"-")</f>
        <v>44291</v>
      </c>
      <c r="CN799" s="54"/>
      <c r="CO799" s="117"/>
      <c r="CP799" s="34">
        <v>1</v>
      </c>
      <c r="CQ799" s="24">
        <f t="shared" si="1186"/>
        <v>44295</v>
      </c>
      <c r="CR799" s="24" t="str">
        <f t="shared" si="1187"/>
        <v>-</v>
      </c>
      <c r="CS799" s="54"/>
      <c r="CT799" s="5"/>
      <c r="CU799" s="24" t="str">
        <f t="shared" si="1188"/>
        <v>-</v>
      </c>
      <c r="CV799" s="24" t="str">
        <f t="shared" si="1189"/>
        <v>-</v>
      </c>
      <c r="CW799" s="54"/>
      <c r="CX799" s="5"/>
      <c r="CY799" s="34"/>
      <c r="CZ799" s="24" t="str">
        <f t="shared" si="1190"/>
        <v>-</v>
      </c>
      <c r="DA799" s="24" t="str">
        <f t="shared" si="1191"/>
        <v>-</v>
      </c>
      <c r="DB799" s="24"/>
      <c r="DC799" s="5"/>
      <c r="DD799" s="24" t="str">
        <f t="shared" si="1192"/>
        <v>-</v>
      </c>
      <c r="DE799" s="24" t="str">
        <f t="shared" si="1193"/>
        <v>-</v>
      </c>
      <c r="DF799" s="5"/>
      <c r="DG799" s="5"/>
      <c r="DH799" s="54"/>
      <c r="DI799" s="24" t="str">
        <f t="shared" si="1194"/>
        <v>-</v>
      </c>
      <c r="DJ799" s="24" t="str">
        <f t="shared" si="1195"/>
        <v>-</v>
      </c>
      <c r="DK799" s="5"/>
      <c r="DL799" s="5"/>
      <c r="DM799" s="24" t="str">
        <f t="shared" si="1196"/>
        <v>-</v>
      </c>
      <c r="DN799" s="24" t="str">
        <f t="shared" si="1197"/>
        <v>-</v>
      </c>
      <c r="DO799" s="5"/>
      <c r="DP799" s="5"/>
      <c r="DQ799" s="54"/>
      <c r="DR799" s="24" t="str">
        <f t="shared" si="1198"/>
        <v>-</v>
      </c>
      <c r="DS799" s="24" t="str">
        <f t="shared" si="1199"/>
        <v>-</v>
      </c>
      <c r="DT799" s="5"/>
      <c r="DU799" s="5"/>
      <c r="DV799" s="24" t="str">
        <f t="shared" si="1200"/>
        <v>-</v>
      </c>
      <c r="DW799" s="24" t="str">
        <f t="shared" si="1201"/>
        <v>-</v>
      </c>
      <c r="DX799" s="5"/>
      <c r="DY799" s="5"/>
      <c r="DZ799" s="54"/>
      <c r="EA799" s="24" t="str">
        <f t="shared" si="1202"/>
        <v>-</v>
      </c>
      <c r="EB799" s="24" t="str">
        <f t="shared" si="1203"/>
        <v>-</v>
      </c>
      <c r="EC799" s="5"/>
      <c r="ED799" s="5"/>
      <c r="EE799" s="24" t="str">
        <f t="shared" si="1204"/>
        <v>-</v>
      </c>
      <c r="EF799" s="24" t="str">
        <f t="shared" si="1205"/>
        <v>-</v>
      </c>
      <c r="EG799" s="5"/>
      <c r="EH799" s="5"/>
      <c r="EI799" s="54"/>
      <c r="EJ799" s="24" t="str">
        <f t="shared" si="1206"/>
        <v>-</v>
      </c>
      <c r="EK799" s="24" t="str">
        <f t="shared" si="1207"/>
        <v>-</v>
      </c>
      <c r="EL799" s="5"/>
      <c r="EM799" s="5"/>
      <c r="EN799" s="24" t="str">
        <f t="shared" si="1208"/>
        <v>-</v>
      </c>
      <c r="EO799" s="24" t="str">
        <f t="shared" si="1209"/>
        <v>-</v>
      </c>
      <c r="EP799" s="5"/>
      <c r="EQ799" s="5"/>
      <c r="ER799" s="54"/>
      <c r="ES799" s="54"/>
      <c r="ET799" s="54"/>
      <c r="EU799" s="54"/>
      <c r="EV799" s="54"/>
      <c r="EW799" s="24"/>
      <c r="EX799" s="24"/>
      <c r="EY799" s="167"/>
      <c r="EZ799" s="167"/>
      <c r="FA799" s="193"/>
      <c r="FB799" s="24">
        <v>44297</v>
      </c>
      <c r="FC799" s="24">
        <f t="shared" ca="1" si="1142"/>
        <v>44297</v>
      </c>
      <c r="FD799" s="5"/>
      <c r="FE799" s="5"/>
      <c r="FF799" s="24" t="str">
        <f t="shared" si="1210"/>
        <v>-</v>
      </c>
      <c r="FG799" s="24" t="str">
        <f t="shared" si="1211"/>
        <v>-</v>
      </c>
      <c r="FH799" s="5"/>
      <c r="FI799" s="5"/>
      <c r="FJ799" s="34"/>
      <c r="FK799" s="24"/>
      <c r="FL799" s="24">
        <f t="shared" si="1212"/>
        <v>0</v>
      </c>
      <c r="FM799" s="5"/>
      <c r="FN799" s="5"/>
      <c r="FO799" s="24" t="str">
        <f t="shared" si="1213"/>
        <v>-</v>
      </c>
      <c r="FP799" s="24" t="str">
        <f t="shared" si="1214"/>
        <v>-</v>
      </c>
      <c r="FQ799" s="5"/>
      <c r="FR799" s="5"/>
      <c r="FS799" s="54"/>
      <c r="FT799" s="24"/>
      <c r="FU799" s="24">
        <f t="shared" si="1215"/>
        <v>0</v>
      </c>
      <c r="FV799" s="5"/>
      <c r="FW799" s="5"/>
      <c r="FX799" s="24" t="str">
        <f t="shared" si="1216"/>
        <v>-</v>
      </c>
      <c r="FY799" s="24" t="str">
        <f t="shared" si="1217"/>
        <v>-</v>
      </c>
      <c r="FZ799" s="5"/>
      <c r="GA799" s="5"/>
      <c r="GB799" s="54"/>
      <c r="GC799" s="54"/>
      <c r="GD799" s="54"/>
      <c r="GE799" s="54"/>
      <c r="GF799" s="54"/>
      <c r="GG799" s="54"/>
      <c r="GH799" s="54"/>
      <c r="GI799" s="54"/>
      <c r="GJ799" s="54"/>
      <c r="GK799" s="54"/>
      <c r="GL799" s="54"/>
      <c r="GM799" s="54"/>
      <c r="GN799" s="54"/>
      <c r="GO799" s="54"/>
      <c r="GP799" s="54"/>
      <c r="GQ799" s="54"/>
      <c r="GR799" s="54"/>
      <c r="GS799" s="54"/>
      <c r="GT799" s="54"/>
      <c r="GU799" s="54"/>
      <c r="GV799" s="54"/>
      <c r="GW799" s="54"/>
      <c r="GX799" s="54"/>
      <c r="GY799" s="54"/>
      <c r="GZ799" s="193"/>
      <c r="HA799" s="54"/>
      <c r="HB799" s="54"/>
      <c r="HC799" s="54"/>
      <c r="HD799" s="34">
        <f t="shared" ca="1" si="1120"/>
        <v>1</v>
      </c>
      <c r="HE799" s="25">
        <f t="shared" ca="1" si="1121"/>
        <v>6.8389057750759875E-4</v>
      </c>
      <c r="HF799" s="25">
        <f t="shared" ca="1" si="1122"/>
        <v>1.5197568389057751E-3</v>
      </c>
      <c r="HG799" s="25"/>
      <c r="HH799" s="25"/>
      <c r="HI799" s="25">
        <f t="shared" ca="1" si="1123"/>
        <v>3.0821917808219177E-3</v>
      </c>
      <c r="HJ799" s="25">
        <f t="shared" ca="1" si="1124"/>
        <v>6.8493150684931503E-3</v>
      </c>
      <c r="HK799" s="5"/>
      <c r="HL799" s="24">
        <f t="shared" ca="1" si="1125"/>
        <v>44277</v>
      </c>
      <c r="HM799" s="107" t="s">
        <v>663</v>
      </c>
      <c r="HN799" s="85"/>
      <c r="HO799" s="204" t="str">
        <f t="shared" si="1126"/>
        <v>ожидание A1</v>
      </c>
      <c r="HP799" s="204" t="str">
        <f t="shared" si="1127"/>
        <v>не выгружено 00</v>
      </c>
      <c r="HQ799" s="182" t="str">
        <f t="shared" si="1128"/>
        <v>выгружено A1</v>
      </c>
      <c r="HR799" s="182" t="str">
        <f t="shared" si="1129"/>
        <v>ожидание A1</v>
      </c>
      <c r="HS799" s="182" t="b">
        <f t="shared" si="1130"/>
        <v>0</v>
      </c>
      <c r="HT799" s="182" t="str">
        <f t="shared" si="1131"/>
        <v>ожидание замечаний</v>
      </c>
      <c r="HU799" s="182" t="str">
        <f t="shared" si="1132"/>
        <v>0055-P2-GA1-CPC-TRM-00676</v>
      </c>
      <c r="HV799" s="191">
        <f t="shared" si="1133"/>
        <v>44277</v>
      </c>
      <c r="HW799" s="184" t="str">
        <f t="shared" si="1134"/>
        <v>ожидание A1</v>
      </c>
      <c r="HX799" s="191" t="str">
        <f t="shared" si="1135"/>
        <v>ожидание A1</v>
      </c>
      <c r="HY799" s="183"/>
      <c r="HZ799" s="182" t="str">
        <f t="shared" si="1136"/>
        <v>выгружено</v>
      </c>
      <c r="IA799" s="182" t="str">
        <f t="shared" si="1137"/>
        <v>A1</v>
      </c>
      <c r="IB799" s="182" t="str">
        <f t="shared" si="1138"/>
        <v>ожидание замечаний к ревизии</v>
      </c>
      <c r="IC799" s="182" t="str">
        <f t="shared" si="1139"/>
        <v>A1</v>
      </c>
      <c r="ID799" s="182" t="str">
        <f t="shared" si="1140"/>
        <v>A1</v>
      </c>
      <c r="IE799" s="185" t="str">
        <f t="shared" si="1141"/>
        <v>1</v>
      </c>
      <c r="IF799" s="135" t="s">
        <v>705</v>
      </c>
      <c r="IG799" s="181">
        <v>1</v>
      </c>
      <c r="IH799" s="85"/>
      <c r="II799" s="85"/>
      <c r="IJ799" s="85"/>
      <c r="IK799" s="85"/>
      <c r="IL799" s="85"/>
      <c r="IM799" s="85"/>
      <c r="IN799" s="85"/>
      <c r="IO799" s="85"/>
      <c r="IP799" s="85"/>
      <c r="IQ799" s="85"/>
      <c r="IR799" s="85"/>
      <c r="IS799" s="85"/>
      <c r="IT799" s="85"/>
      <c r="IU799" s="85"/>
      <c r="IV799" s="85"/>
      <c r="IW799" s="85"/>
      <c r="IX799" s="85"/>
      <c r="IY799" s="85"/>
      <c r="IZ799" s="85"/>
      <c r="JA799" s="85"/>
      <c r="JB799" s="85"/>
      <c r="JC799" s="85"/>
      <c r="JD799" s="85"/>
      <c r="JE799" s="85"/>
      <c r="JF799" s="85"/>
      <c r="JG799" s="85"/>
      <c r="JH799" s="85"/>
      <c r="JI799" s="85"/>
      <c r="JJ799" s="85"/>
      <c r="JK799" s="85"/>
      <c r="JL799" s="85"/>
      <c r="JM799" s="85"/>
      <c r="JN799" s="85"/>
      <c r="JO799" s="85"/>
      <c r="JP799" s="85"/>
      <c r="JQ799" s="85"/>
      <c r="JR799" s="85"/>
      <c r="JS799" s="85"/>
      <c r="JT799" s="85"/>
      <c r="JU799" s="85"/>
      <c r="JV799" s="85"/>
      <c r="JW799" s="85"/>
      <c r="JX799" s="85"/>
      <c r="JY799" s="85"/>
      <c r="JZ799" s="85"/>
      <c r="KA799" s="85"/>
      <c r="KB799" s="85"/>
      <c r="KC799" s="85"/>
    </row>
    <row r="800" spans="1:289" s="57" customFormat="1" ht="27.6" hidden="1" customHeight="1">
      <c r="A800" s="6"/>
      <c r="B800" s="19" t="s">
        <v>156</v>
      </c>
      <c r="C800" s="19" t="s">
        <v>157</v>
      </c>
      <c r="D800" s="5"/>
      <c r="E800" s="5"/>
      <c r="F800" s="5"/>
      <c r="G800" s="5"/>
      <c r="H800" s="5" t="s">
        <v>727</v>
      </c>
      <c r="I800" s="5" t="s">
        <v>736</v>
      </c>
      <c r="J800" s="5"/>
      <c r="K800" s="5"/>
      <c r="L800" s="5"/>
      <c r="M800" s="5"/>
      <c r="N800" s="5"/>
      <c r="O800" s="5"/>
      <c r="P800" s="5"/>
      <c r="Q800" s="5"/>
      <c r="R800" s="5" t="s">
        <v>207</v>
      </c>
      <c r="S800" s="5" t="s">
        <v>365</v>
      </c>
      <c r="T800" s="5" t="s">
        <v>368</v>
      </c>
      <c r="U800" s="5" t="s">
        <v>158</v>
      </c>
      <c r="V800" s="5"/>
      <c r="W800" s="19"/>
      <c r="X800" s="19"/>
      <c r="Y800" s="19"/>
      <c r="Z800" s="19"/>
      <c r="AA800" s="19"/>
      <c r="AB800" s="19"/>
      <c r="AC800" s="19"/>
      <c r="AD800" s="5"/>
      <c r="AE800" s="19">
        <v>4</v>
      </c>
      <c r="AF800" s="19">
        <v>0</v>
      </c>
      <c r="AG800" s="19" t="s">
        <v>165</v>
      </c>
      <c r="AH800" s="19" t="s">
        <v>156</v>
      </c>
      <c r="AI800" s="19" t="s">
        <v>188</v>
      </c>
      <c r="AJ800" s="5"/>
      <c r="AK800" s="5"/>
      <c r="AL800" s="5" t="s">
        <v>124</v>
      </c>
      <c r="AM800" s="5"/>
      <c r="AN800" s="5" t="s">
        <v>200</v>
      </c>
      <c r="AO800" s="5" t="str">
        <f t="shared" si="1181"/>
        <v>0055-CPC-GA1-4.4.0.00.CPC-ASK2.VR-0001</v>
      </c>
      <c r="AP800" s="5" t="str">
        <f t="shared" si="1182"/>
        <v>0055-CPC-GA1-4.4.0.00.CPC-ASK2-VR-0001_A1_ER</v>
      </c>
      <c r="AQ800" s="13" t="s">
        <v>201</v>
      </c>
      <c r="AR800" s="13" t="s">
        <v>202</v>
      </c>
      <c r="AS800" s="13"/>
      <c r="AT800" s="13"/>
      <c r="AU800" s="13"/>
      <c r="AV800" s="13"/>
      <c r="AW800" s="13" t="s">
        <v>201</v>
      </c>
      <c r="AX800" s="13" t="s">
        <v>202</v>
      </c>
      <c r="AY800" s="5"/>
      <c r="AZ800" s="5" t="s">
        <v>490</v>
      </c>
      <c r="BA800" s="5" t="s">
        <v>489</v>
      </c>
      <c r="BB800" s="5" t="str">
        <f>IF(FW800&gt;0,"02",IF(FN800&gt;0,"01",IF(FE800&gt;0,"00",IF(EM800&gt;0,"G1",IF(ED800&gt;0,"F1",IF(DU800&gt;0,"E1",IF(DL800&gt;0,"D1",IF(DC800&gt;0,"C1",IF(CT800&gt;0,"B1",IF(BM800&gt;0,"A1","-"))))))))))</f>
        <v>A1</v>
      </c>
      <c r="BC800" s="167" t="str">
        <f t="shared" si="1145"/>
        <v>IFR</v>
      </c>
      <c r="BD800" s="5" t="str">
        <f t="shared" si="1183"/>
        <v>A1</v>
      </c>
      <c r="BE800" s="5"/>
      <c r="BF800" s="5"/>
      <c r="BG800" s="12"/>
      <c r="BH800" s="5"/>
      <c r="BI800" s="5"/>
      <c r="BJ800" s="54">
        <f t="shared" si="1184"/>
        <v>44254</v>
      </c>
      <c r="BK800" s="54">
        <f t="shared" ca="1" si="1185"/>
        <v>44277</v>
      </c>
      <c r="BL800" s="193">
        <v>44277</v>
      </c>
      <c r="BM800" s="167" t="s">
        <v>799</v>
      </c>
      <c r="BN800" s="167"/>
      <c r="BO800" s="167"/>
      <c r="BP800" s="167"/>
      <c r="BQ800" s="167"/>
      <c r="BR800" s="157"/>
      <c r="BS800" s="157"/>
      <c r="BT800" s="157"/>
      <c r="BU800" s="157"/>
      <c r="BV800" s="157"/>
      <c r="BW800" s="147"/>
      <c r="BX800" s="147"/>
      <c r="BY800" s="147"/>
      <c r="BZ800" s="147"/>
      <c r="CA800" s="147"/>
      <c r="CB800" s="125"/>
      <c r="CC800" s="125"/>
      <c r="CD800" s="125"/>
      <c r="CE800" s="125"/>
      <c r="CF800" s="125"/>
      <c r="CG800" s="125"/>
      <c r="CH800" s="125"/>
      <c r="CI800" s="125"/>
      <c r="CJ800" s="125"/>
      <c r="CK800" s="125"/>
      <c r="CL800" s="24">
        <f>WORKDAY(BJ800,20)</f>
        <v>44281</v>
      </c>
      <c r="CM800" s="24">
        <f ca="1">IF(BM800&gt;0,WORKDAY(BK800,10),"-")</f>
        <v>44291</v>
      </c>
      <c r="CN800" s="54"/>
      <c r="CO800" s="117"/>
      <c r="CP800" s="175">
        <v>1</v>
      </c>
      <c r="CQ800" s="24">
        <f t="shared" si="1186"/>
        <v>44295</v>
      </c>
      <c r="CR800" s="24" t="str">
        <f t="shared" si="1187"/>
        <v>-</v>
      </c>
      <c r="CS800" s="54"/>
      <c r="CT800" s="5"/>
      <c r="CU800" s="24" t="str">
        <f t="shared" si="1188"/>
        <v>-</v>
      </c>
      <c r="CV800" s="24" t="str">
        <f t="shared" si="1189"/>
        <v>-</v>
      </c>
      <c r="CW800" s="54"/>
      <c r="CX800" s="5"/>
      <c r="CY800" s="34"/>
      <c r="CZ800" s="24" t="str">
        <f t="shared" si="1190"/>
        <v>-</v>
      </c>
      <c r="DA800" s="24" t="str">
        <f t="shared" si="1191"/>
        <v>-</v>
      </c>
      <c r="DB800" s="24"/>
      <c r="DC800" s="5"/>
      <c r="DD800" s="24" t="str">
        <f t="shared" si="1192"/>
        <v>-</v>
      </c>
      <c r="DE800" s="24" t="str">
        <f t="shared" si="1193"/>
        <v>-</v>
      </c>
      <c r="DF800" s="5"/>
      <c r="DG800" s="5"/>
      <c r="DH800" s="54"/>
      <c r="DI800" s="24" t="str">
        <f t="shared" si="1194"/>
        <v>-</v>
      </c>
      <c r="DJ800" s="24" t="str">
        <f t="shared" si="1195"/>
        <v>-</v>
      </c>
      <c r="DK800" s="5"/>
      <c r="DL800" s="5"/>
      <c r="DM800" s="24" t="str">
        <f t="shared" si="1196"/>
        <v>-</v>
      </c>
      <c r="DN800" s="24" t="str">
        <f t="shared" si="1197"/>
        <v>-</v>
      </c>
      <c r="DO800" s="5"/>
      <c r="DP800" s="5"/>
      <c r="DQ800" s="54"/>
      <c r="DR800" s="24" t="str">
        <f t="shared" si="1198"/>
        <v>-</v>
      </c>
      <c r="DS800" s="24" t="str">
        <f t="shared" si="1199"/>
        <v>-</v>
      </c>
      <c r="DT800" s="5"/>
      <c r="DU800" s="5"/>
      <c r="DV800" s="24" t="str">
        <f t="shared" si="1200"/>
        <v>-</v>
      </c>
      <c r="DW800" s="24" t="str">
        <f t="shared" si="1201"/>
        <v>-</v>
      </c>
      <c r="DX800" s="5"/>
      <c r="DY800" s="5"/>
      <c r="DZ800" s="54"/>
      <c r="EA800" s="24" t="str">
        <f t="shared" si="1202"/>
        <v>-</v>
      </c>
      <c r="EB800" s="24" t="str">
        <f t="shared" si="1203"/>
        <v>-</v>
      </c>
      <c r="EC800" s="5"/>
      <c r="ED800" s="5"/>
      <c r="EE800" s="24" t="str">
        <f t="shared" si="1204"/>
        <v>-</v>
      </c>
      <c r="EF800" s="24" t="str">
        <f t="shared" si="1205"/>
        <v>-</v>
      </c>
      <c r="EG800" s="5"/>
      <c r="EH800" s="5"/>
      <c r="EI800" s="54"/>
      <c r="EJ800" s="24" t="str">
        <f t="shared" si="1206"/>
        <v>-</v>
      </c>
      <c r="EK800" s="24" t="str">
        <f t="shared" si="1207"/>
        <v>-</v>
      </c>
      <c r="EL800" s="5"/>
      <c r="EM800" s="5"/>
      <c r="EN800" s="24" t="str">
        <f t="shared" si="1208"/>
        <v>-</v>
      </c>
      <c r="EO800" s="24" t="str">
        <f t="shared" si="1209"/>
        <v>-</v>
      </c>
      <c r="EP800" s="5"/>
      <c r="EQ800" s="5"/>
      <c r="ER800" s="54"/>
      <c r="ES800" s="54"/>
      <c r="ET800" s="54"/>
      <c r="EU800" s="54"/>
      <c r="EV800" s="54"/>
      <c r="EW800" s="24"/>
      <c r="EX800" s="24"/>
      <c r="EY800" s="167"/>
      <c r="EZ800" s="167"/>
      <c r="FA800" s="193"/>
      <c r="FB800" s="24">
        <v>44297</v>
      </c>
      <c r="FC800" s="24">
        <f t="shared" ca="1" si="1142"/>
        <v>44297</v>
      </c>
      <c r="FD800" s="5"/>
      <c r="FE800" s="5"/>
      <c r="FF800" s="24" t="str">
        <f t="shared" si="1210"/>
        <v>-</v>
      </c>
      <c r="FG800" s="24" t="str">
        <f t="shared" si="1211"/>
        <v>-</v>
      </c>
      <c r="FH800" s="5"/>
      <c r="FI800" s="5"/>
      <c r="FJ800" s="34"/>
      <c r="FK800" s="24"/>
      <c r="FL800" s="24">
        <f t="shared" si="1212"/>
        <v>0</v>
      </c>
      <c r="FM800" s="5"/>
      <c r="FN800" s="5"/>
      <c r="FO800" s="24" t="str">
        <f t="shared" si="1213"/>
        <v>-</v>
      </c>
      <c r="FP800" s="24" t="str">
        <f t="shared" si="1214"/>
        <v>-</v>
      </c>
      <c r="FQ800" s="5"/>
      <c r="FR800" s="5"/>
      <c r="FS800" s="54"/>
      <c r="FT800" s="24"/>
      <c r="FU800" s="24">
        <f t="shared" si="1215"/>
        <v>0</v>
      </c>
      <c r="FV800" s="5"/>
      <c r="FW800" s="5"/>
      <c r="FX800" s="24" t="str">
        <f t="shared" si="1216"/>
        <v>-</v>
      </c>
      <c r="FY800" s="24" t="str">
        <f t="shared" si="1217"/>
        <v>-</v>
      </c>
      <c r="FZ800" s="5"/>
      <c r="GA800" s="5"/>
      <c r="GB800" s="54"/>
      <c r="GC800" s="54"/>
      <c r="GD800" s="54"/>
      <c r="GE800" s="54"/>
      <c r="GF800" s="54"/>
      <c r="GG800" s="54"/>
      <c r="GH800" s="54"/>
      <c r="GI800" s="54"/>
      <c r="GJ800" s="54"/>
      <c r="GK800" s="54"/>
      <c r="GL800" s="54"/>
      <c r="GM800" s="54"/>
      <c r="GN800" s="54"/>
      <c r="GO800" s="54"/>
      <c r="GP800" s="54"/>
      <c r="GQ800" s="54"/>
      <c r="GR800" s="54"/>
      <c r="GS800" s="54"/>
      <c r="GT800" s="54"/>
      <c r="GU800" s="54"/>
      <c r="GV800" s="54"/>
      <c r="GW800" s="54"/>
      <c r="GX800" s="54"/>
      <c r="GY800" s="54"/>
      <c r="GZ800" s="193"/>
      <c r="HA800" s="54"/>
      <c r="HB800" s="54"/>
      <c r="HC800" s="54"/>
      <c r="HD800" s="34">
        <f t="shared" ca="1" si="1120"/>
        <v>1</v>
      </c>
      <c r="HE800" s="25">
        <f t="shared" ca="1" si="1121"/>
        <v>6.8389057750759875E-4</v>
      </c>
      <c r="HF800" s="25">
        <f t="shared" ca="1" si="1122"/>
        <v>1.5197568389057751E-3</v>
      </c>
      <c r="HG800" s="25"/>
      <c r="HH800" s="25"/>
      <c r="HI800" s="25">
        <f t="shared" ca="1" si="1123"/>
        <v>3.0821917808219177E-3</v>
      </c>
      <c r="HJ800" s="25">
        <f t="shared" ca="1" si="1124"/>
        <v>6.8493150684931503E-3</v>
      </c>
      <c r="HK800" s="5"/>
      <c r="HL800" s="24">
        <f t="shared" ca="1" si="1125"/>
        <v>44277</v>
      </c>
      <c r="HM800" s="107" t="s">
        <v>663</v>
      </c>
      <c r="HN800" s="85"/>
      <c r="HO800" s="204" t="str">
        <f t="shared" si="1126"/>
        <v>ожидание A1</v>
      </c>
      <c r="HP800" s="204" t="str">
        <f t="shared" si="1127"/>
        <v>не выгружено 00</v>
      </c>
      <c r="HQ800" s="182" t="str">
        <f t="shared" si="1128"/>
        <v>выгружено A1</v>
      </c>
      <c r="HR800" s="182" t="str">
        <f t="shared" si="1129"/>
        <v>ожидание A1</v>
      </c>
      <c r="HS800" s="182" t="b">
        <f t="shared" si="1130"/>
        <v>0</v>
      </c>
      <c r="HT800" s="182" t="str">
        <f t="shared" si="1131"/>
        <v>ожидание замечаний</v>
      </c>
      <c r="HU800" s="182" t="str">
        <f t="shared" si="1132"/>
        <v>0055-P2-GA1-CPC-TRM-00677</v>
      </c>
      <c r="HV800" s="191">
        <f t="shared" si="1133"/>
        <v>44277</v>
      </c>
      <c r="HW800" s="184" t="str">
        <f t="shared" si="1134"/>
        <v>ожидание A1</v>
      </c>
      <c r="HX800" s="191" t="str">
        <f t="shared" si="1135"/>
        <v>ожидание A1</v>
      </c>
      <c r="HY800" s="183"/>
      <c r="HZ800" s="182" t="str">
        <f t="shared" si="1136"/>
        <v>выгружено</v>
      </c>
      <c r="IA800" s="182" t="str">
        <f t="shared" si="1137"/>
        <v>A1</v>
      </c>
      <c r="IB800" s="182" t="str">
        <f t="shared" si="1138"/>
        <v>ожидание замечаний к ревизии</v>
      </c>
      <c r="IC800" s="182" t="str">
        <f t="shared" si="1139"/>
        <v>A1</v>
      </c>
      <c r="ID800" s="182" t="str">
        <f t="shared" si="1140"/>
        <v>A1</v>
      </c>
      <c r="IE800" s="185" t="str">
        <f t="shared" si="1141"/>
        <v>1</v>
      </c>
      <c r="IF800" s="135" t="s">
        <v>705</v>
      </c>
      <c r="IG800" s="181">
        <v>1</v>
      </c>
      <c r="IH800" s="85"/>
      <c r="II800" s="85"/>
      <c r="IJ800" s="85"/>
      <c r="IK800" s="85"/>
      <c r="IL800" s="85"/>
      <c r="IM800" s="85"/>
      <c r="IN800" s="85"/>
      <c r="IO800" s="85"/>
      <c r="IP800" s="85"/>
      <c r="IQ800" s="85"/>
      <c r="IR800" s="85"/>
      <c r="IS800" s="85"/>
      <c r="IT800" s="85"/>
      <c r="IU800" s="85"/>
      <c r="IV800" s="85"/>
      <c r="IW800" s="85"/>
      <c r="IX800" s="85"/>
      <c r="IY800" s="85"/>
      <c r="IZ800" s="85"/>
      <c r="JA800" s="85"/>
      <c r="JB800" s="85"/>
      <c r="JC800" s="85"/>
      <c r="JD800" s="85"/>
      <c r="JE800" s="85"/>
      <c r="JF800" s="85"/>
      <c r="JG800" s="85"/>
      <c r="JH800" s="85"/>
      <c r="JI800" s="85"/>
      <c r="JJ800" s="85"/>
      <c r="JK800" s="85"/>
      <c r="JL800" s="85"/>
      <c r="JM800" s="85"/>
      <c r="JN800" s="85"/>
      <c r="JO800" s="85"/>
      <c r="JP800" s="85"/>
      <c r="JQ800" s="85"/>
      <c r="JR800" s="85"/>
      <c r="JS800" s="85"/>
      <c r="JT800" s="85"/>
      <c r="JU800" s="85"/>
      <c r="JV800" s="85"/>
      <c r="JW800" s="85"/>
      <c r="JX800" s="85"/>
      <c r="JY800" s="85"/>
      <c r="JZ800" s="85"/>
      <c r="KA800" s="85"/>
      <c r="KB800" s="85"/>
      <c r="KC800" s="85"/>
    </row>
    <row r="801" spans="1:289" s="87" customFormat="1" ht="15" hidden="1" customHeight="1">
      <c r="A801" s="17"/>
      <c r="B801" s="20"/>
      <c r="C801" s="20"/>
      <c r="D801" s="18"/>
      <c r="E801" s="18"/>
      <c r="F801" s="18"/>
      <c r="G801" s="18"/>
      <c r="H801" s="18"/>
      <c r="I801" s="18"/>
      <c r="J801" s="18"/>
      <c r="K801" s="18"/>
      <c r="L801" s="18"/>
      <c r="M801" s="18"/>
      <c r="N801" s="18"/>
      <c r="O801" s="18"/>
      <c r="P801" s="18"/>
      <c r="Q801" s="18"/>
      <c r="R801" s="18"/>
      <c r="S801" s="18"/>
      <c r="T801" s="18"/>
      <c r="U801" s="18"/>
      <c r="V801" s="18"/>
      <c r="W801" s="20"/>
      <c r="X801" s="20"/>
      <c r="Y801" s="20"/>
      <c r="Z801" s="20"/>
      <c r="AA801" s="20"/>
      <c r="AB801" s="20"/>
      <c r="AC801" s="20"/>
      <c r="AD801" s="18"/>
      <c r="AE801" s="20"/>
      <c r="AF801" s="20"/>
      <c r="AG801" s="20"/>
      <c r="AH801" s="20"/>
      <c r="AI801" s="20"/>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71"/>
      <c r="BO801" s="171"/>
      <c r="BP801" s="171"/>
      <c r="BQ801" s="171"/>
      <c r="BR801" s="161"/>
      <c r="BS801" s="161"/>
      <c r="BT801" s="161"/>
      <c r="BU801" s="161"/>
      <c r="BV801" s="161"/>
      <c r="BW801" s="151"/>
      <c r="BX801" s="151"/>
      <c r="BY801" s="151"/>
      <c r="BZ801" s="151"/>
      <c r="CA801" s="151"/>
      <c r="CB801" s="129"/>
      <c r="CC801" s="129"/>
      <c r="CD801" s="129"/>
      <c r="CE801" s="129"/>
      <c r="CF801" s="129"/>
      <c r="CG801" s="129"/>
      <c r="CH801" s="129"/>
      <c r="CI801" s="129"/>
      <c r="CJ801" s="129"/>
      <c r="CK801" s="129"/>
      <c r="CL801" s="18"/>
      <c r="CM801" s="18"/>
      <c r="CN801" s="18"/>
      <c r="CO801" s="118"/>
      <c r="CP801" s="48"/>
      <c r="CQ801" s="18"/>
      <c r="CR801" s="18"/>
      <c r="CS801" s="18"/>
      <c r="CT801" s="18"/>
      <c r="CU801" s="18"/>
      <c r="CV801" s="18"/>
      <c r="CW801" s="18"/>
      <c r="CX801" s="18"/>
      <c r="CY801" s="34"/>
      <c r="CZ801" s="18"/>
      <c r="DA801" s="18"/>
      <c r="DB801" s="18"/>
      <c r="DC801" s="18"/>
      <c r="DD801" s="18"/>
      <c r="DE801" s="18"/>
      <c r="DF801" s="18"/>
      <c r="DG801" s="18"/>
      <c r="DH801" s="110"/>
      <c r="DI801" s="18"/>
      <c r="DJ801" s="18"/>
      <c r="DK801" s="18"/>
      <c r="DL801" s="18"/>
      <c r="DM801" s="18"/>
      <c r="DN801" s="18"/>
      <c r="DO801" s="18"/>
      <c r="DP801" s="18"/>
      <c r="DQ801" s="110"/>
      <c r="DR801" s="18"/>
      <c r="DS801" s="18"/>
      <c r="DT801" s="18"/>
      <c r="DU801" s="18"/>
      <c r="DV801" s="18"/>
      <c r="DW801" s="18"/>
      <c r="DX801" s="18"/>
      <c r="DY801" s="18"/>
      <c r="DZ801" s="110"/>
      <c r="EA801" s="18"/>
      <c r="EB801" s="18"/>
      <c r="EC801" s="18"/>
      <c r="ED801" s="18"/>
      <c r="EE801" s="18"/>
      <c r="EF801" s="18"/>
      <c r="EG801" s="18"/>
      <c r="EH801" s="18"/>
      <c r="EI801" s="110"/>
      <c r="EJ801" s="18"/>
      <c r="EK801" s="18"/>
      <c r="EL801" s="18"/>
      <c r="EM801" s="18"/>
      <c r="EN801" s="18"/>
      <c r="EO801" s="18"/>
      <c r="EP801" s="18"/>
      <c r="EQ801" s="18"/>
      <c r="ER801" s="110"/>
      <c r="ES801" s="110"/>
      <c r="ET801" s="110"/>
      <c r="EU801" s="110"/>
      <c r="EV801" s="110"/>
      <c r="EW801" s="192"/>
      <c r="EX801" s="192"/>
      <c r="EY801" s="192"/>
      <c r="EZ801" s="192"/>
      <c r="FA801" s="199"/>
      <c r="FB801" s="18"/>
      <c r="FC801" s="18"/>
      <c r="FD801" s="18"/>
      <c r="FE801" s="18"/>
      <c r="FF801" s="18"/>
      <c r="FG801" s="18"/>
      <c r="FH801" s="18"/>
      <c r="FI801" s="18"/>
      <c r="FJ801" s="34"/>
      <c r="FK801" s="18"/>
      <c r="FL801" s="18"/>
      <c r="FM801" s="18"/>
      <c r="FN801" s="18"/>
      <c r="FO801" s="18"/>
      <c r="FP801" s="18"/>
      <c r="FQ801" s="18"/>
      <c r="FR801" s="18"/>
      <c r="FS801" s="110"/>
      <c r="FT801" s="18"/>
      <c r="FU801" s="18"/>
      <c r="FV801" s="18"/>
      <c r="FW801" s="18"/>
      <c r="FX801" s="18"/>
      <c r="FY801" s="18"/>
      <c r="FZ801" s="18"/>
      <c r="GA801" s="18"/>
      <c r="GB801" s="110"/>
      <c r="GC801" s="110"/>
      <c r="GD801" s="110"/>
      <c r="GE801" s="110"/>
      <c r="GF801" s="110"/>
      <c r="GG801" s="110"/>
      <c r="GH801" s="110"/>
      <c r="GI801" s="110"/>
      <c r="GJ801" s="110"/>
      <c r="GK801" s="110"/>
      <c r="GL801" s="110"/>
      <c r="GM801" s="110"/>
      <c r="GN801" s="110"/>
      <c r="GO801" s="110"/>
      <c r="GP801" s="110"/>
      <c r="GQ801" s="110"/>
      <c r="GR801" s="110"/>
      <c r="GS801" s="110"/>
      <c r="GT801" s="110"/>
      <c r="GU801" s="110"/>
      <c r="GV801" s="110"/>
      <c r="GW801" s="110"/>
      <c r="GX801" s="110"/>
      <c r="GY801" s="110"/>
      <c r="GZ801" s="199"/>
      <c r="HA801" s="110"/>
      <c r="HB801" s="110"/>
      <c r="HC801" s="110"/>
      <c r="HD801" s="34"/>
      <c r="HE801" s="25"/>
      <c r="HF801" s="25"/>
      <c r="HG801" s="25"/>
      <c r="HH801" s="18"/>
      <c r="HI801" s="25"/>
      <c r="HJ801" s="25"/>
      <c r="HK801" s="18"/>
      <c r="HL801" s="24"/>
      <c r="HM801" s="107"/>
      <c r="HN801" s="85"/>
      <c r="HO801" s="204" t="str">
        <f t="shared" si="1126"/>
        <v>---/---</v>
      </c>
      <c r="HP801" s="204" t="str">
        <f t="shared" si="1127"/>
        <v>---/---</v>
      </c>
      <c r="HQ801" s="182" t="str">
        <f t="shared" si="1128"/>
        <v>---/---</v>
      </c>
      <c r="HR801" s="182" t="str">
        <f t="shared" si="1129"/>
        <v>---/---</v>
      </c>
      <c r="HS801" s="182" t="b">
        <f t="shared" si="1130"/>
        <v>0</v>
      </c>
      <c r="HT801" s="182" t="str">
        <f t="shared" si="1131"/>
        <v>---/---</v>
      </c>
      <c r="HU801" s="182" t="str">
        <f t="shared" si="1132"/>
        <v>---/---</v>
      </c>
      <c r="HV801" s="191" t="str">
        <f t="shared" si="1133"/>
        <v>---/---</v>
      </c>
      <c r="HW801" s="184" t="str">
        <f t="shared" si="1134"/>
        <v>---/---</v>
      </c>
      <c r="HX801" s="191" t="str">
        <f t="shared" si="1135"/>
        <v>---/---</v>
      </c>
      <c r="HY801" s="183"/>
      <c r="HZ801" s="182" t="str">
        <f t="shared" si="1136"/>
        <v>---/---</v>
      </c>
      <c r="IA801" s="182" t="str">
        <f t="shared" si="1137"/>
        <v>---/---</v>
      </c>
      <c r="IB801" s="182" t="str">
        <f t="shared" si="1138"/>
        <v>---/---</v>
      </c>
      <c r="IC801" s="182" t="str">
        <f t="shared" si="1139"/>
        <v>---/---</v>
      </c>
      <c r="ID801" s="182" t="str">
        <f t="shared" si="1140"/>
        <v>---/---</v>
      </c>
      <c r="IE801" s="185" t="str">
        <f t="shared" si="1141"/>
        <v>---/---</v>
      </c>
      <c r="IF801" s="135" t="s">
        <v>717</v>
      </c>
      <c r="IG801" s="181">
        <v>1</v>
      </c>
      <c r="IH801" s="85"/>
      <c r="II801" s="85"/>
      <c r="IJ801" s="85"/>
      <c r="IK801" s="85"/>
      <c r="IL801" s="85"/>
      <c r="IM801" s="85"/>
      <c r="IN801" s="85"/>
      <c r="IO801" s="85"/>
      <c r="IP801" s="85"/>
      <c r="IQ801" s="85"/>
      <c r="IR801" s="85"/>
      <c r="IS801" s="85"/>
      <c r="IT801" s="85"/>
      <c r="IU801" s="85"/>
      <c r="IV801" s="85"/>
      <c r="IW801" s="85"/>
      <c r="IX801" s="85"/>
      <c r="IY801" s="85"/>
      <c r="IZ801" s="85"/>
      <c r="JA801" s="85"/>
      <c r="JB801" s="85"/>
      <c r="JC801" s="85"/>
      <c r="JD801" s="85"/>
      <c r="JE801" s="85"/>
      <c r="JF801" s="85"/>
      <c r="JG801" s="85"/>
      <c r="JH801" s="85"/>
      <c r="JI801" s="85"/>
      <c r="JJ801" s="85"/>
      <c r="JK801" s="85"/>
      <c r="JL801" s="85"/>
      <c r="JM801" s="85"/>
      <c r="JN801" s="85"/>
      <c r="JO801" s="85"/>
      <c r="JP801" s="85"/>
      <c r="JQ801" s="85"/>
      <c r="JR801" s="85"/>
      <c r="JS801" s="85"/>
      <c r="JT801" s="85"/>
      <c r="JU801" s="85"/>
      <c r="JV801" s="85"/>
      <c r="JW801" s="85"/>
      <c r="JX801" s="85"/>
      <c r="JY801" s="85"/>
      <c r="JZ801" s="85"/>
      <c r="KA801" s="85"/>
      <c r="KB801" s="85"/>
      <c r="KC801" s="85"/>
    </row>
    <row r="802" spans="1:289" s="57" customFormat="1" ht="27.6" hidden="1" customHeight="1">
      <c r="A802" s="6"/>
      <c r="B802" s="19" t="s">
        <v>156</v>
      </c>
      <c r="C802" s="19" t="s">
        <v>157</v>
      </c>
      <c r="D802" s="5"/>
      <c r="E802" s="5"/>
      <c r="F802" s="5"/>
      <c r="G802" s="5"/>
      <c r="H802" s="5" t="s">
        <v>727</v>
      </c>
      <c r="I802" s="5" t="s">
        <v>736</v>
      </c>
      <c r="J802" s="5"/>
      <c r="K802" s="5"/>
      <c r="L802" s="5"/>
      <c r="M802" s="5"/>
      <c r="N802" s="5"/>
      <c r="O802" s="5"/>
      <c r="P802" s="5"/>
      <c r="Q802" s="5"/>
      <c r="R802" s="5" t="s">
        <v>206</v>
      </c>
      <c r="S802" s="5" t="s">
        <v>360</v>
      </c>
      <c r="T802" s="5" t="s">
        <v>361</v>
      </c>
      <c r="U802" s="5" t="s">
        <v>158</v>
      </c>
      <c r="V802" s="5"/>
      <c r="W802" s="19"/>
      <c r="X802" s="19"/>
      <c r="Y802" s="19"/>
      <c r="Z802" s="19"/>
      <c r="AA802" s="19"/>
      <c r="AB802" s="19"/>
      <c r="AC802" s="19"/>
      <c r="AD802" s="5"/>
      <c r="AE802" s="19">
        <v>4</v>
      </c>
      <c r="AF802" s="19" t="s">
        <v>180</v>
      </c>
      <c r="AG802" s="19" t="s">
        <v>166</v>
      </c>
      <c r="AH802" s="19">
        <v>537</v>
      </c>
      <c r="AI802" s="19" t="s">
        <v>188</v>
      </c>
      <c r="AJ802" s="5"/>
      <c r="AK802" s="5"/>
      <c r="AL802" s="5" t="s">
        <v>120</v>
      </c>
      <c r="AM802" s="5"/>
      <c r="AN802" s="5" t="s">
        <v>172</v>
      </c>
      <c r="AO802" s="5" t="str">
        <f t="shared" si="1181"/>
        <v>0055-CPC-GA1-4.4.3.30.537-ATH1.S4-0001</v>
      </c>
      <c r="AP802" s="5" t="str">
        <f t="shared" si="1182"/>
        <v>0055-CPC-GA1-4.4.3.30.537-ATH1-S4-0001_A1_ER</v>
      </c>
      <c r="AQ802" s="13" t="s">
        <v>247</v>
      </c>
      <c r="AR802" s="13" t="s">
        <v>75</v>
      </c>
      <c r="AS802" s="13"/>
      <c r="AT802" s="13"/>
      <c r="AU802" s="13"/>
      <c r="AV802" s="13"/>
      <c r="AW802" s="13" t="s">
        <v>247</v>
      </c>
      <c r="AX802" s="13" t="s">
        <v>75</v>
      </c>
      <c r="AY802" s="5"/>
      <c r="AZ802" s="5" t="s">
        <v>490</v>
      </c>
      <c r="BA802" s="5" t="s">
        <v>489</v>
      </c>
      <c r="BB802" s="5" t="str">
        <f t="shared" ref="BB802:BB824" si="1218">IF(FW802&gt;0,"02",IF(FN802&gt;0,"01",IF(FE802&gt;0,"00",IF(EM802&gt;0,"G1",IF(ED802&gt;0,"F1",IF(DU802&gt;0,"E1",IF(DL802&gt;0,"D1",IF(DC802&gt;0,"C1",IF(CT802&gt;0,"B1",IF(BM802&gt;0,"A1","-"))))))))))</f>
        <v>A1</v>
      </c>
      <c r="BC802" s="167" t="str">
        <f t="shared" ref="BC802:BC824" si="1219">IF(OR(BB802="A1",BB802="B1",BB802="C1",BB802="D1",BB802="E1",BB802="F1",BB802="G1",BB802="H1"),"IFR",IF(OR(BB802="00",BB802="01",BB802="02",BB802="03",BB802="04",BB802="05"),"IFU","-"))</f>
        <v>IFR</v>
      </c>
      <c r="BD802" s="5" t="str">
        <f t="shared" si="1183"/>
        <v>A1</v>
      </c>
      <c r="BE802" s="5"/>
      <c r="BF802" s="5"/>
      <c r="BG802" s="12"/>
      <c r="BH802" s="5"/>
      <c r="BI802" s="5"/>
      <c r="BJ802" s="54">
        <f t="shared" si="1184"/>
        <v>44243</v>
      </c>
      <c r="BK802" s="54">
        <f t="shared" ca="1" si="1185"/>
        <v>44268</v>
      </c>
      <c r="BL802" s="193">
        <v>44268</v>
      </c>
      <c r="BM802" s="167" t="s">
        <v>796</v>
      </c>
      <c r="BN802" s="167"/>
      <c r="BO802" s="167"/>
      <c r="BP802" s="167"/>
      <c r="BQ802" s="167"/>
      <c r="BR802" s="157"/>
      <c r="BS802" s="157"/>
      <c r="BT802" s="157"/>
      <c r="BU802" s="157"/>
      <c r="BV802" s="157"/>
      <c r="BW802" s="147"/>
      <c r="BX802" s="147"/>
      <c r="BY802" s="147"/>
      <c r="BZ802" s="147"/>
      <c r="CA802" s="147"/>
      <c r="CB802" s="125"/>
      <c r="CC802" s="125"/>
      <c r="CD802" s="125"/>
      <c r="CE802" s="125"/>
      <c r="CF802" s="125"/>
      <c r="CG802" s="125"/>
      <c r="CH802" s="125"/>
      <c r="CI802" s="125"/>
      <c r="CJ802" s="125"/>
      <c r="CK802" s="125"/>
      <c r="CL802" s="24">
        <f t="shared" ref="CL802:CL824" si="1220">WORKDAY(BJ802,20)</f>
        <v>44271</v>
      </c>
      <c r="CM802" s="24">
        <f t="shared" ref="CM802:CM824" ca="1" si="1221">IF(BM802&gt;0,WORKDAY(BK802,10),"-")</f>
        <v>44281</v>
      </c>
      <c r="CN802" s="54"/>
      <c r="CO802" s="117"/>
      <c r="CP802" s="175">
        <v>1</v>
      </c>
      <c r="CQ802" s="24">
        <f t="shared" si="1186"/>
        <v>44285</v>
      </c>
      <c r="CR802" s="24" t="str">
        <f t="shared" si="1187"/>
        <v>-</v>
      </c>
      <c r="CS802" s="54"/>
      <c r="CT802" s="5"/>
      <c r="CU802" s="24" t="str">
        <f t="shared" si="1188"/>
        <v>-</v>
      </c>
      <c r="CV802" s="24" t="str">
        <f t="shared" si="1189"/>
        <v>-</v>
      </c>
      <c r="CW802" s="54"/>
      <c r="CX802" s="5"/>
      <c r="CY802" s="34"/>
      <c r="CZ802" s="24" t="str">
        <f t="shared" si="1190"/>
        <v>-</v>
      </c>
      <c r="DA802" s="24" t="str">
        <f t="shared" si="1191"/>
        <v>-</v>
      </c>
      <c r="DB802" s="24"/>
      <c r="DC802" s="5"/>
      <c r="DD802" s="24" t="str">
        <f t="shared" si="1192"/>
        <v>-</v>
      </c>
      <c r="DE802" s="24" t="str">
        <f t="shared" si="1193"/>
        <v>-</v>
      </c>
      <c r="DF802" s="5"/>
      <c r="DG802" s="5"/>
      <c r="DH802" s="54"/>
      <c r="DI802" s="24" t="str">
        <f t="shared" si="1194"/>
        <v>-</v>
      </c>
      <c r="DJ802" s="24" t="str">
        <f t="shared" si="1195"/>
        <v>-</v>
      </c>
      <c r="DK802" s="5"/>
      <c r="DL802" s="5"/>
      <c r="DM802" s="24" t="str">
        <f t="shared" si="1196"/>
        <v>-</v>
      </c>
      <c r="DN802" s="24" t="str">
        <f t="shared" si="1197"/>
        <v>-</v>
      </c>
      <c r="DO802" s="5"/>
      <c r="DP802" s="5"/>
      <c r="DQ802" s="54"/>
      <c r="DR802" s="24" t="str">
        <f t="shared" si="1198"/>
        <v>-</v>
      </c>
      <c r="DS802" s="24" t="str">
        <f t="shared" si="1199"/>
        <v>-</v>
      </c>
      <c r="DT802" s="5"/>
      <c r="DU802" s="5"/>
      <c r="DV802" s="24" t="str">
        <f t="shared" si="1200"/>
        <v>-</v>
      </c>
      <c r="DW802" s="24" t="str">
        <f t="shared" si="1201"/>
        <v>-</v>
      </c>
      <c r="DX802" s="5"/>
      <c r="DY802" s="5"/>
      <c r="DZ802" s="54"/>
      <c r="EA802" s="24" t="str">
        <f t="shared" si="1202"/>
        <v>-</v>
      </c>
      <c r="EB802" s="24" t="str">
        <f t="shared" si="1203"/>
        <v>-</v>
      </c>
      <c r="EC802" s="5"/>
      <c r="ED802" s="5"/>
      <c r="EE802" s="24" t="str">
        <f t="shared" si="1204"/>
        <v>-</v>
      </c>
      <c r="EF802" s="24" t="str">
        <f t="shared" si="1205"/>
        <v>-</v>
      </c>
      <c r="EG802" s="5"/>
      <c r="EH802" s="5"/>
      <c r="EI802" s="54"/>
      <c r="EJ802" s="24" t="str">
        <f t="shared" si="1206"/>
        <v>-</v>
      </c>
      <c r="EK802" s="24" t="str">
        <f t="shared" si="1207"/>
        <v>-</v>
      </c>
      <c r="EL802" s="5"/>
      <c r="EM802" s="5"/>
      <c r="EN802" s="24" t="str">
        <f t="shared" si="1208"/>
        <v>-</v>
      </c>
      <c r="EO802" s="24" t="str">
        <f t="shared" si="1209"/>
        <v>-</v>
      </c>
      <c r="EP802" s="5"/>
      <c r="EQ802" s="5"/>
      <c r="ER802" s="54"/>
      <c r="ES802" s="54"/>
      <c r="ET802" s="54"/>
      <c r="EU802" s="54"/>
      <c r="EV802" s="54"/>
      <c r="EW802" s="24"/>
      <c r="EX802" s="24"/>
      <c r="EY802" s="167"/>
      <c r="EZ802" s="167"/>
      <c r="FA802" s="193"/>
      <c r="FB802" s="24">
        <v>44286</v>
      </c>
      <c r="FC802" s="24">
        <f t="shared" ref="FC802:FC824" ca="1" si="1222">IF(BK802&gt;0,IF(DC802&gt;0,WORKDAY(DB802,20),IF(CT802&gt;0,WORKDAY(CS802,30),IF(CO802&gt;0,WORKDAY(CN802,40),FB802))),"-")</f>
        <v>44286</v>
      </c>
      <c r="FD802" s="5"/>
      <c r="FE802" s="5"/>
      <c r="FF802" s="24" t="str">
        <f t="shared" si="1210"/>
        <v>-</v>
      </c>
      <c r="FG802" s="24" t="str">
        <f t="shared" si="1211"/>
        <v>-</v>
      </c>
      <c r="FH802" s="5"/>
      <c r="FI802" s="5"/>
      <c r="FJ802" s="34"/>
      <c r="FK802" s="24"/>
      <c r="FL802" s="24">
        <f t="shared" si="1212"/>
        <v>0</v>
      </c>
      <c r="FM802" s="5"/>
      <c r="FN802" s="5"/>
      <c r="FO802" s="24" t="str">
        <f t="shared" si="1213"/>
        <v>-</v>
      </c>
      <c r="FP802" s="24" t="str">
        <f t="shared" si="1214"/>
        <v>-</v>
      </c>
      <c r="FQ802" s="5"/>
      <c r="FR802" s="5"/>
      <c r="FS802" s="54"/>
      <c r="FT802" s="24"/>
      <c r="FU802" s="24">
        <f t="shared" si="1215"/>
        <v>0</v>
      </c>
      <c r="FV802" s="5"/>
      <c r="FW802" s="5"/>
      <c r="FX802" s="24" t="str">
        <f t="shared" si="1216"/>
        <v>-</v>
      </c>
      <c r="FY802" s="24" t="str">
        <f t="shared" si="1217"/>
        <v>-</v>
      </c>
      <c r="FZ802" s="5"/>
      <c r="GA802" s="5"/>
      <c r="GB802" s="54"/>
      <c r="GC802" s="54"/>
      <c r="GD802" s="54"/>
      <c r="GE802" s="54"/>
      <c r="GF802" s="54"/>
      <c r="GG802" s="54"/>
      <c r="GH802" s="54"/>
      <c r="GI802" s="54"/>
      <c r="GJ802" s="54"/>
      <c r="GK802" s="54"/>
      <c r="GL802" s="54"/>
      <c r="GM802" s="54"/>
      <c r="GN802" s="54"/>
      <c r="GO802" s="54"/>
      <c r="GP802" s="54"/>
      <c r="GQ802" s="54"/>
      <c r="GR802" s="54"/>
      <c r="GS802" s="54"/>
      <c r="GT802" s="54"/>
      <c r="GU802" s="54"/>
      <c r="GV802" s="54"/>
      <c r="GW802" s="54"/>
      <c r="GX802" s="54"/>
      <c r="GY802" s="54"/>
      <c r="GZ802" s="193"/>
      <c r="HA802" s="54"/>
      <c r="HB802" s="54"/>
      <c r="HC802" s="54"/>
      <c r="HD802" s="34">
        <f t="shared" ref="HD802:HD823" ca="1" si="1223">IF(AZ802="аннулирован / VOID",0,IF(BK802&gt;0,1,0))</f>
        <v>1</v>
      </c>
      <c r="HE802" s="25">
        <f t="shared" ref="HE802:HE835" ca="1" si="1224">IF(FQ802&gt;43101,(HD802/$HD$877)*$FQ$13,IF(FM802&gt;43101,(HD802/$HD$877)*$FM$13,IF(FH802&gt;43101,(HD802/$HD$877)*$FH$13,IF(FD802&gt;43101,(HD802/$HD$877)*$FD$13,IF(EP802&gt;43101,(HD802/$HD$877)*$EP$13,IF(EL802&gt;43101,(HD802/$HD$877)*$EL$13,IF(FM802&gt;43101,(EG802/$HD$877)*$EG$13,IF(EC802&gt;43101,(HD802/$HD$877)*$EC$13,IF(DX802&gt;43101,(HD802/$HD$877)*$DX$13,IF(DT802&gt;43101,(HD802/$HD$877)*$DT$13,IF(DO802&gt;43101,(HD802/$HD$877)*$DO$13,IF(DK802&gt;43101,(HD802/$HD$877)*$DK$13,IF(DF802&gt;43101,(HD802/$HD$877)*$DF$13,IF(DB802&gt;43101,(HD802/$HD$877)*$DB$13,IF(CW802&gt;43101,(HD802/$HD$877)*$CW$13,IF(CS802&gt;43101,(HD802/$HD$877)*$CS$13,IF(CN802&gt;43101,(HD802/$HD$877)*$CN$13,IF(BL802&gt;43101,(HD802/$HD$877)*$BL$13,0))))))))))))))))))</f>
        <v>6.8389057750759875E-4</v>
      </c>
      <c r="HF802" s="25">
        <f t="shared" ref="HF802:HF835" ca="1" si="1225">IF(BK802&gt;43101,HD802/$HD$877,0)</f>
        <v>1.5197568389057751E-3</v>
      </c>
      <c r="HG802" s="25"/>
      <c r="HH802" s="25"/>
      <c r="HI802" s="25">
        <f t="shared" ref="HI802:HI835" ca="1" si="1226">IF(FQ802&gt;43101,(HD802/$HD$879)*$FQ$13,IF(FM802&gt;43101,(HD802/$HD$879)*$FM$13,IF(FH802&gt;43101,(HD802/$HD$879)*$FH$13,IF(FD802&gt;43101,(HD802/$HD$879)*$FD$13,IF(EP802&gt;43101,(HD802/$HD$879)*$EP$13,IF(EL802&gt;43101,(HD802/$HD$879)*$EL$13,IF(EG802&gt;43101,(HD802/$HD$879)*$EG$13,IF(EC802&gt;43101,(HD802/$HD$879)*$EC$13,IF(DX802&gt;43101,(HD802/$HD$879)*$DX$13,IF(DT802&gt;43101,(HD802/$HD$879)*$DT$13,IF(DO802&gt;43101,(HD802/$HD$879)*$DO$13,IF(DK802&gt;43101,(HD802/$HD$879)*$DK$13,IF(DF802&gt;43101,(HD802/$HD$879)*$DF$13,IF(DB802&gt;43101,(HD802/$HD$879)*$DB$13,IF(CW802&gt;43101,(HD802/$HD$879)*$CW$13,IF(CS802&gt;43101,(HD802/$HD$879)*$CS$13,IF(CN802&gt;43101,(HD802/$HD$879)*$CN$13,IF(BL802&gt;43101,(HD802/$HD$879)*$BL$13,0))))))))))))))))))</f>
        <v>3.0821917808219177E-3</v>
      </c>
      <c r="HJ802" s="25">
        <f t="shared" ref="HJ802:HJ835" ca="1" si="1227">IF(BK802&gt;43101,HD802/$HD$879,0)</f>
        <v>6.8493150684931503E-3</v>
      </c>
      <c r="HK802" s="5"/>
      <c r="HL802" s="24">
        <f t="shared" ref="HL802:HL835" ca="1" si="1228">IF(BK802&gt;0,IF(DC802&gt;0,DB802,IF(CT802&gt;0,CS802,IF(BM802&gt;0,BL802,"-"))),"-")</f>
        <v>44268</v>
      </c>
      <c r="HM802" s="107" t="s">
        <v>663</v>
      </c>
      <c r="HN802" s="85"/>
      <c r="HO802" s="204" t="str">
        <f t="shared" si="1126"/>
        <v>ожидание A1</v>
      </c>
      <c r="HP802" s="204" t="str">
        <f t="shared" si="1127"/>
        <v>не выгружено 00</v>
      </c>
      <c r="HQ802" s="182" t="str">
        <f t="shared" si="1128"/>
        <v>выгружено A1</v>
      </c>
      <c r="HR802" s="182" t="str">
        <f t="shared" si="1129"/>
        <v>ожидание A1</v>
      </c>
      <c r="HS802" s="182" t="b">
        <f t="shared" si="1130"/>
        <v>0</v>
      </c>
      <c r="HT802" s="182" t="str">
        <f t="shared" si="1131"/>
        <v>ожидание замечаний</v>
      </c>
      <c r="HU802" s="182" t="str">
        <f t="shared" si="1132"/>
        <v>0055-P2-GA1-CPC-TRM-00674</v>
      </c>
      <c r="HV802" s="191">
        <f t="shared" si="1133"/>
        <v>44268</v>
      </c>
      <c r="HW802" s="184" t="str">
        <f t="shared" si="1134"/>
        <v>ожидание A1</v>
      </c>
      <c r="HX802" s="191" t="str">
        <f t="shared" si="1135"/>
        <v>ожидание A1</v>
      </c>
      <c r="HY802" s="183"/>
      <c r="HZ802" s="182" t="str">
        <f t="shared" si="1136"/>
        <v>выгружено</v>
      </c>
      <c r="IA802" s="182" t="str">
        <f t="shared" si="1137"/>
        <v>A1</v>
      </c>
      <c r="IB802" s="182" t="str">
        <f t="shared" si="1138"/>
        <v>ожидание замечаний к ревизии</v>
      </c>
      <c r="IC802" s="182" t="str">
        <f t="shared" si="1139"/>
        <v>A1</v>
      </c>
      <c r="ID802" s="182" t="str">
        <f t="shared" si="1140"/>
        <v>A1</v>
      </c>
      <c r="IE802" s="185" t="str">
        <f t="shared" si="1141"/>
        <v>1</v>
      </c>
      <c r="IF802" s="135" t="s">
        <v>705</v>
      </c>
      <c r="IG802" s="181">
        <v>1</v>
      </c>
      <c r="IH802" s="85"/>
      <c r="II802" s="85"/>
      <c r="IJ802" s="85"/>
      <c r="IK802" s="85"/>
      <c r="IL802" s="85"/>
      <c r="IM802" s="85"/>
      <c r="IN802" s="85"/>
      <c r="IO802" s="85"/>
      <c r="IP802" s="85"/>
      <c r="IQ802" s="85"/>
      <c r="IR802" s="85"/>
      <c r="IS802" s="85"/>
      <c r="IT802" s="85"/>
      <c r="IU802" s="85"/>
      <c r="IV802" s="85"/>
      <c r="IW802" s="85"/>
      <c r="IX802" s="85"/>
      <c r="IY802" s="85"/>
      <c r="IZ802" s="85"/>
      <c r="JA802" s="85"/>
      <c r="JB802" s="85"/>
      <c r="JC802" s="85"/>
      <c r="JD802" s="85"/>
      <c r="JE802" s="85"/>
      <c r="JF802" s="85"/>
      <c r="JG802" s="85"/>
      <c r="JH802" s="85"/>
      <c r="JI802" s="85"/>
      <c r="JJ802" s="85"/>
      <c r="JK802" s="85"/>
      <c r="JL802" s="85"/>
      <c r="JM802" s="85"/>
      <c r="JN802" s="85"/>
      <c r="JO802" s="85"/>
      <c r="JP802" s="85"/>
      <c r="JQ802" s="85"/>
      <c r="JR802" s="85"/>
      <c r="JS802" s="85"/>
      <c r="JT802" s="85"/>
      <c r="JU802" s="85"/>
      <c r="JV802" s="85"/>
      <c r="JW802" s="85"/>
      <c r="JX802" s="85"/>
      <c r="JY802" s="85"/>
      <c r="JZ802" s="85"/>
      <c r="KA802" s="85"/>
      <c r="KB802" s="85"/>
      <c r="KC802" s="85"/>
    </row>
    <row r="803" spans="1:289" s="57" customFormat="1" ht="27.6" hidden="1" customHeight="1">
      <c r="A803" s="6"/>
      <c r="B803" s="19" t="s">
        <v>156</v>
      </c>
      <c r="C803" s="19" t="s">
        <v>157</v>
      </c>
      <c r="D803" s="5"/>
      <c r="E803" s="5"/>
      <c r="F803" s="5"/>
      <c r="G803" s="5"/>
      <c r="H803" s="5" t="s">
        <v>727</v>
      </c>
      <c r="I803" s="5" t="s">
        <v>736</v>
      </c>
      <c r="J803" s="5"/>
      <c r="K803" s="5"/>
      <c r="L803" s="5"/>
      <c r="M803" s="5"/>
      <c r="N803" s="5"/>
      <c r="O803" s="5"/>
      <c r="P803" s="5"/>
      <c r="Q803" s="5"/>
      <c r="R803" s="5" t="s">
        <v>209</v>
      </c>
      <c r="S803" s="5" t="s">
        <v>362</v>
      </c>
      <c r="T803" s="5" t="s">
        <v>370</v>
      </c>
      <c r="U803" s="5" t="s">
        <v>158</v>
      </c>
      <c r="V803" s="5"/>
      <c r="W803" s="19"/>
      <c r="X803" s="19"/>
      <c r="Y803" s="19"/>
      <c r="Z803" s="19"/>
      <c r="AA803" s="19"/>
      <c r="AB803" s="19"/>
      <c r="AC803" s="19"/>
      <c r="AD803" s="5"/>
      <c r="AE803" s="19">
        <v>4</v>
      </c>
      <c r="AF803" s="19" t="s">
        <v>180</v>
      </c>
      <c r="AG803" s="19" t="s">
        <v>166</v>
      </c>
      <c r="AH803" s="19">
        <v>537</v>
      </c>
      <c r="AI803" s="19" t="s">
        <v>188</v>
      </c>
      <c r="AJ803" s="5"/>
      <c r="AK803" s="5"/>
      <c r="AL803" s="5" t="s">
        <v>121</v>
      </c>
      <c r="AM803" s="5"/>
      <c r="AN803" s="5" t="s">
        <v>172</v>
      </c>
      <c r="AO803" s="5" t="str">
        <f t="shared" si="1181"/>
        <v>0055-CPC-GA1-4.4.3.30.537-ATH2.S4-0001</v>
      </c>
      <c r="AP803" s="5" t="str">
        <f t="shared" si="1182"/>
        <v>0055-CPC-GA1-4.4.3.30.537-ATH2-S4-0001_A1_ER</v>
      </c>
      <c r="AQ803" s="13" t="s">
        <v>248</v>
      </c>
      <c r="AR803" s="13" t="s">
        <v>76</v>
      </c>
      <c r="AS803" s="13"/>
      <c r="AT803" s="13"/>
      <c r="AU803" s="13"/>
      <c r="AV803" s="13"/>
      <c r="AW803" s="13" t="s">
        <v>248</v>
      </c>
      <c r="AX803" s="13" t="s">
        <v>76</v>
      </c>
      <c r="AY803" s="5"/>
      <c r="AZ803" s="5" t="s">
        <v>490</v>
      </c>
      <c r="BA803" s="5" t="s">
        <v>489</v>
      </c>
      <c r="BB803" s="5" t="str">
        <f t="shared" si="1218"/>
        <v>A1</v>
      </c>
      <c r="BC803" s="167" t="str">
        <f t="shared" si="1219"/>
        <v>IFR</v>
      </c>
      <c r="BD803" s="5" t="str">
        <f t="shared" si="1183"/>
        <v>A1</v>
      </c>
      <c r="BE803" s="5"/>
      <c r="BF803" s="5"/>
      <c r="BG803" s="12"/>
      <c r="BH803" s="5"/>
      <c r="BI803" s="5"/>
      <c r="BJ803" s="54">
        <f t="shared" si="1184"/>
        <v>44243</v>
      </c>
      <c r="BK803" s="54">
        <f t="shared" ca="1" si="1185"/>
        <v>44268</v>
      </c>
      <c r="BL803" s="193">
        <v>44268</v>
      </c>
      <c r="BM803" s="167" t="s">
        <v>797</v>
      </c>
      <c r="BN803" s="167"/>
      <c r="BO803" s="167"/>
      <c r="BP803" s="167"/>
      <c r="BQ803" s="167"/>
      <c r="BR803" s="157"/>
      <c r="BS803" s="157"/>
      <c r="BT803" s="157"/>
      <c r="BU803" s="157"/>
      <c r="BV803" s="157"/>
      <c r="BW803" s="147"/>
      <c r="BX803" s="147"/>
      <c r="BY803" s="147"/>
      <c r="BZ803" s="147"/>
      <c r="CA803" s="147"/>
      <c r="CB803" s="125"/>
      <c r="CC803" s="125"/>
      <c r="CD803" s="125"/>
      <c r="CE803" s="125"/>
      <c r="CF803" s="125"/>
      <c r="CG803" s="125"/>
      <c r="CH803" s="125"/>
      <c r="CI803" s="125"/>
      <c r="CJ803" s="125"/>
      <c r="CK803" s="125"/>
      <c r="CL803" s="24">
        <f t="shared" si="1220"/>
        <v>44271</v>
      </c>
      <c r="CM803" s="24">
        <f t="shared" ca="1" si="1221"/>
        <v>44281</v>
      </c>
      <c r="CN803" s="54"/>
      <c r="CO803" s="117"/>
      <c r="CP803" s="175">
        <v>1</v>
      </c>
      <c r="CQ803" s="24">
        <f t="shared" si="1186"/>
        <v>44285</v>
      </c>
      <c r="CR803" s="24" t="str">
        <f t="shared" si="1187"/>
        <v>-</v>
      </c>
      <c r="CS803" s="54"/>
      <c r="CT803" s="5"/>
      <c r="CU803" s="24" t="str">
        <f t="shared" si="1188"/>
        <v>-</v>
      </c>
      <c r="CV803" s="24" t="str">
        <f t="shared" si="1189"/>
        <v>-</v>
      </c>
      <c r="CW803" s="54"/>
      <c r="CX803" s="5"/>
      <c r="CY803" s="34"/>
      <c r="CZ803" s="24" t="str">
        <f t="shared" si="1190"/>
        <v>-</v>
      </c>
      <c r="DA803" s="24" t="str">
        <f t="shared" si="1191"/>
        <v>-</v>
      </c>
      <c r="DB803" s="24"/>
      <c r="DC803" s="5"/>
      <c r="DD803" s="24" t="str">
        <f t="shared" si="1192"/>
        <v>-</v>
      </c>
      <c r="DE803" s="24" t="str">
        <f t="shared" si="1193"/>
        <v>-</v>
      </c>
      <c r="DF803" s="5"/>
      <c r="DG803" s="5"/>
      <c r="DH803" s="54"/>
      <c r="DI803" s="24" t="str">
        <f t="shared" si="1194"/>
        <v>-</v>
      </c>
      <c r="DJ803" s="24" t="str">
        <f t="shared" si="1195"/>
        <v>-</v>
      </c>
      <c r="DK803" s="5"/>
      <c r="DL803" s="5"/>
      <c r="DM803" s="24" t="str">
        <f t="shared" si="1196"/>
        <v>-</v>
      </c>
      <c r="DN803" s="24" t="str">
        <f t="shared" si="1197"/>
        <v>-</v>
      </c>
      <c r="DO803" s="5"/>
      <c r="DP803" s="5"/>
      <c r="DQ803" s="54"/>
      <c r="DR803" s="24" t="str">
        <f t="shared" si="1198"/>
        <v>-</v>
      </c>
      <c r="DS803" s="24" t="str">
        <f t="shared" si="1199"/>
        <v>-</v>
      </c>
      <c r="DT803" s="5"/>
      <c r="DU803" s="5"/>
      <c r="DV803" s="24" t="str">
        <f t="shared" si="1200"/>
        <v>-</v>
      </c>
      <c r="DW803" s="24" t="str">
        <f t="shared" si="1201"/>
        <v>-</v>
      </c>
      <c r="DX803" s="5"/>
      <c r="DY803" s="5"/>
      <c r="DZ803" s="54"/>
      <c r="EA803" s="24" t="str">
        <f t="shared" si="1202"/>
        <v>-</v>
      </c>
      <c r="EB803" s="24" t="str">
        <f t="shared" si="1203"/>
        <v>-</v>
      </c>
      <c r="EC803" s="5"/>
      <c r="ED803" s="5"/>
      <c r="EE803" s="24" t="str">
        <f t="shared" si="1204"/>
        <v>-</v>
      </c>
      <c r="EF803" s="24" t="str">
        <f t="shared" si="1205"/>
        <v>-</v>
      </c>
      <c r="EG803" s="5"/>
      <c r="EH803" s="5"/>
      <c r="EI803" s="54"/>
      <c r="EJ803" s="24" t="str">
        <f t="shared" si="1206"/>
        <v>-</v>
      </c>
      <c r="EK803" s="24" t="str">
        <f t="shared" si="1207"/>
        <v>-</v>
      </c>
      <c r="EL803" s="5"/>
      <c r="EM803" s="5"/>
      <c r="EN803" s="24" t="str">
        <f t="shared" si="1208"/>
        <v>-</v>
      </c>
      <c r="EO803" s="24" t="str">
        <f t="shared" si="1209"/>
        <v>-</v>
      </c>
      <c r="EP803" s="5"/>
      <c r="EQ803" s="5"/>
      <c r="ER803" s="54"/>
      <c r="ES803" s="54"/>
      <c r="ET803" s="54"/>
      <c r="EU803" s="54"/>
      <c r="EV803" s="54"/>
      <c r="EW803" s="24"/>
      <c r="EX803" s="24"/>
      <c r="EY803" s="167"/>
      <c r="EZ803" s="167"/>
      <c r="FA803" s="193"/>
      <c r="FB803" s="24">
        <v>44286</v>
      </c>
      <c r="FC803" s="24">
        <f t="shared" ca="1" si="1222"/>
        <v>44286</v>
      </c>
      <c r="FD803" s="5"/>
      <c r="FE803" s="5"/>
      <c r="FF803" s="24" t="str">
        <f t="shared" si="1210"/>
        <v>-</v>
      </c>
      <c r="FG803" s="24" t="str">
        <f t="shared" si="1211"/>
        <v>-</v>
      </c>
      <c r="FH803" s="5"/>
      <c r="FI803" s="5"/>
      <c r="FJ803" s="34"/>
      <c r="FK803" s="24"/>
      <c r="FL803" s="24">
        <f t="shared" si="1212"/>
        <v>0</v>
      </c>
      <c r="FM803" s="5"/>
      <c r="FN803" s="5"/>
      <c r="FO803" s="24" t="str">
        <f t="shared" si="1213"/>
        <v>-</v>
      </c>
      <c r="FP803" s="24" t="str">
        <f t="shared" si="1214"/>
        <v>-</v>
      </c>
      <c r="FQ803" s="5"/>
      <c r="FR803" s="5"/>
      <c r="FS803" s="54"/>
      <c r="FT803" s="24"/>
      <c r="FU803" s="24">
        <f t="shared" si="1215"/>
        <v>0</v>
      </c>
      <c r="FV803" s="5"/>
      <c r="FW803" s="5"/>
      <c r="FX803" s="24" t="str">
        <f t="shared" si="1216"/>
        <v>-</v>
      </c>
      <c r="FY803" s="24" t="str">
        <f t="shared" si="1217"/>
        <v>-</v>
      </c>
      <c r="FZ803" s="5"/>
      <c r="GA803" s="5"/>
      <c r="GB803" s="54"/>
      <c r="GC803" s="54"/>
      <c r="GD803" s="54"/>
      <c r="GE803" s="54"/>
      <c r="GF803" s="54"/>
      <c r="GG803" s="54"/>
      <c r="GH803" s="54"/>
      <c r="GI803" s="54"/>
      <c r="GJ803" s="54"/>
      <c r="GK803" s="54"/>
      <c r="GL803" s="54"/>
      <c r="GM803" s="54"/>
      <c r="GN803" s="54"/>
      <c r="GO803" s="54"/>
      <c r="GP803" s="54"/>
      <c r="GQ803" s="54"/>
      <c r="GR803" s="54"/>
      <c r="GS803" s="54"/>
      <c r="GT803" s="54"/>
      <c r="GU803" s="54"/>
      <c r="GV803" s="54"/>
      <c r="GW803" s="54"/>
      <c r="GX803" s="54"/>
      <c r="GY803" s="54"/>
      <c r="GZ803" s="193"/>
      <c r="HA803" s="54"/>
      <c r="HB803" s="54"/>
      <c r="HC803" s="54"/>
      <c r="HD803" s="34">
        <f t="shared" ca="1" si="1223"/>
        <v>1</v>
      </c>
      <c r="HE803" s="25">
        <f t="shared" ca="1" si="1224"/>
        <v>6.8389057750759875E-4</v>
      </c>
      <c r="HF803" s="25">
        <f t="shared" ca="1" si="1225"/>
        <v>1.5197568389057751E-3</v>
      </c>
      <c r="HG803" s="25"/>
      <c r="HH803" s="25"/>
      <c r="HI803" s="25">
        <f t="shared" ca="1" si="1226"/>
        <v>3.0821917808219177E-3</v>
      </c>
      <c r="HJ803" s="25">
        <f t="shared" ca="1" si="1227"/>
        <v>6.8493150684931503E-3</v>
      </c>
      <c r="HK803" s="5"/>
      <c r="HL803" s="24">
        <f t="shared" ca="1" si="1228"/>
        <v>44268</v>
      </c>
      <c r="HM803" s="107" t="s">
        <v>663</v>
      </c>
      <c r="HN803" s="85"/>
      <c r="HO803" s="204" t="str">
        <f t="shared" si="1126"/>
        <v>ожидание A1</v>
      </c>
      <c r="HP803" s="204" t="str">
        <f t="shared" si="1127"/>
        <v>не выгружено 00</v>
      </c>
      <c r="HQ803" s="182" t="str">
        <f t="shared" si="1128"/>
        <v>выгружено A1</v>
      </c>
      <c r="HR803" s="182" t="str">
        <f t="shared" si="1129"/>
        <v>ожидание A1</v>
      </c>
      <c r="HS803" s="182" t="b">
        <f t="shared" si="1130"/>
        <v>0</v>
      </c>
      <c r="HT803" s="182" t="str">
        <f t="shared" si="1131"/>
        <v>ожидание замечаний</v>
      </c>
      <c r="HU803" s="182" t="str">
        <f t="shared" si="1132"/>
        <v>0055-P2-GA1-CPC-TRM-00675</v>
      </c>
      <c r="HV803" s="191">
        <f t="shared" si="1133"/>
        <v>44268</v>
      </c>
      <c r="HW803" s="184" t="str">
        <f t="shared" si="1134"/>
        <v>ожидание A1</v>
      </c>
      <c r="HX803" s="191" t="str">
        <f t="shared" si="1135"/>
        <v>ожидание A1</v>
      </c>
      <c r="HY803" s="183"/>
      <c r="HZ803" s="182" t="str">
        <f t="shared" si="1136"/>
        <v>выгружено</v>
      </c>
      <c r="IA803" s="182" t="str">
        <f t="shared" si="1137"/>
        <v>A1</v>
      </c>
      <c r="IB803" s="182" t="str">
        <f t="shared" si="1138"/>
        <v>ожидание замечаний к ревизии</v>
      </c>
      <c r="IC803" s="182" t="str">
        <f t="shared" si="1139"/>
        <v>A1</v>
      </c>
      <c r="ID803" s="182" t="str">
        <f t="shared" si="1140"/>
        <v>A1</v>
      </c>
      <c r="IE803" s="185" t="str">
        <f t="shared" si="1141"/>
        <v>1</v>
      </c>
      <c r="IF803" s="135" t="s">
        <v>705</v>
      </c>
      <c r="IG803" s="181">
        <v>1</v>
      </c>
      <c r="IH803" s="85"/>
      <c r="II803" s="85"/>
      <c r="IJ803" s="85"/>
      <c r="IK803" s="85"/>
      <c r="IL803" s="85"/>
      <c r="IM803" s="85"/>
      <c r="IN803" s="85"/>
      <c r="IO803" s="85"/>
      <c r="IP803" s="85"/>
      <c r="IQ803" s="85"/>
      <c r="IR803" s="85"/>
      <c r="IS803" s="85"/>
      <c r="IT803" s="85"/>
      <c r="IU803" s="85"/>
      <c r="IV803" s="85"/>
      <c r="IW803" s="85"/>
      <c r="IX803" s="85"/>
      <c r="IY803" s="85"/>
      <c r="IZ803" s="85"/>
      <c r="JA803" s="85"/>
      <c r="JB803" s="85"/>
      <c r="JC803" s="85"/>
      <c r="JD803" s="85"/>
      <c r="JE803" s="85"/>
      <c r="JF803" s="85"/>
      <c r="JG803" s="85"/>
      <c r="JH803" s="85"/>
      <c r="JI803" s="85"/>
      <c r="JJ803" s="85"/>
      <c r="JK803" s="85"/>
      <c r="JL803" s="85"/>
      <c r="JM803" s="85"/>
      <c r="JN803" s="85"/>
      <c r="JO803" s="85"/>
      <c r="JP803" s="85"/>
      <c r="JQ803" s="85"/>
      <c r="JR803" s="85"/>
      <c r="JS803" s="85"/>
      <c r="JT803" s="85"/>
      <c r="JU803" s="85"/>
      <c r="JV803" s="85"/>
      <c r="JW803" s="85"/>
      <c r="JX803" s="85"/>
      <c r="JY803" s="85"/>
      <c r="JZ803" s="85"/>
      <c r="KA803" s="85"/>
      <c r="KB803" s="85"/>
      <c r="KC803" s="85"/>
    </row>
    <row r="804" spans="1:289" s="57" customFormat="1" ht="27.6" customHeight="1">
      <c r="A804" s="6"/>
      <c r="B804" s="19" t="s">
        <v>156</v>
      </c>
      <c r="C804" s="19" t="s">
        <v>157</v>
      </c>
      <c r="D804" s="5"/>
      <c r="E804" s="5"/>
      <c r="F804" s="5"/>
      <c r="G804" s="5"/>
      <c r="H804" s="5" t="s">
        <v>727</v>
      </c>
      <c r="I804" s="5" t="s">
        <v>736</v>
      </c>
      <c r="J804" s="5"/>
      <c r="K804" s="5"/>
      <c r="L804" s="5"/>
      <c r="M804" s="5"/>
      <c r="N804" s="5"/>
      <c r="O804" s="5"/>
      <c r="P804" s="5"/>
      <c r="Q804" s="5"/>
      <c r="R804" s="5" t="s">
        <v>204</v>
      </c>
      <c r="S804" s="5" t="s">
        <v>364</v>
      </c>
      <c r="T804" s="5" t="s">
        <v>363</v>
      </c>
      <c r="U804" s="5" t="s">
        <v>158</v>
      </c>
      <c r="V804" s="5"/>
      <c r="W804" s="19"/>
      <c r="X804" s="19"/>
      <c r="Y804" s="19"/>
      <c r="Z804" s="19"/>
      <c r="AA804" s="19"/>
      <c r="AB804" s="19"/>
      <c r="AC804" s="19"/>
      <c r="AD804" s="5"/>
      <c r="AE804" s="19">
        <v>4</v>
      </c>
      <c r="AF804" s="19" t="s">
        <v>180</v>
      </c>
      <c r="AG804" s="19" t="s">
        <v>166</v>
      </c>
      <c r="AH804" s="19">
        <v>537</v>
      </c>
      <c r="AI804" s="19" t="s">
        <v>188</v>
      </c>
      <c r="AJ804" s="5"/>
      <c r="AK804" s="5"/>
      <c r="AL804" s="5" t="s">
        <v>122</v>
      </c>
      <c r="AM804" s="5"/>
      <c r="AN804" s="5" t="s">
        <v>172</v>
      </c>
      <c r="AO804" s="167" t="str">
        <f t="shared" si="1181"/>
        <v>0055-CPC-GA1-4.4.3.30.537-PS.S4-0001</v>
      </c>
      <c r="AP804" s="5" t="str">
        <f t="shared" si="1182"/>
        <v>0055-CPC-GA1-4.4.3.30.537-PS-S4-0001_A1_ER</v>
      </c>
      <c r="AQ804" s="13" t="s">
        <v>249</v>
      </c>
      <c r="AR804" s="13" t="s">
        <v>77</v>
      </c>
      <c r="AS804" s="13"/>
      <c r="AT804" s="13"/>
      <c r="AU804" s="13"/>
      <c r="AV804" s="13"/>
      <c r="AW804" s="13" t="s">
        <v>249</v>
      </c>
      <c r="AX804" s="13" t="s">
        <v>77</v>
      </c>
      <c r="AY804" s="5"/>
      <c r="AZ804" s="5" t="s">
        <v>490</v>
      </c>
      <c r="BA804" s="5" t="s">
        <v>489</v>
      </c>
      <c r="BB804" s="5" t="str">
        <f t="shared" si="1218"/>
        <v>A1</v>
      </c>
      <c r="BC804" s="167" t="str">
        <f t="shared" si="1219"/>
        <v>IFR</v>
      </c>
      <c r="BD804" s="5" t="str">
        <f t="shared" si="1183"/>
        <v>A1</v>
      </c>
      <c r="BE804" s="5"/>
      <c r="BF804" s="5"/>
      <c r="BG804" s="12"/>
      <c r="BH804" s="5"/>
      <c r="BI804" s="5"/>
      <c r="BJ804" s="54">
        <f t="shared" si="1184"/>
        <v>44251</v>
      </c>
      <c r="BK804" s="54">
        <f t="shared" ca="1" si="1185"/>
        <v>44280</v>
      </c>
      <c r="BL804" s="193">
        <v>44280</v>
      </c>
      <c r="BM804" s="167" t="s">
        <v>800</v>
      </c>
      <c r="BN804" s="167"/>
      <c r="BO804" s="167"/>
      <c r="BP804" s="167"/>
      <c r="BQ804" s="167"/>
      <c r="BR804" s="157"/>
      <c r="BS804" s="157"/>
      <c r="BT804" s="157"/>
      <c r="BU804" s="157"/>
      <c r="BV804" s="157"/>
      <c r="BW804" s="147"/>
      <c r="BX804" s="147"/>
      <c r="BY804" s="147"/>
      <c r="BZ804" s="147"/>
      <c r="CA804" s="147"/>
      <c r="CB804" s="125"/>
      <c r="CC804" s="125"/>
      <c r="CD804" s="125"/>
      <c r="CE804" s="125"/>
      <c r="CF804" s="125"/>
      <c r="CG804" s="125"/>
      <c r="CH804" s="125"/>
      <c r="CI804" s="125"/>
      <c r="CJ804" s="125"/>
      <c r="CK804" s="125"/>
      <c r="CL804" s="24">
        <f t="shared" si="1220"/>
        <v>44279</v>
      </c>
      <c r="CM804" s="24">
        <f t="shared" ca="1" si="1221"/>
        <v>44294</v>
      </c>
      <c r="CN804" s="54"/>
      <c r="CO804" s="117"/>
      <c r="CP804" s="34">
        <v>1</v>
      </c>
      <c r="CQ804" s="24">
        <f t="shared" si="1186"/>
        <v>44293</v>
      </c>
      <c r="CR804" s="24" t="str">
        <f t="shared" si="1187"/>
        <v>-</v>
      </c>
      <c r="CS804" s="54"/>
      <c r="CT804" s="5"/>
      <c r="CU804" s="24" t="str">
        <f t="shared" si="1188"/>
        <v>-</v>
      </c>
      <c r="CV804" s="24" t="str">
        <f t="shared" si="1189"/>
        <v>-</v>
      </c>
      <c r="CW804" s="54"/>
      <c r="CX804" s="5"/>
      <c r="CY804" s="34"/>
      <c r="CZ804" s="24" t="str">
        <f t="shared" si="1190"/>
        <v>-</v>
      </c>
      <c r="DA804" s="24" t="str">
        <f t="shared" si="1191"/>
        <v>-</v>
      </c>
      <c r="DB804" s="24"/>
      <c r="DC804" s="5"/>
      <c r="DD804" s="24" t="str">
        <f t="shared" si="1192"/>
        <v>-</v>
      </c>
      <c r="DE804" s="24" t="str">
        <f t="shared" si="1193"/>
        <v>-</v>
      </c>
      <c r="DF804" s="5"/>
      <c r="DG804" s="5"/>
      <c r="DH804" s="54"/>
      <c r="DI804" s="24" t="str">
        <f t="shared" si="1194"/>
        <v>-</v>
      </c>
      <c r="DJ804" s="24" t="str">
        <f t="shared" si="1195"/>
        <v>-</v>
      </c>
      <c r="DK804" s="5"/>
      <c r="DL804" s="5"/>
      <c r="DM804" s="24" t="str">
        <f t="shared" si="1196"/>
        <v>-</v>
      </c>
      <c r="DN804" s="24" t="str">
        <f t="shared" si="1197"/>
        <v>-</v>
      </c>
      <c r="DO804" s="5"/>
      <c r="DP804" s="5"/>
      <c r="DQ804" s="54"/>
      <c r="DR804" s="24" t="str">
        <f t="shared" si="1198"/>
        <v>-</v>
      </c>
      <c r="DS804" s="24" t="str">
        <f t="shared" si="1199"/>
        <v>-</v>
      </c>
      <c r="DT804" s="5"/>
      <c r="DU804" s="5"/>
      <c r="DV804" s="24" t="str">
        <f t="shared" si="1200"/>
        <v>-</v>
      </c>
      <c r="DW804" s="24" t="str">
        <f t="shared" si="1201"/>
        <v>-</v>
      </c>
      <c r="DX804" s="5"/>
      <c r="DY804" s="5"/>
      <c r="DZ804" s="54"/>
      <c r="EA804" s="24" t="str">
        <f t="shared" si="1202"/>
        <v>-</v>
      </c>
      <c r="EB804" s="24" t="str">
        <f t="shared" si="1203"/>
        <v>-</v>
      </c>
      <c r="EC804" s="5"/>
      <c r="ED804" s="5"/>
      <c r="EE804" s="24" t="str">
        <f t="shared" si="1204"/>
        <v>-</v>
      </c>
      <c r="EF804" s="24" t="str">
        <f t="shared" si="1205"/>
        <v>-</v>
      </c>
      <c r="EG804" s="5"/>
      <c r="EH804" s="5"/>
      <c r="EI804" s="54"/>
      <c r="EJ804" s="24" t="str">
        <f t="shared" si="1206"/>
        <v>-</v>
      </c>
      <c r="EK804" s="24" t="str">
        <f t="shared" si="1207"/>
        <v>-</v>
      </c>
      <c r="EL804" s="5"/>
      <c r="EM804" s="5"/>
      <c r="EN804" s="24" t="str">
        <f t="shared" si="1208"/>
        <v>-</v>
      </c>
      <c r="EO804" s="24" t="str">
        <f t="shared" si="1209"/>
        <v>-</v>
      </c>
      <c r="EP804" s="5"/>
      <c r="EQ804" s="5"/>
      <c r="ER804" s="54"/>
      <c r="ES804" s="54"/>
      <c r="ET804" s="54"/>
      <c r="EU804" s="54"/>
      <c r="EV804" s="54"/>
      <c r="EW804" s="24"/>
      <c r="EX804" s="24"/>
      <c r="EY804" s="167"/>
      <c r="EZ804" s="167"/>
      <c r="FA804" s="193"/>
      <c r="FB804" s="24">
        <v>44294</v>
      </c>
      <c r="FC804" s="24">
        <f t="shared" ca="1" si="1222"/>
        <v>44294</v>
      </c>
      <c r="FD804" s="5"/>
      <c r="FE804" s="5"/>
      <c r="FF804" s="24" t="str">
        <f t="shared" si="1210"/>
        <v>-</v>
      </c>
      <c r="FG804" s="24" t="str">
        <f t="shared" si="1211"/>
        <v>-</v>
      </c>
      <c r="FH804" s="5"/>
      <c r="FI804" s="5"/>
      <c r="FJ804" s="34"/>
      <c r="FK804" s="24"/>
      <c r="FL804" s="24">
        <f t="shared" si="1212"/>
        <v>0</v>
      </c>
      <c r="FM804" s="5"/>
      <c r="FN804" s="5"/>
      <c r="FO804" s="24" t="str">
        <f t="shared" si="1213"/>
        <v>-</v>
      </c>
      <c r="FP804" s="24" t="str">
        <f t="shared" si="1214"/>
        <v>-</v>
      </c>
      <c r="FQ804" s="5"/>
      <c r="FR804" s="5"/>
      <c r="FS804" s="54"/>
      <c r="FT804" s="24"/>
      <c r="FU804" s="24">
        <f t="shared" si="1215"/>
        <v>0</v>
      </c>
      <c r="FV804" s="5"/>
      <c r="FW804" s="5"/>
      <c r="FX804" s="24" t="str">
        <f t="shared" si="1216"/>
        <v>-</v>
      </c>
      <c r="FY804" s="24" t="str">
        <f t="shared" si="1217"/>
        <v>-</v>
      </c>
      <c r="FZ804" s="5"/>
      <c r="GA804" s="5"/>
      <c r="GB804" s="54"/>
      <c r="GC804" s="54"/>
      <c r="GD804" s="54"/>
      <c r="GE804" s="54"/>
      <c r="GF804" s="54"/>
      <c r="GG804" s="54"/>
      <c r="GH804" s="54"/>
      <c r="GI804" s="54"/>
      <c r="GJ804" s="54"/>
      <c r="GK804" s="54"/>
      <c r="GL804" s="54"/>
      <c r="GM804" s="54"/>
      <c r="GN804" s="54"/>
      <c r="GO804" s="54"/>
      <c r="GP804" s="54"/>
      <c r="GQ804" s="54"/>
      <c r="GR804" s="54"/>
      <c r="GS804" s="54"/>
      <c r="GT804" s="54"/>
      <c r="GU804" s="54"/>
      <c r="GV804" s="54"/>
      <c r="GW804" s="54"/>
      <c r="GX804" s="54"/>
      <c r="GY804" s="54"/>
      <c r="GZ804" s="193"/>
      <c r="HA804" s="54"/>
      <c r="HB804" s="54"/>
      <c r="HC804" s="54"/>
      <c r="HD804" s="34">
        <f t="shared" ca="1" si="1223"/>
        <v>1</v>
      </c>
      <c r="HE804" s="25">
        <f t="shared" ca="1" si="1224"/>
        <v>6.8389057750759875E-4</v>
      </c>
      <c r="HF804" s="25">
        <f t="shared" ca="1" si="1225"/>
        <v>1.5197568389057751E-3</v>
      </c>
      <c r="HG804" s="25"/>
      <c r="HH804" s="25"/>
      <c r="HI804" s="25">
        <f t="shared" ca="1" si="1226"/>
        <v>3.0821917808219177E-3</v>
      </c>
      <c r="HJ804" s="25">
        <f t="shared" ca="1" si="1227"/>
        <v>6.8493150684931503E-3</v>
      </c>
      <c r="HK804" s="5"/>
      <c r="HL804" s="24">
        <f t="shared" ca="1" si="1228"/>
        <v>44280</v>
      </c>
      <c r="HM804" s="107" t="s">
        <v>663</v>
      </c>
      <c r="HN804" s="85"/>
      <c r="HO804" s="204" t="str">
        <f t="shared" si="1126"/>
        <v>ожидание A1</v>
      </c>
      <c r="HP804" s="204" t="str">
        <f t="shared" si="1127"/>
        <v>не выгружено 00</v>
      </c>
      <c r="HQ804" s="182" t="str">
        <f t="shared" si="1128"/>
        <v>выгружено A1</v>
      </c>
      <c r="HR804" s="182" t="str">
        <f t="shared" si="1129"/>
        <v>ожидание A1</v>
      </c>
      <c r="HS804" s="182" t="b">
        <f t="shared" si="1130"/>
        <v>0</v>
      </c>
      <c r="HT804" s="182" t="str">
        <f t="shared" si="1131"/>
        <v>ожидание замечаний</v>
      </c>
      <c r="HU804" s="182" t="str">
        <f t="shared" si="1132"/>
        <v>0055-P2-GA1-CPC-TRM-00678</v>
      </c>
      <c r="HV804" s="191">
        <f t="shared" si="1133"/>
        <v>44280</v>
      </c>
      <c r="HW804" s="184" t="str">
        <f t="shared" si="1134"/>
        <v>ожидание A1</v>
      </c>
      <c r="HX804" s="191" t="str">
        <f t="shared" si="1135"/>
        <v>ожидание A1</v>
      </c>
      <c r="HY804" s="183"/>
      <c r="HZ804" s="182" t="str">
        <f t="shared" si="1136"/>
        <v>выгружено</v>
      </c>
      <c r="IA804" s="182" t="str">
        <f t="shared" si="1137"/>
        <v>A1</v>
      </c>
      <c r="IB804" s="182" t="str">
        <f t="shared" si="1138"/>
        <v>ожидание замечаний к ревизии</v>
      </c>
      <c r="IC804" s="182" t="str">
        <f t="shared" si="1139"/>
        <v>A1</v>
      </c>
      <c r="ID804" s="182" t="str">
        <f t="shared" si="1140"/>
        <v>A1</v>
      </c>
      <c r="IE804" s="185" t="str">
        <f t="shared" si="1141"/>
        <v>1</v>
      </c>
      <c r="IF804" s="135" t="s">
        <v>705</v>
      </c>
      <c r="IG804" s="181">
        <v>1</v>
      </c>
      <c r="IH804" s="85"/>
      <c r="II804" s="85"/>
      <c r="IJ804" s="85"/>
      <c r="IK804" s="85"/>
      <c r="IL804" s="85"/>
      <c r="IM804" s="85"/>
      <c r="IN804" s="85"/>
      <c r="IO804" s="85"/>
      <c r="IP804" s="85"/>
      <c r="IQ804" s="85"/>
      <c r="IR804" s="85"/>
      <c r="IS804" s="85"/>
      <c r="IT804" s="85"/>
      <c r="IU804" s="85"/>
      <c r="IV804" s="85"/>
      <c r="IW804" s="85"/>
      <c r="IX804" s="85"/>
      <c r="IY804" s="85"/>
      <c r="IZ804" s="85"/>
      <c r="JA804" s="85"/>
      <c r="JB804" s="85"/>
      <c r="JC804" s="85"/>
      <c r="JD804" s="85"/>
      <c r="JE804" s="85"/>
      <c r="JF804" s="85"/>
      <c r="JG804" s="85"/>
      <c r="JH804" s="85"/>
      <c r="JI804" s="85"/>
      <c r="JJ804" s="85"/>
      <c r="JK804" s="85"/>
      <c r="JL804" s="85"/>
      <c r="JM804" s="85"/>
      <c r="JN804" s="85"/>
      <c r="JO804" s="85"/>
      <c r="JP804" s="85"/>
      <c r="JQ804" s="85"/>
      <c r="JR804" s="85"/>
      <c r="JS804" s="85"/>
      <c r="JT804" s="85"/>
      <c r="JU804" s="85"/>
      <c r="JV804" s="85"/>
      <c r="JW804" s="85"/>
      <c r="JX804" s="85"/>
      <c r="JY804" s="85"/>
      <c r="JZ804" s="85"/>
      <c r="KA804" s="85"/>
      <c r="KB804" s="85"/>
      <c r="KC804" s="85"/>
    </row>
    <row r="805" spans="1:289" s="57" customFormat="1" ht="27.6" hidden="1" customHeight="1">
      <c r="A805" s="6"/>
      <c r="B805" s="19" t="s">
        <v>156</v>
      </c>
      <c r="C805" s="19" t="s">
        <v>157</v>
      </c>
      <c r="D805" s="5"/>
      <c r="E805" s="5"/>
      <c r="F805" s="5"/>
      <c r="G805" s="5"/>
      <c r="H805" s="5" t="s">
        <v>727</v>
      </c>
      <c r="I805" s="5" t="s">
        <v>736</v>
      </c>
      <c r="J805" s="5"/>
      <c r="K805" s="5"/>
      <c r="L805" s="5"/>
      <c r="M805" s="5"/>
      <c r="N805" s="5"/>
      <c r="O805" s="5"/>
      <c r="P805" s="5"/>
      <c r="Q805" s="5"/>
      <c r="R805" s="5" t="s">
        <v>207</v>
      </c>
      <c r="S805" s="5" t="s">
        <v>365</v>
      </c>
      <c r="T805" s="5" t="s">
        <v>368</v>
      </c>
      <c r="U805" s="5" t="s">
        <v>158</v>
      </c>
      <c r="V805" s="5"/>
      <c r="W805" s="19"/>
      <c r="X805" s="19"/>
      <c r="Y805" s="19"/>
      <c r="Z805" s="19"/>
      <c r="AA805" s="19"/>
      <c r="AB805" s="19"/>
      <c r="AC805" s="19"/>
      <c r="AD805" s="5"/>
      <c r="AE805" s="19">
        <v>4</v>
      </c>
      <c r="AF805" s="19" t="s">
        <v>180</v>
      </c>
      <c r="AG805" s="19" t="s">
        <v>166</v>
      </c>
      <c r="AH805" s="19">
        <v>537</v>
      </c>
      <c r="AI805" s="19" t="s">
        <v>188</v>
      </c>
      <c r="AJ805" s="5"/>
      <c r="AK805" s="5"/>
      <c r="AL805" s="5" t="s">
        <v>124</v>
      </c>
      <c r="AM805" s="5"/>
      <c r="AN805" s="5" t="s">
        <v>172</v>
      </c>
      <c r="AO805" s="5" t="str">
        <f t="shared" si="1181"/>
        <v>0055-CPC-GA1-4.4.3.30.537-ASK2.S4-0001</v>
      </c>
      <c r="AP805" s="5" t="str">
        <f t="shared" si="1182"/>
        <v>0055-CPC-GA1-4.4.3.30.537-ASK2-S4-0001_A1_ER</v>
      </c>
      <c r="AQ805" s="13" t="s">
        <v>250</v>
      </c>
      <c r="AR805" s="13" t="s">
        <v>528</v>
      </c>
      <c r="AS805" s="13"/>
      <c r="AT805" s="13"/>
      <c r="AU805" s="13"/>
      <c r="AV805" s="13"/>
      <c r="AW805" s="13" t="s">
        <v>250</v>
      </c>
      <c r="AX805" s="13" t="s">
        <v>528</v>
      </c>
      <c r="AY805" s="5"/>
      <c r="AZ805" s="5" t="s">
        <v>490</v>
      </c>
      <c r="BA805" s="5" t="s">
        <v>489</v>
      </c>
      <c r="BB805" s="5" t="str">
        <f t="shared" si="1218"/>
        <v>A1</v>
      </c>
      <c r="BC805" s="167" t="str">
        <f t="shared" si="1219"/>
        <v>IFR</v>
      </c>
      <c r="BD805" s="5" t="str">
        <f t="shared" si="1183"/>
        <v>A1</v>
      </c>
      <c r="BE805" s="5"/>
      <c r="BF805" s="5"/>
      <c r="BG805" s="12"/>
      <c r="BH805" s="5"/>
      <c r="BI805" s="5"/>
      <c r="BJ805" s="54">
        <f t="shared" si="1184"/>
        <v>44254</v>
      </c>
      <c r="BK805" s="54">
        <f t="shared" ca="1" si="1185"/>
        <v>44277</v>
      </c>
      <c r="BL805" s="193">
        <v>44277</v>
      </c>
      <c r="BM805" s="167" t="s">
        <v>799</v>
      </c>
      <c r="BN805" s="167"/>
      <c r="BO805" s="167"/>
      <c r="BP805" s="167"/>
      <c r="BQ805" s="167"/>
      <c r="BR805" s="157"/>
      <c r="BS805" s="157"/>
      <c r="BT805" s="157"/>
      <c r="BU805" s="157"/>
      <c r="BV805" s="157"/>
      <c r="BW805" s="147"/>
      <c r="BX805" s="147"/>
      <c r="BY805" s="147"/>
      <c r="BZ805" s="147"/>
      <c r="CA805" s="147"/>
      <c r="CB805" s="125"/>
      <c r="CC805" s="125"/>
      <c r="CD805" s="125"/>
      <c r="CE805" s="125"/>
      <c r="CF805" s="125"/>
      <c r="CG805" s="125"/>
      <c r="CH805" s="125"/>
      <c r="CI805" s="125"/>
      <c r="CJ805" s="125"/>
      <c r="CK805" s="125"/>
      <c r="CL805" s="24">
        <f t="shared" si="1220"/>
        <v>44281</v>
      </c>
      <c r="CM805" s="24">
        <f t="shared" ca="1" si="1221"/>
        <v>44291</v>
      </c>
      <c r="CN805" s="54"/>
      <c r="CO805" s="117"/>
      <c r="CP805" s="34">
        <v>1</v>
      </c>
      <c r="CQ805" s="24">
        <f t="shared" si="1186"/>
        <v>44295</v>
      </c>
      <c r="CR805" s="24" t="str">
        <f t="shared" si="1187"/>
        <v>-</v>
      </c>
      <c r="CS805" s="54"/>
      <c r="CT805" s="5"/>
      <c r="CU805" s="24" t="str">
        <f t="shared" si="1188"/>
        <v>-</v>
      </c>
      <c r="CV805" s="24" t="str">
        <f t="shared" si="1189"/>
        <v>-</v>
      </c>
      <c r="CW805" s="54"/>
      <c r="CX805" s="5"/>
      <c r="CY805" s="34"/>
      <c r="CZ805" s="24" t="str">
        <f t="shared" si="1190"/>
        <v>-</v>
      </c>
      <c r="DA805" s="24" t="str">
        <f t="shared" si="1191"/>
        <v>-</v>
      </c>
      <c r="DB805" s="24"/>
      <c r="DC805" s="5"/>
      <c r="DD805" s="24" t="str">
        <f t="shared" si="1192"/>
        <v>-</v>
      </c>
      <c r="DE805" s="24" t="str">
        <f t="shared" si="1193"/>
        <v>-</v>
      </c>
      <c r="DF805" s="5"/>
      <c r="DG805" s="5"/>
      <c r="DH805" s="54"/>
      <c r="DI805" s="24" t="str">
        <f t="shared" si="1194"/>
        <v>-</v>
      </c>
      <c r="DJ805" s="24" t="str">
        <f t="shared" si="1195"/>
        <v>-</v>
      </c>
      <c r="DK805" s="5"/>
      <c r="DL805" s="5"/>
      <c r="DM805" s="24" t="str">
        <f t="shared" si="1196"/>
        <v>-</v>
      </c>
      <c r="DN805" s="24" t="str">
        <f t="shared" si="1197"/>
        <v>-</v>
      </c>
      <c r="DO805" s="5"/>
      <c r="DP805" s="5"/>
      <c r="DQ805" s="54"/>
      <c r="DR805" s="24" t="str">
        <f t="shared" si="1198"/>
        <v>-</v>
      </c>
      <c r="DS805" s="24" t="str">
        <f t="shared" si="1199"/>
        <v>-</v>
      </c>
      <c r="DT805" s="5"/>
      <c r="DU805" s="5"/>
      <c r="DV805" s="24" t="str">
        <f t="shared" si="1200"/>
        <v>-</v>
      </c>
      <c r="DW805" s="24" t="str">
        <f t="shared" si="1201"/>
        <v>-</v>
      </c>
      <c r="DX805" s="5"/>
      <c r="DY805" s="5"/>
      <c r="DZ805" s="54"/>
      <c r="EA805" s="24" t="str">
        <f t="shared" si="1202"/>
        <v>-</v>
      </c>
      <c r="EB805" s="24" t="str">
        <f t="shared" si="1203"/>
        <v>-</v>
      </c>
      <c r="EC805" s="5"/>
      <c r="ED805" s="5"/>
      <c r="EE805" s="24" t="str">
        <f t="shared" si="1204"/>
        <v>-</v>
      </c>
      <c r="EF805" s="24" t="str">
        <f t="shared" si="1205"/>
        <v>-</v>
      </c>
      <c r="EG805" s="5"/>
      <c r="EH805" s="5"/>
      <c r="EI805" s="54"/>
      <c r="EJ805" s="24" t="str">
        <f t="shared" si="1206"/>
        <v>-</v>
      </c>
      <c r="EK805" s="24" t="str">
        <f t="shared" si="1207"/>
        <v>-</v>
      </c>
      <c r="EL805" s="5"/>
      <c r="EM805" s="5"/>
      <c r="EN805" s="24" t="str">
        <f t="shared" si="1208"/>
        <v>-</v>
      </c>
      <c r="EO805" s="24" t="str">
        <f t="shared" si="1209"/>
        <v>-</v>
      </c>
      <c r="EP805" s="5"/>
      <c r="EQ805" s="5"/>
      <c r="ER805" s="54"/>
      <c r="ES805" s="54"/>
      <c r="ET805" s="54"/>
      <c r="EU805" s="54"/>
      <c r="EV805" s="54"/>
      <c r="EW805" s="24"/>
      <c r="EX805" s="24"/>
      <c r="EY805" s="167"/>
      <c r="EZ805" s="167"/>
      <c r="FA805" s="193"/>
      <c r="FB805" s="24">
        <v>44297</v>
      </c>
      <c r="FC805" s="24">
        <f t="shared" ca="1" si="1222"/>
        <v>44297</v>
      </c>
      <c r="FD805" s="5"/>
      <c r="FE805" s="5"/>
      <c r="FF805" s="24" t="str">
        <f t="shared" si="1210"/>
        <v>-</v>
      </c>
      <c r="FG805" s="24" t="str">
        <f t="shared" si="1211"/>
        <v>-</v>
      </c>
      <c r="FH805" s="5"/>
      <c r="FI805" s="5"/>
      <c r="FJ805" s="34"/>
      <c r="FK805" s="24"/>
      <c r="FL805" s="24">
        <f t="shared" si="1212"/>
        <v>0</v>
      </c>
      <c r="FM805" s="5"/>
      <c r="FN805" s="5"/>
      <c r="FO805" s="24" t="str">
        <f t="shared" si="1213"/>
        <v>-</v>
      </c>
      <c r="FP805" s="24" t="str">
        <f t="shared" si="1214"/>
        <v>-</v>
      </c>
      <c r="FQ805" s="5"/>
      <c r="FR805" s="5"/>
      <c r="FS805" s="54"/>
      <c r="FT805" s="24"/>
      <c r="FU805" s="24">
        <f t="shared" si="1215"/>
        <v>0</v>
      </c>
      <c r="FV805" s="5"/>
      <c r="FW805" s="5"/>
      <c r="FX805" s="24" t="str">
        <f t="shared" si="1216"/>
        <v>-</v>
      </c>
      <c r="FY805" s="24" t="str">
        <f t="shared" si="1217"/>
        <v>-</v>
      </c>
      <c r="FZ805" s="5"/>
      <c r="GA805" s="5"/>
      <c r="GB805" s="54"/>
      <c r="GC805" s="54"/>
      <c r="GD805" s="54"/>
      <c r="GE805" s="54"/>
      <c r="GF805" s="54"/>
      <c r="GG805" s="54"/>
      <c r="GH805" s="54"/>
      <c r="GI805" s="54"/>
      <c r="GJ805" s="54"/>
      <c r="GK805" s="54"/>
      <c r="GL805" s="54"/>
      <c r="GM805" s="54"/>
      <c r="GN805" s="54"/>
      <c r="GO805" s="54"/>
      <c r="GP805" s="54"/>
      <c r="GQ805" s="54"/>
      <c r="GR805" s="54"/>
      <c r="GS805" s="54"/>
      <c r="GT805" s="54"/>
      <c r="GU805" s="54"/>
      <c r="GV805" s="54"/>
      <c r="GW805" s="54"/>
      <c r="GX805" s="54"/>
      <c r="GY805" s="54"/>
      <c r="GZ805" s="193"/>
      <c r="HA805" s="54"/>
      <c r="HB805" s="54"/>
      <c r="HC805" s="54"/>
      <c r="HD805" s="34">
        <f t="shared" ca="1" si="1223"/>
        <v>1</v>
      </c>
      <c r="HE805" s="25">
        <f t="shared" ca="1" si="1224"/>
        <v>6.8389057750759875E-4</v>
      </c>
      <c r="HF805" s="25">
        <f t="shared" ca="1" si="1225"/>
        <v>1.5197568389057751E-3</v>
      </c>
      <c r="HG805" s="25"/>
      <c r="HH805" s="25"/>
      <c r="HI805" s="25">
        <f t="shared" ca="1" si="1226"/>
        <v>3.0821917808219177E-3</v>
      </c>
      <c r="HJ805" s="25">
        <f t="shared" ca="1" si="1227"/>
        <v>6.8493150684931503E-3</v>
      </c>
      <c r="HK805" s="5"/>
      <c r="HL805" s="24">
        <f t="shared" ca="1" si="1228"/>
        <v>44277</v>
      </c>
      <c r="HM805" s="107" t="s">
        <v>663</v>
      </c>
      <c r="HN805" s="85"/>
      <c r="HO805" s="204" t="str">
        <f t="shared" si="1126"/>
        <v>ожидание A1</v>
      </c>
      <c r="HP805" s="204" t="str">
        <f t="shared" si="1127"/>
        <v>не выгружено 00</v>
      </c>
      <c r="HQ805" s="182" t="str">
        <f t="shared" si="1128"/>
        <v>выгружено A1</v>
      </c>
      <c r="HR805" s="182" t="str">
        <f t="shared" si="1129"/>
        <v>ожидание A1</v>
      </c>
      <c r="HS805" s="182" t="b">
        <f t="shared" si="1130"/>
        <v>0</v>
      </c>
      <c r="HT805" s="182" t="str">
        <f t="shared" si="1131"/>
        <v>ожидание замечаний</v>
      </c>
      <c r="HU805" s="182" t="str">
        <f t="shared" si="1132"/>
        <v>0055-P2-GA1-CPC-TRM-00677</v>
      </c>
      <c r="HV805" s="191">
        <f t="shared" si="1133"/>
        <v>44277</v>
      </c>
      <c r="HW805" s="184" t="str">
        <f t="shared" si="1134"/>
        <v>ожидание A1</v>
      </c>
      <c r="HX805" s="191" t="str">
        <f t="shared" si="1135"/>
        <v>ожидание A1</v>
      </c>
      <c r="HY805" s="183"/>
      <c r="HZ805" s="182" t="str">
        <f t="shared" si="1136"/>
        <v>выгружено</v>
      </c>
      <c r="IA805" s="182" t="str">
        <f t="shared" si="1137"/>
        <v>A1</v>
      </c>
      <c r="IB805" s="182" t="str">
        <f t="shared" si="1138"/>
        <v>ожидание замечаний к ревизии</v>
      </c>
      <c r="IC805" s="182" t="str">
        <f t="shared" si="1139"/>
        <v>A1</v>
      </c>
      <c r="ID805" s="182" t="str">
        <f t="shared" si="1140"/>
        <v>A1</v>
      </c>
      <c r="IE805" s="185" t="str">
        <f t="shared" si="1141"/>
        <v>1</v>
      </c>
      <c r="IF805" s="135" t="s">
        <v>705</v>
      </c>
      <c r="IG805" s="181">
        <v>1</v>
      </c>
      <c r="IH805" s="85"/>
      <c r="II805" s="85"/>
      <c r="IJ805" s="85"/>
      <c r="IK805" s="85"/>
      <c r="IL805" s="85"/>
      <c r="IM805" s="85"/>
      <c r="IN805" s="85"/>
      <c r="IO805" s="85"/>
      <c r="IP805" s="85"/>
      <c r="IQ805" s="85"/>
      <c r="IR805" s="85"/>
      <c r="IS805" s="85"/>
      <c r="IT805" s="85"/>
      <c r="IU805" s="85"/>
      <c r="IV805" s="85"/>
      <c r="IW805" s="85"/>
      <c r="IX805" s="85"/>
      <c r="IY805" s="85"/>
      <c r="IZ805" s="85"/>
      <c r="JA805" s="85"/>
      <c r="JB805" s="85"/>
      <c r="JC805" s="85"/>
      <c r="JD805" s="85"/>
      <c r="JE805" s="85"/>
      <c r="JF805" s="85"/>
      <c r="JG805" s="85"/>
      <c r="JH805" s="85"/>
      <c r="JI805" s="85"/>
      <c r="JJ805" s="85"/>
      <c r="JK805" s="85"/>
      <c r="JL805" s="85"/>
      <c r="JM805" s="85"/>
      <c r="JN805" s="85"/>
      <c r="JO805" s="85"/>
      <c r="JP805" s="85"/>
      <c r="JQ805" s="85"/>
      <c r="JR805" s="85"/>
      <c r="JS805" s="85"/>
      <c r="JT805" s="85"/>
      <c r="JU805" s="85"/>
      <c r="JV805" s="85"/>
      <c r="JW805" s="85"/>
      <c r="JX805" s="85"/>
      <c r="JY805" s="85"/>
      <c r="JZ805" s="85"/>
      <c r="KA805" s="85"/>
      <c r="KB805" s="85"/>
      <c r="KC805" s="85"/>
    </row>
    <row r="806" spans="1:289" s="57" customFormat="1" ht="27.6" hidden="1" customHeight="1">
      <c r="A806" s="6"/>
      <c r="B806" s="19" t="s">
        <v>156</v>
      </c>
      <c r="C806" s="19" t="s">
        <v>157</v>
      </c>
      <c r="D806" s="5"/>
      <c r="E806" s="5"/>
      <c r="F806" s="5"/>
      <c r="G806" s="5"/>
      <c r="H806" s="5" t="s">
        <v>727</v>
      </c>
      <c r="I806" s="5" t="s">
        <v>736</v>
      </c>
      <c r="J806" s="5"/>
      <c r="K806" s="5"/>
      <c r="L806" s="5"/>
      <c r="M806" s="5"/>
      <c r="N806" s="5"/>
      <c r="O806" s="5"/>
      <c r="P806" s="5"/>
      <c r="Q806" s="5"/>
      <c r="R806" s="5" t="s">
        <v>206</v>
      </c>
      <c r="S806" s="5" t="s">
        <v>360</v>
      </c>
      <c r="T806" s="5" t="s">
        <v>361</v>
      </c>
      <c r="U806" s="5" t="s">
        <v>158</v>
      </c>
      <c r="V806" s="5"/>
      <c r="W806" s="19"/>
      <c r="X806" s="19"/>
      <c r="Y806" s="19"/>
      <c r="Z806" s="19"/>
      <c r="AA806" s="19"/>
      <c r="AB806" s="19"/>
      <c r="AC806" s="19"/>
      <c r="AD806" s="5"/>
      <c r="AE806" s="19">
        <v>4</v>
      </c>
      <c r="AF806" s="19" t="s">
        <v>181</v>
      </c>
      <c r="AG806" s="19" t="s">
        <v>182</v>
      </c>
      <c r="AH806" s="19">
        <v>335</v>
      </c>
      <c r="AI806" s="19" t="s">
        <v>188</v>
      </c>
      <c r="AJ806" s="5"/>
      <c r="AK806" s="5"/>
      <c r="AL806" s="5" t="s">
        <v>120</v>
      </c>
      <c r="AM806" s="5"/>
      <c r="AN806" s="5" t="s">
        <v>172</v>
      </c>
      <c r="AO806" s="5" t="str">
        <f t="shared" si="1181"/>
        <v>0055-CPC-GA1-4.4.4.60.335-ATH1.S4-0001</v>
      </c>
      <c r="AP806" s="5" t="str">
        <f t="shared" si="1182"/>
        <v>0055-CPC-GA1-4.4.4.60.335-ATH1-S4-0001_A1_ER</v>
      </c>
      <c r="AQ806" s="13" t="s">
        <v>247</v>
      </c>
      <c r="AR806" s="13" t="s">
        <v>75</v>
      </c>
      <c r="AS806" s="13"/>
      <c r="AT806" s="13"/>
      <c r="AU806" s="13"/>
      <c r="AV806" s="13"/>
      <c r="AW806" s="13" t="s">
        <v>247</v>
      </c>
      <c r="AX806" s="13" t="s">
        <v>75</v>
      </c>
      <c r="AY806" s="5"/>
      <c r="AZ806" s="5" t="s">
        <v>490</v>
      </c>
      <c r="BA806" s="5" t="s">
        <v>489</v>
      </c>
      <c r="BB806" s="5" t="str">
        <f t="shared" si="1218"/>
        <v>A1</v>
      </c>
      <c r="BC806" s="167" t="str">
        <f t="shared" si="1219"/>
        <v>IFR</v>
      </c>
      <c r="BD806" s="5" t="str">
        <f t="shared" si="1183"/>
        <v>A1</v>
      </c>
      <c r="BE806" s="5"/>
      <c r="BF806" s="5"/>
      <c r="BG806" s="12"/>
      <c r="BH806" s="5"/>
      <c r="BI806" s="5"/>
      <c r="BJ806" s="54">
        <f t="shared" si="1184"/>
        <v>44243</v>
      </c>
      <c r="BK806" s="54">
        <f t="shared" ca="1" si="1185"/>
        <v>44268</v>
      </c>
      <c r="BL806" s="193">
        <v>44268</v>
      </c>
      <c r="BM806" s="167" t="s">
        <v>796</v>
      </c>
      <c r="BN806" s="167"/>
      <c r="BO806" s="167"/>
      <c r="BP806" s="167"/>
      <c r="BQ806" s="167"/>
      <c r="BR806" s="157"/>
      <c r="BS806" s="157"/>
      <c r="BT806" s="157"/>
      <c r="BU806" s="157"/>
      <c r="BV806" s="157"/>
      <c r="BW806" s="147"/>
      <c r="BX806" s="147"/>
      <c r="BY806" s="147"/>
      <c r="BZ806" s="147"/>
      <c r="CA806" s="147"/>
      <c r="CB806" s="125"/>
      <c r="CC806" s="125"/>
      <c r="CD806" s="125"/>
      <c r="CE806" s="125"/>
      <c r="CF806" s="125"/>
      <c r="CG806" s="125"/>
      <c r="CH806" s="125"/>
      <c r="CI806" s="125"/>
      <c r="CJ806" s="125"/>
      <c r="CK806" s="125"/>
      <c r="CL806" s="24">
        <f t="shared" si="1220"/>
        <v>44271</v>
      </c>
      <c r="CM806" s="24">
        <f t="shared" ca="1" si="1221"/>
        <v>44281</v>
      </c>
      <c r="CN806" s="54"/>
      <c r="CO806" s="117"/>
      <c r="CP806" s="175">
        <v>1</v>
      </c>
      <c r="CQ806" s="24">
        <f t="shared" si="1186"/>
        <v>44285</v>
      </c>
      <c r="CR806" s="24" t="str">
        <f t="shared" si="1187"/>
        <v>-</v>
      </c>
      <c r="CS806" s="54"/>
      <c r="CT806" s="5"/>
      <c r="CU806" s="24" t="str">
        <f t="shared" si="1188"/>
        <v>-</v>
      </c>
      <c r="CV806" s="24" t="str">
        <f t="shared" si="1189"/>
        <v>-</v>
      </c>
      <c r="CW806" s="54"/>
      <c r="CX806" s="5"/>
      <c r="CY806" s="34"/>
      <c r="CZ806" s="24" t="str">
        <f t="shared" si="1190"/>
        <v>-</v>
      </c>
      <c r="DA806" s="24" t="str">
        <f t="shared" si="1191"/>
        <v>-</v>
      </c>
      <c r="DB806" s="24"/>
      <c r="DC806" s="5"/>
      <c r="DD806" s="24" t="str">
        <f t="shared" si="1192"/>
        <v>-</v>
      </c>
      <c r="DE806" s="24" t="str">
        <f t="shared" si="1193"/>
        <v>-</v>
      </c>
      <c r="DF806" s="5"/>
      <c r="DG806" s="5"/>
      <c r="DH806" s="54"/>
      <c r="DI806" s="24" t="str">
        <f t="shared" si="1194"/>
        <v>-</v>
      </c>
      <c r="DJ806" s="24" t="str">
        <f t="shared" si="1195"/>
        <v>-</v>
      </c>
      <c r="DK806" s="5"/>
      <c r="DL806" s="5"/>
      <c r="DM806" s="24" t="str">
        <f t="shared" si="1196"/>
        <v>-</v>
      </c>
      <c r="DN806" s="24" t="str">
        <f t="shared" si="1197"/>
        <v>-</v>
      </c>
      <c r="DO806" s="5"/>
      <c r="DP806" s="5"/>
      <c r="DQ806" s="54"/>
      <c r="DR806" s="24" t="str">
        <f t="shared" si="1198"/>
        <v>-</v>
      </c>
      <c r="DS806" s="24" t="str">
        <f t="shared" si="1199"/>
        <v>-</v>
      </c>
      <c r="DT806" s="5"/>
      <c r="DU806" s="5"/>
      <c r="DV806" s="24" t="str">
        <f t="shared" si="1200"/>
        <v>-</v>
      </c>
      <c r="DW806" s="24" t="str">
        <f t="shared" si="1201"/>
        <v>-</v>
      </c>
      <c r="DX806" s="5"/>
      <c r="DY806" s="5"/>
      <c r="DZ806" s="54"/>
      <c r="EA806" s="24" t="str">
        <f t="shared" si="1202"/>
        <v>-</v>
      </c>
      <c r="EB806" s="24" t="str">
        <f t="shared" si="1203"/>
        <v>-</v>
      </c>
      <c r="EC806" s="5"/>
      <c r="ED806" s="5"/>
      <c r="EE806" s="24" t="str">
        <f t="shared" si="1204"/>
        <v>-</v>
      </c>
      <c r="EF806" s="24" t="str">
        <f t="shared" si="1205"/>
        <v>-</v>
      </c>
      <c r="EG806" s="5"/>
      <c r="EH806" s="5"/>
      <c r="EI806" s="54"/>
      <c r="EJ806" s="24" t="str">
        <f t="shared" si="1206"/>
        <v>-</v>
      </c>
      <c r="EK806" s="24" t="str">
        <f t="shared" si="1207"/>
        <v>-</v>
      </c>
      <c r="EL806" s="5"/>
      <c r="EM806" s="5"/>
      <c r="EN806" s="24" t="str">
        <f t="shared" si="1208"/>
        <v>-</v>
      </c>
      <c r="EO806" s="24" t="str">
        <f t="shared" si="1209"/>
        <v>-</v>
      </c>
      <c r="EP806" s="5"/>
      <c r="EQ806" s="5"/>
      <c r="ER806" s="54"/>
      <c r="ES806" s="54"/>
      <c r="ET806" s="54"/>
      <c r="EU806" s="54"/>
      <c r="EV806" s="54"/>
      <c r="EW806" s="24"/>
      <c r="EX806" s="24"/>
      <c r="EY806" s="167"/>
      <c r="EZ806" s="167"/>
      <c r="FA806" s="193"/>
      <c r="FB806" s="24">
        <v>44286</v>
      </c>
      <c r="FC806" s="24">
        <f t="shared" ca="1" si="1222"/>
        <v>44286</v>
      </c>
      <c r="FD806" s="5"/>
      <c r="FE806" s="5"/>
      <c r="FF806" s="24" t="str">
        <f t="shared" si="1210"/>
        <v>-</v>
      </c>
      <c r="FG806" s="24" t="str">
        <f t="shared" si="1211"/>
        <v>-</v>
      </c>
      <c r="FH806" s="5"/>
      <c r="FI806" s="5"/>
      <c r="FJ806" s="34"/>
      <c r="FK806" s="24"/>
      <c r="FL806" s="24">
        <f t="shared" si="1212"/>
        <v>0</v>
      </c>
      <c r="FM806" s="5"/>
      <c r="FN806" s="5"/>
      <c r="FO806" s="24" t="str">
        <f t="shared" si="1213"/>
        <v>-</v>
      </c>
      <c r="FP806" s="24" t="str">
        <f t="shared" si="1214"/>
        <v>-</v>
      </c>
      <c r="FQ806" s="5"/>
      <c r="FR806" s="5"/>
      <c r="FS806" s="54"/>
      <c r="FT806" s="24"/>
      <c r="FU806" s="24">
        <f t="shared" si="1215"/>
        <v>0</v>
      </c>
      <c r="FV806" s="5"/>
      <c r="FW806" s="5"/>
      <c r="FX806" s="24" t="str">
        <f t="shared" si="1216"/>
        <v>-</v>
      </c>
      <c r="FY806" s="24" t="str">
        <f t="shared" si="1217"/>
        <v>-</v>
      </c>
      <c r="FZ806" s="5"/>
      <c r="GA806" s="5"/>
      <c r="GB806" s="54"/>
      <c r="GC806" s="54"/>
      <c r="GD806" s="54"/>
      <c r="GE806" s="54"/>
      <c r="GF806" s="54"/>
      <c r="GG806" s="54"/>
      <c r="GH806" s="54"/>
      <c r="GI806" s="54"/>
      <c r="GJ806" s="54"/>
      <c r="GK806" s="54"/>
      <c r="GL806" s="54"/>
      <c r="GM806" s="54"/>
      <c r="GN806" s="54"/>
      <c r="GO806" s="54"/>
      <c r="GP806" s="54"/>
      <c r="GQ806" s="54"/>
      <c r="GR806" s="54"/>
      <c r="GS806" s="54"/>
      <c r="GT806" s="54"/>
      <c r="GU806" s="54"/>
      <c r="GV806" s="54"/>
      <c r="GW806" s="54"/>
      <c r="GX806" s="54"/>
      <c r="GY806" s="54"/>
      <c r="GZ806" s="193"/>
      <c r="HA806" s="54"/>
      <c r="HB806" s="54"/>
      <c r="HC806" s="54"/>
      <c r="HD806" s="34">
        <f t="shared" ca="1" si="1223"/>
        <v>1</v>
      </c>
      <c r="HE806" s="25">
        <f t="shared" ca="1" si="1224"/>
        <v>6.8389057750759875E-4</v>
      </c>
      <c r="HF806" s="25">
        <f t="shared" ca="1" si="1225"/>
        <v>1.5197568389057751E-3</v>
      </c>
      <c r="HG806" s="25"/>
      <c r="HH806" s="25"/>
      <c r="HI806" s="25">
        <f t="shared" ca="1" si="1226"/>
        <v>3.0821917808219177E-3</v>
      </c>
      <c r="HJ806" s="25">
        <f t="shared" ca="1" si="1227"/>
        <v>6.8493150684931503E-3</v>
      </c>
      <c r="HK806" s="5"/>
      <c r="HL806" s="24">
        <f t="shared" ca="1" si="1228"/>
        <v>44268</v>
      </c>
      <c r="HM806" s="107" t="s">
        <v>663</v>
      </c>
      <c r="HN806" s="85"/>
      <c r="HO806" s="204" t="str">
        <f t="shared" si="1126"/>
        <v>ожидание A1</v>
      </c>
      <c r="HP806" s="204" t="str">
        <f t="shared" si="1127"/>
        <v>не выгружено 00</v>
      </c>
      <c r="HQ806" s="182" t="str">
        <f t="shared" si="1128"/>
        <v>выгружено A1</v>
      </c>
      <c r="HR806" s="182" t="str">
        <f t="shared" si="1129"/>
        <v>ожидание A1</v>
      </c>
      <c r="HS806" s="182" t="b">
        <f t="shared" si="1130"/>
        <v>0</v>
      </c>
      <c r="HT806" s="182" t="str">
        <f t="shared" si="1131"/>
        <v>ожидание замечаний</v>
      </c>
      <c r="HU806" s="182" t="str">
        <f t="shared" si="1132"/>
        <v>0055-P2-GA1-CPC-TRM-00674</v>
      </c>
      <c r="HV806" s="191">
        <f t="shared" si="1133"/>
        <v>44268</v>
      </c>
      <c r="HW806" s="184" t="str">
        <f t="shared" si="1134"/>
        <v>ожидание A1</v>
      </c>
      <c r="HX806" s="191" t="str">
        <f t="shared" si="1135"/>
        <v>ожидание A1</v>
      </c>
      <c r="HY806" s="183"/>
      <c r="HZ806" s="182" t="str">
        <f t="shared" si="1136"/>
        <v>выгружено</v>
      </c>
      <c r="IA806" s="182" t="str">
        <f t="shared" si="1137"/>
        <v>A1</v>
      </c>
      <c r="IB806" s="182" t="str">
        <f t="shared" si="1138"/>
        <v>ожидание замечаний к ревизии</v>
      </c>
      <c r="IC806" s="182" t="str">
        <f t="shared" si="1139"/>
        <v>A1</v>
      </c>
      <c r="ID806" s="182" t="str">
        <f t="shared" si="1140"/>
        <v>A1</v>
      </c>
      <c r="IE806" s="185" t="str">
        <f t="shared" si="1141"/>
        <v>1</v>
      </c>
      <c r="IF806" s="135" t="s">
        <v>705</v>
      </c>
      <c r="IG806" s="181">
        <v>1</v>
      </c>
      <c r="IH806" s="85"/>
      <c r="II806" s="85"/>
      <c r="IJ806" s="85"/>
      <c r="IK806" s="85"/>
      <c r="IL806" s="85"/>
      <c r="IM806" s="85"/>
      <c r="IN806" s="85"/>
      <c r="IO806" s="85"/>
      <c r="IP806" s="85"/>
      <c r="IQ806" s="85"/>
      <c r="IR806" s="85"/>
      <c r="IS806" s="85"/>
      <c r="IT806" s="85"/>
      <c r="IU806" s="85"/>
      <c r="IV806" s="85"/>
      <c r="IW806" s="85"/>
      <c r="IX806" s="85"/>
      <c r="IY806" s="85"/>
      <c r="IZ806" s="85"/>
      <c r="JA806" s="85"/>
      <c r="JB806" s="85"/>
      <c r="JC806" s="85"/>
      <c r="JD806" s="85"/>
      <c r="JE806" s="85"/>
      <c r="JF806" s="85"/>
      <c r="JG806" s="85"/>
      <c r="JH806" s="85"/>
      <c r="JI806" s="85"/>
      <c r="JJ806" s="85"/>
      <c r="JK806" s="85"/>
      <c r="JL806" s="85"/>
      <c r="JM806" s="85"/>
      <c r="JN806" s="85"/>
      <c r="JO806" s="85"/>
      <c r="JP806" s="85"/>
      <c r="JQ806" s="85"/>
      <c r="JR806" s="85"/>
      <c r="JS806" s="85"/>
      <c r="JT806" s="85"/>
      <c r="JU806" s="85"/>
      <c r="JV806" s="85"/>
      <c r="JW806" s="85"/>
      <c r="JX806" s="85"/>
      <c r="JY806" s="85"/>
      <c r="JZ806" s="85"/>
      <c r="KA806" s="85"/>
      <c r="KB806" s="85"/>
      <c r="KC806" s="85"/>
    </row>
    <row r="807" spans="1:289" s="57" customFormat="1" ht="27.6" hidden="1" customHeight="1">
      <c r="A807" s="6"/>
      <c r="B807" s="19" t="s">
        <v>156</v>
      </c>
      <c r="C807" s="19" t="s">
        <v>157</v>
      </c>
      <c r="D807" s="5"/>
      <c r="E807" s="5"/>
      <c r="F807" s="5"/>
      <c r="G807" s="5"/>
      <c r="H807" s="5" t="s">
        <v>727</v>
      </c>
      <c r="I807" s="5" t="s">
        <v>736</v>
      </c>
      <c r="J807" s="5"/>
      <c r="K807" s="5"/>
      <c r="L807" s="5"/>
      <c r="M807" s="5"/>
      <c r="N807" s="5"/>
      <c r="O807" s="5"/>
      <c r="P807" s="5"/>
      <c r="Q807" s="5"/>
      <c r="R807" s="5" t="s">
        <v>209</v>
      </c>
      <c r="S807" s="5" t="s">
        <v>362</v>
      </c>
      <c r="T807" s="5" t="s">
        <v>370</v>
      </c>
      <c r="U807" s="5" t="s">
        <v>158</v>
      </c>
      <c r="V807" s="5"/>
      <c r="W807" s="19"/>
      <c r="X807" s="19"/>
      <c r="Y807" s="19"/>
      <c r="Z807" s="19"/>
      <c r="AA807" s="19"/>
      <c r="AB807" s="19"/>
      <c r="AC807" s="19"/>
      <c r="AD807" s="5"/>
      <c r="AE807" s="19">
        <v>4</v>
      </c>
      <c r="AF807" s="19" t="s">
        <v>181</v>
      </c>
      <c r="AG807" s="19" t="s">
        <v>182</v>
      </c>
      <c r="AH807" s="19">
        <v>335</v>
      </c>
      <c r="AI807" s="19" t="s">
        <v>188</v>
      </c>
      <c r="AJ807" s="5"/>
      <c r="AK807" s="5"/>
      <c r="AL807" s="5" t="s">
        <v>121</v>
      </c>
      <c r="AM807" s="5"/>
      <c r="AN807" s="5" t="s">
        <v>172</v>
      </c>
      <c r="AO807" s="5" t="str">
        <f t="shared" si="1181"/>
        <v>0055-CPC-GA1-4.4.4.60.335-ATH2.S4-0001</v>
      </c>
      <c r="AP807" s="5" t="str">
        <f t="shared" si="1182"/>
        <v>0055-CPC-GA1-4.4.4.60.335-ATH2-S4-0001_A1_ER</v>
      </c>
      <c r="AQ807" s="13" t="s">
        <v>248</v>
      </c>
      <c r="AR807" s="13" t="s">
        <v>76</v>
      </c>
      <c r="AS807" s="13"/>
      <c r="AT807" s="13"/>
      <c r="AU807" s="13"/>
      <c r="AV807" s="13"/>
      <c r="AW807" s="13" t="s">
        <v>248</v>
      </c>
      <c r="AX807" s="13" t="s">
        <v>76</v>
      </c>
      <c r="AY807" s="5"/>
      <c r="AZ807" s="5" t="s">
        <v>490</v>
      </c>
      <c r="BA807" s="5" t="s">
        <v>489</v>
      </c>
      <c r="BB807" s="5" t="str">
        <f t="shared" si="1218"/>
        <v>A1</v>
      </c>
      <c r="BC807" s="167" t="str">
        <f t="shared" si="1219"/>
        <v>IFR</v>
      </c>
      <c r="BD807" s="5" t="str">
        <f t="shared" si="1183"/>
        <v>A1</v>
      </c>
      <c r="BE807" s="5"/>
      <c r="BF807" s="5"/>
      <c r="BG807" s="12"/>
      <c r="BH807" s="5"/>
      <c r="BI807" s="5"/>
      <c r="BJ807" s="54">
        <f t="shared" si="1184"/>
        <v>44243</v>
      </c>
      <c r="BK807" s="54">
        <f t="shared" ca="1" si="1185"/>
        <v>44268</v>
      </c>
      <c r="BL807" s="193">
        <v>44268</v>
      </c>
      <c r="BM807" s="167" t="s">
        <v>797</v>
      </c>
      <c r="BN807" s="167"/>
      <c r="BO807" s="167"/>
      <c r="BP807" s="167"/>
      <c r="BQ807" s="167"/>
      <c r="BR807" s="157"/>
      <c r="BS807" s="157"/>
      <c r="BT807" s="157"/>
      <c r="BU807" s="157"/>
      <c r="BV807" s="157"/>
      <c r="BW807" s="147"/>
      <c r="BX807" s="147"/>
      <c r="BY807" s="147"/>
      <c r="BZ807" s="147"/>
      <c r="CA807" s="147"/>
      <c r="CB807" s="125"/>
      <c r="CC807" s="125"/>
      <c r="CD807" s="125"/>
      <c r="CE807" s="125"/>
      <c r="CF807" s="125"/>
      <c r="CG807" s="125"/>
      <c r="CH807" s="125"/>
      <c r="CI807" s="125"/>
      <c r="CJ807" s="125"/>
      <c r="CK807" s="125"/>
      <c r="CL807" s="24">
        <f t="shared" si="1220"/>
        <v>44271</v>
      </c>
      <c r="CM807" s="24">
        <f t="shared" ca="1" si="1221"/>
        <v>44281</v>
      </c>
      <c r="CN807" s="54"/>
      <c r="CO807" s="117"/>
      <c r="CP807" s="175">
        <v>1</v>
      </c>
      <c r="CQ807" s="24">
        <f t="shared" si="1186"/>
        <v>44285</v>
      </c>
      <c r="CR807" s="24" t="str">
        <f t="shared" si="1187"/>
        <v>-</v>
      </c>
      <c r="CS807" s="54"/>
      <c r="CT807" s="5"/>
      <c r="CU807" s="24" t="str">
        <f t="shared" si="1188"/>
        <v>-</v>
      </c>
      <c r="CV807" s="24" t="str">
        <f t="shared" si="1189"/>
        <v>-</v>
      </c>
      <c r="CW807" s="54"/>
      <c r="CX807" s="5"/>
      <c r="CY807" s="34"/>
      <c r="CZ807" s="24" t="str">
        <f t="shared" si="1190"/>
        <v>-</v>
      </c>
      <c r="DA807" s="24" t="str">
        <f t="shared" si="1191"/>
        <v>-</v>
      </c>
      <c r="DB807" s="24"/>
      <c r="DC807" s="5"/>
      <c r="DD807" s="24" t="str">
        <f t="shared" si="1192"/>
        <v>-</v>
      </c>
      <c r="DE807" s="24" t="str">
        <f t="shared" si="1193"/>
        <v>-</v>
      </c>
      <c r="DF807" s="5"/>
      <c r="DG807" s="5"/>
      <c r="DH807" s="54"/>
      <c r="DI807" s="24" t="str">
        <f t="shared" si="1194"/>
        <v>-</v>
      </c>
      <c r="DJ807" s="24" t="str">
        <f t="shared" si="1195"/>
        <v>-</v>
      </c>
      <c r="DK807" s="5"/>
      <c r="DL807" s="5"/>
      <c r="DM807" s="24" t="str">
        <f t="shared" si="1196"/>
        <v>-</v>
      </c>
      <c r="DN807" s="24" t="str">
        <f t="shared" si="1197"/>
        <v>-</v>
      </c>
      <c r="DO807" s="5"/>
      <c r="DP807" s="5"/>
      <c r="DQ807" s="54"/>
      <c r="DR807" s="24" t="str">
        <f t="shared" si="1198"/>
        <v>-</v>
      </c>
      <c r="DS807" s="24" t="str">
        <f t="shared" si="1199"/>
        <v>-</v>
      </c>
      <c r="DT807" s="5"/>
      <c r="DU807" s="5"/>
      <c r="DV807" s="24" t="str">
        <f t="shared" si="1200"/>
        <v>-</v>
      </c>
      <c r="DW807" s="24" t="str">
        <f t="shared" si="1201"/>
        <v>-</v>
      </c>
      <c r="DX807" s="5"/>
      <c r="DY807" s="5"/>
      <c r="DZ807" s="54"/>
      <c r="EA807" s="24" t="str">
        <f t="shared" si="1202"/>
        <v>-</v>
      </c>
      <c r="EB807" s="24" t="str">
        <f t="shared" si="1203"/>
        <v>-</v>
      </c>
      <c r="EC807" s="5"/>
      <c r="ED807" s="5"/>
      <c r="EE807" s="24" t="str">
        <f t="shared" si="1204"/>
        <v>-</v>
      </c>
      <c r="EF807" s="24" t="str">
        <f t="shared" si="1205"/>
        <v>-</v>
      </c>
      <c r="EG807" s="5"/>
      <c r="EH807" s="5"/>
      <c r="EI807" s="54"/>
      <c r="EJ807" s="24" t="str">
        <f t="shared" si="1206"/>
        <v>-</v>
      </c>
      <c r="EK807" s="24" t="str">
        <f t="shared" si="1207"/>
        <v>-</v>
      </c>
      <c r="EL807" s="5"/>
      <c r="EM807" s="5"/>
      <c r="EN807" s="24" t="str">
        <f t="shared" si="1208"/>
        <v>-</v>
      </c>
      <c r="EO807" s="24" t="str">
        <f t="shared" si="1209"/>
        <v>-</v>
      </c>
      <c r="EP807" s="5"/>
      <c r="EQ807" s="5"/>
      <c r="ER807" s="54"/>
      <c r="ES807" s="54"/>
      <c r="ET807" s="54"/>
      <c r="EU807" s="54"/>
      <c r="EV807" s="54"/>
      <c r="EW807" s="24"/>
      <c r="EX807" s="24"/>
      <c r="EY807" s="167"/>
      <c r="EZ807" s="167"/>
      <c r="FA807" s="193"/>
      <c r="FB807" s="24">
        <v>44286</v>
      </c>
      <c r="FC807" s="24">
        <f t="shared" ca="1" si="1222"/>
        <v>44286</v>
      </c>
      <c r="FD807" s="5"/>
      <c r="FE807" s="5"/>
      <c r="FF807" s="24" t="str">
        <f t="shared" si="1210"/>
        <v>-</v>
      </c>
      <c r="FG807" s="24" t="str">
        <f t="shared" si="1211"/>
        <v>-</v>
      </c>
      <c r="FH807" s="5"/>
      <c r="FI807" s="5"/>
      <c r="FJ807" s="34"/>
      <c r="FK807" s="24"/>
      <c r="FL807" s="24">
        <f t="shared" si="1212"/>
        <v>0</v>
      </c>
      <c r="FM807" s="5"/>
      <c r="FN807" s="5"/>
      <c r="FO807" s="24" t="str">
        <f t="shared" si="1213"/>
        <v>-</v>
      </c>
      <c r="FP807" s="24" t="str">
        <f t="shared" si="1214"/>
        <v>-</v>
      </c>
      <c r="FQ807" s="5"/>
      <c r="FR807" s="5"/>
      <c r="FS807" s="54"/>
      <c r="FT807" s="24"/>
      <c r="FU807" s="24">
        <f t="shared" si="1215"/>
        <v>0</v>
      </c>
      <c r="FV807" s="5"/>
      <c r="FW807" s="5"/>
      <c r="FX807" s="24" t="str">
        <f t="shared" si="1216"/>
        <v>-</v>
      </c>
      <c r="FY807" s="24" t="str">
        <f t="shared" si="1217"/>
        <v>-</v>
      </c>
      <c r="FZ807" s="5"/>
      <c r="GA807" s="5"/>
      <c r="GB807" s="54"/>
      <c r="GC807" s="54"/>
      <c r="GD807" s="54"/>
      <c r="GE807" s="54"/>
      <c r="GF807" s="54"/>
      <c r="GG807" s="54"/>
      <c r="GH807" s="54"/>
      <c r="GI807" s="54"/>
      <c r="GJ807" s="54"/>
      <c r="GK807" s="54"/>
      <c r="GL807" s="54"/>
      <c r="GM807" s="54"/>
      <c r="GN807" s="54"/>
      <c r="GO807" s="54"/>
      <c r="GP807" s="54"/>
      <c r="GQ807" s="54"/>
      <c r="GR807" s="54"/>
      <c r="GS807" s="54"/>
      <c r="GT807" s="54"/>
      <c r="GU807" s="54"/>
      <c r="GV807" s="54"/>
      <c r="GW807" s="54"/>
      <c r="GX807" s="54"/>
      <c r="GY807" s="54"/>
      <c r="GZ807" s="193"/>
      <c r="HA807" s="54"/>
      <c r="HB807" s="54"/>
      <c r="HC807" s="54"/>
      <c r="HD807" s="34">
        <f t="shared" ca="1" si="1223"/>
        <v>1</v>
      </c>
      <c r="HE807" s="25">
        <f t="shared" ca="1" si="1224"/>
        <v>6.8389057750759875E-4</v>
      </c>
      <c r="HF807" s="25">
        <f t="shared" ca="1" si="1225"/>
        <v>1.5197568389057751E-3</v>
      </c>
      <c r="HG807" s="25"/>
      <c r="HH807" s="25"/>
      <c r="HI807" s="25">
        <f t="shared" ca="1" si="1226"/>
        <v>3.0821917808219177E-3</v>
      </c>
      <c r="HJ807" s="25">
        <f t="shared" ca="1" si="1227"/>
        <v>6.8493150684931503E-3</v>
      </c>
      <c r="HK807" s="5"/>
      <c r="HL807" s="24">
        <f t="shared" ca="1" si="1228"/>
        <v>44268</v>
      </c>
      <c r="HM807" s="107" t="s">
        <v>663</v>
      </c>
      <c r="HN807" s="85"/>
      <c r="HO807" s="204" t="str">
        <f t="shared" si="1126"/>
        <v>ожидание A1</v>
      </c>
      <c r="HP807" s="204" t="str">
        <f t="shared" si="1127"/>
        <v>не выгружено 00</v>
      </c>
      <c r="HQ807" s="182" t="str">
        <f t="shared" si="1128"/>
        <v>выгружено A1</v>
      </c>
      <c r="HR807" s="182" t="str">
        <f t="shared" si="1129"/>
        <v>ожидание A1</v>
      </c>
      <c r="HS807" s="182" t="b">
        <f t="shared" si="1130"/>
        <v>0</v>
      </c>
      <c r="HT807" s="182" t="str">
        <f t="shared" si="1131"/>
        <v>ожидание замечаний</v>
      </c>
      <c r="HU807" s="182" t="str">
        <f t="shared" si="1132"/>
        <v>0055-P2-GA1-CPC-TRM-00675</v>
      </c>
      <c r="HV807" s="191">
        <f t="shared" si="1133"/>
        <v>44268</v>
      </c>
      <c r="HW807" s="184" t="str">
        <f t="shared" si="1134"/>
        <v>ожидание A1</v>
      </c>
      <c r="HX807" s="191" t="str">
        <f t="shared" si="1135"/>
        <v>ожидание A1</v>
      </c>
      <c r="HY807" s="183"/>
      <c r="HZ807" s="182" t="str">
        <f t="shared" si="1136"/>
        <v>выгружено</v>
      </c>
      <c r="IA807" s="182" t="str">
        <f t="shared" si="1137"/>
        <v>A1</v>
      </c>
      <c r="IB807" s="182" t="str">
        <f t="shared" si="1138"/>
        <v>ожидание замечаний к ревизии</v>
      </c>
      <c r="IC807" s="182" t="str">
        <f t="shared" si="1139"/>
        <v>A1</v>
      </c>
      <c r="ID807" s="182" t="str">
        <f t="shared" si="1140"/>
        <v>A1</v>
      </c>
      <c r="IE807" s="185" t="str">
        <f t="shared" si="1141"/>
        <v>1</v>
      </c>
      <c r="IF807" s="135" t="s">
        <v>705</v>
      </c>
      <c r="IG807" s="181">
        <v>1</v>
      </c>
      <c r="IH807" s="85"/>
      <c r="II807" s="85"/>
      <c r="IJ807" s="85"/>
      <c r="IK807" s="85"/>
      <c r="IL807" s="85"/>
      <c r="IM807" s="85"/>
      <c r="IN807" s="85"/>
      <c r="IO807" s="85"/>
      <c r="IP807" s="85"/>
      <c r="IQ807" s="85"/>
      <c r="IR807" s="85"/>
      <c r="IS807" s="85"/>
      <c r="IT807" s="85"/>
      <c r="IU807" s="85"/>
      <c r="IV807" s="85"/>
      <c r="IW807" s="85"/>
      <c r="IX807" s="85"/>
      <c r="IY807" s="85"/>
      <c r="IZ807" s="85"/>
      <c r="JA807" s="85"/>
      <c r="JB807" s="85"/>
      <c r="JC807" s="85"/>
      <c r="JD807" s="85"/>
      <c r="JE807" s="85"/>
      <c r="JF807" s="85"/>
      <c r="JG807" s="85"/>
      <c r="JH807" s="85"/>
      <c r="JI807" s="85"/>
      <c r="JJ807" s="85"/>
      <c r="JK807" s="85"/>
      <c r="JL807" s="85"/>
      <c r="JM807" s="85"/>
      <c r="JN807" s="85"/>
      <c r="JO807" s="85"/>
      <c r="JP807" s="85"/>
      <c r="JQ807" s="85"/>
      <c r="JR807" s="85"/>
      <c r="JS807" s="85"/>
      <c r="JT807" s="85"/>
      <c r="JU807" s="85"/>
      <c r="JV807" s="85"/>
      <c r="JW807" s="85"/>
      <c r="JX807" s="85"/>
      <c r="JY807" s="85"/>
      <c r="JZ807" s="85"/>
      <c r="KA807" s="85"/>
      <c r="KB807" s="85"/>
      <c r="KC807" s="85"/>
    </row>
    <row r="808" spans="1:289" s="57" customFormat="1" ht="27.6" customHeight="1">
      <c r="A808" s="6"/>
      <c r="B808" s="19" t="s">
        <v>156</v>
      </c>
      <c r="C808" s="19" t="s">
        <v>157</v>
      </c>
      <c r="D808" s="5"/>
      <c r="E808" s="5"/>
      <c r="F808" s="5"/>
      <c r="G808" s="5"/>
      <c r="H808" s="5" t="s">
        <v>727</v>
      </c>
      <c r="I808" s="5" t="s">
        <v>736</v>
      </c>
      <c r="J808" s="5"/>
      <c r="K808" s="5"/>
      <c r="L808" s="5"/>
      <c r="M808" s="5"/>
      <c r="N808" s="5"/>
      <c r="O808" s="5"/>
      <c r="P808" s="5"/>
      <c r="Q808" s="5"/>
      <c r="R808" s="5" t="s">
        <v>204</v>
      </c>
      <c r="S808" s="5" t="s">
        <v>364</v>
      </c>
      <c r="T808" s="5" t="s">
        <v>363</v>
      </c>
      <c r="U808" s="5" t="s">
        <v>158</v>
      </c>
      <c r="V808" s="5"/>
      <c r="W808" s="19"/>
      <c r="X808" s="19"/>
      <c r="Y808" s="19"/>
      <c r="Z808" s="19"/>
      <c r="AA808" s="19"/>
      <c r="AB808" s="19"/>
      <c r="AC808" s="19"/>
      <c r="AD808" s="5"/>
      <c r="AE808" s="19">
        <v>4</v>
      </c>
      <c r="AF808" s="19" t="s">
        <v>181</v>
      </c>
      <c r="AG808" s="19" t="s">
        <v>182</v>
      </c>
      <c r="AH808" s="19">
        <v>335</v>
      </c>
      <c r="AI808" s="19" t="s">
        <v>188</v>
      </c>
      <c r="AJ808" s="5"/>
      <c r="AK808" s="5"/>
      <c r="AL808" s="5" t="s">
        <v>122</v>
      </c>
      <c r="AM808" s="5"/>
      <c r="AN808" s="5" t="s">
        <v>172</v>
      </c>
      <c r="AO808" s="167" t="str">
        <f t="shared" si="1181"/>
        <v>0055-CPC-GA1-4.4.4.60.335-PS.S4-0001</v>
      </c>
      <c r="AP808" s="5" t="str">
        <f t="shared" si="1182"/>
        <v>0055-CPC-GA1-4.4.4.60.335-PS-S4-0001_A1_ER</v>
      </c>
      <c r="AQ808" s="13" t="s">
        <v>249</v>
      </c>
      <c r="AR808" s="13" t="s">
        <v>77</v>
      </c>
      <c r="AS808" s="13"/>
      <c r="AT808" s="13"/>
      <c r="AU808" s="13"/>
      <c r="AV808" s="13"/>
      <c r="AW808" s="13" t="s">
        <v>249</v>
      </c>
      <c r="AX808" s="13" t="s">
        <v>77</v>
      </c>
      <c r="AY808" s="5"/>
      <c r="AZ808" s="5" t="s">
        <v>490</v>
      </c>
      <c r="BA808" s="5" t="s">
        <v>489</v>
      </c>
      <c r="BB808" s="5" t="str">
        <f t="shared" si="1218"/>
        <v>A1</v>
      </c>
      <c r="BC808" s="167" t="str">
        <f t="shared" si="1219"/>
        <v>IFR</v>
      </c>
      <c r="BD808" s="5" t="str">
        <f t="shared" si="1183"/>
        <v>A1</v>
      </c>
      <c r="BE808" s="5"/>
      <c r="BF808" s="5"/>
      <c r="BG808" s="12"/>
      <c r="BH808" s="5"/>
      <c r="BI808" s="5"/>
      <c r="BJ808" s="54">
        <f t="shared" si="1184"/>
        <v>44251</v>
      </c>
      <c r="BK808" s="54">
        <f t="shared" ca="1" si="1185"/>
        <v>44280</v>
      </c>
      <c r="BL808" s="193">
        <v>44280</v>
      </c>
      <c r="BM808" s="167" t="s">
        <v>800</v>
      </c>
      <c r="BN808" s="167"/>
      <c r="BO808" s="167"/>
      <c r="BP808" s="167"/>
      <c r="BQ808" s="167"/>
      <c r="BR808" s="157"/>
      <c r="BS808" s="157"/>
      <c r="BT808" s="157"/>
      <c r="BU808" s="157"/>
      <c r="BV808" s="157"/>
      <c r="BW808" s="147"/>
      <c r="BX808" s="147"/>
      <c r="BY808" s="147"/>
      <c r="BZ808" s="147"/>
      <c r="CA808" s="147"/>
      <c r="CB808" s="125"/>
      <c r="CC808" s="125"/>
      <c r="CD808" s="125"/>
      <c r="CE808" s="125"/>
      <c r="CF808" s="125"/>
      <c r="CG808" s="125"/>
      <c r="CH808" s="125"/>
      <c r="CI808" s="125"/>
      <c r="CJ808" s="125"/>
      <c r="CK808" s="125"/>
      <c r="CL808" s="24">
        <f t="shared" si="1220"/>
        <v>44279</v>
      </c>
      <c r="CM808" s="24">
        <f t="shared" ca="1" si="1221"/>
        <v>44294</v>
      </c>
      <c r="CN808" s="54"/>
      <c r="CO808" s="117"/>
      <c r="CP808" s="175">
        <v>1</v>
      </c>
      <c r="CQ808" s="24">
        <f t="shared" si="1186"/>
        <v>44293</v>
      </c>
      <c r="CR808" s="24" t="str">
        <f t="shared" si="1187"/>
        <v>-</v>
      </c>
      <c r="CS808" s="54"/>
      <c r="CT808" s="5"/>
      <c r="CU808" s="24" t="str">
        <f t="shared" si="1188"/>
        <v>-</v>
      </c>
      <c r="CV808" s="24" t="str">
        <f t="shared" si="1189"/>
        <v>-</v>
      </c>
      <c r="CW808" s="54"/>
      <c r="CX808" s="5"/>
      <c r="CY808" s="34"/>
      <c r="CZ808" s="24" t="str">
        <f t="shared" si="1190"/>
        <v>-</v>
      </c>
      <c r="DA808" s="24" t="str">
        <f t="shared" si="1191"/>
        <v>-</v>
      </c>
      <c r="DB808" s="24"/>
      <c r="DC808" s="5"/>
      <c r="DD808" s="24" t="str">
        <f t="shared" si="1192"/>
        <v>-</v>
      </c>
      <c r="DE808" s="24" t="str">
        <f t="shared" si="1193"/>
        <v>-</v>
      </c>
      <c r="DF808" s="5"/>
      <c r="DG808" s="5"/>
      <c r="DH808" s="54"/>
      <c r="DI808" s="24" t="str">
        <f t="shared" si="1194"/>
        <v>-</v>
      </c>
      <c r="DJ808" s="24" t="str">
        <f t="shared" si="1195"/>
        <v>-</v>
      </c>
      <c r="DK808" s="5"/>
      <c r="DL808" s="5"/>
      <c r="DM808" s="24" t="str">
        <f t="shared" si="1196"/>
        <v>-</v>
      </c>
      <c r="DN808" s="24" t="str">
        <f t="shared" si="1197"/>
        <v>-</v>
      </c>
      <c r="DO808" s="5"/>
      <c r="DP808" s="5"/>
      <c r="DQ808" s="54"/>
      <c r="DR808" s="24" t="str">
        <f t="shared" si="1198"/>
        <v>-</v>
      </c>
      <c r="DS808" s="24" t="str">
        <f t="shared" si="1199"/>
        <v>-</v>
      </c>
      <c r="DT808" s="5"/>
      <c r="DU808" s="5"/>
      <c r="DV808" s="24" t="str">
        <f t="shared" si="1200"/>
        <v>-</v>
      </c>
      <c r="DW808" s="24" t="str">
        <f t="shared" si="1201"/>
        <v>-</v>
      </c>
      <c r="DX808" s="5"/>
      <c r="DY808" s="5"/>
      <c r="DZ808" s="54"/>
      <c r="EA808" s="24" t="str">
        <f t="shared" si="1202"/>
        <v>-</v>
      </c>
      <c r="EB808" s="24" t="str">
        <f t="shared" si="1203"/>
        <v>-</v>
      </c>
      <c r="EC808" s="5"/>
      <c r="ED808" s="5"/>
      <c r="EE808" s="24" t="str">
        <f t="shared" si="1204"/>
        <v>-</v>
      </c>
      <c r="EF808" s="24" t="str">
        <f t="shared" si="1205"/>
        <v>-</v>
      </c>
      <c r="EG808" s="5"/>
      <c r="EH808" s="5"/>
      <c r="EI808" s="54"/>
      <c r="EJ808" s="24" t="str">
        <f t="shared" si="1206"/>
        <v>-</v>
      </c>
      <c r="EK808" s="24" t="str">
        <f t="shared" si="1207"/>
        <v>-</v>
      </c>
      <c r="EL808" s="5"/>
      <c r="EM808" s="5"/>
      <c r="EN808" s="24" t="str">
        <f t="shared" si="1208"/>
        <v>-</v>
      </c>
      <c r="EO808" s="24" t="str">
        <f t="shared" si="1209"/>
        <v>-</v>
      </c>
      <c r="EP808" s="5"/>
      <c r="EQ808" s="5"/>
      <c r="ER808" s="54"/>
      <c r="ES808" s="54"/>
      <c r="ET808" s="54"/>
      <c r="EU808" s="54"/>
      <c r="EV808" s="54"/>
      <c r="EW808" s="24"/>
      <c r="EX808" s="24"/>
      <c r="EY808" s="167"/>
      <c r="EZ808" s="167"/>
      <c r="FA808" s="193"/>
      <c r="FB808" s="24">
        <v>44294</v>
      </c>
      <c r="FC808" s="24">
        <f t="shared" ca="1" si="1222"/>
        <v>44294</v>
      </c>
      <c r="FD808" s="5"/>
      <c r="FE808" s="5"/>
      <c r="FF808" s="24" t="str">
        <f t="shared" si="1210"/>
        <v>-</v>
      </c>
      <c r="FG808" s="24" t="str">
        <f t="shared" si="1211"/>
        <v>-</v>
      </c>
      <c r="FH808" s="5"/>
      <c r="FI808" s="5"/>
      <c r="FJ808" s="34"/>
      <c r="FK808" s="24"/>
      <c r="FL808" s="24">
        <f t="shared" si="1212"/>
        <v>0</v>
      </c>
      <c r="FM808" s="5"/>
      <c r="FN808" s="5"/>
      <c r="FO808" s="24" t="str">
        <f t="shared" si="1213"/>
        <v>-</v>
      </c>
      <c r="FP808" s="24" t="str">
        <f t="shared" si="1214"/>
        <v>-</v>
      </c>
      <c r="FQ808" s="5"/>
      <c r="FR808" s="5"/>
      <c r="FS808" s="54"/>
      <c r="FT808" s="24"/>
      <c r="FU808" s="24">
        <f t="shared" si="1215"/>
        <v>0</v>
      </c>
      <c r="FV808" s="5"/>
      <c r="FW808" s="5"/>
      <c r="FX808" s="24" t="str">
        <f t="shared" si="1216"/>
        <v>-</v>
      </c>
      <c r="FY808" s="24" t="str">
        <f t="shared" si="1217"/>
        <v>-</v>
      </c>
      <c r="FZ808" s="5"/>
      <c r="GA808" s="5"/>
      <c r="GB808" s="54"/>
      <c r="GC808" s="54"/>
      <c r="GD808" s="54"/>
      <c r="GE808" s="54"/>
      <c r="GF808" s="54"/>
      <c r="GG808" s="54"/>
      <c r="GH808" s="54"/>
      <c r="GI808" s="54"/>
      <c r="GJ808" s="54"/>
      <c r="GK808" s="54"/>
      <c r="GL808" s="54"/>
      <c r="GM808" s="54"/>
      <c r="GN808" s="54"/>
      <c r="GO808" s="54"/>
      <c r="GP808" s="54"/>
      <c r="GQ808" s="54"/>
      <c r="GR808" s="54"/>
      <c r="GS808" s="54"/>
      <c r="GT808" s="54"/>
      <c r="GU808" s="54"/>
      <c r="GV808" s="54"/>
      <c r="GW808" s="54"/>
      <c r="GX808" s="54"/>
      <c r="GY808" s="54"/>
      <c r="GZ808" s="193"/>
      <c r="HA808" s="54"/>
      <c r="HB808" s="54"/>
      <c r="HC808" s="54"/>
      <c r="HD808" s="34">
        <f t="shared" ca="1" si="1223"/>
        <v>1</v>
      </c>
      <c r="HE808" s="25">
        <f t="shared" ca="1" si="1224"/>
        <v>6.8389057750759875E-4</v>
      </c>
      <c r="HF808" s="25">
        <f t="shared" ca="1" si="1225"/>
        <v>1.5197568389057751E-3</v>
      </c>
      <c r="HG808" s="25"/>
      <c r="HH808" s="25"/>
      <c r="HI808" s="25">
        <f t="shared" ca="1" si="1226"/>
        <v>3.0821917808219177E-3</v>
      </c>
      <c r="HJ808" s="25">
        <f t="shared" ca="1" si="1227"/>
        <v>6.8493150684931503E-3</v>
      </c>
      <c r="HK808" s="5"/>
      <c r="HL808" s="24">
        <f t="shared" ca="1" si="1228"/>
        <v>44280</v>
      </c>
      <c r="HM808" s="107" t="s">
        <v>663</v>
      </c>
      <c r="HN808" s="85"/>
      <c r="HO808" s="204" t="str">
        <f t="shared" si="1126"/>
        <v>ожидание A1</v>
      </c>
      <c r="HP808" s="204" t="str">
        <f t="shared" si="1127"/>
        <v>не выгружено 00</v>
      </c>
      <c r="HQ808" s="182" t="str">
        <f t="shared" si="1128"/>
        <v>выгружено A1</v>
      </c>
      <c r="HR808" s="182" t="str">
        <f t="shared" si="1129"/>
        <v>ожидание A1</v>
      </c>
      <c r="HS808" s="182" t="b">
        <f t="shared" si="1130"/>
        <v>0</v>
      </c>
      <c r="HT808" s="182" t="str">
        <f t="shared" si="1131"/>
        <v>ожидание замечаний</v>
      </c>
      <c r="HU808" s="182" t="str">
        <f t="shared" si="1132"/>
        <v>0055-P2-GA1-CPC-TRM-00678</v>
      </c>
      <c r="HV808" s="191">
        <f t="shared" si="1133"/>
        <v>44280</v>
      </c>
      <c r="HW808" s="184" t="str">
        <f t="shared" si="1134"/>
        <v>ожидание A1</v>
      </c>
      <c r="HX808" s="191" t="str">
        <f t="shared" si="1135"/>
        <v>ожидание A1</v>
      </c>
      <c r="HY808" s="183"/>
      <c r="HZ808" s="182" t="str">
        <f t="shared" si="1136"/>
        <v>выгружено</v>
      </c>
      <c r="IA808" s="182" t="str">
        <f t="shared" si="1137"/>
        <v>A1</v>
      </c>
      <c r="IB808" s="182" t="str">
        <f t="shared" si="1138"/>
        <v>ожидание замечаний к ревизии</v>
      </c>
      <c r="IC808" s="182" t="str">
        <f t="shared" si="1139"/>
        <v>A1</v>
      </c>
      <c r="ID808" s="182" t="str">
        <f t="shared" si="1140"/>
        <v>A1</v>
      </c>
      <c r="IE808" s="185" t="str">
        <f t="shared" si="1141"/>
        <v>1</v>
      </c>
      <c r="IF808" s="135" t="s">
        <v>705</v>
      </c>
      <c r="IG808" s="181">
        <v>1</v>
      </c>
      <c r="IH808" s="85"/>
      <c r="II808" s="85"/>
      <c r="IJ808" s="85"/>
      <c r="IK808" s="85"/>
      <c r="IL808" s="85"/>
      <c r="IM808" s="85"/>
      <c r="IN808" s="85"/>
      <c r="IO808" s="85"/>
      <c r="IP808" s="85"/>
      <c r="IQ808" s="85"/>
      <c r="IR808" s="85"/>
      <c r="IS808" s="85"/>
      <c r="IT808" s="85"/>
      <c r="IU808" s="85"/>
      <c r="IV808" s="85"/>
      <c r="IW808" s="85"/>
      <c r="IX808" s="85"/>
      <c r="IY808" s="85"/>
      <c r="IZ808" s="85"/>
      <c r="JA808" s="85"/>
      <c r="JB808" s="85"/>
      <c r="JC808" s="85"/>
      <c r="JD808" s="85"/>
      <c r="JE808" s="85"/>
      <c r="JF808" s="85"/>
      <c r="JG808" s="85"/>
      <c r="JH808" s="85"/>
      <c r="JI808" s="85"/>
      <c r="JJ808" s="85"/>
      <c r="JK808" s="85"/>
      <c r="JL808" s="85"/>
      <c r="JM808" s="85"/>
      <c r="JN808" s="85"/>
      <c r="JO808" s="85"/>
      <c r="JP808" s="85"/>
      <c r="JQ808" s="85"/>
      <c r="JR808" s="85"/>
      <c r="JS808" s="85"/>
      <c r="JT808" s="85"/>
      <c r="JU808" s="85"/>
      <c r="JV808" s="85"/>
      <c r="JW808" s="85"/>
      <c r="JX808" s="85"/>
      <c r="JY808" s="85"/>
      <c r="JZ808" s="85"/>
      <c r="KA808" s="85"/>
      <c r="KB808" s="85"/>
      <c r="KC808" s="85"/>
    </row>
    <row r="809" spans="1:289" s="57" customFormat="1" ht="27.6" hidden="1" customHeight="1">
      <c r="A809" s="6"/>
      <c r="B809" s="19" t="s">
        <v>156</v>
      </c>
      <c r="C809" s="19" t="s">
        <v>157</v>
      </c>
      <c r="D809" s="5"/>
      <c r="E809" s="5"/>
      <c r="F809" s="5"/>
      <c r="G809" s="5"/>
      <c r="H809" s="5" t="s">
        <v>727</v>
      </c>
      <c r="I809" s="5" t="s">
        <v>736</v>
      </c>
      <c r="J809" s="5"/>
      <c r="K809" s="5"/>
      <c r="L809" s="5"/>
      <c r="M809" s="5"/>
      <c r="N809" s="5"/>
      <c r="O809" s="5"/>
      <c r="P809" s="5"/>
      <c r="Q809" s="5"/>
      <c r="R809" s="5" t="s">
        <v>205</v>
      </c>
      <c r="S809" s="5" t="s">
        <v>357</v>
      </c>
      <c r="T809" s="5" t="s">
        <v>726</v>
      </c>
      <c r="U809" s="5" t="s">
        <v>158</v>
      </c>
      <c r="V809" s="5"/>
      <c r="W809" s="19"/>
      <c r="X809" s="19"/>
      <c r="Y809" s="19"/>
      <c r="Z809" s="19"/>
      <c r="AA809" s="19"/>
      <c r="AB809" s="19"/>
      <c r="AC809" s="19"/>
      <c r="AD809" s="5"/>
      <c r="AE809" s="19">
        <v>4</v>
      </c>
      <c r="AF809" s="19" t="s">
        <v>181</v>
      </c>
      <c r="AG809" s="19" t="s">
        <v>182</v>
      </c>
      <c r="AH809" s="19">
        <v>335</v>
      </c>
      <c r="AI809" s="19" t="s">
        <v>188</v>
      </c>
      <c r="AJ809" s="5"/>
      <c r="AK809" s="5"/>
      <c r="AL809" s="5" t="s">
        <v>123</v>
      </c>
      <c r="AM809" s="5"/>
      <c r="AN809" s="5" t="s">
        <v>172</v>
      </c>
      <c r="AO809" s="5" t="str">
        <f t="shared" si="1181"/>
        <v>0055-CPC-GA1-4.4.4.60.335-ASK1.S4-0001</v>
      </c>
      <c r="AP809" s="5" t="str">
        <f t="shared" si="1182"/>
        <v>0055-CPC-GA1-4.4.4.60.335-ASK1-S4-0001_A1_ER</v>
      </c>
      <c r="AQ809" s="13" t="s">
        <v>252</v>
      </c>
      <c r="AR809" s="13" t="s">
        <v>78</v>
      </c>
      <c r="AS809" s="13"/>
      <c r="AT809" s="13"/>
      <c r="AU809" s="13"/>
      <c r="AV809" s="13"/>
      <c r="AW809" s="13" t="s">
        <v>252</v>
      </c>
      <c r="AX809" s="13" t="s">
        <v>78</v>
      </c>
      <c r="AY809" s="5"/>
      <c r="AZ809" s="5" t="s">
        <v>490</v>
      </c>
      <c r="BA809" s="5" t="s">
        <v>489</v>
      </c>
      <c r="BB809" s="5" t="str">
        <f t="shared" si="1218"/>
        <v>A1</v>
      </c>
      <c r="BC809" s="167" t="str">
        <f t="shared" si="1219"/>
        <v>IFR</v>
      </c>
      <c r="BD809" s="5" t="str">
        <f t="shared" si="1183"/>
        <v>A1</v>
      </c>
      <c r="BE809" s="5"/>
      <c r="BF809" s="5"/>
      <c r="BG809" s="12"/>
      <c r="BH809" s="5"/>
      <c r="BI809" s="5"/>
      <c r="BJ809" s="54">
        <f t="shared" si="1184"/>
        <v>44254</v>
      </c>
      <c r="BK809" s="54">
        <f t="shared" ca="1" si="1185"/>
        <v>44277</v>
      </c>
      <c r="BL809" s="193">
        <v>44277</v>
      </c>
      <c r="BM809" s="167" t="s">
        <v>798</v>
      </c>
      <c r="BN809" s="167"/>
      <c r="BO809" s="167"/>
      <c r="BP809" s="167"/>
      <c r="BQ809" s="167"/>
      <c r="BR809" s="157"/>
      <c r="BS809" s="157"/>
      <c r="BT809" s="157"/>
      <c r="BU809" s="157"/>
      <c r="BV809" s="157"/>
      <c r="BW809" s="147"/>
      <c r="BX809" s="147"/>
      <c r="BY809" s="147"/>
      <c r="BZ809" s="147"/>
      <c r="CA809" s="147"/>
      <c r="CB809" s="125"/>
      <c r="CC809" s="125"/>
      <c r="CD809" s="125"/>
      <c r="CE809" s="125"/>
      <c r="CF809" s="125"/>
      <c r="CG809" s="125"/>
      <c r="CH809" s="125"/>
      <c r="CI809" s="125"/>
      <c r="CJ809" s="125"/>
      <c r="CK809" s="125"/>
      <c r="CL809" s="24">
        <f t="shared" si="1220"/>
        <v>44281</v>
      </c>
      <c r="CM809" s="24">
        <f t="shared" ca="1" si="1221"/>
        <v>44291</v>
      </c>
      <c r="CN809" s="54"/>
      <c r="CO809" s="117"/>
      <c r="CP809" s="175">
        <v>1</v>
      </c>
      <c r="CQ809" s="24">
        <f t="shared" si="1186"/>
        <v>44295</v>
      </c>
      <c r="CR809" s="24" t="str">
        <f t="shared" si="1187"/>
        <v>-</v>
      </c>
      <c r="CS809" s="54"/>
      <c r="CT809" s="5"/>
      <c r="CU809" s="24" t="str">
        <f t="shared" si="1188"/>
        <v>-</v>
      </c>
      <c r="CV809" s="24" t="str">
        <f t="shared" si="1189"/>
        <v>-</v>
      </c>
      <c r="CW809" s="54"/>
      <c r="CX809" s="5"/>
      <c r="CY809" s="34"/>
      <c r="CZ809" s="24" t="str">
        <f t="shared" si="1190"/>
        <v>-</v>
      </c>
      <c r="DA809" s="24" t="str">
        <f t="shared" si="1191"/>
        <v>-</v>
      </c>
      <c r="DB809" s="24"/>
      <c r="DC809" s="5"/>
      <c r="DD809" s="24" t="str">
        <f t="shared" si="1192"/>
        <v>-</v>
      </c>
      <c r="DE809" s="24" t="str">
        <f t="shared" si="1193"/>
        <v>-</v>
      </c>
      <c r="DF809" s="5"/>
      <c r="DG809" s="5"/>
      <c r="DH809" s="54"/>
      <c r="DI809" s="24" t="str">
        <f t="shared" si="1194"/>
        <v>-</v>
      </c>
      <c r="DJ809" s="24" t="str">
        <f t="shared" si="1195"/>
        <v>-</v>
      </c>
      <c r="DK809" s="5"/>
      <c r="DL809" s="5"/>
      <c r="DM809" s="24" t="str">
        <f t="shared" si="1196"/>
        <v>-</v>
      </c>
      <c r="DN809" s="24" t="str">
        <f t="shared" si="1197"/>
        <v>-</v>
      </c>
      <c r="DO809" s="5"/>
      <c r="DP809" s="5"/>
      <c r="DQ809" s="54"/>
      <c r="DR809" s="24" t="str">
        <f t="shared" si="1198"/>
        <v>-</v>
      </c>
      <c r="DS809" s="24" t="str">
        <f t="shared" si="1199"/>
        <v>-</v>
      </c>
      <c r="DT809" s="5"/>
      <c r="DU809" s="5"/>
      <c r="DV809" s="24" t="str">
        <f t="shared" si="1200"/>
        <v>-</v>
      </c>
      <c r="DW809" s="24" t="str">
        <f t="shared" si="1201"/>
        <v>-</v>
      </c>
      <c r="DX809" s="5"/>
      <c r="DY809" s="5"/>
      <c r="DZ809" s="54"/>
      <c r="EA809" s="24" t="str">
        <f t="shared" si="1202"/>
        <v>-</v>
      </c>
      <c r="EB809" s="24" t="str">
        <f t="shared" si="1203"/>
        <v>-</v>
      </c>
      <c r="EC809" s="5"/>
      <c r="ED809" s="5"/>
      <c r="EE809" s="24" t="str">
        <f t="shared" si="1204"/>
        <v>-</v>
      </c>
      <c r="EF809" s="24" t="str">
        <f t="shared" si="1205"/>
        <v>-</v>
      </c>
      <c r="EG809" s="5"/>
      <c r="EH809" s="5"/>
      <c r="EI809" s="54"/>
      <c r="EJ809" s="24" t="str">
        <f t="shared" si="1206"/>
        <v>-</v>
      </c>
      <c r="EK809" s="24" t="str">
        <f t="shared" si="1207"/>
        <v>-</v>
      </c>
      <c r="EL809" s="5"/>
      <c r="EM809" s="5"/>
      <c r="EN809" s="24" t="str">
        <f t="shared" si="1208"/>
        <v>-</v>
      </c>
      <c r="EO809" s="24" t="str">
        <f t="shared" si="1209"/>
        <v>-</v>
      </c>
      <c r="EP809" s="5"/>
      <c r="EQ809" s="5"/>
      <c r="ER809" s="54"/>
      <c r="ES809" s="54"/>
      <c r="ET809" s="54"/>
      <c r="EU809" s="54"/>
      <c r="EV809" s="54"/>
      <c r="EW809" s="24"/>
      <c r="EX809" s="24"/>
      <c r="EY809" s="167"/>
      <c r="EZ809" s="167"/>
      <c r="FA809" s="193"/>
      <c r="FB809" s="24">
        <v>44297</v>
      </c>
      <c r="FC809" s="24">
        <f t="shared" ca="1" si="1222"/>
        <v>44297</v>
      </c>
      <c r="FD809" s="5"/>
      <c r="FE809" s="5"/>
      <c r="FF809" s="24" t="str">
        <f t="shared" si="1210"/>
        <v>-</v>
      </c>
      <c r="FG809" s="24" t="str">
        <f t="shared" si="1211"/>
        <v>-</v>
      </c>
      <c r="FH809" s="5"/>
      <c r="FI809" s="5"/>
      <c r="FJ809" s="34"/>
      <c r="FK809" s="24"/>
      <c r="FL809" s="24">
        <f t="shared" si="1212"/>
        <v>0</v>
      </c>
      <c r="FM809" s="5"/>
      <c r="FN809" s="5"/>
      <c r="FO809" s="24" t="str">
        <f t="shared" si="1213"/>
        <v>-</v>
      </c>
      <c r="FP809" s="24" t="str">
        <f t="shared" si="1214"/>
        <v>-</v>
      </c>
      <c r="FQ809" s="5"/>
      <c r="FR809" s="5"/>
      <c r="FS809" s="54"/>
      <c r="FT809" s="24"/>
      <c r="FU809" s="24">
        <f t="shared" si="1215"/>
        <v>0</v>
      </c>
      <c r="FV809" s="5"/>
      <c r="FW809" s="5"/>
      <c r="FX809" s="24" t="str">
        <f t="shared" si="1216"/>
        <v>-</v>
      </c>
      <c r="FY809" s="24" t="str">
        <f t="shared" si="1217"/>
        <v>-</v>
      </c>
      <c r="FZ809" s="5"/>
      <c r="GA809" s="5"/>
      <c r="GB809" s="54"/>
      <c r="GC809" s="54"/>
      <c r="GD809" s="54"/>
      <c r="GE809" s="54"/>
      <c r="GF809" s="54"/>
      <c r="GG809" s="54"/>
      <c r="GH809" s="54"/>
      <c r="GI809" s="54"/>
      <c r="GJ809" s="54"/>
      <c r="GK809" s="54"/>
      <c r="GL809" s="54"/>
      <c r="GM809" s="54"/>
      <c r="GN809" s="54"/>
      <c r="GO809" s="54"/>
      <c r="GP809" s="54"/>
      <c r="GQ809" s="54"/>
      <c r="GR809" s="54"/>
      <c r="GS809" s="54"/>
      <c r="GT809" s="54"/>
      <c r="GU809" s="54"/>
      <c r="GV809" s="54"/>
      <c r="GW809" s="54"/>
      <c r="GX809" s="54"/>
      <c r="GY809" s="54"/>
      <c r="GZ809" s="193"/>
      <c r="HA809" s="54"/>
      <c r="HB809" s="54"/>
      <c r="HC809" s="54"/>
      <c r="HD809" s="34">
        <f t="shared" ca="1" si="1223"/>
        <v>1</v>
      </c>
      <c r="HE809" s="25">
        <f t="shared" ca="1" si="1224"/>
        <v>6.8389057750759875E-4</v>
      </c>
      <c r="HF809" s="25">
        <f t="shared" ca="1" si="1225"/>
        <v>1.5197568389057751E-3</v>
      </c>
      <c r="HG809" s="25"/>
      <c r="HH809" s="25"/>
      <c r="HI809" s="25">
        <f t="shared" ca="1" si="1226"/>
        <v>3.0821917808219177E-3</v>
      </c>
      <c r="HJ809" s="25">
        <f t="shared" ca="1" si="1227"/>
        <v>6.8493150684931503E-3</v>
      </c>
      <c r="HK809" s="5"/>
      <c r="HL809" s="24">
        <f t="shared" ca="1" si="1228"/>
        <v>44277</v>
      </c>
      <c r="HM809" s="107" t="s">
        <v>663</v>
      </c>
      <c r="HN809" s="85"/>
      <c r="HO809" s="204" t="str">
        <f t="shared" si="1126"/>
        <v>ожидание A1</v>
      </c>
      <c r="HP809" s="204" t="str">
        <f t="shared" si="1127"/>
        <v>не выгружено 00</v>
      </c>
      <c r="HQ809" s="182" t="str">
        <f t="shared" si="1128"/>
        <v>выгружено A1</v>
      </c>
      <c r="HR809" s="182" t="str">
        <f t="shared" si="1129"/>
        <v>ожидание A1</v>
      </c>
      <c r="HS809" s="182" t="b">
        <f t="shared" si="1130"/>
        <v>0</v>
      </c>
      <c r="HT809" s="182" t="str">
        <f t="shared" si="1131"/>
        <v>ожидание замечаний</v>
      </c>
      <c r="HU809" s="182" t="str">
        <f t="shared" si="1132"/>
        <v>0055-P2-GA1-CPC-TRM-00676</v>
      </c>
      <c r="HV809" s="191">
        <f t="shared" si="1133"/>
        <v>44277</v>
      </c>
      <c r="HW809" s="184" t="str">
        <f t="shared" si="1134"/>
        <v>ожидание A1</v>
      </c>
      <c r="HX809" s="191" t="str">
        <f t="shared" si="1135"/>
        <v>ожидание A1</v>
      </c>
      <c r="HY809" s="183"/>
      <c r="HZ809" s="182" t="str">
        <f t="shared" si="1136"/>
        <v>выгружено</v>
      </c>
      <c r="IA809" s="182" t="str">
        <f t="shared" si="1137"/>
        <v>A1</v>
      </c>
      <c r="IB809" s="182" t="str">
        <f t="shared" si="1138"/>
        <v>ожидание замечаний к ревизии</v>
      </c>
      <c r="IC809" s="182" t="str">
        <f t="shared" si="1139"/>
        <v>A1</v>
      </c>
      <c r="ID809" s="182" t="str">
        <f t="shared" si="1140"/>
        <v>A1</v>
      </c>
      <c r="IE809" s="185" t="str">
        <f t="shared" si="1141"/>
        <v>1</v>
      </c>
      <c r="IF809" s="135" t="s">
        <v>705</v>
      </c>
      <c r="IG809" s="181">
        <v>1</v>
      </c>
      <c r="IH809" s="85"/>
      <c r="II809" s="85"/>
      <c r="IJ809" s="85"/>
      <c r="IK809" s="85"/>
      <c r="IL809" s="85"/>
      <c r="IM809" s="85"/>
      <c r="IN809" s="85"/>
      <c r="IO809" s="85"/>
      <c r="IP809" s="85"/>
      <c r="IQ809" s="85"/>
      <c r="IR809" s="85"/>
      <c r="IS809" s="85"/>
      <c r="IT809" s="85"/>
      <c r="IU809" s="85"/>
      <c r="IV809" s="85"/>
      <c r="IW809" s="85"/>
      <c r="IX809" s="85"/>
      <c r="IY809" s="85"/>
      <c r="IZ809" s="85"/>
      <c r="JA809" s="85"/>
      <c r="JB809" s="85"/>
      <c r="JC809" s="85"/>
      <c r="JD809" s="85"/>
      <c r="JE809" s="85"/>
      <c r="JF809" s="85"/>
      <c r="JG809" s="85"/>
      <c r="JH809" s="85"/>
      <c r="JI809" s="85"/>
      <c r="JJ809" s="85"/>
      <c r="JK809" s="85"/>
      <c r="JL809" s="85"/>
      <c r="JM809" s="85"/>
      <c r="JN809" s="85"/>
      <c r="JO809" s="85"/>
      <c r="JP809" s="85"/>
      <c r="JQ809" s="85"/>
      <c r="JR809" s="85"/>
      <c r="JS809" s="85"/>
      <c r="JT809" s="85"/>
      <c r="JU809" s="85"/>
      <c r="JV809" s="85"/>
      <c r="JW809" s="85"/>
      <c r="JX809" s="85"/>
      <c r="JY809" s="85"/>
      <c r="JZ809" s="85"/>
      <c r="KA809" s="85"/>
      <c r="KB809" s="85"/>
      <c r="KC809" s="85"/>
    </row>
    <row r="810" spans="1:289" s="57" customFormat="1" ht="27.6" hidden="1" customHeight="1">
      <c r="A810" s="6"/>
      <c r="B810" s="19" t="s">
        <v>156</v>
      </c>
      <c r="C810" s="19" t="s">
        <v>157</v>
      </c>
      <c r="D810" s="5"/>
      <c r="E810" s="5"/>
      <c r="F810" s="5"/>
      <c r="G810" s="5"/>
      <c r="H810" s="5" t="s">
        <v>727</v>
      </c>
      <c r="I810" s="5" t="s">
        <v>736</v>
      </c>
      <c r="J810" s="5"/>
      <c r="K810" s="5"/>
      <c r="L810" s="5"/>
      <c r="M810" s="5"/>
      <c r="N810" s="5"/>
      <c r="O810" s="5"/>
      <c r="P810" s="5"/>
      <c r="Q810" s="5"/>
      <c r="R810" s="5" t="s">
        <v>207</v>
      </c>
      <c r="S810" s="5" t="s">
        <v>365</v>
      </c>
      <c r="T810" s="5" t="s">
        <v>368</v>
      </c>
      <c r="U810" s="5" t="s">
        <v>158</v>
      </c>
      <c r="V810" s="5"/>
      <c r="W810" s="19"/>
      <c r="X810" s="19"/>
      <c r="Y810" s="19"/>
      <c r="Z810" s="19"/>
      <c r="AA810" s="19"/>
      <c r="AB810" s="19"/>
      <c r="AC810" s="19"/>
      <c r="AD810" s="5"/>
      <c r="AE810" s="19">
        <v>4</v>
      </c>
      <c r="AF810" s="19" t="s">
        <v>181</v>
      </c>
      <c r="AG810" s="19" t="s">
        <v>182</v>
      </c>
      <c r="AH810" s="19">
        <v>335</v>
      </c>
      <c r="AI810" s="19" t="s">
        <v>188</v>
      </c>
      <c r="AJ810" s="5"/>
      <c r="AK810" s="5"/>
      <c r="AL810" s="5" t="s">
        <v>124</v>
      </c>
      <c r="AM810" s="5"/>
      <c r="AN810" s="5" t="s">
        <v>172</v>
      </c>
      <c r="AO810" s="5" t="str">
        <f t="shared" si="1181"/>
        <v>0055-CPC-GA1-4.4.4.60.335-ASK2.S4-0001</v>
      </c>
      <c r="AP810" s="5" t="str">
        <f t="shared" si="1182"/>
        <v>0055-CPC-GA1-4.4.4.60.335-ASK2-S4-0001_A1_ER</v>
      </c>
      <c r="AQ810" s="13" t="s">
        <v>250</v>
      </c>
      <c r="AR810" s="13" t="s">
        <v>528</v>
      </c>
      <c r="AS810" s="13"/>
      <c r="AT810" s="13"/>
      <c r="AU810" s="13"/>
      <c r="AV810" s="13"/>
      <c r="AW810" s="13" t="s">
        <v>250</v>
      </c>
      <c r="AX810" s="13" t="s">
        <v>528</v>
      </c>
      <c r="AY810" s="5"/>
      <c r="AZ810" s="5" t="s">
        <v>490</v>
      </c>
      <c r="BA810" s="5" t="s">
        <v>489</v>
      </c>
      <c r="BB810" s="5" t="str">
        <f t="shared" si="1218"/>
        <v>A1</v>
      </c>
      <c r="BC810" s="167" t="str">
        <f t="shared" si="1219"/>
        <v>IFR</v>
      </c>
      <c r="BD810" s="5" t="str">
        <f t="shared" si="1183"/>
        <v>A1</v>
      </c>
      <c r="BE810" s="5"/>
      <c r="BF810" s="5"/>
      <c r="BG810" s="12"/>
      <c r="BH810" s="5"/>
      <c r="BI810" s="5"/>
      <c r="BJ810" s="54">
        <f t="shared" si="1184"/>
        <v>44254</v>
      </c>
      <c r="BK810" s="54">
        <f t="shared" ca="1" si="1185"/>
        <v>44277</v>
      </c>
      <c r="BL810" s="193">
        <v>44277</v>
      </c>
      <c r="BM810" s="167" t="s">
        <v>799</v>
      </c>
      <c r="BN810" s="167"/>
      <c r="BO810" s="167"/>
      <c r="BP810" s="167"/>
      <c r="BQ810" s="167"/>
      <c r="BR810" s="157"/>
      <c r="BS810" s="157"/>
      <c r="BT810" s="157"/>
      <c r="BU810" s="157"/>
      <c r="BV810" s="157"/>
      <c r="BW810" s="147"/>
      <c r="BX810" s="147"/>
      <c r="BY810" s="147"/>
      <c r="BZ810" s="147"/>
      <c r="CA810" s="147"/>
      <c r="CB810" s="125"/>
      <c r="CC810" s="125"/>
      <c r="CD810" s="125"/>
      <c r="CE810" s="125"/>
      <c r="CF810" s="125"/>
      <c r="CG810" s="125"/>
      <c r="CH810" s="125"/>
      <c r="CI810" s="125"/>
      <c r="CJ810" s="125"/>
      <c r="CK810" s="125"/>
      <c r="CL810" s="24">
        <f t="shared" si="1220"/>
        <v>44281</v>
      </c>
      <c r="CM810" s="24">
        <f t="shared" ca="1" si="1221"/>
        <v>44291</v>
      </c>
      <c r="CN810" s="54"/>
      <c r="CO810" s="117"/>
      <c r="CP810" s="175">
        <v>1</v>
      </c>
      <c r="CQ810" s="24">
        <f t="shared" si="1186"/>
        <v>44295</v>
      </c>
      <c r="CR810" s="24" t="str">
        <f t="shared" si="1187"/>
        <v>-</v>
      </c>
      <c r="CS810" s="54"/>
      <c r="CT810" s="5"/>
      <c r="CU810" s="24" t="str">
        <f t="shared" si="1188"/>
        <v>-</v>
      </c>
      <c r="CV810" s="24" t="str">
        <f t="shared" si="1189"/>
        <v>-</v>
      </c>
      <c r="CW810" s="54"/>
      <c r="CX810" s="5"/>
      <c r="CY810" s="34"/>
      <c r="CZ810" s="24" t="str">
        <f t="shared" si="1190"/>
        <v>-</v>
      </c>
      <c r="DA810" s="24" t="str">
        <f t="shared" si="1191"/>
        <v>-</v>
      </c>
      <c r="DB810" s="24"/>
      <c r="DC810" s="5"/>
      <c r="DD810" s="24" t="str">
        <f t="shared" si="1192"/>
        <v>-</v>
      </c>
      <c r="DE810" s="24" t="str">
        <f t="shared" si="1193"/>
        <v>-</v>
      </c>
      <c r="DF810" s="5"/>
      <c r="DG810" s="5"/>
      <c r="DH810" s="54"/>
      <c r="DI810" s="24" t="str">
        <f t="shared" si="1194"/>
        <v>-</v>
      </c>
      <c r="DJ810" s="24" t="str">
        <f t="shared" si="1195"/>
        <v>-</v>
      </c>
      <c r="DK810" s="5"/>
      <c r="DL810" s="5"/>
      <c r="DM810" s="24" t="str">
        <f t="shared" si="1196"/>
        <v>-</v>
      </c>
      <c r="DN810" s="24" t="str">
        <f t="shared" si="1197"/>
        <v>-</v>
      </c>
      <c r="DO810" s="5"/>
      <c r="DP810" s="5"/>
      <c r="DQ810" s="54"/>
      <c r="DR810" s="24" t="str">
        <f t="shared" si="1198"/>
        <v>-</v>
      </c>
      <c r="DS810" s="24" t="str">
        <f t="shared" si="1199"/>
        <v>-</v>
      </c>
      <c r="DT810" s="5"/>
      <c r="DU810" s="5"/>
      <c r="DV810" s="24" t="str">
        <f t="shared" si="1200"/>
        <v>-</v>
      </c>
      <c r="DW810" s="24" t="str">
        <f t="shared" si="1201"/>
        <v>-</v>
      </c>
      <c r="DX810" s="5"/>
      <c r="DY810" s="5"/>
      <c r="DZ810" s="54"/>
      <c r="EA810" s="24" t="str">
        <f t="shared" si="1202"/>
        <v>-</v>
      </c>
      <c r="EB810" s="24" t="str">
        <f t="shared" si="1203"/>
        <v>-</v>
      </c>
      <c r="EC810" s="5"/>
      <c r="ED810" s="5"/>
      <c r="EE810" s="24" t="str">
        <f t="shared" si="1204"/>
        <v>-</v>
      </c>
      <c r="EF810" s="24" t="str">
        <f t="shared" si="1205"/>
        <v>-</v>
      </c>
      <c r="EG810" s="5"/>
      <c r="EH810" s="5"/>
      <c r="EI810" s="54"/>
      <c r="EJ810" s="24" t="str">
        <f t="shared" si="1206"/>
        <v>-</v>
      </c>
      <c r="EK810" s="24" t="str">
        <f t="shared" si="1207"/>
        <v>-</v>
      </c>
      <c r="EL810" s="5"/>
      <c r="EM810" s="5"/>
      <c r="EN810" s="24" t="str">
        <f t="shared" si="1208"/>
        <v>-</v>
      </c>
      <c r="EO810" s="24" t="str">
        <f t="shared" si="1209"/>
        <v>-</v>
      </c>
      <c r="EP810" s="5"/>
      <c r="EQ810" s="5"/>
      <c r="ER810" s="54"/>
      <c r="ES810" s="54"/>
      <c r="ET810" s="54"/>
      <c r="EU810" s="54"/>
      <c r="EV810" s="54"/>
      <c r="EW810" s="24"/>
      <c r="EX810" s="24"/>
      <c r="EY810" s="167"/>
      <c r="EZ810" s="167"/>
      <c r="FA810" s="193"/>
      <c r="FB810" s="24">
        <v>44297</v>
      </c>
      <c r="FC810" s="24">
        <f t="shared" ca="1" si="1222"/>
        <v>44297</v>
      </c>
      <c r="FD810" s="5"/>
      <c r="FE810" s="5"/>
      <c r="FF810" s="24" t="str">
        <f t="shared" si="1210"/>
        <v>-</v>
      </c>
      <c r="FG810" s="24" t="str">
        <f t="shared" si="1211"/>
        <v>-</v>
      </c>
      <c r="FH810" s="5"/>
      <c r="FI810" s="5"/>
      <c r="FJ810" s="34"/>
      <c r="FK810" s="24"/>
      <c r="FL810" s="24">
        <f t="shared" si="1212"/>
        <v>0</v>
      </c>
      <c r="FM810" s="5"/>
      <c r="FN810" s="5"/>
      <c r="FO810" s="24" t="str">
        <f t="shared" si="1213"/>
        <v>-</v>
      </c>
      <c r="FP810" s="24" t="str">
        <f t="shared" si="1214"/>
        <v>-</v>
      </c>
      <c r="FQ810" s="5"/>
      <c r="FR810" s="5"/>
      <c r="FS810" s="54"/>
      <c r="FT810" s="24"/>
      <c r="FU810" s="24">
        <f t="shared" si="1215"/>
        <v>0</v>
      </c>
      <c r="FV810" s="5"/>
      <c r="FW810" s="5"/>
      <c r="FX810" s="24" t="str">
        <f t="shared" si="1216"/>
        <v>-</v>
      </c>
      <c r="FY810" s="24" t="str">
        <f t="shared" si="1217"/>
        <v>-</v>
      </c>
      <c r="FZ810" s="5"/>
      <c r="GA810" s="5"/>
      <c r="GB810" s="54"/>
      <c r="GC810" s="54"/>
      <c r="GD810" s="54"/>
      <c r="GE810" s="54"/>
      <c r="GF810" s="54"/>
      <c r="GG810" s="54"/>
      <c r="GH810" s="54"/>
      <c r="GI810" s="54"/>
      <c r="GJ810" s="54"/>
      <c r="GK810" s="54"/>
      <c r="GL810" s="54"/>
      <c r="GM810" s="54"/>
      <c r="GN810" s="54"/>
      <c r="GO810" s="54"/>
      <c r="GP810" s="54"/>
      <c r="GQ810" s="54"/>
      <c r="GR810" s="54"/>
      <c r="GS810" s="54"/>
      <c r="GT810" s="54"/>
      <c r="GU810" s="54"/>
      <c r="GV810" s="54"/>
      <c r="GW810" s="54"/>
      <c r="GX810" s="54"/>
      <c r="GY810" s="54"/>
      <c r="GZ810" s="193"/>
      <c r="HA810" s="54"/>
      <c r="HB810" s="54"/>
      <c r="HC810" s="54"/>
      <c r="HD810" s="34">
        <f t="shared" ca="1" si="1223"/>
        <v>1</v>
      </c>
      <c r="HE810" s="25">
        <f t="shared" ca="1" si="1224"/>
        <v>6.8389057750759875E-4</v>
      </c>
      <c r="HF810" s="25">
        <f t="shared" ca="1" si="1225"/>
        <v>1.5197568389057751E-3</v>
      </c>
      <c r="HG810" s="25"/>
      <c r="HH810" s="25"/>
      <c r="HI810" s="25">
        <f t="shared" ca="1" si="1226"/>
        <v>3.0821917808219177E-3</v>
      </c>
      <c r="HJ810" s="25">
        <f t="shared" ca="1" si="1227"/>
        <v>6.8493150684931503E-3</v>
      </c>
      <c r="HK810" s="5"/>
      <c r="HL810" s="24">
        <f t="shared" ca="1" si="1228"/>
        <v>44277</v>
      </c>
      <c r="HM810" s="107" t="s">
        <v>663</v>
      </c>
      <c r="HN810" s="85"/>
      <c r="HO810" s="204" t="str">
        <f t="shared" si="1126"/>
        <v>ожидание A1</v>
      </c>
      <c r="HP810" s="204" t="str">
        <f t="shared" si="1127"/>
        <v>не выгружено 00</v>
      </c>
      <c r="HQ810" s="182" t="str">
        <f t="shared" si="1128"/>
        <v>выгружено A1</v>
      </c>
      <c r="HR810" s="182" t="str">
        <f t="shared" si="1129"/>
        <v>ожидание A1</v>
      </c>
      <c r="HS810" s="182" t="b">
        <f t="shared" si="1130"/>
        <v>0</v>
      </c>
      <c r="HT810" s="182" t="str">
        <f t="shared" si="1131"/>
        <v>ожидание замечаний</v>
      </c>
      <c r="HU810" s="182" t="str">
        <f t="shared" si="1132"/>
        <v>0055-P2-GA1-CPC-TRM-00677</v>
      </c>
      <c r="HV810" s="191">
        <f t="shared" si="1133"/>
        <v>44277</v>
      </c>
      <c r="HW810" s="184" t="str">
        <f t="shared" si="1134"/>
        <v>ожидание A1</v>
      </c>
      <c r="HX810" s="191" t="str">
        <f t="shared" si="1135"/>
        <v>ожидание A1</v>
      </c>
      <c r="HY810" s="183"/>
      <c r="HZ810" s="182" t="str">
        <f t="shared" si="1136"/>
        <v>выгружено</v>
      </c>
      <c r="IA810" s="182" t="str">
        <f t="shared" si="1137"/>
        <v>A1</v>
      </c>
      <c r="IB810" s="182" t="str">
        <f t="shared" si="1138"/>
        <v>ожидание замечаний к ревизии</v>
      </c>
      <c r="IC810" s="182" t="str">
        <f t="shared" si="1139"/>
        <v>A1</v>
      </c>
      <c r="ID810" s="182" t="str">
        <f t="shared" si="1140"/>
        <v>A1</v>
      </c>
      <c r="IE810" s="185" t="str">
        <f t="shared" si="1141"/>
        <v>1</v>
      </c>
      <c r="IF810" s="135" t="s">
        <v>705</v>
      </c>
      <c r="IG810" s="181">
        <v>1</v>
      </c>
      <c r="IH810" s="85"/>
      <c r="II810" s="85"/>
      <c r="IJ810" s="85"/>
      <c r="IK810" s="85"/>
      <c r="IL810" s="85"/>
      <c r="IM810" s="85"/>
      <c r="IN810" s="85"/>
      <c r="IO810" s="85"/>
      <c r="IP810" s="85"/>
      <c r="IQ810" s="85"/>
      <c r="IR810" s="85"/>
      <c r="IS810" s="85"/>
      <c r="IT810" s="85"/>
      <c r="IU810" s="85"/>
      <c r="IV810" s="85"/>
      <c r="IW810" s="85"/>
      <c r="IX810" s="85"/>
      <c r="IY810" s="85"/>
      <c r="IZ810" s="85"/>
      <c r="JA810" s="85"/>
      <c r="JB810" s="85"/>
      <c r="JC810" s="85"/>
      <c r="JD810" s="85"/>
      <c r="JE810" s="85"/>
      <c r="JF810" s="85"/>
      <c r="JG810" s="85"/>
      <c r="JH810" s="85"/>
      <c r="JI810" s="85"/>
      <c r="JJ810" s="85"/>
      <c r="JK810" s="85"/>
      <c r="JL810" s="85"/>
      <c r="JM810" s="85"/>
      <c r="JN810" s="85"/>
      <c r="JO810" s="85"/>
      <c r="JP810" s="85"/>
      <c r="JQ810" s="85"/>
      <c r="JR810" s="85"/>
      <c r="JS810" s="85"/>
      <c r="JT810" s="85"/>
      <c r="JU810" s="85"/>
      <c r="JV810" s="85"/>
      <c r="JW810" s="85"/>
      <c r="JX810" s="85"/>
      <c r="JY810" s="85"/>
      <c r="JZ810" s="85"/>
      <c r="KA810" s="85"/>
      <c r="KB810" s="85"/>
      <c r="KC810" s="85"/>
    </row>
    <row r="811" spans="1:289" s="57" customFormat="1" ht="27.6" hidden="1" customHeight="1">
      <c r="A811" s="6"/>
      <c r="B811" s="19" t="s">
        <v>156</v>
      </c>
      <c r="C811" s="19" t="s">
        <v>157</v>
      </c>
      <c r="D811" s="5"/>
      <c r="E811" s="5"/>
      <c r="F811" s="5"/>
      <c r="G811" s="5"/>
      <c r="H811" s="5" t="s">
        <v>727</v>
      </c>
      <c r="I811" s="5" t="s">
        <v>736</v>
      </c>
      <c r="J811" s="5"/>
      <c r="K811" s="5"/>
      <c r="L811" s="5"/>
      <c r="M811" s="5"/>
      <c r="N811" s="5"/>
      <c r="O811" s="5"/>
      <c r="P811" s="5"/>
      <c r="Q811" s="5"/>
      <c r="R811" s="5" t="s">
        <v>206</v>
      </c>
      <c r="S811" s="5" t="s">
        <v>360</v>
      </c>
      <c r="T811" s="5" t="s">
        <v>361</v>
      </c>
      <c r="U811" s="5" t="s">
        <v>158</v>
      </c>
      <c r="V811" s="5"/>
      <c r="W811" s="19"/>
      <c r="X811" s="19"/>
      <c r="Y811" s="19"/>
      <c r="Z811" s="19"/>
      <c r="AA811" s="19"/>
      <c r="AB811" s="19"/>
      <c r="AC811" s="19"/>
      <c r="AD811" s="5"/>
      <c r="AE811" s="19">
        <v>4</v>
      </c>
      <c r="AF811" s="19" t="s">
        <v>181</v>
      </c>
      <c r="AG811" s="19" t="s">
        <v>183</v>
      </c>
      <c r="AH811" s="19">
        <v>320</v>
      </c>
      <c r="AI811" s="19" t="s">
        <v>188</v>
      </c>
      <c r="AJ811" s="5"/>
      <c r="AK811" s="5"/>
      <c r="AL811" s="5" t="s">
        <v>120</v>
      </c>
      <c r="AM811" s="5"/>
      <c r="AN811" s="5" t="s">
        <v>172</v>
      </c>
      <c r="AO811" s="5" t="str">
        <f t="shared" si="1181"/>
        <v>0055-CPC-GA1-4.4.4.70.320-ATH1.S4-0001</v>
      </c>
      <c r="AP811" s="5" t="str">
        <f t="shared" si="1182"/>
        <v>0055-CPC-GA1-4.4.4.70.320-ATH1-S4-0001_A1_ER</v>
      </c>
      <c r="AQ811" s="13" t="s">
        <v>247</v>
      </c>
      <c r="AR811" s="13" t="s">
        <v>75</v>
      </c>
      <c r="AS811" s="13"/>
      <c r="AT811" s="13"/>
      <c r="AU811" s="13"/>
      <c r="AV811" s="13"/>
      <c r="AW811" s="13" t="s">
        <v>247</v>
      </c>
      <c r="AX811" s="13" t="s">
        <v>75</v>
      </c>
      <c r="AY811" s="5"/>
      <c r="AZ811" s="5" t="s">
        <v>490</v>
      </c>
      <c r="BA811" s="5" t="s">
        <v>489</v>
      </c>
      <c r="BB811" s="5" t="str">
        <f t="shared" si="1218"/>
        <v>A1</v>
      </c>
      <c r="BC811" s="167" t="str">
        <f t="shared" si="1219"/>
        <v>IFR</v>
      </c>
      <c r="BD811" s="5" t="str">
        <f t="shared" si="1183"/>
        <v>A1</v>
      </c>
      <c r="BE811" s="5"/>
      <c r="BF811" s="5"/>
      <c r="BG811" s="12"/>
      <c r="BH811" s="5"/>
      <c r="BI811" s="5"/>
      <c r="BJ811" s="54">
        <f t="shared" si="1184"/>
        <v>44243</v>
      </c>
      <c r="BK811" s="54">
        <f t="shared" ca="1" si="1185"/>
        <v>44268</v>
      </c>
      <c r="BL811" s="193">
        <v>44268</v>
      </c>
      <c r="BM811" s="167" t="s">
        <v>796</v>
      </c>
      <c r="BN811" s="167"/>
      <c r="BO811" s="167"/>
      <c r="BP811" s="167"/>
      <c r="BQ811" s="167"/>
      <c r="BR811" s="157"/>
      <c r="BS811" s="157"/>
      <c r="BT811" s="157"/>
      <c r="BU811" s="157"/>
      <c r="BV811" s="157"/>
      <c r="BW811" s="147"/>
      <c r="BX811" s="147"/>
      <c r="BY811" s="147"/>
      <c r="BZ811" s="147"/>
      <c r="CA811" s="147"/>
      <c r="CB811" s="125"/>
      <c r="CC811" s="125"/>
      <c r="CD811" s="125"/>
      <c r="CE811" s="125"/>
      <c r="CF811" s="125"/>
      <c r="CG811" s="125"/>
      <c r="CH811" s="125"/>
      <c r="CI811" s="125"/>
      <c r="CJ811" s="125"/>
      <c r="CK811" s="125"/>
      <c r="CL811" s="24">
        <f t="shared" si="1220"/>
        <v>44271</v>
      </c>
      <c r="CM811" s="24">
        <f t="shared" ca="1" si="1221"/>
        <v>44281</v>
      </c>
      <c r="CN811" s="54"/>
      <c r="CO811" s="117"/>
      <c r="CP811" s="175">
        <v>1</v>
      </c>
      <c r="CQ811" s="24">
        <f t="shared" si="1186"/>
        <v>44285</v>
      </c>
      <c r="CR811" s="24" t="str">
        <f t="shared" si="1187"/>
        <v>-</v>
      </c>
      <c r="CS811" s="54"/>
      <c r="CT811" s="5"/>
      <c r="CU811" s="24" t="str">
        <f t="shared" si="1188"/>
        <v>-</v>
      </c>
      <c r="CV811" s="24" t="str">
        <f t="shared" si="1189"/>
        <v>-</v>
      </c>
      <c r="CW811" s="54"/>
      <c r="CX811" s="5"/>
      <c r="CY811" s="34"/>
      <c r="CZ811" s="24" t="str">
        <f t="shared" si="1190"/>
        <v>-</v>
      </c>
      <c r="DA811" s="24" t="str">
        <f t="shared" si="1191"/>
        <v>-</v>
      </c>
      <c r="DB811" s="24"/>
      <c r="DC811" s="5"/>
      <c r="DD811" s="24" t="str">
        <f t="shared" si="1192"/>
        <v>-</v>
      </c>
      <c r="DE811" s="24" t="str">
        <f t="shared" si="1193"/>
        <v>-</v>
      </c>
      <c r="DF811" s="5"/>
      <c r="DG811" s="5"/>
      <c r="DH811" s="54"/>
      <c r="DI811" s="24" t="str">
        <f t="shared" si="1194"/>
        <v>-</v>
      </c>
      <c r="DJ811" s="24" t="str">
        <f t="shared" si="1195"/>
        <v>-</v>
      </c>
      <c r="DK811" s="5"/>
      <c r="DL811" s="5"/>
      <c r="DM811" s="24" t="str">
        <f t="shared" si="1196"/>
        <v>-</v>
      </c>
      <c r="DN811" s="24" t="str">
        <f t="shared" si="1197"/>
        <v>-</v>
      </c>
      <c r="DO811" s="5"/>
      <c r="DP811" s="5"/>
      <c r="DQ811" s="54"/>
      <c r="DR811" s="24" t="str">
        <f t="shared" si="1198"/>
        <v>-</v>
      </c>
      <c r="DS811" s="24" t="str">
        <f t="shared" si="1199"/>
        <v>-</v>
      </c>
      <c r="DT811" s="5"/>
      <c r="DU811" s="5"/>
      <c r="DV811" s="24" t="str">
        <f t="shared" si="1200"/>
        <v>-</v>
      </c>
      <c r="DW811" s="24" t="str">
        <f t="shared" si="1201"/>
        <v>-</v>
      </c>
      <c r="DX811" s="5"/>
      <c r="DY811" s="5"/>
      <c r="DZ811" s="54"/>
      <c r="EA811" s="24" t="str">
        <f t="shared" si="1202"/>
        <v>-</v>
      </c>
      <c r="EB811" s="24" t="str">
        <f t="shared" si="1203"/>
        <v>-</v>
      </c>
      <c r="EC811" s="5"/>
      <c r="ED811" s="5"/>
      <c r="EE811" s="24" t="str">
        <f t="shared" si="1204"/>
        <v>-</v>
      </c>
      <c r="EF811" s="24" t="str">
        <f t="shared" si="1205"/>
        <v>-</v>
      </c>
      <c r="EG811" s="5"/>
      <c r="EH811" s="5"/>
      <c r="EI811" s="54"/>
      <c r="EJ811" s="24" t="str">
        <f t="shared" si="1206"/>
        <v>-</v>
      </c>
      <c r="EK811" s="24" t="str">
        <f t="shared" si="1207"/>
        <v>-</v>
      </c>
      <c r="EL811" s="5"/>
      <c r="EM811" s="5"/>
      <c r="EN811" s="24" t="str">
        <f t="shared" si="1208"/>
        <v>-</v>
      </c>
      <c r="EO811" s="24" t="str">
        <f t="shared" si="1209"/>
        <v>-</v>
      </c>
      <c r="EP811" s="5"/>
      <c r="EQ811" s="5"/>
      <c r="ER811" s="54"/>
      <c r="ES811" s="54"/>
      <c r="ET811" s="54"/>
      <c r="EU811" s="54"/>
      <c r="EV811" s="54"/>
      <c r="EW811" s="24"/>
      <c r="EX811" s="24"/>
      <c r="EY811" s="167"/>
      <c r="EZ811" s="167"/>
      <c r="FA811" s="193"/>
      <c r="FB811" s="24">
        <v>44286</v>
      </c>
      <c r="FC811" s="24">
        <f t="shared" ca="1" si="1222"/>
        <v>44286</v>
      </c>
      <c r="FD811" s="5"/>
      <c r="FE811" s="5"/>
      <c r="FF811" s="24" t="str">
        <f t="shared" si="1210"/>
        <v>-</v>
      </c>
      <c r="FG811" s="24" t="str">
        <f t="shared" si="1211"/>
        <v>-</v>
      </c>
      <c r="FH811" s="5"/>
      <c r="FI811" s="5"/>
      <c r="FJ811" s="34"/>
      <c r="FK811" s="24"/>
      <c r="FL811" s="24">
        <f t="shared" si="1212"/>
        <v>0</v>
      </c>
      <c r="FM811" s="5"/>
      <c r="FN811" s="5"/>
      <c r="FO811" s="24" t="str">
        <f t="shared" si="1213"/>
        <v>-</v>
      </c>
      <c r="FP811" s="24" t="str">
        <f t="shared" si="1214"/>
        <v>-</v>
      </c>
      <c r="FQ811" s="5"/>
      <c r="FR811" s="5"/>
      <c r="FS811" s="54"/>
      <c r="FT811" s="24"/>
      <c r="FU811" s="24">
        <f t="shared" si="1215"/>
        <v>0</v>
      </c>
      <c r="FV811" s="5"/>
      <c r="FW811" s="5"/>
      <c r="FX811" s="24" t="str">
        <f t="shared" si="1216"/>
        <v>-</v>
      </c>
      <c r="FY811" s="24" t="str">
        <f t="shared" si="1217"/>
        <v>-</v>
      </c>
      <c r="FZ811" s="5"/>
      <c r="GA811" s="5"/>
      <c r="GB811" s="54"/>
      <c r="GC811" s="54"/>
      <c r="GD811" s="54"/>
      <c r="GE811" s="54"/>
      <c r="GF811" s="54"/>
      <c r="GG811" s="54"/>
      <c r="GH811" s="54"/>
      <c r="GI811" s="54"/>
      <c r="GJ811" s="54"/>
      <c r="GK811" s="54"/>
      <c r="GL811" s="54"/>
      <c r="GM811" s="54"/>
      <c r="GN811" s="54"/>
      <c r="GO811" s="54"/>
      <c r="GP811" s="54"/>
      <c r="GQ811" s="54"/>
      <c r="GR811" s="54"/>
      <c r="GS811" s="54"/>
      <c r="GT811" s="54"/>
      <c r="GU811" s="54"/>
      <c r="GV811" s="54"/>
      <c r="GW811" s="54"/>
      <c r="GX811" s="54"/>
      <c r="GY811" s="54"/>
      <c r="GZ811" s="193"/>
      <c r="HA811" s="54"/>
      <c r="HB811" s="54"/>
      <c r="HC811" s="54"/>
      <c r="HD811" s="34">
        <f t="shared" ca="1" si="1223"/>
        <v>1</v>
      </c>
      <c r="HE811" s="25">
        <f t="shared" ca="1" si="1224"/>
        <v>6.8389057750759875E-4</v>
      </c>
      <c r="HF811" s="25">
        <f t="shared" ca="1" si="1225"/>
        <v>1.5197568389057751E-3</v>
      </c>
      <c r="HG811" s="25"/>
      <c r="HH811" s="25"/>
      <c r="HI811" s="25">
        <f t="shared" ca="1" si="1226"/>
        <v>3.0821917808219177E-3</v>
      </c>
      <c r="HJ811" s="25">
        <f t="shared" ca="1" si="1227"/>
        <v>6.8493150684931503E-3</v>
      </c>
      <c r="HK811" s="5"/>
      <c r="HL811" s="24">
        <f t="shared" ca="1" si="1228"/>
        <v>44268</v>
      </c>
      <c r="HM811" s="107" t="s">
        <v>663</v>
      </c>
      <c r="HN811" s="85"/>
      <c r="HO811" s="204" t="str">
        <f t="shared" si="1126"/>
        <v>ожидание A1</v>
      </c>
      <c r="HP811" s="204" t="str">
        <f t="shared" si="1127"/>
        <v>не выгружено 00</v>
      </c>
      <c r="HQ811" s="182" t="str">
        <f t="shared" si="1128"/>
        <v>выгружено A1</v>
      </c>
      <c r="HR811" s="182" t="str">
        <f t="shared" si="1129"/>
        <v>ожидание A1</v>
      </c>
      <c r="HS811" s="182" t="b">
        <f t="shared" si="1130"/>
        <v>0</v>
      </c>
      <c r="HT811" s="182" t="str">
        <f t="shared" si="1131"/>
        <v>ожидание замечаний</v>
      </c>
      <c r="HU811" s="182" t="str">
        <f t="shared" si="1132"/>
        <v>0055-P2-GA1-CPC-TRM-00674</v>
      </c>
      <c r="HV811" s="191">
        <f t="shared" si="1133"/>
        <v>44268</v>
      </c>
      <c r="HW811" s="184" t="str">
        <f t="shared" si="1134"/>
        <v>ожидание A1</v>
      </c>
      <c r="HX811" s="191" t="str">
        <f t="shared" si="1135"/>
        <v>ожидание A1</v>
      </c>
      <c r="HY811" s="183"/>
      <c r="HZ811" s="182" t="str">
        <f t="shared" si="1136"/>
        <v>выгружено</v>
      </c>
      <c r="IA811" s="182" t="str">
        <f t="shared" si="1137"/>
        <v>A1</v>
      </c>
      <c r="IB811" s="182" t="str">
        <f t="shared" si="1138"/>
        <v>ожидание замечаний к ревизии</v>
      </c>
      <c r="IC811" s="182" t="str">
        <f t="shared" si="1139"/>
        <v>A1</v>
      </c>
      <c r="ID811" s="182" t="str">
        <f t="shared" si="1140"/>
        <v>A1</v>
      </c>
      <c r="IE811" s="185" t="str">
        <f t="shared" si="1141"/>
        <v>1</v>
      </c>
      <c r="IF811" s="135" t="s">
        <v>705</v>
      </c>
      <c r="IG811" s="181">
        <v>1</v>
      </c>
      <c r="IH811" s="85"/>
      <c r="II811" s="85"/>
      <c r="IJ811" s="85"/>
      <c r="IK811" s="85"/>
      <c r="IL811" s="85"/>
      <c r="IM811" s="85"/>
      <c r="IN811" s="85"/>
      <c r="IO811" s="85"/>
      <c r="IP811" s="85"/>
      <c r="IQ811" s="85"/>
      <c r="IR811" s="85"/>
      <c r="IS811" s="85"/>
      <c r="IT811" s="85"/>
      <c r="IU811" s="85"/>
      <c r="IV811" s="85"/>
      <c r="IW811" s="85"/>
      <c r="IX811" s="85"/>
      <c r="IY811" s="85"/>
      <c r="IZ811" s="85"/>
      <c r="JA811" s="85"/>
      <c r="JB811" s="85"/>
      <c r="JC811" s="85"/>
      <c r="JD811" s="85"/>
      <c r="JE811" s="85"/>
      <c r="JF811" s="85"/>
      <c r="JG811" s="85"/>
      <c r="JH811" s="85"/>
      <c r="JI811" s="85"/>
      <c r="JJ811" s="85"/>
      <c r="JK811" s="85"/>
      <c r="JL811" s="85"/>
      <c r="JM811" s="85"/>
      <c r="JN811" s="85"/>
      <c r="JO811" s="85"/>
      <c r="JP811" s="85"/>
      <c r="JQ811" s="85"/>
      <c r="JR811" s="85"/>
      <c r="JS811" s="85"/>
      <c r="JT811" s="85"/>
      <c r="JU811" s="85"/>
      <c r="JV811" s="85"/>
      <c r="JW811" s="85"/>
      <c r="JX811" s="85"/>
      <c r="JY811" s="85"/>
      <c r="JZ811" s="85"/>
      <c r="KA811" s="85"/>
      <c r="KB811" s="85"/>
      <c r="KC811" s="85"/>
    </row>
    <row r="812" spans="1:289" s="57" customFormat="1" ht="27.6" hidden="1" customHeight="1">
      <c r="A812" s="6"/>
      <c r="B812" s="19" t="s">
        <v>156</v>
      </c>
      <c r="C812" s="19" t="s">
        <v>157</v>
      </c>
      <c r="D812" s="5"/>
      <c r="E812" s="5"/>
      <c r="F812" s="5"/>
      <c r="G812" s="5"/>
      <c r="H812" s="5" t="s">
        <v>727</v>
      </c>
      <c r="I812" s="5" t="s">
        <v>736</v>
      </c>
      <c r="J812" s="5"/>
      <c r="K812" s="5"/>
      <c r="L812" s="5"/>
      <c r="M812" s="5"/>
      <c r="N812" s="5"/>
      <c r="O812" s="5"/>
      <c r="P812" s="5"/>
      <c r="Q812" s="5"/>
      <c r="R812" s="5" t="s">
        <v>209</v>
      </c>
      <c r="S812" s="5" t="s">
        <v>362</v>
      </c>
      <c r="T812" s="5" t="s">
        <v>370</v>
      </c>
      <c r="U812" s="5" t="s">
        <v>158</v>
      </c>
      <c r="V812" s="5"/>
      <c r="W812" s="19"/>
      <c r="X812" s="19"/>
      <c r="Y812" s="19"/>
      <c r="Z812" s="19"/>
      <c r="AA812" s="19"/>
      <c r="AB812" s="19"/>
      <c r="AC812" s="19"/>
      <c r="AD812" s="5"/>
      <c r="AE812" s="19">
        <v>4</v>
      </c>
      <c r="AF812" s="19" t="s">
        <v>181</v>
      </c>
      <c r="AG812" s="19" t="s">
        <v>183</v>
      </c>
      <c r="AH812" s="19">
        <v>320</v>
      </c>
      <c r="AI812" s="19" t="s">
        <v>188</v>
      </c>
      <c r="AJ812" s="5"/>
      <c r="AK812" s="5"/>
      <c r="AL812" s="5" t="s">
        <v>121</v>
      </c>
      <c r="AM812" s="5"/>
      <c r="AN812" s="5" t="s">
        <v>172</v>
      </c>
      <c r="AO812" s="5" t="str">
        <f t="shared" si="1181"/>
        <v>0055-CPC-GA1-4.4.4.70.320-ATH2.S4-0001</v>
      </c>
      <c r="AP812" s="5" t="str">
        <f t="shared" si="1182"/>
        <v>0055-CPC-GA1-4.4.4.70.320-ATH2-S4-0001_A1_ER</v>
      </c>
      <c r="AQ812" s="13" t="s">
        <v>248</v>
      </c>
      <c r="AR812" s="13" t="s">
        <v>76</v>
      </c>
      <c r="AS812" s="13"/>
      <c r="AT812" s="13"/>
      <c r="AU812" s="13"/>
      <c r="AV812" s="13"/>
      <c r="AW812" s="13" t="s">
        <v>248</v>
      </c>
      <c r="AX812" s="13" t="s">
        <v>76</v>
      </c>
      <c r="AY812" s="5"/>
      <c r="AZ812" s="5" t="s">
        <v>490</v>
      </c>
      <c r="BA812" s="5" t="s">
        <v>489</v>
      </c>
      <c r="BB812" s="5" t="str">
        <f t="shared" si="1218"/>
        <v>A1</v>
      </c>
      <c r="BC812" s="167" t="str">
        <f t="shared" si="1219"/>
        <v>IFR</v>
      </c>
      <c r="BD812" s="5" t="str">
        <f t="shared" si="1183"/>
        <v>A1</v>
      </c>
      <c r="BE812" s="5"/>
      <c r="BF812" s="5"/>
      <c r="BG812" s="12"/>
      <c r="BH812" s="5"/>
      <c r="BI812" s="5"/>
      <c r="BJ812" s="54">
        <f t="shared" si="1184"/>
        <v>44243</v>
      </c>
      <c r="BK812" s="54">
        <f t="shared" ca="1" si="1185"/>
        <v>44268</v>
      </c>
      <c r="BL812" s="193">
        <v>44268</v>
      </c>
      <c r="BM812" s="167" t="s">
        <v>797</v>
      </c>
      <c r="BN812" s="167"/>
      <c r="BO812" s="167"/>
      <c r="BP812" s="167"/>
      <c r="BQ812" s="167"/>
      <c r="BR812" s="157"/>
      <c r="BS812" s="157"/>
      <c r="BT812" s="157"/>
      <c r="BU812" s="157"/>
      <c r="BV812" s="157"/>
      <c r="BW812" s="147"/>
      <c r="BX812" s="147"/>
      <c r="BY812" s="147"/>
      <c r="BZ812" s="147"/>
      <c r="CA812" s="147"/>
      <c r="CB812" s="125"/>
      <c r="CC812" s="125"/>
      <c r="CD812" s="125"/>
      <c r="CE812" s="125"/>
      <c r="CF812" s="125"/>
      <c r="CG812" s="125"/>
      <c r="CH812" s="125"/>
      <c r="CI812" s="125"/>
      <c r="CJ812" s="125"/>
      <c r="CK812" s="125"/>
      <c r="CL812" s="24">
        <f t="shared" si="1220"/>
        <v>44271</v>
      </c>
      <c r="CM812" s="24">
        <f t="shared" ca="1" si="1221"/>
        <v>44281</v>
      </c>
      <c r="CN812" s="54"/>
      <c r="CO812" s="117"/>
      <c r="CP812" s="175">
        <v>1</v>
      </c>
      <c r="CQ812" s="24">
        <f t="shared" si="1186"/>
        <v>44285</v>
      </c>
      <c r="CR812" s="24" t="str">
        <f t="shared" si="1187"/>
        <v>-</v>
      </c>
      <c r="CS812" s="54"/>
      <c r="CT812" s="5"/>
      <c r="CU812" s="24" t="str">
        <f t="shared" si="1188"/>
        <v>-</v>
      </c>
      <c r="CV812" s="24" t="str">
        <f t="shared" si="1189"/>
        <v>-</v>
      </c>
      <c r="CW812" s="54"/>
      <c r="CX812" s="5"/>
      <c r="CY812" s="34"/>
      <c r="CZ812" s="24" t="str">
        <f t="shared" si="1190"/>
        <v>-</v>
      </c>
      <c r="DA812" s="24" t="str">
        <f t="shared" si="1191"/>
        <v>-</v>
      </c>
      <c r="DB812" s="24"/>
      <c r="DC812" s="5"/>
      <c r="DD812" s="24" t="str">
        <f t="shared" si="1192"/>
        <v>-</v>
      </c>
      <c r="DE812" s="24" t="str">
        <f t="shared" si="1193"/>
        <v>-</v>
      </c>
      <c r="DF812" s="5"/>
      <c r="DG812" s="5"/>
      <c r="DH812" s="54"/>
      <c r="DI812" s="24" t="str">
        <f t="shared" si="1194"/>
        <v>-</v>
      </c>
      <c r="DJ812" s="24" t="str">
        <f t="shared" si="1195"/>
        <v>-</v>
      </c>
      <c r="DK812" s="5"/>
      <c r="DL812" s="5"/>
      <c r="DM812" s="24" t="str">
        <f t="shared" si="1196"/>
        <v>-</v>
      </c>
      <c r="DN812" s="24" t="str">
        <f t="shared" si="1197"/>
        <v>-</v>
      </c>
      <c r="DO812" s="5"/>
      <c r="DP812" s="5"/>
      <c r="DQ812" s="54"/>
      <c r="DR812" s="24" t="str">
        <f t="shared" si="1198"/>
        <v>-</v>
      </c>
      <c r="DS812" s="24" t="str">
        <f t="shared" si="1199"/>
        <v>-</v>
      </c>
      <c r="DT812" s="5"/>
      <c r="DU812" s="5"/>
      <c r="DV812" s="24" t="str">
        <f t="shared" si="1200"/>
        <v>-</v>
      </c>
      <c r="DW812" s="24" t="str">
        <f t="shared" si="1201"/>
        <v>-</v>
      </c>
      <c r="DX812" s="5"/>
      <c r="DY812" s="5"/>
      <c r="DZ812" s="54"/>
      <c r="EA812" s="24" t="str">
        <f t="shared" si="1202"/>
        <v>-</v>
      </c>
      <c r="EB812" s="24" t="str">
        <f t="shared" si="1203"/>
        <v>-</v>
      </c>
      <c r="EC812" s="5"/>
      <c r="ED812" s="5"/>
      <c r="EE812" s="24" t="str">
        <f t="shared" si="1204"/>
        <v>-</v>
      </c>
      <c r="EF812" s="24" t="str">
        <f t="shared" si="1205"/>
        <v>-</v>
      </c>
      <c r="EG812" s="5"/>
      <c r="EH812" s="5"/>
      <c r="EI812" s="54"/>
      <c r="EJ812" s="24" t="str">
        <f t="shared" si="1206"/>
        <v>-</v>
      </c>
      <c r="EK812" s="24" t="str">
        <f t="shared" si="1207"/>
        <v>-</v>
      </c>
      <c r="EL812" s="5"/>
      <c r="EM812" s="5"/>
      <c r="EN812" s="24" t="str">
        <f t="shared" si="1208"/>
        <v>-</v>
      </c>
      <c r="EO812" s="24" t="str">
        <f t="shared" si="1209"/>
        <v>-</v>
      </c>
      <c r="EP812" s="5"/>
      <c r="EQ812" s="5"/>
      <c r="ER812" s="54"/>
      <c r="ES812" s="54"/>
      <c r="ET812" s="54"/>
      <c r="EU812" s="54"/>
      <c r="EV812" s="54"/>
      <c r="EW812" s="24"/>
      <c r="EX812" s="24"/>
      <c r="EY812" s="167"/>
      <c r="EZ812" s="167"/>
      <c r="FA812" s="193"/>
      <c r="FB812" s="24">
        <v>44286</v>
      </c>
      <c r="FC812" s="24">
        <f t="shared" ca="1" si="1222"/>
        <v>44286</v>
      </c>
      <c r="FD812" s="5"/>
      <c r="FE812" s="5"/>
      <c r="FF812" s="24" t="str">
        <f t="shared" si="1210"/>
        <v>-</v>
      </c>
      <c r="FG812" s="24" t="str">
        <f t="shared" si="1211"/>
        <v>-</v>
      </c>
      <c r="FH812" s="5"/>
      <c r="FI812" s="5"/>
      <c r="FJ812" s="34"/>
      <c r="FK812" s="24"/>
      <c r="FL812" s="24">
        <f t="shared" si="1212"/>
        <v>0</v>
      </c>
      <c r="FM812" s="5"/>
      <c r="FN812" s="5"/>
      <c r="FO812" s="24" t="str">
        <f t="shared" si="1213"/>
        <v>-</v>
      </c>
      <c r="FP812" s="24" t="str">
        <f t="shared" si="1214"/>
        <v>-</v>
      </c>
      <c r="FQ812" s="5"/>
      <c r="FR812" s="5"/>
      <c r="FS812" s="54"/>
      <c r="FT812" s="24"/>
      <c r="FU812" s="24">
        <f t="shared" si="1215"/>
        <v>0</v>
      </c>
      <c r="FV812" s="5"/>
      <c r="FW812" s="5"/>
      <c r="FX812" s="24" t="str">
        <f t="shared" si="1216"/>
        <v>-</v>
      </c>
      <c r="FY812" s="24" t="str">
        <f t="shared" si="1217"/>
        <v>-</v>
      </c>
      <c r="FZ812" s="5"/>
      <c r="GA812" s="5"/>
      <c r="GB812" s="54"/>
      <c r="GC812" s="54"/>
      <c r="GD812" s="54"/>
      <c r="GE812" s="54"/>
      <c r="GF812" s="54"/>
      <c r="GG812" s="54"/>
      <c r="GH812" s="54"/>
      <c r="GI812" s="54"/>
      <c r="GJ812" s="54"/>
      <c r="GK812" s="54"/>
      <c r="GL812" s="54"/>
      <c r="GM812" s="54"/>
      <c r="GN812" s="54"/>
      <c r="GO812" s="54"/>
      <c r="GP812" s="54"/>
      <c r="GQ812" s="54"/>
      <c r="GR812" s="54"/>
      <c r="GS812" s="54"/>
      <c r="GT812" s="54"/>
      <c r="GU812" s="54"/>
      <c r="GV812" s="54"/>
      <c r="GW812" s="54"/>
      <c r="GX812" s="54"/>
      <c r="GY812" s="54"/>
      <c r="GZ812" s="193"/>
      <c r="HA812" s="54"/>
      <c r="HB812" s="54"/>
      <c r="HC812" s="54"/>
      <c r="HD812" s="34">
        <f t="shared" ca="1" si="1223"/>
        <v>1</v>
      </c>
      <c r="HE812" s="25">
        <f t="shared" ca="1" si="1224"/>
        <v>6.8389057750759875E-4</v>
      </c>
      <c r="HF812" s="25">
        <f t="shared" ca="1" si="1225"/>
        <v>1.5197568389057751E-3</v>
      </c>
      <c r="HG812" s="25"/>
      <c r="HH812" s="25"/>
      <c r="HI812" s="25">
        <f t="shared" ca="1" si="1226"/>
        <v>3.0821917808219177E-3</v>
      </c>
      <c r="HJ812" s="25">
        <f t="shared" ca="1" si="1227"/>
        <v>6.8493150684931503E-3</v>
      </c>
      <c r="HK812" s="5"/>
      <c r="HL812" s="24">
        <f t="shared" ca="1" si="1228"/>
        <v>44268</v>
      </c>
      <c r="HM812" s="107" t="s">
        <v>663</v>
      </c>
      <c r="HN812" s="85"/>
      <c r="HO812" s="204" t="str">
        <f t="shared" si="1126"/>
        <v>ожидание A1</v>
      </c>
      <c r="HP812" s="204" t="str">
        <f t="shared" si="1127"/>
        <v>не выгружено 00</v>
      </c>
      <c r="HQ812" s="182" t="str">
        <f t="shared" si="1128"/>
        <v>выгружено A1</v>
      </c>
      <c r="HR812" s="182" t="str">
        <f t="shared" si="1129"/>
        <v>ожидание A1</v>
      </c>
      <c r="HS812" s="182" t="b">
        <f t="shared" si="1130"/>
        <v>0</v>
      </c>
      <c r="HT812" s="182" t="str">
        <f t="shared" si="1131"/>
        <v>ожидание замечаний</v>
      </c>
      <c r="HU812" s="182" t="str">
        <f t="shared" si="1132"/>
        <v>0055-P2-GA1-CPC-TRM-00675</v>
      </c>
      <c r="HV812" s="191">
        <f t="shared" si="1133"/>
        <v>44268</v>
      </c>
      <c r="HW812" s="184" t="str">
        <f t="shared" si="1134"/>
        <v>ожидание A1</v>
      </c>
      <c r="HX812" s="191" t="str">
        <f t="shared" si="1135"/>
        <v>ожидание A1</v>
      </c>
      <c r="HY812" s="183"/>
      <c r="HZ812" s="182" t="str">
        <f t="shared" si="1136"/>
        <v>выгружено</v>
      </c>
      <c r="IA812" s="182" t="str">
        <f t="shared" si="1137"/>
        <v>A1</v>
      </c>
      <c r="IB812" s="182" t="str">
        <f t="shared" si="1138"/>
        <v>ожидание замечаний к ревизии</v>
      </c>
      <c r="IC812" s="182" t="str">
        <f t="shared" si="1139"/>
        <v>A1</v>
      </c>
      <c r="ID812" s="182" t="str">
        <f t="shared" si="1140"/>
        <v>A1</v>
      </c>
      <c r="IE812" s="185" t="str">
        <f t="shared" si="1141"/>
        <v>1</v>
      </c>
      <c r="IF812" s="135" t="s">
        <v>705</v>
      </c>
      <c r="IG812" s="181">
        <v>1</v>
      </c>
      <c r="IH812" s="85"/>
      <c r="II812" s="85"/>
      <c r="IJ812" s="85"/>
      <c r="IK812" s="85"/>
      <c r="IL812" s="85"/>
      <c r="IM812" s="85"/>
      <c r="IN812" s="85"/>
      <c r="IO812" s="85"/>
      <c r="IP812" s="85"/>
      <c r="IQ812" s="85"/>
      <c r="IR812" s="85"/>
      <c r="IS812" s="85"/>
      <c r="IT812" s="85"/>
      <c r="IU812" s="85"/>
      <c r="IV812" s="85"/>
      <c r="IW812" s="85"/>
      <c r="IX812" s="85"/>
      <c r="IY812" s="85"/>
      <c r="IZ812" s="85"/>
      <c r="JA812" s="85"/>
      <c r="JB812" s="85"/>
      <c r="JC812" s="85"/>
      <c r="JD812" s="85"/>
      <c r="JE812" s="85"/>
      <c r="JF812" s="85"/>
      <c r="JG812" s="85"/>
      <c r="JH812" s="85"/>
      <c r="JI812" s="85"/>
      <c r="JJ812" s="85"/>
      <c r="JK812" s="85"/>
      <c r="JL812" s="85"/>
      <c r="JM812" s="85"/>
      <c r="JN812" s="85"/>
      <c r="JO812" s="85"/>
      <c r="JP812" s="85"/>
      <c r="JQ812" s="85"/>
      <c r="JR812" s="85"/>
      <c r="JS812" s="85"/>
      <c r="JT812" s="85"/>
      <c r="JU812" s="85"/>
      <c r="JV812" s="85"/>
      <c r="JW812" s="85"/>
      <c r="JX812" s="85"/>
      <c r="JY812" s="85"/>
      <c r="JZ812" s="85"/>
      <c r="KA812" s="85"/>
      <c r="KB812" s="85"/>
      <c r="KC812" s="85"/>
    </row>
    <row r="813" spans="1:289" s="57" customFormat="1" ht="27.6" customHeight="1">
      <c r="A813" s="6"/>
      <c r="B813" s="19" t="s">
        <v>156</v>
      </c>
      <c r="C813" s="19" t="s">
        <v>157</v>
      </c>
      <c r="D813" s="5"/>
      <c r="E813" s="5"/>
      <c r="F813" s="5"/>
      <c r="G813" s="5"/>
      <c r="H813" s="5" t="s">
        <v>727</v>
      </c>
      <c r="I813" s="5" t="s">
        <v>736</v>
      </c>
      <c r="J813" s="5"/>
      <c r="K813" s="5"/>
      <c r="L813" s="5"/>
      <c r="M813" s="5"/>
      <c r="N813" s="5"/>
      <c r="O813" s="5"/>
      <c r="P813" s="5"/>
      <c r="Q813" s="5"/>
      <c r="R813" s="5" t="s">
        <v>204</v>
      </c>
      <c r="S813" s="5" t="s">
        <v>364</v>
      </c>
      <c r="T813" s="5" t="s">
        <v>363</v>
      </c>
      <c r="U813" s="5" t="s">
        <v>158</v>
      </c>
      <c r="V813" s="5"/>
      <c r="W813" s="19"/>
      <c r="X813" s="19"/>
      <c r="Y813" s="19"/>
      <c r="Z813" s="19"/>
      <c r="AA813" s="19"/>
      <c r="AB813" s="19"/>
      <c r="AC813" s="19"/>
      <c r="AD813" s="5"/>
      <c r="AE813" s="19">
        <v>4</v>
      </c>
      <c r="AF813" s="19" t="s">
        <v>181</v>
      </c>
      <c r="AG813" s="19" t="s">
        <v>183</v>
      </c>
      <c r="AH813" s="19">
        <v>320</v>
      </c>
      <c r="AI813" s="19" t="s">
        <v>188</v>
      </c>
      <c r="AJ813" s="5"/>
      <c r="AK813" s="5"/>
      <c r="AL813" s="5" t="s">
        <v>122</v>
      </c>
      <c r="AM813" s="5"/>
      <c r="AN813" s="5" t="s">
        <v>172</v>
      </c>
      <c r="AO813" s="167" t="str">
        <f t="shared" si="1181"/>
        <v>0055-CPC-GA1-4.4.4.70.320-PS.S4-0001</v>
      </c>
      <c r="AP813" s="5" t="str">
        <f t="shared" si="1182"/>
        <v>0055-CPC-GA1-4.4.4.70.320-PS-S4-0001_A1_ER</v>
      </c>
      <c r="AQ813" s="13" t="s">
        <v>249</v>
      </c>
      <c r="AR813" s="13" t="s">
        <v>77</v>
      </c>
      <c r="AS813" s="13"/>
      <c r="AT813" s="13"/>
      <c r="AU813" s="13"/>
      <c r="AV813" s="13"/>
      <c r="AW813" s="13" t="s">
        <v>249</v>
      </c>
      <c r="AX813" s="13" t="s">
        <v>77</v>
      </c>
      <c r="AY813" s="5"/>
      <c r="AZ813" s="5" t="s">
        <v>490</v>
      </c>
      <c r="BA813" s="5" t="s">
        <v>489</v>
      </c>
      <c r="BB813" s="5" t="str">
        <f t="shared" si="1218"/>
        <v>A1</v>
      </c>
      <c r="BC813" s="167" t="str">
        <f t="shared" si="1219"/>
        <v>IFR</v>
      </c>
      <c r="BD813" s="5" t="str">
        <f t="shared" si="1183"/>
        <v>A1</v>
      </c>
      <c r="BE813" s="5"/>
      <c r="BF813" s="5"/>
      <c r="BG813" s="12"/>
      <c r="BH813" s="5"/>
      <c r="BI813" s="5"/>
      <c r="BJ813" s="54">
        <f t="shared" si="1184"/>
        <v>44251</v>
      </c>
      <c r="BK813" s="54">
        <f t="shared" ca="1" si="1185"/>
        <v>44280</v>
      </c>
      <c r="BL813" s="193">
        <v>44280</v>
      </c>
      <c r="BM813" s="167" t="s">
        <v>800</v>
      </c>
      <c r="BN813" s="167"/>
      <c r="BO813" s="167"/>
      <c r="BP813" s="167"/>
      <c r="BQ813" s="167"/>
      <c r="BR813" s="157"/>
      <c r="BS813" s="157"/>
      <c r="BT813" s="157"/>
      <c r="BU813" s="157"/>
      <c r="BV813" s="157"/>
      <c r="BW813" s="147"/>
      <c r="BX813" s="147"/>
      <c r="BY813" s="147"/>
      <c r="BZ813" s="147"/>
      <c r="CA813" s="147"/>
      <c r="CB813" s="125"/>
      <c r="CC813" s="125"/>
      <c r="CD813" s="125"/>
      <c r="CE813" s="125"/>
      <c r="CF813" s="125"/>
      <c r="CG813" s="125"/>
      <c r="CH813" s="125"/>
      <c r="CI813" s="125"/>
      <c r="CJ813" s="125"/>
      <c r="CK813" s="125"/>
      <c r="CL813" s="24">
        <f t="shared" si="1220"/>
        <v>44279</v>
      </c>
      <c r="CM813" s="24">
        <f t="shared" ca="1" si="1221"/>
        <v>44294</v>
      </c>
      <c r="CN813" s="54"/>
      <c r="CO813" s="117"/>
      <c r="CP813" s="175">
        <v>1</v>
      </c>
      <c r="CQ813" s="24">
        <f t="shared" si="1186"/>
        <v>44293</v>
      </c>
      <c r="CR813" s="24" t="str">
        <f t="shared" si="1187"/>
        <v>-</v>
      </c>
      <c r="CS813" s="54"/>
      <c r="CT813" s="5"/>
      <c r="CU813" s="24" t="str">
        <f t="shared" si="1188"/>
        <v>-</v>
      </c>
      <c r="CV813" s="24" t="str">
        <f t="shared" si="1189"/>
        <v>-</v>
      </c>
      <c r="CW813" s="54"/>
      <c r="CX813" s="5"/>
      <c r="CY813" s="34"/>
      <c r="CZ813" s="24" t="str">
        <f t="shared" si="1190"/>
        <v>-</v>
      </c>
      <c r="DA813" s="24" t="str">
        <f t="shared" si="1191"/>
        <v>-</v>
      </c>
      <c r="DB813" s="24"/>
      <c r="DC813" s="5"/>
      <c r="DD813" s="24" t="str">
        <f t="shared" si="1192"/>
        <v>-</v>
      </c>
      <c r="DE813" s="24" t="str">
        <f t="shared" si="1193"/>
        <v>-</v>
      </c>
      <c r="DF813" s="5"/>
      <c r="DG813" s="5"/>
      <c r="DH813" s="54"/>
      <c r="DI813" s="24" t="str">
        <f t="shared" si="1194"/>
        <v>-</v>
      </c>
      <c r="DJ813" s="24" t="str">
        <f t="shared" si="1195"/>
        <v>-</v>
      </c>
      <c r="DK813" s="5"/>
      <c r="DL813" s="5"/>
      <c r="DM813" s="24" t="str">
        <f t="shared" si="1196"/>
        <v>-</v>
      </c>
      <c r="DN813" s="24" t="str">
        <f t="shared" si="1197"/>
        <v>-</v>
      </c>
      <c r="DO813" s="5"/>
      <c r="DP813" s="5"/>
      <c r="DQ813" s="54"/>
      <c r="DR813" s="24" t="str">
        <f t="shared" si="1198"/>
        <v>-</v>
      </c>
      <c r="DS813" s="24" t="str">
        <f t="shared" si="1199"/>
        <v>-</v>
      </c>
      <c r="DT813" s="5"/>
      <c r="DU813" s="5"/>
      <c r="DV813" s="24" t="str">
        <f t="shared" si="1200"/>
        <v>-</v>
      </c>
      <c r="DW813" s="24" t="str">
        <f t="shared" si="1201"/>
        <v>-</v>
      </c>
      <c r="DX813" s="5"/>
      <c r="DY813" s="5"/>
      <c r="DZ813" s="54"/>
      <c r="EA813" s="24" t="str">
        <f t="shared" si="1202"/>
        <v>-</v>
      </c>
      <c r="EB813" s="24" t="str">
        <f t="shared" si="1203"/>
        <v>-</v>
      </c>
      <c r="EC813" s="5"/>
      <c r="ED813" s="5"/>
      <c r="EE813" s="24" t="str">
        <f t="shared" si="1204"/>
        <v>-</v>
      </c>
      <c r="EF813" s="24" t="str">
        <f t="shared" si="1205"/>
        <v>-</v>
      </c>
      <c r="EG813" s="5"/>
      <c r="EH813" s="5"/>
      <c r="EI813" s="54"/>
      <c r="EJ813" s="24" t="str">
        <f t="shared" si="1206"/>
        <v>-</v>
      </c>
      <c r="EK813" s="24" t="str">
        <f t="shared" si="1207"/>
        <v>-</v>
      </c>
      <c r="EL813" s="5"/>
      <c r="EM813" s="5"/>
      <c r="EN813" s="24" t="str">
        <f t="shared" si="1208"/>
        <v>-</v>
      </c>
      <c r="EO813" s="24" t="str">
        <f t="shared" si="1209"/>
        <v>-</v>
      </c>
      <c r="EP813" s="5"/>
      <c r="EQ813" s="5"/>
      <c r="ER813" s="54"/>
      <c r="ES813" s="54"/>
      <c r="ET813" s="54"/>
      <c r="EU813" s="54"/>
      <c r="EV813" s="54"/>
      <c r="EW813" s="24"/>
      <c r="EX813" s="24"/>
      <c r="EY813" s="167"/>
      <c r="EZ813" s="167"/>
      <c r="FA813" s="193"/>
      <c r="FB813" s="24">
        <v>44294</v>
      </c>
      <c r="FC813" s="24">
        <f t="shared" ca="1" si="1222"/>
        <v>44294</v>
      </c>
      <c r="FD813" s="5"/>
      <c r="FE813" s="5"/>
      <c r="FF813" s="24" t="str">
        <f t="shared" si="1210"/>
        <v>-</v>
      </c>
      <c r="FG813" s="24" t="str">
        <f t="shared" si="1211"/>
        <v>-</v>
      </c>
      <c r="FH813" s="5"/>
      <c r="FI813" s="5"/>
      <c r="FJ813" s="34"/>
      <c r="FK813" s="24"/>
      <c r="FL813" s="24">
        <f t="shared" si="1212"/>
        <v>0</v>
      </c>
      <c r="FM813" s="5"/>
      <c r="FN813" s="5"/>
      <c r="FO813" s="24" t="str">
        <f t="shared" si="1213"/>
        <v>-</v>
      </c>
      <c r="FP813" s="24" t="str">
        <f t="shared" si="1214"/>
        <v>-</v>
      </c>
      <c r="FQ813" s="5"/>
      <c r="FR813" s="5"/>
      <c r="FS813" s="54"/>
      <c r="FT813" s="24"/>
      <c r="FU813" s="24">
        <f t="shared" si="1215"/>
        <v>0</v>
      </c>
      <c r="FV813" s="5"/>
      <c r="FW813" s="5"/>
      <c r="FX813" s="24" t="str">
        <f t="shared" si="1216"/>
        <v>-</v>
      </c>
      <c r="FY813" s="24" t="str">
        <f t="shared" si="1217"/>
        <v>-</v>
      </c>
      <c r="FZ813" s="5"/>
      <c r="GA813" s="5"/>
      <c r="GB813" s="54"/>
      <c r="GC813" s="54"/>
      <c r="GD813" s="54"/>
      <c r="GE813" s="54"/>
      <c r="GF813" s="54"/>
      <c r="GG813" s="54"/>
      <c r="GH813" s="54"/>
      <c r="GI813" s="54"/>
      <c r="GJ813" s="54"/>
      <c r="GK813" s="54"/>
      <c r="GL813" s="54"/>
      <c r="GM813" s="54"/>
      <c r="GN813" s="54"/>
      <c r="GO813" s="54"/>
      <c r="GP813" s="54"/>
      <c r="GQ813" s="54"/>
      <c r="GR813" s="54"/>
      <c r="GS813" s="54"/>
      <c r="GT813" s="54"/>
      <c r="GU813" s="54"/>
      <c r="GV813" s="54"/>
      <c r="GW813" s="54"/>
      <c r="GX813" s="54"/>
      <c r="GY813" s="54"/>
      <c r="GZ813" s="193"/>
      <c r="HA813" s="54"/>
      <c r="HB813" s="54"/>
      <c r="HC813" s="54"/>
      <c r="HD813" s="34">
        <f t="shared" ca="1" si="1223"/>
        <v>1</v>
      </c>
      <c r="HE813" s="25">
        <f t="shared" ca="1" si="1224"/>
        <v>6.8389057750759875E-4</v>
      </c>
      <c r="HF813" s="25">
        <f t="shared" ca="1" si="1225"/>
        <v>1.5197568389057751E-3</v>
      </c>
      <c r="HG813" s="25"/>
      <c r="HH813" s="25"/>
      <c r="HI813" s="25">
        <f t="shared" ca="1" si="1226"/>
        <v>3.0821917808219177E-3</v>
      </c>
      <c r="HJ813" s="25">
        <f t="shared" ca="1" si="1227"/>
        <v>6.8493150684931503E-3</v>
      </c>
      <c r="HK813" s="5"/>
      <c r="HL813" s="24">
        <f t="shared" ca="1" si="1228"/>
        <v>44280</v>
      </c>
      <c r="HM813" s="107" t="s">
        <v>663</v>
      </c>
      <c r="HN813" s="85"/>
      <c r="HO813" s="204" t="str">
        <f t="shared" si="1126"/>
        <v>ожидание A1</v>
      </c>
      <c r="HP813" s="204" t="str">
        <f t="shared" si="1127"/>
        <v>не выгружено 00</v>
      </c>
      <c r="HQ813" s="182" t="str">
        <f t="shared" si="1128"/>
        <v>выгружено A1</v>
      </c>
      <c r="HR813" s="182" t="str">
        <f t="shared" si="1129"/>
        <v>ожидание A1</v>
      </c>
      <c r="HS813" s="182" t="b">
        <f t="shared" si="1130"/>
        <v>0</v>
      </c>
      <c r="HT813" s="182" t="str">
        <f t="shared" si="1131"/>
        <v>ожидание замечаний</v>
      </c>
      <c r="HU813" s="182" t="str">
        <f t="shared" si="1132"/>
        <v>0055-P2-GA1-CPC-TRM-00678</v>
      </c>
      <c r="HV813" s="191">
        <f t="shared" si="1133"/>
        <v>44280</v>
      </c>
      <c r="HW813" s="184" t="str">
        <f t="shared" si="1134"/>
        <v>ожидание A1</v>
      </c>
      <c r="HX813" s="191" t="str">
        <f t="shared" si="1135"/>
        <v>ожидание A1</v>
      </c>
      <c r="HY813" s="183"/>
      <c r="HZ813" s="182" t="str">
        <f t="shared" si="1136"/>
        <v>выгружено</v>
      </c>
      <c r="IA813" s="182" t="str">
        <f t="shared" si="1137"/>
        <v>A1</v>
      </c>
      <c r="IB813" s="182" t="str">
        <f t="shared" si="1138"/>
        <v>ожидание замечаний к ревизии</v>
      </c>
      <c r="IC813" s="182" t="str">
        <f t="shared" si="1139"/>
        <v>A1</v>
      </c>
      <c r="ID813" s="182" t="str">
        <f t="shared" si="1140"/>
        <v>A1</v>
      </c>
      <c r="IE813" s="185" t="str">
        <f t="shared" si="1141"/>
        <v>1</v>
      </c>
      <c r="IF813" s="135" t="s">
        <v>705</v>
      </c>
      <c r="IG813" s="181">
        <v>1</v>
      </c>
      <c r="IH813" s="85"/>
      <c r="II813" s="85"/>
      <c r="IJ813" s="85"/>
      <c r="IK813" s="85"/>
      <c r="IL813" s="85"/>
      <c r="IM813" s="85"/>
      <c r="IN813" s="85"/>
      <c r="IO813" s="85"/>
      <c r="IP813" s="85"/>
      <c r="IQ813" s="85"/>
      <c r="IR813" s="85"/>
      <c r="IS813" s="85"/>
      <c r="IT813" s="85"/>
      <c r="IU813" s="85"/>
      <c r="IV813" s="85"/>
      <c r="IW813" s="85"/>
      <c r="IX813" s="85"/>
      <c r="IY813" s="85"/>
      <c r="IZ813" s="85"/>
      <c r="JA813" s="85"/>
      <c r="JB813" s="85"/>
      <c r="JC813" s="85"/>
      <c r="JD813" s="85"/>
      <c r="JE813" s="85"/>
      <c r="JF813" s="85"/>
      <c r="JG813" s="85"/>
      <c r="JH813" s="85"/>
      <c r="JI813" s="85"/>
      <c r="JJ813" s="85"/>
      <c r="JK813" s="85"/>
      <c r="JL813" s="85"/>
      <c r="JM813" s="85"/>
      <c r="JN813" s="85"/>
      <c r="JO813" s="85"/>
      <c r="JP813" s="85"/>
      <c r="JQ813" s="85"/>
      <c r="JR813" s="85"/>
      <c r="JS813" s="85"/>
      <c r="JT813" s="85"/>
      <c r="JU813" s="85"/>
      <c r="JV813" s="85"/>
      <c r="JW813" s="85"/>
      <c r="JX813" s="85"/>
      <c r="JY813" s="85"/>
      <c r="JZ813" s="85"/>
      <c r="KA813" s="85"/>
      <c r="KB813" s="85"/>
      <c r="KC813" s="85"/>
    </row>
    <row r="814" spans="1:289" s="57" customFormat="1" ht="27.6" hidden="1" customHeight="1">
      <c r="A814" s="6"/>
      <c r="B814" s="19" t="s">
        <v>156</v>
      </c>
      <c r="C814" s="19" t="s">
        <v>157</v>
      </c>
      <c r="D814" s="5"/>
      <c r="E814" s="5"/>
      <c r="F814" s="5"/>
      <c r="G814" s="5"/>
      <c r="H814" s="5" t="s">
        <v>727</v>
      </c>
      <c r="I814" s="5" t="s">
        <v>736</v>
      </c>
      <c r="J814" s="5"/>
      <c r="K814" s="5"/>
      <c r="L814" s="5"/>
      <c r="M814" s="5"/>
      <c r="N814" s="5"/>
      <c r="O814" s="5"/>
      <c r="P814" s="5"/>
      <c r="Q814" s="5"/>
      <c r="R814" s="5" t="s">
        <v>207</v>
      </c>
      <c r="S814" s="5" t="s">
        <v>365</v>
      </c>
      <c r="T814" s="5" t="s">
        <v>368</v>
      </c>
      <c r="U814" s="5" t="s">
        <v>158</v>
      </c>
      <c r="V814" s="5"/>
      <c r="W814" s="19"/>
      <c r="X814" s="19"/>
      <c r="Y814" s="19"/>
      <c r="Z814" s="19"/>
      <c r="AA814" s="19"/>
      <c r="AB814" s="19"/>
      <c r="AC814" s="19"/>
      <c r="AD814" s="5"/>
      <c r="AE814" s="19">
        <v>4</v>
      </c>
      <c r="AF814" s="19" t="s">
        <v>181</v>
      </c>
      <c r="AG814" s="19" t="s">
        <v>183</v>
      </c>
      <c r="AH814" s="19">
        <v>320</v>
      </c>
      <c r="AI814" s="19" t="s">
        <v>188</v>
      </c>
      <c r="AJ814" s="5"/>
      <c r="AK814" s="5"/>
      <c r="AL814" s="5" t="s">
        <v>124</v>
      </c>
      <c r="AM814" s="5"/>
      <c r="AN814" s="5" t="s">
        <v>172</v>
      </c>
      <c r="AO814" s="5" t="str">
        <f t="shared" si="1181"/>
        <v>0055-CPC-GA1-4.4.4.70.320-ASK2.S4-0001</v>
      </c>
      <c r="AP814" s="5" t="str">
        <f t="shared" si="1182"/>
        <v>0055-CPC-GA1-4.4.4.70.320-ASK2-S4-0001_A1_ER</v>
      </c>
      <c r="AQ814" s="13" t="s">
        <v>250</v>
      </c>
      <c r="AR814" s="13" t="s">
        <v>528</v>
      </c>
      <c r="AS814" s="13"/>
      <c r="AT814" s="13"/>
      <c r="AU814" s="13"/>
      <c r="AV814" s="13"/>
      <c r="AW814" s="13" t="s">
        <v>250</v>
      </c>
      <c r="AX814" s="13" t="s">
        <v>528</v>
      </c>
      <c r="AY814" s="5"/>
      <c r="AZ814" s="5" t="s">
        <v>490</v>
      </c>
      <c r="BA814" s="5" t="s">
        <v>489</v>
      </c>
      <c r="BB814" s="5" t="str">
        <f t="shared" si="1218"/>
        <v>A1</v>
      </c>
      <c r="BC814" s="167" t="str">
        <f t="shared" si="1219"/>
        <v>IFR</v>
      </c>
      <c r="BD814" s="5" t="str">
        <f t="shared" si="1183"/>
        <v>A1</v>
      </c>
      <c r="BE814" s="5"/>
      <c r="BF814" s="5"/>
      <c r="BG814" s="12"/>
      <c r="BH814" s="5"/>
      <c r="BI814" s="5"/>
      <c r="BJ814" s="54">
        <f t="shared" si="1184"/>
        <v>44254</v>
      </c>
      <c r="BK814" s="54">
        <f t="shared" ca="1" si="1185"/>
        <v>44277</v>
      </c>
      <c r="BL814" s="193">
        <v>44277</v>
      </c>
      <c r="BM814" s="167" t="s">
        <v>799</v>
      </c>
      <c r="BN814" s="167"/>
      <c r="BO814" s="167"/>
      <c r="BP814" s="167"/>
      <c r="BQ814" s="167"/>
      <c r="BR814" s="157"/>
      <c r="BS814" s="157"/>
      <c r="BT814" s="157"/>
      <c r="BU814" s="157"/>
      <c r="BV814" s="157"/>
      <c r="BW814" s="147"/>
      <c r="BX814" s="147"/>
      <c r="BY814" s="147"/>
      <c r="BZ814" s="147"/>
      <c r="CA814" s="147"/>
      <c r="CB814" s="125"/>
      <c r="CC814" s="125"/>
      <c r="CD814" s="125"/>
      <c r="CE814" s="125"/>
      <c r="CF814" s="125"/>
      <c r="CG814" s="125"/>
      <c r="CH814" s="125"/>
      <c r="CI814" s="125"/>
      <c r="CJ814" s="125"/>
      <c r="CK814" s="125"/>
      <c r="CL814" s="24">
        <f t="shared" si="1220"/>
        <v>44281</v>
      </c>
      <c r="CM814" s="24">
        <f t="shared" ca="1" si="1221"/>
        <v>44291</v>
      </c>
      <c r="CN814" s="54"/>
      <c r="CO814" s="117"/>
      <c r="CP814" s="175">
        <v>1</v>
      </c>
      <c r="CQ814" s="24">
        <f t="shared" si="1186"/>
        <v>44295</v>
      </c>
      <c r="CR814" s="24" t="str">
        <f t="shared" si="1187"/>
        <v>-</v>
      </c>
      <c r="CS814" s="54"/>
      <c r="CT814" s="5"/>
      <c r="CU814" s="24" t="str">
        <f t="shared" si="1188"/>
        <v>-</v>
      </c>
      <c r="CV814" s="24" t="str">
        <f t="shared" si="1189"/>
        <v>-</v>
      </c>
      <c r="CW814" s="54"/>
      <c r="CX814" s="5"/>
      <c r="CY814" s="34"/>
      <c r="CZ814" s="24" t="str">
        <f t="shared" si="1190"/>
        <v>-</v>
      </c>
      <c r="DA814" s="24" t="str">
        <f t="shared" si="1191"/>
        <v>-</v>
      </c>
      <c r="DB814" s="24"/>
      <c r="DC814" s="5"/>
      <c r="DD814" s="24" t="str">
        <f t="shared" si="1192"/>
        <v>-</v>
      </c>
      <c r="DE814" s="24" t="str">
        <f t="shared" si="1193"/>
        <v>-</v>
      </c>
      <c r="DF814" s="5"/>
      <c r="DG814" s="5"/>
      <c r="DH814" s="54"/>
      <c r="DI814" s="24" t="str">
        <f t="shared" si="1194"/>
        <v>-</v>
      </c>
      <c r="DJ814" s="24" t="str">
        <f t="shared" si="1195"/>
        <v>-</v>
      </c>
      <c r="DK814" s="5"/>
      <c r="DL814" s="5"/>
      <c r="DM814" s="24" t="str">
        <f t="shared" si="1196"/>
        <v>-</v>
      </c>
      <c r="DN814" s="24" t="str">
        <f t="shared" si="1197"/>
        <v>-</v>
      </c>
      <c r="DO814" s="5"/>
      <c r="DP814" s="5"/>
      <c r="DQ814" s="54"/>
      <c r="DR814" s="24" t="str">
        <f t="shared" si="1198"/>
        <v>-</v>
      </c>
      <c r="DS814" s="24" t="str">
        <f t="shared" si="1199"/>
        <v>-</v>
      </c>
      <c r="DT814" s="5"/>
      <c r="DU814" s="5"/>
      <c r="DV814" s="24" t="str">
        <f t="shared" si="1200"/>
        <v>-</v>
      </c>
      <c r="DW814" s="24" t="str">
        <f t="shared" si="1201"/>
        <v>-</v>
      </c>
      <c r="DX814" s="5"/>
      <c r="DY814" s="5"/>
      <c r="DZ814" s="54"/>
      <c r="EA814" s="24" t="str">
        <f t="shared" si="1202"/>
        <v>-</v>
      </c>
      <c r="EB814" s="24" t="str">
        <f t="shared" si="1203"/>
        <v>-</v>
      </c>
      <c r="EC814" s="5"/>
      <c r="ED814" s="5"/>
      <c r="EE814" s="24" t="str">
        <f t="shared" si="1204"/>
        <v>-</v>
      </c>
      <c r="EF814" s="24" t="str">
        <f t="shared" si="1205"/>
        <v>-</v>
      </c>
      <c r="EG814" s="5"/>
      <c r="EH814" s="5"/>
      <c r="EI814" s="54"/>
      <c r="EJ814" s="24" t="str">
        <f t="shared" si="1206"/>
        <v>-</v>
      </c>
      <c r="EK814" s="24" t="str">
        <f t="shared" si="1207"/>
        <v>-</v>
      </c>
      <c r="EL814" s="5"/>
      <c r="EM814" s="5"/>
      <c r="EN814" s="24" t="str">
        <f t="shared" si="1208"/>
        <v>-</v>
      </c>
      <c r="EO814" s="24" t="str">
        <f t="shared" si="1209"/>
        <v>-</v>
      </c>
      <c r="EP814" s="5"/>
      <c r="EQ814" s="5"/>
      <c r="ER814" s="54"/>
      <c r="ES814" s="54"/>
      <c r="ET814" s="54"/>
      <c r="EU814" s="54"/>
      <c r="EV814" s="54"/>
      <c r="EW814" s="24"/>
      <c r="EX814" s="24"/>
      <c r="EY814" s="167"/>
      <c r="EZ814" s="167"/>
      <c r="FA814" s="193"/>
      <c r="FB814" s="24">
        <v>44297</v>
      </c>
      <c r="FC814" s="24">
        <f t="shared" ca="1" si="1222"/>
        <v>44297</v>
      </c>
      <c r="FD814" s="5"/>
      <c r="FE814" s="5"/>
      <c r="FF814" s="24" t="str">
        <f t="shared" si="1210"/>
        <v>-</v>
      </c>
      <c r="FG814" s="24" t="str">
        <f t="shared" si="1211"/>
        <v>-</v>
      </c>
      <c r="FH814" s="5"/>
      <c r="FI814" s="5"/>
      <c r="FJ814" s="34"/>
      <c r="FK814" s="24"/>
      <c r="FL814" s="24">
        <f t="shared" si="1212"/>
        <v>0</v>
      </c>
      <c r="FM814" s="5"/>
      <c r="FN814" s="5"/>
      <c r="FO814" s="24" t="str">
        <f t="shared" si="1213"/>
        <v>-</v>
      </c>
      <c r="FP814" s="24" t="str">
        <f t="shared" si="1214"/>
        <v>-</v>
      </c>
      <c r="FQ814" s="5"/>
      <c r="FR814" s="5"/>
      <c r="FS814" s="54"/>
      <c r="FT814" s="24"/>
      <c r="FU814" s="24">
        <f t="shared" si="1215"/>
        <v>0</v>
      </c>
      <c r="FV814" s="5"/>
      <c r="FW814" s="5"/>
      <c r="FX814" s="24" t="str">
        <f t="shared" si="1216"/>
        <v>-</v>
      </c>
      <c r="FY814" s="24" t="str">
        <f t="shared" si="1217"/>
        <v>-</v>
      </c>
      <c r="FZ814" s="5"/>
      <c r="GA814" s="5"/>
      <c r="GB814" s="54"/>
      <c r="GC814" s="54"/>
      <c r="GD814" s="54"/>
      <c r="GE814" s="54"/>
      <c r="GF814" s="54"/>
      <c r="GG814" s="54"/>
      <c r="GH814" s="54"/>
      <c r="GI814" s="54"/>
      <c r="GJ814" s="54"/>
      <c r="GK814" s="54"/>
      <c r="GL814" s="54"/>
      <c r="GM814" s="54"/>
      <c r="GN814" s="54"/>
      <c r="GO814" s="54"/>
      <c r="GP814" s="54"/>
      <c r="GQ814" s="54"/>
      <c r="GR814" s="54"/>
      <c r="GS814" s="54"/>
      <c r="GT814" s="54"/>
      <c r="GU814" s="54"/>
      <c r="GV814" s="54"/>
      <c r="GW814" s="54"/>
      <c r="GX814" s="54"/>
      <c r="GY814" s="54"/>
      <c r="GZ814" s="193"/>
      <c r="HA814" s="54"/>
      <c r="HB814" s="54"/>
      <c r="HC814" s="54"/>
      <c r="HD814" s="34">
        <f t="shared" ca="1" si="1223"/>
        <v>1</v>
      </c>
      <c r="HE814" s="25">
        <f t="shared" ca="1" si="1224"/>
        <v>6.8389057750759875E-4</v>
      </c>
      <c r="HF814" s="25">
        <f t="shared" ca="1" si="1225"/>
        <v>1.5197568389057751E-3</v>
      </c>
      <c r="HG814" s="25"/>
      <c r="HH814" s="25"/>
      <c r="HI814" s="25">
        <f t="shared" ca="1" si="1226"/>
        <v>3.0821917808219177E-3</v>
      </c>
      <c r="HJ814" s="25">
        <f t="shared" ca="1" si="1227"/>
        <v>6.8493150684931503E-3</v>
      </c>
      <c r="HK814" s="5"/>
      <c r="HL814" s="24">
        <f t="shared" ca="1" si="1228"/>
        <v>44277</v>
      </c>
      <c r="HM814" s="107" t="s">
        <v>663</v>
      </c>
      <c r="HN814" s="85"/>
      <c r="HO814" s="204" t="str">
        <f t="shared" si="1126"/>
        <v>ожидание A1</v>
      </c>
      <c r="HP814" s="204" t="str">
        <f t="shared" si="1127"/>
        <v>не выгружено 00</v>
      </c>
      <c r="HQ814" s="182" t="str">
        <f t="shared" si="1128"/>
        <v>выгружено A1</v>
      </c>
      <c r="HR814" s="182" t="str">
        <f t="shared" si="1129"/>
        <v>ожидание A1</v>
      </c>
      <c r="HS814" s="182" t="b">
        <f t="shared" si="1130"/>
        <v>0</v>
      </c>
      <c r="HT814" s="182" t="str">
        <f t="shared" si="1131"/>
        <v>ожидание замечаний</v>
      </c>
      <c r="HU814" s="182" t="str">
        <f t="shared" si="1132"/>
        <v>0055-P2-GA1-CPC-TRM-00677</v>
      </c>
      <c r="HV814" s="191">
        <f t="shared" si="1133"/>
        <v>44277</v>
      </c>
      <c r="HW814" s="184" t="str">
        <f t="shared" si="1134"/>
        <v>ожидание A1</v>
      </c>
      <c r="HX814" s="191" t="str">
        <f t="shared" si="1135"/>
        <v>ожидание A1</v>
      </c>
      <c r="HY814" s="183"/>
      <c r="HZ814" s="182" t="str">
        <f t="shared" si="1136"/>
        <v>выгружено</v>
      </c>
      <c r="IA814" s="182" t="str">
        <f t="shared" si="1137"/>
        <v>A1</v>
      </c>
      <c r="IB814" s="182" t="str">
        <f t="shared" si="1138"/>
        <v>ожидание замечаний к ревизии</v>
      </c>
      <c r="IC814" s="182" t="str">
        <f t="shared" si="1139"/>
        <v>A1</v>
      </c>
      <c r="ID814" s="182" t="str">
        <f t="shared" si="1140"/>
        <v>A1</v>
      </c>
      <c r="IE814" s="185" t="str">
        <f t="shared" si="1141"/>
        <v>1</v>
      </c>
      <c r="IF814" s="135" t="s">
        <v>705</v>
      </c>
      <c r="IG814" s="181">
        <v>1</v>
      </c>
      <c r="IH814" s="85"/>
      <c r="II814" s="85"/>
      <c r="IJ814" s="85"/>
      <c r="IK814" s="85"/>
      <c r="IL814" s="85"/>
      <c r="IM814" s="85"/>
      <c r="IN814" s="85"/>
      <c r="IO814" s="85"/>
      <c r="IP814" s="85"/>
      <c r="IQ814" s="85"/>
      <c r="IR814" s="85"/>
      <c r="IS814" s="85"/>
      <c r="IT814" s="85"/>
      <c r="IU814" s="85"/>
      <c r="IV814" s="85"/>
      <c r="IW814" s="85"/>
      <c r="IX814" s="85"/>
      <c r="IY814" s="85"/>
      <c r="IZ814" s="85"/>
      <c r="JA814" s="85"/>
      <c r="JB814" s="85"/>
      <c r="JC814" s="85"/>
      <c r="JD814" s="85"/>
      <c r="JE814" s="85"/>
      <c r="JF814" s="85"/>
      <c r="JG814" s="85"/>
      <c r="JH814" s="85"/>
      <c r="JI814" s="85"/>
      <c r="JJ814" s="85"/>
      <c r="JK814" s="85"/>
      <c r="JL814" s="85"/>
      <c r="JM814" s="85"/>
      <c r="JN814" s="85"/>
      <c r="JO814" s="85"/>
      <c r="JP814" s="85"/>
      <c r="JQ814" s="85"/>
      <c r="JR814" s="85"/>
      <c r="JS814" s="85"/>
      <c r="JT814" s="85"/>
      <c r="JU814" s="85"/>
      <c r="JV814" s="85"/>
      <c r="JW814" s="85"/>
      <c r="JX814" s="85"/>
      <c r="JY814" s="85"/>
      <c r="JZ814" s="85"/>
      <c r="KA814" s="85"/>
      <c r="KB814" s="85"/>
      <c r="KC814" s="85"/>
    </row>
    <row r="815" spans="1:289" s="57" customFormat="1" ht="27.6" hidden="1" customHeight="1">
      <c r="A815" s="6"/>
      <c r="B815" s="19" t="s">
        <v>156</v>
      </c>
      <c r="C815" s="19" t="s">
        <v>157</v>
      </c>
      <c r="D815" s="5"/>
      <c r="E815" s="5"/>
      <c r="F815" s="5"/>
      <c r="G815" s="5"/>
      <c r="H815" s="5" t="s">
        <v>727</v>
      </c>
      <c r="I815" s="5" t="s">
        <v>736</v>
      </c>
      <c r="J815" s="5"/>
      <c r="K815" s="5"/>
      <c r="L815" s="5"/>
      <c r="M815" s="5"/>
      <c r="N815" s="5"/>
      <c r="O815" s="5"/>
      <c r="P815" s="5"/>
      <c r="Q815" s="5"/>
      <c r="R815" s="5" t="s">
        <v>206</v>
      </c>
      <c r="S815" s="5" t="s">
        <v>360</v>
      </c>
      <c r="T815" s="5" t="s">
        <v>361</v>
      </c>
      <c r="U815" s="5" t="s">
        <v>158</v>
      </c>
      <c r="V815" s="5"/>
      <c r="W815" s="19"/>
      <c r="X815" s="19"/>
      <c r="Y815" s="19"/>
      <c r="Z815" s="19"/>
      <c r="AA815" s="19"/>
      <c r="AB815" s="19"/>
      <c r="AC815" s="19"/>
      <c r="AD815" s="5"/>
      <c r="AE815" s="19">
        <v>4</v>
      </c>
      <c r="AF815" s="19" t="s">
        <v>180</v>
      </c>
      <c r="AG815" s="19" t="s">
        <v>184</v>
      </c>
      <c r="AH815" s="19">
        <v>522</v>
      </c>
      <c r="AI815" s="19" t="s">
        <v>188</v>
      </c>
      <c r="AJ815" s="5"/>
      <c r="AK815" s="5"/>
      <c r="AL815" s="5" t="s">
        <v>120</v>
      </c>
      <c r="AM815" s="5"/>
      <c r="AN815" s="5" t="s">
        <v>172</v>
      </c>
      <c r="AO815" s="5" t="str">
        <f t="shared" si="1181"/>
        <v>0055-CPC-GA1-4.4.3.11.522-ATH1.S4-0001</v>
      </c>
      <c r="AP815" s="5" t="str">
        <f t="shared" si="1182"/>
        <v>0055-CPC-GA1-4.4.3.11.522-ATH1-S4-0001_A1_ER</v>
      </c>
      <c r="AQ815" s="13" t="s">
        <v>247</v>
      </c>
      <c r="AR815" s="13" t="s">
        <v>75</v>
      </c>
      <c r="AS815" s="13"/>
      <c r="AT815" s="13"/>
      <c r="AU815" s="13"/>
      <c r="AV815" s="13"/>
      <c r="AW815" s="13" t="s">
        <v>247</v>
      </c>
      <c r="AX815" s="13" t="s">
        <v>75</v>
      </c>
      <c r="AY815" s="5"/>
      <c r="AZ815" s="5" t="s">
        <v>490</v>
      </c>
      <c r="BA815" s="5" t="s">
        <v>489</v>
      </c>
      <c r="BB815" s="5" t="str">
        <f t="shared" si="1218"/>
        <v>A1</v>
      </c>
      <c r="BC815" s="167" t="str">
        <f t="shared" si="1219"/>
        <v>IFR</v>
      </c>
      <c r="BD815" s="5" t="str">
        <f t="shared" si="1183"/>
        <v>A1</v>
      </c>
      <c r="BE815" s="5"/>
      <c r="BF815" s="5"/>
      <c r="BG815" s="12"/>
      <c r="BH815" s="5"/>
      <c r="BI815" s="5"/>
      <c r="BJ815" s="54">
        <f t="shared" si="1184"/>
        <v>44243</v>
      </c>
      <c r="BK815" s="54">
        <f t="shared" ca="1" si="1185"/>
        <v>44268</v>
      </c>
      <c r="BL815" s="193">
        <v>44268</v>
      </c>
      <c r="BM815" s="167" t="s">
        <v>796</v>
      </c>
      <c r="BN815" s="167"/>
      <c r="BO815" s="167"/>
      <c r="BP815" s="167"/>
      <c r="BQ815" s="167"/>
      <c r="BR815" s="157"/>
      <c r="BS815" s="157"/>
      <c r="BT815" s="157"/>
      <c r="BU815" s="157"/>
      <c r="BV815" s="157"/>
      <c r="BW815" s="147"/>
      <c r="BX815" s="147"/>
      <c r="BY815" s="147"/>
      <c r="BZ815" s="147"/>
      <c r="CA815" s="147"/>
      <c r="CB815" s="125"/>
      <c r="CC815" s="125"/>
      <c r="CD815" s="125"/>
      <c r="CE815" s="125"/>
      <c r="CF815" s="125"/>
      <c r="CG815" s="125"/>
      <c r="CH815" s="125"/>
      <c r="CI815" s="125"/>
      <c r="CJ815" s="125"/>
      <c r="CK815" s="125"/>
      <c r="CL815" s="24">
        <f t="shared" si="1220"/>
        <v>44271</v>
      </c>
      <c r="CM815" s="24">
        <f t="shared" ca="1" si="1221"/>
        <v>44281</v>
      </c>
      <c r="CN815" s="54"/>
      <c r="CO815" s="117"/>
      <c r="CP815" s="175">
        <v>1</v>
      </c>
      <c r="CQ815" s="24">
        <f t="shared" si="1186"/>
        <v>44285</v>
      </c>
      <c r="CR815" s="24" t="str">
        <f t="shared" si="1187"/>
        <v>-</v>
      </c>
      <c r="CS815" s="54"/>
      <c r="CT815" s="5"/>
      <c r="CU815" s="24" t="str">
        <f t="shared" si="1188"/>
        <v>-</v>
      </c>
      <c r="CV815" s="24" t="str">
        <f t="shared" si="1189"/>
        <v>-</v>
      </c>
      <c r="CW815" s="54"/>
      <c r="CX815" s="5"/>
      <c r="CY815" s="34"/>
      <c r="CZ815" s="24" t="str">
        <f t="shared" si="1190"/>
        <v>-</v>
      </c>
      <c r="DA815" s="24" t="str">
        <f t="shared" si="1191"/>
        <v>-</v>
      </c>
      <c r="DB815" s="24"/>
      <c r="DC815" s="5"/>
      <c r="DD815" s="24" t="str">
        <f t="shared" si="1192"/>
        <v>-</v>
      </c>
      <c r="DE815" s="24" t="str">
        <f t="shared" si="1193"/>
        <v>-</v>
      </c>
      <c r="DF815" s="5"/>
      <c r="DG815" s="5"/>
      <c r="DH815" s="54"/>
      <c r="DI815" s="24" t="str">
        <f t="shared" si="1194"/>
        <v>-</v>
      </c>
      <c r="DJ815" s="24" t="str">
        <f t="shared" si="1195"/>
        <v>-</v>
      </c>
      <c r="DK815" s="5"/>
      <c r="DL815" s="5"/>
      <c r="DM815" s="24" t="str">
        <f t="shared" si="1196"/>
        <v>-</v>
      </c>
      <c r="DN815" s="24" t="str">
        <f t="shared" si="1197"/>
        <v>-</v>
      </c>
      <c r="DO815" s="5"/>
      <c r="DP815" s="5"/>
      <c r="DQ815" s="54"/>
      <c r="DR815" s="24" t="str">
        <f t="shared" si="1198"/>
        <v>-</v>
      </c>
      <c r="DS815" s="24" t="str">
        <f t="shared" si="1199"/>
        <v>-</v>
      </c>
      <c r="DT815" s="5"/>
      <c r="DU815" s="5"/>
      <c r="DV815" s="24" t="str">
        <f t="shared" si="1200"/>
        <v>-</v>
      </c>
      <c r="DW815" s="24" t="str">
        <f t="shared" si="1201"/>
        <v>-</v>
      </c>
      <c r="DX815" s="5"/>
      <c r="DY815" s="5"/>
      <c r="DZ815" s="54"/>
      <c r="EA815" s="24" t="str">
        <f t="shared" si="1202"/>
        <v>-</v>
      </c>
      <c r="EB815" s="24" t="str">
        <f t="shared" si="1203"/>
        <v>-</v>
      </c>
      <c r="EC815" s="5"/>
      <c r="ED815" s="5"/>
      <c r="EE815" s="24" t="str">
        <f t="shared" si="1204"/>
        <v>-</v>
      </c>
      <c r="EF815" s="24" t="str">
        <f t="shared" si="1205"/>
        <v>-</v>
      </c>
      <c r="EG815" s="5"/>
      <c r="EH815" s="5"/>
      <c r="EI815" s="54"/>
      <c r="EJ815" s="24" t="str">
        <f t="shared" si="1206"/>
        <v>-</v>
      </c>
      <c r="EK815" s="24" t="str">
        <f t="shared" si="1207"/>
        <v>-</v>
      </c>
      <c r="EL815" s="5"/>
      <c r="EM815" s="5"/>
      <c r="EN815" s="24" t="str">
        <f t="shared" si="1208"/>
        <v>-</v>
      </c>
      <c r="EO815" s="24" t="str">
        <f t="shared" si="1209"/>
        <v>-</v>
      </c>
      <c r="EP815" s="5"/>
      <c r="EQ815" s="5"/>
      <c r="ER815" s="54"/>
      <c r="ES815" s="54"/>
      <c r="ET815" s="54"/>
      <c r="EU815" s="54"/>
      <c r="EV815" s="54"/>
      <c r="EW815" s="24"/>
      <c r="EX815" s="24"/>
      <c r="EY815" s="167"/>
      <c r="EZ815" s="167"/>
      <c r="FA815" s="193"/>
      <c r="FB815" s="24">
        <v>44286</v>
      </c>
      <c r="FC815" s="24">
        <f t="shared" ca="1" si="1222"/>
        <v>44286</v>
      </c>
      <c r="FD815" s="5"/>
      <c r="FE815" s="5"/>
      <c r="FF815" s="24" t="str">
        <f t="shared" si="1210"/>
        <v>-</v>
      </c>
      <c r="FG815" s="24" t="str">
        <f t="shared" si="1211"/>
        <v>-</v>
      </c>
      <c r="FH815" s="5"/>
      <c r="FI815" s="5"/>
      <c r="FJ815" s="34"/>
      <c r="FK815" s="24"/>
      <c r="FL815" s="24">
        <f t="shared" si="1212"/>
        <v>0</v>
      </c>
      <c r="FM815" s="5"/>
      <c r="FN815" s="5"/>
      <c r="FO815" s="24" t="str">
        <f t="shared" si="1213"/>
        <v>-</v>
      </c>
      <c r="FP815" s="24" t="str">
        <f t="shared" si="1214"/>
        <v>-</v>
      </c>
      <c r="FQ815" s="5"/>
      <c r="FR815" s="5"/>
      <c r="FS815" s="54"/>
      <c r="FT815" s="24"/>
      <c r="FU815" s="24">
        <f t="shared" si="1215"/>
        <v>0</v>
      </c>
      <c r="FV815" s="5"/>
      <c r="FW815" s="5"/>
      <c r="FX815" s="24" t="str">
        <f t="shared" si="1216"/>
        <v>-</v>
      </c>
      <c r="FY815" s="24" t="str">
        <f t="shared" si="1217"/>
        <v>-</v>
      </c>
      <c r="FZ815" s="5"/>
      <c r="GA815" s="5"/>
      <c r="GB815" s="54"/>
      <c r="GC815" s="54"/>
      <c r="GD815" s="54"/>
      <c r="GE815" s="54"/>
      <c r="GF815" s="54"/>
      <c r="GG815" s="54"/>
      <c r="GH815" s="54"/>
      <c r="GI815" s="54"/>
      <c r="GJ815" s="54"/>
      <c r="GK815" s="54"/>
      <c r="GL815" s="54"/>
      <c r="GM815" s="54"/>
      <c r="GN815" s="54"/>
      <c r="GO815" s="54"/>
      <c r="GP815" s="54"/>
      <c r="GQ815" s="54"/>
      <c r="GR815" s="54"/>
      <c r="GS815" s="54"/>
      <c r="GT815" s="54"/>
      <c r="GU815" s="54"/>
      <c r="GV815" s="54"/>
      <c r="GW815" s="54"/>
      <c r="GX815" s="54"/>
      <c r="GY815" s="54"/>
      <c r="GZ815" s="193"/>
      <c r="HA815" s="54"/>
      <c r="HB815" s="54"/>
      <c r="HC815" s="54"/>
      <c r="HD815" s="34">
        <f t="shared" ca="1" si="1223"/>
        <v>1</v>
      </c>
      <c r="HE815" s="25">
        <f t="shared" ca="1" si="1224"/>
        <v>6.8389057750759875E-4</v>
      </c>
      <c r="HF815" s="25">
        <f t="shared" ca="1" si="1225"/>
        <v>1.5197568389057751E-3</v>
      </c>
      <c r="HG815" s="25"/>
      <c r="HH815" s="25"/>
      <c r="HI815" s="25">
        <f t="shared" ca="1" si="1226"/>
        <v>3.0821917808219177E-3</v>
      </c>
      <c r="HJ815" s="25">
        <f t="shared" ca="1" si="1227"/>
        <v>6.8493150684931503E-3</v>
      </c>
      <c r="HK815" s="5"/>
      <c r="HL815" s="24">
        <f t="shared" ca="1" si="1228"/>
        <v>44268</v>
      </c>
      <c r="HM815" s="107" t="s">
        <v>663</v>
      </c>
      <c r="HN815" s="85"/>
      <c r="HO815" s="204" t="str">
        <f t="shared" si="1126"/>
        <v>ожидание A1</v>
      </c>
      <c r="HP815" s="204" t="str">
        <f t="shared" si="1127"/>
        <v>не выгружено 00</v>
      </c>
      <c r="HQ815" s="182" t="str">
        <f t="shared" si="1128"/>
        <v>выгружено A1</v>
      </c>
      <c r="HR815" s="182" t="str">
        <f t="shared" si="1129"/>
        <v>ожидание A1</v>
      </c>
      <c r="HS815" s="182" t="b">
        <f t="shared" si="1130"/>
        <v>0</v>
      </c>
      <c r="HT815" s="182" t="str">
        <f t="shared" si="1131"/>
        <v>ожидание замечаний</v>
      </c>
      <c r="HU815" s="182" t="str">
        <f t="shared" si="1132"/>
        <v>0055-P2-GA1-CPC-TRM-00674</v>
      </c>
      <c r="HV815" s="191">
        <f t="shared" si="1133"/>
        <v>44268</v>
      </c>
      <c r="HW815" s="184" t="str">
        <f t="shared" si="1134"/>
        <v>ожидание A1</v>
      </c>
      <c r="HX815" s="191" t="str">
        <f t="shared" si="1135"/>
        <v>ожидание A1</v>
      </c>
      <c r="HY815" s="183"/>
      <c r="HZ815" s="182" t="str">
        <f t="shared" si="1136"/>
        <v>выгружено</v>
      </c>
      <c r="IA815" s="182" t="str">
        <f t="shared" si="1137"/>
        <v>A1</v>
      </c>
      <c r="IB815" s="182" t="str">
        <f t="shared" si="1138"/>
        <v>ожидание замечаний к ревизии</v>
      </c>
      <c r="IC815" s="182" t="str">
        <f t="shared" si="1139"/>
        <v>A1</v>
      </c>
      <c r="ID815" s="182" t="str">
        <f t="shared" si="1140"/>
        <v>A1</v>
      </c>
      <c r="IE815" s="185" t="str">
        <f t="shared" si="1141"/>
        <v>1</v>
      </c>
      <c r="IF815" s="135" t="s">
        <v>705</v>
      </c>
      <c r="IG815" s="181">
        <v>1</v>
      </c>
      <c r="IH815" s="85"/>
      <c r="II815" s="85"/>
      <c r="IJ815" s="85"/>
      <c r="IK815" s="85"/>
      <c r="IL815" s="85"/>
      <c r="IM815" s="85"/>
      <c r="IN815" s="85"/>
      <c r="IO815" s="85"/>
      <c r="IP815" s="85"/>
      <c r="IQ815" s="85"/>
      <c r="IR815" s="85"/>
      <c r="IS815" s="85"/>
      <c r="IT815" s="85"/>
      <c r="IU815" s="85"/>
      <c r="IV815" s="85"/>
      <c r="IW815" s="85"/>
      <c r="IX815" s="85"/>
      <c r="IY815" s="85"/>
      <c r="IZ815" s="85"/>
      <c r="JA815" s="85"/>
      <c r="JB815" s="85"/>
      <c r="JC815" s="85"/>
      <c r="JD815" s="85"/>
      <c r="JE815" s="85"/>
      <c r="JF815" s="85"/>
      <c r="JG815" s="85"/>
      <c r="JH815" s="85"/>
      <c r="JI815" s="85"/>
      <c r="JJ815" s="85"/>
      <c r="JK815" s="85"/>
      <c r="JL815" s="85"/>
      <c r="JM815" s="85"/>
      <c r="JN815" s="85"/>
      <c r="JO815" s="85"/>
      <c r="JP815" s="85"/>
      <c r="JQ815" s="85"/>
      <c r="JR815" s="85"/>
      <c r="JS815" s="85"/>
      <c r="JT815" s="85"/>
      <c r="JU815" s="85"/>
      <c r="JV815" s="85"/>
      <c r="JW815" s="85"/>
      <c r="JX815" s="85"/>
      <c r="JY815" s="85"/>
      <c r="JZ815" s="85"/>
      <c r="KA815" s="85"/>
      <c r="KB815" s="85"/>
      <c r="KC815" s="85"/>
    </row>
    <row r="816" spans="1:289" s="57" customFormat="1" ht="27.6" hidden="1" customHeight="1">
      <c r="A816" s="6"/>
      <c r="B816" s="19" t="s">
        <v>156</v>
      </c>
      <c r="C816" s="19" t="s">
        <v>157</v>
      </c>
      <c r="D816" s="5"/>
      <c r="E816" s="5"/>
      <c r="F816" s="5"/>
      <c r="G816" s="5"/>
      <c r="H816" s="5" t="s">
        <v>727</v>
      </c>
      <c r="I816" s="5" t="s">
        <v>736</v>
      </c>
      <c r="J816" s="5"/>
      <c r="K816" s="5"/>
      <c r="L816" s="5"/>
      <c r="M816" s="5"/>
      <c r="N816" s="5"/>
      <c r="O816" s="5"/>
      <c r="P816" s="5"/>
      <c r="Q816" s="5"/>
      <c r="R816" s="5" t="s">
        <v>209</v>
      </c>
      <c r="S816" s="5" t="s">
        <v>362</v>
      </c>
      <c r="T816" s="5" t="s">
        <v>370</v>
      </c>
      <c r="U816" s="5" t="s">
        <v>158</v>
      </c>
      <c r="V816" s="5"/>
      <c r="W816" s="19"/>
      <c r="X816" s="19"/>
      <c r="Y816" s="19"/>
      <c r="Z816" s="19"/>
      <c r="AA816" s="19"/>
      <c r="AB816" s="19"/>
      <c r="AC816" s="19"/>
      <c r="AD816" s="5"/>
      <c r="AE816" s="19">
        <v>4</v>
      </c>
      <c r="AF816" s="19" t="s">
        <v>180</v>
      </c>
      <c r="AG816" s="19" t="s">
        <v>184</v>
      </c>
      <c r="AH816" s="19">
        <v>522</v>
      </c>
      <c r="AI816" s="19" t="s">
        <v>188</v>
      </c>
      <c r="AJ816" s="5"/>
      <c r="AK816" s="5"/>
      <c r="AL816" s="5" t="s">
        <v>121</v>
      </c>
      <c r="AM816" s="5"/>
      <c r="AN816" s="5" t="s">
        <v>172</v>
      </c>
      <c r="AO816" s="5" t="str">
        <f t="shared" si="1181"/>
        <v>0055-CPC-GA1-4.4.3.11.522-ATH2.S4-0001</v>
      </c>
      <c r="AP816" s="5" t="str">
        <f t="shared" si="1182"/>
        <v>0055-CPC-GA1-4.4.3.11.522-ATH2-S4-0001_A1_ER</v>
      </c>
      <c r="AQ816" s="13" t="s">
        <v>248</v>
      </c>
      <c r="AR816" s="13" t="s">
        <v>76</v>
      </c>
      <c r="AS816" s="13"/>
      <c r="AT816" s="13"/>
      <c r="AU816" s="13"/>
      <c r="AV816" s="13"/>
      <c r="AW816" s="13" t="s">
        <v>248</v>
      </c>
      <c r="AX816" s="13" t="s">
        <v>76</v>
      </c>
      <c r="AY816" s="5"/>
      <c r="AZ816" s="5" t="s">
        <v>490</v>
      </c>
      <c r="BA816" s="5" t="s">
        <v>489</v>
      </c>
      <c r="BB816" s="5" t="str">
        <f t="shared" si="1218"/>
        <v>A1</v>
      </c>
      <c r="BC816" s="167" t="str">
        <f t="shared" si="1219"/>
        <v>IFR</v>
      </c>
      <c r="BD816" s="5" t="str">
        <f t="shared" si="1183"/>
        <v>A1</v>
      </c>
      <c r="BE816" s="5"/>
      <c r="BF816" s="5"/>
      <c r="BG816" s="12"/>
      <c r="BH816" s="5"/>
      <c r="BI816" s="5"/>
      <c r="BJ816" s="54">
        <f t="shared" si="1184"/>
        <v>44243</v>
      </c>
      <c r="BK816" s="54">
        <f t="shared" ca="1" si="1185"/>
        <v>44268</v>
      </c>
      <c r="BL816" s="193">
        <v>44268</v>
      </c>
      <c r="BM816" s="167" t="s">
        <v>797</v>
      </c>
      <c r="BN816" s="167"/>
      <c r="BO816" s="167"/>
      <c r="BP816" s="167"/>
      <c r="BQ816" s="167"/>
      <c r="BR816" s="157"/>
      <c r="BS816" s="157"/>
      <c r="BT816" s="157"/>
      <c r="BU816" s="157"/>
      <c r="BV816" s="157"/>
      <c r="BW816" s="147"/>
      <c r="BX816" s="147"/>
      <c r="BY816" s="147"/>
      <c r="BZ816" s="147"/>
      <c r="CA816" s="147"/>
      <c r="CB816" s="125"/>
      <c r="CC816" s="125"/>
      <c r="CD816" s="125"/>
      <c r="CE816" s="125"/>
      <c r="CF816" s="125"/>
      <c r="CG816" s="125"/>
      <c r="CH816" s="125"/>
      <c r="CI816" s="125"/>
      <c r="CJ816" s="125"/>
      <c r="CK816" s="125"/>
      <c r="CL816" s="24">
        <f t="shared" si="1220"/>
        <v>44271</v>
      </c>
      <c r="CM816" s="24">
        <f t="shared" ca="1" si="1221"/>
        <v>44281</v>
      </c>
      <c r="CN816" s="54"/>
      <c r="CO816" s="117"/>
      <c r="CP816" s="34">
        <v>1</v>
      </c>
      <c r="CQ816" s="24">
        <f t="shared" si="1186"/>
        <v>44285</v>
      </c>
      <c r="CR816" s="24" t="str">
        <f t="shared" si="1187"/>
        <v>-</v>
      </c>
      <c r="CS816" s="54"/>
      <c r="CT816" s="5"/>
      <c r="CU816" s="24" t="str">
        <f t="shared" si="1188"/>
        <v>-</v>
      </c>
      <c r="CV816" s="24" t="str">
        <f t="shared" si="1189"/>
        <v>-</v>
      </c>
      <c r="CW816" s="54"/>
      <c r="CX816" s="5"/>
      <c r="CY816" s="34"/>
      <c r="CZ816" s="24" t="str">
        <f t="shared" si="1190"/>
        <v>-</v>
      </c>
      <c r="DA816" s="24" t="str">
        <f t="shared" si="1191"/>
        <v>-</v>
      </c>
      <c r="DB816" s="24"/>
      <c r="DC816" s="5"/>
      <c r="DD816" s="24" t="str">
        <f t="shared" si="1192"/>
        <v>-</v>
      </c>
      <c r="DE816" s="24" t="str">
        <f t="shared" si="1193"/>
        <v>-</v>
      </c>
      <c r="DF816" s="5"/>
      <c r="DG816" s="5"/>
      <c r="DH816" s="54"/>
      <c r="DI816" s="24" t="str">
        <f t="shared" si="1194"/>
        <v>-</v>
      </c>
      <c r="DJ816" s="24" t="str">
        <f t="shared" si="1195"/>
        <v>-</v>
      </c>
      <c r="DK816" s="5"/>
      <c r="DL816" s="5"/>
      <c r="DM816" s="24" t="str">
        <f t="shared" si="1196"/>
        <v>-</v>
      </c>
      <c r="DN816" s="24" t="str">
        <f t="shared" si="1197"/>
        <v>-</v>
      </c>
      <c r="DO816" s="5"/>
      <c r="DP816" s="5"/>
      <c r="DQ816" s="54"/>
      <c r="DR816" s="24" t="str">
        <f t="shared" si="1198"/>
        <v>-</v>
      </c>
      <c r="DS816" s="24" t="str">
        <f t="shared" si="1199"/>
        <v>-</v>
      </c>
      <c r="DT816" s="5"/>
      <c r="DU816" s="5"/>
      <c r="DV816" s="24" t="str">
        <f t="shared" si="1200"/>
        <v>-</v>
      </c>
      <c r="DW816" s="24" t="str">
        <f t="shared" si="1201"/>
        <v>-</v>
      </c>
      <c r="DX816" s="5"/>
      <c r="DY816" s="5"/>
      <c r="DZ816" s="54"/>
      <c r="EA816" s="24" t="str">
        <f t="shared" si="1202"/>
        <v>-</v>
      </c>
      <c r="EB816" s="24" t="str">
        <f t="shared" si="1203"/>
        <v>-</v>
      </c>
      <c r="EC816" s="5"/>
      <c r="ED816" s="5"/>
      <c r="EE816" s="24" t="str">
        <f t="shared" si="1204"/>
        <v>-</v>
      </c>
      <c r="EF816" s="24" t="str">
        <f t="shared" si="1205"/>
        <v>-</v>
      </c>
      <c r="EG816" s="5"/>
      <c r="EH816" s="5"/>
      <c r="EI816" s="54"/>
      <c r="EJ816" s="24" t="str">
        <f t="shared" si="1206"/>
        <v>-</v>
      </c>
      <c r="EK816" s="24" t="str">
        <f t="shared" si="1207"/>
        <v>-</v>
      </c>
      <c r="EL816" s="5"/>
      <c r="EM816" s="5"/>
      <c r="EN816" s="24" t="str">
        <f t="shared" si="1208"/>
        <v>-</v>
      </c>
      <c r="EO816" s="24" t="str">
        <f t="shared" si="1209"/>
        <v>-</v>
      </c>
      <c r="EP816" s="5"/>
      <c r="EQ816" s="5"/>
      <c r="ER816" s="54"/>
      <c r="ES816" s="54"/>
      <c r="ET816" s="54"/>
      <c r="EU816" s="54"/>
      <c r="EV816" s="54"/>
      <c r="EW816" s="24"/>
      <c r="EX816" s="24"/>
      <c r="EY816" s="167"/>
      <c r="EZ816" s="167"/>
      <c r="FA816" s="193"/>
      <c r="FB816" s="24">
        <v>44286</v>
      </c>
      <c r="FC816" s="24">
        <f t="shared" ca="1" si="1222"/>
        <v>44286</v>
      </c>
      <c r="FD816" s="5"/>
      <c r="FE816" s="5"/>
      <c r="FF816" s="24" t="str">
        <f t="shared" si="1210"/>
        <v>-</v>
      </c>
      <c r="FG816" s="24" t="str">
        <f t="shared" si="1211"/>
        <v>-</v>
      </c>
      <c r="FH816" s="5"/>
      <c r="FI816" s="5"/>
      <c r="FJ816" s="34"/>
      <c r="FK816" s="24"/>
      <c r="FL816" s="24">
        <f t="shared" si="1212"/>
        <v>0</v>
      </c>
      <c r="FM816" s="5"/>
      <c r="FN816" s="5"/>
      <c r="FO816" s="24" t="str">
        <f t="shared" si="1213"/>
        <v>-</v>
      </c>
      <c r="FP816" s="24" t="str">
        <f t="shared" si="1214"/>
        <v>-</v>
      </c>
      <c r="FQ816" s="5"/>
      <c r="FR816" s="5"/>
      <c r="FS816" s="54"/>
      <c r="FT816" s="24"/>
      <c r="FU816" s="24">
        <f t="shared" si="1215"/>
        <v>0</v>
      </c>
      <c r="FV816" s="5"/>
      <c r="FW816" s="5"/>
      <c r="FX816" s="24" t="str">
        <f t="shared" si="1216"/>
        <v>-</v>
      </c>
      <c r="FY816" s="24" t="str">
        <f t="shared" si="1217"/>
        <v>-</v>
      </c>
      <c r="FZ816" s="5"/>
      <c r="GA816" s="5"/>
      <c r="GB816" s="54"/>
      <c r="GC816" s="54"/>
      <c r="GD816" s="54"/>
      <c r="GE816" s="54"/>
      <c r="GF816" s="54"/>
      <c r="GG816" s="54"/>
      <c r="GH816" s="54"/>
      <c r="GI816" s="54"/>
      <c r="GJ816" s="54"/>
      <c r="GK816" s="54"/>
      <c r="GL816" s="54"/>
      <c r="GM816" s="54"/>
      <c r="GN816" s="54"/>
      <c r="GO816" s="54"/>
      <c r="GP816" s="54"/>
      <c r="GQ816" s="54"/>
      <c r="GR816" s="54"/>
      <c r="GS816" s="54"/>
      <c r="GT816" s="54"/>
      <c r="GU816" s="54"/>
      <c r="GV816" s="54"/>
      <c r="GW816" s="54"/>
      <c r="GX816" s="54"/>
      <c r="GY816" s="54"/>
      <c r="GZ816" s="193"/>
      <c r="HA816" s="54"/>
      <c r="HB816" s="54"/>
      <c r="HC816" s="54"/>
      <c r="HD816" s="34">
        <f t="shared" ca="1" si="1223"/>
        <v>1</v>
      </c>
      <c r="HE816" s="25">
        <f t="shared" ca="1" si="1224"/>
        <v>6.8389057750759875E-4</v>
      </c>
      <c r="HF816" s="25">
        <f t="shared" ca="1" si="1225"/>
        <v>1.5197568389057751E-3</v>
      </c>
      <c r="HG816" s="25"/>
      <c r="HH816" s="25"/>
      <c r="HI816" s="25">
        <f t="shared" ca="1" si="1226"/>
        <v>3.0821917808219177E-3</v>
      </c>
      <c r="HJ816" s="25">
        <f t="shared" ca="1" si="1227"/>
        <v>6.8493150684931503E-3</v>
      </c>
      <c r="HK816" s="5"/>
      <c r="HL816" s="24">
        <f t="shared" ca="1" si="1228"/>
        <v>44268</v>
      </c>
      <c r="HM816" s="107" t="s">
        <v>663</v>
      </c>
      <c r="HN816" s="85"/>
      <c r="HO816" s="204" t="str">
        <f t="shared" si="1126"/>
        <v>ожидание A1</v>
      </c>
      <c r="HP816" s="204" t="str">
        <f t="shared" si="1127"/>
        <v>не выгружено 00</v>
      </c>
      <c r="HQ816" s="182" t="str">
        <f t="shared" si="1128"/>
        <v>выгружено A1</v>
      </c>
      <c r="HR816" s="182" t="str">
        <f t="shared" si="1129"/>
        <v>ожидание A1</v>
      </c>
      <c r="HS816" s="182" t="b">
        <f t="shared" si="1130"/>
        <v>0</v>
      </c>
      <c r="HT816" s="182" t="str">
        <f t="shared" si="1131"/>
        <v>ожидание замечаний</v>
      </c>
      <c r="HU816" s="182" t="str">
        <f t="shared" si="1132"/>
        <v>0055-P2-GA1-CPC-TRM-00675</v>
      </c>
      <c r="HV816" s="191">
        <f t="shared" si="1133"/>
        <v>44268</v>
      </c>
      <c r="HW816" s="184" t="str">
        <f t="shared" si="1134"/>
        <v>ожидание A1</v>
      </c>
      <c r="HX816" s="191" t="str">
        <f t="shared" si="1135"/>
        <v>ожидание A1</v>
      </c>
      <c r="HY816" s="183"/>
      <c r="HZ816" s="182" t="str">
        <f t="shared" si="1136"/>
        <v>выгружено</v>
      </c>
      <c r="IA816" s="182" t="str">
        <f t="shared" si="1137"/>
        <v>A1</v>
      </c>
      <c r="IB816" s="182" t="str">
        <f t="shared" si="1138"/>
        <v>ожидание замечаний к ревизии</v>
      </c>
      <c r="IC816" s="182" t="str">
        <f t="shared" si="1139"/>
        <v>A1</v>
      </c>
      <c r="ID816" s="182" t="str">
        <f t="shared" si="1140"/>
        <v>A1</v>
      </c>
      <c r="IE816" s="185" t="str">
        <f t="shared" si="1141"/>
        <v>1</v>
      </c>
      <c r="IF816" s="135" t="s">
        <v>705</v>
      </c>
      <c r="IG816" s="181">
        <v>1</v>
      </c>
      <c r="IH816" s="85"/>
      <c r="II816" s="85"/>
      <c r="IJ816" s="85"/>
      <c r="IK816" s="85"/>
      <c r="IL816" s="85"/>
      <c r="IM816" s="85"/>
      <c r="IN816" s="85"/>
      <c r="IO816" s="85"/>
      <c r="IP816" s="85"/>
      <c r="IQ816" s="85"/>
      <c r="IR816" s="85"/>
      <c r="IS816" s="85"/>
      <c r="IT816" s="85"/>
      <c r="IU816" s="85"/>
      <c r="IV816" s="85"/>
      <c r="IW816" s="85"/>
      <c r="IX816" s="85"/>
      <c r="IY816" s="85"/>
      <c r="IZ816" s="85"/>
      <c r="JA816" s="85"/>
      <c r="JB816" s="85"/>
      <c r="JC816" s="85"/>
      <c r="JD816" s="85"/>
      <c r="JE816" s="85"/>
      <c r="JF816" s="85"/>
      <c r="JG816" s="85"/>
      <c r="JH816" s="85"/>
      <c r="JI816" s="85"/>
      <c r="JJ816" s="85"/>
      <c r="JK816" s="85"/>
      <c r="JL816" s="85"/>
      <c r="JM816" s="85"/>
      <c r="JN816" s="85"/>
      <c r="JO816" s="85"/>
      <c r="JP816" s="85"/>
      <c r="JQ816" s="85"/>
      <c r="JR816" s="85"/>
      <c r="JS816" s="85"/>
      <c r="JT816" s="85"/>
      <c r="JU816" s="85"/>
      <c r="JV816" s="85"/>
      <c r="JW816" s="85"/>
      <c r="JX816" s="85"/>
      <c r="JY816" s="85"/>
      <c r="JZ816" s="85"/>
      <c r="KA816" s="85"/>
      <c r="KB816" s="85"/>
      <c r="KC816" s="85"/>
    </row>
    <row r="817" spans="1:289" s="57" customFormat="1" ht="27.6" customHeight="1">
      <c r="A817" s="6"/>
      <c r="B817" s="19" t="s">
        <v>156</v>
      </c>
      <c r="C817" s="19" t="s">
        <v>157</v>
      </c>
      <c r="D817" s="5"/>
      <c r="E817" s="5"/>
      <c r="F817" s="5"/>
      <c r="G817" s="5"/>
      <c r="H817" s="5" t="s">
        <v>727</v>
      </c>
      <c r="I817" s="5" t="s">
        <v>736</v>
      </c>
      <c r="J817" s="5"/>
      <c r="K817" s="5"/>
      <c r="L817" s="5"/>
      <c r="M817" s="5"/>
      <c r="N817" s="5"/>
      <c r="O817" s="5"/>
      <c r="P817" s="5"/>
      <c r="Q817" s="5"/>
      <c r="R817" s="5" t="s">
        <v>204</v>
      </c>
      <c r="S817" s="5" t="s">
        <v>364</v>
      </c>
      <c r="T817" s="5" t="s">
        <v>363</v>
      </c>
      <c r="U817" s="5" t="s">
        <v>158</v>
      </c>
      <c r="V817" s="5"/>
      <c r="W817" s="19"/>
      <c r="X817" s="19"/>
      <c r="Y817" s="19"/>
      <c r="Z817" s="19"/>
      <c r="AA817" s="19"/>
      <c r="AB817" s="19"/>
      <c r="AC817" s="19"/>
      <c r="AD817" s="5"/>
      <c r="AE817" s="19">
        <v>4</v>
      </c>
      <c r="AF817" s="19" t="s">
        <v>180</v>
      </c>
      <c r="AG817" s="19" t="s">
        <v>184</v>
      </c>
      <c r="AH817" s="19">
        <v>522</v>
      </c>
      <c r="AI817" s="19" t="s">
        <v>188</v>
      </c>
      <c r="AJ817" s="5"/>
      <c r="AK817" s="5"/>
      <c r="AL817" s="5" t="s">
        <v>122</v>
      </c>
      <c r="AM817" s="5"/>
      <c r="AN817" s="5" t="s">
        <v>172</v>
      </c>
      <c r="AO817" s="167" t="str">
        <f t="shared" si="1181"/>
        <v>0055-CPC-GA1-4.4.3.11.522-PS.S4-0001</v>
      </c>
      <c r="AP817" s="5" t="str">
        <f t="shared" si="1182"/>
        <v>0055-CPC-GA1-4.4.3.11.522-PS-S4-0001_A1_ER</v>
      </c>
      <c r="AQ817" s="13" t="s">
        <v>249</v>
      </c>
      <c r="AR817" s="13" t="s">
        <v>77</v>
      </c>
      <c r="AS817" s="13"/>
      <c r="AT817" s="13"/>
      <c r="AU817" s="13"/>
      <c r="AV817" s="13"/>
      <c r="AW817" s="13" t="s">
        <v>249</v>
      </c>
      <c r="AX817" s="13" t="s">
        <v>77</v>
      </c>
      <c r="AY817" s="5"/>
      <c r="AZ817" s="5" t="s">
        <v>490</v>
      </c>
      <c r="BA817" s="5" t="s">
        <v>489</v>
      </c>
      <c r="BB817" s="5" t="str">
        <f t="shared" si="1218"/>
        <v>A1</v>
      </c>
      <c r="BC817" s="167" t="str">
        <f t="shared" si="1219"/>
        <v>IFR</v>
      </c>
      <c r="BD817" s="5" t="str">
        <f t="shared" si="1183"/>
        <v>A1</v>
      </c>
      <c r="BE817" s="5"/>
      <c r="BF817" s="5"/>
      <c r="BG817" s="12"/>
      <c r="BH817" s="5"/>
      <c r="BI817" s="5"/>
      <c r="BJ817" s="54">
        <f t="shared" si="1184"/>
        <v>44251</v>
      </c>
      <c r="BK817" s="54">
        <f t="shared" ca="1" si="1185"/>
        <v>44280</v>
      </c>
      <c r="BL817" s="193">
        <v>44280</v>
      </c>
      <c r="BM817" s="167" t="s">
        <v>800</v>
      </c>
      <c r="BN817" s="167"/>
      <c r="BO817" s="167"/>
      <c r="BP817" s="167"/>
      <c r="BQ817" s="167"/>
      <c r="BR817" s="157"/>
      <c r="BS817" s="157"/>
      <c r="BT817" s="157"/>
      <c r="BU817" s="157"/>
      <c r="BV817" s="157"/>
      <c r="BW817" s="147"/>
      <c r="BX817" s="147"/>
      <c r="BY817" s="147"/>
      <c r="BZ817" s="147"/>
      <c r="CA817" s="147"/>
      <c r="CB817" s="125"/>
      <c r="CC817" s="125"/>
      <c r="CD817" s="125"/>
      <c r="CE817" s="125"/>
      <c r="CF817" s="125"/>
      <c r="CG817" s="125"/>
      <c r="CH817" s="125"/>
      <c r="CI817" s="125"/>
      <c r="CJ817" s="125"/>
      <c r="CK817" s="125"/>
      <c r="CL817" s="24">
        <f t="shared" si="1220"/>
        <v>44279</v>
      </c>
      <c r="CM817" s="24">
        <f t="shared" ca="1" si="1221"/>
        <v>44294</v>
      </c>
      <c r="CN817" s="54"/>
      <c r="CO817" s="117"/>
      <c r="CP817" s="175">
        <v>1</v>
      </c>
      <c r="CQ817" s="24">
        <f t="shared" si="1186"/>
        <v>44293</v>
      </c>
      <c r="CR817" s="24" t="str">
        <f t="shared" si="1187"/>
        <v>-</v>
      </c>
      <c r="CS817" s="54"/>
      <c r="CT817" s="5"/>
      <c r="CU817" s="24" t="str">
        <f t="shared" si="1188"/>
        <v>-</v>
      </c>
      <c r="CV817" s="24" t="str">
        <f t="shared" si="1189"/>
        <v>-</v>
      </c>
      <c r="CW817" s="54"/>
      <c r="CX817" s="5"/>
      <c r="CY817" s="34"/>
      <c r="CZ817" s="24" t="str">
        <f t="shared" si="1190"/>
        <v>-</v>
      </c>
      <c r="DA817" s="24" t="str">
        <f t="shared" si="1191"/>
        <v>-</v>
      </c>
      <c r="DB817" s="24"/>
      <c r="DC817" s="5"/>
      <c r="DD817" s="24" t="str">
        <f t="shared" si="1192"/>
        <v>-</v>
      </c>
      <c r="DE817" s="24" t="str">
        <f t="shared" si="1193"/>
        <v>-</v>
      </c>
      <c r="DF817" s="5"/>
      <c r="DG817" s="5"/>
      <c r="DH817" s="54"/>
      <c r="DI817" s="24" t="str">
        <f t="shared" si="1194"/>
        <v>-</v>
      </c>
      <c r="DJ817" s="24" t="str">
        <f t="shared" si="1195"/>
        <v>-</v>
      </c>
      <c r="DK817" s="5"/>
      <c r="DL817" s="5"/>
      <c r="DM817" s="24" t="str">
        <f t="shared" si="1196"/>
        <v>-</v>
      </c>
      <c r="DN817" s="24" t="str">
        <f t="shared" si="1197"/>
        <v>-</v>
      </c>
      <c r="DO817" s="5"/>
      <c r="DP817" s="5"/>
      <c r="DQ817" s="54"/>
      <c r="DR817" s="24" t="str">
        <f t="shared" si="1198"/>
        <v>-</v>
      </c>
      <c r="DS817" s="24" t="str">
        <f t="shared" si="1199"/>
        <v>-</v>
      </c>
      <c r="DT817" s="5"/>
      <c r="DU817" s="5"/>
      <c r="DV817" s="24" t="str">
        <f t="shared" si="1200"/>
        <v>-</v>
      </c>
      <c r="DW817" s="24" t="str">
        <f t="shared" si="1201"/>
        <v>-</v>
      </c>
      <c r="DX817" s="5"/>
      <c r="DY817" s="5"/>
      <c r="DZ817" s="54"/>
      <c r="EA817" s="24" t="str">
        <f t="shared" si="1202"/>
        <v>-</v>
      </c>
      <c r="EB817" s="24" t="str">
        <f t="shared" si="1203"/>
        <v>-</v>
      </c>
      <c r="EC817" s="5"/>
      <c r="ED817" s="5"/>
      <c r="EE817" s="24" t="str">
        <f t="shared" si="1204"/>
        <v>-</v>
      </c>
      <c r="EF817" s="24" t="str">
        <f t="shared" si="1205"/>
        <v>-</v>
      </c>
      <c r="EG817" s="5"/>
      <c r="EH817" s="5"/>
      <c r="EI817" s="54"/>
      <c r="EJ817" s="24" t="str">
        <f t="shared" si="1206"/>
        <v>-</v>
      </c>
      <c r="EK817" s="24" t="str">
        <f t="shared" si="1207"/>
        <v>-</v>
      </c>
      <c r="EL817" s="5"/>
      <c r="EM817" s="5"/>
      <c r="EN817" s="24" t="str">
        <f t="shared" si="1208"/>
        <v>-</v>
      </c>
      <c r="EO817" s="24" t="str">
        <f t="shared" si="1209"/>
        <v>-</v>
      </c>
      <c r="EP817" s="5"/>
      <c r="EQ817" s="5"/>
      <c r="ER817" s="54"/>
      <c r="ES817" s="54"/>
      <c r="ET817" s="54"/>
      <c r="EU817" s="54"/>
      <c r="EV817" s="54"/>
      <c r="EW817" s="24"/>
      <c r="EX817" s="24"/>
      <c r="EY817" s="167"/>
      <c r="EZ817" s="167"/>
      <c r="FA817" s="193"/>
      <c r="FB817" s="24">
        <v>44294</v>
      </c>
      <c r="FC817" s="24">
        <f t="shared" ca="1" si="1222"/>
        <v>44294</v>
      </c>
      <c r="FD817" s="5"/>
      <c r="FE817" s="5"/>
      <c r="FF817" s="24" t="str">
        <f t="shared" si="1210"/>
        <v>-</v>
      </c>
      <c r="FG817" s="24" t="str">
        <f t="shared" si="1211"/>
        <v>-</v>
      </c>
      <c r="FH817" s="5"/>
      <c r="FI817" s="5"/>
      <c r="FJ817" s="34"/>
      <c r="FK817" s="24"/>
      <c r="FL817" s="24">
        <f t="shared" si="1212"/>
        <v>0</v>
      </c>
      <c r="FM817" s="5"/>
      <c r="FN817" s="5"/>
      <c r="FO817" s="24" t="str">
        <f t="shared" si="1213"/>
        <v>-</v>
      </c>
      <c r="FP817" s="24" t="str">
        <f t="shared" si="1214"/>
        <v>-</v>
      </c>
      <c r="FQ817" s="5"/>
      <c r="FR817" s="5"/>
      <c r="FS817" s="54"/>
      <c r="FT817" s="24"/>
      <c r="FU817" s="24">
        <f t="shared" si="1215"/>
        <v>0</v>
      </c>
      <c r="FV817" s="5"/>
      <c r="FW817" s="5"/>
      <c r="FX817" s="24" t="str">
        <f t="shared" si="1216"/>
        <v>-</v>
      </c>
      <c r="FY817" s="24" t="str">
        <f t="shared" si="1217"/>
        <v>-</v>
      </c>
      <c r="FZ817" s="5"/>
      <c r="GA817" s="5"/>
      <c r="GB817" s="54"/>
      <c r="GC817" s="54"/>
      <c r="GD817" s="54"/>
      <c r="GE817" s="54"/>
      <c r="GF817" s="54"/>
      <c r="GG817" s="54"/>
      <c r="GH817" s="54"/>
      <c r="GI817" s="54"/>
      <c r="GJ817" s="54"/>
      <c r="GK817" s="54"/>
      <c r="GL817" s="54"/>
      <c r="GM817" s="54"/>
      <c r="GN817" s="54"/>
      <c r="GO817" s="54"/>
      <c r="GP817" s="54"/>
      <c r="GQ817" s="54"/>
      <c r="GR817" s="54"/>
      <c r="GS817" s="54"/>
      <c r="GT817" s="54"/>
      <c r="GU817" s="54"/>
      <c r="GV817" s="54"/>
      <c r="GW817" s="54"/>
      <c r="GX817" s="54"/>
      <c r="GY817" s="54"/>
      <c r="GZ817" s="193"/>
      <c r="HA817" s="54"/>
      <c r="HB817" s="54"/>
      <c r="HC817" s="54"/>
      <c r="HD817" s="34">
        <f t="shared" ca="1" si="1223"/>
        <v>1</v>
      </c>
      <c r="HE817" s="25">
        <f t="shared" ca="1" si="1224"/>
        <v>6.8389057750759875E-4</v>
      </c>
      <c r="HF817" s="25">
        <f t="shared" ca="1" si="1225"/>
        <v>1.5197568389057751E-3</v>
      </c>
      <c r="HG817" s="25"/>
      <c r="HH817" s="25"/>
      <c r="HI817" s="25">
        <f t="shared" ca="1" si="1226"/>
        <v>3.0821917808219177E-3</v>
      </c>
      <c r="HJ817" s="25">
        <f t="shared" ca="1" si="1227"/>
        <v>6.8493150684931503E-3</v>
      </c>
      <c r="HK817" s="5"/>
      <c r="HL817" s="24">
        <f t="shared" ca="1" si="1228"/>
        <v>44280</v>
      </c>
      <c r="HM817" s="107" t="s">
        <v>663</v>
      </c>
      <c r="HN817" s="85"/>
      <c r="HO817" s="204" t="str">
        <f t="shared" si="1126"/>
        <v>ожидание A1</v>
      </c>
      <c r="HP817" s="204" t="str">
        <f t="shared" si="1127"/>
        <v>не выгружено 00</v>
      </c>
      <c r="HQ817" s="182" t="str">
        <f t="shared" si="1128"/>
        <v>выгружено A1</v>
      </c>
      <c r="HR817" s="182" t="str">
        <f t="shared" si="1129"/>
        <v>ожидание A1</v>
      </c>
      <c r="HS817" s="182" t="b">
        <f t="shared" si="1130"/>
        <v>0</v>
      </c>
      <c r="HT817" s="182" t="str">
        <f t="shared" si="1131"/>
        <v>ожидание замечаний</v>
      </c>
      <c r="HU817" s="182" t="str">
        <f t="shared" si="1132"/>
        <v>0055-P2-GA1-CPC-TRM-00678</v>
      </c>
      <c r="HV817" s="191">
        <f t="shared" si="1133"/>
        <v>44280</v>
      </c>
      <c r="HW817" s="184" t="str">
        <f t="shared" si="1134"/>
        <v>ожидание A1</v>
      </c>
      <c r="HX817" s="191" t="str">
        <f t="shared" si="1135"/>
        <v>ожидание A1</v>
      </c>
      <c r="HY817" s="183"/>
      <c r="HZ817" s="182" t="str">
        <f t="shared" si="1136"/>
        <v>выгружено</v>
      </c>
      <c r="IA817" s="182" t="str">
        <f t="shared" si="1137"/>
        <v>A1</v>
      </c>
      <c r="IB817" s="182" t="str">
        <f t="shared" si="1138"/>
        <v>ожидание замечаний к ревизии</v>
      </c>
      <c r="IC817" s="182" t="str">
        <f t="shared" si="1139"/>
        <v>A1</v>
      </c>
      <c r="ID817" s="182" t="str">
        <f t="shared" si="1140"/>
        <v>A1</v>
      </c>
      <c r="IE817" s="185" t="str">
        <f t="shared" si="1141"/>
        <v>1</v>
      </c>
      <c r="IF817" s="135" t="s">
        <v>705</v>
      </c>
      <c r="IG817" s="181">
        <v>1</v>
      </c>
      <c r="IH817" s="85"/>
      <c r="II817" s="85"/>
      <c r="IJ817" s="85"/>
      <c r="IK817" s="85"/>
      <c r="IL817" s="85"/>
      <c r="IM817" s="85"/>
      <c r="IN817" s="85"/>
      <c r="IO817" s="85"/>
      <c r="IP817" s="85"/>
      <c r="IQ817" s="85"/>
      <c r="IR817" s="85"/>
      <c r="IS817" s="85"/>
      <c r="IT817" s="85"/>
      <c r="IU817" s="85"/>
      <c r="IV817" s="85"/>
      <c r="IW817" s="85"/>
      <c r="IX817" s="85"/>
      <c r="IY817" s="85"/>
      <c r="IZ817" s="85"/>
      <c r="JA817" s="85"/>
      <c r="JB817" s="85"/>
      <c r="JC817" s="85"/>
      <c r="JD817" s="85"/>
      <c r="JE817" s="85"/>
      <c r="JF817" s="85"/>
      <c r="JG817" s="85"/>
      <c r="JH817" s="85"/>
      <c r="JI817" s="85"/>
      <c r="JJ817" s="85"/>
      <c r="JK817" s="85"/>
      <c r="JL817" s="85"/>
      <c r="JM817" s="85"/>
      <c r="JN817" s="85"/>
      <c r="JO817" s="85"/>
      <c r="JP817" s="85"/>
      <c r="JQ817" s="85"/>
      <c r="JR817" s="85"/>
      <c r="JS817" s="85"/>
      <c r="JT817" s="85"/>
      <c r="JU817" s="85"/>
      <c r="JV817" s="85"/>
      <c r="JW817" s="85"/>
      <c r="JX817" s="85"/>
      <c r="JY817" s="85"/>
      <c r="JZ817" s="85"/>
      <c r="KA817" s="85"/>
      <c r="KB817" s="85"/>
      <c r="KC817" s="85"/>
    </row>
    <row r="818" spans="1:289" s="57" customFormat="1" ht="27.6" hidden="1" customHeight="1">
      <c r="A818" s="6"/>
      <c r="B818" s="19" t="s">
        <v>156</v>
      </c>
      <c r="C818" s="19" t="s">
        <v>157</v>
      </c>
      <c r="D818" s="5"/>
      <c r="E818" s="5"/>
      <c r="F818" s="5"/>
      <c r="G818" s="5"/>
      <c r="H818" s="5" t="s">
        <v>727</v>
      </c>
      <c r="I818" s="5" t="s">
        <v>736</v>
      </c>
      <c r="J818" s="5"/>
      <c r="K818" s="5"/>
      <c r="L818" s="5"/>
      <c r="M818" s="5"/>
      <c r="N818" s="5"/>
      <c r="O818" s="5"/>
      <c r="P818" s="5"/>
      <c r="Q818" s="5"/>
      <c r="R818" s="5" t="s">
        <v>205</v>
      </c>
      <c r="S818" s="5" t="s">
        <v>357</v>
      </c>
      <c r="T818" s="5" t="s">
        <v>726</v>
      </c>
      <c r="U818" s="5" t="s">
        <v>158</v>
      </c>
      <c r="V818" s="5"/>
      <c r="W818" s="19"/>
      <c r="X818" s="19"/>
      <c r="Y818" s="19"/>
      <c r="Z818" s="19"/>
      <c r="AA818" s="19"/>
      <c r="AB818" s="19"/>
      <c r="AC818" s="19"/>
      <c r="AD818" s="5"/>
      <c r="AE818" s="19">
        <v>4</v>
      </c>
      <c r="AF818" s="19" t="s">
        <v>180</v>
      </c>
      <c r="AG818" s="19" t="s">
        <v>184</v>
      </c>
      <c r="AH818" s="19">
        <v>522</v>
      </c>
      <c r="AI818" s="19" t="s">
        <v>188</v>
      </c>
      <c r="AJ818" s="5"/>
      <c r="AK818" s="5"/>
      <c r="AL818" s="5" t="s">
        <v>123</v>
      </c>
      <c r="AM818" s="5"/>
      <c r="AN818" s="5" t="s">
        <v>172</v>
      </c>
      <c r="AO818" s="5" t="str">
        <f t="shared" si="1181"/>
        <v>0055-CPC-GA1-4.4.3.11.522-ASK1.S4-0001</v>
      </c>
      <c r="AP818" s="5" t="str">
        <f t="shared" si="1182"/>
        <v>0055-CPC-GA1-4.4.3.11.522-ASK1-S4-0001_A1_ER</v>
      </c>
      <c r="AQ818" s="13" t="s">
        <v>252</v>
      </c>
      <c r="AR818" s="13" t="s">
        <v>78</v>
      </c>
      <c r="AS818" s="13"/>
      <c r="AT818" s="13"/>
      <c r="AU818" s="13"/>
      <c r="AV818" s="13"/>
      <c r="AW818" s="13" t="s">
        <v>252</v>
      </c>
      <c r="AX818" s="13" t="s">
        <v>78</v>
      </c>
      <c r="AY818" s="5"/>
      <c r="AZ818" s="5" t="s">
        <v>490</v>
      </c>
      <c r="BA818" s="5" t="s">
        <v>489</v>
      </c>
      <c r="BB818" s="5" t="str">
        <f t="shared" si="1218"/>
        <v>A1</v>
      </c>
      <c r="BC818" s="167" t="str">
        <f t="shared" si="1219"/>
        <v>IFR</v>
      </c>
      <c r="BD818" s="5" t="str">
        <f t="shared" si="1183"/>
        <v>A1</v>
      </c>
      <c r="BE818" s="5"/>
      <c r="BF818" s="5"/>
      <c r="BG818" s="12"/>
      <c r="BH818" s="5"/>
      <c r="BI818" s="5"/>
      <c r="BJ818" s="54">
        <f t="shared" si="1184"/>
        <v>44254</v>
      </c>
      <c r="BK818" s="54">
        <f t="shared" ca="1" si="1185"/>
        <v>44277</v>
      </c>
      <c r="BL818" s="193">
        <v>44277</v>
      </c>
      <c r="BM818" s="167" t="s">
        <v>798</v>
      </c>
      <c r="BN818" s="167"/>
      <c r="BO818" s="167"/>
      <c r="BP818" s="167"/>
      <c r="BQ818" s="167"/>
      <c r="BR818" s="157"/>
      <c r="BS818" s="157"/>
      <c r="BT818" s="157"/>
      <c r="BU818" s="157"/>
      <c r="BV818" s="157"/>
      <c r="BW818" s="147"/>
      <c r="BX818" s="147"/>
      <c r="BY818" s="147"/>
      <c r="BZ818" s="147"/>
      <c r="CA818" s="147"/>
      <c r="CB818" s="125"/>
      <c r="CC818" s="125"/>
      <c r="CD818" s="125"/>
      <c r="CE818" s="125"/>
      <c r="CF818" s="125"/>
      <c r="CG818" s="125"/>
      <c r="CH818" s="125"/>
      <c r="CI818" s="125"/>
      <c r="CJ818" s="125"/>
      <c r="CK818" s="125"/>
      <c r="CL818" s="24">
        <f t="shared" si="1220"/>
        <v>44281</v>
      </c>
      <c r="CM818" s="24">
        <f t="shared" ca="1" si="1221"/>
        <v>44291</v>
      </c>
      <c r="CN818" s="54"/>
      <c r="CO818" s="117"/>
      <c r="CP818" s="175">
        <v>1</v>
      </c>
      <c r="CQ818" s="24">
        <f t="shared" si="1186"/>
        <v>44295</v>
      </c>
      <c r="CR818" s="24" t="str">
        <f t="shared" si="1187"/>
        <v>-</v>
      </c>
      <c r="CS818" s="54"/>
      <c r="CT818" s="5"/>
      <c r="CU818" s="24" t="str">
        <f t="shared" si="1188"/>
        <v>-</v>
      </c>
      <c r="CV818" s="24" t="str">
        <f t="shared" si="1189"/>
        <v>-</v>
      </c>
      <c r="CW818" s="54"/>
      <c r="CX818" s="5"/>
      <c r="CY818" s="34"/>
      <c r="CZ818" s="24" t="str">
        <f t="shared" si="1190"/>
        <v>-</v>
      </c>
      <c r="DA818" s="24" t="str">
        <f t="shared" si="1191"/>
        <v>-</v>
      </c>
      <c r="DB818" s="24"/>
      <c r="DC818" s="5"/>
      <c r="DD818" s="24" t="str">
        <f t="shared" si="1192"/>
        <v>-</v>
      </c>
      <c r="DE818" s="24" t="str">
        <f t="shared" si="1193"/>
        <v>-</v>
      </c>
      <c r="DF818" s="5"/>
      <c r="DG818" s="5"/>
      <c r="DH818" s="54"/>
      <c r="DI818" s="24" t="str">
        <f t="shared" si="1194"/>
        <v>-</v>
      </c>
      <c r="DJ818" s="24" t="str">
        <f t="shared" si="1195"/>
        <v>-</v>
      </c>
      <c r="DK818" s="5"/>
      <c r="DL818" s="5"/>
      <c r="DM818" s="24" t="str">
        <f t="shared" si="1196"/>
        <v>-</v>
      </c>
      <c r="DN818" s="24" t="str">
        <f t="shared" si="1197"/>
        <v>-</v>
      </c>
      <c r="DO818" s="5"/>
      <c r="DP818" s="5"/>
      <c r="DQ818" s="54"/>
      <c r="DR818" s="24" t="str">
        <f t="shared" si="1198"/>
        <v>-</v>
      </c>
      <c r="DS818" s="24" t="str">
        <f t="shared" si="1199"/>
        <v>-</v>
      </c>
      <c r="DT818" s="5"/>
      <c r="DU818" s="5"/>
      <c r="DV818" s="24" t="str">
        <f t="shared" si="1200"/>
        <v>-</v>
      </c>
      <c r="DW818" s="24" t="str">
        <f t="shared" si="1201"/>
        <v>-</v>
      </c>
      <c r="DX818" s="5"/>
      <c r="DY818" s="5"/>
      <c r="DZ818" s="54"/>
      <c r="EA818" s="24" t="str">
        <f t="shared" si="1202"/>
        <v>-</v>
      </c>
      <c r="EB818" s="24" t="str">
        <f t="shared" si="1203"/>
        <v>-</v>
      </c>
      <c r="EC818" s="5"/>
      <c r="ED818" s="5"/>
      <c r="EE818" s="24" t="str">
        <f t="shared" si="1204"/>
        <v>-</v>
      </c>
      <c r="EF818" s="24" t="str">
        <f t="shared" si="1205"/>
        <v>-</v>
      </c>
      <c r="EG818" s="5"/>
      <c r="EH818" s="5"/>
      <c r="EI818" s="54"/>
      <c r="EJ818" s="24" t="str">
        <f t="shared" si="1206"/>
        <v>-</v>
      </c>
      <c r="EK818" s="24" t="str">
        <f t="shared" si="1207"/>
        <v>-</v>
      </c>
      <c r="EL818" s="5"/>
      <c r="EM818" s="5"/>
      <c r="EN818" s="24" t="str">
        <f t="shared" si="1208"/>
        <v>-</v>
      </c>
      <c r="EO818" s="24" t="str">
        <f t="shared" si="1209"/>
        <v>-</v>
      </c>
      <c r="EP818" s="5"/>
      <c r="EQ818" s="5"/>
      <c r="ER818" s="54"/>
      <c r="ES818" s="54"/>
      <c r="ET818" s="54"/>
      <c r="EU818" s="54"/>
      <c r="EV818" s="54"/>
      <c r="EW818" s="24"/>
      <c r="EX818" s="24"/>
      <c r="EY818" s="167"/>
      <c r="EZ818" s="167"/>
      <c r="FA818" s="193"/>
      <c r="FB818" s="24">
        <v>44297</v>
      </c>
      <c r="FC818" s="24">
        <f t="shared" ca="1" si="1222"/>
        <v>44297</v>
      </c>
      <c r="FD818" s="5"/>
      <c r="FE818" s="5"/>
      <c r="FF818" s="24" t="str">
        <f t="shared" si="1210"/>
        <v>-</v>
      </c>
      <c r="FG818" s="24" t="str">
        <f t="shared" si="1211"/>
        <v>-</v>
      </c>
      <c r="FH818" s="5"/>
      <c r="FI818" s="5"/>
      <c r="FJ818" s="34"/>
      <c r="FK818" s="24"/>
      <c r="FL818" s="24">
        <f t="shared" si="1212"/>
        <v>0</v>
      </c>
      <c r="FM818" s="5"/>
      <c r="FN818" s="5"/>
      <c r="FO818" s="24" t="str">
        <f t="shared" si="1213"/>
        <v>-</v>
      </c>
      <c r="FP818" s="24" t="str">
        <f t="shared" si="1214"/>
        <v>-</v>
      </c>
      <c r="FQ818" s="5"/>
      <c r="FR818" s="5"/>
      <c r="FS818" s="54"/>
      <c r="FT818" s="24"/>
      <c r="FU818" s="24">
        <f t="shared" si="1215"/>
        <v>0</v>
      </c>
      <c r="FV818" s="5"/>
      <c r="FW818" s="5"/>
      <c r="FX818" s="24" t="str">
        <f t="shared" si="1216"/>
        <v>-</v>
      </c>
      <c r="FY818" s="24" t="str">
        <f t="shared" si="1217"/>
        <v>-</v>
      </c>
      <c r="FZ818" s="5"/>
      <c r="GA818" s="5"/>
      <c r="GB818" s="54"/>
      <c r="GC818" s="54"/>
      <c r="GD818" s="54"/>
      <c r="GE818" s="54"/>
      <c r="GF818" s="54"/>
      <c r="GG818" s="54"/>
      <c r="GH818" s="54"/>
      <c r="GI818" s="54"/>
      <c r="GJ818" s="54"/>
      <c r="GK818" s="54"/>
      <c r="GL818" s="54"/>
      <c r="GM818" s="54"/>
      <c r="GN818" s="54"/>
      <c r="GO818" s="54"/>
      <c r="GP818" s="54"/>
      <c r="GQ818" s="54"/>
      <c r="GR818" s="54"/>
      <c r="GS818" s="54"/>
      <c r="GT818" s="54"/>
      <c r="GU818" s="54"/>
      <c r="GV818" s="54"/>
      <c r="GW818" s="54"/>
      <c r="GX818" s="54"/>
      <c r="GY818" s="54"/>
      <c r="GZ818" s="193"/>
      <c r="HA818" s="54"/>
      <c r="HB818" s="54"/>
      <c r="HC818" s="54"/>
      <c r="HD818" s="34">
        <f t="shared" ca="1" si="1223"/>
        <v>1</v>
      </c>
      <c r="HE818" s="25">
        <f t="shared" ca="1" si="1224"/>
        <v>6.8389057750759875E-4</v>
      </c>
      <c r="HF818" s="25">
        <f t="shared" ca="1" si="1225"/>
        <v>1.5197568389057751E-3</v>
      </c>
      <c r="HG818" s="25"/>
      <c r="HH818" s="25"/>
      <c r="HI818" s="25">
        <f t="shared" ca="1" si="1226"/>
        <v>3.0821917808219177E-3</v>
      </c>
      <c r="HJ818" s="25">
        <f t="shared" ca="1" si="1227"/>
        <v>6.8493150684931503E-3</v>
      </c>
      <c r="HK818" s="5"/>
      <c r="HL818" s="24">
        <f t="shared" ca="1" si="1228"/>
        <v>44277</v>
      </c>
      <c r="HM818" s="107" t="s">
        <v>663</v>
      </c>
      <c r="HN818" s="85"/>
      <c r="HO818" s="204" t="str">
        <f t="shared" si="1126"/>
        <v>ожидание A1</v>
      </c>
      <c r="HP818" s="204" t="str">
        <f t="shared" si="1127"/>
        <v>не выгружено 00</v>
      </c>
      <c r="HQ818" s="182" t="str">
        <f t="shared" si="1128"/>
        <v>выгружено A1</v>
      </c>
      <c r="HR818" s="182" t="str">
        <f t="shared" si="1129"/>
        <v>ожидание A1</v>
      </c>
      <c r="HS818" s="182" t="b">
        <f t="shared" si="1130"/>
        <v>0</v>
      </c>
      <c r="HT818" s="182" t="str">
        <f t="shared" si="1131"/>
        <v>ожидание замечаний</v>
      </c>
      <c r="HU818" s="182" t="str">
        <f t="shared" si="1132"/>
        <v>0055-P2-GA1-CPC-TRM-00676</v>
      </c>
      <c r="HV818" s="191">
        <f t="shared" si="1133"/>
        <v>44277</v>
      </c>
      <c r="HW818" s="184" t="str">
        <f t="shared" si="1134"/>
        <v>ожидание A1</v>
      </c>
      <c r="HX818" s="191" t="str">
        <f t="shared" si="1135"/>
        <v>ожидание A1</v>
      </c>
      <c r="HY818" s="183"/>
      <c r="HZ818" s="182" t="str">
        <f t="shared" si="1136"/>
        <v>выгружено</v>
      </c>
      <c r="IA818" s="182" t="str">
        <f t="shared" si="1137"/>
        <v>A1</v>
      </c>
      <c r="IB818" s="182" t="str">
        <f t="shared" si="1138"/>
        <v>ожидание замечаний к ревизии</v>
      </c>
      <c r="IC818" s="182" t="str">
        <f t="shared" si="1139"/>
        <v>A1</v>
      </c>
      <c r="ID818" s="182" t="str">
        <f t="shared" si="1140"/>
        <v>A1</v>
      </c>
      <c r="IE818" s="185" t="str">
        <f t="shared" si="1141"/>
        <v>1</v>
      </c>
      <c r="IF818" s="135" t="s">
        <v>705</v>
      </c>
      <c r="IG818" s="181">
        <v>1</v>
      </c>
      <c r="IH818" s="85"/>
      <c r="II818" s="85"/>
      <c r="IJ818" s="85"/>
      <c r="IK818" s="85"/>
      <c r="IL818" s="85"/>
      <c r="IM818" s="85"/>
      <c r="IN818" s="85"/>
      <c r="IO818" s="85"/>
      <c r="IP818" s="85"/>
      <c r="IQ818" s="85"/>
      <c r="IR818" s="85"/>
      <c r="IS818" s="85"/>
      <c r="IT818" s="85"/>
      <c r="IU818" s="85"/>
      <c r="IV818" s="85"/>
      <c r="IW818" s="85"/>
      <c r="IX818" s="85"/>
      <c r="IY818" s="85"/>
      <c r="IZ818" s="85"/>
      <c r="JA818" s="85"/>
      <c r="JB818" s="85"/>
      <c r="JC818" s="85"/>
      <c r="JD818" s="85"/>
      <c r="JE818" s="85"/>
      <c r="JF818" s="85"/>
      <c r="JG818" s="85"/>
      <c r="JH818" s="85"/>
      <c r="JI818" s="85"/>
      <c r="JJ818" s="85"/>
      <c r="JK818" s="85"/>
      <c r="JL818" s="85"/>
      <c r="JM818" s="85"/>
      <c r="JN818" s="85"/>
      <c r="JO818" s="85"/>
      <c r="JP818" s="85"/>
      <c r="JQ818" s="85"/>
      <c r="JR818" s="85"/>
      <c r="JS818" s="85"/>
      <c r="JT818" s="85"/>
      <c r="JU818" s="85"/>
      <c r="JV818" s="85"/>
      <c r="JW818" s="85"/>
      <c r="JX818" s="85"/>
      <c r="JY818" s="85"/>
      <c r="JZ818" s="85"/>
      <c r="KA818" s="85"/>
      <c r="KB818" s="85"/>
      <c r="KC818" s="85"/>
    </row>
    <row r="819" spans="1:289" s="57" customFormat="1" ht="27.6" hidden="1" customHeight="1">
      <c r="A819" s="6"/>
      <c r="B819" s="19" t="s">
        <v>156</v>
      </c>
      <c r="C819" s="19" t="s">
        <v>157</v>
      </c>
      <c r="D819" s="5"/>
      <c r="E819" s="5"/>
      <c r="F819" s="5"/>
      <c r="G819" s="5"/>
      <c r="H819" s="5" t="s">
        <v>727</v>
      </c>
      <c r="I819" s="5" t="s">
        <v>736</v>
      </c>
      <c r="J819" s="5"/>
      <c r="K819" s="5"/>
      <c r="L819" s="5"/>
      <c r="M819" s="5"/>
      <c r="N819" s="5"/>
      <c r="O819" s="5"/>
      <c r="P819" s="5"/>
      <c r="Q819" s="5"/>
      <c r="R819" s="5" t="s">
        <v>207</v>
      </c>
      <c r="S819" s="5" t="s">
        <v>365</v>
      </c>
      <c r="T819" s="5" t="s">
        <v>368</v>
      </c>
      <c r="U819" s="5" t="s">
        <v>158</v>
      </c>
      <c r="V819" s="5"/>
      <c r="W819" s="19"/>
      <c r="X819" s="19"/>
      <c r="Y819" s="19"/>
      <c r="Z819" s="19"/>
      <c r="AA819" s="19"/>
      <c r="AB819" s="19"/>
      <c r="AC819" s="19"/>
      <c r="AD819" s="5"/>
      <c r="AE819" s="19">
        <v>4</v>
      </c>
      <c r="AF819" s="19" t="s">
        <v>180</v>
      </c>
      <c r="AG819" s="19" t="s">
        <v>184</v>
      </c>
      <c r="AH819" s="19">
        <v>522</v>
      </c>
      <c r="AI819" s="19" t="s">
        <v>188</v>
      </c>
      <c r="AJ819" s="5"/>
      <c r="AK819" s="5"/>
      <c r="AL819" s="5" t="s">
        <v>124</v>
      </c>
      <c r="AM819" s="5"/>
      <c r="AN819" s="5" t="s">
        <v>172</v>
      </c>
      <c r="AO819" s="5" t="str">
        <f t="shared" si="1181"/>
        <v>0055-CPC-GA1-4.4.3.11.522-ASK2.S4-0001</v>
      </c>
      <c r="AP819" s="5" t="str">
        <f t="shared" si="1182"/>
        <v>0055-CPC-GA1-4.4.3.11.522-ASK2-S4-0001_A1_ER</v>
      </c>
      <c r="AQ819" s="13" t="s">
        <v>250</v>
      </c>
      <c r="AR819" s="13" t="s">
        <v>528</v>
      </c>
      <c r="AS819" s="13"/>
      <c r="AT819" s="13"/>
      <c r="AU819" s="13"/>
      <c r="AV819" s="13"/>
      <c r="AW819" s="13" t="s">
        <v>250</v>
      </c>
      <c r="AX819" s="13" t="s">
        <v>528</v>
      </c>
      <c r="AY819" s="5"/>
      <c r="AZ819" s="5" t="s">
        <v>490</v>
      </c>
      <c r="BA819" s="5" t="s">
        <v>489</v>
      </c>
      <c r="BB819" s="5" t="str">
        <f t="shared" si="1218"/>
        <v>A1</v>
      </c>
      <c r="BC819" s="167" t="str">
        <f t="shared" si="1219"/>
        <v>IFR</v>
      </c>
      <c r="BD819" s="5" t="str">
        <f t="shared" si="1183"/>
        <v>A1</v>
      </c>
      <c r="BE819" s="5"/>
      <c r="BF819" s="5"/>
      <c r="BG819" s="12"/>
      <c r="BH819" s="5"/>
      <c r="BI819" s="5"/>
      <c r="BJ819" s="54">
        <f t="shared" si="1184"/>
        <v>44254</v>
      </c>
      <c r="BK819" s="54">
        <f t="shared" ca="1" si="1185"/>
        <v>44277</v>
      </c>
      <c r="BL819" s="193">
        <v>44277</v>
      </c>
      <c r="BM819" s="167" t="s">
        <v>799</v>
      </c>
      <c r="BN819" s="167"/>
      <c r="BO819" s="167"/>
      <c r="BP819" s="167"/>
      <c r="BQ819" s="167"/>
      <c r="BR819" s="157"/>
      <c r="BS819" s="157"/>
      <c r="BT819" s="157"/>
      <c r="BU819" s="157"/>
      <c r="BV819" s="157"/>
      <c r="BW819" s="147"/>
      <c r="BX819" s="147"/>
      <c r="BY819" s="147"/>
      <c r="BZ819" s="147"/>
      <c r="CA819" s="147"/>
      <c r="CB819" s="125"/>
      <c r="CC819" s="125"/>
      <c r="CD819" s="125"/>
      <c r="CE819" s="125"/>
      <c r="CF819" s="125"/>
      <c r="CG819" s="125"/>
      <c r="CH819" s="125"/>
      <c r="CI819" s="125"/>
      <c r="CJ819" s="125"/>
      <c r="CK819" s="125"/>
      <c r="CL819" s="24">
        <f t="shared" si="1220"/>
        <v>44281</v>
      </c>
      <c r="CM819" s="24">
        <f t="shared" ca="1" si="1221"/>
        <v>44291</v>
      </c>
      <c r="CN819" s="54"/>
      <c r="CO819" s="117"/>
      <c r="CP819" s="175">
        <v>1</v>
      </c>
      <c r="CQ819" s="24">
        <f t="shared" si="1186"/>
        <v>44295</v>
      </c>
      <c r="CR819" s="24" t="str">
        <f t="shared" si="1187"/>
        <v>-</v>
      </c>
      <c r="CS819" s="54"/>
      <c r="CT819" s="5"/>
      <c r="CU819" s="24" t="str">
        <f t="shared" si="1188"/>
        <v>-</v>
      </c>
      <c r="CV819" s="24" t="str">
        <f t="shared" si="1189"/>
        <v>-</v>
      </c>
      <c r="CW819" s="54"/>
      <c r="CX819" s="5"/>
      <c r="CY819" s="34"/>
      <c r="CZ819" s="24" t="str">
        <f t="shared" si="1190"/>
        <v>-</v>
      </c>
      <c r="DA819" s="24" t="str">
        <f t="shared" si="1191"/>
        <v>-</v>
      </c>
      <c r="DB819" s="24"/>
      <c r="DC819" s="5"/>
      <c r="DD819" s="24" t="str">
        <f t="shared" si="1192"/>
        <v>-</v>
      </c>
      <c r="DE819" s="24" t="str">
        <f t="shared" si="1193"/>
        <v>-</v>
      </c>
      <c r="DF819" s="5"/>
      <c r="DG819" s="5"/>
      <c r="DH819" s="54"/>
      <c r="DI819" s="24" t="str">
        <f t="shared" si="1194"/>
        <v>-</v>
      </c>
      <c r="DJ819" s="24" t="str">
        <f t="shared" si="1195"/>
        <v>-</v>
      </c>
      <c r="DK819" s="5"/>
      <c r="DL819" s="5"/>
      <c r="DM819" s="24" t="str">
        <f t="shared" si="1196"/>
        <v>-</v>
      </c>
      <c r="DN819" s="24" t="str">
        <f t="shared" si="1197"/>
        <v>-</v>
      </c>
      <c r="DO819" s="5"/>
      <c r="DP819" s="5"/>
      <c r="DQ819" s="54"/>
      <c r="DR819" s="24" t="str">
        <f t="shared" si="1198"/>
        <v>-</v>
      </c>
      <c r="DS819" s="24" t="str">
        <f t="shared" si="1199"/>
        <v>-</v>
      </c>
      <c r="DT819" s="5"/>
      <c r="DU819" s="5"/>
      <c r="DV819" s="24" t="str">
        <f t="shared" si="1200"/>
        <v>-</v>
      </c>
      <c r="DW819" s="24" t="str">
        <f t="shared" si="1201"/>
        <v>-</v>
      </c>
      <c r="DX819" s="5"/>
      <c r="DY819" s="5"/>
      <c r="DZ819" s="54"/>
      <c r="EA819" s="24" t="str">
        <f t="shared" si="1202"/>
        <v>-</v>
      </c>
      <c r="EB819" s="24" t="str">
        <f t="shared" si="1203"/>
        <v>-</v>
      </c>
      <c r="EC819" s="5"/>
      <c r="ED819" s="5"/>
      <c r="EE819" s="24" t="str">
        <f t="shared" si="1204"/>
        <v>-</v>
      </c>
      <c r="EF819" s="24" t="str">
        <f t="shared" si="1205"/>
        <v>-</v>
      </c>
      <c r="EG819" s="5"/>
      <c r="EH819" s="5"/>
      <c r="EI819" s="54"/>
      <c r="EJ819" s="24" t="str">
        <f t="shared" si="1206"/>
        <v>-</v>
      </c>
      <c r="EK819" s="24" t="str">
        <f t="shared" si="1207"/>
        <v>-</v>
      </c>
      <c r="EL819" s="5"/>
      <c r="EM819" s="5"/>
      <c r="EN819" s="24" t="str">
        <f t="shared" si="1208"/>
        <v>-</v>
      </c>
      <c r="EO819" s="24" t="str">
        <f t="shared" si="1209"/>
        <v>-</v>
      </c>
      <c r="EP819" s="5"/>
      <c r="EQ819" s="5"/>
      <c r="ER819" s="54"/>
      <c r="ES819" s="54"/>
      <c r="ET819" s="54"/>
      <c r="EU819" s="54"/>
      <c r="EV819" s="54"/>
      <c r="EW819" s="24"/>
      <c r="EX819" s="24"/>
      <c r="EY819" s="167"/>
      <c r="EZ819" s="167"/>
      <c r="FA819" s="193"/>
      <c r="FB819" s="24">
        <v>44297</v>
      </c>
      <c r="FC819" s="24">
        <f t="shared" ca="1" si="1222"/>
        <v>44297</v>
      </c>
      <c r="FD819" s="5"/>
      <c r="FE819" s="5"/>
      <c r="FF819" s="24" t="str">
        <f t="shared" si="1210"/>
        <v>-</v>
      </c>
      <c r="FG819" s="24" t="str">
        <f t="shared" si="1211"/>
        <v>-</v>
      </c>
      <c r="FH819" s="5"/>
      <c r="FI819" s="5"/>
      <c r="FJ819" s="34"/>
      <c r="FK819" s="24"/>
      <c r="FL819" s="24">
        <f t="shared" si="1212"/>
        <v>0</v>
      </c>
      <c r="FM819" s="5"/>
      <c r="FN819" s="5"/>
      <c r="FO819" s="24" t="str">
        <f t="shared" si="1213"/>
        <v>-</v>
      </c>
      <c r="FP819" s="24" t="str">
        <f t="shared" si="1214"/>
        <v>-</v>
      </c>
      <c r="FQ819" s="5"/>
      <c r="FR819" s="5"/>
      <c r="FS819" s="54"/>
      <c r="FT819" s="24"/>
      <c r="FU819" s="24">
        <f t="shared" si="1215"/>
        <v>0</v>
      </c>
      <c r="FV819" s="5"/>
      <c r="FW819" s="5"/>
      <c r="FX819" s="24" t="str">
        <f t="shared" si="1216"/>
        <v>-</v>
      </c>
      <c r="FY819" s="24" t="str">
        <f t="shared" si="1217"/>
        <v>-</v>
      </c>
      <c r="FZ819" s="5"/>
      <c r="GA819" s="5"/>
      <c r="GB819" s="54"/>
      <c r="GC819" s="54"/>
      <c r="GD819" s="54"/>
      <c r="GE819" s="54"/>
      <c r="GF819" s="54"/>
      <c r="GG819" s="54"/>
      <c r="GH819" s="54"/>
      <c r="GI819" s="54"/>
      <c r="GJ819" s="54"/>
      <c r="GK819" s="54"/>
      <c r="GL819" s="54"/>
      <c r="GM819" s="54"/>
      <c r="GN819" s="54"/>
      <c r="GO819" s="54"/>
      <c r="GP819" s="54"/>
      <c r="GQ819" s="54"/>
      <c r="GR819" s="54"/>
      <c r="GS819" s="54"/>
      <c r="GT819" s="54"/>
      <c r="GU819" s="54"/>
      <c r="GV819" s="54"/>
      <c r="GW819" s="54"/>
      <c r="GX819" s="54"/>
      <c r="GY819" s="54"/>
      <c r="GZ819" s="193"/>
      <c r="HA819" s="54"/>
      <c r="HB819" s="54"/>
      <c r="HC819" s="54"/>
      <c r="HD819" s="34">
        <f t="shared" ca="1" si="1223"/>
        <v>1</v>
      </c>
      <c r="HE819" s="25">
        <f t="shared" ca="1" si="1224"/>
        <v>6.8389057750759875E-4</v>
      </c>
      <c r="HF819" s="25">
        <f t="shared" ca="1" si="1225"/>
        <v>1.5197568389057751E-3</v>
      </c>
      <c r="HG819" s="25"/>
      <c r="HH819" s="25"/>
      <c r="HI819" s="25">
        <f t="shared" ca="1" si="1226"/>
        <v>3.0821917808219177E-3</v>
      </c>
      <c r="HJ819" s="25">
        <f t="shared" ca="1" si="1227"/>
        <v>6.8493150684931503E-3</v>
      </c>
      <c r="HK819" s="5"/>
      <c r="HL819" s="24">
        <f t="shared" ca="1" si="1228"/>
        <v>44277</v>
      </c>
      <c r="HM819" s="107" t="s">
        <v>663</v>
      </c>
      <c r="HN819" s="85"/>
      <c r="HO819" s="204" t="str">
        <f t="shared" si="1126"/>
        <v>ожидание A1</v>
      </c>
      <c r="HP819" s="204" t="str">
        <f t="shared" si="1127"/>
        <v>не выгружено 00</v>
      </c>
      <c r="HQ819" s="182" t="str">
        <f t="shared" si="1128"/>
        <v>выгружено A1</v>
      </c>
      <c r="HR819" s="182" t="str">
        <f t="shared" si="1129"/>
        <v>ожидание A1</v>
      </c>
      <c r="HS819" s="182" t="b">
        <f t="shared" si="1130"/>
        <v>0</v>
      </c>
      <c r="HT819" s="182" t="str">
        <f t="shared" si="1131"/>
        <v>ожидание замечаний</v>
      </c>
      <c r="HU819" s="182" t="str">
        <f t="shared" si="1132"/>
        <v>0055-P2-GA1-CPC-TRM-00677</v>
      </c>
      <c r="HV819" s="191">
        <f t="shared" si="1133"/>
        <v>44277</v>
      </c>
      <c r="HW819" s="184" t="str">
        <f t="shared" si="1134"/>
        <v>ожидание A1</v>
      </c>
      <c r="HX819" s="191" t="str">
        <f t="shared" si="1135"/>
        <v>ожидание A1</v>
      </c>
      <c r="HY819" s="183"/>
      <c r="HZ819" s="182" t="str">
        <f t="shared" si="1136"/>
        <v>выгружено</v>
      </c>
      <c r="IA819" s="182" t="str">
        <f t="shared" si="1137"/>
        <v>A1</v>
      </c>
      <c r="IB819" s="182" t="str">
        <f t="shared" si="1138"/>
        <v>ожидание замечаний к ревизии</v>
      </c>
      <c r="IC819" s="182" t="str">
        <f t="shared" si="1139"/>
        <v>A1</v>
      </c>
      <c r="ID819" s="182" t="str">
        <f t="shared" si="1140"/>
        <v>A1</v>
      </c>
      <c r="IE819" s="185" t="str">
        <f t="shared" si="1141"/>
        <v>1</v>
      </c>
      <c r="IF819" s="135" t="s">
        <v>705</v>
      </c>
      <c r="IG819" s="181">
        <v>1</v>
      </c>
      <c r="IH819" s="85"/>
      <c r="II819" s="85"/>
      <c r="IJ819" s="85"/>
      <c r="IK819" s="85"/>
      <c r="IL819" s="85"/>
      <c r="IM819" s="85"/>
      <c r="IN819" s="85"/>
      <c r="IO819" s="85"/>
      <c r="IP819" s="85"/>
      <c r="IQ819" s="85"/>
      <c r="IR819" s="85"/>
      <c r="IS819" s="85"/>
      <c r="IT819" s="85"/>
      <c r="IU819" s="85"/>
      <c r="IV819" s="85"/>
      <c r="IW819" s="85"/>
      <c r="IX819" s="85"/>
      <c r="IY819" s="85"/>
      <c r="IZ819" s="85"/>
      <c r="JA819" s="85"/>
      <c r="JB819" s="85"/>
      <c r="JC819" s="85"/>
      <c r="JD819" s="85"/>
      <c r="JE819" s="85"/>
      <c r="JF819" s="85"/>
      <c r="JG819" s="85"/>
      <c r="JH819" s="85"/>
      <c r="JI819" s="85"/>
      <c r="JJ819" s="85"/>
      <c r="JK819" s="85"/>
      <c r="JL819" s="85"/>
      <c r="JM819" s="85"/>
      <c r="JN819" s="85"/>
      <c r="JO819" s="85"/>
      <c r="JP819" s="85"/>
      <c r="JQ819" s="85"/>
      <c r="JR819" s="85"/>
      <c r="JS819" s="85"/>
      <c r="JT819" s="85"/>
      <c r="JU819" s="85"/>
      <c r="JV819" s="85"/>
      <c r="JW819" s="85"/>
      <c r="JX819" s="85"/>
      <c r="JY819" s="85"/>
      <c r="JZ819" s="85"/>
      <c r="KA819" s="85"/>
      <c r="KB819" s="85"/>
      <c r="KC819" s="85"/>
    </row>
    <row r="820" spans="1:289" s="57" customFormat="1" ht="27.6" hidden="1" customHeight="1">
      <c r="A820" s="6"/>
      <c r="B820" s="19" t="s">
        <v>156</v>
      </c>
      <c r="C820" s="19" t="s">
        <v>157</v>
      </c>
      <c r="D820" s="5"/>
      <c r="E820" s="5"/>
      <c r="F820" s="5"/>
      <c r="G820" s="5"/>
      <c r="H820" s="5" t="s">
        <v>727</v>
      </c>
      <c r="I820" s="5" t="s">
        <v>736</v>
      </c>
      <c r="J820" s="5"/>
      <c r="K820" s="5"/>
      <c r="L820" s="5"/>
      <c r="M820" s="5"/>
      <c r="N820" s="5"/>
      <c r="O820" s="5"/>
      <c r="P820" s="5"/>
      <c r="Q820" s="5"/>
      <c r="R820" s="5" t="s">
        <v>205</v>
      </c>
      <c r="S820" s="5" t="s">
        <v>357</v>
      </c>
      <c r="T820" s="5" t="s">
        <v>726</v>
      </c>
      <c r="U820" s="5" t="s">
        <v>158</v>
      </c>
      <c r="V820" s="5"/>
      <c r="W820" s="19"/>
      <c r="X820" s="19"/>
      <c r="Y820" s="19"/>
      <c r="Z820" s="19"/>
      <c r="AA820" s="19"/>
      <c r="AB820" s="19"/>
      <c r="AC820" s="19"/>
      <c r="AD820" s="5"/>
      <c r="AE820" s="19">
        <v>4</v>
      </c>
      <c r="AF820" s="19" t="s">
        <v>180</v>
      </c>
      <c r="AG820" s="19" t="s">
        <v>191</v>
      </c>
      <c r="AH820" s="19">
        <v>501</v>
      </c>
      <c r="AI820" s="19" t="s">
        <v>188</v>
      </c>
      <c r="AJ820" s="5"/>
      <c r="AK820" s="5"/>
      <c r="AL820" s="5" t="s">
        <v>123</v>
      </c>
      <c r="AM820" s="5"/>
      <c r="AN820" s="5" t="s">
        <v>172</v>
      </c>
      <c r="AO820" s="5" t="str">
        <f t="shared" si="1181"/>
        <v>0055-CPC-GA1-4.4.3.20.501-ASK1.S4-0001</v>
      </c>
      <c r="AP820" s="5" t="str">
        <f t="shared" si="1182"/>
        <v>0055-CPC-GA1-4.4.3.20.501-ASK1-S4-0001_A1_ER</v>
      </c>
      <c r="AQ820" s="13" t="s">
        <v>252</v>
      </c>
      <c r="AR820" s="13" t="s">
        <v>78</v>
      </c>
      <c r="AS820" s="13"/>
      <c r="AT820" s="13"/>
      <c r="AU820" s="13"/>
      <c r="AV820" s="13"/>
      <c r="AW820" s="13" t="s">
        <v>252</v>
      </c>
      <c r="AX820" s="13" t="s">
        <v>78</v>
      </c>
      <c r="AY820" s="5"/>
      <c r="AZ820" s="5" t="s">
        <v>490</v>
      </c>
      <c r="BA820" s="5" t="s">
        <v>489</v>
      </c>
      <c r="BB820" s="5" t="str">
        <f t="shared" si="1218"/>
        <v>A1</v>
      </c>
      <c r="BC820" s="167" t="str">
        <f t="shared" si="1219"/>
        <v>IFR</v>
      </c>
      <c r="BD820" s="5" t="str">
        <f t="shared" si="1183"/>
        <v>A1</v>
      </c>
      <c r="BE820" s="5"/>
      <c r="BF820" s="5"/>
      <c r="BG820" s="12"/>
      <c r="BH820" s="5"/>
      <c r="BI820" s="5"/>
      <c r="BJ820" s="54">
        <f t="shared" si="1184"/>
        <v>44254</v>
      </c>
      <c r="BK820" s="54">
        <f t="shared" ca="1" si="1185"/>
        <v>44277</v>
      </c>
      <c r="BL820" s="193">
        <v>44277</v>
      </c>
      <c r="BM820" s="167" t="s">
        <v>798</v>
      </c>
      <c r="BN820" s="167"/>
      <c r="BO820" s="167"/>
      <c r="BP820" s="167"/>
      <c r="BQ820" s="167"/>
      <c r="BR820" s="157"/>
      <c r="BS820" s="157"/>
      <c r="BT820" s="157"/>
      <c r="BU820" s="157"/>
      <c r="BV820" s="157"/>
      <c r="BW820" s="147"/>
      <c r="BX820" s="147"/>
      <c r="BY820" s="147"/>
      <c r="BZ820" s="147"/>
      <c r="CA820" s="147"/>
      <c r="CB820" s="125"/>
      <c r="CC820" s="125"/>
      <c r="CD820" s="125"/>
      <c r="CE820" s="125"/>
      <c r="CF820" s="125"/>
      <c r="CG820" s="125"/>
      <c r="CH820" s="125"/>
      <c r="CI820" s="125"/>
      <c r="CJ820" s="125"/>
      <c r="CK820" s="125"/>
      <c r="CL820" s="24">
        <f t="shared" si="1220"/>
        <v>44281</v>
      </c>
      <c r="CM820" s="24">
        <f t="shared" ca="1" si="1221"/>
        <v>44291</v>
      </c>
      <c r="CN820" s="54"/>
      <c r="CO820" s="117"/>
      <c r="CP820" s="175">
        <v>1</v>
      </c>
      <c r="CQ820" s="24">
        <f t="shared" si="1186"/>
        <v>44295</v>
      </c>
      <c r="CR820" s="24" t="str">
        <f t="shared" si="1187"/>
        <v>-</v>
      </c>
      <c r="CS820" s="54"/>
      <c r="CT820" s="5"/>
      <c r="CU820" s="24" t="str">
        <f t="shared" si="1188"/>
        <v>-</v>
      </c>
      <c r="CV820" s="24" t="str">
        <f t="shared" si="1189"/>
        <v>-</v>
      </c>
      <c r="CW820" s="54"/>
      <c r="CX820" s="5"/>
      <c r="CY820" s="34"/>
      <c r="CZ820" s="24" t="str">
        <f t="shared" si="1190"/>
        <v>-</v>
      </c>
      <c r="DA820" s="24" t="str">
        <f t="shared" si="1191"/>
        <v>-</v>
      </c>
      <c r="DB820" s="24"/>
      <c r="DC820" s="5"/>
      <c r="DD820" s="24" t="str">
        <f t="shared" si="1192"/>
        <v>-</v>
      </c>
      <c r="DE820" s="24" t="str">
        <f t="shared" si="1193"/>
        <v>-</v>
      </c>
      <c r="DF820" s="5"/>
      <c r="DG820" s="5"/>
      <c r="DH820" s="54"/>
      <c r="DI820" s="24" t="str">
        <f t="shared" si="1194"/>
        <v>-</v>
      </c>
      <c r="DJ820" s="24" t="str">
        <f t="shared" si="1195"/>
        <v>-</v>
      </c>
      <c r="DK820" s="5"/>
      <c r="DL820" s="5"/>
      <c r="DM820" s="24" t="str">
        <f t="shared" si="1196"/>
        <v>-</v>
      </c>
      <c r="DN820" s="24" t="str">
        <f t="shared" si="1197"/>
        <v>-</v>
      </c>
      <c r="DO820" s="5"/>
      <c r="DP820" s="5"/>
      <c r="DQ820" s="54"/>
      <c r="DR820" s="24" t="str">
        <f t="shared" si="1198"/>
        <v>-</v>
      </c>
      <c r="DS820" s="24" t="str">
        <f t="shared" si="1199"/>
        <v>-</v>
      </c>
      <c r="DT820" s="5"/>
      <c r="DU820" s="5"/>
      <c r="DV820" s="24" t="str">
        <f t="shared" si="1200"/>
        <v>-</v>
      </c>
      <c r="DW820" s="24" t="str">
        <f t="shared" si="1201"/>
        <v>-</v>
      </c>
      <c r="DX820" s="5"/>
      <c r="DY820" s="5"/>
      <c r="DZ820" s="54"/>
      <c r="EA820" s="24" t="str">
        <f t="shared" si="1202"/>
        <v>-</v>
      </c>
      <c r="EB820" s="24" t="str">
        <f t="shared" si="1203"/>
        <v>-</v>
      </c>
      <c r="EC820" s="5"/>
      <c r="ED820" s="5"/>
      <c r="EE820" s="24" t="str">
        <f t="shared" si="1204"/>
        <v>-</v>
      </c>
      <c r="EF820" s="24" t="str">
        <f t="shared" si="1205"/>
        <v>-</v>
      </c>
      <c r="EG820" s="5"/>
      <c r="EH820" s="5"/>
      <c r="EI820" s="54"/>
      <c r="EJ820" s="24" t="str">
        <f t="shared" si="1206"/>
        <v>-</v>
      </c>
      <c r="EK820" s="24" t="str">
        <f t="shared" si="1207"/>
        <v>-</v>
      </c>
      <c r="EL820" s="5"/>
      <c r="EM820" s="5"/>
      <c r="EN820" s="24" t="str">
        <f t="shared" si="1208"/>
        <v>-</v>
      </c>
      <c r="EO820" s="24" t="str">
        <f t="shared" si="1209"/>
        <v>-</v>
      </c>
      <c r="EP820" s="5"/>
      <c r="EQ820" s="5"/>
      <c r="ER820" s="54"/>
      <c r="ES820" s="54"/>
      <c r="ET820" s="54"/>
      <c r="EU820" s="54"/>
      <c r="EV820" s="54"/>
      <c r="EW820" s="24"/>
      <c r="EX820" s="24"/>
      <c r="EY820" s="167"/>
      <c r="EZ820" s="167"/>
      <c r="FA820" s="193"/>
      <c r="FB820" s="24">
        <v>44297</v>
      </c>
      <c r="FC820" s="24">
        <f t="shared" ca="1" si="1222"/>
        <v>44297</v>
      </c>
      <c r="FD820" s="5"/>
      <c r="FE820" s="5"/>
      <c r="FF820" s="24" t="str">
        <f t="shared" si="1210"/>
        <v>-</v>
      </c>
      <c r="FG820" s="24" t="str">
        <f t="shared" si="1211"/>
        <v>-</v>
      </c>
      <c r="FH820" s="5"/>
      <c r="FI820" s="5"/>
      <c r="FJ820" s="34"/>
      <c r="FK820" s="24"/>
      <c r="FL820" s="24">
        <f t="shared" si="1212"/>
        <v>0</v>
      </c>
      <c r="FM820" s="5"/>
      <c r="FN820" s="5"/>
      <c r="FO820" s="24" t="str">
        <f t="shared" si="1213"/>
        <v>-</v>
      </c>
      <c r="FP820" s="24" t="str">
        <f t="shared" si="1214"/>
        <v>-</v>
      </c>
      <c r="FQ820" s="5"/>
      <c r="FR820" s="5"/>
      <c r="FS820" s="54"/>
      <c r="FT820" s="24"/>
      <c r="FU820" s="24">
        <f t="shared" si="1215"/>
        <v>0</v>
      </c>
      <c r="FV820" s="5"/>
      <c r="FW820" s="5"/>
      <c r="FX820" s="24" t="str">
        <f t="shared" si="1216"/>
        <v>-</v>
      </c>
      <c r="FY820" s="24" t="str">
        <f t="shared" si="1217"/>
        <v>-</v>
      </c>
      <c r="FZ820" s="5"/>
      <c r="GA820" s="5"/>
      <c r="GB820" s="54"/>
      <c r="GC820" s="54"/>
      <c r="GD820" s="54"/>
      <c r="GE820" s="54"/>
      <c r="GF820" s="54"/>
      <c r="GG820" s="54"/>
      <c r="GH820" s="54"/>
      <c r="GI820" s="54"/>
      <c r="GJ820" s="54"/>
      <c r="GK820" s="54"/>
      <c r="GL820" s="54"/>
      <c r="GM820" s="54"/>
      <c r="GN820" s="54"/>
      <c r="GO820" s="54"/>
      <c r="GP820" s="54"/>
      <c r="GQ820" s="54"/>
      <c r="GR820" s="54"/>
      <c r="GS820" s="54"/>
      <c r="GT820" s="54"/>
      <c r="GU820" s="54"/>
      <c r="GV820" s="54"/>
      <c r="GW820" s="54"/>
      <c r="GX820" s="54"/>
      <c r="GY820" s="54"/>
      <c r="GZ820" s="193"/>
      <c r="HA820" s="54"/>
      <c r="HB820" s="54"/>
      <c r="HC820" s="54"/>
      <c r="HD820" s="34">
        <f t="shared" ca="1" si="1223"/>
        <v>1</v>
      </c>
      <c r="HE820" s="25">
        <f t="shared" ca="1" si="1224"/>
        <v>6.8389057750759875E-4</v>
      </c>
      <c r="HF820" s="25">
        <f t="shared" ca="1" si="1225"/>
        <v>1.5197568389057751E-3</v>
      </c>
      <c r="HG820" s="25"/>
      <c r="HH820" s="25"/>
      <c r="HI820" s="25">
        <f t="shared" ca="1" si="1226"/>
        <v>3.0821917808219177E-3</v>
      </c>
      <c r="HJ820" s="25">
        <f t="shared" ca="1" si="1227"/>
        <v>6.8493150684931503E-3</v>
      </c>
      <c r="HK820" s="5"/>
      <c r="HL820" s="24">
        <f t="shared" ca="1" si="1228"/>
        <v>44277</v>
      </c>
      <c r="HM820" s="107" t="s">
        <v>663</v>
      </c>
      <c r="HN820" s="85"/>
      <c r="HO820" s="204" t="str">
        <f t="shared" si="1126"/>
        <v>ожидание A1</v>
      </c>
      <c r="HP820" s="204" t="str">
        <f t="shared" si="1127"/>
        <v>не выгружено 00</v>
      </c>
      <c r="HQ820" s="182" t="str">
        <f t="shared" si="1128"/>
        <v>выгружено A1</v>
      </c>
      <c r="HR820" s="182" t="str">
        <f t="shared" si="1129"/>
        <v>ожидание A1</v>
      </c>
      <c r="HS820" s="182" t="b">
        <f t="shared" si="1130"/>
        <v>0</v>
      </c>
      <c r="HT820" s="182" t="str">
        <f t="shared" si="1131"/>
        <v>ожидание замечаний</v>
      </c>
      <c r="HU820" s="182" t="str">
        <f t="shared" si="1132"/>
        <v>0055-P2-GA1-CPC-TRM-00676</v>
      </c>
      <c r="HV820" s="191">
        <f t="shared" si="1133"/>
        <v>44277</v>
      </c>
      <c r="HW820" s="184" t="str">
        <f t="shared" si="1134"/>
        <v>ожидание A1</v>
      </c>
      <c r="HX820" s="191" t="str">
        <f t="shared" si="1135"/>
        <v>ожидание A1</v>
      </c>
      <c r="HY820" s="183"/>
      <c r="HZ820" s="182" t="str">
        <f t="shared" si="1136"/>
        <v>выгружено</v>
      </c>
      <c r="IA820" s="182" t="str">
        <f t="shared" si="1137"/>
        <v>A1</v>
      </c>
      <c r="IB820" s="182" t="str">
        <f t="shared" si="1138"/>
        <v>ожидание замечаний к ревизии</v>
      </c>
      <c r="IC820" s="182" t="str">
        <f t="shared" si="1139"/>
        <v>A1</v>
      </c>
      <c r="ID820" s="182" t="str">
        <f t="shared" si="1140"/>
        <v>A1</v>
      </c>
      <c r="IE820" s="185" t="str">
        <f t="shared" si="1141"/>
        <v>1</v>
      </c>
      <c r="IF820" s="135" t="s">
        <v>705</v>
      </c>
      <c r="IG820" s="181">
        <v>1</v>
      </c>
      <c r="IH820" s="85"/>
      <c r="II820" s="85"/>
      <c r="IJ820" s="85"/>
      <c r="IK820" s="85"/>
      <c r="IL820" s="85"/>
      <c r="IM820" s="85"/>
      <c r="IN820" s="85"/>
      <c r="IO820" s="85"/>
      <c r="IP820" s="85"/>
      <c r="IQ820" s="85"/>
      <c r="IR820" s="85"/>
      <c r="IS820" s="85"/>
      <c r="IT820" s="85"/>
      <c r="IU820" s="85"/>
      <c r="IV820" s="85"/>
      <c r="IW820" s="85"/>
      <c r="IX820" s="85"/>
      <c r="IY820" s="85"/>
      <c r="IZ820" s="85"/>
      <c r="JA820" s="85"/>
      <c r="JB820" s="85"/>
      <c r="JC820" s="85"/>
      <c r="JD820" s="85"/>
      <c r="JE820" s="85"/>
      <c r="JF820" s="85"/>
      <c r="JG820" s="85"/>
      <c r="JH820" s="85"/>
      <c r="JI820" s="85"/>
      <c r="JJ820" s="85"/>
      <c r="JK820" s="85"/>
      <c r="JL820" s="85"/>
      <c r="JM820" s="85"/>
      <c r="JN820" s="85"/>
      <c r="JO820" s="85"/>
      <c r="JP820" s="85"/>
      <c r="JQ820" s="85"/>
      <c r="JR820" s="85"/>
      <c r="JS820" s="85"/>
      <c r="JT820" s="85"/>
      <c r="JU820" s="85"/>
      <c r="JV820" s="85"/>
      <c r="JW820" s="85"/>
      <c r="JX820" s="85"/>
      <c r="JY820" s="85"/>
      <c r="JZ820" s="85"/>
      <c r="KA820" s="85"/>
      <c r="KB820" s="85"/>
      <c r="KC820" s="85"/>
    </row>
    <row r="821" spans="1:289" s="57" customFormat="1" ht="27.6" hidden="1" customHeight="1">
      <c r="A821" s="6"/>
      <c r="B821" s="19" t="s">
        <v>156</v>
      </c>
      <c r="C821" s="19" t="s">
        <v>157</v>
      </c>
      <c r="D821" s="5"/>
      <c r="E821" s="5"/>
      <c r="F821" s="5"/>
      <c r="G821" s="5"/>
      <c r="H821" s="5" t="s">
        <v>727</v>
      </c>
      <c r="I821" s="5" t="s">
        <v>736</v>
      </c>
      <c r="J821" s="5"/>
      <c r="K821" s="5"/>
      <c r="L821" s="5"/>
      <c r="M821" s="5"/>
      <c r="N821" s="5"/>
      <c r="O821" s="5"/>
      <c r="P821" s="5"/>
      <c r="Q821" s="5"/>
      <c r="R821" s="5" t="s">
        <v>203</v>
      </c>
      <c r="S821" s="5" t="s">
        <v>359</v>
      </c>
      <c r="T821" s="5" t="s">
        <v>358</v>
      </c>
      <c r="U821" s="5" t="s">
        <v>158</v>
      </c>
      <c r="V821" s="5"/>
      <c r="W821" s="19"/>
      <c r="X821" s="19"/>
      <c r="Y821" s="19"/>
      <c r="Z821" s="19"/>
      <c r="AA821" s="19"/>
      <c r="AB821" s="19"/>
      <c r="AC821" s="19"/>
      <c r="AD821" s="5"/>
      <c r="AE821" s="19">
        <v>4</v>
      </c>
      <c r="AF821" s="19">
        <v>0</v>
      </c>
      <c r="AG821" s="19" t="s">
        <v>165</v>
      </c>
      <c r="AH821" s="19" t="s">
        <v>156</v>
      </c>
      <c r="AI821" s="19" t="s">
        <v>188</v>
      </c>
      <c r="AJ821" s="5"/>
      <c r="AK821" s="5"/>
      <c r="AL821" s="5" t="s">
        <v>159</v>
      </c>
      <c r="AM821" s="5"/>
      <c r="AN821" s="5" t="s">
        <v>172</v>
      </c>
      <c r="AO821" s="5" t="str">
        <f t="shared" si="1181"/>
        <v>0055-CPC-GA1-4.4.0.00.CPC-ATH.S4-0001</v>
      </c>
      <c r="AP821" s="5" t="str">
        <f t="shared" si="1182"/>
        <v>0055-CPC-GA1-4.4.0.00.CPC-ATH-S4-0001_-_ER</v>
      </c>
      <c r="AQ821" s="13" t="s">
        <v>80</v>
      </c>
      <c r="AR821" s="13" t="s">
        <v>81</v>
      </c>
      <c r="AS821" s="13"/>
      <c r="AT821" s="13"/>
      <c r="AU821" s="13"/>
      <c r="AV821" s="13"/>
      <c r="AW821" s="13" t="s">
        <v>462</v>
      </c>
      <c r="AX821" s="13" t="s">
        <v>466</v>
      </c>
      <c r="AY821" s="5"/>
      <c r="AZ821" s="5" t="s">
        <v>490</v>
      </c>
      <c r="BA821" s="5" t="s">
        <v>489</v>
      </c>
      <c r="BB821" s="5" t="str">
        <f t="shared" si="1218"/>
        <v>-</v>
      </c>
      <c r="BC821" s="167" t="str">
        <f t="shared" si="1219"/>
        <v>-</v>
      </c>
      <c r="BD821" s="5" t="str">
        <f t="shared" si="1183"/>
        <v>-</v>
      </c>
      <c r="BE821" s="5"/>
      <c r="BF821" s="5"/>
      <c r="BG821" s="12"/>
      <c r="BH821" s="5"/>
      <c r="BI821" s="5"/>
      <c r="BJ821" s="54">
        <f t="shared" si="1184"/>
        <v>44243</v>
      </c>
      <c r="BK821" s="54">
        <f t="shared" ca="1" si="1185"/>
        <v>44294</v>
      </c>
      <c r="BL821" s="54"/>
      <c r="BM821" s="5"/>
      <c r="BN821" s="167"/>
      <c r="BO821" s="167"/>
      <c r="BP821" s="167"/>
      <c r="BQ821" s="167"/>
      <c r="BR821" s="157"/>
      <c r="BS821" s="157"/>
      <c r="BT821" s="157"/>
      <c r="BU821" s="157"/>
      <c r="BV821" s="157"/>
      <c r="BW821" s="147"/>
      <c r="BX821" s="147"/>
      <c r="BY821" s="147"/>
      <c r="BZ821" s="147"/>
      <c r="CA821" s="147"/>
      <c r="CB821" s="125"/>
      <c r="CC821" s="125"/>
      <c r="CD821" s="125"/>
      <c r="CE821" s="125"/>
      <c r="CF821" s="125"/>
      <c r="CG821" s="125"/>
      <c r="CH821" s="125"/>
      <c r="CI821" s="125"/>
      <c r="CJ821" s="125"/>
      <c r="CK821" s="125"/>
      <c r="CL821" s="24">
        <f t="shared" si="1220"/>
        <v>44271</v>
      </c>
      <c r="CM821" s="24" t="str">
        <f t="shared" si="1221"/>
        <v>-</v>
      </c>
      <c r="CN821" s="54"/>
      <c r="CO821" s="117"/>
      <c r="CP821" s="34"/>
      <c r="CQ821" s="24">
        <f t="shared" si="1186"/>
        <v>44285</v>
      </c>
      <c r="CR821" s="24" t="str">
        <f t="shared" si="1187"/>
        <v>-</v>
      </c>
      <c r="CS821" s="54"/>
      <c r="CT821" s="5"/>
      <c r="CU821" s="24" t="str">
        <f t="shared" si="1188"/>
        <v>-</v>
      </c>
      <c r="CV821" s="24" t="str">
        <f t="shared" si="1189"/>
        <v>-</v>
      </c>
      <c r="CW821" s="54"/>
      <c r="CX821" s="5"/>
      <c r="CY821" s="34"/>
      <c r="CZ821" s="24" t="str">
        <f t="shared" si="1190"/>
        <v>-</v>
      </c>
      <c r="DA821" s="24" t="str">
        <f t="shared" si="1191"/>
        <v>-</v>
      </c>
      <c r="DB821" s="24"/>
      <c r="DC821" s="5"/>
      <c r="DD821" s="24" t="str">
        <f t="shared" si="1192"/>
        <v>-</v>
      </c>
      <c r="DE821" s="24" t="str">
        <f t="shared" si="1193"/>
        <v>-</v>
      </c>
      <c r="DF821" s="5"/>
      <c r="DG821" s="5"/>
      <c r="DH821" s="54"/>
      <c r="DI821" s="24" t="str">
        <f t="shared" si="1194"/>
        <v>-</v>
      </c>
      <c r="DJ821" s="24" t="str">
        <f t="shared" si="1195"/>
        <v>-</v>
      </c>
      <c r="DK821" s="5"/>
      <c r="DL821" s="5"/>
      <c r="DM821" s="24" t="str">
        <f t="shared" si="1196"/>
        <v>-</v>
      </c>
      <c r="DN821" s="24" t="str">
        <f t="shared" si="1197"/>
        <v>-</v>
      </c>
      <c r="DO821" s="5"/>
      <c r="DP821" s="5"/>
      <c r="DQ821" s="54"/>
      <c r="DR821" s="24" t="str">
        <f t="shared" si="1198"/>
        <v>-</v>
      </c>
      <c r="DS821" s="24" t="str">
        <f t="shared" si="1199"/>
        <v>-</v>
      </c>
      <c r="DT821" s="5"/>
      <c r="DU821" s="5"/>
      <c r="DV821" s="24" t="str">
        <f t="shared" si="1200"/>
        <v>-</v>
      </c>
      <c r="DW821" s="24" t="str">
        <f t="shared" si="1201"/>
        <v>-</v>
      </c>
      <c r="DX821" s="5"/>
      <c r="DY821" s="5"/>
      <c r="DZ821" s="54"/>
      <c r="EA821" s="24" t="str">
        <f t="shared" si="1202"/>
        <v>-</v>
      </c>
      <c r="EB821" s="24" t="str">
        <f t="shared" si="1203"/>
        <v>-</v>
      </c>
      <c r="EC821" s="5"/>
      <c r="ED821" s="5"/>
      <c r="EE821" s="24" t="str">
        <f t="shared" si="1204"/>
        <v>-</v>
      </c>
      <c r="EF821" s="24" t="str">
        <f t="shared" si="1205"/>
        <v>-</v>
      </c>
      <c r="EG821" s="5"/>
      <c r="EH821" s="5"/>
      <c r="EI821" s="54"/>
      <c r="EJ821" s="24" t="str">
        <f t="shared" si="1206"/>
        <v>-</v>
      </c>
      <c r="EK821" s="24" t="str">
        <f t="shared" si="1207"/>
        <v>-</v>
      </c>
      <c r="EL821" s="5"/>
      <c r="EM821" s="5"/>
      <c r="EN821" s="24" t="str">
        <f t="shared" si="1208"/>
        <v>-</v>
      </c>
      <c r="EO821" s="24" t="str">
        <f t="shared" si="1209"/>
        <v>-</v>
      </c>
      <c r="EP821" s="5"/>
      <c r="EQ821" s="5"/>
      <c r="ER821" s="54"/>
      <c r="ES821" s="54"/>
      <c r="ET821" s="54"/>
      <c r="EU821" s="54"/>
      <c r="EV821" s="54"/>
      <c r="EW821" s="24"/>
      <c r="EX821" s="24"/>
      <c r="EY821" s="167"/>
      <c r="EZ821" s="167"/>
      <c r="FA821" s="193"/>
      <c r="FB821" s="24">
        <v>44286</v>
      </c>
      <c r="FC821" s="24">
        <f t="shared" ca="1" si="1222"/>
        <v>44286</v>
      </c>
      <c r="FD821" s="5"/>
      <c r="FE821" s="5"/>
      <c r="FF821" s="24" t="str">
        <f t="shared" si="1210"/>
        <v>-</v>
      </c>
      <c r="FG821" s="24" t="str">
        <f t="shared" si="1211"/>
        <v>-</v>
      </c>
      <c r="FH821" s="5"/>
      <c r="FI821" s="5"/>
      <c r="FJ821" s="34"/>
      <c r="FK821" s="24"/>
      <c r="FL821" s="24">
        <f t="shared" si="1212"/>
        <v>0</v>
      </c>
      <c r="FM821" s="5"/>
      <c r="FN821" s="5"/>
      <c r="FO821" s="24" t="str">
        <f t="shared" si="1213"/>
        <v>-</v>
      </c>
      <c r="FP821" s="24" t="str">
        <f t="shared" si="1214"/>
        <v>-</v>
      </c>
      <c r="FQ821" s="5"/>
      <c r="FR821" s="5"/>
      <c r="FS821" s="54"/>
      <c r="FT821" s="24"/>
      <c r="FU821" s="24">
        <f t="shared" si="1215"/>
        <v>0</v>
      </c>
      <c r="FV821" s="5"/>
      <c r="FW821" s="5"/>
      <c r="FX821" s="24" t="str">
        <f t="shared" si="1216"/>
        <v>-</v>
      </c>
      <c r="FY821" s="24" t="str">
        <f t="shared" si="1217"/>
        <v>-</v>
      </c>
      <c r="FZ821" s="5"/>
      <c r="GA821" s="5"/>
      <c r="GB821" s="54"/>
      <c r="GC821" s="54"/>
      <c r="GD821" s="54"/>
      <c r="GE821" s="54"/>
      <c r="GF821" s="54"/>
      <c r="GG821" s="54"/>
      <c r="GH821" s="54"/>
      <c r="GI821" s="54"/>
      <c r="GJ821" s="54"/>
      <c r="GK821" s="54"/>
      <c r="GL821" s="54"/>
      <c r="GM821" s="54"/>
      <c r="GN821" s="54"/>
      <c r="GO821" s="54"/>
      <c r="GP821" s="54"/>
      <c r="GQ821" s="54"/>
      <c r="GR821" s="54"/>
      <c r="GS821" s="54"/>
      <c r="GT821" s="54"/>
      <c r="GU821" s="54"/>
      <c r="GV821" s="54"/>
      <c r="GW821" s="54"/>
      <c r="GX821" s="54"/>
      <c r="GY821" s="54"/>
      <c r="GZ821" s="193"/>
      <c r="HA821" s="54"/>
      <c r="HB821" s="54"/>
      <c r="HC821" s="54"/>
      <c r="HD821" s="34">
        <f t="shared" ca="1" si="1223"/>
        <v>1</v>
      </c>
      <c r="HE821" s="25">
        <f t="shared" si="1224"/>
        <v>0</v>
      </c>
      <c r="HF821" s="25">
        <f t="shared" ca="1" si="1225"/>
        <v>1.5197568389057751E-3</v>
      </c>
      <c r="HG821" s="25"/>
      <c r="HH821" s="25"/>
      <c r="HI821" s="25">
        <f t="shared" si="1226"/>
        <v>0</v>
      </c>
      <c r="HJ821" s="25">
        <f t="shared" ca="1" si="1227"/>
        <v>6.8493150684931503E-3</v>
      </c>
      <c r="HK821" s="5"/>
      <c r="HL821" s="24" t="str">
        <f t="shared" ca="1" si="1228"/>
        <v>-</v>
      </c>
      <c r="HM821" s="107" t="s">
        <v>663</v>
      </c>
      <c r="HN821" s="85"/>
      <c r="HO821" s="204" t="str">
        <f t="shared" si="1126"/>
        <v>не выгружено A1</v>
      </c>
      <c r="HP821" s="204" t="str">
        <f t="shared" si="1127"/>
        <v>не выгружено 00</v>
      </c>
      <c r="HQ821" s="182" t="str">
        <f t="shared" si="1128"/>
        <v>не выгружено A1</v>
      </c>
      <c r="HR821" s="182" t="str">
        <f t="shared" si="1129"/>
        <v>не выгружено A1</v>
      </c>
      <c r="HS821" s="182" t="b">
        <f t="shared" si="1130"/>
        <v>0</v>
      </c>
      <c r="HT821" s="182" t="str">
        <f t="shared" si="1131"/>
        <v>не выгружено A1</v>
      </c>
      <c r="HU821" s="182" t="str">
        <f t="shared" si="1132"/>
        <v>не выгружено A1</v>
      </c>
      <c r="HV821" s="191" t="str">
        <f t="shared" si="1133"/>
        <v>не выгружено A1</v>
      </c>
      <c r="HW821" s="184" t="str">
        <f t="shared" si="1134"/>
        <v>не выгружено A1</v>
      </c>
      <c r="HX821" s="191" t="str">
        <f t="shared" si="1135"/>
        <v>не выгружено A1</v>
      </c>
      <c r="HY821" s="183"/>
      <c r="HZ821" s="182" t="str">
        <f t="shared" si="1136"/>
        <v>не выгружено</v>
      </c>
      <c r="IA821" s="182" t="str">
        <f t="shared" si="1137"/>
        <v>A1</v>
      </c>
      <c r="IB821" s="182" t="str">
        <f t="shared" si="1138"/>
        <v>не выгружено</v>
      </c>
      <c r="IC821" s="182" t="str">
        <f t="shared" si="1139"/>
        <v>A1</v>
      </c>
      <c r="ID821" s="182" t="str">
        <f t="shared" si="1140"/>
        <v>A1</v>
      </c>
      <c r="IE821" s="185" t="str">
        <f t="shared" si="1141"/>
        <v>выгрузить A1</v>
      </c>
      <c r="IF821" s="135" t="s">
        <v>705</v>
      </c>
      <c r="IG821" s="181">
        <v>1</v>
      </c>
      <c r="IH821" s="85"/>
      <c r="II821" s="85"/>
      <c r="IJ821" s="85"/>
      <c r="IK821" s="85"/>
      <c r="IL821" s="85"/>
      <c r="IM821" s="85"/>
      <c r="IN821" s="85"/>
      <c r="IO821" s="85"/>
      <c r="IP821" s="85"/>
      <c r="IQ821" s="85"/>
      <c r="IR821" s="85"/>
      <c r="IS821" s="85"/>
      <c r="IT821" s="85"/>
      <c r="IU821" s="85"/>
      <c r="IV821" s="85"/>
      <c r="IW821" s="85"/>
      <c r="IX821" s="85"/>
      <c r="IY821" s="85"/>
      <c r="IZ821" s="85"/>
      <c r="JA821" s="85"/>
      <c r="JB821" s="85"/>
      <c r="JC821" s="85"/>
      <c r="JD821" s="85"/>
      <c r="JE821" s="85"/>
      <c r="JF821" s="85"/>
      <c r="JG821" s="85"/>
      <c r="JH821" s="85"/>
      <c r="JI821" s="85"/>
      <c r="JJ821" s="85"/>
      <c r="JK821" s="85"/>
      <c r="JL821" s="85"/>
      <c r="JM821" s="85"/>
      <c r="JN821" s="85"/>
      <c r="JO821" s="85"/>
      <c r="JP821" s="85"/>
      <c r="JQ821" s="85"/>
      <c r="JR821" s="85"/>
      <c r="JS821" s="85"/>
      <c r="JT821" s="85"/>
      <c r="JU821" s="85"/>
      <c r="JV821" s="85"/>
      <c r="JW821" s="85"/>
      <c r="JX821" s="85"/>
      <c r="JY821" s="85"/>
      <c r="JZ821" s="85"/>
      <c r="KA821" s="85"/>
      <c r="KB821" s="85"/>
      <c r="KC821" s="85"/>
    </row>
    <row r="822" spans="1:289" s="57" customFormat="1" ht="27.6" hidden="1" customHeight="1">
      <c r="A822" s="6"/>
      <c r="B822" s="19" t="s">
        <v>156</v>
      </c>
      <c r="C822" s="19" t="s">
        <v>157</v>
      </c>
      <c r="D822" s="5"/>
      <c r="E822" s="5"/>
      <c r="F822" s="5"/>
      <c r="G822" s="5"/>
      <c r="H822" s="5" t="s">
        <v>727</v>
      </c>
      <c r="I822" s="5" t="s">
        <v>736</v>
      </c>
      <c r="J822" s="5"/>
      <c r="K822" s="5"/>
      <c r="L822" s="5"/>
      <c r="M822" s="5"/>
      <c r="N822" s="5"/>
      <c r="O822" s="5"/>
      <c r="P822" s="5"/>
      <c r="Q822" s="5"/>
      <c r="R822" s="5" t="s">
        <v>203</v>
      </c>
      <c r="S822" s="5" t="s">
        <v>359</v>
      </c>
      <c r="T822" s="5" t="s">
        <v>358</v>
      </c>
      <c r="U822" s="5" t="s">
        <v>158</v>
      </c>
      <c r="V822" s="5"/>
      <c r="W822" s="19"/>
      <c r="X822" s="19"/>
      <c r="Y822" s="19"/>
      <c r="Z822" s="19"/>
      <c r="AA822" s="19"/>
      <c r="AB822" s="19"/>
      <c r="AC822" s="19"/>
      <c r="AD822" s="5"/>
      <c r="AE822" s="19">
        <v>4</v>
      </c>
      <c r="AF822" s="19">
        <v>0</v>
      </c>
      <c r="AG822" s="19" t="s">
        <v>165</v>
      </c>
      <c r="AH822" s="19" t="s">
        <v>156</v>
      </c>
      <c r="AI822" s="19" t="s">
        <v>192</v>
      </c>
      <c r="AJ822" s="5"/>
      <c r="AK822" s="5"/>
      <c r="AL822" s="5" t="s">
        <v>159</v>
      </c>
      <c r="AM822" s="5"/>
      <c r="AN822" s="5" t="s">
        <v>172</v>
      </c>
      <c r="AO822" s="5" t="str">
        <f t="shared" si="1181"/>
        <v>0055-CPC-GA1-4.4.0.00.CPC-ATH.S4-0002</v>
      </c>
      <c r="AP822" s="5" t="str">
        <f t="shared" si="1182"/>
        <v>0055-CPC-GA1-4.4.0.00.CPC-ATH-S4-0002_-_ER</v>
      </c>
      <c r="AQ822" s="13" t="s">
        <v>80</v>
      </c>
      <c r="AR822" s="13" t="s">
        <v>81</v>
      </c>
      <c r="AS822" s="13"/>
      <c r="AT822" s="13"/>
      <c r="AU822" s="13"/>
      <c r="AV822" s="13"/>
      <c r="AW822" s="13" t="s">
        <v>463</v>
      </c>
      <c r="AX822" s="13" t="s">
        <v>467</v>
      </c>
      <c r="AY822" s="5"/>
      <c r="AZ822" s="5" t="s">
        <v>490</v>
      </c>
      <c r="BA822" s="5" t="s">
        <v>489</v>
      </c>
      <c r="BB822" s="5" t="str">
        <f t="shared" si="1218"/>
        <v>-</v>
      </c>
      <c r="BC822" s="167" t="str">
        <f t="shared" si="1219"/>
        <v>-</v>
      </c>
      <c r="BD822" s="5" t="str">
        <f t="shared" si="1183"/>
        <v>-</v>
      </c>
      <c r="BE822" s="5"/>
      <c r="BF822" s="5"/>
      <c r="BG822" s="12"/>
      <c r="BH822" s="5"/>
      <c r="BI822" s="5"/>
      <c r="BJ822" s="54">
        <f t="shared" si="1184"/>
        <v>44243</v>
      </c>
      <c r="BK822" s="54">
        <f t="shared" ca="1" si="1185"/>
        <v>44294</v>
      </c>
      <c r="BL822" s="54"/>
      <c r="BM822" s="5"/>
      <c r="BN822" s="167"/>
      <c r="BO822" s="167"/>
      <c r="BP822" s="167"/>
      <c r="BQ822" s="167"/>
      <c r="BR822" s="157"/>
      <c r="BS822" s="157"/>
      <c r="BT822" s="157"/>
      <c r="BU822" s="157"/>
      <c r="BV822" s="157"/>
      <c r="BW822" s="147"/>
      <c r="BX822" s="147"/>
      <c r="BY822" s="147"/>
      <c r="BZ822" s="147"/>
      <c r="CA822" s="147"/>
      <c r="CB822" s="125"/>
      <c r="CC822" s="125"/>
      <c r="CD822" s="125"/>
      <c r="CE822" s="125"/>
      <c r="CF822" s="125"/>
      <c r="CG822" s="125"/>
      <c r="CH822" s="125"/>
      <c r="CI822" s="125"/>
      <c r="CJ822" s="125"/>
      <c r="CK822" s="125"/>
      <c r="CL822" s="24">
        <f t="shared" si="1220"/>
        <v>44271</v>
      </c>
      <c r="CM822" s="24" t="str">
        <f t="shared" si="1221"/>
        <v>-</v>
      </c>
      <c r="CN822" s="54"/>
      <c r="CO822" s="117"/>
      <c r="CP822" s="34"/>
      <c r="CQ822" s="24">
        <f t="shared" si="1186"/>
        <v>44285</v>
      </c>
      <c r="CR822" s="24" t="str">
        <f t="shared" si="1187"/>
        <v>-</v>
      </c>
      <c r="CS822" s="54"/>
      <c r="CT822" s="5"/>
      <c r="CU822" s="24" t="str">
        <f t="shared" si="1188"/>
        <v>-</v>
      </c>
      <c r="CV822" s="24" t="str">
        <f t="shared" si="1189"/>
        <v>-</v>
      </c>
      <c r="CW822" s="54"/>
      <c r="CX822" s="5"/>
      <c r="CY822" s="34"/>
      <c r="CZ822" s="24" t="str">
        <f t="shared" si="1190"/>
        <v>-</v>
      </c>
      <c r="DA822" s="24" t="str">
        <f t="shared" si="1191"/>
        <v>-</v>
      </c>
      <c r="DB822" s="24"/>
      <c r="DC822" s="5"/>
      <c r="DD822" s="24" t="str">
        <f t="shared" si="1192"/>
        <v>-</v>
      </c>
      <c r="DE822" s="24" t="str">
        <f t="shared" si="1193"/>
        <v>-</v>
      </c>
      <c r="DF822" s="5"/>
      <c r="DG822" s="5"/>
      <c r="DH822" s="54"/>
      <c r="DI822" s="24" t="str">
        <f t="shared" si="1194"/>
        <v>-</v>
      </c>
      <c r="DJ822" s="24" t="str">
        <f t="shared" si="1195"/>
        <v>-</v>
      </c>
      <c r="DK822" s="5"/>
      <c r="DL822" s="5"/>
      <c r="DM822" s="24" t="str">
        <f t="shared" si="1196"/>
        <v>-</v>
      </c>
      <c r="DN822" s="24" t="str">
        <f t="shared" si="1197"/>
        <v>-</v>
      </c>
      <c r="DO822" s="5"/>
      <c r="DP822" s="5"/>
      <c r="DQ822" s="54"/>
      <c r="DR822" s="24" t="str">
        <f t="shared" si="1198"/>
        <v>-</v>
      </c>
      <c r="DS822" s="24" t="str">
        <f t="shared" si="1199"/>
        <v>-</v>
      </c>
      <c r="DT822" s="5"/>
      <c r="DU822" s="5"/>
      <c r="DV822" s="24" t="str">
        <f t="shared" si="1200"/>
        <v>-</v>
      </c>
      <c r="DW822" s="24" t="str">
        <f t="shared" si="1201"/>
        <v>-</v>
      </c>
      <c r="DX822" s="5"/>
      <c r="DY822" s="5"/>
      <c r="DZ822" s="54"/>
      <c r="EA822" s="24" t="str">
        <f t="shared" si="1202"/>
        <v>-</v>
      </c>
      <c r="EB822" s="24" t="str">
        <f t="shared" si="1203"/>
        <v>-</v>
      </c>
      <c r="EC822" s="5"/>
      <c r="ED822" s="5"/>
      <c r="EE822" s="24" t="str">
        <f t="shared" si="1204"/>
        <v>-</v>
      </c>
      <c r="EF822" s="24" t="str">
        <f t="shared" si="1205"/>
        <v>-</v>
      </c>
      <c r="EG822" s="5"/>
      <c r="EH822" s="5"/>
      <c r="EI822" s="54"/>
      <c r="EJ822" s="24" t="str">
        <f t="shared" si="1206"/>
        <v>-</v>
      </c>
      <c r="EK822" s="24" t="str">
        <f t="shared" si="1207"/>
        <v>-</v>
      </c>
      <c r="EL822" s="5"/>
      <c r="EM822" s="5"/>
      <c r="EN822" s="24" t="str">
        <f t="shared" si="1208"/>
        <v>-</v>
      </c>
      <c r="EO822" s="24" t="str">
        <f t="shared" si="1209"/>
        <v>-</v>
      </c>
      <c r="EP822" s="5"/>
      <c r="EQ822" s="5"/>
      <c r="ER822" s="54"/>
      <c r="ES822" s="54"/>
      <c r="ET822" s="54"/>
      <c r="EU822" s="54"/>
      <c r="EV822" s="54"/>
      <c r="EW822" s="24"/>
      <c r="EX822" s="24"/>
      <c r="EY822" s="167"/>
      <c r="EZ822" s="167"/>
      <c r="FA822" s="193"/>
      <c r="FB822" s="24">
        <v>44286</v>
      </c>
      <c r="FC822" s="24">
        <f t="shared" ca="1" si="1222"/>
        <v>44286</v>
      </c>
      <c r="FD822" s="5"/>
      <c r="FE822" s="5"/>
      <c r="FF822" s="24" t="str">
        <f t="shared" si="1210"/>
        <v>-</v>
      </c>
      <c r="FG822" s="24" t="str">
        <f t="shared" si="1211"/>
        <v>-</v>
      </c>
      <c r="FH822" s="5"/>
      <c r="FI822" s="5"/>
      <c r="FJ822" s="34"/>
      <c r="FK822" s="24"/>
      <c r="FL822" s="24">
        <f t="shared" si="1212"/>
        <v>0</v>
      </c>
      <c r="FM822" s="5"/>
      <c r="FN822" s="5"/>
      <c r="FO822" s="24" t="str">
        <f t="shared" si="1213"/>
        <v>-</v>
      </c>
      <c r="FP822" s="24" t="str">
        <f t="shared" si="1214"/>
        <v>-</v>
      </c>
      <c r="FQ822" s="5"/>
      <c r="FR822" s="5"/>
      <c r="FS822" s="54"/>
      <c r="FT822" s="24"/>
      <c r="FU822" s="24">
        <f t="shared" si="1215"/>
        <v>0</v>
      </c>
      <c r="FV822" s="5"/>
      <c r="FW822" s="5"/>
      <c r="FX822" s="24" t="str">
        <f t="shared" si="1216"/>
        <v>-</v>
      </c>
      <c r="FY822" s="24" t="str">
        <f t="shared" si="1217"/>
        <v>-</v>
      </c>
      <c r="FZ822" s="5"/>
      <c r="GA822" s="5"/>
      <c r="GB822" s="54"/>
      <c r="GC822" s="54"/>
      <c r="GD822" s="54"/>
      <c r="GE822" s="54"/>
      <c r="GF822" s="54"/>
      <c r="GG822" s="54"/>
      <c r="GH822" s="54"/>
      <c r="GI822" s="54"/>
      <c r="GJ822" s="54"/>
      <c r="GK822" s="54"/>
      <c r="GL822" s="54"/>
      <c r="GM822" s="54"/>
      <c r="GN822" s="54"/>
      <c r="GO822" s="54"/>
      <c r="GP822" s="54"/>
      <c r="GQ822" s="54"/>
      <c r="GR822" s="54"/>
      <c r="GS822" s="54"/>
      <c r="GT822" s="54"/>
      <c r="GU822" s="54"/>
      <c r="GV822" s="54"/>
      <c r="GW822" s="54"/>
      <c r="GX822" s="54"/>
      <c r="GY822" s="54"/>
      <c r="GZ822" s="193"/>
      <c r="HA822" s="54"/>
      <c r="HB822" s="54"/>
      <c r="HC822" s="54"/>
      <c r="HD822" s="34">
        <f t="shared" ca="1" si="1223"/>
        <v>1</v>
      </c>
      <c r="HE822" s="25">
        <f t="shared" si="1224"/>
        <v>0</v>
      </c>
      <c r="HF822" s="25">
        <f t="shared" ca="1" si="1225"/>
        <v>1.5197568389057751E-3</v>
      </c>
      <c r="HG822" s="25"/>
      <c r="HH822" s="25"/>
      <c r="HI822" s="25">
        <f t="shared" si="1226"/>
        <v>0</v>
      </c>
      <c r="HJ822" s="25">
        <f t="shared" ca="1" si="1227"/>
        <v>6.8493150684931503E-3</v>
      </c>
      <c r="HK822" s="5"/>
      <c r="HL822" s="24" t="str">
        <f t="shared" ca="1" si="1228"/>
        <v>-</v>
      </c>
      <c r="HM822" s="107" t="s">
        <v>663</v>
      </c>
      <c r="HN822" s="85"/>
      <c r="HO822" s="204" t="str">
        <f t="shared" si="1126"/>
        <v>не выгружено A1</v>
      </c>
      <c r="HP822" s="204" t="str">
        <f t="shared" si="1127"/>
        <v>не выгружено 00</v>
      </c>
      <c r="HQ822" s="182" t="str">
        <f t="shared" si="1128"/>
        <v>не выгружено A1</v>
      </c>
      <c r="HR822" s="182" t="str">
        <f t="shared" si="1129"/>
        <v>не выгружено A1</v>
      </c>
      <c r="HS822" s="182" t="b">
        <f t="shared" si="1130"/>
        <v>0</v>
      </c>
      <c r="HT822" s="182" t="str">
        <f t="shared" si="1131"/>
        <v>не выгружено A1</v>
      </c>
      <c r="HU822" s="182" t="str">
        <f t="shared" si="1132"/>
        <v>не выгружено A1</v>
      </c>
      <c r="HV822" s="191" t="str">
        <f t="shared" si="1133"/>
        <v>не выгружено A1</v>
      </c>
      <c r="HW822" s="184" t="str">
        <f t="shared" si="1134"/>
        <v>не выгружено A1</v>
      </c>
      <c r="HX822" s="191" t="str">
        <f t="shared" si="1135"/>
        <v>не выгружено A1</v>
      </c>
      <c r="HY822" s="183"/>
      <c r="HZ822" s="182" t="str">
        <f t="shared" si="1136"/>
        <v>не выгружено</v>
      </c>
      <c r="IA822" s="182" t="str">
        <f t="shared" si="1137"/>
        <v>A1</v>
      </c>
      <c r="IB822" s="182" t="str">
        <f t="shared" si="1138"/>
        <v>не выгружено</v>
      </c>
      <c r="IC822" s="182" t="str">
        <f t="shared" si="1139"/>
        <v>A1</v>
      </c>
      <c r="ID822" s="182" t="str">
        <f t="shared" si="1140"/>
        <v>A1</v>
      </c>
      <c r="IE822" s="185" t="str">
        <f t="shared" si="1141"/>
        <v>выгрузить A1</v>
      </c>
      <c r="IF822" s="135" t="s">
        <v>705</v>
      </c>
      <c r="IG822" s="181">
        <v>1</v>
      </c>
      <c r="IH822" s="85"/>
      <c r="II822" s="85"/>
      <c r="IJ822" s="85"/>
      <c r="IK822" s="85"/>
      <c r="IL822" s="85"/>
      <c r="IM822" s="85"/>
      <c r="IN822" s="85"/>
      <c r="IO822" s="85"/>
      <c r="IP822" s="85"/>
      <c r="IQ822" s="85"/>
      <c r="IR822" s="85"/>
      <c r="IS822" s="85"/>
      <c r="IT822" s="85"/>
      <c r="IU822" s="85"/>
      <c r="IV822" s="85"/>
      <c r="IW822" s="85"/>
      <c r="IX822" s="85"/>
      <c r="IY822" s="85"/>
      <c r="IZ822" s="85"/>
      <c r="JA822" s="85"/>
      <c r="JB822" s="85"/>
      <c r="JC822" s="85"/>
      <c r="JD822" s="85"/>
      <c r="JE822" s="85"/>
      <c r="JF822" s="85"/>
      <c r="JG822" s="85"/>
      <c r="JH822" s="85"/>
      <c r="JI822" s="85"/>
      <c r="JJ822" s="85"/>
      <c r="JK822" s="85"/>
      <c r="JL822" s="85"/>
      <c r="JM822" s="85"/>
      <c r="JN822" s="85"/>
      <c r="JO822" s="85"/>
      <c r="JP822" s="85"/>
      <c r="JQ822" s="85"/>
      <c r="JR822" s="85"/>
      <c r="JS822" s="85"/>
      <c r="JT822" s="85"/>
      <c r="JU822" s="85"/>
      <c r="JV822" s="85"/>
      <c r="JW822" s="85"/>
      <c r="JX822" s="85"/>
      <c r="JY822" s="85"/>
      <c r="JZ822" s="85"/>
      <c r="KA822" s="85"/>
      <c r="KB822" s="85"/>
      <c r="KC822" s="85"/>
    </row>
    <row r="823" spans="1:289" s="57" customFormat="1" ht="27.6" hidden="1" customHeight="1">
      <c r="A823" s="6"/>
      <c r="B823" s="19" t="s">
        <v>156</v>
      </c>
      <c r="C823" s="19" t="s">
        <v>157</v>
      </c>
      <c r="D823" s="5"/>
      <c r="E823" s="5"/>
      <c r="F823" s="5"/>
      <c r="G823" s="5"/>
      <c r="H823" s="5" t="s">
        <v>727</v>
      </c>
      <c r="I823" s="5" t="s">
        <v>736</v>
      </c>
      <c r="J823" s="5"/>
      <c r="K823" s="5"/>
      <c r="L823" s="5"/>
      <c r="M823" s="5"/>
      <c r="N823" s="5"/>
      <c r="O823" s="5"/>
      <c r="P823" s="5"/>
      <c r="Q823" s="5"/>
      <c r="R823" s="5" t="s">
        <v>203</v>
      </c>
      <c r="S823" s="5" t="s">
        <v>359</v>
      </c>
      <c r="T823" s="5" t="s">
        <v>358</v>
      </c>
      <c r="U823" s="5" t="s">
        <v>158</v>
      </c>
      <c r="V823" s="5"/>
      <c r="W823" s="19"/>
      <c r="X823" s="19"/>
      <c r="Y823" s="19"/>
      <c r="Z823" s="19"/>
      <c r="AA823" s="19"/>
      <c r="AB823" s="19"/>
      <c r="AC823" s="19"/>
      <c r="AD823" s="5"/>
      <c r="AE823" s="19">
        <v>4</v>
      </c>
      <c r="AF823" s="19">
        <v>0</v>
      </c>
      <c r="AG823" s="19" t="s">
        <v>165</v>
      </c>
      <c r="AH823" s="19" t="s">
        <v>156</v>
      </c>
      <c r="AI823" s="19" t="s">
        <v>193</v>
      </c>
      <c r="AJ823" s="5"/>
      <c r="AK823" s="5"/>
      <c r="AL823" s="5" t="s">
        <v>159</v>
      </c>
      <c r="AM823" s="5"/>
      <c r="AN823" s="5" t="s">
        <v>172</v>
      </c>
      <c r="AO823" s="5" t="str">
        <f t="shared" si="1181"/>
        <v>0055-CPC-GA1-4.4.0.00.CPC-ATH.S4-0003</v>
      </c>
      <c r="AP823" s="5" t="str">
        <f t="shared" si="1182"/>
        <v>0055-CPC-GA1-4.4.0.00.CPC-ATH-S4-0003_-_ER</v>
      </c>
      <c r="AQ823" s="13" t="s">
        <v>80</v>
      </c>
      <c r="AR823" s="13" t="s">
        <v>81</v>
      </c>
      <c r="AS823" s="13"/>
      <c r="AT823" s="13"/>
      <c r="AU823" s="13"/>
      <c r="AV823" s="13"/>
      <c r="AW823" s="13" t="s">
        <v>464</v>
      </c>
      <c r="AX823" s="13" t="s">
        <v>468</v>
      </c>
      <c r="AY823" s="5"/>
      <c r="AZ823" s="5" t="s">
        <v>490</v>
      </c>
      <c r="BA823" s="5" t="s">
        <v>489</v>
      </c>
      <c r="BB823" s="5" t="str">
        <f t="shared" si="1218"/>
        <v>-</v>
      </c>
      <c r="BC823" s="167" t="str">
        <f t="shared" si="1219"/>
        <v>-</v>
      </c>
      <c r="BD823" s="5" t="str">
        <f t="shared" si="1183"/>
        <v>-</v>
      </c>
      <c r="BE823" s="5"/>
      <c r="BF823" s="5"/>
      <c r="BG823" s="12"/>
      <c r="BH823" s="5"/>
      <c r="BI823" s="5"/>
      <c r="BJ823" s="54">
        <f t="shared" si="1184"/>
        <v>44243</v>
      </c>
      <c r="BK823" s="54">
        <f t="shared" ca="1" si="1185"/>
        <v>44294</v>
      </c>
      <c r="BL823" s="54"/>
      <c r="BM823" s="5"/>
      <c r="BN823" s="167"/>
      <c r="BO823" s="167"/>
      <c r="BP823" s="167"/>
      <c r="BQ823" s="167"/>
      <c r="BR823" s="157"/>
      <c r="BS823" s="157"/>
      <c r="BT823" s="157"/>
      <c r="BU823" s="157"/>
      <c r="BV823" s="157"/>
      <c r="BW823" s="147"/>
      <c r="BX823" s="147"/>
      <c r="BY823" s="147"/>
      <c r="BZ823" s="147"/>
      <c r="CA823" s="147"/>
      <c r="CB823" s="125"/>
      <c r="CC823" s="125"/>
      <c r="CD823" s="125"/>
      <c r="CE823" s="125"/>
      <c r="CF823" s="125"/>
      <c r="CG823" s="125"/>
      <c r="CH823" s="125"/>
      <c r="CI823" s="125"/>
      <c r="CJ823" s="125"/>
      <c r="CK823" s="125"/>
      <c r="CL823" s="24">
        <f t="shared" si="1220"/>
        <v>44271</v>
      </c>
      <c r="CM823" s="24" t="str">
        <f t="shared" si="1221"/>
        <v>-</v>
      </c>
      <c r="CN823" s="54"/>
      <c r="CO823" s="117"/>
      <c r="CP823" s="34"/>
      <c r="CQ823" s="24">
        <f t="shared" si="1186"/>
        <v>44285</v>
      </c>
      <c r="CR823" s="24" t="str">
        <f t="shared" si="1187"/>
        <v>-</v>
      </c>
      <c r="CS823" s="54"/>
      <c r="CT823" s="5"/>
      <c r="CU823" s="24" t="str">
        <f t="shared" si="1188"/>
        <v>-</v>
      </c>
      <c r="CV823" s="24" t="str">
        <f t="shared" si="1189"/>
        <v>-</v>
      </c>
      <c r="CW823" s="54"/>
      <c r="CX823" s="5"/>
      <c r="CY823" s="34"/>
      <c r="CZ823" s="24" t="str">
        <f t="shared" si="1190"/>
        <v>-</v>
      </c>
      <c r="DA823" s="24" t="str">
        <f t="shared" si="1191"/>
        <v>-</v>
      </c>
      <c r="DB823" s="24"/>
      <c r="DC823" s="5"/>
      <c r="DD823" s="24" t="str">
        <f t="shared" si="1192"/>
        <v>-</v>
      </c>
      <c r="DE823" s="24" t="str">
        <f t="shared" si="1193"/>
        <v>-</v>
      </c>
      <c r="DF823" s="5"/>
      <c r="DG823" s="5"/>
      <c r="DH823" s="54"/>
      <c r="DI823" s="24" t="str">
        <f t="shared" si="1194"/>
        <v>-</v>
      </c>
      <c r="DJ823" s="24" t="str">
        <f t="shared" si="1195"/>
        <v>-</v>
      </c>
      <c r="DK823" s="5"/>
      <c r="DL823" s="5"/>
      <c r="DM823" s="24" t="str">
        <f t="shared" si="1196"/>
        <v>-</v>
      </c>
      <c r="DN823" s="24" t="str">
        <f t="shared" si="1197"/>
        <v>-</v>
      </c>
      <c r="DO823" s="5"/>
      <c r="DP823" s="5"/>
      <c r="DQ823" s="54"/>
      <c r="DR823" s="24" t="str">
        <f t="shared" si="1198"/>
        <v>-</v>
      </c>
      <c r="DS823" s="24" t="str">
        <f t="shared" si="1199"/>
        <v>-</v>
      </c>
      <c r="DT823" s="5"/>
      <c r="DU823" s="5"/>
      <c r="DV823" s="24" t="str">
        <f t="shared" si="1200"/>
        <v>-</v>
      </c>
      <c r="DW823" s="24" t="str">
        <f t="shared" si="1201"/>
        <v>-</v>
      </c>
      <c r="DX823" s="5"/>
      <c r="DY823" s="5"/>
      <c r="DZ823" s="54"/>
      <c r="EA823" s="24" t="str">
        <f t="shared" si="1202"/>
        <v>-</v>
      </c>
      <c r="EB823" s="24" t="str">
        <f t="shared" si="1203"/>
        <v>-</v>
      </c>
      <c r="EC823" s="5"/>
      <c r="ED823" s="5"/>
      <c r="EE823" s="24" t="str">
        <f t="shared" si="1204"/>
        <v>-</v>
      </c>
      <c r="EF823" s="24" t="str">
        <f t="shared" si="1205"/>
        <v>-</v>
      </c>
      <c r="EG823" s="5"/>
      <c r="EH823" s="5"/>
      <c r="EI823" s="54"/>
      <c r="EJ823" s="24" t="str">
        <f t="shared" si="1206"/>
        <v>-</v>
      </c>
      <c r="EK823" s="24" t="str">
        <f t="shared" si="1207"/>
        <v>-</v>
      </c>
      <c r="EL823" s="5"/>
      <c r="EM823" s="5"/>
      <c r="EN823" s="24" t="str">
        <f t="shared" si="1208"/>
        <v>-</v>
      </c>
      <c r="EO823" s="24" t="str">
        <f t="shared" si="1209"/>
        <v>-</v>
      </c>
      <c r="EP823" s="5"/>
      <c r="EQ823" s="5"/>
      <c r="ER823" s="54"/>
      <c r="ES823" s="54"/>
      <c r="ET823" s="54"/>
      <c r="EU823" s="54"/>
      <c r="EV823" s="54"/>
      <c r="EW823" s="24"/>
      <c r="EX823" s="24"/>
      <c r="EY823" s="167"/>
      <c r="EZ823" s="167"/>
      <c r="FA823" s="193"/>
      <c r="FB823" s="24">
        <v>44286</v>
      </c>
      <c r="FC823" s="24">
        <f t="shared" ca="1" si="1222"/>
        <v>44286</v>
      </c>
      <c r="FD823" s="5"/>
      <c r="FE823" s="5"/>
      <c r="FF823" s="24" t="str">
        <f t="shared" si="1210"/>
        <v>-</v>
      </c>
      <c r="FG823" s="24" t="str">
        <f t="shared" si="1211"/>
        <v>-</v>
      </c>
      <c r="FH823" s="5"/>
      <c r="FI823" s="5"/>
      <c r="FJ823" s="34"/>
      <c r="FK823" s="24"/>
      <c r="FL823" s="24">
        <f t="shared" si="1212"/>
        <v>0</v>
      </c>
      <c r="FM823" s="5"/>
      <c r="FN823" s="5"/>
      <c r="FO823" s="24" t="str">
        <f t="shared" si="1213"/>
        <v>-</v>
      </c>
      <c r="FP823" s="24" t="str">
        <f t="shared" si="1214"/>
        <v>-</v>
      </c>
      <c r="FQ823" s="5"/>
      <c r="FR823" s="5"/>
      <c r="FS823" s="54"/>
      <c r="FT823" s="24"/>
      <c r="FU823" s="24">
        <f t="shared" si="1215"/>
        <v>0</v>
      </c>
      <c r="FV823" s="5"/>
      <c r="FW823" s="5"/>
      <c r="FX823" s="24" t="str">
        <f t="shared" si="1216"/>
        <v>-</v>
      </c>
      <c r="FY823" s="24" t="str">
        <f t="shared" si="1217"/>
        <v>-</v>
      </c>
      <c r="FZ823" s="5"/>
      <c r="GA823" s="5"/>
      <c r="GB823" s="54"/>
      <c r="GC823" s="54"/>
      <c r="GD823" s="54"/>
      <c r="GE823" s="54"/>
      <c r="GF823" s="54"/>
      <c r="GG823" s="54"/>
      <c r="GH823" s="54"/>
      <c r="GI823" s="54"/>
      <c r="GJ823" s="54"/>
      <c r="GK823" s="54"/>
      <c r="GL823" s="54"/>
      <c r="GM823" s="54"/>
      <c r="GN823" s="54"/>
      <c r="GO823" s="54"/>
      <c r="GP823" s="54"/>
      <c r="GQ823" s="54"/>
      <c r="GR823" s="54"/>
      <c r="GS823" s="54"/>
      <c r="GT823" s="54"/>
      <c r="GU823" s="54"/>
      <c r="GV823" s="54"/>
      <c r="GW823" s="54"/>
      <c r="GX823" s="54"/>
      <c r="GY823" s="54"/>
      <c r="GZ823" s="193"/>
      <c r="HA823" s="54"/>
      <c r="HB823" s="54"/>
      <c r="HC823" s="54"/>
      <c r="HD823" s="34">
        <f t="shared" ca="1" si="1223"/>
        <v>1</v>
      </c>
      <c r="HE823" s="25">
        <f t="shared" si="1224"/>
        <v>0</v>
      </c>
      <c r="HF823" s="25">
        <f t="shared" ca="1" si="1225"/>
        <v>1.5197568389057751E-3</v>
      </c>
      <c r="HG823" s="25"/>
      <c r="HH823" s="25"/>
      <c r="HI823" s="25">
        <f t="shared" si="1226"/>
        <v>0</v>
      </c>
      <c r="HJ823" s="25">
        <f t="shared" ca="1" si="1227"/>
        <v>6.8493150684931503E-3</v>
      </c>
      <c r="HK823" s="5"/>
      <c r="HL823" s="24" t="str">
        <f t="shared" ca="1" si="1228"/>
        <v>-</v>
      </c>
      <c r="HM823" s="107" t="s">
        <v>663</v>
      </c>
      <c r="HN823" s="85"/>
      <c r="HO823" s="204" t="str">
        <f t="shared" si="1126"/>
        <v>не выгружено A1</v>
      </c>
      <c r="HP823" s="204" t="str">
        <f t="shared" si="1127"/>
        <v>не выгружено 00</v>
      </c>
      <c r="HQ823" s="182" t="str">
        <f t="shared" si="1128"/>
        <v>не выгружено A1</v>
      </c>
      <c r="HR823" s="182" t="str">
        <f t="shared" si="1129"/>
        <v>не выгружено A1</v>
      </c>
      <c r="HS823" s="182" t="b">
        <f t="shared" si="1130"/>
        <v>0</v>
      </c>
      <c r="HT823" s="182" t="str">
        <f t="shared" si="1131"/>
        <v>не выгружено A1</v>
      </c>
      <c r="HU823" s="182" t="str">
        <f t="shared" si="1132"/>
        <v>не выгружено A1</v>
      </c>
      <c r="HV823" s="191" t="str">
        <f t="shared" si="1133"/>
        <v>не выгружено A1</v>
      </c>
      <c r="HW823" s="184" t="str">
        <f t="shared" si="1134"/>
        <v>не выгружено A1</v>
      </c>
      <c r="HX823" s="191" t="str">
        <f t="shared" si="1135"/>
        <v>не выгружено A1</v>
      </c>
      <c r="HY823" s="183"/>
      <c r="HZ823" s="182" t="str">
        <f t="shared" si="1136"/>
        <v>не выгружено</v>
      </c>
      <c r="IA823" s="182" t="str">
        <f t="shared" si="1137"/>
        <v>A1</v>
      </c>
      <c r="IB823" s="182" t="str">
        <f t="shared" si="1138"/>
        <v>не выгружено</v>
      </c>
      <c r="IC823" s="182" t="str">
        <f t="shared" si="1139"/>
        <v>A1</v>
      </c>
      <c r="ID823" s="182" t="str">
        <f t="shared" si="1140"/>
        <v>A1</v>
      </c>
      <c r="IE823" s="185" t="str">
        <f t="shared" si="1141"/>
        <v>выгрузить A1</v>
      </c>
      <c r="IF823" s="135" t="s">
        <v>705</v>
      </c>
      <c r="IG823" s="181">
        <v>1</v>
      </c>
      <c r="IH823" s="85"/>
      <c r="II823" s="85"/>
      <c r="IJ823" s="85"/>
      <c r="IK823" s="85"/>
      <c r="IL823" s="85"/>
      <c r="IM823" s="85"/>
      <c r="IN823" s="85"/>
      <c r="IO823" s="85"/>
      <c r="IP823" s="85"/>
      <c r="IQ823" s="85"/>
      <c r="IR823" s="85"/>
      <c r="IS823" s="85"/>
      <c r="IT823" s="85"/>
      <c r="IU823" s="85"/>
      <c r="IV823" s="85"/>
      <c r="IW823" s="85"/>
      <c r="IX823" s="85"/>
      <c r="IY823" s="85"/>
      <c r="IZ823" s="85"/>
      <c r="JA823" s="85"/>
      <c r="JB823" s="85"/>
      <c r="JC823" s="85"/>
      <c r="JD823" s="85"/>
      <c r="JE823" s="85"/>
      <c r="JF823" s="85"/>
      <c r="JG823" s="85"/>
      <c r="JH823" s="85"/>
      <c r="JI823" s="85"/>
      <c r="JJ823" s="85"/>
      <c r="JK823" s="85"/>
      <c r="JL823" s="85"/>
      <c r="JM823" s="85"/>
      <c r="JN823" s="85"/>
      <c r="JO823" s="85"/>
      <c r="JP823" s="85"/>
      <c r="JQ823" s="85"/>
      <c r="JR823" s="85"/>
      <c r="JS823" s="85"/>
      <c r="JT823" s="85"/>
      <c r="JU823" s="85"/>
      <c r="JV823" s="85"/>
      <c r="JW823" s="85"/>
      <c r="JX823" s="85"/>
      <c r="JY823" s="85"/>
      <c r="JZ823" s="85"/>
      <c r="KA823" s="85"/>
      <c r="KB823" s="85"/>
      <c r="KC823" s="85"/>
    </row>
    <row r="824" spans="1:289" s="57" customFormat="1" ht="27.6" hidden="1" customHeight="1">
      <c r="A824" s="6"/>
      <c r="B824" s="19" t="s">
        <v>156</v>
      </c>
      <c r="C824" s="19" t="s">
        <v>157</v>
      </c>
      <c r="D824" s="5"/>
      <c r="E824" s="5"/>
      <c r="F824" s="5"/>
      <c r="G824" s="5"/>
      <c r="H824" s="5" t="s">
        <v>727</v>
      </c>
      <c r="I824" s="5" t="s">
        <v>736</v>
      </c>
      <c r="J824" s="5"/>
      <c r="K824" s="5"/>
      <c r="L824" s="5"/>
      <c r="M824" s="5"/>
      <c r="N824" s="5"/>
      <c r="O824" s="5"/>
      <c r="P824" s="5"/>
      <c r="Q824" s="5"/>
      <c r="R824" s="5" t="s">
        <v>203</v>
      </c>
      <c r="S824" s="5" t="s">
        <v>359</v>
      </c>
      <c r="T824" s="5" t="s">
        <v>358</v>
      </c>
      <c r="U824" s="5" t="s">
        <v>158</v>
      </c>
      <c r="V824" s="5"/>
      <c r="W824" s="19"/>
      <c r="X824" s="19"/>
      <c r="Y824" s="19"/>
      <c r="Z824" s="19"/>
      <c r="AA824" s="19"/>
      <c r="AB824" s="19"/>
      <c r="AC824" s="19"/>
      <c r="AD824" s="5"/>
      <c r="AE824" s="19">
        <v>4</v>
      </c>
      <c r="AF824" s="19">
        <v>0</v>
      </c>
      <c r="AG824" s="19" t="s">
        <v>165</v>
      </c>
      <c r="AH824" s="19" t="s">
        <v>156</v>
      </c>
      <c r="AI824" s="19" t="s">
        <v>188</v>
      </c>
      <c r="AJ824" s="5"/>
      <c r="AK824" s="5"/>
      <c r="AL824" s="5" t="s">
        <v>159</v>
      </c>
      <c r="AM824" s="5"/>
      <c r="AN824" s="5" t="s">
        <v>172</v>
      </c>
      <c r="AO824" s="5" t="str">
        <f>CONCATENATE("0055-",B824,"-",C824,"-","4",".",AE824,".",AF824,".",AG824,".",AH824,"-",AL824,".",AN824,"-",AI824)</f>
        <v>0055-CPC-GA1-4.4.0.00.CPC-ATH.S4-0001</v>
      </c>
      <c r="AP824" s="5" t="str">
        <f>CONCATENATE("0055-",B824,"-",C824,"-","4",".",AE824,".",AF824,".",AG824,".",AH824,"-",AL824,"-",AN824,"-",AI824,"_",BD824,"_",U824)</f>
        <v>0055-CPC-GA1-4.4.0.00.CPC-ATH-S4-0001_-_ER</v>
      </c>
      <c r="AQ824" s="13" t="s">
        <v>80</v>
      </c>
      <c r="AR824" s="13" t="s">
        <v>81</v>
      </c>
      <c r="AS824" s="13"/>
      <c r="AT824" s="13"/>
      <c r="AU824" s="13"/>
      <c r="AV824" s="13"/>
      <c r="AW824" s="13" t="s">
        <v>465</v>
      </c>
      <c r="AX824" s="13" t="s">
        <v>469</v>
      </c>
      <c r="AY824" s="5"/>
      <c r="AZ824" s="5" t="s">
        <v>490</v>
      </c>
      <c r="BA824" s="5" t="s">
        <v>489</v>
      </c>
      <c r="BB824" s="5" t="str">
        <f t="shared" si="1218"/>
        <v>-</v>
      </c>
      <c r="BC824" s="167" t="str">
        <f t="shared" si="1219"/>
        <v>-</v>
      </c>
      <c r="BD824" s="5" t="str">
        <f t="shared" si="1183"/>
        <v>-</v>
      </c>
      <c r="BE824" s="5"/>
      <c r="BF824" s="5"/>
      <c r="BG824" s="12"/>
      <c r="BH824" s="5"/>
      <c r="BI824" s="5"/>
      <c r="BJ824" s="54">
        <f>FB824-(28+15)</f>
        <v>44243</v>
      </c>
      <c r="BK824" s="54">
        <f ca="1">IF(BM824&gt;0,BL824,IF(BJ824&lt;TODAY(),WORKDAY(TODAY(),10),BJ824))</f>
        <v>44294</v>
      </c>
      <c r="BL824" s="54"/>
      <c r="BM824" s="5"/>
      <c r="BN824" s="167"/>
      <c r="BO824" s="167"/>
      <c r="BP824" s="167"/>
      <c r="BQ824" s="167"/>
      <c r="BR824" s="157"/>
      <c r="BS824" s="157"/>
      <c r="BT824" s="157"/>
      <c r="BU824" s="157"/>
      <c r="BV824" s="157"/>
      <c r="BW824" s="147"/>
      <c r="BX824" s="147"/>
      <c r="BY824" s="147"/>
      <c r="BZ824" s="147"/>
      <c r="CA824" s="147"/>
      <c r="CB824" s="125"/>
      <c r="CC824" s="125"/>
      <c r="CD824" s="125"/>
      <c r="CE824" s="125"/>
      <c r="CF824" s="125"/>
      <c r="CG824" s="125"/>
      <c r="CH824" s="125"/>
      <c r="CI824" s="125"/>
      <c r="CJ824" s="125"/>
      <c r="CK824" s="125"/>
      <c r="CL824" s="24">
        <f t="shared" si="1220"/>
        <v>44271</v>
      </c>
      <c r="CM824" s="24" t="str">
        <f t="shared" si="1221"/>
        <v>-</v>
      </c>
      <c r="CN824" s="54"/>
      <c r="CO824" s="117"/>
      <c r="CP824" s="34"/>
      <c r="CQ824" s="24">
        <f>WORKDAY(CL824,10)</f>
        <v>44285</v>
      </c>
      <c r="CR824" s="24" t="str">
        <f>IF(CO824&gt;0,WORKDAY(CM824,10),"-")</f>
        <v>-</v>
      </c>
      <c r="CS824" s="54"/>
      <c r="CT824" s="5"/>
      <c r="CU824" s="24" t="str">
        <f>IF(CT824&gt;0,WORKDAY(CQ824,10),"-")</f>
        <v>-</v>
      </c>
      <c r="CV824" s="24" t="str">
        <f>IF(CT824&gt;0,WORKDAY(CR824,10),"-")</f>
        <v>-</v>
      </c>
      <c r="CW824" s="54"/>
      <c r="CX824" s="5"/>
      <c r="CY824" s="34"/>
      <c r="CZ824" s="24" t="str">
        <f>IF(CX824&gt;0,WORKDAY(CU824,10),"-")</f>
        <v>-</v>
      </c>
      <c r="DA824" s="24" t="str">
        <f>IF(CX824&gt;0,WORKDAY(CV824,10),"-")</f>
        <v>-</v>
      </c>
      <c r="DB824" s="24"/>
      <c r="DC824" s="5"/>
      <c r="DD824" s="24" t="str">
        <f>IF(DC824&gt;0,WORKDAY(CZ824,10),"-")</f>
        <v>-</v>
      </c>
      <c r="DE824" s="24" t="str">
        <f>IF(DC824&gt;0,WORKDAY(DA824,10),"-")</f>
        <v>-</v>
      </c>
      <c r="DF824" s="5"/>
      <c r="DG824" s="5"/>
      <c r="DH824" s="54"/>
      <c r="DI824" s="24" t="str">
        <f>IF(DG824&gt;0,WORKDAY(DD824,10),"-")</f>
        <v>-</v>
      </c>
      <c r="DJ824" s="24" t="str">
        <f>IF(DG824&gt;0,WORKDAY(DE824,10),"-")</f>
        <v>-</v>
      </c>
      <c r="DK824" s="5"/>
      <c r="DL824" s="5"/>
      <c r="DM824" s="24" t="str">
        <f>IF(DL824&gt;0,WORKDAY(DI824,10),"-")</f>
        <v>-</v>
      </c>
      <c r="DN824" s="24" t="str">
        <f>IF(DL824&gt;0,WORKDAY(DJ824,10),"-")</f>
        <v>-</v>
      </c>
      <c r="DO824" s="5"/>
      <c r="DP824" s="5"/>
      <c r="DQ824" s="54"/>
      <c r="DR824" s="24" t="str">
        <f>IF(DP824&gt;0,WORKDAY(DM824,10),"-")</f>
        <v>-</v>
      </c>
      <c r="DS824" s="24" t="str">
        <f>IF(DP824&gt;0,WORKDAY(DN824,10),"-")</f>
        <v>-</v>
      </c>
      <c r="DT824" s="5"/>
      <c r="DU824" s="5"/>
      <c r="DV824" s="24" t="str">
        <f>IF(DU824&gt;0,WORKDAY(DR824,10),"-")</f>
        <v>-</v>
      </c>
      <c r="DW824" s="24" t="str">
        <f>IF(DU824&gt;0,WORKDAY(DS824,10),"-")</f>
        <v>-</v>
      </c>
      <c r="DX824" s="5"/>
      <c r="DY824" s="5"/>
      <c r="DZ824" s="54"/>
      <c r="EA824" s="24" t="str">
        <f>IF(DY824&gt;0,WORKDAY(DV824,10),"-")</f>
        <v>-</v>
      </c>
      <c r="EB824" s="24" t="str">
        <f>IF(DY824&gt;0,WORKDAY(DW824,10),"-")</f>
        <v>-</v>
      </c>
      <c r="EC824" s="5"/>
      <c r="ED824" s="5"/>
      <c r="EE824" s="24" t="str">
        <f>IF(ED824&gt;0,WORKDAY(EA824,10),"-")</f>
        <v>-</v>
      </c>
      <c r="EF824" s="24" t="str">
        <f>IF(ED824&gt;0,WORKDAY(EB824,10),"-")</f>
        <v>-</v>
      </c>
      <c r="EG824" s="5"/>
      <c r="EH824" s="5"/>
      <c r="EI824" s="54"/>
      <c r="EJ824" s="24" t="str">
        <f>IF(EH824&gt;0,WORKDAY(EE824,10),"-")</f>
        <v>-</v>
      </c>
      <c r="EK824" s="24" t="str">
        <f>IF(EH824&gt;0,WORKDAY(EF824,10),"-")</f>
        <v>-</v>
      </c>
      <c r="EL824" s="5"/>
      <c r="EM824" s="5"/>
      <c r="EN824" s="24" t="str">
        <f>IF(EM824&gt;0,WORKDAY(EJ824,10),"-")</f>
        <v>-</v>
      </c>
      <c r="EO824" s="24" t="str">
        <f>IF(EM824&gt;0,WORKDAY(EK824,10),"-")</f>
        <v>-</v>
      </c>
      <c r="EP824" s="5"/>
      <c r="EQ824" s="5"/>
      <c r="ER824" s="54"/>
      <c r="ES824" s="54"/>
      <c r="ET824" s="54"/>
      <c r="EU824" s="54"/>
      <c r="EV824" s="54"/>
      <c r="EW824" s="24"/>
      <c r="EX824" s="24"/>
      <c r="EY824" s="167"/>
      <c r="EZ824" s="167"/>
      <c r="FA824" s="193"/>
      <c r="FB824" s="24">
        <v>44286</v>
      </c>
      <c r="FC824" s="24">
        <f t="shared" ca="1" si="1222"/>
        <v>44286</v>
      </c>
      <c r="FD824" s="5"/>
      <c r="FE824" s="5"/>
      <c r="FF824" s="24" t="str">
        <f>IF(FE824&gt;0,WORKDAY(FB824,10),"-")</f>
        <v>-</v>
      </c>
      <c r="FG824" s="24" t="str">
        <f>IF(FE824&gt;0,WORKDAY(FC824,10),"-")</f>
        <v>-</v>
      </c>
      <c r="FH824" s="5"/>
      <c r="FI824" s="5"/>
      <c r="FJ824" s="34"/>
      <c r="FK824" s="24"/>
      <c r="FL824" s="24">
        <f t="shared" si="1212"/>
        <v>0</v>
      </c>
      <c r="FM824" s="5"/>
      <c r="FN824" s="5"/>
      <c r="FO824" s="24" t="str">
        <f t="shared" ref="FO824" si="1229">IF(FN824&gt;0,WORKDAY(FK824,10),"-")</f>
        <v>-</v>
      </c>
      <c r="FP824" s="24" t="str">
        <f t="shared" ref="FP824" si="1230">IF(FN824&gt;0,WORKDAY(FL824,10),"-")</f>
        <v>-</v>
      </c>
      <c r="FQ824" s="5"/>
      <c r="FR824" s="5"/>
      <c r="FS824" s="54"/>
      <c r="FT824" s="24"/>
      <c r="FU824" s="24">
        <f t="shared" si="1215"/>
        <v>0</v>
      </c>
      <c r="FV824" s="5"/>
      <c r="FW824" s="5"/>
      <c r="FX824" s="24" t="str">
        <f t="shared" ref="FX824" si="1231">IF(FW824&gt;0,WORKDAY(FT824,10),"-")</f>
        <v>-</v>
      </c>
      <c r="FY824" s="24" t="str">
        <f t="shared" ref="FY824" si="1232">IF(FW824&gt;0,WORKDAY(FU824,10),"-")</f>
        <v>-</v>
      </c>
      <c r="FZ824" s="5"/>
      <c r="GA824" s="5"/>
      <c r="GB824" s="54"/>
      <c r="GC824" s="54"/>
      <c r="GD824" s="54"/>
      <c r="GE824" s="54"/>
      <c r="GF824" s="54"/>
      <c r="GG824" s="54"/>
      <c r="GH824" s="54"/>
      <c r="GI824" s="54"/>
      <c r="GJ824" s="54"/>
      <c r="GK824" s="54"/>
      <c r="GL824" s="54"/>
      <c r="GM824" s="54"/>
      <c r="GN824" s="54"/>
      <c r="GO824" s="54"/>
      <c r="GP824" s="54"/>
      <c r="GQ824" s="54"/>
      <c r="GR824" s="54"/>
      <c r="GS824" s="54"/>
      <c r="GT824" s="54"/>
      <c r="GU824" s="54"/>
      <c r="GV824" s="54"/>
      <c r="GW824" s="54"/>
      <c r="GX824" s="54"/>
      <c r="GY824" s="54"/>
      <c r="GZ824" s="193"/>
      <c r="HA824" s="54"/>
      <c r="HB824" s="54"/>
      <c r="HC824" s="54"/>
      <c r="HD824" s="34">
        <v>1</v>
      </c>
      <c r="HE824" s="25">
        <f t="shared" si="1224"/>
        <v>0</v>
      </c>
      <c r="HF824" s="25">
        <f t="shared" ca="1" si="1225"/>
        <v>1.5197568389057751E-3</v>
      </c>
      <c r="HG824" s="25"/>
      <c r="HH824" s="25"/>
      <c r="HI824" s="25">
        <f t="shared" si="1226"/>
        <v>0</v>
      </c>
      <c r="HJ824" s="25">
        <f t="shared" ca="1" si="1227"/>
        <v>6.8493150684931503E-3</v>
      </c>
      <c r="HK824" s="5"/>
      <c r="HL824" s="24" t="str">
        <f t="shared" ca="1" si="1228"/>
        <v>-</v>
      </c>
      <c r="HM824" s="107" t="s">
        <v>663</v>
      </c>
      <c r="HN824" s="85"/>
      <c r="HO824" s="204" t="str">
        <f t="shared" si="1126"/>
        <v>не выгружено A1</v>
      </c>
      <c r="HP824" s="204" t="str">
        <f t="shared" si="1127"/>
        <v>не выгружено 00</v>
      </c>
      <c r="HQ824" s="182" t="str">
        <f t="shared" si="1128"/>
        <v>не выгружено A1</v>
      </c>
      <c r="HR824" s="182" t="str">
        <f t="shared" si="1129"/>
        <v>не выгружено A1</v>
      </c>
      <c r="HS824" s="182" t="b">
        <f t="shared" si="1130"/>
        <v>0</v>
      </c>
      <c r="HT824" s="182" t="str">
        <f t="shared" si="1131"/>
        <v>не выгружено A1</v>
      </c>
      <c r="HU824" s="182" t="str">
        <f t="shared" si="1132"/>
        <v>не выгружено A1</v>
      </c>
      <c r="HV824" s="191" t="str">
        <f t="shared" si="1133"/>
        <v>не выгружено A1</v>
      </c>
      <c r="HW824" s="184" t="str">
        <f t="shared" si="1134"/>
        <v>не выгружено A1</v>
      </c>
      <c r="HX824" s="191" t="str">
        <f t="shared" si="1135"/>
        <v>не выгружено A1</v>
      </c>
      <c r="HY824" s="183"/>
      <c r="HZ824" s="182" t="str">
        <f t="shared" si="1136"/>
        <v>не выгружено</v>
      </c>
      <c r="IA824" s="182" t="str">
        <f t="shared" si="1137"/>
        <v>A1</v>
      </c>
      <c r="IB824" s="182" t="str">
        <f t="shared" si="1138"/>
        <v>не выгружено</v>
      </c>
      <c r="IC824" s="182" t="str">
        <f t="shared" si="1139"/>
        <v>A1</v>
      </c>
      <c r="ID824" s="182" t="str">
        <f t="shared" si="1140"/>
        <v>A1</v>
      </c>
      <c r="IE824" s="185" t="str">
        <f t="shared" si="1141"/>
        <v>выгрузить A1</v>
      </c>
      <c r="IF824" s="135" t="s">
        <v>705</v>
      </c>
      <c r="IG824" s="181">
        <v>1</v>
      </c>
      <c r="IH824" s="85"/>
      <c r="II824" s="85"/>
      <c r="IJ824" s="85"/>
      <c r="IK824" s="85"/>
      <c r="IL824" s="85"/>
      <c r="IM824" s="85"/>
      <c r="IN824" s="85"/>
      <c r="IO824" s="85"/>
      <c r="IP824" s="85"/>
      <c r="IQ824" s="85"/>
      <c r="IR824" s="85"/>
      <c r="IS824" s="85"/>
      <c r="IT824" s="85"/>
      <c r="IU824" s="85"/>
      <c r="IV824" s="85"/>
      <c r="IW824" s="85"/>
      <c r="IX824" s="85"/>
      <c r="IY824" s="85"/>
      <c r="IZ824" s="85"/>
      <c r="JA824" s="85"/>
      <c r="JB824" s="85"/>
      <c r="JC824" s="85"/>
      <c r="JD824" s="85"/>
      <c r="JE824" s="85"/>
      <c r="JF824" s="85"/>
      <c r="JG824" s="85"/>
      <c r="JH824" s="85"/>
      <c r="JI824" s="85"/>
      <c r="JJ824" s="85"/>
      <c r="JK824" s="85"/>
      <c r="JL824" s="85"/>
      <c r="JM824" s="85"/>
      <c r="JN824" s="85"/>
      <c r="JO824" s="85"/>
      <c r="JP824" s="85"/>
      <c r="JQ824" s="85"/>
      <c r="JR824" s="85"/>
      <c r="JS824" s="85"/>
      <c r="JT824" s="85"/>
      <c r="JU824" s="85"/>
      <c r="JV824" s="85"/>
      <c r="JW824" s="85"/>
      <c r="JX824" s="85"/>
      <c r="JY824" s="85"/>
      <c r="JZ824" s="85"/>
      <c r="KA824" s="85"/>
      <c r="KB824" s="85"/>
      <c r="KC824" s="85"/>
    </row>
    <row r="825" spans="1:289" s="87" customFormat="1" ht="15" hidden="1" customHeight="1">
      <c r="A825" s="17"/>
      <c r="B825" s="20"/>
      <c r="C825" s="20"/>
      <c r="D825" s="18"/>
      <c r="E825" s="18"/>
      <c r="F825" s="18"/>
      <c r="G825" s="18"/>
      <c r="H825" s="18"/>
      <c r="I825" s="18"/>
      <c r="J825" s="18"/>
      <c r="K825" s="18"/>
      <c r="L825" s="18"/>
      <c r="M825" s="18"/>
      <c r="N825" s="18"/>
      <c r="O825" s="18"/>
      <c r="P825" s="18"/>
      <c r="Q825" s="18"/>
      <c r="R825" s="18"/>
      <c r="S825" s="18"/>
      <c r="T825" s="18"/>
      <c r="U825" s="18"/>
      <c r="V825" s="18"/>
      <c r="W825" s="20"/>
      <c r="X825" s="20"/>
      <c r="Y825" s="20"/>
      <c r="Z825" s="20"/>
      <c r="AA825" s="20"/>
      <c r="AB825" s="20"/>
      <c r="AC825" s="20"/>
      <c r="AD825" s="18"/>
      <c r="AE825" s="20"/>
      <c r="AF825" s="20"/>
      <c r="AG825" s="20"/>
      <c r="AH825" s="20"/>
      <c r="AI825" s="20"/>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71"/>
      <c r="BO825" s="171"/>
      <c r="BP825" s="171"/>
      <c r="BQ825" s="171"/>
      <c r="BR825" s="161"/>
      <c r="BS825" s="161"/>
      <c r="BT825" s="161"/>
      <c r="BU825" s="161"/>
      <c r="BV825" s="161"/>
      <c r="BW825" s="151"/>
      <c r="BX825" s="151"/>
      <c r="BY825" s="151"/>
      <c r="BZ825" s="151"/>
      <c r="CA825" s="151"/>
      <c r="CB825" s="129"/>
      <c r="CC825" s="129"/>
      <c r="CD825" s="129"/>
      <c r="CE825" s="129"/>
      <c r="CF825" s="129"/>
      <c r="CG825" s="129"/>
      <c r="CH825" s="129"/>
      <c r="CI825" s="129"/>
      <c r="CJ825" s="129"/>
      <c r="CK825" s="129"/>
      <c r="CL825" s="18"/>
      <c r="CM825" s="18"/>
      <c r="CN825" s="18"/>
      <c r="CO825" s="118"/>
      <c r="CP825" s="48"/>
      <c r="CQ825" s="18"/>
      <c r="CR825" s="18"/>
      <c r="CS825" s="18"/>
      <c r="CT825" s="18"/>
      <c r="CU825" s="18"/>
      <c r="CV825" s="18"/>
      <c r="CW825" s="18"/>
      <c r="CX825" s="18"/>
      <c r="CY825" s="18"/>
      <c r="CZ825" s="18"/>
      <c r="DA825" s="18"/>
      <c r="DB825" s="18"/>
      <c r="DC825" s="18"/>
      <c r="DD825" s="18"/>
      <c r="DE825" s="18"/>
      <c r="DF825" s="18"/>
      <c r="DG825" s="18"/>
      <c r="DH825" s="45"/>
      <c r="DI825" s="18"/>
      <c r="DJ825" s="18"/>
      <c r="DK825" s="18"/>
      <c r="DL825" s="18"/>
      <c r="DM825" s="18"/>
      <c r="DN825" s="18"/>
      <c r="DO825" s="18"/>
      <c r="DP825" s="18"/>
      <c r="DQ825" s="45"/>
      <c r="DR825" s="18"/>
      <c r="DS825" s="18"/>
      <c r="DT825" s="18"/>
      <c r="DU825" s="18"/>
      <c r="DV825" s="18"/>
      <c r="DW825" s="18"/>
      <c r="DX825" s="18"/>
      <c r="DY825" s="18"/>
      <c r="DZ825" s="45"/>
      <c r="EA825" s="18"/>
      <c r="EB825" s="18"/>
      <c r="EC825" s="18"/>
      <c r="ED825" s="18"/>
      <c r="EE825" s="18"/>
      <c r="EF825" s="18"/>
      <c r="EG825" s="18"/>
      <c r="EH825" s="18"/>
      <c r="EI825" s="45"/>
      <c r="EJ825" s="18"/>
      <c r="EK825" s="18"/>
      <c r="EL825" s="18"/>
      <c r="EM825" s="18"/>
      <c r="EN825" s="18"/>
      <c r="EO825" s="18"/>
      <c r="EP825" s="18"/>
      <c r="EQ825" s="18"/>
      <c r="ER825" s="45"/>
      <c r="ES825" s="110"/>
      <c r="ET825" s="110"/>
      <c r="EU825" s="110"/>
      <c r="EV825" s="110"/>
      <c r="EW825" s="192"/>
      <c r="EX825" s="192"/>
      <c r="EY825" s="192"/>
      <c r="EZ825" s="192"/>
      <c r="FA825" s="199"/>
      <c r="FB825" s="18"/>
      <c r="FC825" s="18"/>
      <c r="FD825" s="18"/>
      <c r="FE825" s="18"/>
      <c r="FF825" s="18"/>
      <c r="FG825" s="18"/>
      <c r="FH825" s="18"/>
      <c r="FI825" s="18"/>
      <c r="FJ825" s="40"/>
      <c r="FK825" s="18"/>
      <c r="FL825" s="18"/>
      <c r="FM825" s="18"/>
      <c r="FN825" s="18"/>
      <c r="FO825" s="18"/>
      <c r="FP825" s="18"/>
      <c r="FQ825" s="18"/>
      <c r="FR825" s="18"/>
      <c r="FS825" s="45"/>
      <c r="FT825" s="18"/>
      <c r="FU825" s="18"/>
      <c r="FV825" s="18"/>
      <c r="FW825" s="18"/>
      <c r="FX825" s="18"/>
      <c r="FY825" s="18"/>
      <c r="FZ825" s="18"/>
      <c r="GA825" s="18"/>
      <c r="GB825" s="45"/>
      <c r="GC825" s="110"/>
      <c r="GD825" s="110"/>
      <c r="GE825" s="110"/>
      <c r="GF825" s="110"/>
      <c r="GG825" s="110"/>
      <c r="GH825" s="110"/>
      <c r="GI825" s="110"/>
      <c r="GJ825" s="110"/>
      <c r="GK825" s="110"/>
      <c r="GL825" s="110"/>
      <c r="GM825" s="110"/>
      <c r="GN825" s="110"/>
      <c r="GO825" s="110"/>
      <c r="GP825" s="110"/>
      <c r="GQ825" s="110"/>
      <c r="GR825" s="110"/>
      <c r="GS825" s="110"/>
      <c r="GT825" s="110"/>
      <c r="GU825" s="110"/>
      <c r="GV825" s="110"/>
      <c r="GW825" s="110"/>
      <c r="GX825" s="110"/>
      <c r="GY825" s="45"/>
      <c r="GZ825" s="199"/>
      <c r="HA825" s="110"/>
      <c r="HB825" s="110"/>
      <c r="HC825" s="110"/>
      <c r="HD825" s="34">
        <f t="shared" ref="HD825:HD835" si="1233">IF(AZ825="аннулирован / VOID",0,IF(BK825&gt;0,1,0))</f>
        <v>0</v>
      </c>
      <c r="HE825" s="25">
        <f t="shared" si="1224"/>
        <v>0</v>
      </c>
      <c r="HF825" s="25">
        <f t="shared" si="1225"/>
        <v>0</v>
      </c>
      <c r="HG825" s="25"/>
      <c r="HH825" s="18"/>
      <c r="HI825" s="25">
        <f t="shared" si="1226"/>
        <v>0</v>
      </c>
      <c r="HJ825" s="25">
        <f t="shared" si="1227"/>
        <v>0</v>
      </c>
      <c r="HK825" s="18"/>
      <c r="HL825" s="24" t="str">
        <f t="shared" si="1228"/>
        <v>-</v>
      </c>
      <c r="HM825" s="107"/>
      <c r="HN825" s="85"/>
      <c r="HO825" s="204" t="str">
        <f t="shared" si="1126"/>
        <v>---/---</v>
      </c>
      <c r="HP825" s="204" t="str">
        <f t="shared" si="1127"/>
        <v>---/---</v>
      </c>
      <c r="HQ825" s="182" t="str">
        <f t="shared" si="1128"/>
        <v>---/---</v>
      </c>
      <c r="HR825" s="182" t="str">
        <f t="shared" si="1129"/>
        <v>---/---</v>
      </c>
      <c r="HS825" s="182" t="b">
        <f t="shared" si="1130"/>
        <v>0</v>
      </c>
      <c r="HT825" s="182" t="str">
        <f t="shared" si="1131"/>
        <v>---/---</v>
      </c>
      <c r="HU825" s="182" t="str">
        <f t="shared" si="1132"/>
        <v>---/---</v>
      </c>
      <c r="HV825" s="191" t="str">
        <f t="shared" si="1133"/>
        <v>---/---</v>
      </c>
      <c r="HW825" s="184" t="str">
        <f t="shared" si="1134"/>
        <v>---/---</v>
      </c>
      <c r="HX825" s="191" t="str">
        <f t="shared" si="1135"/>
        <v>---/---</v>
      </c>
      <c r="HY825" s="183"/>
      <c r="HZ825" s="182" t="str">
        <f t="shared" si="1136"/>
        <v>---/---</v>
      </c>
      <c r="IA825" s="182" t="str">
        <f t="shared" si="1137"/>
        <v>---/---</v>
      </c>
      <c r="IB825" s="182" t="str">
        <f t="shared" si="1138"/>
        <v>---/---</v>
      </c>
      <c r="IC825" s="182" t="str">
        <f t="shared" si="1139"/>
        <v>---/---</v>
      </c>
      <c r="ID825" s="182" t="str">
        <f t="shared" si="1140"/>
        <v>---/---</v>
      </c>
      <c r="IE825" s="185" t="str">
        <f t="shared" si="1141"/>
        <v>---/---</v>
      </c>
      <c r="IF825" s="135" t="s">
        <v>717</v>
      </c>
      <c r="IG825" s="181">
        <v>1</v>
      </c>
      <c r="IH825" s="85"/>
      <c r="II825" s="85"/>
      <c r="IJ825" s="85"/>
      <c r="IK825" s="85"/>
      <c r="IL825" s="85"/>
      <c r="IM825" s="85"/>
      <c r="IN825" s="85"/>
      <c r="IO825" s="85"/>
      <c r="IP825" s="85"/>
      <c r="IQ825" s="85"/>
      <c r="IR825" s="85"/>
      <c r="IS825" s="85"/>
      <c r="IT825" s="85"/>
      <c r="IU825" s="85"/>
      <c r="IV825" s="85"/>
      <c r="IW825" s="85"/>
      <c r="IX825" s="85"/>
      <c r="IY825" s="85"/>
      <c r="IZ825" s="85"/>
      <c r="JA825" s="85"/>
      <c r="JB825" s="85"/>
      <c r="JC825" s="85"/>
      <c r="JD825" s="85"/>
      <c r="JE825" s="85"/>
      <c r="JF825" s="85"/>
      <c r="JG825" s="85"/>
      <c r="JH825" s="85"/>
      <c r="JI825" s="85"/>
      <c r="JJ825" s="85"/>
      <c r="JK825" s="85"/>
      <c r="JL825" s="85"/>
      <c r="JM825" s="85"/>
      <c r="JN825" s="85"/>
      <c r="JO825" s="85"/>
      <c r="JP825" s="85"/>
      <c r="JQ825" s="85"/>
      <c r="JR825" s="85"/>
      <c r="JS825" s="85"/>
      <c r="JT825" s="85"/>
      <c r="JU825" s="85"/>
      <c r="JV825" s="85"/>
      <c r="JW825" s="85"/>
      <c r="JX825" s="85"/>
      <c r="JY825" s="85"/>
      <c r="JZ825" s="85"/>
      <c r="KA825" s="85"/>
      <c r="KB825" s="85"/>
      <c r="KC825" s="85"/>
    </row>
    <row r="826" spans="1:289" s="57" customFormat="1" ht="36.6" hidden="1" customHeight="1">
      <c r="A826" s="17"/>
      <c r="B826" s="20"/>
      <c r="C826" s="20"/>
      <c r="D826" s="18"/>
      <c r="E826" s="18"/>
      <c r="F826" s="18"/>
      <c r="G826" s="18"/>
      <c r="H826" s="18"/>
      <c r="I826" s="18"/>
      <c r="J826" s="18"/>
      <c r="K826" s="18"/>
      <c r="L826" s="18"/>
      <c r="M826" s="18"/>
      <c r="N826" s="18"/>
      <c r="O826" s="18"/>
      <c r="P826" s="18"/>
      <c r="Q826" s="18"/>
      <c r="R826" s="18"/>
      <c r="S826" s="18"/>
      <c r="T826" s="18"/>
      <c r="U826" s="18"/>
      <c r="V826" s="18"/>
      <c r="W826" s="20"/>
      <c r="X826" s="20"/>
      <c r="Y826" s="20"/>
      <c r="Z826" s="20"/>
      <c r="AA826" s="20"/>
      <c r="AB826" s="20"/>
      <c r="AC826" s="20"/>
      <c r="AD826" s="18"/>
      <c r="AE826" s="20"/>
      <c r="AF826" s="20"/>
      <c r="AG826" s="20"/>
      <c r="AH826" s="20"/>
      <c r="AI826" s="20"/>
      <c r="AJ826" s="18"/>
      <c r="AK826" s="18"/>
      <c r="AL826" s="18"/>
      <c r="AM826" s="18"/>
      <c r="AN826" s="18"/>
      <c r="AO826" s="18"/>
      <c r="AP826" s="18"/>
      <c r="AQ826" s="39" t="s">
        <v>68</v>
      </c>
      <c r="AR826" s="39" t="s">
        <v>67</v>
      </c>
      <c r="AS826" s="39"/>
      <c r="AT826" s="39"/>
      <c r="AU826" s="39"/>
      <c r="AV826" s="39"/>
      <c r="AW826" s="39" t="s">
        <v>68</v>
      </c>
      <c r="AX826" s="39" t="s">
        <v>67</v>
      </c>
      <c r="AY826" s="18"/>
      <c r="AZ826" s="18"/>
      <c r="BA826" s="18"/>
      <c r="BB826" s="18" t="str">
        <f>IF(FE826&gt;0,"00",IF(DL826&gt;0,"D1",IF(DC826&gt;0,"C1",IF(CT826&gt;0,"B1",IF(BM826&gt;0,"A1","-")))))</f>
        <v>-</v>
      </c>
      <c r="BC826" s="18"/>
      <c r="BD826" s="18"/>
      <c r="BE826" s="18"/>
      <c r="BF826" s="18"/>
      <c r="BG826" s="18"/>
      <c r="BH826" s="18"/>
      <c r="BI826" s="18"/>
      <c r="BJ826" s="18"/>
      <c r="BK826" s="18"/>
      <c r="BL826" s="18"/>
      <c r="BM826" s="18"/>
      <c r="BN826" s="171"/>
      <c r="BO826" s="171"/>
      <c r="BP826" s="171"/>
      <c r="BQ826" s="171"/>
      <c r="BR826" s="161"/>
      <c r="BS826" s="161"/>
      <c r="BT826" s="161"/>
      <c r="BU826" s="161"/>
      <c r="BV826" s="161"/>
      <c r="BW826" s="151"/>
      <c r="BX826" s="151"/>
      <c r="BY826" s="151"/>
      <c r="BZ826" s="151"/>
      <c r="CA826" s="151"/>
      <c r="CB826" s="129"/>
      <c r="CC826" s="129"/>
      <c r="CD826" s="129"/>
      <c r="CE826" s="129"/>
      <c r="CF826" s="129"/>
      <c r="CG826" s="129"/>
      <c r="CH826" s="129"/>
      <c r="CI826" s="129"/>
      <c r="CJ826" s="129"/>
      <c r="CK826" s="129"/>
      <c r="CL826" s="18"/>
      <c r="CM826" s="18"/>
      <c r="CN826" s="18"/>
      <c r="CO826" s="118"/>
      <c r="CP826" s="48"/>
      <c r="CQ826" s="18"/>
      <c r="CR826" s="18"/>
      <c r="CS826" s="18"/>
      <c r="CT826" s="18"/>
      <c r="CU826" s="18"/>
      <c r="CV826" s="18"/>
      <c r="CW826" s="18"/>
      <c r="CX826" s="18"/>
      <c r="CY826" s="18"/>
      <c r="CZ826" s="18"/>
      <c r="DA826" s="18"/>
      <c r="DB826" s="18"/>
      <c r="DC826" s="18"/>
      <c r="DD826" s="18"/>
      <c r="DE826" s="18"/>
      <c r="DF826" s="18"/>
      <c r="DG826" s="18"/>
      <c r="DH826" s="45"/>
      <c r="DI826" s="18"/>
      <c r="DJ826" s="18"/>
      <c r="DK826" s="18"/>
      <c r="DL826" s="18"/>
      <c r="DM826" s="18"/>
      <c r="DN826" s="18"/>
      <c r="DO826" s="18"/>
      <c r="DP826" s="18"/>
      <c r="DQ826" s="45"/>
      <c r="DR826" s="18"/>
      <c r="DS826" s="18"/>
      <c r="DT826" s="18"/>
      <c r="DU826" s="18"/>
      <c r="DV826" s="18"/>
      <c r="DW826" s="18"/>
      <c r="DX826" s="18"/>
      <c r="DY826" s="18"/>
      <c r="DZ826" s="45"/>
      <c r="EA826" s="18"/>
      <c r="EB826" s="18"/>
      <c r="EC826" s="18"/>
      <c r="ED826" s="18"/>
      <c r="EE826" s="18"/>
      <c r="EF826" s="18"/>
      <c r="EG826" s="18"/>
      <c r="EH826" s="18"/>
      <c r="EI826" s="45"/>
      <c r="EJ826" s="18"/>
      <c r="EK826" s="18"/>
      <c r="EL826" s="18"/>
      <c r="EM826" s="18"/>
      <c r="EN826" s="18"/>
      <c r="EO826" s="18"/>
      <c r="EP826" s="18"/>
      <c r="EQ826" s="18"/>
      <c r="ER826" s="45"/>
      <c r="ES826" s="110"/>
      <c r="ET826" s="110"/>
      <c r="EU826" s="110"/>
      <c r="EV826" s="110"/>
      <c r="EW826" s="192"/>
      <c r="EX826" s="192"/>
      <c r="EY826" s="192"/>
      <c r="EZ826" s="192"/>
      <c r="FA826" s="199"/>
      <c r="FB826" s="40" t="s">
        <v>351</v>
      </c>
      <c r="FC826" s="40" t="str">
        <f>IF(BK826&gt;0,IF(DC826&gt;0,WORKDAY(DB826,20),IF(CT826&gt;0,WORKDAY(CS826,30),IF(CO826&gt;0,WORKDAY(CN826,40),FB826))),"-")</f>
        <v>-</v>
      </c>
      <c r="FD826" s="18"/>
      <c r="FE826" s="18"/>
      <c r="FF826" s="18"/>
      <c r="FG826" s="18"/>
      <c r="FH826" s="18"/>
      <c r="FI826" s="18"/>
      <c r="FJ826" s="40"/>
      <c r="FK826" s="40"/>
      <c r="FL826" s="40" t="e">
        <f>IF(#REF!&gt;0,IF(DL826&gt;0,WORKDAY(DK826,20),IF(DC826&gt;0,WORKDAY(DB826,30),IF(CX826&gt;0,WORKDAY(CW826,40),FK826))),"-")</f>
        <v>#REF!</v>
      </c>
      <c r="FM826" s="18"/>
      <c r="FN826" s="18"/>
      <c r="FO826" s="18"/>
      <c r="FP826" s="18"/>
      <c r="FQ826" s="18"/>
      <c r="FR826" s="18"/>
      <c r="FS826" s="45"/>
      <c r="FT826" s="40"/>
      <c r="FU826" s="40" t="e">
        <f>IF(#REF!&gt;0,IF(DU826&gt;0,WORKDAY(DT826,20),IF(DL826&gt;0,WORKDAY(DK826,30),IF(DG826&gt;0,WORKDAY(DF826,40),FT826))),"-")</f>
        <v>#REF!</v>
      </c>
      <c r="FV826" s="18"/>
      <c r="FW826" s="18"/>
      <c r="FX826" s="18"/>
      <c r="FY826" s="18"/>
      <c r="FZ826" s="18"/>
      <c r="GA826" s="18"/>
      <c r="GB826" s="45"/>
      <c r="GC826" s="110"/>
      <c r="GD826" s="110"/>
      <c r="GE826" s="110"/>
      <c r="GF826" s="110"/>
      <c r="GG826" s="110"/>
      <c r="GH826" s="110"/>
      <c r="GI826" s="110"/>
      <c r="GJ826" s="110"/>
      <c r="GK826" s="110"/>
      <c r="GL826" s="110"/>
      <c r="GM826" s="110"/>
      <c r="GN826" s="110"/>
      <c r="GO826" s="110"/>
      <c r="GP826" s="110"/>
      <c r="GQ826" s="110"/>
      <c r="GR826" s="110"/>
      <c r="GS826" s="110"/>
      <c r="GT826" s="110"/>
      <c r="GU826" s="110"/>
      <c r="GV826" s="110"/>
      <c r="GW826" s="110"/>
      <c r="GX826" s="110"/>
      <c r="GY826" s="45"/>
      <c r="GZ826" s="199"/>
      <c r="HA826" s="110"/>
      <c r="HB826" s="110"/>
      <c r="HC826" s="110"/>
      <c r="HD826" s="34">
        <f t="shared" si="1233"/>
        <v>0</v>
      </c>
      <c r="HE826" s="25">
        <f t="shared" si="1224"/>
        <v>0</v>
      </c>
      <c r="HF826" s="41">
        <f t="shared" si="1225"/>
        <v>0</v>
      </c>
      <c r="HG826" s="41"/>
      <c r="HH826" s="41"/>
      <c r="HI826" s="25">
        <f t="shared" si="1226"/>
        <v>0</v>
      </c>
      <c r="HJ826" s="25">
        <f t="shared" si="1227"/>
        <v>0</v>
      </c>
      <c r="HK826" s="18"/>
      <c r="HL826" s="40" t="str">
        <f t="shared" si="1228"/>
        <v>-</v>
      </c>
      <c r="HM826" s="107"/>
      <c r="HN826" s="85"/>
      <c r="HO826" s="204" t="str">
        <f t="shared" si="1126"/>
        <v>---/---</v>
      </c>
      <c r="HP826" s="204" t="str">
        <f t="shared" si="1127"/>
        <v>---/---</v>
      </c>
      <c r="HQ826" s="182" t="str">
        <f t="shared" si="1128"/>
        <v>---/---</v>
      </c>
      <c r="HR826" s="182" t="str">
        <f t="shared" si="1129"/>
        <v>---/---</v>
      </c>
      <c r="HS826" s="182" t="b">
        <f t="shared" si="1130"/>
        <v>0</v>
      </c>
      <c r="HT826" s="182" t="str">
        <f t="shared" si="1131"/>
        <v>---/---</v>
      </c>
      <c r="HU826" s="182" t="str">
        <f t="shared" si="1132"/>
        <v>---/---</v>
      </c>
      <c r="HV826" s="191" t="str">
        <f t="shared" si="1133"/>
        <v>---/---</v>
      </c>
      <c r="HW826" s="184" t="str">
        <f t="shared" si="1134"/>
        <v>---/---</v>
      </c>
      <c r="HX826" s="191" t="str">
        <f t="shared" si="1135"/>
        <v>---/---</v>
      </c>
      <c r="HY826" s="183"/>
      <c r="HZ826" s="182" t="str">
        <f t="shared" si="1136"/>
        <v>---/---</v>
      </c>
      <c r="IA826" s="182" t="str">
        <f t="shared" si="1137"/>
        <v>---/---</v>
      </c>
      <c r="IB826" s="182" t="str">
        <f t="shared" si="1138"/>
        <v>---/---</v>
      </c>
      <c r="IC826" s="182" t="str">
        <f t="shared" si="1139"/>
        <v>---/---</v>
      </c>
      <c r="ID826" s="182" t="str">
        <f t="shared" si="1140"/>
        <v>---/---</v>
      </c>
      <c r="IE826" s="185" t="str">
        <f t="shared" si="1141"/>
        <v>---/---</v>
      </c>
      <c r="IF826" s="135" t="s">
        <v>717</v>
      </c>
      <c r="IG826" s="181">
        <v>1</v>
      </c>
      <c r="IH826" s="85"/>
      <c r="II826" s="85"/>
      <c r="IJ826" s="85"/>
      <c r="IK826" s="85"/>
      <c r="IL826" s="85"/>
      <c r="IM826" s="85"/>
      <c r="IN826" s="85"/>
      <c r="IO826" s="85"/>
      <c r="IP826" s="85"/>
      <c r="IQ826" s="85"/>
      <c r="IR826" s="85"/>
      <c r="IS826" s="85"/>
      <c r="IT826" s="85"/>
      <c r="IU826" s="85"/>
      <c r="IV826" s="85"/>
      <c r="IW826" s="85"/>
      <c r="IX826" s="85"/>
      <c r="IY826" s="85"/>
      <c r="IZ826" s="85"/>
      <c r="JA826" s="85"/>
      <c r="JB826" s="85"/>
      <c r="JC826" s="85"/>
      <c r="JD826" s="85"/>
      <c r="JE826" s="85"/>
      <c r="JF826" s="85"/>
      <c r="JG826" s="85"/>
      <c r="JH826" s="85"/>
      <c r="JI826" s="85"/>
      <c r="JJ826" s="85"/>
      <c r="JK826" s="85"/>
      <c r="JL826" s="85"/>
      <c r="JM826" s="85"/>
      <c r="JN826" s="85"/>
      <c r="JO826" s="85"/>
      <c r="JP826" s="85"/>
      <c r="JQ826" s="85"/>
      <c r="JR826" s="85"/>
      <c r="JS826" s="85"/>
      <c r="JT826" s="85"/>
      <c r="JU826" s="85"/>
      <c r="JV826" s="85"/>
      <c r="JW826" s="85"/>
      <c r="JX826" s="85"/>
      <c r="JY826" s="85"/>
      <c r="JZ826" s="85"/>
      <c r="KA826" s="85"/>
      <c r="KB826" s="85"/>
      <c r="KC826" s="85"/>
    </row>
    <row r="827" spans="1:289" s="57" customFormat="1" ht="28.5" hidden="1" customHeight="1">
      <c r="A827" s="6"/>
      <c r="B827" s="19" t="s">
        <v>156</v>
      </c>
      <c r="C827" s="19" t="s">
        <v>157</v>
      </c>
      <c r="D827" s="5"/>
      <c r="E827" s="5"/>
      <c r="F827" s="5"/>
      <c r="G827" s="5"/>
      <c r="H827" s="5" t="s">
        <v>727</v>
      </c>
      <c r="I827" s="5" t="s">
        <v>736</v>
      </c>
      <c r="J827" s="5"/>
      <c r="K827" s="5"/>
      <c r="L827" s="5"/>
      <c r="M827" s="5"/>
      <c r="N827" s="5"/>
      <c r="O827" s="5"/>
      <c r="P827" s="5"/>
      <c r="Q827" s="5"/>
      <c r="R827" s="5" t="s">
        <v>206</v>
      </c>
      <c r="S827" s="5" t="s">
        <v>360</v>
      </c>
      <c r="T827" s="5" t="s">
        <v>361</v>
      </c>
      <c r="U827" s="5" t="s">
        <v>158</v>
      </c>
      <c r="V827" s="5"/>
      <c r="W827" s="19"/>
      <c r="X827" s="19"/>
      <c r="Y827" s="19"/>
      <c r="Z827" s="19"/>
      <c r="AA827" s="19"/>
      <c r="AB827" s="19"/>
      <c r="AC827" s="19"/>
      <c r="AD827" s="5"/>
      <c r="AE827" s="19">
        <v>4</v>
      </c>
      <c r="AF827" s="19">
        <v>0</v>
      </c>
      <c r="AG827" s="19" t="s">
        <v>165</v>
      </c>
      <c r="AH827" s="19" t="s">
        <v>156</v>
      </c>
      <c r="AI827" s="19" t="s">
        <v>188</v>
      </c>
      <c r="AJ827" s="5"/>
      <c r="AK827" s="5"/>
      <c r="AL827" s="5" t="s">
        <v>120</v>
      </c>
      <c r="AM827" s="5"/>
      <c r="AN827" s="5" t="s">
        <v>219</v>
      </c>
      <c r="AO827" s="5" t="str">
        <f>CONCATENATE("0055-",B827,"-",C827,"-","4",".",AE827,".",AF827,".",AG827,".",AH827,"-",AL827,".",AN827,"-",AI827)</f>
        <v>0055-CPC-GA1-4.4.0.00.CPC-ATH1.V4-0001</v>
      </c>
      <c r="AP827" s="5" t="str">
        <f>CONCATENATE("0055-",B827,"-",C827,"-","4",".",AE827,".",AF827,".",AG827,".",AH827,"-",AL827,"-",AN827,"-",AI827,"_",BD827,"_",U827)</f>
        <v>0055-CPC-GA1-4.4.0.00.CPC-ATH1-V4-0001_A1_ER</v>
      </c>
      <c r="AQ827" s="13" t="s">
        <v>275</v>
      </c>
      <c r="AR827" s="13" t="s">
        <v>281</v>
      </c>
      <c r="AS827" s="13"/>
      <c r="AT827" s="13"/>
      <c r="AU827" s="13"/>
      <c r="AV827" s="13"/>
      <c r="AW827" s="13" t="s">
        <v>275</v>
      </c>
      <c r="AX827" s="13" t="s">
        <v>281</v>
      </c>
      <c r="AY827" s="5"/>
      <c r="AZ827" s="5" t="s">
        <v>490</v>
      </c>
      <c r="BA827" s="5" t="s">
        <v>489</v>
      </c>
      <c r="BB827" s="5" t="str">
        <f>IF(FW827&gt;0,"02",IF(FN827&gt;0,"01",IF(FE827&gt;0,"00",IF(EM827&gt;0,"G1",IF(ED827&gt;0,"F1",IF(DU827&gt;0,"E1",IF(DL827&gt;0,"D1",IF(DC827&gt;0,"C1",IF(CT827&gt;0,"B1",IF(BM827&gt;0,"A1","-"))))))))))</f>
        <v>A1</v>
      </c>
      <c r="BC827" s="167" t="str">
        <f t="shared" ref="BC827" si="1234">IF(OR(BB827="A1",BB827="B1",BB827="C1",BB827="D1",BB827="E1",BB827="F1",BB827="G1",BB827="H1"),"IFR",IF(OR(BB827="00",BB827="01",BB827="02",BB827="03",BB827="04",BB827="05"),"IFU","-"))</f>
        <v>IFR</v>
      </c>
      <c r="BD827" s="5" t="str">
        <f t="shared" ref="BD827" si="1235">BB827</f>
        <v>A1</v>
      </c>
      <c r="BE827" s="5"/>
      <c r="BF827" s="5"/>
      <c r="BG827" s="12"/>
      <c r="BH827" s="5"/>
      <c r="BI827" s="5"/>
      <c r="BJ827" s="54">
        <f>FB827-(28+15)</f>
        <v>44243</v>
      </c>
      <c r="BK827" s="54">
        <f ca="1">IF(BM827&gt;0,BL827,IF(BJ827&lt;TODAY(),WORKDAY(TODAY(),10),BJ827))</f>
        <v>44268</v>
      </c>
      <c r="BL827" s="193">
        <v>44268</v>
      </c>
      <c r="BM827" s="167" t="s">
        <v>796</v>
      </c>
      <c r="BN827" s="167"/>
      <c r="BO827" s="167"/>
      <c r="BP827" s="167"/>
      <c r="BQ827" s="167"/>
      <c r="BR827" s="157"/>
      <c r="BS827" s="157"/>
      <c r="BT827" s="157"/>
      <c r="BU827" s="157"/>
      <c r="BV827" s="157"/>
      <c r="BW827" s="147"/>
      <c r="BX827" s="147"/>
      <c r="BY827" s="147"/>
      <c r="BZ827" s="147"/>
      <c r="CA827" s="147"/>
      <c r="CB827" s="125"/>
      <c r="CC827" s="125"/>
      <c r="CD827" s="125"/>
      <c r="CE827" s="125"/>
      <c r="CF827" s="125"/>
      <c r="CG827" s="125"/>
      <c r="CH827" s="125"/>
      <c r="CI827" s="125"/>
      <c r="CJ827" s="125"/>
      <c r="CK827" s="125"/>
      <c r="CL827" s="24">
        <f>WORKDAY(BJ827,20)</f>
        <v>44271</v>
      </c>
      <c r="CM827" s="24">
        <f ca="1">IF(BM827&gt;0,WORKDAY(BK827,10),"-")</f>
        <v>44281</v>
      </c>
      <c r="CN827" s="54"/>
      <c r="CO827" s="117"/>
      <c r="CP827" s="175">
        <v>1</v>
      </c>
      <c r="CQ827" s="24">
        <f>WORKDAY(CL827,10)</f>
        <v>44285</v>
      </c>
      <c r="CR827" s="24" t="str">
        <f>IF(CO827&gt;0,WORKDAY(CM827,10),"-")</f>
        <v>-</v>
      </c>
      <c r="CS827" s="54"/>
      <c r="CT827" s="5"/>
      <c r="CU827" s="24" t="str">
        <f>IF(CT827&gt;0,WORKDAY(CQ827,10),"-")</f>
        <v>-</v>
      </c>
      <c r="CV827" s="24" t="str">
        <f>IF(CT827&gt;0,WORKDAY(CR827,10),"-")</f>
        <v>-</v>
      </c>
      <c r="CW827" s="54"/>
      <c r="CX827" s="5"/>
      <c r="CY827" s="34"/>
      <c r="CZ827" s="24" t="str">
        <f>IF(CX827&gt;0,WORKDAY(CU827,10),"-")</f>
        <v>-</v>
      </c>
      <c r="DA827" s="24" t="str">
        <f>IF(CX827&gt;0,WORKDAY(CV827,10),"-")</f>
        <v>-</v>
      </c>
      <c r="DB827" s="24"/>
      <c r="DC827" s="5"/>
      <c r="DD827" s="24" t="str">
        <f>IF(DC827&gt;0,WORKDAY(CZ827,10),"-")</f>
        <v>-</v>
      </c>
      <c r="DE827" s="24" t="str">
        <f>IF(DC827&gt;0,WORKDAY(DA827,10),"-")</f>
        <v>-</v>
      </c>
      <c r="DF827" s="5"/>
      <c r="DG827" s="5"/>
      <c r="DH827" s="54"/>
      <c r="DI827" s="24" t="str">
        <f>IF(DG827&gt;0,WORKDAY(DD827,10),"-")</f>
        <v>-</v>
      </c>
      <c r="DJ827" s="24" t="str">
        <f>IF(DG827&gt;0,WORKDAY(DE827,10),"-")</f>
        <v>-</v>
      </c>
      <c r="DK827" s="5"/>
      <c r="DL827" s="5"/>
      <c r="DM827" s="24" t="str">
        <f>IF(DL827&gt;0,WORKDAY(DI827,10),"-")</f>
        <v>-</v>
      </c>
      <c r="DN827" s="24" t="str">
        <f>IF(DL827&gt;0,WORKDAY(DJ827,10),"-")</f>
        <v>-</v>
      </c>
      <c r="DO827" s="5"/>
      <c r="DP827" s="5"/>
      <c r="DQ827" s="54"/>
      <c r="DR827" s="24" t="str">
        <f>IF(DP827&gt;0,WORKDAY(DM827,10),"-")</f>
        <v>-</v>
      </c>
      <c r="DS827" s="24" t="str">
        <f>IF(DP827&gt;0,WORKDAY(DN827,10),"-")</f>
        <v>-</v>
      </c>
      <c r="DT827" s="5"/>
      <c r="DU827" s="5"/>
      <c r="DV827" s="24" t="str">
        <f>IF(DU827&gt;0,WORKDAY(DR827,10),"-")</f>
        <v>-</v>
      </c>
      <c r="DW827" s="24" t="str">
        <f>IF(DU827&gt;0,WORKDAY(DS827,10),"-")</f>
        <v>-</v>
      </c>
      <c r="DX827" s="5"/>
      <c r="DY827" s="5"/>
      <c r="DZ827" s="54"/>
      <c r="EA827" s="24" t="str">
        <f>IF(DY827&gt;0,WORKDAY(DV827,10),"-")</f>
        <v>-</v>
      </c>
      <c r="EB827" s="24" t="str">
        <f>IF(DY827&gt;0,WORKDAY(DW827,10),"-")</f>
        <v>-</v>
      </c>
      <c r="EC827" s="5"/>
      <c r="ED827" s="5"/>
      <c r="EE827" s="24" t="str">
        <f>IF(ED827&gt;0,WORKDAY(EA827,10),"-")</f>
        <v>-</v>
      </c>
      <c r="EF827" s="24" t="str">
        <f>IF(ED827&gt;0,WORKDAY(EB827,10),"-")</f>
        <v>-</v>
      </c>
      <c r="EG827" s="5"/>
      <c r="EH827" s="5"/>
      <c r="EI827" s="54"/>
      <c r="EJ827" s="24" t="str">
        <f>IF(EH827&gt;0,WORKDAY(EE827,10),"-")</f>
        <v>-</v>
      </c>
      <c r="EK827" s="24" t="str">
        <f>IF(EH827&gt;0,WORKDAY(EF827,10),"-")</f>
        <v>-</v>
      </c>
      <c r="EL827" s="5"/>
      <c r="EM827" s="5"/>
      <c r="EN827" s="24" t="str">
        <f>IF(EM827&gt;0,WORKDAY(EJ827,10),"-")</f>
        <v>-</v>
      </c>
      <c r="EO827" s="24" t="str">
        <f>IF(EM827&gt;0,WORKDAY(EK827,10),"-")</f>
        <v>-</v>
      </c>
      <c r="EP827" s="5"/>
      <c r="EQ827" s="5"/>
      <c r="ER827" s="54"/>
      <c r="ES827" s="54"/>
      <c r="ET827" s="54"/>
      <c r="EU827" s="54"/>
      <c r="EV827" s="54"/>
      <c r="EW827" s="24"/>
      <c r="EX827" s="24"/>
      <c r="EY827" s="167"/>
      <c r="EZ827" s="167"/>
      <c r="FA827" s="193"/>
      <c r="FB827" s="24">
        <v>44286</v>
      </c>
      <c r="FC827" s="24">
        <f ca="1">IF(BK827&gt;0,IF(DC827&gt;0,WORKDAY(DB827,20),IF(CT827&gt;0,WORKDAY(CS827,30),IF(CO827&gt;0,WORKDAY(CN827,40),FB827))),"-")</f>
        <v>44286</v>
      </c>
      <c r="FD827" s="5"/>
      <c r="FE827" s="5"/>
      <c r="FF827" s="24" t="str">
        <f>IF(FE827&gt;0,WORKDAY(FB827,10),"-")</f>
        <v>-</v>
      </c>
      <c r="FG827" s="24" t="str">
        <f>IF(FE827&gt;0,WORKDAY(FC827,10),"-")</f>
        <v>-</v>
      </c>
      <c r="FH827" s="5"/>
      <c r="FI827" s="5"/>
      <c r="FJ827" s="34"/>
      <c r="FK827" s="24"/>
      <c r="FL827" s="24">
        <f>FK827</f>
        <v>0</v>
      </c>
      <c r="FM827" s="5"/>
      <c r="FN827" s="5"/>
      <c r="FO827" s="24" t="str">
        <f>IF(FN827&gt;0,WORKDAY(FK827,10),"-")</f>
        <v>-</v>
      </c>
      <c r="FP827" s="24" t="str">
        <f>IF(FN827&gt;0,WORKDAY(FL827,10),"-")</f>
        <v>-</v>
      </c>
      <c r="FQ827" s="5"/>
      <c r="FR827" s="5"/>
      <c r="FS827" s="54"/>
      <c r="FT827" s="24"/>
      <c r="FU827" s="24">
        <f>FT827</f>
        <v>0</v>
      </c>
      <c r="FV827" s="5"/>
      <c r="FW827" s="5"/>
      <c r="FX827" s="24" t="str">
        <f>IF(FW827&gt;0,WORKDAY(FT827,10),"-")</f>
        <v>-</v>
      </c>
      <c r="FY827" s="24" t="str">
        <f>IF(FW827&gt;0,WORKDAY(FU827,10),"-")</f>
        <v>-</v>
      </c>
      <c r="FZ827" s="5"/>
      <c r="GA827" s="5"/>
      <c r="GB827" s="54"/>
      <c r="GC827" s="54"/>
      <c r="GD827" s="54"/>
      <c r="GE827" s="54"/>
      <c r="GF827" s="54"/>
      <c r="GG827" s="54"/>
      <c r="GH827" s="54"/>
      <c r="GI827" s="54"/>
      <c r="GJ827" s="54"/>
      <c r="GK827" s="54"/>
      <c r="GL827" s="54"/>
      <c r="GM827" s="54"/>
      <c r="GN827" s="54"/>
      <c r="GO827" s="54"/>
      <c r="GP827" s="54"/>
      <c r="GQ827" s="54"/>
      <c r="GR827" s="54"/>
      <c r="GS827" s="54"/>
      <c r="GT827" s="54"/>
      <c r="GU827" s="54"/>
      <c r="GV827" s="54"/>
      <c r="GW827" s="54"/>
      <c r="GX827" s="54"/>
      <c r="GY827" s="54"/>
      <c r="GZ827" s="193"/>
      <c r="HA827" s="54"/>
      <c r="HB827" s="54"/>
      <c r="HC827" s="54"/>
      <c r="HD827" s="34">
        <f t="shared" ca="1" si="1233"/>
        <v>1</v>
      </c>
      <c r="HE827" s="25">
        <f t="shared" ca="1" si="1224"/>
        <v>6.8389057750759875E-4</v>
      </c>
      <c r="HF827" s="25">
        <f t="shared" ca="1" si="1225"/>
        <v>1.5197568389057751E-3</v>
      </c>
      <c r="HG827" s="25"/>
      <c r="HH827" s="25"/>
      <c r="HI827" s="25">
        <f t="shared" ca="1" si="1226"/>
        <v>3.0821917808219177E-3</v>
      </c>
      <c r="HJ827" s="25">
        <f t="shared" ca="1" si="1227"/>
        <v>6.8493150684931503E-3</v>
      </c>
      <c r="HK827" s="5"/>
      <c r="HL827" s="24">
        <f t="shared" ca="1" si="1228"/>
        <v>44268</v>
      </c>
      <c r="HM827" s="107" t="s">
        <v>663</v>
      </c>
      <c r="HN827" s="85"/>
      <c r="HO827" s="204" t="str">
        <f t="shared" si="1126"/>
        <v>ожидание A1</v>
      </c>
      <c r="HP827" s="204" t="str">
        <f t="shared" si="1127"/>
        <v>не выгружено 00</v>
      </c>
      <c r="HQ827" s="182" t="str">
        <f t="shared" si="1128"/>
        <v>выгружено A1</v>
      </c>
      <c r="HR827" s="182" t="str">
        <f t="shared" si="1129"/>
        <v>ожидание A1</v>
      </c>
      <c r="HS827" s="182" t="b">
        <f t="shared" si="1130"/>
        <v>0</v>
      </c>
      <c r="HT827" s="182" t="str">
        <f t="shared" si="1131"/>
        <v>ожидание замечаний</v>
      </c>
      <c r="HU827" s="182" t="str">
        <f t="shared" si="1132"/>
        <v>0055-P2-GA1-CPC-TRM-00674</v>
      </c>
      <c r="HV827" s="191">
        <f t="shared" si="1133"/>
        <v>44268</v>
      </c>
      <c r="HW827" s="184" t="str">
        <f t="shared" si="1134"/>
        <v>ожидание A1</v>
      </c>
      <c r="HX827" s="191" t="str">
        <f t="shared" si="1135"/>
        <v>ожидание A1</v>
      </c>
      <c r="HY827" s="183"/>
      <c r="HZ827" s="182" t="str">
        <f t="shared" si="1136"/>
        <v>выгружено</v>
      </c>
      <c r="IA827" s="182" t="str">
        <f t="shared" si="1137"/>
        <v>A1</v>
      </c>
      <c r="IB827" s="182" t="str">
        <f t="shared" si="1138"/>
        <v>ожидание замечаний к ревизии</v>
      </c>
      <c r="IC827" s="182" t="str">
        <f t="shared" si="1139"/>
        <v>A1</v>
      </c>
      <c r="ID827" s="182" t="str">
        <f t="shared" si="1140"/>
        <v>A1</v>
      </c>
      <c r="IE827" s="185" t="str">
        <f t="shared" si="1141"/>
        <v>1</v>
      </c>
      <c r="IF827" s="135" t="s">
        <v>705</v>
      </c>
      <c r="IG827" s="181">
        <v>1</v>
      </c>
      <c r="IH827" s="85"/>
      <c r="II827" s="85"/>
      <c r="IJ827" s="85"/>
      <c r="IK827" s="85"/>
      <c r="IL827" s="85"/>
      <c r="IM827" s="85"/>
      <c r="IN827" s="85"/>
      <c r="IO827" s="85"/>
      <c r="IP827" s="85"/>
      <c r="IQ827" s="85"/>
      <c r="IR827" s="85"/>
      <c r="IS827" s="85"/>
      <c r="IT827" s="85"/>
      <c r="IU827" s="85"/>
      <c r="IV827" s="85"/>
      <c r="IW827" s="85"/>
      <c r="IX827" s="85"/>
      <c r="IY827" s="85"/>
      <c r="IZ827" s="85"/>
      <c r="JA827" s="85"/>
      <c r="JB827" s="85"/>
      <c r="JC827" s="85"/>
      <c r="JD827" s="85"/>
      <c r="JE827" s="85"/>
      <c r="JF827" s="85"/>
      <c r="JG827" s="85"/>
      <c r="JH827" s="85"/>
      <c r="JI827" s="85"/>
      <c r="JJ827" s="85"/>
      <c r="JK827" s="85"/>
      <c r="JL827" s="85"/>
      <c r="JM827" s="85"/>
      <c r="JN827" s="85"/>
      <c r="JO827" s="85"/>
      <c r="JP827" s="85"/>
      <c r="JQ827" s="85"/>
      <c r="JR827" s="85"/>
      <c r="JS827" s="85"/>
      <c r="JT827" s="85"/>
      <c r="JU827" s="85"/>
      <c r="JV827" s="85"/>
      <c r="JW827" s="85"/>
      <c r="JX827" s="85"/>
      <c r="JY827" s="85"/>
      <c r="JZ827" s="85"/>
      <c r="KA827" s="85"/>
      <c r="KB827" s="85"/>
      <c r="KC827" s="85"/>
    </row>
    <row r="828" spans="1:289" s="87" customFormat="1" ht="15" hidden="1" customHeight="1">
      <c r="A828" s="17"/>
      <c r="B828" s="20"/>
      <c r="C828" s="20"/>
      <c r="D828" s="18"/>
      <c r="E828" s="18"/>
      <c r="F828" s="18"/>
      <c r="G828" s="18"/>
      <c r="H828" s="18"/>
      <c r="I828" s="18"/>
      <c r="J828" s="18"/>
      <c r="K828" s="18"/>
      <c r="L828" s="18"/>
      <c r="M828" s="18"/>
      <c r="N828" s="18"/>
      <c r="O828" s="18"/>
      <c r="P828" s="18"/>
      <c r="Q828" s="18"/>
      <c r="R828" s="18"/>
      <c r="S828" s="18"/>
      <c r="T828" s="18"/>
      <c r="U828" s="18"/>
      <c r="V828" s="18"/>
      <c r="W828" s="20"/>
      <c r="X828" s="20"/>
      <c r="Y828" s="20"/>
      <c r="Z828" s="20"/>
      <c r="AA828" s="20"/>
      <c r="AB828" s="20"/>
      <c r="AC828" s="20"/>
      <c r="AD828" s="18"/>
      <c r="AE828" s="20"/>
      <c r="AF828" s="20"/>
      <c r="AG828" s="20"/>
      <c r="AH828" s="20"/>
      <c r="AI828" s="20"/>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71"/>
      <c r="BO828" s="171"/>
      <c r="BP828" s="171"/>
      <c r="BQ828" s="171"/>
      <c r="BR828" s="161"/>
      <c r="BS828" s="161"/>
      <c r="BT828" s="161"/>
      <c r="BU828" s="161"/>
      <c r="BV828" s="161"/>
      <c r="BW828" s="151"/>
      <c r="BX828" s="151"/>
      <c r="BY828" s="151"/>
      <c r="BZ828" s="151"/>
      <c r="CA828" s="151"/>
      <c r="CB828" s="129"/>
      <c r="CC828" s="129"/>
      <c r="CD828" s="129"/>
      <c r="CE828" s="129"/>
      <c r="CF828" s="129"/>
      <c r="CG828" s="129"/>
      <c r="CH828" s="129"/>
      <c r="CI828" s="129"/>
      <c r="CJ828" s="129"/>
      <c r="CK828" s="129"/>
      <c r="CL828" s="18"/>
      <c r="CM828" s="18"/>
      <c r="CN828" s="18"/>
      <c r="CO828" s="118"/>
      <c r="CP828" s="48"/>
      <c r="CQ828" s="18"/>
      <c r="CR828" s="18"/>
      <c r="CS828" s="18"/>
      <c r="CT828" s="18"/>
      <c r="CU828" s="18"/>
      <c r="CV828" s="18"/>
      <c r="CW828" s="18"/>
      <c r="CX828" s="18"/>
      <c r="CY828" s="18"/>
      <c r="CZ828" s="18"/>
      <c r="DA828" s="18"/>
      <c r="DB828" s="18"/>
      <c r="DC828" s="18"/>
      <c r="DD828" s="18"/>
      <c r="DE828" s="18"/>
      <c r="DF828" s="18"/>
      <c r="DG828" s="18"/>
      <c r="DH828" s="45"/>
      <c r="DI828" s="18"/>
      <c r="DJ828" s="18"/>
      <c r="DK828" s="18"/>
      <c r="DL828" s="18"/>
      <c r="DM828" s="18"/>
      <c r="DN828" s="18"/>
      <c r="DO828" s="18"/>
      <c r="DP828" s="18"/>
      <c r="DQ828" s="45"/>
      <c r="DR828" s="18"/>
      <c r="DS828" s="18"/>
      <c r="DT828" s="18"/>
      <c r="DU828" s="18"/>
      <c r="DV828" s="18"/>
      <c r="DW828" s="18"/>
      <c r="DX828" s="18"/>
      <c r="DY828" s="18"/>
      <c r="DZ828" s="45"/>
      <c r="EA828" s="18"/>
      <c r="EB828" s="18"/>
      <c r="EC828" s="18"/>
      <c r="ED828" s="18"/>
      <c r="EE828" s="18"/>
      <c r="EF828" s="18"/>
      <c r="EG828" s="18"/>
      <c r="EH828" s="18"/>
      <c r="EI828" s="45"/>
      <c r="EJ828" s="18"/>
      <c r="EK828" s="18"/>
      <c r="EL828" s="18"/>
      <c r="EM828" s="18"/>
      <c r="EN828" s="18"/>
      <c r="EO828" s="18"/>
      <c r="EP828" s="18"/>
      <c r="EQ828" s="18"/>
      <c r="ER828" s="45"/>
      <c r="ES828" s="110"/>
      <c r="ET828" s="110"/>
      <c r="EU828" s="110"/>
      <c r="EV828" s="110"/>
      <c r="EW828" s="192"/>
      <c r="EX828" s="192"/>
      <c r="EY828" s="192"/>
      <c r="EZ828" s="192"/>
      <c r="FA828" s="199"/>
      <c r="FB828" s="18"/>
      <c r="FC828" s="18"/>
      <c r="FD828" s="18"/>
      <c r="FE828" s="18"/>
      <c r="FF828" s="18"/>
      <c r="FG828" s="18"/>
      <c r="FH828" s="18"/>
      <c r="FI828" s="18"/>
      <c r="FJ828" s="18"/>
      <c r="FK828" s="18"/>
      <c r="FL828" s="18"/>
      <c r="FM828" s="18"/>
      <c r="FN828" s="18"/>
      <c r="FO828" s="18"/>
      <c r="FP828" s="18"/>
      <c r="FQ828" s="18"/>
      <c r="FR828" s="18"/>
      <c r="FS828" s="45"/>
      <c r="FT828" s="18"/>
      <c r="FU828" s="18"/>
      <c r="FV828" s="18"/>
      <c r="FW828" s="18"/>
      <c r="FX828" s="18"/>
      <c r="FY828" s="18"/>
      <c r="FZ828" s="18"/>
      <c r="GA828" s="18"/>
      <c r="GB828" s="45"/>
      <c r="GC828" s="110"/>
      <c r="GD828" s="110"/>
      <c r="GE828" s="110"/>
      <c r="GF828" s="110"/>
      <c r="GG828" s="110"/>
      <c r="GH828" s="110"/>
      <c r="GI828" s="110"/>
      <c r="GJ828" s="110"/>
      <c r="GK828" s="110"/>
      <c r="GL828" s="110"/>
      <c r="GM828" s="110"/>
      <c r="GN828" s="110"/>
      <c r="GO828" s="110"/>
      <c r="GP828" s="110"/>
      <c r="GQ828" s="110"/>
      <c r="GR828" s="110"/>
      <c r="GS828" s="110"/>
      <c r="GT828" s="110"/>
      <c r="GU828" s="110"/>
      <c r="GV828" s="110"/>
      <c r="GW828" s="110"/>
      <c r="GX828" s="110"/>
      <c r="GY828" s="45"/>
      <c r="GZ828" s="199"/>
      <c r="HA828" s="110"/>
      <c r="HB828" s="110"/>
      <c r="HC828" s="110"/>
      <c r="HD828" s="34">
        <f t="shared" si="1233"/>
        <v>0</v>
      </c>
      <c r="HE828" s="25">
        <f t="shared" si="1224"/>
        <v>0</v>
      </c>
      <c r="HF828" s="25">
        <f t="shared" si="1225"/>
        <v>0</v>
      </c>
      <c r="HG828" s="25"/>
      <c r="HH828" s="18"/>
      <c r="HI828" s="25">
        <f t="shared" si="1226"/>
        <v>0</v>
      </c>
      <c r="HJ828" s="25">
        <f t="shared" si="1227"/>
        <v>0</v>
      </c>
      <c r="HK828" s="18"/>
      <c r="HL828" s="24" t="str">
        <f t="shared" si="1228"/>
        <v>-</v>
      </c>
      <c r="HM828" s="107"/>
      <c r="HN828" s="85"/>
      <c r="HO828" s="204" t="str">
        <f t="shared" si="1126"/>
        <v>---/---</v>
      </c>
      <c r="HP828" s="204" t="str">
        <f t="shared" si="1127"/>
        <v>---/---</v>
      </c>
      <c r="HQ828" s="182" t="str">
        <f t="shared" si="1128"/>
        <v>---/---</v>
      </c>
      <c r="HR828" s="182" t="str">
        <f t="shared" si="1129"/>
        <v>---/---</v>
      </c>
      <c r="HS828" s="182" t="b">
        <f t="shared" si="1130"/>
        <v>0</v>
      </c>
      <c r="HT828" s="182" t="str">
        <f t="shared" si="1131"/>
        <v>---/---</v>
      </c>
      <c r="HU828" s="182" t="str">
        <f t="shared" si="1132"/>
        <v>---/---</v>
      </c>
      <c r="HV828" s="191" t="str">
        <f t="shared" si="1133"/>
        <v>---/---</v>
      </c>
      <c r="HW828" s="184" t="str">
        <f t="shared" si="1134"/>
        <v>---/---</v>
      </c>
      <c r="HX828" s="191" t="str">
        <f t="shared" si="1135"/>
        <v>---/---</v>
      </c>
      <c r="HY828" s="183"/>
      <c r="HZ828" s="182" t="str">
        <f t="shared" si="1136"/>
        <v>---/---</v>
      </c>
      <c r="IA828" s="182" t="str">
        <f t="shared" si="1137"/>
        <v>---/---</v>
      </c>
      <c r="IB828" s="182" t="str">
        <f t="shared" si="1138"/>
        <v>---/---</v>
      </c>
      <c r="IC828" s="182" t="str">
        <f t="shared" si="1139"/>
        <v>---/---</v>
      </c>
      <c r="ID828" s="182" t="str">
        <f t="shared" si="1140"/>
        <v>---/---</v>
      </c>
      <c r="IE828" s="185" t="str">
        <f t="shared" si="1141"/>
        <v>---/---</v>
      </c>
      <c r="IF828" s="135" t="s">
        <v>717</v>
      </c>
      <c r="IG828" s="181">
        <v>1</v>
      </c>
      <c r="IH828" s="85"/>
      <c r="II828" s="85"/>
      <c r="IJ828" s="85"/>
      <c r="IK828" s="85"/>
      <c r="IL828" s="85"/>
      <c r="IM828" s="85"/>
      <c r="IN828" s="85"/>
      <c r="IO828" s="85"/>
      <c r="IP828" s="85"/>
      <c r="IQ828" s="85"/>
      <c r="IR828" s="85"/>
      <c r="IS828" s="85"/>
      <c r="IT828" s="85"/>
      <c r="IU828" s="85"/>
      <c r="IV828" s="85"/>
      <c r="IW828" s="85"/>
      <c r="IX828" s="85"/>
      <c r="IY828" s="85"/>
      <c r="IZ828" s="85"/>
      <c r="JA828" s="85"/>
      <c r="JB828" s="85"/>
      <c r="JC828" s="85"/>
      <c r="JD828" s="85"/>
      <c r="JE828" s="85"/>
      <c r="JF828" s="85"/>
      <c r="JG828" s="85"/>
      <c r="JH828" s="85"/>
      <c r="JI828" s="85"/>
      <c r="JJ828" s="85"/>
      <c r="JK828" s="85"/>
      <c r="JL828" s="85"/>
      <c r="JM828" s="85"/>
      <c r="JN828" s="85"/>
      <c r="JO828" s="85"/>
      <c r="JP828" s="85"/>
      <c r="JQ828" s="85"/>
      <c r="JR828" s="85"/>
      <c r="JS828" s="85"/>
      <c r="JT828" s="85"/>
      <c r="JU828" s="85"/>
      <c r="JV828" s="85"/>
      <c r="JW828" s="85"/>
      <c r="JX828" s="85"/>
      <c r="JY828" s="85"/>
      <c r="JZ828" s="85"/>
      <c r="KA828" s="85"/>
      <c r="KB828" s="85"/>
      <c r="KC828" s="85"/>
    </row>
    <row r="829" spans="1:289" s="57" customFormat="1" ht="36.6" hidden="1" customHeight="1">
      <c r="A829" s="17"/>
      <c r="B829" s="20"/>
      <c r="C829" s="20"/>
      <c r="D829" s="18"/>
      <c r="E829" s="18"/>
      <c r="F829" s="18"/>
      <c r="G829" s="18"/>
      <c r="H829" s="18"/>
      <c r="I829" s="18"/>
      <c r="J829" s="18"/>
      <c r="K829" s="18"/>
      <c r="L829" s="18"/>
      <c r="M829" s="18"/>
      <c r="N829" s="18"/>
      <c r="O829" s="18"/>
      <c r="P829" s="18"/>
      <c r="Q829" s="18"/>
      <c r="R829" s="18"/>
      <c r="S829" s="18"/>
      <c r="T829" s="18"/>
      <c r="U829" s="18"/>
      <c r="V829" s="18"/>
      <c r="W829" s="20"/>
      <c r="X829" s="20"/>
      <c r="Y829" s="20"/>
      <c r="Z829" s="20"/>
      <c r="AA829" s="20"/>
      <c r="AB829" s="20"/>
      <c r="AC829" s="20"/>
      <c r="AD829" s="18"/>
      <c r="AE829" s="20"/>
      <c r="AF829" s="20"/>
      <c r="AG829" s="20"/>
      <c r="AH829" s="20"/>
      <c r="AI829" s="20"/>
      <c r="AJ829" s="18"/>
      <c r="AK829" s="18"/>
      <c r="AL829" s="18"/>
      <c r="AM829" s="18"/>
      <c r="AN829" s="18"/>
      <c r="AO829" s="18"/>
      <c r="AP829" s="18"/>
      <c r="AQ829" s="39" t="s">
        <v>70</v>
      </c>
      <c r="AR829" s="39" t="s">
        <v>69</v>
      </c>
      <c r="AS829" s="39"/>
      <c r="AT829" s="39"/>
      <c r="AU829" s="39"/>
      <c r="AV829" s="39"/>
      <c r="AW829" s="39" t="s">
        <v>70</v>
      </c>
      <c r="AX829" s="39" t="s">
        <v>69</v>
      </c>
      <c r="AY829" s="18"/>
      <c r="AZ829" s="18"/>
      <c r="BA829" s="18"/>
      <c r="BB829" s="18"/>
      <c r="BC829" s="18"/>
      <c r="BD829" s="18"/>
      <c r="BE829" s="18"/>
      <c r="BF829" s="18"/>
      <c r="BG829" s="18"/>
      <c r="BH829" s="18"/>
      <c r="BI829" s="18"/>
      <c r="BJ829" s="18"/>
      <c r="BK829" s="18"/>
      <c r="BL829" s="18"/>
      <c r="BM829" s="18"/>
      <c r="BN829" s="171"/>
      <c r="BO829" s="171"/>
      <c r="BP829" s="171"/>
      <c r="BQ829" s="171"/>
      <c r="BR829" s="161"/>
      <c r="BS829" s="161"/>
      <c r="BT829" s="161"/>
      <c r="BU829" s="161"/>
      <c r="BV829" s="161"/>
      <c r="BW829" s="151"/>
      <c r="BX829" s="151"/>
      <c r="BY829" s="151"/>
      <c r="BZ829" s="151"/>
      <c r="CA829" s="151"/>
      <c r="CB829" s="129"/>
      <c r="CC829" s="129"/>
      <c r="CD829" s="129"/>
      <c r="CE829" s="129"/>
      <c r="CF829" s="129"/>
      <c r="CG829" s="129"/>
      <c r="CH829" s="129"/>
      <c r="CI829" s="129"/>
      <c r="CJ829" s="129"/>
      <c r="CK829" s="129"/>
      <c r="CL829" s="18"/>
      <c r="CM829" s="18"/>
      <c r="CN829" s="18"/>
      <c r="CO829" s="118"/>
      <c r="CP829" s="48"/>
      <c r="CQ829" s="18"/>
      <c r="CR829" s="18"/>
      <c r="CS829" s="18"/>
      <c r="CT829" s="18"/>
      <c r="CU829" s="18"/>
      <c r="CV829" s="18"/>
      <c r="CW829" s="18"/>
      <c r="CX829" s="18"/>
      <c r="CY829" s="18"/>
      <c r="CZ829" s="18"/>
      <c r="DA829" s="18"/>
      <c r="DB829" s="18"/>
      <c r="DC829" s="18"/>
      <c r="DD829" s="18"/>
      <c r="DE829" s="18"/>
      <c r="DF829" s="18"/>
      <c r="DG829" s="18"/>
      <c r="DH829" s="45"/>
      <c r="DI829" s="18"/>
      <c r="DJ829" s="18"/>
      <c r="DK829" s="18"/>
      <c r="DL829" s="18"/>
      <c r="DM829" s="18"/>
      <c r="DN829" s="18"/>
      <c r="DO829" s="18"/>
      <c r="DP829" s="18"/>
      <c r="DQ829" s="45"/>
      <c r="DR829" s="18"/>
      <c r="DS829" s="18"/>
      <c r="DT829" s="18"/>
      <c r="DU829" s="18"/>
      <c r="DV829" s="18"/>
      <c r="DW829" s="18"/>
      <c r="DX829" s="18"/>
      <c r="DY829" s="18"/>
      <c r="DZ829" s="45"/>
      <c r="EA829" s="18"/>
      <c r="EB829" s="18"/>
      <c r="EC829" s="18"/>
      <c r="ED829" s="18"/>
      <c r="EE829" s="18"/>
      <c r="EF829" s="18"/>
      <c r="EG829" s="18"/>
      <c r="EH829" s="18"/>
      <c r="EI829" s="45"/>
      <c r="EJ829" s="18"/>
      <c r="EK829" s="18"/>
      <c r="EL829" s="18"/>
      <c r="EM829" s="18"/>
      <c r="EN829" s="18"/>
      <c r="EO829" s="18"/>
      <c r="EP829" s="18"/>
      <c r="EQ829" s="18"/>
      <c r="ER829" s="45"/>
      <c r="ES829" s="110"/>
      <c r="ET829" s="110"/>
      <c r="EU829" s="110"/>
      <c r="EV829" s="110"/>
      <c r="EW829" s="192"/>
      <c r="EX829" s="192"/>
      <c r="EY829" s="192"/>
      <c r="EZ829" s="192"/>
      <c r="FA829" s="199"/>
      <c r="FB829" s="40" t="s">
        <v>351</v>
      </c>
      <c r="FC829" s="40" t="str">
        <f>IF(BK829&gt;0,IF(DC829&gt;0,WORKDAY(DB829,20),IF(CT829&gt;0,WORKDAY(CS829,30),IF(CO829&gt;0,WORKDAY(CN829,40),FB829))),"-")</f>
        <v>-</v>
      </c>
      <c r="FD829" s="18"/>
      <c r="FE829" s="18"/>
      <c r="FF829" s="18"/>
      <c r="FG829" s="18"/>
      <c r="FH829" s="18"/>
      <c r="FI829" s="18"/>
      <c r="FJ829" s="18"/>
      <c r="FK829" s="40"/>
      <c r="FL829" s="40" t="e">
        <f>IF(#REF!&gt;0,IF(DL829&gt;0,WORKDAY(DK829,20),IF(DC829&gt;0,WORKDAY(DB829,30),IF(CX829&gt;0,WORKDAY(CW829,40),FK829))),"-")</f>
        <v>#REF!</v>
      </c>
      <c r="FM829" s="18"/>
      <c r="FN829" s="18"/>
      <c r="FO829" s="18"/>
      <c r="FP829" s="18"/>
      <c r="FQ829" s="18"/>
      <c r="FR829" s="18"/>
      <c r="FS829" s="45"/>
      <c r="FT829" s="40"/>
      <c r="FU829" s="40" t="e">
        <f>IF(#REF!&gt;0,IF(DU829&gt;0,WORKDAY(DT829,20),IF(DL829&gt;0,WORKDAY(DK829,30),IF(DG829&gt;0,WORKDAY(DF829,40),FT829))),"-")</f>
        <v>#REF!</v>
      </c>
      <c r="FV829" s="18"/>
      <c r="FW829" s="18"/>
      <c r="FX829" s="18"/>
      <c r="FY829" s="18"/>
      <c r="FZ829" s="18"/>
      <c r="GA829" s="18"/>
      <c r="GB829" s="45"/>
      <c r="GC829" s="110"/>
      <c r="GD829" s="110"/>
      <c r="GE829" s="110"/>
      <c r="GF829" s="110"/>
      <c r="GG829" s="110"/>
      <c r="GH829" s="110"/>
      <c r="GI829" s="110"/>
      <c r="GJ829" s="110"/>
      <c r="GK829" s="110"/>
      <c r="GL829" s="110"/>
      <c r="GM829" s="110"/>
      <c r="GN829" s="110"/>
      <c r="GO829" s="110"/>
      <c r="GP829" s="110"/>
      <c r="GQ829" s="110"/>
      <c r="GR829" s="110"/>
      <c r="GS829" s="110"/>
      <c r="GT829" s="110"/>
      <c r="GU829" s="110"/>
      <c r="GV829" s="110"/>
      <c r="GW829" s="110"/>
      <c r="GX829" s="110"/>
      <c r="GY829" s="45"/>
      <c r="GZ829" s="199"/>
      <c r="HA829" s="110"/>
      <c r="HB829" s="110"/>
      <c r="HC829" s="110"/>
      <c r="HD829" s="34">
        <f t="shared" si="1233"/>
        <v>0</v>
      </c>
      <c r="HE829" s="25">
        <f t="shared" si="1224"/>
        <v>0</v>
      </c>
      <c r="HF829" s="41">
        <f t="shared" si="1225"/>
        <v>0</v>
      </c>
      <c r="HG829" s="41"/>
      <c r="HH829" s="41"/>
      <c r="HI829" s="25">
        <f t="shared" si="1226"/>
        <v>0</v>
      </c>
      <c r="HJ829" s="25">
        <f t="shared" si="1227"/>
        <v>0</v>
      </c>
      <c r="HK829" s="18"/>
      <c r="HL829" s="40" t="str">
        <f t="shared" si="1228"/>
        <v>-</v>
      </c>
      <c r="HM829" s="107"/>
      <c r="HN829" s="85"/>
      <c r="HO829" s="204" t="str">
        <f t="shared" si="1126"/>
        <v>---/---</v>
      </c>
      <c r="HP829" s="204" t="str">
        <f t="shared" si="1127"/>
        <v>---/---</v>
      </c>
      <c r="HQ829" s="182" t="str">
        <f t="shared" si="1128"/>
        <v>---/---</v>
      </c>
      <c r="HR829" s="182" t="str">
        <f t="shared" si="1129"/>
        <v>---/---</v>
      </c>
      <c r="HS829" s="182" t="b">
        <f t="shared" si="1130"/>
        <v>0</v>
      </c>
      <c r="HT829" s="182" t="str">
        <f t="shared" si="1131"/>
        <v>---/---</v>
      </c>
      <c r="HU829" s="182" t="str">
        <f t="shared" si="1132"/>
        <v>---/---</v>
      </c>
      <c r="HV829" s="191" t="str">
        <f t="shared" si="1133"/>
        <v>---/---</v>
      </c>
      <c r="HW829" s="184" t="str">
        <f t="shared" si="1134"/>
        <v>---/---</v>
      </c>
      <c r="HX829" s="191" t="str">
        <f t="shared" si="1135"/>
        <v>---/---</v>
      </c>
      <c r="HY829" s="183"/>
      <c r="HZ829" s="182" t="str">
        <f t="shared" si="1136"/>
        <v>---/---</v>
      </c>
      <c r="IA829" s="182" t="str">
        <f t="shared" si="1137"/>
        <v>---/---</v>
      </c>
      <c r="IB829" s="182" t="str">
        <f t="shared" si="1138"/>
        <v>---/---</v>
      </c>
      <c r="IC829" s="182" t="str">
        <f t="shared" si="1139"/>
        <v>---/---</v>
      </c>
      <c r="ID829" s="182" t="str">
        <f t="shared" si="1140"/>
        <v>---/---</v>
      </c>
      <c r="IE829" s="185" t="str">
        <f t="shared" si="1141"/>
        <v>---/---</v>
      </c>
      <c r="IF829" s="135" t="s">
        <v>717</v>
      </c>
      <c r="IG829" s="181">
        <v>1</v>
      </c>
      <c r="IH829" s="85"/>
      <c r="II829" s="85"/>
      <c r="IJ829" s="85"/>
      <c r="IK829" s="85"/>
      <c r="IL829" s="85"/>
      <c r="IM829" s="85"/>
      <c r="IN829" s="85"/>
      <c r="IO829" s="85"/>
      <c r="IP829" s="85"/>
      <c r="IQ829" s="85"/>
      <c r="IR829" s="85"/>
      <c r="IS829" s="85"/>
      <c r="IT829" s="85"/>
      <c r="IU829" s="85"/>
      <c r="IV829" s="85"/>
      <c r="IW829" s="85"/>
      <c r="IX829" s="85"/>
      <c r="IY829" s="85"/>
      <c r="IZ829" s="85"/>
      <c r="JA829" s="85"/>
      <c r="JB829" s="85"/>
      <c r="JC829" s="85"/>
      <c r="JD829" s="85"/>
      <c r="JE829" s="85"/>
      <c r="JF829" s="85"/>
      <c r="JG829" s="85"/>
      <c r="JH829" s="85"/>
      <c r="JI829" s="85"/>
      <c r="JJ829" s="85"/>
      <c r="JK829" s="85"/>
      <c r="JL829" s="85"/>
      <c r="JM829" s="85"/>
      <c r="JN829" s="85"/>
      <c r="JO829" s="85"/>
      <c r="JP829" s="85"/>
      <c r="JQ829" s="85"/>
      <c r="JR829" s="85"/>
      <c r="JS829" s="85"/>
      <c r="JT829" s="85"/>
      <c r="JU829" s="85"/>
      <c r="JV829" s="85"/>
      <c r="JW829" s="85"/>
      <c r="JX829" s="85"/>
      <c r="JY829" s="85"/>
      <c r="JZ829" s="85"/>
      <c r="KA829" s="85"/>
      <c r="KB829" s="85"/>
      <c r="KC829" s="85"/>
    </row>
    <row r="830" spans="1:289" s="57" customFormat="1" ht="42.75" hidden="1" customHeight="1">
      <c r="A830" s="6"/>
      <c r="B830" s="19" t="s">
        <v>156</v>
      </c>
      <c r="C830" s="19" t="s">
        <v>157</v>
      </c>
      <c r="D830" s="5"/>
      <c r="E830" s="5"/>
      <c r="F830" s="5"/>
      <c r="G830" s="5"/>
      <c r="H830" s="5" t="s">
        <v>727</v>
      </c>
      <c r="I830" s="5" t="s">
        <v>736</v>
      </c>
      <c r="J830" s="5"/>
      <c r="K830" s="5"/>
      <c r="L830" s="5"/>
      <c r="M830" s="5"/>
      <c r="N830" s="5"/>
      <c r="O830" s="5"/>
      <c r="P830" s="5"/>
      <c r="Q830" s="5"/>
      <c r="R830" s="5" t="s">
        <v>209</v>
      </c>
      <c r="S830" s="5" t="s">
        <v>362</v>
      </c>
      <c r="T830" s="5" t="s">
        <v>370</v>
      </c>
      <c r="U830" s="5" t="s">
        <v>158</v>
      </c>
      <c r="V830" s="5"/>
      <c r="W830" s="19"/>
      <c r="X830" s="19"/>
      <c r="Y830" s="19"/>
      <c r="Z830" s="19"/>
      <c r="AA830" s="19"/>
      <c r="AB830" s="19"/>
      <c r="AC830" s="19"/>
      <c r="AD830" s="5"/>
      <c r="AE830" s="19">
        <v>4</v>
      </c>
      <c r="AF830" s="19">
        <v>0</v>
      </c>
      <c r="AG830" s="19" t="s">
        <v>165</v>
      </c>
      <c r="AH830" s="19" t="s">
        <v>156</v>
      </c>
      <c r="AI830" s="19" t="s">
        <v>188</v>
      </c>
      <c r="AJ830" s="5"/>
      <c r="AK830" s="5"/>
      <c r="AL830" s="5" t="s">
        <v>121</v>
      </c>
      <c r="AM830" s="5"/>
      <c r="AN830" s="5" t="s">
        <v>219</v>
      </c>
      <c r="AO830" s="5" t="str">
        <f>CONCATENATE("0055-",B830,"-",C830,"-","4",".",AE830,".",AF830,".",AG830,".",AH830,"-",AL830,".",AN830,"-",AI830)</f>
        <v>0055-CPC-GA1-4.4.0.00.CPC-ATH2.V4-0001</v>
      </c>
      <c r="AP830" s="5" t="str">
        <f>CONCATENATE("0055-",B830,"-",C830,"-","4",".",AE830,".",AF830,".",AG830,".",AH830,"-",AL830,"-",AN830,"-",AI830,"_",BD830,"_",U830)</f>
        <v>0055-CPC-GA1-4.4.0.00.CPC-ATH2-V4-0001_A1_ER</v>
      </c>
      <c r="AQ830" s="13" t="s">
        <v>276</v>
      </c>
      <c r="AR830" s="13" t="s">
        <v>282</v>
      </c>
      <c r="AS830" s="13"/>
      <c r="AT830" s="13"/>
      <c r="AU830" s="13"/>
      <c r="AV830" s="13"/>
      <c r="AW830" s="13" t="s">
        <v>276</v>
      </c>
      <c r="AX830" s="13" t="s">
        <v>282</v>
      </c>
      <c r="AY830" s="5"/>
      <c r="AZ830" s="5" t="s">
        <v>490</v>
      </c>
      <c r="BA830" s="5" t="s">
        <v>489</v>
      </c>
      <c r="BB830" s="5" t="str">
        <f>IF(FW830&gt;0,"02",IF(FN830&gt;0,"01",IF(FE830&gt;0,"00",IF(EM830&gt;0,"G1",IF(ED830&gt;0,"F1",IF(DU830&gt;0,"E1",IF(DL830&gt;0,"D1",IF(DC830&gt;0,"C1",IF(CT830&gt;0,"B1",IF(BM830&gt;0,"A1","-"))))))))))</f>
        <v>A1</v>
      </c>
      <c r="BC830" s="167" t="str">
        <f t="shared" ref="BC830" si="1236">IF(OR(BB830="A1",BB830="B1",BB830="C1",BB830="D1",BB830="E1",BB830="F1",BB830="G1",BB830="H1"),"IFR",IF(OR(BB830="00",BB830="01",BB830="02",BB830="03",BB830="04",BB830="05"),"IFU","-"))</f>
        <v>IFR</v>
      </c>
      <c r="BD830" s="5" t="str">
        <f t="shared" ref="BD830" si="1237">BB830</f>
        <v>A1</v>
      </c>
      <c r="BE830" s="5"/>
      <c r="BF830" s="5"/>
      <c r="BG830" s="12"/>
      <c r="BH830" s="5"/>
      <c r="BI830" s="5"/>
      <c r="BJ830" s="54">
        <f>FB830-(28+15)</f>
        <v>44243</v>
      </c>
      <c r="BK830" s="54">
        <f ca="1">IF(BM830&gt;0,BL830,IF(BJ830&lt;TODAY(),WORKDAY(TODAY(),10),BJ830))</f>
        <v>44268</v>
      </c>
      <c r="BL830" s="193">
        <v>44268</v>
      </c>
      <c r="BM830" s="167" t="s">
        <v>797</v>
      </c>
      <c r="BN830" s="167"/>
      <c r="BO830" s="167"/>
      <c r="BP830" s="167"/>
      <c r="BQ830" s="167"/>
      <c r="BR830" s="157"/>
      <c r="BS830" s="157"/>
      <c r="BT830" s="157"/>
      <c r="BU830" s="157"/>
      <c r="BV830" s="157"/>
      <c r="BW830" s="147"/>
      <c r="BX830" s="147"/>
      <c r="BY830" s="147"/>
      <c r="BZ830" s="147"/>
      <c r="CA830" s="147"/>
      <c r="CB830" s="125"/>
      <c r="CC830" s="125"/>
      <c r="CD830" s="125"/>
      <c r="CE830" s="125"/>
      <c r="CF830" s="125"/>
      <c r="CG830" s="125"/>
      <c r="CH830" s="125"/>
      <c r="CI830" s="125"/>
      <c r="CJ830" s="125"/>
      <c r="CK830" s="125"/>
      <c r="CL830" s="24">
        <f>WORKDAY(BJ830,20)</f>
        <v>44271</v>
      </c>
      <c r="CM830" s="24">
        <f ca="1">IF(BM830&gt;0,WORKDAY(BK830,10),"-")</f>
        <v>44281</v>
      </c>
      <c r="CN830" s="54"/>
      <c r="CO830" s="117"/>
      <c r="CP830" s="175">
        <v>1</v>
      </c>
      <c r="CQ830" s="24">
        <f>WORKDAY(CL830,10)</f>
        <v>44285</v>
      </c>
      <c r="CR830" s="24" t="str">
        <f>IF(CO830&gt;0,WORKDAY(CM830,10),"-")</f>
        <v>-</v>
      </c>
      <c r="CS830" s="54"/>
      <c r="CT830" s="5"/>
      <c r="CU830" s="24" t="str">
        <f>IF(CT830&gt;0,WORKDAY(CQ830,10),"-")</f>
        <v>-</v>
      </c>
      <c r="CV830" s="24" t="str">
        <f>IF(CT830&gt;0,WORKDAY(CR830,10),"-")</f>
        <v>-</v>
      </c>
      <c r="CW830" s="54"/>
      <c r="CX830" s="5"/>
      <c r="CY830" s="34"/>
      <c r="CZ830" s="24" t="str">
        <f>IF(CX830&gt;0,WORKDAY(CU830,10),"-")</f>
        <v>-</v>
      </c>
      <c r="DA830" s="24" t="str">
        <f>IF(CX830&gt;0,WORKDAY(CV830,10),"-")</f>
        <v>-</v>
      </c>
      <c r="DB830" s="24"/>
      <c r="DC830" s="5"/>
      <c r="DD830" s="24" t="str">
        <f>IF(DC830&gt;0,WORKDAY(CZ830,10),"-")</f>
        <v>-</v>
      </c>
      <c r="DE830" s="24" t="str">
        <f>IF(DC830&gt;0,WORKDAY(DA830,10),"-")</f>
        <v>-</v>
      </c>
      <c r="DF830" s="5"/>
      <c r="DG830" s="5"/>
      <c r="DH830" s="54"/>
      <c r="DI830" s="24" t="str">
        <f>IF(DG830&gt;0,WORKDAY(DD830,10),"-")</f>
        <v>-</v>
      </c>
      <c r="DJ830" s="24" t="str">
        <f>IF(DG830&gt;0,WORKDAY(DE830,10),"-")</f>
        <v>-</v>
      </c>
      <c r="DK830" s="5"/>
      <c r="DL830" s="5"/>
      <c r="DM830" s="24" t="str">
        <f>IF(DL830&gt;0,WORKDAY(DI830,10),"-")</f>
        <v>-</v>
      </c>
      <c r="DN830" s="24" t="str">
        <f>IF(DL830&gt;0,WORKDAY(DJ830,10),"-")</f>
        <v>-</v>
      </c>
      <c r="DO830" s="5"/>
      <c r="DP830" s="5"/>
      <c r="DQ830" s="54"/>
      <c r="DR830" s="24" t="str">
        <f>IF(DP830&gt;0,WORKDAY(DM830,10),"-")</f>
        <v>-</v>
      </c>
      <c r="DS830" s="24" t="str">
        <f>IF(DP830&gt;0,WORKDAY(DN830,10),"-")</f>
        <v>-</v>
      </c>
      <c r="DT830" s="5"/>
      <c r="DU830" s="5"/>
      <c r="DV830" s="24" t="str">
        <f>IF(DU830&gt;0,WORKDAY(DR830,10),"-")</f>
        <v>-</v>
      </c>
      <c r="DW830" s="24" t="str">
        <f>IF(DU830&gt;0,WORKDAY(DS830,10),"-")</f>
        <v>-</v>
      </c>
      <c r="DX830" s="5"/>
      <c r="DY830" s="5"/>
      <c r="DZ830" s="54"/>
      <c r="EA830" s="24" t="str">
        <f>IF(DY830&gt;0,WORKDAY(DV830,10),"-")</f>
        <v>-</v>
      </c>
      <c r="EB830" s="24" t="str">
        <f>IF(DY830&gt;0,WORKDAY(DW830,10),"-")</f>
        <v>-</v>
      </c>
      <c r="EC830" s="5"/>
      <c r="ED830" s="5"/>
      <c r="EE830" s="24" t="str">
        <f>IF(ED830&gt;0,WORKDAY(EA830,10),"-")</f>
        <v>-</v>
      </c>
      <c r="EF830" s="24" t="str">
        <f>IF(ED830&gt;0,WORKDAY(EB830,10),"-")</f>
        <v>-</v>
      </c>
      <c r="EG830" s="5"/>
      <c r="EH830" s="5"/>
      <c r="EI830" s="54"/>
      <c r="EJ830" s="24" t="str">
        <f>IF(EH830&gt;0,WORKDAY(EE830,10),"-")</f>
        <v>-</v>
      </c>
      <c r="EK830" s="24" t="str">
        <f>IF(EH830&gt;0,WORKDAY(EF830,10),"-")</f>
        <v>-</v>
      </c>
      <c r="EL830" s="5"/>
      <c r="EM830" s="5"/>
      <c r="EN830" s="24" t="str">
        <f>IF(EM830&gt;0,WORKDAY(EJ830,10),"-")</f>
        <v>-</v>
      </c>
      <c r="EO830" s="24" t="str">
        <f>IF(EM830&gt;0,WORKDAY(EK830,10),"-")</f>
        <v>-</v>
      </c>
      <c r="EP830" s="5"/>
      <c r="EQ830" s="5"/>
      <c r="ER830" s="54"/>
      <c r="ES830" s="54"/>
      <c r="ET830" s="54"/>
      <c r="EU830" s="54"/>
      <c r="EV830" s="54"/>
      <c r="EW830" s="24"/>
      <c r="EX830" s="24"/>
      <c r="EY830" s="167"/>
      <c r="EZ830" s="167"/>
      <c r="FA830" s="193"/>
      <c r="FB830" s="24">
        <v>44286</v>
      </c>
      <c r="FC830" s="24">
        <f ca="1">IF(BK830&gt;0,IF(DC830&gt;0,WORKDAY(DB830,20),IF(CT830&gt;0,WORKDAY(CS830,30),IF(CO830&gt;0,WORKDAY(CN830,40),FB830))),"-")</f>
        <v>44286</v>
      </c>
      <c r="FD830" s="5"/>
      <c r="FE830" s="5"/>
      <c r="FF830" s="24" t="str">
        <f>IF(FE830&gt;0,WORKDAY(FB830,10),"-")</f>
        <v>-</v>
      </c>
      <c r="FG830" s="24" t="str">
        <f>IF(FE830&gt;0,WORKDAY(FC830,10),"-")</f>
        <v>-</v>
      </c>
      <c r="FH830" s="5"/>
      <c r="FI830" s="5"/>
      <c r="FJ830" s="34"/>
      <c r="FK830" s="24"/>
      <c r="FL830" s="24">
        <f>FK830</f>
        <v>0</v>
      </c>
      <c r="FM830" s="5"/>
      <c r="FN830" s="5"/>
      <c r="FO830" s="24" t="str">
        <f>IF(FN830&gt;0,WORKDAY(FK830,10),"-")</f>
        <v>-</v>
      </c>
      <c r="FP830" s="24" t="str">
        <f>IF(FN830&gt;0,WORKDAY(FL830,10),"-")</f>
        <v>-</v>
      </c>
      <c r="FQ830" s="5"/>
      <c r="FR830" s="5"/>
      <c r="FS830" s="54"/>
      <c r="FT830" s="24"/>
      <c r="FU830" s="24">
        <f>FT830</f>
        <v>0</v>
      </c>
      <c r="FV830" s="5"/>
      <c r="FW830" s="5"/>
      <c r="FX830" s="24" t="str">
        <f>IF(FW830&gt;0,WORKDAY(FT830,10),"-")</f>
        <v>-</v>
      </c>
      <c r="FY830" s="24" t="str">
        <f>IF(FW830&gt;0,WORKDAY(FU830,10),"-")</f>
        <v>-</v>
      </c>
      <c r="FZ830" s="5"/>
      <c r="GA830" s="5"/>
      <c r="GB830" s="54"/>
      <c r="GC830" s="54"/>
      <c r="GD830" s="54"/>
      <c r="GE830" s="54"/>
      <c r="GF830" s="54"/>
      <c r="GG830" s="54"/>
      <c r="GH830" s="54"/>
      <c r="GI830" s="54"/>
      <c r="GJ830" s="54"/>
      <c r="GK830" s="54"/>
      <c r="GL830" s="54"/>
      <c r="GM830" s="54"/>
      <c r="GN830" s="54"/>
      <c r="GO830" s="54"/>
      <c r="GP830" s="54"/>
      <c r="GQ830" s="54"/>
      <c r="GR830" s="54"/>
      <c r="GS830" s="54"/>
      <c r="GT830" s="54"/>
      <c r="GU830" s="54"/>
      <c r="GV830" s="54"/>
      <c r="GW830" s="54"/>
      <c r="GX830" s="54"/>
      <c r="GY830" s="54"/>
      <c r="GZ830" s="193"/>
      <c r="HA830" s="54"/>
      <c r="HB830" s="54"/>
      <c r="HC830" s="54"/>
      <c r="HD830" s="34">
        <f t="shared" ca="1" si="1233"/>
        <v>1</v>
      </c>
      <c r="HE830" s="25">
        <f t="shared" ca="1" si="1224"/>
        <v>6.8389057750759875E-4</v>
      </c>
      <c r="HF830" s="25">
        <f t="shared" ca="1" si="1225"/>
        <v>1.5197568389057751E-3</v>
      </c>
      <c r="HG830" s="25"/>
      <c r="HH830" s="25"/>
      <c r="HI830" s="25">
        <f t="shared" ca="1" si="1226"/>
        <v>3.0821917808219177E-3</v>
      </c>
      <c r="HJ830" s="25">
        <f t="shared" ca="1" si="1227"/>
        <v>6.8493150684931503E-3</v>
      </c>
      <c r="HK830" s="5"/>
      <c r="HL830" s="24">
        <f t="shared" ca="1" si="1228"/>
        <v>44268</v>
      </c>
      <c r="HM830" s="107" t="s">
        <v>663</v>
      </c>
      <c r="HN830" s="85"/>
      <c r="HO830" s="204" t="str">
        <f t="shared" si="1126"/>
        <v>ожидание A1</v>
      </c>
      <c r="HP830" s="204" t="str">
        <f t="shared" si="1127"/>
        <v>не выгружено 00</v>
      </c>
      <c r="HQ830" s="182" t="str">
        <f t="shared" si="1128"/>
        <v>выгружено A1</v>
      </c>
      <c r="HR830" s="182" t="str">
        <f t="shared" si="1129"/>
        <v>ожидание A1</v>
      </c>
      <c r="HS830" s="182" t="b">
        <f t="shared" si="1130"/>
        <v>0</v>
      </c>
      <c r="HT830" s="182" t="str">
        <f t="shared" si="1131"/>
        <v>ожидание замечаний</v>
      </c>
      <c r="HU830" s="182" t="str">
        <f t="shared" si="1132"/>
        <v>0055-P2-GA1-CPC-TRM-00675</v>
      </c>
      <c r="HV830" s="191">
        <f t="shared" si="1133"/>
        <v>44268</v>
      </c>
      <c r="HW830" s="184" t="str">
        <f t="shared" si="1134"/>
        <v>ожидание A1</v>
      </c>
      <c r="HX830" s="191" t="str">
        <f t="shared" si="1135"/>
        <v>ожидание A1</v>
      </c>
      <c r="HY830" s="183"/>
      <c r="HZ830" s="182" t="str">
        <f t="shared" si="1136"/>
        <v>выгружено</v>
      </c>
      <c r="IA830" s="182" t="str">
        <f t="shared" si="1137"/>
        <v>A1</v>
      </c>
      <c r="IB830" s="182" t="str">
        <f t="shared" si="1138"/>
        <v>ожидание замечаний к ревизии</v>
      </c>
      <c r="IC830" s="182" t="str">
        <f t="shared" si="1139"/>
        <v>A1</v>
      </c>
      <c r="ID830" s="182" t="str">
        <f t="shared" si="1140"/>
        <v>A1</v>
      </c>
      <c r="IE830" s="185" t="str">
        <f t="shared" si="1141"/>
        <v>1</v>
      </c>
      <c r="IF830" s="135" t="s">
        <v>705</v>
      </c>
      <c r="IG830" s="181">
        <v>1</v>
      </c>
      <c r="IH830" s="85"/>
      <c r="II830" s="85"/>
      <c r="IJ830" s="85"/>
      <c r="IK830" s="85"/>
      <c r="IL830" s="85"/>
      <c r="IM830" s="85"/>
      <c r="IN830" s="85"/>
      <c r="IO830" s="85"/>
      <c r="IP830" s="85"/>
      <c r="IQ830" s="85"/>
      <c r="IR830" s="85"/>
      <c r="IS830" s="85"/>
      <c r="IT830" s="85"/>
      <c r="IU830" s="85"/>
      <c r="IV830" s="85"/>
      <c r="IW830" s="85"/>
      <c r="IX830" s="85"/>
      <c r="IY830" s="85"/>
      <c r="IZ830" s="85"/>
      <c r="JA830" s="85"/>
      <c r="JB830" s="85"/>
      <c r="JC830" s="85"/>
      <c r="JD830" s="85"/>
      <c r="JE830" s="85"/>
      <c r="JF830" s="85"/>
      <c r="JG830" s="85"/>
      <c r="JH830" s="85"/>
      <c r="JI830" s="85"/>
      <c r="JJ830" s="85"/>
      <c r="JK830" s="85"/>
      <c r="JL830" s="85"/>
      <c r="JM830" s="85"/>
      <c r="JN830" s="85"/>
      <c r="JO830" s="85"/>
      <c r="JP830" s="85"/>
      <c r="JQ830" s="85"/>
      <c r="JR830" s="85"/>
      <c r="JS830" s="85"/>
      <c r="JT830" s="85"/>
      <c r="JU830" s="85"/>
      <c r="JV830" s="85"/>
      <c r="JW830" s="85"/>
      <c r="JX830" s="85"/>
      <c r="JY830" s="85"/>
      <c r="JZ830" s="85"/>
      <c r="KA830" s="85"/>
      <c r="KB830" s="85"/>
      <c r="KC830" s="85"/>
    </row>
    <row r="831" spans="1:289" s="87" customFormat="1" ht="15" hidden="1" customHeight="1">
      <c r="A831" s="17"/>
      <c r="B831" s="20"/>
      <c r="C831" s="20"/>
      <c r="D831" s="18"/>
      <c r="E831" s="18"/>
      <c r="F831" s="18"/>
      <c r="G831" s="18"/>
      <c r="H831" s="18"/>
      <c r="I831" s="18"/>
      <c r="J831" s="18"/>
      <c r="K831" s="18"/>
      <c r="L831" s="18"/>
      <c r="M831" s="18"/>
      <c r="N831" s="18"/>
      <c r="O831" s="18"/>
      <c r="P831" s="18"/>
      <c r="Q831" s="18"/>
      <c r="R831" s="18"/>
      <c r="S831" s="18"/>
      <c r="T831" s="18"/>
      <c r="U831" s="18"/>
      <c r="V831" s="18"/>
      <c r="W831" s="20"/>
      <c r="X831" s="20"/>
      <c r="Y831" s="20"/>
      <c r="Z831" s="20"/>
      <c r="AA831" s="20"/>
      <c r="AB831" s="20"/>
      <c r="AC831" s="20"/>
      <c r="AD831" s="18"/>
      <c r="AE831" s="20"/>
      <c r="AF831" s="20"/>
      <c r="AG831" s="20"/>
      <c r="AH831" s="20"/>
      <c r="AI831" s="20"/>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71"/>
      <c r="BO831" s="171"/>
      <c r="BP831" s="171"/>
      <c r="BQ831" s="171"/>
      <c r="BR831" s="161"/>
      <c r="BS831" s="161"/>
      <c r="BT831" s="161"/>
      <c r="BU831" s="161"/>
      <c r="BV831" s="161"/>
      <c r="BW831" s="151"/>
      <c r="BX831" s="151"/>
      <c r="BY831" s="151"/>
      <c r="BZ831" s="151"/>
      <c r="CA831" s="151"/>
      <c r="CB831" s="129"/>
      <c r="CC831" s="129"/>
      <c r="CD831" s="129"/>
      <c r="CE831" s="129"/>
      <c r="CF831" s="129"/>
      <c r="CG831" s="129"/>
      <c r="CH831" s="129"/>
      <c r="CI831" s="129"/>
      <c r="CJ831" s="129"/>
      <c r="CK831" s="129"/>
      <c r="CL831" s="18"/>
      <c r="CM831" s="18"/>
      <c r="CN831" s="18"/>
      <c r="CO831" s="118"/>
      <c r="CP831" s="48"/>
      <c r="CQ831" s="18"/>
      <c r="CR831" s="18"/>
      <c r="CS831" s="18"/>
      <c r="CT831" s="18"/>
      <c r="CU831" s="18"/>
      <c r="CV831" s="18"/>
      <c r="CW831" s="18"/>
      <c r="CX831" s="18"/>
      <c r="CY831" s="18"/>
      <c r="CZ831" s="18"/>
      <c r="DA831" s="18"/>
      <c r="DB831" s="18"/>
      <c r="DC831" s="18"/>
      <c r="DD831" s="18"/>
      <c r="DE831" s="18"/>
      <c r="DF831" s="18"/>
      <c r="DG831" s="18"/>
      <c r="DH831" s="45"/>
      <c r="DI831" s="18"/>
      <c r="DJ831" s="18"/>
      <c r="DK831" s="18"/>
      <c r="DL831" s="18"/>
      <c r="DM831" s="18"/>
      <c r="DN831" s="18"/>
      <c r="DO831" s="18"/>
      <c r="DP831" s="18"/>
      <c r="DQ831" s="45"/>
      <c r="DR831" s="18"/>
      <c r="DS831" s="18"/>
      <c r="DT831" s="18"/>
      <c r="DU831" s="18"/>
      <c r="DV831" s="18"/>
      <c r="DW831" s="18"/>
      <c r="DX831" s="18"/>
      <c r="DY831" s="18"/>
      <c r="DZ831" s="45"/>
      <c r="EA831" s="18"/>
      <c r="EB831" s="18"/>
      <c r="EC831" s="18"/>
      <c r="ED831" s="18"/>
      <c r="EE831" s="18"/>
      <c r="EF831" s="18"/>
      <c r="EG831" s="18"/>
      <c r="EH831" s="18"/>
      <c r="EI831" s="45"/>
      <c r="EJ831" s="18"/>
      <c r="EK831" s="18"/>
      <c r="EL831" s="18"/>
      <c r="EM831" s="18"/>
      <c r="EN831" s="18"/>
      <c r="EO831" s="18"/>
      <c r="EP831" s="18"/>
      <c r="EQ831" s="18"/>
      <c r="ER831" s="45"/>
      <c r="ES831" s="110"/>
      <c r="ET831" s="110"/>
      <c r="EU831" s="110"/>
      <c r="EV831" s="110"/>
      <c r="EW831" s="192"/>
      <c r="EX831" s="192"/>
      <c r="EY831" s="192"/>
      <c r="EZ831" s="192"/>
      <c r="FA831" s="199"/>
      <c r="FB831" s="18"/>
      <c r="FC831" s="18"/>
      <c r="FD831" s="18"/>
      <c r="FE831" s="18"/>
      <c r="FF831" s="18"/>
      <c r="FG831" s="18"/>
      <c r="FH831" s="18"/>
      <c r="FI831" s="18"/>
      <c r="FJ831" s="40"/>
      <c r="FK831" s="18"/>
      <c r="FL831" s="18"/>
      <c r="FM831" s="18"/>
      <c r="FN831" s="18"/>
      <c r="FO831" s="18"/>
      <c r="FP831" s="18"/>
      <c r="FQ831" s="18"/>
      <c r="FR831" s="18"/>
      <c r="FS831" s="45"/>
      <c r="FT831" s="18"/>
      <c r="FU831" s="18"/>
      <c r="FV831" s="18"/>
      <c r="FW831" s="18"/>
      <c r="FX831" s="18"/>
      <c r="FY831" s="18"/>
      <c r="FZ831" s="18"/>
      <c r="GA831" s="18"/>
      <c r="GB831" s="45"/>
      <c r="GC831" s="110"/>
      <c r="GD831" s="110"/>
      <c r="GE831" s="110"/>
      <c r="GF831" s="110"/>
      <c r="GG831" s="110"/>
      <c r="GH831" s="110"/>
      <c r="GI831" s="110"/>
      <c r="GJ831" s="110"/>
      <c r="GK831" s="110"/>
      <c r="GL831" s="110"/>
      <c r="GM831" s="110"/>
      <c r="GN831" s="110"/>
      <c r="GO831" s="110"/>
      <c r="GP831" s="110"/>
      <c r="GQ831" s="110"/>
      <c r="GR831" s="110"/>
      <c r="GS831" s="110"/>
      <c r="GT831" s="110"/>
      <c r="GU831" s="110"/>
      <c r="GV831" s="110"/>
      <c r="GW831" s="110"/>
      <c r="GX831" s="110"/>
      <c r="GY831" s="45"/>
      <c r="GZ831" s="199"/>
      <c r="HA831" s="110"/>
      <c r="HB831" s="110"/>
      <c r="HC831" s="110"/>
      <c r="HD831" s="34">
        <f t="shared" si="1233"/>
        <v>0</v>
      </c>
      <c r="HE831" s="25">
        <f t="shared" si="1224"/>
        <v>0</v>
      </c>
      <c r="HF831" s="25">
        <f t="shared" si="1225"/>
        <v>0</v>
      </c>
      <c r="HG831" s="25"/>
      <c r="HH831" s="18"/>
      <c r="HI831" s="25">
        <f t="shared" si="1226"/>
        <v>0</v>
      </c>
      <c r="HJ831" s="25">
        <f t="shared" si="1227"/>
        <v>0</v>
      </c>
      <c r="HK831" s="18"/>
      <c r="HL831" s="24" t="str">
        <f t="shared" si="1228"/>
        <v>-</v>
      </c>
      <c r="HM831" s="107"/>
      <c r="HN831" s="85"/>
      <c r="HO831" s="204" t="str">
        <f t="shared" si="1126"/>
        <v>---/---</v>
      </c>
      <c r="HP831" s="204" t="str">
        <f t="shared" si="1127"/>
        <v>---/---</v>
      </c>
      <c r="HQ831" s="182" t="str">
        <f t="shared" si="1128"/>
        <v>---/---</v>
      </c>
      <c r="HR831" s="182" t="str">
        <f t="shared" si="1129"/>
        <v>---/---</v>
      </c>
      <c r="HS831" s="182" t="b">
        <f t="shared" si="1130"/>
        <v>0</v>
      </c>
      <c r="HT831" s="182" t="str">
        <f t="shared" si="1131"/>
        <v>---/---</v>
      </c>
      <c r="HU831" s="182" t="str">
        <f t="shared" si="1132"/>
        <v>---/---</v>
      </c>
      <c r="HV831" s="191" t="str">
        <f t="shared" si="1133"/>
        <v>---/---</v>
      </c>
      <c r="HW831" s="184" t="str">
        <f t="shared" si="1134"/>
        <v>---/---</v>
      </c>
      <c r="HX831" s="191" t="str">
        <f t="shared" si="1135"/>
        <v>---/---</v>
      </c>
      <c r="HY831" s="183"/>
      <c r="HZ831" s="182" t="str">
        <f t="shared" si="1136"/>
        <v>---/---</v>
      </c>
      <c r="IA831" s="182" t="str">
        <f t="shared" si="1137"/>
        <v>---/---</v>
      </c>
      <c r="IB831" s="182" t="str">
        <f t="shared" si="1138"/>
        <v>---/---</v>
      </c>
      <c r="IC831" s="182" t="str">
        <f t="shared" si="1139"/>
        <v>---/---</v>
      </c>
      <c r="ID831" s="182" t="str">
        <f t="shared" si="1140"/>
        <v>---/---</v>
      </c>
      <c r="IE831" s="185" t="str">
        <f t="shared" si="1141"/>
        <v>---/---</v>
      </c>
      <c r="IF831" s="135" t="s">
        <v>717</v>
      </c>
      <c r="IG831" s="181">
        <v>1</v>
      </c>
      <c r="IH831" s="85"/>
      <c r="II831" s="85"/>
      <c r="IJ831" s="85"/>
      <c r="IK831" s="85"/>
      <c r="IL831" s="85"/>
      <c r="IM831" s="85"/>
      <c r="IN831" s="85"/>
      <c r="IO831" s="85"/>
      <c r="IP831" s="85"/>
      <c r="IQ831" s="85"/>
      <c r="IR831" s="85"/>
      <c r="IS831" s="85"/>
      <c r="IT831" s="85"/>
      <c r="IU831" s="85"/>
      <c r="IV831" s="85"/>
      <c r="IW831" s="85"/>
      <c r="IX831" s="85"/>
      <c r="IY831" s="85"/>
      <c r="IZ831" s="85"/>
      <c r="JA831" s="85"/>
      <c r="JB831" s="85"/>
      <c r="JC831" s="85"/>
      <c r="JD831" s="85"/>
      <c r="JE831" s="85"/>
      <c r="JF831" s="85"/>
      <c r="JG831" s="85"/>
      <c r="JH831" s="85"/>
      <c r="JI831" s="85"/>
      <c r="JJ831" s="85"/>
      <c r="JK831" s="85"/>
      <c r="JL831" s="85"/>
      <c r="JM831" s="85"/>
      <c r="JN831" s="85"/>
      <c r="JO831" s="85"/>
      <c r="JP831" s="85"/>
      <c r="JQ831" s="85"/>
      <c r="JR831" s="85"/>
      <c r="JS831" s="85"/>
      <c r="JT831" s="85"/>
      <c r="JU831" s="85"/>
      <c r="JV831" s="85"/>
      <c r="JW831" s="85"/>
      <c r="JX831" s="85"/>
      <c r="JY831" s="85"/>
      <c r="JZ831" s="85"/>
      <c r="KA831" s="85"/>
      <c r="KB831" s="85"/>
      <c r="KC831" s="85"/>
    </row>
    <row r="832" spans="1:289" s="57" customFormat="1" ht="36.6" hidden="1" customHeight="1">
      <c r="A832" s="17"/>
      <c r="B832" s="20"/>
      <c r="C832" s="20"/>
      <c r="D832" s="18"/>
      <c r="E832" s="18"/>
      <c r="F832" s="18"/>
      <c r="G832" s="18"/>
      <c r="H832" s="18"/>
      <c r="I832" s="18"/>
      <c r="J832" s="18"/>
      <c r="K832" s="18"/>
      <c r="L832" s="18"/>
      <c r="M832" s="18"/>
      <c r="N832" s="18"/>
      <c r="O832" s="18"/>
      <c r="P832" s="18"/>
      <c r="Q832" s="18"/>
      <c r="R832" s="18"/>
      <c r="S832" s="18"/>
      <c r="T832" s="18"/>
      <c r="U832" s="18"/>
      <c r="V832" s="18"/>
      <c r="W832" s="20"/>
      <c r="X832" s="20"/>
      <c r="Y832" s="20"/>
      <c r="Z832" s="20"/>
      <c r="AA832" s="20"/>
      <c r="AB832" s="20"/>
      <c r="AC832" s="20"/>
      <c r="AD832" s="18"/>
      <c r="AE832" s="20"/>
      <c r="AF832" s="20"/>
      <c r="AG832" s="20"/>
      <c r="AH832" s="20"/>
      <c r="AI832" s="20"/>
      <c r="AJ832" s="18"/>
      <c r="AK832" s="18"/>
      <c r="AL832" s="18"/>
      <c r="AM832" s="18"/>
      <c r="AN832" s="18"/>
      <c r="AO832" s="18"/>
      <c r="AP832" s="18"/>
      <c r="AQ832" s="39" t="s">
        <v>84</v>
      </c>
      <c r="AR832" s="39" t="s">
        <v>85</v>
      </c>
      <c r="AS832" s="39"/>
      <c r="AT832" s="39"/>
      <c r="AU832" s="39"/>
      <c r="AV832" s="39"/>
      <c r="AW832" s="39" t="s">
        <v>84</v>
      </c>
      <c r="AX832" s="39" t="s">
        <v>85</v>
      </c>
      <c r="AY832" s="18"/>
      <c r="AZ832" s="18"/>
      <c r="BA832" s="18"/>
      <c r="BB832" s="18"/>
      <c r="BC832" s="18"/>
      <c r="BD832" s="18"/>
      <c r="BE832" s="18"/>
      <c r="BF832" s="18"/>
      <c r="BG832" s="18"/>
      <c r="BH832" s="18"/>
      <c r="BI832" s="18"/>
      <c r="BJ832" s="18"/>
      <c r="BK832" s="18"/>
      <c r="BL832" s="18"/>
      <c r="BM832" s="18"/>
      <c r="BN832" s="171"/>
      <c r="BO832" s="171"/>
      <c r="BP832" s="171"/>
      <c r="BQ832" s="171"/>
      <c r="BR832" s="161"/>
      <c r="BS832" s="161"/>
      <c r="BT832" s="161"/>
      <c r="BU832" s="161"/>
      <c r="BV832" s="161"/>
      <c r="BW832" s="151"/>
      <c r="BX832" s="151"/>
      <c r="BY832" s="151"/>
      <c r="BZ832" s="151"/>
      <c r="CA832" s="151"/>
      <c r="CB832" s="129"/>
      <c r="CC832" s="129"/>
      <c r="CD832" s="129"/>
      <c r="CE832" s="129"/>
      <c r="CF832" s="129"/>
      <c r="CG832" s="129"/>
      <c r="CH832" s="129"/>
      <c r="CI832" s="129"/>
      <c r="CJ832" s="129"/>
      <c r="CK832" s="129"/>
      <c r="CL832" s="18"/>
      <c r="CM832" s="18"/>
      <c r="CN832" s="18"/>
      <c r="CO832" s="118"/>
      <c r="CP832" s="48"/>
      <c r="CQ832" s="18"/>
      <c r="CR832" s="18"/>
      <c r="CS832" s="18"/>
      <c r="CT832" s="18"/>
      <c r="CU832" s="18"/>
      <c r="CV832" s="18"/>
      <c r="CW832" s="18"/>
      <c r="CX832" s="18"/>
      <c r="CY832" s="18"/>
      <c r="CZ832" s="18"/>
      <c r="DA832" s="18"/>
      <c r="DB832" s="18"/>
      <c r="DC832" s="18"/>
      <c r="DD832" s="18"/>
      <c r="DE832" s="18"/>
      <c r="DF832" s="18"/>
      <c r="DG832" s="18"/>
      <c r="DH832" s="45"/>
      <c r="DI832" s="18"/>
      <c r="DJ832" s="18"/>
      <c r="DK832" s="18"/>
      <c r="DL832" s="18"/>
      <c r="DM832" s="18"/>
      <c r="DN832" s="18"/>
      <c r="DO832" s="18"/>
      <c r="DP832" s="18"/>
      <c r="DQ832" s="45"/>
      <c r="DR832" s="18"/>
      <c r="DS832" s="18"/>
      <c r="DT832" s="18"/>
      <c r="DU832" s="18"/>
      <c r="DV832" s="18"/>
      <c r="DW832" s="18"/>
      <c r="DX832" s="18"/>
      <c r="DY832" s="18"/>
      <c r="DZ832" s="45"/>
      <c r="EA832" s="18"/>
      <c r="EB832" s="18"/>
      <c r="EC832" s="18"/>
      <c r="ED832" s="18"/>
      <c r="EE832" s="18"/>
      <c r="EF832" s="18"/>
      <c r="EG832" s="18"/>
      <c r="EH832" s="18"/>
      <c r="EI832" s="45"/>
      <c r="EJ832" s="18"/>
      <c r="EK832" s="18"/>
      <c r="EL832" s="18"/>
      <c r="EM832" s="18"/>
      <c r="EN832" s="18"/>
      <c r="EO832" s="18"/>
      <c r="EP832" s="18"/>
      <c r="EQ832" s="18"/>
      <c r="ER832" s="45"/>
      <c r="ES832" s="110"/>
      <c r="ET832" s="110"/>
      <c r="EU832" s="110"/>
      <c r="EV832" s="110"/>
      <c r="EW832" s="192"/>
      <c r="EX832" s="192"/>
      <c r="EY832" s="192"/>
      <c r="EZ832" s="192"/>
      <c r="FA832" s="199"/>
      <c r="FB832" s="40" t="s">
        <v>351</v>
      </c>
      <c r="FC832" s="40" t="str">
        <f>IF(BK832&gt;0,IF(DC832&gt;0,WORKDAY(DB832,20),IF(CT832&gt;0,WORKDAY(CS832,30),IF(CO832&gt;0,WORKDAY(CN832,40),FB832))),"-")</f>
        <v>-</v>
      </c>
      <c r="FD832" s="18"/>
      <c r="FE832" s="18"/>
      <c r="FF832" s="18"/>
      <c r="FG832" s="18"/>
      <c r="FH832" s="18"/>
      <c r="FI832" s="18"/>
      <c r="FJ832" s="40"/>
      <c r="FK832" s="40"/>
      <c r="FL832" s="40" t="e">
        <f>IF(#REF!&gt;0,IF(DL832&gt;0,WORKDAY(DK832,20),IF(DC832&gt;0,WORKDAY(DB832,30),IF(CX832&gt;0,WORKDAY(CW832,40),FK832))),"-")</f>
        <v>#REF!</v>
      </c>
      <c r="FM832" s="18"/>
      <c r="FN832" s="18"/>
      <c r="FO832" s="18"/>
      <c r="FP832" s="18"/>
      <c r="FQ832" s="18"/>
      <c r="FR832" s="18"/>
      <c r="FS832" s="45"/>
      <c r="FT832" s="40"/>
      <c r="FU832" s="40" t="e">
        <f>IF(#REF!&gt;0,IF(DU832&gt;0,WORKDAY(DT832,20),IF(DL832&gt;0,WORKDAY(DK832,30),IF(DG832&gt;0,WORKDAY(DF832,40),FT832))),"-")</f>
        <v>#REF!</v>
      </c>
      <c r="FV832" s="18"/>
      <c r="FW832" s="18"/>
      <c r="FX832" s="18"/>
      <c r="FY832" s="18"/>
      <c r="FZ832" s="18"/>
      <c r="GA832" s="18"/>
      <c r="GB832" s="45"/>
      <c r="GC832" s="110"/>
      <c r="GD832" s="110"/>
      <c r="GE832" s="110"/>
      <c r="GF832" s="110"/>
      <c r="GG832" s="110"/>
      <c r="GH832" s="110"/>
      <c r="GI832" s="110"/>
      <c r="GJ832" s="110"/>
      <c r="GK832" s="110"/>
      <c r="GL832" s="110"/>
      <c r="GM832" s="110"/>
      <c r="GN832" s="110"/>
      <c r="GO832" s="110"/>
      <c r="GP832" s="110"/>
      <c r="GQ832" s="110"/>
      <c r="GR832" s="110"/>
      <c r="GS832" s="110"/>
      <c r="GT832" s="110"/>
      <c r="GU832" s="110"/>
      <c r="GV832" s="110"/>
      <c r="GW832" s="110"/>
      <c r="GX832" s="110"/>
      <c r="GY832" s="45"/>
      <c r="GZ832" s="199"/>
      <c r="HA832" s="110"/>
      <c r="HB832" s="110"/>
      <c r="HC832" s="110"/>
      <c r="HD832" s="34">
        <f t="shared" si="1233"/>
        <v>0</v>
      </c>
      <c r="HE832" s="25">
        <f t="shared" si="1224"/>
        <v>0</v>
      </c>
      <c r="HF832" s="41">
        <f t="shared" si="1225"/>
        <v>0</v>
      </c>
      <c r="HG832" s="41"/>
      <c r="HH832" s="41"/>
      <c r="HI832" s="25">
        <f t="shared" si="1226"/>
        <v>0</v>
      </c>
      <c r="HJ832" s="25">
        <f t="shared" si="1227"/>
        <v>0</v>
      </c>
      <c r="HK832" s="18"/>
      <c r="HL832" s="40" t="str">
        <f t="shared" si="1228"/>
        <v>-</v>
      </c>
      <c r="HM832" s="107"/>
      <c r="HN832" s="85"/>
      <c r="HO832" s="204" t="str">
        <f t="shared" si="1126"/>
        <v>---/---</v>
      </c>
      <c r="HP832" s="204" t="str">
        <f t="shared" si="1127"/>
        <v>---/---</v>
      </c>
      <c r="HQ832" s="182" t="str">
        <f t="shared" si="1128"/>
        <v>---/---</v>
      </c>
      <c r="HR832" s="182" t="str">
        <f t="shared" si="1129"/>
        <v>---/---</v>
      </c>
      <c r="HS832" s="182" t="b">
        <f t="shared" si="1130"/>
        <v>0</v>
      </c>
      <c r="HT832" s="182" t="str">
        <f t="shared" si="1131"/>
        <v>---/---</v>
      </c>
      <c r="HU832" s="182" t="str">
        <f t="shared" si="1132"/>
        <v>---/---</v>
      </c>
      <c r="HV832" s="191" t="str">
        <f t="shared" si="1133"/>
        <v>---/---</v>
      </c>
      <c r="HW832" s="184" t="str">
        <f t="shared" si="1134"/>
        <v>---/---</v>
      </c>
      <c r="HX832" s="191" t="str">
        <f t="shared" si="1135"/>
        <v>---/---</v>
      </c>
      <c r="HY832" s="183"/>
      <c r="HZ832" s="182" t="str">
        <f t="shared" si="1136"/>
        <v>---/---</v>
      </c>
      <c r="IA832" s="182" t="str">
        <f t="shared" si="1137"/>
        <v>---/---</v>
      </c>
      <c r="IB832" s="182" t="str">
        <f t="shared" si="1138"/>
        <v>---/---</v>
      </c>
      <c r="IC832" s="182" t="str">
        <f t="shared" si="1139"/>
        <v>---/---</v>
      </c>
      <c r="ID832" s="182" t="str">
        <f t="shared" si="1140"/>
        <v>---/---</v>
      </c>
      <c r="IE832" s="185" t="str">
        <f t="shared" si="1141"/>
        <v>---/---</v>
      </c>
      <c r="IF832" s="135" t="s">
        <v>717</v>
      </c>
      <c r="IG832" s="181">
        <v>1</v>
      </c>
      <c r="IH832" s="85"/>
      <c r="II832" s="85"/>
      <c r="IJ832" s="85"/>
      <c r="IK832" s="85"/>
      <c r="IL832" s="85"/>
      <c r="IM832" s="85"/>
      <c r="IN832" s="85"/>
      <c r="IO832" s="85"/>
      <c r="IP832" s="85"/>
      <c r="IQ832" s="85"/>
      <c r="IR832" s="85"/>
      <c r="IS832" s="85"/>
      <c r="IT832" s="85"/>
      <c r="IU832" s="85"/>
      <c r="IV832" s="85"/>
      <c r="IW832" s="85"/>
      <c r="IX832" s="85"/>
      <c r="IY832" s="85"/>
      <c r="IZ832" s="85"/>
      <c r="JA832" s="85"/>
      <c r="JB832" s="85"/>
      <c r="JC832" s="85"/>
      <c r="JD832" s="85"/>
      <c r="JE832" s="85"/>
      <c r="JF832" s="85"/>
      <c r="JG832" s="85"/>
      <c r="JH832" s="85"/>
      <c r="JI832" s="85"/>
      <c r="JJ832" s="85"/>
      <c r="JK832" s="85"/>
      <c r="JL832" s="85"/>
      <c r="JM832" s="85"/>
      <c r="JN832" s="85"/>
      <c r="JO832" s="85"/>
      <c r="JP832" s="85"/>
      <c r="JQ832" s="85"/>
      <c r="JR832" s="85"/>
      <c r="JS832" s="85"/>
      <c r="JT832" s="85"/>
      <c r="JU832" s="85"/>
      <c r="JV832" s="85"/>
      <c r="JW832" s="85"/>
      <c r="JX832" s="85"/>
      <c r="JY832" s="85"/>
      <c r="JZ832" s="85"/>
      <c r="KA832" s="85"/>
      <c r="KB832" s="85"/>
      <c r="KC832" s="85"/>
    </row>
    <row r="833" spans="1:289" s="57" customFormat="1" ht="28.5" customHeight="1">
      <c r="A833" s="6"/>
      <c r="B833" s="19" t="s">
        <v>156</v>
      </c>
      <c r="C833" s="19" t="s">
        <v>157</v>
      </c>
      <c r="D833" s="5"/>
      <c r="E833" s="5"/>
      <c r="F833" s="5"/>
      <c r="G833" s="5"/>
      <c r="H833" s="5" t="s">
        <v>727</v>
      </c>
      <c r="I833" s="5" t="s">
        <v>736</v>
      </c>
      <c r="J833" s="5"/>
      <c r="K833" s="5"/>
      <c r="L833" s="5"/>
      <c r="M833" s="5"/>
      <c r="N833" s="5"/>
      <c r="O833" s="5"/>
      <c r="P833" s="5"/>
      <c r="Q833" s="5"/>
      <c r="R833" s="5" t="s">
        <v>204</v>
      </c>
      <c r="S833" s="5" t="s">
        <v>364</v>
      </c>
      <c r="T833" s="5" t="s">
        <v>363</v>
      </c>
      <c r="U833" s="5" t="s">
        <v>158</v>
      </c>
      <c r="V833" s="5"/>
      <c r="W833" s="19"/>
      <c r="X833" s="19"/>
      <c r="Y833" s="19"/>
      <c r="Z833" s="19"/>
      <c r="AA833" s="19"/>
      <c r="AB833" s="19"/>
      <c r="AC833" s="19"/>
      <c r="AD833" s="5"/>
      <c r="AE833" s="19">
        <v>4</v>
      </c>
      <c r="AF833" s="19">
        <v>0</v>
      </c>
      <c r="AG833" s="19" t="s">
        <v>165</v>
      </c>
      <c r="AH833" s="19" t="s">
        <v>156</v>
      </c>
      <c r="AI833" s="19" t="s">
        <v>188</v>
      </c>
      <c r="AJ833" s="5"/>
      <c r="AK833" s="5"/>
      <c r="AL833" s="5" t="s">
        <v>122</v>
      </c>
      <c r="AM833" s="5"/>
      <c r="AN833" s="5" t="s">
        <v>219</v>
      </c>
      <c r="AO833" s="167" t="str">
        <f t="shared" ref="AO833:AO839" si="1238">CONCATENATE("0055-",B833,"-",C833,"-","4",".",AE833,".",AF833,".",AG833,".",AH833,"-",AL833,".",AN833,"-",AI833)</f>
        <v>0055-CPC-GA1-4.4.0.00.CPC-PS.V4-0001</v>
      </c>
      <c r="AP833" s="5" t="str">
        <f t="shared" ref="AP833:AP839" si="1239">CONCATENATE("0055-",B833,"-",C833,"-","4",".",AE833,".",AF833,".",AG833,".",AH833,"-",AL833,"-",AN833,"-",AI833,"_",BD833,"_",U833)</f>
        <v>0055-CPC-GA1-4.4.0.00.CPC-PS-V4-0001_A1_ER</v>
      </c>
      <c r="AQ833" s="13" t="s">
        <v>277</v>
      </c>
      <c r="AR833" s="13" t="s">
        <v>283</v>
      </c>
      <c r="AS833" s="13"/>
      <c r="AT833" s="13"/>
      <c r="AU833" s="13"/>
      <c r="AV833" s="13"/>
      <c r="AW833" s="13" t="s">
        <v>277</v>
      </c>
      <c r="AX833" s="13" t="s">
        <v>283</v>
      </c>
      <c r="AY833" s="5"/>
      <c r="AZ833" s="5" t="s">
        <v>490</v>
      </c>
      <c r="BA833" s="5" t="s">
        <v>489</v>
      </c>
      <c r="BB833" s="5" t="str">
        <f>IF(FW833&gt;0,"02",IF(FN833&gt;0,"01",IF(FE833&gt;0,"00",IF(EM833&gt;0,"G1",IF(ED833&gt;0,"F1",IF(DU833&gt;0,"E1",IF(DL833&gt;0,"D1",IF(DC833&gt;0,"C1",IF(CT833&gt;0,"B1",IF(BM833&gt;0,"A1","-"))))))))))</f>
        <v>A1</v>
      </c>
      <c r="BC833" s="167" t="str">
        <f t="shared" ref="BC833:BC835" si="1240">IF(OR(BB833="A1",BB833="B1",BB833="C1",BB833="D1",BB833="E1",BB833="F1",BB833="G1",BB833="H1"),"IFR",IF(OR(BB833="00",BB833="01",BB833="02",BB833="03",BB833="04",BB833="05"),"IFU","-"))</f>
        <v>IFR</v>
      </c>
      <c r="BD833" s="5" t="str">
        <f t="shared" ref="BD833:BD839" si="1241">BB833</f>
        <v>A1</v>
      </c>
      <c r="BE833" s="5"/>
      <c r="BF833" s="5"/>
      <c r="BG833" s="12"/>
      <c r="BH833" s="5"/>
      <c r="BI833" s="5"/>
      <c r="BJ833" s="54">
        <f t="shared" ref="BJ833:BJ839" si="1242">FB833-(28+15)</f>
        <v>44251</v>
      </c>
      <c r="BK833" s="54">
        <f t="shared" ref="BK833:BK839" ca="1" si="1243">IF(BM833&gt;0,BL833,IF(BJ833&lt;TODAY(),WORKDAY(TODAY(),10),BJ833))</f>
        <v>44280</v>
      </c>
      <c r="BL833" s="193">
        <v>44280</v>
      </c>
      <c r="BM833" s="167" t="s">
        <v>800</v>
      </c>
      <c r="BN833" s="167"/>
      <c r="BO833" s="167"/>
      <c r="BP833" s="167"/>
      <c r="BQ833" s="167"/>
      <c r="BR833" s="157"/>
      <c r="BS833" s="157"/>
      <c r="BT833" s="157"/>
      <c r="BU833" s="157"/>
      <c r="BV833" s="157"/>
      <c r="BW833" s="147"/>
      <c r="BX833" s="147"/>
      <c r="BY833" s="147"/>
      <c r="BZ833" s="147"/>
      <c r="CA833" s="147"/>
      <c r="CB833" s="125"/>
      <c r="CC833" s="125"/>
      <c r="CD833" s="125"/>
      <c r="CE833" s="125"/>
      <c r="CF833" s="125"/>
      <c r="CG833" s="125"/>
      <c r="CH833" s="125"/>
      <c r="CI833" s="125"/>
      <c r="CJ833" s="125"/>
      <c r="CK833" s="125"/>
      <c r="CL833" s="24">
        <f>WORKDAY(BJ833,20)</f>
        <v>44279</v>
      </c>
      <c r="CM833" s="24">
        <f ca="1">IF(BM833&gt;0,WORKDAY(BK833,10),"-")</f>
        <v>44294</v>
      </c>
      <c r="CN833" s="54"/>
      <c r="CO833" s="117"/>
      <c r="CP833" s="175">
        <v>1</v>
      </c>
      <c r="CQ833" s="24">
        <f t="shared" ref="CQ833:CQ839" si="1244">WORKDAY(CL833,10)</f>
        <v>44293</v>
      </c>
      <c r="CR833" s="24" t="str">
        <f t="shared" ref="CR833:CR839" si="1245">IF(CO833&gt;0,WORKDAY(CM833,10),"-")</f>
        <v>-</v>
      </c>
      <c r="CS833" s="54"/>
      <c r="CT833" s="5"/>
      <c r="CU833" s="24" t="str">
        <f t="shared" ref="CU833:CU839" si="1246">IF(CT833&gt;0,WORKDAY(CQ833,10),"-")</f>
        <v>-</v>
      </c>
      <c r="CV833" s="24" t="str">
        <f t="shared" ref="CV833:CV839" si="1247">IF(CT833&gt;0,WORKDAY(CR833,10),"-")</f>
        <v>-</v>
      </c>
      <c r="CW833" s="54"/>
      <c r="CX833" s="5"/>
      <c r="CY833" s="34"/>
      <c r="CZ833" s="24" t="str">
        <f t="shared" ref="CZ833:CZ839" si="1248">IF(CX833&gt;0,WORKDAY(CU833,10),"-")</f>
        <v>-</v>
      </c>
      <c r="DA833" s="24" t="str">
        <f t="shared" ref="DA833:DA839" si="1249">IF(CX833&gt;0,WORKDAY(CV833,10),"-")</f>
        <v>-</v>
      </c>
      <c r="DB833" s="24"/>
      <c r="DC833" s="5"/>
      <c r="DD833" s="24" t="str">
        <f t="shared" ref="DD833:DD839" si="1250">IF(DC833&gt;0,WORKDAY(CZ833,10),"-")</f>
        <v>-</v>
      </c>
      <c r="DE833" s="24" t="str">
        <f t="shared" ref="DE833:DE839" si="1251">IF(DC833&gt;0,WORKDAY(DA833,10),"-")</f>
        <v>-</v>
      </c>
      <c r="DF833" s="5"/>
      <c r="DG833" s="5"/>
      <c r="DH833" s="54"/>
      <c r="DI833" s="24" t="str">
        <f t="shared" ref="DI833:DI839" si="1252">IF(DG833&gt;0,WORKDAY(DD833,10),"-")</f>
        <v>-</v>
      </c>
      <c r="DJ833" s="24" t="str">
        <f t="shared" ref="DJ833:DJ839" si="1253">IF(DG833&gt;0,WORKDAY(DE833,10),"-")</f>
        <v>-</v>
      </c>
      <c r="DK833" s="5"/>
      <c r="DL833" s="5"/>
      <c r="DM833" s="24" t="str">
        <f t="shared" ref="DM833:DM839" si="1254">IF(DL833&gt;0,WORKDAY(DI833,10),"-")</f>
        <v>-</v>
      </c>
      <c r="DN833" s="24" t="str">
        <f t="shared" ref="DN833:DN839" si="1255">IF(DL833&gt;0,WORKDAY(DJ833,10),"-")</f>
        <v>-</v>
      </c>
      <c r="DO833" s="5"/>
      <c r="DP833" s="5"/>
      <c r="DQ833" s="54"/>
      <c r="DR833" s="24" t="str">
        <f t="shared" ref="DR833:DR839" si="1256">IF(DP833&gt;0,WORKDAY(DM833,10),"-")</f>
        <v>-</v>
      </c>
      <c r="DS833" s="24" t="str">
        <f t="shared" ref="DS833:DS839" si="1257">IF(DP833&gt;0,WORKDAY(DN833,10),"-")</f>
        <v>-</v>
      </c>
      <c r="DT833" s="5"/>
      <c r="DU833" s="5"/>
      <c r="DV833" s="24" t="str">
        <f t="shared" ref="DV833:DV839" si="1258">IF(DU833&gt;0,WORKDAY(DR833,10),"-")</f>
        <v>-</v>
      </c>
      <c r="DW833" s="24" t="str">
        <f t="shared" ref="DW833:DW839" si="1259">IF(DU833&gt;0,WORKDAY(DS833,10),"-")</f>
        <v>-</v>
      </c>
      <c r="DX833" s="5"/>
      <c r="DY833" s="5"/>
      <c r="DZ833" s="54"/>
      <c r="EA833" s="24" t="str">
        <f t="shared" ref="EA833:EA839" si="1260">IF(DY833&gt;0,WORKDAY(DV833,10),"-")</f>
        <v>-</v>
      </c>
      <c r="EB833" s="24" t="str">
        <f t="shared" ref="EB833:EB839" si="1261">IF(DY833&gt;0,WORKDAY(DW833,10),"-")</f>
        <v>-</v>
      </c>
      <c r="EC833" s="5"/>
      <c r="ED833" s="5"/>
      <c r="EE833" s="24" t="str">
        <f t="shared" ref="EE833:EE839" si="1262">IF(ED833&gt;0,WORKDAY(EA833,10),"-")</f>
        <v>-</v>
      </c>
      <c r="EF833" s="24" t="str">
        <f t="shared" ref="EF833:EF839" si="1263">IF(ED833&gt;0,WORKDAY(EB833,10),"-")</f>
        <v>-</v>
      </c>
      <c r="EG833" s="5"/>
      <c r="EH833" s="5"/>
      <c r="EI833" s="54"/>
      <c r="EJ833" s="24" t="str">
        <f t="shared" ref="EJ833:EJ839" si="1264">IF(EH833&gt;0,WORKDAY(EE833,10),"-")</f>
        <v>-</v>
      </c>
      <c r="EK833" s="24" t="str">
        <f t="shared" ref="EK833:EK839" si="1265">IF(EH833&gt;0,WORKDAY(EF833,10),"-")</f>
        <v>-</v>
      </c>
      <c r="EL833" s="5"/>
      <c r="EM833" s="5"/>
      <c r="EN833" s="24" t="str">
        <f t="shared" ref="EN833:EN839" si="1266">IF(EM833&gt;0,WORKDAY(EJ833,10),"-")</f>
        <v>-</v>
      </c>
      <c r="EO833" s="24" t="str">
        <f t="shared" ref="EO833:EO839" si="1267">IF(EM833&gt;0,WORKDAY(EK833,10),"-")</f>
        <v>-</v>
      </c>
      <c r="EP833" s="5"/>
      <c r="EQ833" s="5"/>
      <c r="ER833" s="54"/>
      <c r="ES833" s="54"/>
      <c r="ET833" s="54"/>
      <c r="EU833" s="54"/>
      <c r="EV833" s="54"/>
      <c r="EW833" s="24"/>
      <c r="EX833" s="24"/>
      <c r="EY833" s="167"/>
      <c r="EZ833" s="167"/>
      <c r="FA833" s="193"/>
      <c r="FB833" s="24">
        <v>44294</v>
      </c>
      <c r="FC833" s="24">
        <f ca="1">IF(BK833&gt;0,IF(DC833&gt;0,WORKDAY(DB833,20),IF(CT833&gt;0,WORKDAY(CS833,30),IF(CO833&gt;0,WORKDAY(CN833,40),FB833))),"-")</f>
        <v>44294</v>
      </c>
      <c r="FD833" s="5"/>
      <c r="FE833" s="5"/>
      <c r="FF833" s="24" t="str">
        <f t="shared" ref="FF833:FF839" si="1268">IF(FE833&gt;0,WORKDAY(FB833,10),"-")</f>
        <v>-</v>
      </c>
      <c r="FG833" s="24" t="str">
        <f t="shared" ref="FG833:FG839" si="1269">IF(FE833&gt;0,WORKDAY(FC833,10),"-")</f>
        <v>-</v>
      </c>
      <c r="FH833" s="5"/>
      <c r="FI833" s="5"/>
      <c r="FJ833" s="34"/>
      <c r="FK833" s="24"/>
      <c r="FL833" s="24">
        <f t="shared" ref="FL833:FL839" si="1270">FK833</f>
        <v>0</v>
      </c>
      <c r="FM833" s="5"/>
      <c r="FN833" s="5"/>
      <c r="FO833" s="24" t="str">
        <f t="shared" ref="FO833:FO839" si="1271">IF(FN833&gt;0,WORKDAY(FK833,10),"-")</f>
        <v>-</v>
      </c>
      <c r="FP833" s="24" t="str">
        <f t="shared" ref="FP833:FP839" si="1272">IF(FN833&gt;0,WORKDAY(FL833,10),"-")</f>
        <v>-</v>
      </c>
      <c r="FQ833" s="5"/>
      <c r="FR833" s="5"/>
      <c r="FS833" s="54"/>
      <c r="FT833" s="24"/>
      <c r="FU833" s="24">
        <f t="shared" ref="FU833:FU839" si="1273">FT833</f>
        <v>0</v>
      </c>
      <c r="FV833" s="5"/>
      <c r="FW833" s="5"/>
      <c r="FX833" s="24" t="str">
        <f t="shared" ref="FX833:FX839" si="1274">IF(FW833&gt;0,WORKDAY(FT833,10),"-")</f>
        <v>-</v>
      </c>
      <c r="FY833" s="24" t="str">
        <f t="shared" ref="FY833:FY839" si="1275">IF(FW833&gt;0,WORKDAY(FU833,10),"-")</f>
        <v>-</v>
      </c>
      <c r="FZ833" s="5"/>
      <c r="GA833" s="5"/>
      <c r="GB833" s="54"/>
      <c r="GC833" s="54"/>
      <c r="GD833" s="54"/>
      <c r="GE833" s="54"/>
      <c r="GF833" s="54"/>
      <c r="GG833" s="54"/>
      <c r="GH833" s="54"/>
      <c r="GI833" s="54"/>
      <c r="GJ833" s="54"/>
      <c r="GK833" s="54"/>
      <c r="GL833" s="54"/>
      <c r="GM833" s="54"/>
      <c r="GN833" s="54"/>
      <c r="GO833" s="54"/>
      <c r="GP833" s="54"/>
      <c r="GQ833" s="54"/>
      <c r="GR833" s="54"/>
      <c r="GS833" s="54"/>
      <c r="GT833" s="54"/>
      <c r="GU833" s="54"/>
      <c r="GV833" s="54"/>
      <c r="GW833" s="54"/>
      <c r="GX833" s="54"/>
      <c r="GY833" s="54"/>
      <c r="GZ833" s="193"/>
      <c r="HA833" s="54"/>
      <c r="HB833" s="54"/>
      <c r="HC833" s="54"/>
      <c r="HD833" s="34">
        <f t="shared" ca="1" si="1233"/>
        <v>1</v>
      </c>
      <c r="HE833" s="25">
        <f t="shared" ca="1" si="1224"/>
        <v>6.8389057750759875E-4</v>
      </c>
      <c r="HF833" s="25">
        <f t="shared" ca="1" si="1225"/>
        <v>1.5197568389057751E-3</v>
      </c>
      <c r="HG833" s="25"/>
      <c r="HH833" s="25"/>
      <c r="HI833" s="25">
        <f t="shared" ca="1" si="1226"/>
        <v>3.0821917808219177E-3</v>
      </c>
      <c r="HJ833" s="25">
        <f t="shared" ca="1" si="1227"/>
        <v>6.8493150684931503E-3</v>
      </c>
      <c r="HK833" s="5"/>
      <c r="HL833" s="24">
        <f t="shared" ca="1" si="1228"/>
        <v>44280</v>
      </c>
      <c r="HM833" s="107" t="s">
        <v>663</v>
      </c>
      <c r="HN833" s="85"/>
      <c r="HO833" s="204" t="str">
        <f t="shared" si="1126"/>
        <v>ожидание A1</v>
      </c>
      <c r="HP833" s="204" t="str">
        <f t="shared" si="1127"/>
        <v>не выгружено 00</v>
      </c>
      <c r="HQ833" s="182" t="str">
        <f t="shared" si="1128"/>
        <v>выгружено A1</v>
      </c>
      <c r="HR833" s="182" t="str">
        <f t="shared" si="1129"/>
        <v>ожидание A1</v>
      </c>
      <c r="HS833" s="182" t="b">
        <f t="shared" si="1130"/>
        <v>0</v>
      </c>
      <c r="HT833" s="182" t="str">
        <f t="shared" si="1131"/>
        <v>ожидание замечаний</v>
      </c>
      <c r="HU833" s="182" t="str">
        <f t="shared" si="1132"/>
        <v>0055-P2-GA1-CPC-TRM-00678</v>
      </c>
      <c r="HV833" s="191">
        <f t="shared" si="1133"/>
        <v>44280</v>
      </c>
      <c r="HW833" s="184" t="str">
        <f t="shared" si="1134"/>
        <v>ожидание A1</v>
      </c>
      <c r="HX833" s="191" t="str">
        <f t="shared" si="1135"/>
        <v>ожидание A1</v>
      </c>
      <c r="HY833" s="183"/>
      <c r="HZ833" s="182" t="str">
        <f t="shared" si="1136"/>
        <v>выгружено</v>
      </c>
      <c r="IA833" s="182" t="str">
        <f t="shared" si="1137"/>
        <v>A1</v>
      </c>
      <c r="IB833" s="182" t="str">
        <f t="shared" si="1138"/>
        <v>ожидание замечаний к ревизии</v>
      </c>
      <c r="IC833" s="182" t="str">
        <f t="shared" si="1139"/>
        <v>A1</v>
      </c>
      <c r="ID833" s="182" t="str">
        <f t="shared" si="1140"/>
        <v>A1</v>
      </c>
      <c r="IE833" s="185" t="str">
        <f t="shared" si="1141"/>
        <v>1</v>
      </c>
      <c r="IF833" s="135" t="s">
        <v>705</v>
      </c>
      <c r="IG833" s="181">
        <v>1</v>
      </c>
      <c r="IH833" s="85"/>
      <c r="II833" s="85"/>
      <c r="IJ833" s="85"/>
      <c r="IK833" s="85"/>
      <c r="IL833" s="85"/>
      <c r="IM833" s="85"/>
      <c r="IN833" s="85"/>
      <c r="IO833" s="85"/>
      <c r="IP833" s="85"/>
      <c r="IQ833" s="85"/>
      <c r="IR833" s="85"/>
      <c r="IS833" s="85"/>
      <c r="IT833" s="85"/>
      <c r="IU833" s="85"/>
      <c r="IV833" s="85"/>
      <c r="IW833" s="85"/>
      <c r="IX833" s="85"/>
      <c r="IY833" s="85"/>
      <c r="IZ833" s="85"/>
      <c r="JA833" s="85"/>
      <c r="JB833" s="85"/>
      <c r="JC833" s="85"/>
      <c r="JD833" s="85"/>
      <c r="JE833" s="85"/>
      <c r="JF833" s="85"/>
      <c r="JG833" s="85"/>
      <c r="JH833" s="85"/>
      <c r="JI833" s="85"/>
      <c r="JJ833" s="85"/>
      <c r="JK833" s="85"/>
      <c r="JL833" s="85"/>
      <c r="JM833" s="85"/>
      <c r="JN833" s="85"/>
      <c r="JO833" s="85"/>
      <c r="JP833" s="85"/>
      <c r="JQ833" s="85"/>
      <c r="JR833" s="85"/>
      <c r="JS833" s="85"/>
      <c r="JT833" s="85"/>
      <c r="JU833" s="85"/>
      <c r="JV833" s="85"/>
      <c r="JW833" s="85"/>
      <c r="JX833" s="85"/>
      <c r="JY833" s="85"/>
      <c r="JZ833" s="85"/>
      <c r="KA833" s="85"/>
      <c r="KB833" s="85"/>
      <c r="KC833" s="85"/>
    </row>
    <row r="834" spans="1:289" s="57" customFormat="1" ht="42.75" hidden="1" customHeight="1">
      <c r="A834" s="6"/>
      <c r="B834" s="19" t="s">
        <v>156</v>
      </c>
      <c r="C834" s="19" t="s">
        <v>157</v>
      </c>
      <c r="D834" s="5"/>
      <c r="E834" s="5"/>
      <c r="F834" s="5"/>
      <c r="G834" s="5"/>
      <c r="H834" s="5" t="s">
        <v>727</v>
      </c>
      <c r="I834" s="5" t="s">
        <v>736</v>
      </c>
      <c r="J834" s="5"/>
      <c r="K834" s="5"/>
      <c r="L834" s="5"/>
      <c r="M834" s="5"/>
      <c r="N834" s="5"/>
      <c r="O834" s="5"/>
      <c r="P834" s="5"/>
      <c r="Q834" s="5"/>
      <c r="R834" s="5" t="s">
        <v>205</v>
      </c>
      <c r="S834" s="5" t="s">
        <v>357</v>
      </c>
      <c r="T834" s="5" t="s">
        <v>726</v>
      </c>
      <c r="U834" s="5" t="s">
        <v>158</v>
      </c>
      <c r="V834" s="5"/>
      <c r="W834" s="19"/>
      <c r="X834" s="19"/>
      <c r="Y834" s="19"/>
      <c r="Z834" s="19"/>
      <c r="AA834" s="19"/>
      <c r="AB834" s="19"/>
      <c r="AC834" s="19"/>
      <c r="AD834" s="5"/>
      <c r="AE834" s="19">
        <v>4</v>
      </c>
      <c r="AF834" s="19">
        <v>0</v>
      </c>
      <c r="AG834" s="19" t="s">
        <v>165</v>
      </c>
      <c r="AH834" s="19" t="s">
        <v>156</v>
      </c>
      <c r="AI834" s="19" t="s">
        <v>188</v>
      </c>
      <c r="AJ834" s="5"/>
      <c r="AK834" s="5"/>
      <c r="AL834" s="5" t="s">
        <v>123</v>
      </c>
      <c r="AM834" s="5"/>
      <c r="AN834" s="5" t="s">
        <v>219</v>
      </c>
      <c r="AO834" s="5" t="str">
        <f t="shared" si="1238"/>
        <v>0055-CPC-GA1-4.4.0.00.CPC-ASK1.V4-0001</v>
      </c>
      <c r="AP834" s="5" t="str">
        <f t="shared" si="1239"/>
        <v>0055-CPC-GA1-4.4.0.00.CPC-ASK1-V4-0001_A1_ER</v>
      </c>
      <c r="AQ834" s="13" t="s">
        <v>278</v>
      </c>
      <c r="AR834" s="13" t="s">
        <v>519</v>
      </c>
      <c r="AS834" s="13"/>
      <c r="AT834" s="13"/>
      <c r="AU834" s="13"/>
      <c r="AV834" s="13"/>
      <c r="AW834" s="13" t="s">
        <v>278</v>
      </c>
      <c r="AX834" s="13" t="s">
        <v>519</v>
      </c>
      <c r="AY834" s="5"/>
      <c r="AZ834" s="5" t="s">
        <v>490</v>
      </c>
      <c r="BA834" s="5" t="s">
        <v>489</v>
      </c>
      <c r="BB834" s="5" t="str">
        <f>IF(FW834&gt;0,"02",IF(FN834&gt;0,"01",IF(FE834&gt;0,"00",IF(EM834&gt;0,"G1",IF(ED834&gt;0,"F1",IF(DU834&gt;0,"E1",IF(DL834&gt;0,"D1",IF(DC834&gt;0,"C1",IF(CT834&gt;0,"B1",IF(BM834&gt;0,"A1","-"))))))))))</f>
        <v>A1</v>
      </c>
      <c r="BC834" s="167" t="str">
        <f t="shared" si="1240"/>
        <v>IFR</v>
      </c>
      <c r="BD834" s="5" t="str">
        <f t="shared" si="1241"/>
        <v>A1</v>
      </c>
      <c r="BE834" s="5"/>
      <c r="BF834" s="5"/>
      <c r="BG834" s="12"/>
      <c r="BH834" s="5"/>
      <c r="BI834" s="5"/>
      <c r="BJ834" s="54">
        <f t="shared" si="1242"/>
        <v>44254</v>
      </c>
      <c r="BK834" s="54">
        <f t="shared" ca="1" si="1243"/>
        <v>44277</v>
      </c>
      <c r="BL834" s="193">
        <v>44277</v>
      </c>
      <c r="BM834" s="167" t="s">
        <v>798</v>
      </c>
      <c r="BN834" s="167"/>
      <c r="BO834" s="167"/>
      <c r="BP834" s="167"/>
      <c r="BQ834" s="167"/>
      <c r="BR834" s="157"/>
      <c r="BS834" s="157"/>
      <c r="BT834" s="157"/>
      <c r="BU834" s="157"/>
      <c r="BV834" s="157"/>
      <c r="BW834" s="147"/>
      <c r="BX834" s="147"/>
      <c r="BY834" s="147"/>
      <c r="BZ834" s="147"/>
      <c r="CA834" s="147"/>
      <c r="CB834" s="125"/>
      <c r="CC834" s="125"/>
      <c r="CD834" s="125"/>
      <c r="CE834" s="125"/>
      <c r="CF834" s="125"/>
      <c r="CG834" s="125"/>
      <c r="CH834" s="125"/>
      <c r="CI834" s="125"/>
      <c r="CJ834" s="125"/>
      <c r="CK834" s="125"/>
      <c r="CL834" s="24">
        <f>WORKDAY(BJ834,20)</f>
        <v>44281</v>
      </c>
      <c r="CM834" s="24">
        <f ca="1">IF(BM834&gt;0,WORKDAY(BK834,10),"-")</f>
        <v>44291</v>
      </c>
      <c r="CN834" s="54"/>
      <c r="CO834" s="117"/>
      <c r="CP834" s="34">
        <v>1</v>
      </c>
      <c r="CQ834" s="24">
        <f t="shared" si="1244"/>
        <v>44295</v>
      </c>
      <c r="CR834" s="24" t="str">
        <f t="shared" si="1245"/>
        <v>-</v>
      </c>
      <c r="CS834" s="54"/>
      <c r="CT834" s="5"/>
      <c r="CU834" s="24" t="str">
        <f t="shared" si="1246"/>
        <v>-</v>
      </c>
      <c r="CV834" s="24" t="str">
        <f t="shared" si="1247"/>
        <v>-</v>
      </c>
      <c r="CW834" s="54"/>
      <c r="CX834" s="5"/>
      <c r="CY834" s="34"/>
      <c r="CZ834" s="24" t="str">
        <f t="shared" si="1248"/>
        <v>-</v>
      </c>
      <c r="DA834" s="24" t="str">
        <f t="shared" si="1249"/>
        <v>-</v>
      </c>
      <c r="DB834" s="24"/>
      <c r="DC834" s="5"/>
      <c r="DD834" s="24" t="str">
        <f t="shared" si="1250"/>
        <v>-</v>
      </c>
      <c r="DE834" s="24" t="str">
        <f t="shared" si="1251"/>
        <v>-</v>
      </c>
      <c r="DF834" s="5"/>
      <c r="DG834" s="5"/>
      <c r="DH834" s="54"/>
      <c r="DI834" s="24" t="str">
        <f t="shared" si="1252"/>
        <v>-</v>
      </c>
      <c r="DJ834" s="24" t="str">
        <f t="shared" si="1253"/>
        <v>-</v>
      </c>
      <c r="DK834" s="5"/>
      <c r="DL834" s="5"/>
      <c r="DM834" s="24" t="str">
        <f t="shared" si="1254"/>
        <v>-</v>
      </c>
      <c r="DN834" s="24" t="str">
        <f t="shared" si="1255"/>
        <v>-</v>
      </c>
      <c r="DO834" s="5"/>
      <c r="DP834" s="5"/>
      <c r="DQ834" s="54"/>
      <c r="DR834" s="24" t="str">
        <f t="shared" si="1256"/>
        <v>-</v>
      </c>
      <c r="DS834" s="24" t="str">
        <f t="shared" si="1257"/>
        <v>-</v>
      </c>
      <c r="DT834" s="5"/>
      <c r="DU834" s="5"/>
      <c r="DV834" s="24" t="str">
        <f t="shared" si="1258"/>
        <v>-</v>
      </c>
      <c r="DW834" s="24" t="str">
        <f t="shared" si="1259"/>
        <v>-</v>
      </c>
      <c r="DX834" s="5"/>
      <c r="DY834" s="5"/>
      <c r="DZ834" s="54"/>
      <c r="EA834" s="24" t="str">
        <f t="shared" si="1260"/>
        <v>-</v>
      </c>
      <c r="EB834" s="24" t="str">
        <f t="shared" si="1261"/>
        <v>-</v>
      </c>
      <c r="EC834" s="5"/>
      <c r="ED834" s="5"/>
      <c r="EE834" s="24" t="str">
        <f t="shared" si="1262"/>
        <v>-</v>
      </c>
      <c r="EF834" s="24" t="str">
        <f t="shared" si="1263"/>
        <v>-</v>
      </c>
      <c r="EG834" s="5"/>
      <c r="EH834" s="5"/>
      <c r="EI834" s="54"/>
      <c r="EJ834" s="24" t="str">
        <f t="shared" si="1264"/>
        <v>-</v>
      </c>
      <c r="EK834" s="24" t="str">
        <f t="shared" si="1265"/>
        <v>-</v>
      </c>
      <c r="EL834" s="5"/>
      <c r="EM834" s="5"/>
      <c r="EN834" s="24" t="str">
        <f t="shared" si="1266"/>
        <v>-</v>
      </c>
      <c r="EO834" s="24" t="str">
        <f t="shared" si="1267"/>
        <v>-</v>
      </c>
      <c r="EP834" s="5"/>
      <c r="EQ834" s="5"/>
      <c r="ER834" s="54"/>
      <c r="ES834" s="54"/>
      <c r="ET834" s="54"/>
      <c r="EU834" s="54"/>
      <c r="EV834" s="54"/>
      <c r="EW834" s="24"/>
      <c r="EX834" s="24"/>
      <c r="EY834" s="167"/>
      <c r="EZ834" s="167"/>
      <c r="FA834" s="193"/>
      <c r="FB834" s="24">
        <v>44297</v>
      </c>
      <c r="FC834" s="24">
        <f ca="1">IF(BK834&gt;0,IF(DC834&gt;0,WORKDAY(DB834,20),IF(CT834&gt;0,WORKDAY(CS834,30),IF(CO834&gt;0,WORKDAY(CN834,40),FB834))),"-")</f>
        <v>44297</v>
      </c>
      <c r="FD834" s="5"/>
      <c r="FE834" s="5"/>
      <c r="FF834" s="24" t="str">
        <f t="shared" si="1268"/>
        <v>-</v>
      </c>
      <c r="FG834" s="24" t="str">
        <f t="shared" si="1269"/>
        <v>-</v>
      </c>
      <c r="FH834" s="5"/>
      <c r="FI834" s="5"/>
      <c r="FJ834" s="34"/>
      <c r="FK834" s="24"/>
      <c r="FL834" s="24">
        <f t="shared" si="1270"/>
        <v>0</v>
      </c>
      <c r="FM834" s="5"/>
      <c r="FN834" s="5"/>
      <c r="FO834" s="24" t="str">
        <f t="shared" si="1271"/>
        <v>-</v>
      </c>
      <c r="FP834" s="24" t="str">
        <f t="shared" si="1272"/>
        <v>-</v>
      </c>
      <c r="FQ834" s="5"/>
      <c r="FR834" s="5"/>
      <c r="FS834" s="54"/>
      <c r="FT834" s="24"/>
      <c r="FU834" s="24">
        <f t="shared" si="1273"/>
        <v>0</v>
      </c>
      <c r="FV834" s="5"/>
      <c r="FW834" s="5"/>
      <c r="FX834" s="24" t="str">
        <f t="shared" si="1274"/>
        <v>-</v>
      </c>
      <c r="FY834" s="24" t="str">
        <f t="shared" si="1275"/>
        <v>-</v>
      </c>
      <c r="FZ834" s="5"/>
      <c r="GA834" s="5"/>
      <c r="GB834" s="54"/>
      <c r="GC834" s="54"/>
      <c r="GD834" s="54"/>
      <c r="GE834" s="54"/>
      <c r="GF834" s="54"/>
      <c r="GG834" s="54"/>
      <c r="GH834" s="54"/>
      <c r="GI834" s="54"/>
      <c r="GJ834" s="54"/>
      <c r="GK834" s="54"/>
      <c r="GL834" s="54"/>
      <c r="GM834" s="54"/>
      <c r="GN834" s="54"/>
      <c r="GO834" s="54"/>
      <c r="GP834" s="54"/>
      <c r="GQ834" s="54"/>
      <c r="GR834" s="54"/>
      <c r="GS834" s="54"/>
      <c r="GT834" s="54"/>
      <c r="GU834" s="54"/>
      <c r="GV834" s="54"/>
      <c r="GW834" s="54"/>
      <c r="GX834" s="54"/>
      <c r="GY834" s="54"/>
      <c r="GZ834" s="193"/>
      <c r="HA834" s="54"/>
      <c r="HB834" s="54"/>
      <c r="HC834" s="54"/>
      <c r="HD834" s="34">
        <f t="shared" ca="1" si="1233"/>
        <v>1</v>
      </c>
      <c r="HE834" s="25">
        <f t="shared" ca="1" si="1224"/>
        <v>6.8389057750759875E-4</v>
      </c>
      <c r="HF834" s="25">
        <f t="shared" ca="1" si="1225"/>
        <v>1.5197568389057751E-3</v>
      </c>
      <c r="HG834" s="25"/>
      <c r="HH834" s="25"/>
      <c r="HI834" s="25">
        <f t="shared" ca="1" si="1226"/>
        <v>3.0821917808219177E-3</v>
      </c>
      <c r="HJ834" s="25">
        <f t="shared" ca="1" si="1227"/>
        <v>6.8493150684931503E-3</v>
      </c>
      <c r="HK834" s="5"/>
      <c r="HL834" s="24">
        <f t="shared" ca="1" si="1228"/>
        <v>44277</v>
      </c>
      <c r="HM834" s="107" t="s">
        <v>663</v>
      </c>
      <c r="HN834" s="85"/>
      <c r="HO834" s="204" t="str">
        <f t="shared" si="1126"/>
        <v>ожидание A1</v>
      </c>
      <c r="HP834" s="204" t="str">
        <f t="shared" si="1127"/>
        <v>не выгружено 00</v>
      </c>
      <c r="HQ834" s="182" t="str">
        <f t="shared" si="1128"/>
        <v>выгружено A1</v>
      </c>
      <c r="HR834" s="182" t="str">
        <f t="shared" si="1129"/>
        <v>ожидание A1</v>
      </c>
      <c r="HS834" s="182" t="b">
        <f t="shared" si="1130"/>
        <v>0</v>
      </c>
      <c r="HT834" s="182" t="str">
        <f t="shared" si="1131"/>
        <v>ожидание замечаний</v>
      </c>
      <c r="HU834" s="182" t="str">
        <f t="shared" si="1132"/>
        <v>0055-P2-GA1-CPC-TRM-00676</v>
      </c>
      <c r="HV834" s="191">
        <f t="shared" si="1133"/>
        <v>44277</v>
      </c>
      <c r="HW834" s="184" t="str">
        <f t="shared" si="1134"/>
        <v>ожидание A1</v>
      </c>
      <c r="HX834" s="191" t="str">
        <f t="shared" si="1135"/>
        <v>ожидание A1</v>
      </c>
      <c r="HY834" s="183"/>
      <c r="HZ834" s="182" t="str">
        <f t="shared" si="1136"/>
        <v>выгружено</v>
      </c>
      <c r="IA834" s="182" t="str">
        <f t="shared" si="1137"/>
        <v>A1</v>
      </c>
      <c r="IB834" s="182" t="str">
        <f t="shared" si="1138"/>
        <v>ожидание замечаний к ревизии</v>
      </c>
      <c r="IC834" s="182" t="str">
        <f t="shared" si="1139"/>
        <v>A1</v>
      </c>
      <c r="ID834" s="182" t="str">
        <f t="shared" si="1140"/>
        <v>A1</v>
      </c>
      <c r="IE834" s="185" t="str">
        <f t="shared" si="1141"/>
        <v>1</v>
      </c>
      <c r="IF834" s="135" t="s">
        <v>705</v>
      </c>
      <c r="IG834" s="181">
        <v>1</v>
      </c>
      <c r="IH834" s="85"/>
      <c r="II834" s="85"/>
      <c r="IJ834" s="85"/>
      <c r="IK834" s="85"/>
      <c r="IL834" s="85"/>
      <c r="IM834" s="85"/>
      <c r="IN834" s="85"/>
      <c r="IO834" s="85"/>
      <c r="IP834" s="85"/>
      <c r="IQ834" s="85"/>
      <c r="IR834" s="85"/>
      <c r="IS834" s="85"/>
      <c r="IT834" s="85"/>
      <c r="IU834" s="85"/>
      <c r="IV834" s="85"/>
      <c r="IW834" s="85"/>
      <c r="IX834" s="85"/>
      <c r="IY834" s="85"/>
      <c r="IZ834" s="85"/>
      <c r="JA834" s="85"/>
      <c r="JB834" s="85"/>
      <c r="JC834" s="85"/>
      <c r="JD834" s="85"/>
      <c r="JE834" s="85"/>
      <c r="JF834" s="85"/>
      <c r="JG834" s="85"/>
      <c r="JH834" s="85"/>
      <c r="JI834" s="85"/>
      <c r="JJ834" s="85"/>
      <c r="JK834" s="85"/>
      <c r="JL834" s="85"/>
      <c r="JM834" s="85"/>
      <c r="JN834" s="85"/>
      <c r="JO834" s="85"/>
      <c r="JP834" s="85"/>
      <c r="JQ834" s="85"/>
      <c r="JR834" s="85"/>
      <c r="JS834" s="85"/>
      <c r="JT834" s="85"/>
      <c r="JU834" s="85"/>
      <c r="JV834" s="85"/>
      <c r="JW834" s="85"/>
      <c r="JX834" s="85"/>
      <c r="JY834" s="85"/>
      <c r="JZ834" s="85"/>
      <c r="KA834" s="85"/>
      <c r="KB834" s="85"/>
      <c r="KC834" s="85"/>
    </row>
    <row r="835" spans="1:289" s="57" customFormat="1" ht="42.75" hidden="1" customHeight="1">
      <c r="A835" s="6"/>
      <c r="B835" s="19" t="s">
        <v>156</v>
      </c>
      <c r="C835" s="19" t="s">
        <v>157</v>
      </c>
      <c r="D835" s="5"/>
      <c r="E835" s="5"/>
      <c r="F835" s="5"/>
      <c r="G835" s="5"/>
      <c r="H835" s="5" t="s">
        <v>727</v>
      </c>
      <c r="I835" s="5" t="s">
        <v>736</v>
      </c>
      <c r="J835" s="5"/>
      <c r="K835" s="5"/>
      <c r="L835" s="5"/>
      <c r="M835" s="5"/>
      <c r="N835" s="5"/>
      <c r="O835" s="5"/>
      <c r="P835" s="5"/>
      <c r="Q835" s="5"/>
      <c r="R835" s="5" t="s">
        <v>207</v>
      </c>
      <c r="S835" s="5" t="s">
        <v>365</v>
      </c>
      <c r="T835" s="5" t="s">
        <v>368</v>
      </c>
      <c r="U835" s="5" t="s">
        <v>158</v>
      </c>
      <c r="V835" s="5"/>
      <c r="W835" s="19"/>
      <c r="X835" s="19"/>
      <c r="Y835" s="19"/>
      <c r="Z835" s="19"/>
      <c r="AA835" s="19"/>
      <c r="AB835" s="19"/>
      <c r="AC835" s="19"/>
      <c r="AD835" s="5"/>
      <c r="AE835" s="19">
        <v>4</v>
      </c>
      <c r="AF835" s="19">
        <v>0</v>
      </c>
      <c r="AG835" s="19" t="s">
        <v>165</v>
      </c>
      <c r="AH835" s="19" t="s">
        <v>156</v>
      </c>
      <c r="AI835" s="19" t="s">
        <v>188</v>
      </c>
      <c r="AJ835" s="5"/>
      <c r="AK835" s="5"/>
      <c r="AL835" s="5" t="s">
        <v>124</v>
      </c>
      <c r="AM835" s="5"/>
      <c r="AN835" s="5" t="s">
        <v>219</v>
      </c>
      <c r="AO835" s="5" t="str">
        <f t="shared" si="1238"/>
        <v>0055-CPC-GA1-4.4.0.00.CPC-ASK2.V4-0001</v>
      </c>
      <c r="AP835" s="5" t="str">
        <f t="shared" si="1239"/>
        <v>0055-CPC-GA1-4.4.0.00.CPC-ASK2-V4-0001_A1_ER</v>
      </c>
      <c r="AQ835" s="13" t="s">
        <v>279</v>
      </c>
      <c r="AR835" s="13" t="s">
        <v>284</v>
      </c>
      <c r="AS835" s="13"/>
      <c r="AT835" s="13"/>
      <c r="AU835" s="13"/>
      <c r="AV835" s="13"/>
      <c r="AW835" s="13" t="s">
        <v>279</v>
      </c>
      <c r="AX835" s="13" t="s">
        <v>284</v>
      </c>
      <c r="AY835" s="5"/>
      <c r="AZ835" s="5" t="s">
        <v>490</v>
      </c>
      <c r="BA835" s="5" t="s">
        <v>489</v>
      </c>
      <c r="BB835" s="5" t="str">
        <f>IF(FW835&gt;0,"02",IF(FN835&gt;0,"01",IF(FE835&gt;0,"00",IF(EM835&gt;0,"G1",IF(ED835&gt;0,"F1",IF(DU835&gt;0,"E1",IF(DL835&gt;0,"D1",IF(DC835&gt;0,"C1",IF(CT835&gt;0,"B1",IF(BM835&gt;0,"A1","-"))))))))))</f>
        <v>A1</v>
      </c>
      <c r="BC835" s="167" t="str">
        <f t="shared" si="1240"/>
        <v>IFR</v>
      </c>
      <c r="BD835" s="5" t="str">
        <f t="shared" si="1241"/>
        <v>A1</v>
      </c>
      <c r="BE835" s="5"/>
      <c r="BF835" s="5"/>
      <c r="BG835" s="12"/>
      <c r="BH835" s="5"/>
      <c r="BI835" s="5"/>
      <c r="BJ835" s="54">
        <f t="shared" si="1242"/>
        <v>44254</v>
      </c>
      <c r="BK835" s="54">
        <f t="shared" ca="1" si="1243"/>
        <v>44277</v>
      </c>
      <c r="BL835" s="193">
        <v>44277</v>
      </c>
      <c r="BM835" s="167" t="s">
        <v>799</v>
      </c>
      <c r="BN835" s="167"/>
      <c r="BO835" s="167"/>
      <c r="BP835" s="167"/>
      <c r="BQ835" s="167"/>
      <c r="BR835" s="157"/>
      <c r="BS835" s="157"/>
      <c r="BT835" s="157"/>
      <c r="BU835" s="157"/>
      <c r="BV835" s="157"/>
      <c r="BW835" s="147"/>
      <c r="BX835" s="147"/>
      <c r="BY835" s="147"/>
      <c r="BZ835" s="147"/>
      <c r="CA835" s="147"/>
      <c r="CB835" s="125"/>
      <c r="CC835" s="125"/>
      <c r="CD835" s="125"/>
      <c r="CE835" s="125"/>
      <c r="CF835" s="125"/>
      <c r="CG835" s="125"/>
      <c r="CH835" s="125"/>
      <c r="CI835" s="125"/>
      <c r="CJ835" s="125"/>
      <c r="CK835" s="125"/>
      <c r="CL835" s="24">
        <f>WORKDAY(BJ835,20)</f>
        <v>44281</v>
      </c>
      <c r="CM835" s="24">
        <f ca="1">IF(BM835&gt;0,WORKDAY(BK835,10),"-")</f>
        <v>44291</v>
      </c>
      <c r="CN835" s="54"/>
      <c r="CO835" s="117"/>
      <c r="CP835" s="175">
        <v>1</v>
      </c>
      <c r="CQ835" s="24">
        <f t="shared" si="1244"/>
        <v>44295</v>
      </c>
      <c r="CR835" s="24" t="str">
        <f t="shared" si="1245"/>
        <v>-</v>
      </c>
      <c r="CS835" s="54"/>
      <c r="CT835" s="5"/>
      <c r="CU835" s="24" t="str">
        <f t="shared" si="1246"/>
        <v>-</v>
      </c>
      <c r="CV835" s="24" t="str">
        <f t="shared" si="1247"/>
        <v>-</v>
      </c>
      <c r="CW835" s="54"/>
      <c r="CX835" s="5"/>
      <c r="CY835" s="34"/>
      <c r="CZ835" s="24" t="str">
        <f t="shared" si="1248"/>
        <v>-</v>
      </c>
      <c r="DA835" s="24" t="str">
        <f t="shared" si="1249"/>
        <v>-</v>
      </c>
      <c r="DB835" s="24"/>
      <c r="DC835" s="5"/>
      <c r="DD835" s="24" t="str">
        <f t="shared" si="1250"/>
        <v>-</v>
      </c>
      <c r="DE835" s="24" t="str">
        <f t="shared" si="1251"/>
        <v>-</v>
      </c>
      <c r="DF835" s="5"/>
      <c r="DG835" s="5"/>
      <c r="DH835" s="54"/>
      <c r="DI835" s="24" t="str">
        <f t="shared" si="1252"/>
        <v>-</v>
      </c>
      <c r="DJ835" s="24" t="str">
        <f t="shared" si="1253"/>
        <v>-</v>
      </c>
      <c r="DK835" s="5"/>
      <c r="DL835" s="5"/>
      <c r="DM835" s="24" t="str">
        <f t="shared" si="1254"/>
        <v>-</v>
      </c>
      <c r="DN835" s="24" t="str">
        <f t="shared" si="1255"/>
        <v>-</v>
      </c>
      <c r="DO835" s="5"/>
      <c r="DP835" s="5"/>
      <c r="DQ835" s="54"/>
      <c r="DR835" s="24" t="str">
        <f t="shared" si="1256"/>
        <v>-</v>
      </c>
      <c r="DS835" s="24" t="str">
        <f t="shared" si="1257"/>
        <v>-</v>
      </c>
      <c r="DT835" s="5"/>
      <c r="DU835" s="5"/>
      <c r="DV835" s="24" t="str">
        <f t="shared" si="1258"/>
        <v>-</v>
      </c>
      <c r="DW835" s="24" t="str">
        <f t="shared" si="1259"/>
        <v>-</v>
      </c>
      <c r="DX835" s="5"/>
      <c r="DY835" s="5"/>
      <c r="DZ835" s="54"/>
      <c r="EA835" s="24" t="str">
        <f t="shared" si="1260"/>
        <v>-</v>
      </c>
      <c r="EB835" s="24" t="str">
        <f t="shared" si="1261"/>
        <v>-</v>
      </c>
      <c r="EC835" s="5"/>
      <c r="ED835" s="5"/>
      <c r="EE835" s="24" t="str">
        <f t="shared" si="1262"/>
        <v>-</v>
      </c>
      <c r="EF835" s="24" t="str">
        <f t="shared" si="1263"/>
        <v>-</v>
      </c>
      <c r="EG835" s="5"/>
      <c r="EH835" s="5"/>
      <c r="EI835" s="54"/>
      <c r="EJ835" s="24" t="str">
        <f t="shared" si="1264"/>
        <v>-</v>
      </c>
      <c r="EK835" s="24" t="str">
        <f t="shared" si="1265"/>
        <v>-</v>
      </c>
      <c r="EL835" s="5"/>
      <c r="EM835" s="5"/>
      <c r="EN835" s="24" t="str">
        <f t="shared" si="1266"/>
        <v>-</v>
      </c>
      <c r="EO835" s="24" t="str">
        <f t="shared" si="1267"/>
        <v>-</v>
      </c>
      <c r="EP835" s="5"/>
      <c r="EQ835" s="5"/>
      <c r="ER835" s="54"/>
      <c r="ES835" s="54"/>
      <c r="ET835" s="54"/>
      <c r="EU835" s="54"/>
      <c r="EV835" s="54"/>
      <c r="EW835" s="24"/>
      <c r="EX835" s="24"/>
      <c r="EY835" s="167"/>
      <c r="EZ835" s="167"/>
      <c r="FA835" s="193"/>
      <c r="FB835" s="24">
        <v>44297</v>
      </c>
      <c r="FC835" s="24">
        <f ca="1">IF(BK835&gt;0,IF(DC835&gt;0,WORKDAY(DB835,20),IF(CT835&gt;0,WORKDAY(CS835,30),IF(CO835&gt;0,WORKDAY(CN835,40),FB835))),"-")</f>
        <v>44297</v>
      </c>
      <c r="FD835" s="5"/>
      <c r="FE835" s="5"/>
      <c r="FF835" s="24" t="str">
        <f t="shared" si="1268"/>
        <v>-</v>
      </c>
      <c r="FG835" s="24" t="str">
        <f t="shared" si="1269"/>
        <v>-</v>
      </c>
      <c r="FH835" s="5"/>
      <c r="FI835" s="5"/>
      <c r="FJ835" s="34"/>
      <c r="FK835" s="24"/>
      <c r="FL835" s="24">
        <f t="shared" si="1270"/>
        <v>0</v>
      </c>
      <c r="FM835" s="5"/>
      <c r="FN835" s="5"/>
      <c r="FO835" s="24" t="str">
        <f t="shared" si="1271"/>
        <v>-</v>
      </c>
      <c r="FP835" s="24" t="str">
        <f t="shared" si="1272"/>
        <v>-</v>
      </c>
      <c r="FQ835" s="5"/>
      <c r="FR835" s="5"/>
      <c r="FS835" s="54"/>
      <c r="FT835" s="24"/>
      <c r="FU835" s="24">
        <f t="shared" si="1273"/>
        <v>0</v>
      </c>
      <c r="FV835" s="5"/>
      <c r="FW835" s="5"/>
      <c r="FX835" s="24" t="str">
        <f t="shared" si="1274"/>
        <v>-</v>
      </c>
      <c r="FY835" s="24" t="str">
        <f t="shared" si="1275"/>
        <v>-</v>
      </c>
      <c r="FZ835" s="5"/>
      <c r="GA835" s="5"/>
      <c r="GB835" s="54"/>
      <c r="GC835" s="54"/>
      <c r="GD835" s="54"/>
      <c r="GE835" s="54"/>
      <c r="GF835" s="54"/>
      <c r="GG835" s="54"/>
      <c r="GH835" s="54"/>
      <c r="GI835" s="54"/>
      <c r="GJ835" s="54"/>
      <c r="GK835" s="54"/>
      <c r="GL835" s="54"/>
      <c r="GM835" s="54"/>
      <c r="GN835" s="54"/>
      <c r="GO835" s="54"/>
      <c r="GP835" s="54"/>
      <c r="GQ835" s="54"/>
      <c r="GR835" s="54"/>
      <c r="GS835" s="54"/>
      <c r="GT835" s="54"/>
      <c r="GU835" s="54"/>
      <c r="GV835" s="54"/>
      <c r="GW835" s="54"/>
      <c r="GX835" s="54"/>
      <c r="GY835" s="54"/>
      <c r="GZ835" s="193"/>
      <c r="HA835" s="54"/>
      <c r="HB835" s="54"/>
      <c r="HC835" s="54"/>
      <c r="HD835" s="34">
        <f t="shared" ca="1" si="1233"/>
        <v>1</v>
      </c>
      <c r="HE835" s="25">
        <f t="shared" ca="1" si="1224"/>
        <v>6.8389057750759875E-4</v>
      </c>
      <c r="HF835" s="25">
        <f t="shared" ca="1" si="1225"/>
        <v>1.5197568389057751E-3</v>
      </c>
      <c r="HG835" s="25"/>
      <c r="HH835" s="25"/>
      <c r="HI835" s="25">
        <f t="shared" ca="1" si="1226"/>
        <v>3.0821917808219177E-3</v>
      </c>
      <c r="HJ835" s="25">
        <f t="shared" ca="1" si="1227"/>
        <v>6.8493150684931503E-3</v>
      </c>
      <c r="HK835" s="5"/>
      <c r="HL835" s="24">
        <f t="shared" ca="1" si="1228"/>
        <v>44277</v>
      </c>
      <c r="HM835" s="107" t="s">
        <v>663</v>
      </c>
      <c r="HN835" s="85"/>
      <c r="HO835" s="204" t="str">
        <f t="shared" si="1126"/>
        <v>ожидание A1</v>
      </c>
      <c r="HP835" s="204" t="str">
        <f t="shared" si="1127"/>
        <v>не выгружено 00</v>
      </c>
      <c r="HQ835" s="182" t="str">
        <f t="shared" si="1128"/>
        <v>выгружено A1</v>
      </c>
      <c r="HR835" s="182" t="str">
        <f t="shared" si="1129"/>
        <v>ожидание A1</v>
      </c>
      <c r="HS835" s="182" t="b">
        <f t="shared" si="1130"/>
        <v>0</v>
      </c>
      <c r="HT835" s="182" t="str">
        <f t="shared" si="1131"/>
        <v>ожидание замечаний</v>
      </c>
      <c r="HU835" s="182" t="str">
        <f t="shared" si="1132"/>
        <v>0055-P2-GA1-CPC-TRM-00677</v>
      </c>
      <c r="HV835" s="191">
        <f t="shared" si="1133"/>
        <v>44277</v>
      </c>
      <c r="HW835" s="184" t="str">
        <f t="shared" si="1134"/>
        <v>ожидание A1</v>
      </c>
      <c r="HX835" s="191" t="str">
        <f t="shared" si="1135"/>
        <v>ожидание A1</v>
      </c>
      <c r="HY835" s="183"/>
      <c r="HZ835" s="182" t="str">
        <f t="shared" si="1136"/>
        <v>выгружено</v>
      </c>
      <c r="IA835" s="182" t="str">
        <f t="shared" si="1137"/>
        <v>A1</v>
      </c>
      <c r="IB835" s="182" t="str">
        <f t="shared" si="1138"/>
        <v>ожидание замечаний к ревизии</v>
      </c>
      <c r="IC835" s="182" t="str">
        <f t="shared" si="1139"/>
        <v>A1</v>
      </c>
      <c r="ID835" s="182" t="str">
        <f t="shared" si="1140"/>
        <v>A1</v>
      </c>
      <c r="IE835" s="185" t="str">
        <f t="shared" si="1141"/>
        <v>1</v>
      </c>
      <c r="IF835" s="135" t="s">
        <v>705</v>
      </c>
      <c r="IG835" s="181">
        <v>1</v>
      </c>
      <c r="IH835" s="85"/>
      <c r="II835" s="85"/>
      <c r="IJ835" s="85"/>
      <c r="IK835" s="85"/>
      <c r="IL835" s="85"/>
      <c r="IM835" s="85"/>
      <c r="IN835" s="85"/>
      <c r="IO835" s="85"/>
      <c r="IP835" s="85"/>
      <c r="IQ835" s="85"/>
      <c r="IR835" s="85"/>
      <c r="IS835" s="85"/>
      <c r="IT835" s="85"/>
      <c r="IU835" s="85"/>
      <c r="IV835" s="85"/>
      <c r="IW835" s="85"/>
      <c r="IX835" s="85"/>
      <c r="IY835" s="85"/>
      <c r="IZ835" s="85"/>
      <c r="JA835" s="85"/>
      <c r="JB835" s="85"/>
      <c r="JC835" s="85"/>
      <c r="JD835" s="85"/>
      <c r="JE835" s="85"/>
      <c r="JF835" s="85"/>
      <c r="JG835" s="85"/>
      <c r="JH835" s="85"/>
      <c r="JI835" s="85"/>
      <c r="JJ835" s="85"/>
      <c r="JK835" s="85"/>
      <c r="JL835" s="85"/>
      <c r="JM835" s="85"/>
      <c r="JN835" s="85"/>
      <c r="JO835" s="85"/>
      <c r="JP835" s="85"/>
      <c r="JQ835" s="85"/>
      <c r="JR835" s="85"/>
      <c r="JS835" s="85"/>
      <c r="JT835" s="85"/>
      <c r="JU835" s="85"/>
      <c r="JV835" s="85"/>
      <c r="JW835" s="85"/>
      <c r="JX835" s="85"/>
      <c r="JY835" s="85"/>
      <c r="JZ835" s="85"/>
      <c r="KA835" s="85"/>
      <c r="KB835" s="85"/>
      <c r="KC835" s="85"/>
    </row>
    <row r="836" spans="1:289" s="57" customFormat="1" ht="15.75" hidden="1" customHeight="1">
      <c r="A836" s="17"/>
      <c r="B836" s="20"/>
      <c r="C836" s="20"/>
      <c r="D836" s="18"/>
      <c r="E836" s="18"/>
      <c r="F836" s="18"/>
      <c r="G836" s="18"/>
      <c r="H836" s="18"/>
      <c r="I836" s="18"/>
      <c r="J836" s="18"/>
      <c r="K836" s="18"/>
      <c r="L836" s="18"/>
      <c r="M836" s="18"/>
      <c r="N836" s="18"/>
      <c r="O836" s="18"/>
      <c r="P836" s="18"/>
      <c r="Q836" s="18"/>
      <c r="R836" s="18"/>
      <c r="S836" s="18"/>
      <c r="T836" s="18"/>
      <c r="U836" s="18"/>
      <c r="V836" s="18"/>
      <c r="W836" s="20"/>
      <c r="X836" s="20"/>
      <c r="Y836" s="20"/>
      <c r="Z836" s="20"/>
      <c r="AA836" s="20"/>
      <c r="AB836" s="20"/>
      <c r="AC836" s="20"/>
      <c r="AD836" s="18"/>
      <c r="AE836" s="20"/>
      <c r="AF836" s="20"/>
      <c r="AG836" s="20"/>
      <c r="AH836" s="20"/>
      <c r="AI836" s="20"/>
      <c r="AJ836" s="18"/>
      <c r="AK836" s="18"/>
      <c r="AL836" s="18"/>
      <c r="AM836" s="18"/>
      <c r="AN836" s="18"/>
      <c r="AO836" s="18"/>
      <c r="AP836" s="18"/>
      <c r="AQ836" s="39"/>
      <c r="AR836" s="39"/>
      <c r="AS836" s="39"/>
      <c r="AT836" s="39"/>
      <c r="AU836" s="39"/>
      <c r="AV836" s="39"/>
      <c r="AW836" s="39"/>
      <c r="AX836" s="39"/>
      <c r="AY836" s="18"/>
      <c r="AZ836" s="18"/>
      <c r="BA836" s="18"/>
      <c r="BB836" s="18"/>
      <c r="BC836" s="18"/>
      <c r="BD836" s="18"/>
      <c r="BE836" s="18"/>
      <c r="BF836" s="18"/>
      <c r="BG836" s="18"/>
      <c r="BH836" s="18"/>
      <c r="BI836" s="18"/>
      <c r="BJ836" s="18"/>
      <c r="BK836" s="18"/>
      <c r="BL836" s="18"/>
      <c r="BM836" s="18"/>
      <c r="BN836" s="171"/>
      <c r="BO836" s="171"/>
      <c r="BP836" s="171"/>
      <c r="BQ836" s="171"/>
      <c r="BR836" s="161"/>
      <c r="BS836" s="161"/>
      <c r="BT836" s="161"/>
      <c r="BU836" s="161"/>
      <c r="BV836" s="161"/>
      <c r="BW836" s="151"/>
      <c r="BX836" s="151"/>
      <c r="BY836" s="151"/>
      <c r="BZ836" s="151"/>
      <c r="CA836" s="151"/>
      <c r="CB836" s="129"/>
      <c r="CC836" s="129"/>
      <c r="CD836" s="129"/>
      <c r="CE836" s="129"/>
      <c r="CF836" s="129"/>
      <c r="CG836" s="129"/>
      <c r="CH836" s="129"/>
      <c r="CI836" s="129"/>
      <c r="CJ836" s="129"/>
      <c r="CK836" s="129"/>
      <c r="CL836" s="18"/>
      <c r="CM836" s="18"/>
      <c r="CN836" s="18"/>
      <c r="CO836" s="118"/>
      <c r="CP836" s="48"/>
      <c r="CQ836" s="18"/>
      <c r="CR836" s="18"/>
      <c r="CS836" s="18"/>
      <c r="CT836" s="18"/>
      <c r="CU836" s="18"/>
      <c r="CV836" s="18"/>
      <c r="CW836" s="18"/>
      <c r="CX836" s="18"/>
      <c r="CY836" s="18"/>
      <c r="CZ836" s="18"/>
      <c r="DA836" s="18"/>
      <c r="DB836" s="18"/>
      <c r="DC836" s="18"/>
      <c r="DD836" s="18"/>
      <c r="DE836" s="18"/>
      <c r="DF836" s="18"/>
      <c r="DG836" s="18"/>
      <c r="DH836" s="110"/>
      <c r="DI836" s="18"/>
      <c r="DJ836" s="18"/>
      <c r="DK836" s="18"/>
      <c r="DL836" s="18"/>
      <c r="DM836" s="18"/>
      <c r="DN836" s="18"/>
      <c r="DO836" s="18"/>
      <c r="DP836" s="18"/>
      <c r="DQ836" s="110"/>
      <c r="DR836" s="18"/>
      <c r="DS836" s="18"/>
      <c r="DT836" s="18"/>
      <c r="DU836" s="18"/>
      <c r="DV836" s="18"/>
      <c r="DW836" s="18"/>
      <c r="DX836" s="18"/>
      <c r="DY836" s="18"/>
      <c r="DZ836" s="110"/>
      <c r="EA836" s="18"/>
      <c r="EB836" s="18"/>
      <c r="EC836" s="18"/>
      <c r="ED836" s="18"/>
      <c r="EE836" s="18"/>
      <c r="EF836" s="18"/>
      <c r="EG836" s="18"/>
      <c r="EH836" s="18"/>
      <c r="EI836" s="110"/>
      <c r="EJ836" s="18"/>
      <c r="EK836" s="18"/>
      <c r="EL836" s="18"/>
      <c r="EM836" s="18"/>
      <c r="EN836" s="18"/>
      <c r="EO836" s="18"/>
      <c r="EP836" s="18"/>
      <c r="EQ836" s="18"/>
      <c r="ER836" s="110"/>
      <c r="ES836" s="110"/>
      <c r="ET836" s="110"/>
      <c r="EU836" s="110"/>
      <c r="EV836" s="110"/>
      <c r="EW836" s="192"/>
      <c r="EX836" s="192"/>
      <c r="EY836" s="192"/>
      <c r="EZ836" s="192"/>
      <c r="FA836" s="199"/>
      <c r="FB836" s="40"/>
      <c r="FC836" s="40"/>
      <c r="FD836" s="18"/>
      <c r="FE836" s="18"/>
      <c r="FF836" s="18"/>
      <c r="FG836" s="18"/>
      <c r="FH836" s="18"/>
      <c r="FI836" s="18"/>
      <c r="FJ836" s="40"/>
      <c r="FK836" s="40"/>
      <c r="FL836" s="40"/>
      <c r="FM836" s="18"/>
      <c r="FN836" s="18"/>
      <c r="FO836" s="18"/>
      <c r="FP836" s="18"/>
      <c r="FQ836" s="18"/>
      <c r="FR836" s="18"/>
      <c r="FS836" s="110"/>
      <c r="FT836" s="40"/>
      <c r="FU836" s="40"/>
      <c r="FV836" s="18"/>
      <c r="FW836" s="18"/>
      <c r="FX836" s="18"/>
      <c r="FY836" s="18"/>
      <c r="FZ836" s="18"/>
      <c r="GA836" s="18"/>
      <c r="GB836" s="110"/>
      <c r="GC836" s="110"/>
      <c r="GD836" s="110"/>
      <c r="GE836" s="110"/>
      <c r="GF836" s="110"/>
      <c r="GG836" s="110"/>
      <c r="GH836" s="110"/>
      <c r="GI836" s="110"/>
      <c r="GJ836" s="110"/>
      <c r="GK836" s="110"/>
      <c r="GL836" s="110"/>
      <c r="GM836" s="110"/>
      <c r="GN836" s="110"/>
      <c r="GO836" s="110"/>
      <c r="GP836" s="110"/>
      <c r="GQ836" s="110"/>
      <c r="GR836" s="110"/>
      <c r="GS836" s="110"/>
      <c r="GT836" s="110"/>
      <c r="GU836" s="110"/>
      <c r="GV836" s="110"/>
      <c r="GW836" s="110"/>
      <c r="GX836" s="110"/>
      <c r="GY836" s="110"/>
      <c r="GZ836" s="199"/>
      <c r="HA836" s="110"/>
      <c r="HB836" s="110"/>
      <c r="HC836" s="110"/>
      <c r="HD836" s="34"/>
      <c r="HE836" s="25"/>
      <c r="HF836" s="41"/>
      <c r="HG836" s="41"/>
      <c r="HH836" s="41"/>
      <c r="HI836" s="25"/>
      <c r="HJ836" s="25"/>
      <c r="HK836" s="18"/>
      <c r="HL836" s="40"/>
      <c r="HM836" s="107"/>
      <c r="HN836" s="85"/>
      <c r="HO836" s="204" t="str">
        <f t="shared" si="1126"/>
        <v>---/---</v>
      </c>
      <c r="HP836" s="204" t="str">
        <f t="shared" si="1127"/>
        <v>---/---</v>
      </c>
      <c r="HQ836" s="182" t="str">
        <f t="shared" si="1128"/>
        <v>---/---</v>
      </c>
      <c r="HR836" s="182" t="str">
        <f t="shared" si="1129"/>
        <v>---/---</v>
      </c>
      <c r="HS836" s="182" t="b">
        <f t="shared" si="1130"/>
        <v>0</v>
      </c>
      <c r="HT836" s="182" t="str">
        <f t="shared" si="1131"/>
        <v>---/---</v>
      </c>
      <c r="HU836" s="182" t="str">
        <f t="shared" si="1132"/>
        <v>---/---</v>
      </c>
      <c r="HV836" s="191" t="str">
        <f t="shared" si="1133"/>
        <v>---/---</v>
      </c>
      <c r="HW836" s="184" t="str">
        <f t="shared" si="1134"/>
        <v>---/---</v>
      </c>
      <c r="HX836" s="191" t="str">
        <f t="shared" si="1135"/>
        <v>---/---</v>
      </c>
      <c r="HY836" s="183"/>
      <c r="HZ836" s="182" t="str">
        <f t="shared" si="1136"/>
        <v>---/---</v>
      </c>
      <c r="IA836" s="182" t="str">
        <f t="shared" si="1137"/>
        <v>---/---</v>
      </c>
      <c r="IB836" s="182" t="str">
        <f t="shared" si="1138"/>
        <v>---/---</v>
      </c>
      <c r="IC836" s="182" t="str">
        <f t="shared" si="1139"/>
        <v>---/---</v>
      </c>
      <c r="ID836" s="182" t="str">
        <f t="shared" si="1140"/>
        <v>---/---</v>
      </c>
      <c r="IE836" s="185" t="str">
        <f t="shared" si="1141"/>
        <v>---/---</v>
      </c>
      <c r="IF836" s="135" t="s">
        <v>717</v>
      </c>
      <c r="IG836" s="181">
        <v>1</v>
      </c>
      <c r="IH836" s="85"/>
      <c r="II836" s="85"/>
      <c r="IJ836" s="85"/>
      <c r="IK836" s="85"/>
      <c r="IL836" s="85"/>
      <c r="IM836" s="85"/>
      <c r="IN836" s="85"/>
      <c r="IO836" s="85"/>
      <c r="IP836" s="85"/>
      <c r="IQ836" s="85"/>
      <c r="IR836" s="85"/>
      <c r="IS836" s="85"/>
      <c r="IT836" s="85"/>
      <c r="IU836" s="85"/>
      <c r="IV836" s="85"/>
      <c r="IW836" s="85"/>
      <c r="IX836" s="85"/>
      <c r="IY836" s="85"/>
      <c r="IZ836" s="85"/>
      <c r="JA836" s="85"/>
      <c r="JB836" s="85"/>
      <c r="JC836" s="85"/>
      <c r="JD836" s="85"/>
      <c r="JE836" s="85"/>
      <c r="JF836" s="85"/>
      <c r="JG836" s="85"/>
      <c r="JH836" s="85"/>
      <c r="JI836" s="85"/>
      <c r="JJ836" s="85"/>
      <c r="JK836" s="85"/>
      <c r="JL836" s="85"/>
      <c r="JM836" s="85"/>
      <c r="JN836" s="85"/>
      <c r="JO836" s="85"/>
      <c r="JP836" s="85"/>
      <c r="JQ836" s="85"/>
      <c r="JR836" s="85"/>
      <c r="JS836" s="85"/>
      <c r="JT836" s="85"/>
      <c r="JU836" s="85"/>
      <c r="JV836" s="85"/>
      <c r="JW836" s="85"/>
      <c r="JX836" s="85"/>
      <c r="JY836" s="85"/>
      <c r="JZ836" s="85"/>
      <c r="KA836" s="85"/>
      <c r="KB836" s="85"/>
      <c r="KC836" s="85"/>
    </row>
    <row r="837" spans="1:289" s="57" customFormat="1" ht="28.5" hidden="1" customHeight="1">
      <c r="A837" s="6"/>
      <c r="B837" s="19" t="s">
        <v>156</v>
      </c>
      <c r="C837" s="19" t="s">
        <v>157</v>
      </c>
      <c r="D837" s="5"/>
      <c r="E837" s="5"/>
      <c r="F837" s="5"/>
      <c r="G837" s="5"/>
      <c r="H837" s="5" t="s">
        <v>727</v>
      </c>
      <c r="I837" s="5" t="s">
        <v>736</v>
      </c>
      <c r="J837" s="5"/>
      <c r="K837" s="5"/>
      <c r="L837" s="5"/>
      <c r="M837" s="5"/>
      <c r="N837" s="5"/>
      <c r="O837" s="5"/>
      <c r="P837" s="5"/>
      <c r="Q837" s="5"/>
      <c r="R837" s="5" t="s">
        <v>206</v>
      </c>
      <c r="S837" s="5" t="s">
        <v>360</v>
      </c>
      <c r="T837" s="5" t="s">
        <v>361</v>
      </c>
      <c r="U837" s="5" t="s">
        <v>158</v>
      </c>
      <c r="V837" s="5"/>
      <c r="W837" s="19"/>
      <c r="X837" s="19"/>
      <c r="Y837" s="19"/>
      <c r="Z837" s="19"/>
      <c r="AA837" s="19"/>
      <c r="AB837" s="19"/>
      <c r="AC837" s="19"/>
      <c r="AD837" s="5"/>
      <c r="AE837" s="19">
        <v>4</v>
      </c>
      <c r="AF837" s="19">
        <v>0</v>
      </c>
      <c r="AG837" s="19" t="s">
        <v>165</v>
      </c>
      <c r="AH837" s="19" t="s">
        <v>156</v>
      </c>
      <c r="AI837" s="19" t="s">
        <v>188</v>
      </c>
      <c r="AJ837" s="5"/>
      <c r="AK837" s="5"/>
      <c r="AL837" s="5" t="s">
        <v>120</v>
      </c>
      <c r="AM837" s="5"/>
      <c r="AN837" s="5" t="s">
        <v>198</v>
      </c>
      <c r="AO837" s="5" t="str">
        <f t="shared" si="1238"/>
        <v>0055-CPC-GA1-4.4.0.00.CPC-ATH1.V6-0001</v>
      </c>
      <c r="AP837" s="5" t="str">
        <f t="shared" si="1239"/>
        <v>0055-CPC-GA1-4.4.0.00.CPC-ATH1-V6-0001_A1_ER</v>
      </c>
      <c r="AQ837" s="13" t="s">
        <v>197</v>
      </c>
      <c r="AR837" s="13" t="s">
        <v>196</v>
      </c>
      <c r="AS837" s="13"/>
      <c r="AT837" s="13"/>
      <c r="AU837" s="13"/>
      <c r="AV837" s="13"/>
      <c r="AW837" s="13" t="s">
        <v>398</v>
      </c>
      <c r="AX837" s="13" t="s">
        <v>412</v>
      </c>
      <c r="AY837" s="5"/>
      <c r="AZ837" s="5" t="s">
        <v>490</v>
      </c>
      <c r="BA837" s="5" t="s">
        <v>489</v>
      </c>
      <c r="BB837" s="5" t="str">
        <f>IF(FW837&gt;0,"02",IF(FN837&gt;0,"01",IF(FE837&gt;0,"00",IF(EM837&gt;0,"G1",IF(ED837&gt;0,"F1",IF(DU837&gt;0,"E1",IF(DL837&gt;0,"D1",IF(DC837&gt;0,"C1",IF(CT837&gt;0,"B1",IF(BM837&gt;0,"A1","-"))))))))))</f>
        <v>A1</v>
      </c>
      <c r="BC837" s="167" t="str">
        <f t="shared" ref="BC837:BC839" si="1276">IF(OR(BB837="A1",BB837="B1",BB837="C1",BB837="D1",BB837="E1",BB837="F1",BB837="G1",BB837="H1"),"IFR",IF(OR(BB837="00",BB837="01",BB837="02",BB837="03",BB837="04",BB837="05"),"IFU","-"))</f>
        <v>IFR</v>
      </c>
      <c r="BD837" s="5" t="str">
        <f t="shared" si="1241"/>
        <v>A1</v>
      </c>
      <c r="BE837" s="5"/>
      <c r="BF837" s="5"/>
      <c r="BG837" s="12"/>
      <c r="BH837" s="5"/>
      <c r="BI837" s="5"/>
      <c r="BJ837" s="54">
        <f t="shared" si="1242"/>
        <v>44243</v>
      </c>
      <c r="BK837" s="54">
        <f t="shared" ca="1" si="1243"/>
        <v>44268</v>
      </c>
      <c r="BL837" s="193">
        <v>44268</v>
      </c>
      <c r="BM837" s="167" t="s">
        <v>796</v>
      </c>
      <c r="BN837" s="167"/>
      <c r="BO837" s="167"/>
      <c r="BP837" s="167"/>
      <c r="BQ837" s="167"/>
      <c r="BR837" s="157"/>
      <c r="BS837" s="157"/>
      <c r="BT837" s="157"/>
      <c r="BU837" s="157"/>
      <c r="BV837" s="157"/>
      <c r="BW837" s="147"/>
      <c r="BX837" s="147"/>
      <c r="BY837" s="147"/>
      <c r="BZ837" s="147"/>
      <c r="CA837" s="147"/>
      <c r="CB837" s="125"/>
      <c r="CC837" s="125"/>
      <c r="CD837" s="125"/>
      <c r="CE837" s="125"/>
      <c r="CF837" s="125"/>
      <c r="CG837" s="125"/>
      <c r="CH837" s="125"/>
      <c r="CI837" s="125"/>
      <c r="CJ837" s="125"/>
      <c r="CK837" s="125"/>
      <c r="CL837" s="24">
        <f>WORKDAY(BJ837,20)</f>
        <v>44271</v>
      </c>
      <c r="CM837" s="24">
        <f ca="1">IF(BM837&gt;0,WORKDAY(BK837,10),"-")</f>
        <v>44281</v>
      </c>
      <c r="CN837" s="54"/>
      <c r="CO837" s="117"/>
      <c r="CP837" s="175">
        <v>1</v>
      </c>
      <c r="CQ837" s="24">
        <f t="shared" si="1244"/>
        <v>44285</v>
      </c>
      <c r="CR837" s="24" t="str">
        <f t="shared" si="1245"/>
        <v>-</v>
      </c>
      <c r="CS837" s="54"/>
      <c r="CT837" s="5"/>
      <c r="CU837" s="24" t="str">
        <f t="shared" si="1246"/>
        <v>-</v>
      </c>
      <c r="CV837" s="24" t="str">
        <f t="shared" si="1247"/>
        <v>-</v>
      </c>
      <c r="CW837" s="54"/>
      <c r="CX837" s="5"/>
      <c r="CY837" s="34"/>
      <c r="CZ837" s="24" t="str">
        <f t="shared" si="1248"/>
        <v>-</v>
      </c>
      <c r="DA837" s="24" t="str">
        <f t="shared" si="1249"/>
        <v>-</v>
      </c>
      <c r="DB837" s="24"/>
      <c r="DC837" s="5"/>
      <c r="DD837" s="24" t="str">
        <f t="shared" si="1250"/>
        <v>-</v>
      </c>
      <c r="DE837" s="24" t="str">
        <f t="shared" si="1251"/>
        <v>-</v>
      </c>
      <c r="DF837" s="5"/>
      <c r="DG837" s="5"/>
      <c r="DH837" s="54"/>
      <c r="DI837" s="24" t="str">
        <f t="shared" si="1252"/>
        <v>-</v>
      </c>
      <c r="DJ837" s="24" t="str">
        <f t="shared" si="1253"/>
        <v>-</v>
      </c>
      <c r="DK837" s="5"/>
      <c r="DL837" s="5"/>
      <c r="DM837" s="24" t="str">
        <f t="shared" si="1254"/>
        <v>-</v>
      </c>
      <c r="DN837" s="24" t="str">
        <f t="shared" si="1255"/>
        <v>-</v>
      </c>
      <c r="DO837" s="5"/>
      <c r="DP837" s="5"/>
      <c r="DQ837" s="54"/>
      <c r="DR837" s="24" t="str">
        <f t="shared" si="1256"/>
        <v>-</v>
      </c>
      <c r="DS837" s="24" t="str">
        <f t="shared" si="1257"/>
        <v>-</v>
      </c>
      <c r="DT837" s="5"/>
      <c r="DU837" s="5"/>
      <c r="DV837" s="24" t="str">
        <f t="shared" si="1258"/>
        <v>-</v>
      </c>
      <c r="DW837" s="24" t="str">
        <f t="shared" si="1259"/>
        <v>-</v>
      </c>
      <c r="DX837" s="5"/>
      <c r="DY837" s="5"/>
      <c r="DZ837" s="54"/>
      <c r="EA837" s="24" t="str">
        <f t="shared" si="1260"/>
        <v>-</v>
      </c>
      <c r="EB837" s="24" t="str">
        <f t="shared" si="1261"/>
        <v>-</v>
      </c>
      <c r="EC837" s="5"/>
      <c r="ED837" s="5"/>
      <c r="EE837" s="24" t="str">
        <f t="shared" si="1262"/>
        <v>-</v>
      </c>
      <c r="EF837" s="24" t="str">
        <f t="shared" si="1263"/>
        <v>-</v>
      </c>
      <c r="EG837" s="5"/>
      <c r="EH837" s="5"/>
      <c r="EI837" s="54"/>
      <c r="EJ837" s="24" t="str">
        <f t="shared" si="1264"/>
        <v>-</v>
      </c>
      <c r="EK837" s="24" t="str">
        <f t="shared" si="1265"/>
        <v>-</v>
      </c>
      <c r="EL837" s="5"/>
      <c r="EM837" s="5"/>
      <c r="EN837" s="24" t="str">
        <f t="shared" si="1266"/>
        <v>-</v>
      </c>
      <c r="EO837" s="24" t="str">
        <f t="shared" si="1267"/>
        <v>-</v>
      </c>
      <c r="EP837" s="5"/>
      <c r="EQ837" s="5"/>
      <c r="ER837" s="54"/>
      <c r="ES837" s="54"/>
      <c r="ET837" s="54"/>
      <c r="EU837" s="54"/>
      <c r="EV837" s="54"/>
      <c r="EW837" s="24"/>
      <c r="EX837" s="24"/>
      <c r="EY837" s="167"/>
      <c r="EZ837" s="167"/>
      <c r="FA837" s="193"/>
      <c r="FB837" s="24">
        <v>44286</v>
      </c>
      <c r="FC837" s="24">
        <f ca="1">IF(BK837&gt;0,IF(DC837&gt;0,WORKDAY(DB837,20),IF(CT837&gt;0,WORKDAY(CS837,30),IF(CO837&gt;0,WORKDAY(CN837,40),FB837))),"-")</f>
        <v>44286</v>
      </c>
      <c r="FD837" s="5"/>
      <c r="FE837" s="5"/>
      <c r="FF837" s="24" t="str">
        <f t="shared" si="1268"/>
        <v>-</v>
      </c>
      <c r="FG837" s="24" t="str">
        <f t="shared" si="1269"/>
        <v>-</v>
      </c>
      <c r="FH837" s="5"/>
      <c r="FI837" s="5"/>
      <c r="FJ837" s="34"/>
      <c r="FK837" s="24"/>
      <c r="FL837" s="24">
        <f t="shared" si="1270"/>
        <v>0</v>
      </c>
      <c r="FM837" s="5"/>
      <c r="FN837" s="5"/>
      <c r="FO837" s="24" t="str">
        <f t="shared" si="1271"/>
        <v>-</v>
      </c>
      <c r="FP837" s="24" t="str">
        <f t="shared" si="1272"/>
        <v>-</v>
      </c>
      <c r="FQ837" s="5"/>
      <c r="FR837" s="5"/>
      <c r="FS837" s="54"/>
      <c r="FT837" s="24"/>
      <c r="FU837" s="24">
        <f t="shared" si="1273"/>
        <v>0</v>
      </c>
      <c r="FV837" s="5"/>
      <c r="FW837" s="5"/>
      <c r="FX837" s="24" t="str">
        <f t="shared" si="1274"/>
        <v>-</v>
      </c>
      <c r="FY837" s="24" t="str">
        <f t="shared" si="1275"/>
        <v>-</v>
      </c>
      <c r="FZ837" s="5"/>
      <c r="GA837" s="5"/>
      <c r="GB837" s="54"/>
      <c r="GC837" s="54"/>
      <c r="GD837" s="54"/>
      <c r="GE837" s="54"/>
      <c r="GF837" s="54"/>
      <c r="GG837" s="54"/>
      <c r="GH837" s="54"/>
      <c r="GI837" s="54"/>
      <c r="GJ837" s="54"/>
      <c r="GK837" s="54"/>
      <c r="GL837" s="54"/>
      <c r="GM837" s="54"/>
      <c r="GN837" s="54"/>
      <c r="GO837" s="54"/>
      <c r="GP837" s="54"/>
      <c r="GQ837" s="54"/>
      <c r="GR837" s="54"/>
      <c r="GS837" s="54"/>
      <c r="GT837" s="54"/>
      <c r="GU837" s="54"/>
      <c r="GV837" s="54"/>
      <c r="GW837" s="54"/>
      <c r="GX837" s="54"/>
      <c r="GY837" s="54"/>
      <c r="GZ837" s="193"/>
      <c r="HA837" s="54"/>
      <c r="HB837" s="54"/>
      <c r="HC837" s="54"/>
      <c r="HD837" s="34">
        <f t="shared" ref="HD837:HD844" ca="1" si="1277">IF(AZ837="аннулирован / VOID",0,IF(BK837&gt;0,1,0))</f>
        <v>1</v>
      </c>
      <c r="HE837" s="25">
        <f t="shared" ref="HE837:HE844" ca="1" si="1278">IF(FQ837&gt;43101,(HD837/$HD$877)*$FQ$13,IF(FM837&gt;43101,(HD837/$HD$877)*$FM$13,IF(FH837&gt;43101,(HD837/$HD$877)*$FH$13,IF(FD837&gt;43101,(HD837/$HD$877)*$FD$13,IF(EP837&gt;43101,(HD837/$HD$877)*$EP$13,IF(EL837&gt;43101,(HD837/$HD$877)*$EL$13,IF(FM837&gt;43101,(EG837/$HD$877)*$EG$13,IF(EC837&gt;43101,(HD837/$HD$877)*$EC$13,IF(DX837&gt;43101,(HD837/$HD$877)*$DX$13,IF(DT837&gt;43101,(HD837/$HD$877)*$DT$13,IF(DO837&gt;43101,(HD837/$HD$877)*$DO$13,IF(DK837&gt;43101,(HD837/$HD$877)*$DK$13,IF(DF837&gt;43101,(HD837/$HD$877)*$DF$13,IF(DB837&gt;43101,(HD837/$HD$877)*$DB$13,IF(CW837&gt;43101,(HD837/$HD$877)*$CW$13,IF(CS837&gt;43101,(HD837/$HD$877)*$CS$13,IF(CN837&gt;43101,(HD837/$HD$877)*$CN$13,IF(BL837&gt;43101,(HD837/$HD$877)*$BL$13,0))))))))))))))))))</f>
        <v>6.8389057750759875E-4</v>
      </c>
      <c r="HF837" s="25">
        <f t="shared" ref="HF837:HF844" ca="1" si="1279">IF(BK837&gt;43101,HD837/$HD$877,0)</f>
        <v>1.5197568389057751E-3</v>
      </c>
      <c r="HG837" s="25"/>
      <c r="HH837" s="25"/>
      <c r="HI837" s="25">
        <f t="shared" ref="HI837:HI844" ca="1" si="1280">IF(FQ837&gt;43101,(HD837/$HD$879)*$FQ$13,IF(FM837&gt;43101,(HD837/$HD$879)*$FM$13,IF(FH837&gt;43101,(HD837/$HD$879)*$FH$13,IF(FD837&gt;43101,(HD837/$HD$879)*$FD$13,IF(EP837&gt;43101,(HD837/$HD$879)*$EP$13,IF(EL837&gt;43101,(HD837/$HD$879)*$EL$13,IF(EG837&gt;43101,(HD837/$HD$879)*$EG$13,IF(EC837&gt;43101,(HD837/$HD$879)*$EC$13,IF(DX837&gt;43101,(HD837/$HD$879)*$DX$13,IF(DT837&gt;43101,(HD837/$HD$879)*$DT$13,IF(DO837&gt;43101,(HD837/$HD$879)*$DO$13,IF(DK837&gt;43101,(HD837/$HD$879)*$DK$13,IF(DF837&gt;43101,(HD837/$HD$879)*$DF$13,IF(DB837&gt;43101,(HD837/$HD$879)*$DB$13,IF(CW837&gt;43101,(HD837/$HD$879)*$CW$13,IF(CS837&gt;43101,(HD837/$HD$879)*$CS$13,IF(CN837&gt;43101,(HD837/$HD$879)*$CN$13,IF(BL837&gt;43101,(HD837/$HD$879)*$BL$13,0))))))))))))))))))</f>
        <v>3.0821917808219177E-3</v>
      </c>
      <c r="HJ837" s="25">
        <f t="shared" ref="HJ837:HJ844" ca="1" si="1281">IF(BK837&gt;43101,HD837/$HD$879,0)</f>
        <v>6.8493150684931503E-3</v>
      </c>
      <c r="HK837" s="5"/>
      <c r="HL837" s="24">
        <f t="shared" ref="HL837:HL844" ca="1" si="1282">IF(BK837&gt;0,IF(DC837&gt;0,DB837,IF(CT837&gt;0,CS837,IF(BM837&gt;0,BL837,"-"))),"-")</f>
        <v>44268</v>
      </c>
      <c r="HM837" s="107" t="s">
        <v>663</v>
      </c>
      <c r="HN837" s="85"/>
      <c r="HO837" s="204" t="str">
        <f t="shared" si="1126"/>
        <v>ожидание A1</v>
      </c>
      <c r="HP837" s="204" t="str">
        <f t="shared" si="1127"/>
        <v>не выгружено 00</v>
      </c>
      <c r="HQ837" s="182" t="str">
        <f t="shared" si="1128"/>
        <v>выгружено A1</v>
      </c>
      <c r="HR837" s="182" t="str">
        <f t="shared" si="1129"/>
        <v>ожидание A1</v>
      </c>
      <c r="HS837" s="182" t="b">
        <f t="shared" si="1130"/>
        <v>0</v>
      </c>
      <c r="HT837" s="182" t="str">
        <f t="shared" si="1131"/>
        <v>ожидание замечаний</v>
      </c>
      <c r="HU837" s="182" t="str">
        <f t="shared" si="1132"/>
        <v>0055-P2-GA1-CPC-TRM-00674</v>
      </c>
      <c r="HV837" s="191">
        <f t="shared" si="1133"/>
        <v>44268</v>
      </c>
      <c r="HW837" s="184" t="str">
        <f t="shared" si="1134"/>
        <v>ожидание A1</v>
      </c>
      <c r="HX837" s="191" t="str">
        <f t="shared" si="1135"/>
        <v>ожидание A1</v>
      </c>
      <c r="HY837" s="183"/>
      <c r="HZ837" s="182" t="str">
        <f t="shared" si="1136"/>
        <v>выгружено</v>
      </c>
      <c r="IA837" s="182" t="str">
        <f t="shared" si="1137"/>
        <v>A1</v>
      </c>
      <c r="IB837" s="182" t="str">
        <f t="shared" si="1138"/>
        <v>ожидание замечаний к ревизии</v>
      </c>
      <c r="IC837" s="182" t="str">
        <f t="shared" si="1139"/>
        <v>A1</v>
      </c>
      <c r="ID837" s="182" t="str">
        <f t="shared" si="1140"/>
        <v>A1</v>
      </c>
      <c r="IE837" s="185" t="str">
        <f t="shared" si="1141"/>
        <v>1</v>
      </c>
      <c r="IF837" s="135" t="s">
        <v>705</v>
      </c>
      <c r="IG837" s="181">
        <v>1</v>
      </c>
      <c r="IH837" s="85"/>
      <c r="II837" s="85"/>
      <c r="IJ837" s="85"/>
      <c r="IK837" s="85"/>
      <c r="IL837" s="85"/>
      <c r="IM837" s="85"/>
      <c r="IN837" s="85"/>
      <c r="IO837" s="85"/>
      <c r="IP837" s="85"/>
      <c r="IQ837" s="85"/>
      <c r="IR837" s="85"/>
      <c r="IS837" s="85"/>
      <c r="IT837" s="85"/>
      <c r="IU837" s="85"/>
      <c r="IV837" s="85"/>
      <c r="IW837" s="85"/>
      <c r="IX837" s="85"/>
      <c r="IY837" s="85"/>
      <c r="IZ837" s="85"/>
      <c r="JA837" s="85"/>
      <c r="JB837" s="85"/>
      <c r="JC837" s="85"/>
      <c r="JD837" s="85"/>
      <c r="JE837" s="85"/>
      <c r="JF837" s="85"/>
      <c r="JG837" s="85"/>
      <c r="JH837" s="85"/>
      <c r="JI837" s="85"/>
      <c r="JJ837" s="85"/>
      <c r="JK837" s="85"/>
      <c r="JL837" s="85"/>
      <c r="JM837" s="85"/>
      <c r="JN837" s="85"/>
      <c r="JO837" s="85"/>
      <c r="JP837" s="85"/>
      <c r="JQ837" s="85"/>
      <c r="JR837" s="85"/>
      <c r="JS837" s="85"/>
      <c r="JT837" s="85"/>
      <c r="JU837" s="85"/>
      <c r="JV837" s="85"/>
      <c r="JW837" s="85"/>
      <c r="JX837" s="85"/>
      <c r="JY837" s="85"/>
      <c r="JZ837" s="85"/>
      <c r="KA837" s="85"/>
      <c r="KB837" s="85"/>
      <c r="KC837" s="85"/>
    </row>
    <row r="838" spans="1:289" s="57" customFormat="1" ht="28.5" hidden="1" customHeight="1">
      <c r="A838" s="6"/>
      <c r="B838" s="19" t="s">
        <v>156</v>
      </c>
      <c r="C838" s="19" t="s">
        <v>157</v>
      </c>
      <c r="D838" s="5"/>
      <c r="E838" s="5"/>
      <c r="F838" s="5"/>
      <c r="G838" s="5"/>
      <c r="H838" s="5" t="s">
        <v>727</v>
      </c>
      <c r="I838" s="5" t="s">
        <v>736</v>
      </c>
      <c r="J838" s="5"/>
      <c r="K838" s="5"/>
      <c r="L838" s="5"/>
      <c r="M838" s="5"/>
      <c r="N838" s="5"/>
      <c r="O838" s="5"/>
      <c r="P838" s="5"/>
      <c r="Q838" s="5"/>
      <c r="R838" s="5" t="s">
        <v>209</v>
      </c>
      <c r="S838" s="5" t="s">
        <v>362</v>
      </c>
      <c r="T838" s="5" t="s">
        <v>370</v>
      </c>
      <c r="U838" s="5" t="s">
        <v>158</v>
      </c>
      <c r="V838" s="5"/>
      <c r="W838" s="19"/>
      <c r="X838" s="19"/>
      <c r="Y838" s="19"/>
      <c r="Z838" s="19"/>
      <c r="AA838" s="19"/>
      <c r="AB838" s="19"/>
      <c r="AC838" s="19"/>
      <c r="AD838" s="5"/>
      <c r="AE838" s="19">
        <v>4</v>
      </c>
      <c r="AF838" s="19">
        <v>0</v>
      </c>
      <c r="AG838" s="19" t="s">
        <v>165</v>
      </c>
      <c r="AH838" s="19" t="s">
        <v>156</v>
      </c>
      <c r="AI838" s="19" t="s">
        <v>188</v>
      </c>
      <c r="AJ838" s="5"/>
      <c r="AK838" s="5"/>
      <c r="AL838" s="5" t="s">
        <v>121</v>
      </c>
      <c r="AM838" s="5"/>
      <c r="AN838" s="5" t="s">
        <v>198</v>
      </c>
      <c r="AO838" s="5" t="str">
        <f t="shared" si="1238"/>
        <v>0055-CPC-GA1-4.4.0.00.CPC-ATH2.V6-0001</v>
      </c>
      <c r="AP838" s="5" t="str">
        <f t="shared" si="1239"/>
        <v>0055-CPC-GA1-4.4.0.00.CPC-ATH2-V6-0001_A1_ER</v>
      </c>
      <c r="AQ838" s="13" t="s">
        <v>197</v>
      </c>
      <c r="AR838" s="13" t="s">
        <v>196</v>
      </c>
      <c r="AS838" s="13"/>
      <c r="AT838" s="13"/>
      <c r="AU838" s="13"/>
      <c r="AV838" s="13"/>
      <c r="AW838" s="13" t="s">
        <v>400</v>
      </c>
      <c r="AX838" s="13" t="s">
        <v>414</v>
      </c>
      <c r="AY838" s="5"/>
      <c r="AZ838" s="5" t="s">
        <v>490</v>
      </c>
      <c r="BA838" s="5" t="s">
        <v>489</v>
      </c>
      <c r="BB838" s="5" t="str">
        <f>IF(FW838&gt;0,"02",IF(FN838&gt;0,"01",IF(FE838&gt;0,"00",IF(EM838&gt;0,"G1",IF(ED838&gt;0,"F1",IF(DU838&gt;0,"E1",IF(DL838&gt;0,"D1",IF(DC838&gt;0,"C1",IF(CT838&gt;0,"B1",IF(BM838&gt;0,"A1","-"))))))))))</f>
        <v>A1</v>
      </c>
      <c r="BC838" s="167" t="str">
        <f t="shared" si="1276"/>
        <v>IFR</v>
      </c>
      <c r="BD838" s="5" t="str">
        <f t="shared" si="1241"/>
        <v>A1</v>
      </c>
      <c r="BE838" s="5"/>
      <c r="BF838" s="5"/>
      <c r="BG838" s="12"/>
      <c r="BH838" s="5"/>
      <c r="BI838" s="5"/>
      <c r="BJ838" s="54">
        <f t="shared" si="1242"/>
        <v>44243</v>
      </c>
      <c r="BK838" s="54">
        <f t="shared" ca="1" si="1243"/>
        <v>44268</v>
      </c>
      <c r="BL838" s="193">
        <v>44268</v>
      </c>
      <c r="BM838" s="167" t="s">
        <v>797</v>
      </c>
      <c r="BN838" s="167"/>
      <c r="BO838" s="167"/>
      <c r="BP838" s="167"/>
      <c r="BQ838" s="167"/>
      <c r="BR838" s="157"/>
      <c r="BS838" s="157"/>
      <c r="BT838" s="157"/>
      <c r="BU838" s="157"/>
      <c r="BV838" s="157"/>
      <c r="BW838" s="147"/>
      <c r="BX838" s="147"/>
      <c r="BY838" s="147"/>
      <c r="BZ838" s="147"/>
      <c r="CA838" s="147"/>
      <c r="CB838" s="125"/>
      <c r="CC838" s="125"/>
      <c r="CD838" s="125"/>
      <c r="CE838" s="125"/>
      <c r="CF838" s="125"/>
      <c r="CG838" s="125"/>
      <c r="CH838" s="125"/>
      <c r="CI838" s="125"/>
      <c r="CJ838" s="125"/>
      <c r="CK838" s="125"/>
      <c r="CL838" s="24">
        <f>WORKDAY(BJ838,20)</f>
        <v>44271</v>
      </c>
      <c r="CM838" s="24">
        <f ca="1">IF(BM838&gt;0,WORKDAY(BK838,10),"-")</f>
        <v>44281</v>
      </c>
      <c r="CN838" s="54"/>
      <c r="CO838" s="117"/>
      <c r="CP838" s="175">
        <v>1</v>
      </c>
      <c r="CQ838" s="24">
        <f t="shared" si="1244"/>
        <v>44285</v>
      </c>
      <c r="CR838" s="24" t="str">
        <f t="shared" si="1245"/>
        <v>-</v>
      </c>
      <c r="CS838" s="54"/>
      <c r="CT838" s="5"/>
      <c r="CU838" s="24" t="str">
        <f t="shared" si="1246"/>
        <v>-</v>
      </c>
      <c r="CV838" s="24" t="str">
        <f t="shared" si="1247"/>
        <v>-</v>
      </c>
      <c r="CW838" s="54"/>
      <c r="CX838" s="5"/>
      <c r="CY838" s="34"/>
      <c r="CZ838" s="24" t="str">
        <f t="shared" si="1248"/>
        <v>-</v>
      </c>
      <c r="DA838" s="24" t="str">
        <f t="shared" si="1249"/>
        <v>-</v>
      </c>
      <c r="DB838" s="24"/>
      <c r="DC838" s="5"/>
      <c r="DD838" s="24" t="str">
        <f t="shared" si="1250"/>
        <v>-</v>
      </c>
      <c r="DE838" s="24" t="str">
        <f t="shared" si="1251"/>
        <v>-</v>
      </c>
      <c r="DF838" s="5"/>
      <c r="DG838" s="5"/>
      <c r="DH838" s="54"/>
      <c r="DI838" s="24" t="str">
        <f t="shared" si="1252"/>
        <v>-</v>
      </c>
      <c r="DJ838" s="24" t="str">
        <f t="shared" si="1253"/>
        <v>-</v>
      </c>
      <c r="DK838" s="5"/>
      <c r="DL838" s="5"/>
      <c r="DM838" s="24" t="str">
        <f t="shared" si="1254"/>
        <v>-</v>
      </c>
      <c r="DN838" s="24" t="str">
        <f t="shared" si="1255"/>
        <v>-</v>
      </c>
      <c r="DO838" s="5"/>
      <c r="DP838" s="5"/>
      <c r="DQ838" s="54"/>
      <c r="DR838" s="24" t="str">
        <f t="shared" si="1256"/>
        <v>-</v>
      </c>
      <c r="DS838" s="24" t="str">
        <f t="shared" si="1257"/>
        <v>-</v>
      </c>
      <c r="DT838" s="5"/>
      <c r="DU838" s="5"/>
      <c r="DV838" s="24" t="str">
        <f t="shared" si="1258"/>
        <v>-</v>
      </c>
      <c r="DW838" s="24" t="str">
        <f t="shared" si="1259"/>
        <v>-</v>
      </c>
      <c r="DX838" s="5"/>
      <c r="DY838" s="5"/>
      <c r="DZ838" s="54"/>
      <c r="EA838" s="24" t="str">
        <f t="shared" si="1260"/>
        <v>-</v>
      </c>
      <c r="EB838" s="24" t="str">
        <f t="shared" si="1261"/>
        <v>-</v>
      </c>
      <c r="EC838" s="5"/>
      <c r="ED838" s="5"/>
      <c r="EE838" s="24" t="str">
        <f t="shared" si="1262"/>
        <v>-</v>
      </c>
      <c r="EF838" s="24" t="str">
        <f t="shared" si="1263"/>
        <v>-</v>
      </c>
      <c r="EG838" s="5"/>
      <c r="EH838" s="5"/>
      <c r="EI838" s="54"/>
      <c r="EJ838" s="24" t="str">
        <f t="shared" si="1264"/>
        <v>-</v>
      </c>
      <c r="EK838" s="24" t="str">
        <f t="shared" si="1265"/>
        <v>-</v>
      </c>
      <c r="EL838" s="5"/>
      <c r="EM838" s="5"/>
      <c r="EN838" s="24" t="str">
        <f t="shared" si="1266"/>
        <v>-</v>
      </c>
      <c r="EO838" s="24" t="str">
        <f t="shared" si="1267"/>
        <v>-</v>
      </c>
      <c r="EP838" s="5"/>
      <c r="EQ838" s="5"/>
      <c r="ER838" s="54"/>
      <c r="ES838" s="54"/>
      <c r="ET838" s="54"/>
      <c r="EU838" s="54"/>
      <c r="EV838" s="54"/>
      <c r="EW838" s="24"/>
      <c r="EX838" s="24"/>
      <c r="EY838" s="167"/>
      <c r="EZ838" s="167"/>
      <c r="FA838" s="193"/>
      <c r="FB838" s="24">
        <v>44286</v>
      </c>
      <c r="FC838" s="24">
        <f ca="1">IF(BK838&gt;0,IF(DC838&gt;0,WORKDAY(DB838,20),IF(CT838&gt;0,WORKDAY(CS838,30),IF(CO838&gt;0,WORKDAY(CN838,40),FB838))),"-")</f>
        <v>44286</v>
      </c>
      <c r="FD838" s="5"/>
      <c r="FE838" s="5"/>
      <c r="FF838" s="24" t="str">
        <f t="shared" si="1268"/>
        <v>-</v>
      </c>
      <c r="FG838" s="24" t="str">
        <f t="shared" si="1269"/>
        <v>-</v>
      </c>
      <c r="FH838" s="5"/>
      <c r="FI838" s="5"/>
      <c r="FJ838" s="34"/>
      <c r="FK838" s="24"/>
      <c r="FL838" s="24">
        <f t="shared" si="1270"/>
        <v>0</v>
      </c>
      <c r="FM838" s="5"/>
      <c r="FN838" s="5"/>
      <c r="FO838" s="24" t="str">
        <f t="shared" si="1271"/>
        <v>-</v>
      </c>
      <c r="FP838" s="24" t="str">
        <f t="shared" si="1272"/>
        <v>-</v>
      </c>
      <c r="FQ838" s="5"/>
      <c r="FR838" s="5"/>
      <c r="FS838" s="54"/>
      <c r="FT838" s="24"/>
      <c r="FU838" s="24">
        <f t="shared" si="1273"/>
        <v>0</v>
      </c>
      <c r="FV838" s="5"/>
      <c r="FW838" s="5"/>
      <c r="FX838" s="24" t="str">
        <f t="shared" si="1274"/>
        <v>-</v>
      </c>
      <c r="FY838" s="24" t="str">
        <f t="shared" si="1275"/>
        <v>-</v>
      </c>
      <c r="FZ838" s="5"/>
      <c r="GA838" s="5"/>
      <c r="GB838" s="54"/>
      <c r="GC838" s="54"/>
      <c r="GD838" s="54"/>
      <c r="GE838" s="54"/>
      <c r="GF838" s="54"/>
      <c r="GG838" s="54"/>
      <c r="GH838" s="54"/>
      <c r="GI838" s="54"/>
      <c r="GJ838" s="54"/>
      <c r="GK838" s="54"/>
      <c r="GL838" s="54"/>
      <c r="GM838" s="54"/>
      <c r="GN838" s="54"/>
      <c r="GO838" s="54"/>
      <c r="GP838" s="54"/>
      <c r="GQ838" s="54"/>
      <c r="GR838" s="54"/>
      <c r="GS838" s="54"/>
      <c r="GT838" s="54"/>
      <c r="GU838" s="54"/>
      <c r="GV838" s="54"/>
      <c r="GW838" s="54"/>
      <c r="GX838" s="54"/>
      <c r="GY838" s="54"/>
      <c r="GZ838" s="193"/>
      <c r="HA838" s="54"/>
      <c r="HB838" s="54"/>
      <c r="HC838" s="54"/>
      <c r="HD838" s="34">
        <f t="shared" ca="1" si="1277"/>
        <v>1</v>
      </c>
      <c r="HE838" s="25">
        <f t="shared" ca="1" si="1278"/>
        <v>6.8389057750759875E-4</v>
      </c>
      <c r="HF838" s="25">
        <f t="shared" ca="1" si="1279"/>
        <v>1.5197568389057751E-3</v>
      </c>
      <c r="HG838" s="25"/>
      <c r="HH838" s="25"/>
      <c r="HI838" s="25">
        <f t="shared" ca="1" si="1280"/>
        <v>3.0821917808219177E-3</v>
      </c>
      <c r="HJ838" s="25">
        <f t="shared" ca="1" si="1281"/>
        <v>6.8493150684931503E-3</v>
      </c>
      <c r="HK838" s="5"/>
      <c r="HL838" s="24">
        <f t="shared" ca="1" si="1282"/>
        <v>44268</v>
      </c>
      <c r="HM838" s="107" t="s">
        <v>663</v>
      </c>
      <c r="HN838" s="85"/>
      <c r="HO838" s="204" t="str">
        <f t="shared" si="1126"/>
        <v>ожидание A1</v>
      </c>
      <c r="HP838" s="204" t="str">
        <f t="shared" si="1127"/>
        <v>не выгружено 00</v>
      </c>
      <c r="HQ838" s="182" t="str">
        <f t="shared" si="1128"/>
        <v>выгружено A1</v>
      </c>
      <c r="HR838" s="182" t="str">
        <f t="shared" si="1129"/>
        <v>ожидание A1</v>
      </c>
      <c r="HS838" s="182" t="b">
        <f t="shared" si="1130"/>
        <v>0</v>
      </c>
      <c r="HT838" s="182" t="str">
        <f t="shared" si="1131"/>
        <v>ожидание замечаний</v>
      </c>
      <c r="HU838" s="182" t="str">
        <f t="shared" si="1132"/>
        <v>0055-P2-GA1-CPC-TRM-00675</v>
      </c>
      <c r="HV838" s="191">
        <f t="shared" si="1133"/>
        <v>44268</v>
      </c>
      <c r="HW838" s="184" t="str">
        <f t="shared" si="1134"/>
        <v>ожидание A1</v>
      </c>
      <c r="HX838" s="191" t="str">
        <f t="shared" si="1135"/>
        <v>ожидание A1</v>
      </c>
      <c r="HY838" s="183"/>
      <c r="HZ838" s="182" t="str">
        <f t="shared" si="1136"/>
        <v>выгружено</v>
      </c>
      <c r="IA838" s="182" t="str">
        <f t="shared" si="1137"/>
        <v>A1</v>
      </c>
      <c r="IB838" s="182" t="str">
        <f t="shared" si="1138"/>
        <v>ожидание замечаний к ревизии</v>
      </c>
      <c r="IC838" s="182" t="str">
        <f t="shared" si="1139"/>
        <v>A1</v>
      </c>
      <c r="ID838" s="182" t="str">
        <f t="shared" si="1140"/>
        <v>A1</v>
      </c>
      <c r="IE838" s="185" t="str">
        <f t="shared" si="1141"/>
        <v>1</v>
      </c>
      <c r="IF838" s="135" t="s">
        <v>705</v>
      </c>
      <c r="IG838" s="181">
        <v>1</v>
      </c>
      <c r="IH838" s="85"/>
      <c r="II838" s="85"/>
      <c r="IJ838" s="85"/>
      <c r="IK838" s="85"/>
      <c r="IL838" s="85"/>
      <c r="IM838" s="85"/>
      <c r="IN838" s="85"/>
      <c r="IO838" s="85"/>
      <c r="IP838" s="85"/>
      <c r="IQ838" s="85"/>
      <c r="IR838" s="85"/>
      <c r="IS838" s="85"/>
      <c r="IT838" s="85"/>
      <c r="IU838" s="85"/>
      <c r="IV838" s="85"/>
      <c r="IW838" s="85"/>
      <c r="IX838" s="85"/>
      <c r="IY838" s="85"/>
      <c r="IZ838" s="85"/>
      <c r="JA838" s="85"/>
      <c r="JB838" s="85"/>
      <c r="JC838" s="85"/>
      <c r="JD838" s="85"/>
      <c r="JE838" s="85"/>
      <c r="JF838" s="85"/>
      <c r="JG838" s="85"/>
      <c r="JH838" s="85"/>
      <c r="JI838" s="85"/>
      <c r="JJ838" s="85"/>
      <c r="JK838" s="85"/>
      <c r="JL838" s="85"/>
      <c r="JM838" s="85"/>
      <c r="JN838" s="85"/>
      <c r="JO838" s="85"/>
      <c r="JP838" s="85"/>
      <c r="JQ838" s="85"/>
      <c r="JR838" s="85"/>
      <c r="JS838" s="85"/>
      <c r="JT838" s="85"/>
      <c r="JU838" s="85"/>
      <c r="JV838" s="85"/>
      <c r="JW838" s="85"/>
      <c r="JX838" s="85"/>
      <c r="JY838" s="85"/>
      <c r="JZ838" s="85"/>
      <c r="KA838" s="85"/>
      <c r="KB838" s="85"/>
      <c r="KC838" s="85"/>
    </row>
    <row r="839" spans="1:289" s="57" customFormat="1" ht="42.75" customHeight="1">
      <c r="A839" s="6"/>
      <c r="B839" s="19" t="s">
        <v>156</v>
      </c>
      <c r="C839" s="19" t="s">
        <v>157</v>
      </c>
      <c r="D839" s="5"/>
      <c r="E839" s="5"/>
      <c r="F839" s="5"/>
      <c r="G839" s="5"/>
      <c r="H839" s="5" t="s">
        <v>727</v>
      </c>
      <c r="I839" s="5" t="s">
        <v>736</v>
      </c>
      <c r="J839" s="5"/>
      <c r="K839" s="5"/>
      <c r="L839" s="5"/>
      <c r="M839" s="5"/>
      <c r="N839" s="5"/>
      <c r="O839" s="5"/>
      <c r="P839" s="5"/>
      <c r="Q839" s="5"/>
      <c r="R839" s="5" t="s">
        <v>204</v>
      </c>
      <c r="S839" s="5" t="s">
        <v>364</v>
      </c>
      <c r="T839" s="5" t="s">
        <v>363</v>
      </c>
      <c r="U839" s="5" t="s">
        <v>158</v>
      </c>
      <c r="V839" s="5"/>
      <c r="W839" s="19"/>
      <c r="X839" s="19"/>
      <c r="Y839" s="19"/>
      <c r="Z839" s="19"/>
      <c r="AA839" s="19"/>
      <c r="AB839" s="19"/>
      <c r="AC839" s="19"/>
      <c r="AD839" s="5"/>
      <c r="AE839" s="19">
        <v>4</v>
      </c>
      <c r="AF839" s="19">
        <v>0</v>
      </c>
      <c r="AG839" s="19" t="s">
        <v>165</v>
      </c>
      <c r="AH839" s="19" t="s">
        <v>156</v>
      </c>
      <c r="AI839" s="19" t="s">
        <v>188</v>
      </c>
      <c r="AJ839" s="5"/>
      <c r="AK839" s="5"/>
      <c r="AL839" s="5" t="s">
        <v>122</v>
      </c>
      <c r="AM839" s="5"/>
      <c r="AN839" s="5" t="s">
        <v>198</v>
      </c>
      <c r="AO839" s="167" t="str">
        <f t="shared" si="1238"/>
        <v>0055-CPC-GA1-4.4.0.00.CPC-PS.V6-0001</v>
      </c>
      <c r="AP839" s="5" t="str">
        <f t="shared" si="1239"/>
        <v>0055-CPC-GA1-4.4.0.00.CPC-PS-V6-0001_A1_ER</v>
      </c>
      <c r="AQ839" s="13" t="s">
        <v>197</v>
      </c>
      <c r="AR839" s="13" t="s">
        <v>196</v>
      </c>
      <c r="AS839" s="13"/>
      <c r="AT839" s="13"/>
      <c r="AU839" s="13"/>
      <c r="AV839" s="13"/>
      <c r="AW839" s="13" t="s">
        <v>403</v>
      </c>
      <c r="AX839" s="13" t="s">
        <v>416</v>
      </c>
      <c r="AY839" s="5"/>
      <c r="AZ839" s="5" t="s">
        <v>490</v>
      </c>
      <c r="BA839" s="5" t="s">
        <v>489</v>
      </c>
      <c r="BB839" s="5" t="str">
        <f>IF(FW839&gt;0,"02",IF(FN839&gt;0,"01",IF(FE839&gt;0,"00",IF(EM839&gt;0,"G1",IF(ED839&gt;0,"F1",IF(DU839&gt;0,"E1",IF(DL839&gt;0,"D1",IF(DC839&gt;0,"C1",IF(CT839&gt;0,"B1",IF(BM839&gt;0,"A1","-"))))))))))</f>
        <v>A1</v>
      </c>
      <c r="BC839" s="167" t="str">
        <f t="shared" si="1276"/>
        <v>IFR</v>
      </c>
      <c r="BD839" s="5" t="str">
        <f t="shared" si="1241"/>
        <v>A1</v>
      </c>
      <c r="BE839" s="5"/>
      <c r="BF839" s="5"/>
      <c r="BG839" s="12"/>
      <c r="BH839" s="5"/>
      <c r="BI839" s="5"/>
      <c r="BJ839" s="54">
        <f t="shared" si="1242"/>
        <v>44251</v>
      </c>
      <c r="BK839" s="54">
        <f t="shared" ca="1" si="1243"/>
        <v>44280</v>
      </c>
      <c r="BL839" s="193">
        <v>44280</v>
      </c>
      <c r="BM839" s="167" t="s">
        <v>800</v>
      </c>
      <c r="BN839" s="167"/>
      <c r="BO839" s="167"/>
      <c r="BP839" s="167"/>
      <c r="BQ839" s="167"/>
      <c r="BR839" s="157"/>
      <c r="BS839" s="157"/>
      <c r="BT839" s="157"/>
      <c r="BU839" s="157"/>
      <c r="BV839" s="157"/>
      <c r="BW839" s="147"/>
      <c r="BX839" s="147"/>
      <c r="BY839" s="147"/>
      <c r="BZ839" s="147"/>
      <c r="CA839" s="147"/>
      <c r="CB839" s="125"/>
      <c r="CC839" s="125"/>
      <c r="CD839" s="125"/>
      <c r="CE839" s="125"/>
      <c r="CF839" s="125"/>
      <c r="CG839" s="125"/>
      <c r="CH839" s="125"/>
      <c r="CI839" s="125"/>
      <c r="CJ839" s="125"/>
      <c r="CK839" s="125"/>
      <c r="CL839" s="24">
        <f>WORKDAY(BJ839,20)</f>
        <v>44279</v>
      </c>
      <c r="CM839" s="24">
        <f ca="1">IF(BM839&gt;0,WORKDAY(BK839,10),"-")</f>
        <v>44294</v>
      </c>
      <c r="CN839" s="54"/>
      <c r="CO839" s="117"/>
      <c r="CP839" s="175">
        <v>1</v>
      </c>
      <c r="CQ839" s="24">
        <f t="shared" si="1244"/>
        <v>44293</v>
      </c>
      <c r="CR839" s="24" t="str">
        <f t="shared" si="1245"/>
        <v>-</v>
      </c>
      <c r="CS839" s="54"/>
      <c r="CT839" s="5"/>
      <c r="CU839" s="24" t="str">
        <f t="shared" si="1246"/>
        <v>-</v>
      </c>
      <c r="CV839" s="24" t="str">
        <f t="shared" si="1247"/>
        <v>-</v>
      </c>
      <c r="CW839" s="54"/>
      <c r="CX839" s="5"/>
      <c r="CY839" s="34"/>
      <c r="CZ839" s="24" t="str">
        <f t="shared" si="1248"/>
        <v>-</v>
      </c>
      <c r="DA839" s="24" t="str">
        <f t="shared" si="1249"/>
        <v>-</v>
      </c>
      <c r="DB839" s="24"/>
      <c r="DC839" s="5"/>
      <c r="DD839" s="24" t="str">
        <f t="shared" si="1250"/>
        <v>-</v>
      </c>
      <c r="DE839" s="24" t="str">
        <f t="shared" si="1251"/>
        <v>-</v>
      </c>
      <c r="DF839" s="5"/>
      <c r="DG839" s="5"/>
      <c r="DH839" s="54"/>
      <c r="DI839" s="24" t="str">
        <f t="shared" si="1252"/>
        <v>-</v>
      </c>
      <c r="DJ839" s="24" t="str">
        <f t="shared" si="1253"/>
        <v>-</v>
      </c>
      <c r="DK839" s="5"/>
      <c r="DL839" s="5"/>
      <c r="DM839" s="24" t="str">
        <f t="shared" si="1254"/>
        <v>-</v>
      </c>
      <c r="DN839" s="24" t="str">
        <f t="shared" si="1255"/>
        <v>-</v>
      </c>
      <c r="DO839" s="5"/>
      <c r="DP839" s="5"/>
      <c r="DQ839" s="54"/>
      <c r="DR839" s="24" t="str">
        <f t="shared" si="1256"/>
        <v>-</v>
      </c>
      <c r="DS839" s="24" t="str">
        <f t="shared" si="1257"/>
        <v>-</v>
      </c>
      <c r="DT839" s="5"/>
      <c r="DU839" s="5"/>
      <c r="DV839" s="24" t="str">
        <f t="shared" si="1258"/>
        <v>-</v>
      </c>
      <c r="DW839" s="24" t="str">
        <f t="shared" si="1259"/>
        <v>-</v>
      </c>
      <c r="DX839" s="5"/>
      <c r="DY839" s="5"/>
      <c r="DZ839" s="54"/>
      <c r="EA839" s="24" t="str">
        <f t="shared" si="1260"/>
        <v>-</v>
      </c>
      <c r="EB839" s="24" t="str">
        <f t="shared" si="1261"/>
        <v>-</v>
      </c>
      <c r="EC839" s="5"/>
      <c r="ED839" s="5"/>
      <c r="EE839" s="24" t="str">
        <f t="shared" si="1262"/>
        <v>-</v>
      </c>
      <c r="EF839" s="24" t="str">
        <f t="shared" si="1263"/>
        <v>-</v>
      </c>
      <c r="EG839" s="5"/>
      <c r="EH839" s="5"/>
      <c r="EI839" s="54"/>
      <c r="EJ839" s="24" t="str">
        <f t="shared" si="1264"/>
        <v>-</v>
      </c>
      <c r="EK839" s="24" t="str">
        <f t="shared" si="1265"/>
        <v>-</v>
      </c>
      <c r="EL839" s="5"/>
      <c r="EM839" s="5"/>
      <c r="EN839" s="24" t="str">
        <f t="shared" si="1266"/>
        <v>-</v>
      </c>
      <c r="EO839" s="24" t="str">
        <f t="shared" si="1267"/>
        <v>-</v>
      </c>
      <c r="EP839" s="5"/>
      <c r="EQ839" s="5"/>
      <c r="ER839" s="54"/>
      <c r="ES839" s="54"/>
      <c r="ET839" s="54"/>
      <c r="EU839" s="54"/>
      <c r="EV839" s="54"/>
      <c r="EW839" s="24"/>
      <c r="EX839" s="24"/>
      <c r="EY839" s="167"/>
      <c r="EZ839" s="167"/>
      <c r="FA839" s="193"/>
      <c r="FB839" s="24">
        <v>44294</v>
      </c>
      <c r="FC839" s="24">
        <f ca="1">IF(BK839&gt;0,IF(DC839&gt;0,WORKDAY(DB839,20),IF(CT839&gt;0,WORKDAY(CS839,30),IF(CO839&gt;0,WORKDAY(CN839,40),FB839))),"-")</f>
        <v>44294</v>
      </c>
      <c r="FD839" s="5"/>
      <c r="FE839" s="5"/>
      <c r="FF839" s="24" t="str">
        <f t="shared" si="1268"/>
        <v>-</v>
      </c>
      <c r="FG839" s="24" t="str">
        <f t="shared" si="1269"/>
        <v>-</v>
      </c>
      <c r="FH839" s="5"/>
      <c r="FI839" s="5"/>
      <c r="FJ839" s="34"/>
      <c r="FK839" s="24"/>
      <c r="FL839" s="24">
        <f t="shared" si="1270"/>
        <v>0</v>
      </c>
      <c r="FM839" s="5"/>
      <c r="FN839" s="5"/>
      <c r="FO839" s="24" t="str">
        <f t="shared" si="1271"/>
        <v>-</v>
      </c>
      <c r="FP839" s="24" t="str">
        <f t="shared" si="1272"/>
        <v>-</v>
      </c>
      <c r="FQ839" s="5"/>
      <c r="FR839" s="5"/>
      <c r="FS839" s="54"/>
      <c r="FT839" s="24"/>
      <c r="FU839" s="24">
        <f t="shared" si="1273"/>
        <v>0</v>
      </c>
      <c r="FV839" s="5"/>
      <c r="FW839" s="5"/>
      <c r="FX839" s="24" t="str">
        <f t="shared" si="1274"/>
        <v>-</v>
      </c>
      <c r="FY839" s="24" t="str">
        <f t="shared" si="1275"/>
        <v>-</v>
      </c>
      <c r="FZ839" s="5"/>
      <c r="GA839" s="5"/>
      <c r="GB839" s="54"/>
      <c r="GC839" s="54"/>
      <c r="GD839" s="54"/>
      <c r="GE839" s="54"/>
      <c r="GF839" s="54"/>
      <c r="GG839" s="54"/>
      <c r="GH839" s="54"/>
      <c r="GI839" s="54"/>
      <c r="GJ839" s="54"/>
      <c r="GK839" s="54"/>
      <c r="GL839" s="54"/>
      <c r="GM839" s="54"/>
      <c r="GN839" s="54"/>
      <c r="GO839" s="54"/>
      <c r="GP839" s="54"/>
      <c r="GQ839" s="54"/>
      <c r="GR839" s="54"/>
      <c r="GS839" s="54"/>
      <c r="GT839" s="54"/>
      <c r="GU839" s="54"/>
      <c r="GV839" s="54"/>
      <c r="GW839" s="54"/>
      <c r="GX839" s="54"/>
      <c r="GY839" s="54"/>
      <c r="GZ839" s="193"/>
      <c r="HA839" s="54"/>
      <c r="HB839" s="54"/>
      <c r="HC839" s="54"/>
      <c r="HD839" s="34">
        <f t="shared" ca="1" si="1277"/>
        <v>1</v>
      </c>
      <c r="HE839" s="25">
        <f t="shared" ca="1" si="1278"/>
        <v>6.8389057750759875E-4</v>
      </c>
      <c r="HF839" s="25">
        <f t="shared" ca="1" si="1279"/>
        <v>1.5197568389057751E-3</v>
      </c>
      <c r="HG839" s="25"/>
      <c r="HH839" s="25"/>
      <c r="HI839" s="25">
        <f t="shared" ca="1" si="1280"/>
        <v>3.0821917808219177E-3</v>
      </c>
      <c r="HJ839" s="25">
        <f t="shared" ca="1" si="1281"/>
        <v>6.8493150684931503E-3</v>
      </c>
      <c r="HK839" s="5"/>
      <c r="HL839" s="24">
        <f t="shared" ca="1" si="1282"/>
        <v>44280</v>
      </c>
      <c r="HM839" s="107" t="s">
        <v>663</v>
      </c>
      <c r="HN839" s="85"/>
      <c r="HO839" s="204" t="str">
        <f t="shared" si="1126"/>
        <v>ожидание A1</v>
      </c>
      <c r="HP839" s="204" t="str">
        <f t="shared" si="1127"/>
        <v>не выгружено 00</v>
      </c>
      <c r="HQ839" s="182" t="str">
        <f t="shared" si="1128"/>
        <v>выгружено A1</v>
      </c>
      <c r="HR839" s="182" t="str">
        <f t="shared" si="1129"/>
        <v>ожидание A1</v>
      </c>
      <c r="HS839" s="182" t="b">
        <f t="shared" si="1130"/>
        <v>0</v>
      </c>
      <c r="HT839" s="182" t="str">
        <f t="shared" si="1131"/>
        <v>ожидание замечаний</v>
      </c>
      <c r="HU839" s="182" t="str">
        <f t="shared" si="1132"/>
        <v>0055-P2-GA1-CPC-TRM-00678</v>
      </c>
      <c r="HV839" s="191">
        <f t="shared" si="1133"/>
        <v>44280</v>
      </c>
      <c r="HW839" s="184" t="str">
        <f t="shared" si="1134"/>
        <v>ожидание A1</v>
      </c>
      <c r="HX839" s="191" t="str">
        <f t="shared" si="1135"/>
        <v>ожидание A1</v>
      </c>
      <c r="HY839" s="183"/>
      <c r="HZ839" s="182" t="str">
        <f t="shared" si="1136"/>
        <v>выгружено</v>
      </c>
      <c r="IA839" s="182" t="str">
        <f t="shared" si="1137"/>
        <v>A1</v>
      </c>
      <c r="IB839" s="182" t="str">
        <f t="shared" si="1138"/>
        <v>ожидание замечаний к ревизии</v>
      </c>
      <c r="IC839" s="182" t="str">
        <f t="shared" si="1139"/>
        <v>A1</v>
      </c>
      <c r="ID839" s="182" t="str">
        <f t="shared" si="1140"/>
        <v>A1</v>
      </c>
      <c r="IE839" s="185" t="str">
        <f t="shared" si="1141"/>
        <v>1</v>
      </c>
      <c r="IF839" s="135" t="s">
        <v>705</v>
      </c>
      <c r="IG839" s="181">
        <v>1</v>
      </c>
      <c r="IH839" s="85"/>
      <c r="II839" s="85"/>
      <c r="IJ839" s="85"/>
      <c r="IK839" s="85"/>
      <c r="IL839" s="85"/>
      <c r="IM839" s="85"/>
      <c r="IN839" s="85"/>
      <c r="IO839" s="85"/>
      <c r="IP839" s="85"/>
      <c r="IQ839" s="85"/>
      <c r="IR839" s="85"/>
      <c r="IS839" s="85"/>
      <c r="IT839" s="85"/>
      <c r="IU839" s="85"/>
      <c r="IV839" s="85"/>
      <c r="IW839" s="85"/>
      <c r="IX839" s="85"/>
      <c r="IY839" s="85"/>
      <c r="IZ839" s="85"/>
      <c r="JA839" s="85"/>
      <c r="JB839" s="85"/>
      <c r="JC839" s="85"/>
      <c r="JD839" s="85"/>
      <c r="JE839" s="85"/>
      <c r="JF839" s="85"/>
      <c r="JG839" s="85"/>
      <c r="JH839" s="85"/>
      <c r="JI839" s="85"/>
      <c r="JJ839" s="85"/>
      <c r="JK839" s="85"/>
      <c r="JL839" s="85"/>
      <c r="JM839" s="85"/>
      <c r="JN839" s="85"/>
      <c r="JO839" s="85"/>
      <c r="JP839" s="85"/>
      <c r="JQ839" s="85"/>
      <c r="JR839" s="85"/>
      <c r="JS839" s="85"/>
      <c r="JT839" s="85"/>
      <c r="JU839" s="85"/>
      <c r="JV839" s="85"/>
      <c r="JW839" s="85"/>
      <c r="JX839" s="85"/>
      <c r="JY839" s="85"/>
      <c r="JZ839" s="85"/>
      <c r="KA839" s="85"/>
      <c r="KB839" s="85"/>
      <c r="KC839" s="85"/>
    </row>
    <row r="840" spans="1:289" s="87" customFormat="1" ht="15" hidden="1" customHeight="1">
      <c r="A840" s="17"/>
      <c r="B840" s="20"/>
      <c r="C840" s="20"/>
      <c r="D840" s="18"/>
      <c r="E840" s="18"/>
      <c r="F840" s="18"/>
      <c r="G840" s="18"/>
      <c r="H840" s="18"/>
      <c r="I840" s="18"/>
      <c r="J840" s="18"/>
      <c r="K840" s="18"/>
      <c r="L840" s="18"/>
      <c r="M840" s="18"/>
      <c r="N840" s="18"/>
      <c r="O840" s="18"/>
      <c r="P840" s="18"/>
      <c r="Q840" s="18"/>
      <c r="R840" s="18"/>
      <c r="S840" s="18"/>
      <c r="T840" s="18"/>
      <c r="U840" s="18"/>
      <c r="V840" s="18"/>
      <c r="W840" s="20"/>
      <c r="X840" s="20"/>
      <c r="Y840" s="20"/>
      <c r="Z840" s="20"/>
      <c r="AA840" s="20"/>
      <c r="AB840" s="20"/>
      <c r="AC840" s="20"/>
      <c r="AD840" s="18"/>
      <c r="AE840" s="20"/>
      <c r="AF840" s="20"/>
      <c r="AG840" s="20"/>
      <c r="AH840" s="20"/>
      <c r="AI840" s="20"/>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71"/>
      <c r="BO840" s="171"/>
      <c r="BP840" s="171"/>
      <c r="BQ840" s="171"/>
      <c r="BR840" s="161"/>
      <c r="BS840" s="161"/>
      <c r="BT840" s="161"/>
      <c r="BU840" s="161"/>
      <c r="BV840" s="161"/>
      <c r="BW840" s="151"/>
      <c r="BX840" s="151"/>
      <c r="BY840" s="151"/>
      <c r="BZ840" s="151"/>
      <c r="CA840" s="151"/>
      <c r="CB840" s="129"/>
      <c r="CC840" s="129"/>
      <c r="CD840" s="129"/>
      <c r="CE840" s="129"/>
      <c r="CF840" s="129"/>
      <c r="CG840" s="129"/>
      <c r="CH840" s="129"/>
      <c r="CI840" s="129"/>
      <c r="CJ840" s="129"/>
      <c r="CK840" s="129"/>
      <c r="CL840" s="18"/>
      <c r="CM840" s="18"/>
      <c r="CN840" s="18"/>
      <c r="CO840" s="118"/>
      <c r="CP840" s="48"/>
      <c r="CQ840" s="18"/>
      <c r="CR840" s="18"/>
      <c r="CS840" s="18"/>
      <c r="CT840" s="18"/>
      <c r="CU840" s="18"/>
      <c r="CV840" s="18"/>
      <c r="CW840" s="18"/>
      <c r="CX840" s="18"/>
      <c r="CY840" s="18"/>
      <c r="CZ840" s="18"/>
      <c r="DA840" s="18"/>
      <c r="DB840" s="18"/>
      <c r="DC840" s="18"/>
      <c r="DD840" s="18"/>
      <c r="DE840" s="18"/>
      <c r="DF840" s="18"/>
      <c r="DG840" s="18"/>
      <c r="DH840" s="45"/>
      <c r="DI840" s="18"/>
      <c r="DJ840" s="18"/>
      <c r="DK840" s="18"/>
      <c r="DL840" s="18"/>
      <c r="DM840" s="18"/>
      <c r="DN840" s="18"/>
      <c r="DO840" s="18"/>
      <c r="DP840" s="18"/>
      <c r="DQ840" s="45"/>
      <c r="DR840" s="18"/>
      <c r="DS840" s="18"/>
      <c r="DT840" s="18"/>
      <c r="DU840" s="18"/>
      <c r="DV840" s="18"/>
      <c r="DW840" s="18"/>
      <c r="DX840" s="18"/>
      <c r="DY840" s="18"/>
      <c r="DZ840" s="45"/>
      <c r="EA840" s="18"/>
      <c r="EB840" s="18"/>
      <c r="EC840" s="18"/>
      <c r="ED840" s="18"/>
      <c r="EE840" s="18"/>
      <c r="EF840" s="18"/>
      <c r="EG840" s="18"/>
      <c r="EH840" s="18"/>
      <c r="EI840" s="45"/>
      <c r="EJ840" s="18"/>
      <c r="EK840" s="18"/>
      <c r="EL840" s="18"/>
      <c r="EM840" s="18"/>
      <c r="EN840" s="18"/>
      <c r="EO840" s="18"/>
      <c r="EP840" s="18"/>
      <c r="EQ840" s="18"/>
      <c r="ER840" s="45"/>
      <c r="ES840" s="110"/>
      <c r="ET840" s="110"/>
      <c r="EU840" s="110"/>
      <c r="EV840" s="110"/>
      <c r="EW840" s="192"/>
      <c r="EX840" s="192"/>
      <c r="EY840" s="192"/>
      <c r="EZ840" s="192"/>
      <c r="FA840" s="199"/>
      <c r="FB840" s="18"/>
      <c r="FC840" s="18"/>
      <c r="FD840" s="18"/>
      <c r="FE840" s="18"/>
      <c r="FF840" s="18"/>
      <c r="FG840" s="18"/>
      <c r="FH840" s="18"/>
      <c r="FI840" s="18"/>
      <c r="FJ840" s="40"/>
      <c r="FK840" s="18"/>
      <c r="FL840" s="18"/>
      <c r="FM840" s="18"/>
      <c r="FN840" s="18"/>
      <c r="FO840" s="18"/>
      <c r="FP840" s="18"/>
      <c r="FQ840" s="18"/>
      <c r="FR840" s="18"/>
      <c r="FS840" s="45"/>
      <c r="FT840" s="18"/>
      <c r="FU840" s="18"/>
      <c r="FV840" s="18"/>
      <c r="FW840" s="18"/>
      <c r="FX840" s="18"/>
      <c r="FY840" s="18"/>
      <c r="FZ840" s="18"/>
      <c r="GA840" s="18"/>
      <c r="GB840" s="45"/>
      <c r="GC840" s="110"/>
      <c r="GD840" s="110"/>
      <c r="GE840" s="110"/>
      <c r="GF840" s="110"/>
      <c r="GG840" s="110"/>
      <c r="GH840" s="110"/>
      <c r="GI840" s="110"/>
      <c r="GJ840" s="110"/>
      <c r="GK840" s="110"/>
      <c r="GL840" s="110"/>
      <c r="GM840" s="110"/>
      <c r="GN840" s="110"/>
      <c r="GO840" s="110"/>
      <c r="GP840" s="110"/>
      <c r="GQ840" s="110"/>
      <c r="GR840" s="110"/>
      <c r="GS840" s="110"/>
      <c r="GT840" s="110"/>
      <c r="GU840" s="110"/>
      <c r="GV840" s="110"/>
      <c r="GW840" s="110"/>
      <c r="GX840" s="110"/>
      <c r="GY840" s="45"/>
      <c r="GZ840" s="199"/>
      <c r="HA840" s="110"/>
      <c r="HB840" s="110"/>
      <c r="HC840" s="110"/>
      <c r="HD840" s="34">
        <f t="shared" si="1277"/>
        <v>0</v>
      </c>
      <c r="HE840" s="25">
        <f t="shared" si="1278"/>
        <v>0</v>
      </c>
      <c r="HF840" s="25">
        <f t="shared" si="1279"/>
        <v>0</v>
      </c>
      <c r="HG840" s="25"/>
      <c r="HH840" s="18"/>
      <c r="HI840" s="25">
        <f t="shared" si="1280"/>
        <v>0</v>
      </c>
      <c r="HJ840" s="25">
        <f t="shared" si="1281"/>
        <v>0</v>
      </c>
      <c r="HK840" s="18"/>
      <c r="HL840" s="24" t="str">
        <f t="shared" si="1282"/>
        <v>-</v>
      </c>
      <c r="HM840" s="107"/>
      <c r="HN840" s="85"/>
      <c r="HO840" s="204" t="str">
        <f t="shared" si="1126"/>
        <v>---/---</v>
      </c>
      <c r="HP840" s="204" t="str">
        <f t="shared" si="1127"/>
        <v>---/---</v>
      </c>
      <c r="HQ840" s="182" t="str">
        <f t="shared" si="1128"/>
        <v>---/---</v>
      </c>
      <c r="HR840" s="182" t="str">
        <f t="shared" si="1129"/>
        <v>---/---</v>
      </c>
      <c r="HS840" s="182" t="b">
        <f t="shared" si="1130"/>
        <v>0</v>
      </c>
      <c r="HT840" s="182" t="str">
        <f t="shared" si="1131"/>
        <v>---/---</v>
      </c>
      <c r="HU840" s="182" t="str">
        <f t="shared" si="1132"/>
        <v>---/---</v>
      </c>
      <c r="HV840" s="191" t="str">
        <f t="shared" si="1133"/>
        <v>---/---</v>
      </c>
      <c r="HW840" s="184" t="str">
        <f t="shared" si="1134"/>
        <v>---/---</v>
      </c>
      <c r="HX840" s="191" t="str">
        <f t="shared" si="1135"/>
        <v>---/---</v>
      </c>
      <c r="HY840" s="183"/>
      <c r="HZ840" s="182" t="str">
        <f t="shared" si="1136"/>
        <v>---/---</v>
      </c>
      <c r="IA840" s="182" t="str">
        <f t="shared" si="1137"/>
        <v>---/---</v>
      </c>
      <c r="IB840" s="182" t="str">
        <f t="shared" si="1138"/>
        <v>---/---</v>
      </c>
      <c r="IC840" s="182" t="str">
        <f t="shared" si="1139"/>
        <v>---/---</v>
      </c>
      <c r="ID840" s="182" t="str">
        <f t="shared" si="1140"/>
        <v>---/---</v>
      </c>
      <c r="IE840" s="185" t="str">
        <f t="shared" si="1141"/>
        <v>---/---</v>
      </c>
      <c r="IF840" s="135" t="s">
        <v>717</v>
      </c>
      <c r="IG840" s="181">
        <v>1</v>
      </c>
      <c r="IH840" s="85"/>
      <c r="II840" s="85"/>
      <c r="IJ840" s="85"/>
      <c r="IK840" s="85"/>
      <c r="IL840" s="85"/>
      <c r="IM840" s="85"/>
      <c r="IN840" s="85"/>
      <c r="IO840" s="85"/>
      <c r="IP840" s="85"/>
      <c r="IQ840" s="85"/>
      <c r="IR840" s="85"/>
      <c r="IS840" s="85"/>
      <c r="IT840" s="85"/>
      <c r="IU840" s="85"/>
      <c r="IV840" s="85"/>
      <c r="IW840" s="85"/>
      <c r="IX840" s="85"/>
      <c r="IY840" s="85"/>
      <c r="IZ840" s="85"/>
      <c r="JA840" s="85"/>
      <c r="JB840" s="85"/>
      <c r="JC840" s="85"/>
      <c r="JD840" s="85"/>
      <c r="JE840" s="85"/>
      <c r="JF840" s="85"/>
      <c r="JG840" s="85"/>
      <c r="JH840" s="85"/>
      <c r="JI840" s="85"/>
      <c r="JJ840" s="85"/>
      <c r="JK840" s="85"/>
      <c r="JL840" s="85"/>
      <c r="JM840" s="85"/>
      <c r="JN840" s="85"/>
      <c r="JO840" s="85"/>
      <c r="JP840" s="85"/>
      <c r="JQ840" s="85"/>
      <c r="JR840" s="85"/>
      <c r="JS840" s="85"/>
      <c r="JT840" s="85"/>
      <c r="JU840" s="85"/>
      <c r="JV840" s="85"/>
      <c r="JW840" s="85"/>
      <c r="JX840" s="85"/>
      <c r="JY840" s="85"/>
      <c r="JZ840" s="85"/>
      <c r="KA840" s="85"/>
      <c r="KB840" s="85"/>
      <c r="KC840" s="85"/>
    </row>
    <row r="841" spans="1:289" s="57" customFormat="1" ht="36.6" hidden="1" customHeight="1">
      <c r="A841" s="17"/>
      <c r="B841" s="20"/>
      <c r="C841" s="20"/>
      <c r="D841" s="18"/>
      <c r="E841" s="18"/>
      <c r="F841" s="18"/>
      <c r="G841" s="18"/>
      <c r="H841" s="18"/>
      <c r="I841" s="18"/>
      <c r="J841" s="18"/>
      <c r="K841" s="18"/>
      <c r="L841" s="18"/>
      <c r="M841" s="18"/>
      <c r="N841" s="18"/>
      <c r="O841" s="18"/>
      <c r="P841" s="18"/>
      <c r="Q841" s="18"/>
      <c r="R841" s="18"/>
      <c r="S841" s="18"/>
      <c r="T841" s="18"/>
      <c r="U841" s="18"/>
      <c r="V841" s="18"/>
      <c r="W841" s="20"/>
      <c r="X841" s="20"/>
      <c r="Y841" s="20"/>
      <c r="Z841" s="20"/>
      <c r="AA841" s="20"/>
      <c r="AB841" s="20"/>
      <c r="AC841" s="20"/>
      <c r="AD841" s="18"/>
      <c r="AE841" s="20"/>
      <c r="AF841" s="20"/>
      <c r="AG841" s="20"/>
      <c r="AH841" s="20"/>
      <c r="AI841" s="20"/>
      <c r="AJ841" s="18"/>
      <c r="AK841" s="18"/>
      <c r="AL841" s="18"/>
      <c r="AM841" s="18"/>
      <c r="AN841" s="18"/>
      <c r="AO841" s="18"/>
      <c r="AP841" s="18"/>
      <c r="AQ841" s="39" t="s">
        <v>88</v>
      </c>
      <c r="AR841" s="39" t="s">
        <v>89</v>
      </c>
      <c r="AS841" s="39"/>
      <c r="AT841" s="39"/>
      <c r="AU841" s="39"/>
      <c r="AV841" s="39"/>
      <c r="AW841" s="39" t="s">
        <v>88</v>
      </c>
      <c r="AX841" s="39" t="s">
        <v>89</v>
      </c>
      <c r="AY841" s="18"/>
      <c r="AZ841" s="18"/>
      <c r="BA841" s="18"/>
      <c r="BB841" s="18"/>
      <c r="BC841" s="18"/>
      <c r="BD841" s="18"/>
      <c r="BE841" s="18"/>
      <c r="BF841" s="18"/>
      <c r="BG841" s="18"/>
      <c r="BH841" s="18"/>
      <c r="BI841" s="18"/>
      <c r="BJ841" s="18"/>
      <c r="BK841" s="18"/>
      <c r="BL841" s="18"/>
      <c r="BM841" s="18"/>
      <c r="BN841" s="171"/>
      <c r="BO841" s="171"/>
      <c r="BP841" s="171"/>
      <c r="BQ841" s="171"/>
      <c r="BR841" s="161"/>
      <c r="BS841" s="161"/>
      <c r="BT841" s="161"/>
      <c r="BU841" s="161"/>
      <c r="BV841" s="161"/>
      <c r="BW841" s="151"/>
      <c r="BX841" s="151"/>
      <c r="BY841" s="151"/>
      <c r="BZ841" s="151"/>
      <c r="CA841" s="151"/>
      <c r="CB841" s="129"/>
      <c r="CC841" s="129"/>
      <c r="CD841" s="129"/>
      <c r="CE841" s="129"/>
      <c r="CF841" s="129"/>
      <c r="CG841" s="129"/>
      <c r="CH841" s="129"/>
      <c r="CI841" s="129"/>
      <c r="CJ841" s="129"/>
      <c r="CK841" s="129"/>
      <c r="CL841" s="18"/>
      <c r="CM841" s="18"/>
      <c r="CN841" s="18"/>
      <c r="CO841" s="118"/>
      <c r="CP841" s="48"/>
      <c r="CQ841" s="18"/>
      <c r="CR841" s="18"/>
      <c r="CS841" s="18"/>
      <c r="CT841" s="18"/>
      <c r="CU841" s="18"/>
      <c r="CV841" s="18"/>
      <c r="CW841" s="18"/>
      <c r="CX841" s="18"/>
      <c r="CY841" s="18"/>
      <c r="CZ841" s="18"/>
      <c r="DA841" s="18"/>
      <c r="DB841" s="18"/>
      <c r="DC841" s="18"/>
      <c r="DD841" s="18"/>
      <c r="DE841" s="18"/>
      <c r="DF841" s="18"/>
      <c r="DG841" s="18"/>
      <c r="DH841" s="45"/>
      <c r="DI841" s="18"/>
      <c r="DJ841" s="18"/>
      <c r="DK841" s="18"/>
      <c r="DL841" s="18"/>
      <c r="DM841" s="18"/>
      <c r="DN841" s="18"/>
      <c r="DO841" s="18"/>
      <c r="DP841" s="18"/>
      <c r="DQ841" s="45"/>
      <c r="DR841" s="18"/>
      <c r="DS841" s="18"/>
      <c r="DT841" s="18"/>
      <c r="DU841" s="18"/>
      <c r="DV841" s="18"/>
      <c r="DW841" s="18"/>
      <c r="DX841" s="18"/>
      <c r="DY841" s="18"/>
      <c r="DZ841" s="45"/>
      <c r="EA841" s="18"/>
      <c r="EB841" s="18"/>
      <c r="EC841" s="18"/>
      <c r="ED841" s="18"/>
      <c r="EE841" s="18"/>
      <c r="EF841" s="18"/>
      <c r="EG841" s="18"/>
      <c r="EH841" s="18"/>
      <c r="EI841" s="45"/>
      <c r="EJ841" s="18"/>
      <c r="EK841" s="18"/>
      <c r="EL841" s="18"/>
      <c r="EM841" s="18"/>
      <c r="EN841" s="18"/>
      <c r="EO841" s="18"/>
      <c r="EP841" s="18"/>
      <c r="EQ841" s="18"/>
      <c r="ER841" s="45"/>
      <c r="ES841" s="110"/>
      <c r="ET841" s="110"/>
      <c r="EU841" s="110"/>
      <c r="EV841" s="110"/>
      <c r="EW841" s="192"/>
      <c r="EX841" s="192"/>
      <c r="EY841" s="192"/>
      <c r="EZ841" s="192"/>
      <c r="FA841" s="199"/>
      <c r="FB841" s="40" t="s">
        <v>351</v>
      </c>
      <c r="FC841" s="40" t="str">
        <f>IF(BK841&gt;0,IF(DC841&gt;0,WORKDAY(DB841,20),IF(CT841&gt;0,WORKDAY(CS841,30),IF(CO841&gt;0,WORKDAY(CN841,40),FB841))),"-")</f>
        <v>-</v>
      </c>
      <c r="FD841" s="18"/>
      <c r="FE841" s="18"/>
      <c r="FF841" s="18"/>
      <c r="FG841" s="18"/>
      <c r="FH841" s="18"/>
      <c r="FI841" s="18"/>
      <c r="FJ841" s="40"/>
      <c r="FK841" s="40"/>
      <c r="FL841" s="40" t="e">
        <f>IF(#REF!&gt;0,IF(DL841&gt;0,WORKDAY(DK841,20),IF(DC841&gt;0,WORKDAY(DB841,30),IF(CX841&gt;0,WORKDAY(CW841,40),FK841))),"-")</f>
        <v>#REF!</v>
      </c>
      <c r="FM841" s="18"/>
      <c r="FN841" s="18"/>
      <c r="FO841" s="18"/>
      <c r="FP841" s="18"/>
      <c r="FQ841" s="18"/>
      <c r="FR841" s="18"/>
      <c r="FS841" s="45"/>
      <c r="FT841" s="40"/>
      <c r="FU841" s="40" t="e">
        <f>IF(#REF!&gt;0,IF(DU841&gt;0,WORKDAY(DT841,20),IF(DL841&gt;0,WORKDAY(DK841,30),IF(DG841&gt;0,WORKDAY(DF841,40),FT841))),"-")</f>
        <v>#REF!</v>
      </c>
      <c r="FV841" s="18"/>
      <c r="FW841" s="18"/>
      <c r="FX841" s="18"/>
      <c r="FY841" s="18"/>
      <c r="FZ841" s="18"/>
      <c r="GA841" s="18"/>
      <c r="GB841" s="45"/>
      <c r="GC841" s="110"/>
      <c r="GD841" s="110"/>
      <c r="GE841" s="110"/>
      <c r="GF841" s="110"/>
      <c r="GG841" s="110"/>
      <c r="GH841" s="110"/>
      <c r="GI841" s="110"/>
      <c r="GJ841" s="110"/>
      <c r="GK841" s="110"/>
      <c r="GL841" s="110"/>
      <c r="GM841" s="110"/>
      <c r="GN841" s="110"/>
      <c r="GO841" s="110"/>
      <c r="GP841" s="110"/>
      <c r="GQ841" s="110"/>
      <c r="GR841" s="110"/>
      <c r="GS841" s="110"/>
      <c r="GT841" s="110"/>
      <c r="GU841" s="110"/>
      <c r="GV841" s="110"/>
      <c r="GW841" s="110"/>
      <c r="GX841" s="110"/>
      <c r="GY841" s="45"/>
      <c r="GZ841" s="199"/>
      <c r="HA841" s="110"/>
      <c r="HB841" s="110"/>
      <c r="HC841" s="110"/>
      <c r="HD841" s="34">
        <f t="shared" si="1277"/>
        <v>0</v>
      </c>
      <c r="HE841" s="25">
        <f t="shared" si="1278"/>
        <v>0</v>
      </c>
      <c r="HF841" s="41">
        <f t="shared" si="1279"/>
        <v>0</v>
      </c>
      <c r="HG841" s="41"/>
      <c r="HH841" s="41"/>
      <c r="HI841" s="25">
        <f t="shared" si="1280"/>
        <v>0</v>
      </c>
      <c r="HJ841" s="25">
        <f t="shared" si="1281"/>
        <v>0</v>
      </c>
      <c r="HK841" s="18"/>
      <c r="HL841" s="40" t="str">
        <f t="shared" si="1282"/>
        <v>-</v>
      </c>
      <c r="HM841" s="107"/>
      <c r="HN841" s="85"/>
      <c r="HO841" s="204" t="str">
        <f t="shared" si="1126"/>
        <v>---/---</v>
      </c>
      <c r="HP841" s="204" t="str">
        <f t="shared" si="1127"/>
        <v>---/---</v>
      </c>
      <c r="HQ841" s="182" t="str">
        <f t="shared" si="1128"/>
        <v>---/---</v>
      </c>
      <c r="HR841" s="182" t="str">
        <f t="shared" si="1129"/>
        <v>---/---</v>
      </c>
      <c r="HS841" s="182" t="b">
        <f t="shared" si="1130"/>
        <v>0</v>
      </c>
      <c r="HT841" s="182" t="str">
        <f t="shared" si="1131"/>
        <v>---/---</v>
      </c>
      <c r="HU841" s="182" t="str">
        <f t="shared" si="1132"/>
        <v>---/---</v>
      </c>
      <c r="HV841" s="191" t="str">
        <f t="shared" si="1133"/>
        <v>---/---</v>
      </c>
      <c r="HW841" s="184" t="str">
        <f t="shared" si="1134"/>
        <v>---/---</v>
      </c>
      <c r="HX841" s="191" t="str">
        <f t="shared" si="1135"/>
        <v>---/---</v>
      </c>
      <c r="HY841" s="183"/>
      <c r="HZ841" s="182" t="str">
        <f t="shared" si="1136"/>
        <v>---/---</v>
      </c>
      <c r="IA841" s="182" t="str">
        <f t="shared" si="1137"/>
        <v>---/---</v>
      </c>
      <c r="IB841" s="182" t="str">
        <f t="shared" si="1138"/>
        <v>---/---</v>
      </c>
      <c r="IC841" s="182" t="str">
        <f t="shared" si="1139"/>
        <v>---/---</v>
      </c>
      <c r="ID841" s="182" t="str">
        <f t="shared" si="1140"/>
        <v>---/---</v>
      </c>
      <c r="IE841" s="185" t="str">
        <f t="shared" si="1141"/>
        <v>---/---</v>
      </c>
      <c r="IF841" s="135" t="s">
        <v>717</v>
      </c>
      <c r="IG841" s="181">
        <v>1</v>
      </c>
      <c r="IH841" s="85"/>
      <c r="II841" s="85"/>
      <c r="IJ841" s="85"/>
      <c r="IK841" s="85"/>
      <c r="IL841" s="85"/>
      <c r="IM841" s="85"/>
      <c r="IN841" s="85"/>
      <c r="IO841" s="85"/>
      <c r="IP841" s="85"/>
      <c r="IQ841" s="85"/>
      <c r="IR841" s="85"/>
      <c r="IS841" s="85"/>
      <c r="IT841" s="85"/>
      <c r="IU841" s="85"/>
      <c r="IV841" s="85"/>
      <c r="IW841" s="85"/>
      <c r="IX841" s="85"/>
      <c r="IY841" s="85"/>
      <c r="IZ841" s="85"/>
      <c r="JA841" s="85"/>
      <c r="JB841" s="85"/>
      <c r="JC841" s="85"/>
      <c r="JD841" s="85"/>
      <c r="JE841" s="85"/>
      <c r="JF841" s="85"/>
      <c r="JG841" s="85"/>
      <c r="JH841" s="85"/>
      <c r="JI841" s="85"/>
      <c r="JJ841" s="85"/>
      <c r="JK841" s="85"/>
      <c r="JL841" s="85"/>
      <c r="JM841" s="85"/>
      <c r="JN841" s="85"/>
      <c r="JO841" s="85"/>
      <c r="JP841" s="85"/>
      <c r="JQ841" s="85"/>
      <c r="JR841" s="85"/>
      <c r="JS841" s="85"/>
      <c r="JT841" s="85"/>
      <c r="JU841" s="85"/>
      <c r="JV841" s="85"/>
      <c r="JW841" s="85"/>
      <c r="JX841" s="85"/>
      <c r="JY841" s="85"/>
      <c r="JZ841" s="85"/>
      <c r="KA841" s="85"/>
      <c r="KB841" s="85"/>
      <c r="KC841" s="85"/>
    </row>
    <row r="842" spans="1:289" s="57" customFormat="1" ht="28.5" hidden="1" customHeight="1">
      <c r="A842" s="6"/>
      <c r="B842" s="19" t="s">
        <v>156</v>
      </c>
      <c r="C842" s="19" t="s">
        <v>157</v>
      </c>
      <c r="D842" s="5"/>
      <c r="E842" s="5"/>
      <c r="F842" s="5"/>
      <c r="G842" s="5"/>
      <c r="H842" s="5" t="s">
        <v>727</v>
      </c>
      <c r="I842" s="5" t="s">
        <v>736</v>
      </c>
      <c r="J842" s="5"/>
      <c r="K842" s="5"/>
      <c r="L842" s="5"/>
      <c r="M842" s="5"/>
      <c r="N842" s="5"/>
      <c r="O842" s="5"/>
      <c r="P842" s="5"/>
      <c r="Q842" s="5"/>
      <c r="R842" s="5" t="s">
        <v>205</v>
      </c>
      <c r="S842" s="5" t="s">
        <v>357</v>
      </c>
      <c r="T842" s="5" t="s">
        <v>726</v>
      </c>
      <c r="U842" s="5" t="s">
        <v>158</v>
      </c>
      <c r="V842" s="5"/>
      <c r="W842" s="19"/>
      <c r="X842" s="19"/>
      <c r="Y842" s="19"/>
      <c r="Z842" s="19"/>
      <c r="AA842" s="19"/>
      <c r="AB842" s="19"/>
      <c r="AC842" s="19"/>
      <c r="AD842" s="5"/>
      <c r="AE842" s="19">
        <v>4</v>
      </c>
      <c r="AF842" s="19">
        <v>0</v>
      </c>
      <c r="AG842" s="19" t="s">
        <v>165</v>
      </c>
      <c r="AH842" s="19" t="s">
        <v>156</v>
      </c>
      <c r="AI842" s="19" t="s">
        <v>188</v>
      </c>
      <c r="AJ842" s="5"/>
      <c r="AK842" s="5"/>
      <c r="AL842" s="5" t="s">
        <v>123</v>
      </c>
      <c r="AM842" s="5"/>
      <c r="AN842" s="5" t="s">
        <v>198</v>
      </c>
      <c r="AO842" s="5" t="str">
        <f t="shared" ref="AO842:AO851" si="1283">CONCATENATE("0055-",B842,"-",C842,"-","4",".",AE842,".",AF842,".",AG842,".",AH842,"-",AL842,".",AN842,"-",AI842)</f>
        <v>0055-CPC-GA1-4.4.0.00.CPC-ASK1.V6-0001</v>
      </c>
      <c r="AP842" s="5" t="str">
        <f t="shared" ref="AP842:AP851" si="1284">CONCATENATE("0055-",B842,"-",C842,"-","4",".",AE842,".",AF842,".",AG842,".",AH842,"-",AL842,"-",AN842,"-",AI842,"_",BD842,"_",U842)</f>
        <v>0055-CPC-GA1-4.4.0.00.CPC-ASK1-V6-0001_A1_ER</v>
      </c>
      <c r="AQ842" s="13" t="s">
        <v>197</v>
      </c>
      <c r="AR842" s="13" t="s">
        <v>196</v>
      </c>
      <c r="AS842" s="13"/>
      <c r="AT842" s="13"/>
      <c r="AU842" s="13"/>
      <c r="AV842" s="13"/>
      <c r="AW842" s="13" t="s">
        <v>404</v>
      </c>
      <c r="AX842" s="13" t="s">
        <v>520</v>
      </c>
      <c r="AY842" s="5"/>
      <c r="AZ842" s="5" t="s">
        <v>490</v>
      </c>
      <c r="BA842" s="5" t="s">
        <v>489</v>
      </c>
      <c r="BB842" s="5" t="str">
        <f>IF(FW842&gt;0,"02",IF(FN842&gt;0,"01",IF(FE842&gt;0,"00",IF(EM842&gt;0,"G1",IF(ED842&gt;0,"F1",IF(DU842&gt;0,"E1",IF(DL842&gt;0,"D1",IF(DC842&gt;0,"C1",IF(CT842&gt;0,"B1",IF(BM842&gt;0,"A1","-"))))))))))</f>
        <v>A1</v>
      </c>
      <c r="BC842" s="167" t="str">
        <f t="shared" ref="BC842:BC844" si="1285">IF(OR(BB842="A1",BB842="B1",BB842="C1",BB842="D1",BB842="E1",BB842="F1",BB842="G1",BB842="H1"),"IFR",IF(OR(BB842="00",BB842="01",BB842="02",BB842="03",BB842="04",BB842="05"),"IFU","-"))</f>
        <v>IFR</v>
      </c>
      <c r="BD842" s="5" t="str">
        <f t="shared" ref="BD842:BD851" si="1286">BB842</f>
        <v>A1</v>
      </c>
      <c r="BE842" s="5"/>
      <c r="BF842" s="5"/>
      <c r="BG842" s="12"/>
      <c r="BH842" s="5"/>
      <c r="BI842" s="5"/>
      <c r="BJ842" s="54">
        <f t="shared" ref="BJ842:BJ849" si="1287">FB842-(28+15)</f>
        <v>44254</v>
      </c>
      <c r="BK842" s="54">
        <f t="shared" ref="BK842:BK849" ca="1" si="1288">IF(BM842&gt;0,BL842,IF(BJ842&lt;TODAY(),WORKDAY(TODAY(),10),BJ842))</f>
        <v>44277</v>
      </c>
      <c r="BL842" s="193">
        <v>44277</v>
      </c>
      <c r="BM842" s="167" t="s">
        <v>798</v>
      </c>
      <c r="BN842" s="167"/>
      <c r="BO842" s="167"/>
      <c r="BP842" s="167"/>
      <c r="BQ842" s="167"/>
      <c r="BR842" s="157"/>
      <c r="BS842" s="157"/>
      <c r="BT842" s="157"/>
      <c r="BU842" s="157"/>
      <c r="BV842" s="157"/>
      <c r="BW842" s="147"/>
      <c r="BX842" s="147"/>
      <c r="BY842" s="147"/>
      <c r="BZ842" s="147"/>
      <c r="CA842" s="147"/>
      <c r="CB842" s="125"/>
      <c r="CC842" s="125"/>
      <c r="CD842" s="125"/>
      <c r="CE842" s="125"/>
      <c r="CF842" s="125"/>
      <c r="CG842" s="125"/>
      <c r="CH842" s="125"/>
      <c r="CI842" s="125"/>
      <c r="CJ842" s="125"/>
      <c r="CK842" s="125"/>
      <c r="CL842" s="24">
        <f>WORKDAY(BJ842,20)</f>
        <v>44281</v>
      </c>
      <c r="CM842" s="24">
        <f ca="1">IF(BM842&gt;0,WORKDAY(BK842,10),"-")</f>
        <v>44291</v>
      </c>
      <c r="CN842" s="54"/>
      <c r="CO842" s="117"/>
      <c r="CP842" s="175">
        <v>1</v>
      </c>
      <c r="CQ842" s="24">
        <f t="shared" ref="CQ842:CQ851" si="1289">WORKDAY(CL842,10)</f>
        <v>44295</v>
      </c>
      <c r="CR842" s="24" t="str">
        <f t="shared" ref="CR842:CR851" si="1290">IF(CO842&gt;0,WORKDAY(CM842,10),"-")</f>
        <v>-</v>
      </c>
      <c r="CS842" s="54"/>
      <c r="CT842" s="5"/>
      <c r="CU842" s="24" t="str">
        <f t="shared" ref="CU842:CU849" si="1291">IF(CT842&gt;0,WORKDAY(CQ842,10),"-")</f>
        <v>-</v>
      </c>
      <c r="CV842" s="24" t="str">
        <f t="shared" ref="CV842:CV849" si="1292">IF(CT842&gt;0,WORKDAY(CR842,10),"-")</f>
        <v>-</v>
      </c>
      <c r="CW842" s="54"/>
      <c r="CX842" s="5"/>
      <c r="CY842" s="34"/>
      <c r="CZ842" s="24" t="str">
        <f t="shared" ref="CZ842:CZ849" si="1293">IF(CX842&gt;0,WORKDAY(CU842,10),"-")</f>
        <v>-</v>
      </c>
      <c r="DA842" s="24" t="str">
        <f t="shared" ref="DA842:DA849" si="1294">IF(CX842&gt;0,WORKDAY(CV842,10),"-")</f>
        <v>-</v>
      </c>
      <c r="DB842" s="24"/>
      <c r="DC842" s="5"/>
      <c r="DD842" s="24" t="str">
        <f t="shared" ref="DD842:DD849" si="1295">IF(DC842&gt;0,WORKDAY(CZ842,10),"-")</f>
        <v>-</v>
      </c>
      <c r="DE842" s="24" t="str">
        <f t="shared" ref="DE842:DE849" si="1296">IF(DC842&gt;0,WORKDAY(DA842,10),"-")</f>
        <v>-</v>
      </c>
      <c r="DF842" s="5"/>
      <c r="DG842" s="5"/>
      <c r="DH842" s="54"/>
      <c r="DI842" s="24" t="str">
        <f t="shared" ref="DI842:DI849" si="1297">IF(DG842&gt;0,WORKDAY(DD842,10),"-")</f>
        <v>-</v>
      </c>
      <c r="DJ842" s="24" t="str">
        <f t="shared" ref="DJ842:DJ849" si="1298">IF(DG842&gt;0,WORKDAY(DE842,10),"-")</f>
        <v>-</v>
      </c>
      <c r="DK842" s="5"/>
      <c r="DL842" s="5"/>
      <c r="DM842" s="24" t="str">
        <f t="shared" ref="DM842:DM849" si="1299">IF(DL842&gt;0,WORKDAY(DI842,10),"-")</f>
        <v>-</v>
      </c>
      <c r="DN842" s="24" t="str">
        <f t="shared" ref="DN842:DN849" si="1300">IF(DL842&gt;0,WORKDAY(DJ842,10),"-")</f>
        <v>-</v>
      </c>
      <c r="DO842" s="5"/>
      <c r="DP842" s="5"/>
      <c r="DQ842" s="54"/>
      <c r="DR842" s="24" t="str">
        <f t="shared" ref="DR842:DR849" si="1301">IF(DP842&gt;0,WORKDAY(DM842,10),"-")</f>
        <v>-</v>
      </c>
      <c r="DS842" s="24" t="str">
        <f t="shared" ref="DS842:DS849" si="1302">IF(DP842&gt;0,WORKDAY(DN842,10),"-")</f>
        <v>-</v>
      </c>
      <c r="DT842" s="5"/>
      <c r="DU842" s="5"/>
      <c r="DV842" s="24" t="str">
        <f t="shared" ref="DV842:DV849" si="1303">IF(DU842&gt;0,WORKDAY(DR842,10),"-")</f>
        <v>-</v>
      </c>
      <c r="DW842" s="24" t="str">
        <f t="shared" ref="DW842:DW849" si="1304">IF(DU842&gt;0,WORKDAY(DS842,10),"-")</f>
        <v>-</v>
      </c>
      <c r="DX842" s="5"/>
      <c r="DY842" s="5"/>
      <c r="DZ842" s="54"/>
      <c r="EA842" s="24" t="str">
        <f t="shared" ref="EA842:EA849" si="1305">IF(DY842&gt;0,WORKDAY(DV842,10),"-")</f>
        <v>-</v>
      </c>
      <c r="EB842" s="24" t="str">
        <f t="shared" ref="EB842:EB849" si="1306">IF(DY842&gt;0,WORKDAY(DW842,10),"-")</f>
        <v>-</v>
      </c>
      <c r="EC842" s="5"/>
      <c r="ED842" s="5"/>
      <c r="EE842" s="24" t="str">
        <f t="shared" ref="EE842:EE849" si="1307">IF(ED842&gt;0,WORKDAY(EA842,10),"-")</f>
        <v>-</v>
      </c>
      <c r="EF842" s="24" t="str">
        <f t="shared" ref="EF842:EF849" si="1308">IF(ED842&gt;0,WORKDAY(EB842,10),"-")</f>
        <v>-</v>
      </c>
      <c r="EG842" s="5"/>
      <c r="EH842" s="5"/>
      <c r="EI842" s="54"/>
      <c r="EJ842" s="24" t="str">
        <f t="shared" ref="EJ842:EJ849" si="1309">IF(EH842&gt;0,WORKDAY(EE842,10),"-")</f>
        <v>-</v>
      </c>
      <c r="EK842" s="24" t="str">
        <f t="shared" ref="EK842:EK849" si="1310">IF(EH842&gt;0,WORKDAY(EF842,10),"-")</f>
        <v>-</v>
      </c>
      <c r="EL842" s="5"/>
      <c r="EM842" s="5"/>
      <c r="EN842" s="24" t="str">
        <f t="shared" ref="EN842:EN849" si="1311">IF(EM842&gt;0,WORKDAY(EJ842,10),"-")</f>
        <v>-</v>
      </c>
      <c r="EO842" s="24" t="str">
        <f t="shared" ref="EO842:EO849" si="1312">IF(EM842&gt;0,WORKDAY(EK842,10),"-")</f>
        <v>-</v>
      </c>
      <c r="EP842" s="5"/>
      <c r="EQ842" s="5"/>
      <c r="ER842" s="54"/>
      <c r="ES842" s="54"/>
      <c r="ET842" s="54"/>
      <c r="EU842" s="54"/>
      <c r="EV842" s="54"/>
      <c r="EW842" s="24"/>
      <c r="EX842" s="24"/>
      <c r="EY842" s="167"/>
      <c r="EZ842" s="167"/>
      <c r="FA842" s="193"/>
      <c r="FB842" s="24">
        <v>44297</v>
      </c>
      <c r="FC842" s="24">
        <f ca="1">IF(BK842&gt;0,IF(DC842&gt;0,WORKDAY(DB842,20),IF(CT842&gt;0,WORKDAY(CS842,30),IF(CO842&gt;0,WORKDAY(CN842,40),FB842))),"-")</f>
        <v>44297</v>
      </c>
      <c r="FD842" s="5"/>
      <c r="FE842" s="5"/>
      <c r="FF842" s="24" t="str">
        <f t="shared" ref="FF842:FF849" si="1313">IF(FE842&gt;0,WORKDAY(FB842,10),"-")</f>
        <v>-</v>
      </c>
      <c r="FG842" s="24" t="str">
        <f t="shared" ref="FG842:FG849" si="1314">IF(FE842&gt;0,WORKDAY(FC842,10),"-")</f>
        <v>-</v>
      </c>
      <c r="FH842" s="5"/>
      <c r="FI842" s="5"/>
      <c r="FJ842" s="34"/>
      <c r="FK842" s="24"/>
      <c r="FL842" s="24">
        <f t="shared" ref="FL842:FL850" si="1315">FK842</f>
        <v>0</v>
      </c>
      <c r="FM842" s="5"/>
      <c r="FN842" s="5"/>
      <c r="FO842" s="24" t="str">
        <f t="shared" ref="FO842:FO850" si="1316">IF(FN842&gt;0,WORKDAY(FK842,10),"-")</f>
        <v>-</v>
      </c>
      <c r="FP842" s="24" t="str">
        <f t="shared" ref="FP842:FP850" si="1317">IF(FN842&gt;0,WORKDAY(FL842,10),"-")</f>
        <v>-</v>
      </c>
      <c r="FQ842" s="5"/>
      <c r="FR842" s="5"/>
      <c r="FS842" s="54"/>
      <c r="FT842" s="24"/>
      <c r="FU842" s="24">
        <f t="shared" ref="FU842:FU850" si="1318">FT842</f>
        <v>0</v>
      </c>
      <c r="FV842" s="5"/>
      <c r="FW842" s="5"/>
      <c r="FX842" s="24" t="str">
        <f t="shared" ref="FX842:FX850" si="1319">IF(FW842&gt;0,WORKDAY(FT842,10),"-")</f>
        <v>-</v>
      </c>
      <c r="FY842" s="24" t="str">
        <f t="shared" ref="FY842:FY850" si="1320">IF(FW842&gt;0,WORKDAY(FU842,10),"-")</f>
        <v>-</v>
      </c>
      <c r="FZ842" s="5"/>
      <c r="GA842" s="5"/>
      <c r="GB842" s="54"/>
      <c r="GC842" s="54"/>
      <c r="GD842" s="54"/>
      <c r="GE842" s="54"/>
      <c r="GF842" s="54"/>
      <c r="GG842" s="54"/>
      <c r="GH842" s="54"/>
      <c r="GI842" s="54"/>
      <c r="GJ842" s="54"/>
      <c r="GK842" s="54"/>
      <c r="GL842" s="54"/>
      <c r="GM842" s="54"/>
      <c r="GN842" s="54"/>
      <c r="GO842" s="54"/>
      <c r="GP842" s="54"/>
      <c r="GQ842" s="54"/>
      <c r="GR842" s="54"/>
      <c r="GS842" s="54"/>
      <c r="GT842" s="54"/>
      <c r="GU842" s="54"/>
      <c r="GV842" s="54"/>
      <c r="GW842" s="54"/>
      <c r="GX842" s="54"/>
      <c r="GY842" s="54"/>
      <c r="GZ842" s="193"/>
      <c r="HA842" s="54"/>
      <c r="HB842" s="54"/>
      <c r="HC842" s="54"/>
      <c r="HD842" s="34">
        <f t="shared" ca="1" si="1277"/>
        <v>1</v>
      </c>
      <c r="HE842" s="25">
        <f t="shared" ca="1" si="1278"/>
        <v>6.8389057750759875E-4</v>
      </c>
      <c r="HF842" s="25">
        <f t="shared" ca="1" si="1279"/>
        <v>1.5197568389057751E-3</v>
      </c>
      <c r="HG842" s="25"/>
      <c r="HH842" s="25"/>
      <c r="HI842" s="25">
        <f t="shared" ca="1" si="1280"/>
        <v>3.0821917808219177E-3</v>
      </c>
      <c r="HJ842" s="25">
        <f t="shared" ca="1" si="1281"/>
        <v>6.8493150684931503E-3</v>
      </c>
      <c r="HK842" s="5"/>
      <c r="HL842" s="24">
        <f t="shared" ca="1" si="1282"/>
        <v>44277</v>
      </c>
      <c r="HM842" s="107" t="s">
        <v>663</v>
      </c>
      <c r="HN842" s="85"/>
      <c r="HO842" s="204" t="str">
        <f t="shared" si="1126"/>
        <v>ожидание A1</v>
      </c>
      <c r="HP842" s="204" t="str">
        <f t="shared" si="1127"/>
        <v>не выгружено 00</v>
      </c>
      <c r="HQ842" s="182" t="str">
        <f t="shared" si="1128"/>
        <v>выгружено A1</v>
      </c>
      <c r="HR842" s="182" t="str">
        <f t="shared" si="1129"/>
        <v>ожидание A1</v>
      </c>
      <c r="HS842" s="182" t="b">
        <f t="shared" si="1130"/>
        <v>0</v>
      </c>
      <c r="HT842" s="182" t="str">
        <f t="shared" si="1131"/>
        <v>ожидание замечаний</v>
      </c>
      <c r="HU842" s="182" t="str">
        <f t="shared" si="1132"/>
        <v>0055-P2-GA1-CPC-TRM-00676</v>
      </c>
      <c r="HV842" s="191">
        <f t="shared" si="1133"/>
        <v>44277</v>
      </c>
      <c r="HW842" s="184" t="str">
        <f t="shared" si="1134"/>
        <v>ожидание A1</v>
      </c>
      <c r="HX842" s="191" t="str">
        <f t="shared" si="1135"/>
        <v>ожидание A1</v>
      </c>
      <c r="HY842" s="183"/>
      <c r="HZ842" s="182" t="str">
        <f t="shared" si="1136"/>
        <v>выгружено</v>
      </c>
      <c r="IA842" s="182" t="str">
        <f t="shared" si="1137"/>
        <v>A1</v>
      </c>
      <c r="IB842" s="182" t="str">
        <f t="shared" si="1138"/>
        <v>ожидание замечаний к ревизии</v>
      </c>
      <c r="IC842" s="182" t="str">
        <f t="shared" si="1139"/>
        <v>A1</v>
      </c>
      <c r="ID842" s="182" t="str">
        <f t="shared" si="1140"/>
        <v>A1</v>
      </c>
      <c r="IE842" s="185" t="str">
        <f t="shared" si="1141"/>
        <v>1</v>
      </c>
      <c r="IF842" s="135" t="s">
        <v>705</v>
      </c>
      <c r="IG842" s="181">
        <v>1</v>
      </c>
      <c r="IH842" s="85"/>
      <c r="II842" s="85"/>
      <c r="IJ842" s="85"/>
      <c r="IK842" s="85"/>
      <c r="IL842" s="85"/>
      <c r="IM842" s="85"/>
      <c r="IN842" s="85"/>
      <c r="IO842" s="85"/>
      <c r="IP842" s="85"/>
      <c r="IQ842" s="85"/>
      <c r="IR842" s="85"/>
      <c r="IS842" s="85"/>
      <c r="IT842" s="85"/>
      <c r="IU842" s="85"/>
      <c r="IV842" s="85"/>
      <c r="IW842" s="85"/>
      <c r="IX842" s="85"/>
      <c r="IY842" s="85"/>
      <c r="IZ842" s="85"/>
      <c r="JA842" s="85"/>
      <c r="JB842" s="85"/>
      <c r="JC842" s="85"/>
      <c r="JD842" s="85"/>
      <c r="JE842" s="85"/>
      <c r="JF842" s="85"/>
      <c r="JG842" s="85"/>
      <c r="JH842" s="85"/>
      <c r="JI842" s="85"/>
      <c r="JJ842" s="85"/>
      <c r="JK842" s="85"/>
      <c r="JL842" s="85"/>
      <c r="JM842" s="85"/>
      <c r="JN842" s="85"/>
      <c r="JO842" s="85"/>
      <c r="JP842" s="85"/>
      <c r="JQ842" s="85"/>
      <c r="JR842" s="85"/>
      <c r="JS842" s="85"/>
      <c r="JT842" s="85"/>
      <c r="JU842" s="85"/>
      <c r="JV842" s="85"/>
      <c r="JW842" s="85"/>
      <c r="JX842" s="85"/>
      <c r="JY842" s="85"/>
      <c r="JZ842" s="85"/>
      <c r="KA842" s="85"/>
      <c r="KB842" s="85"/>
      <c r="KC842" s="85"/>
    </row>
    <row r="843" spans="1:289" s="57" customFormat="1" ht="42.75" hidden="1" customHeight="1">
      <c r="A843" s="6"/>
      <c r="B843" s="19" t="s">
        <v>156</v>
      </c>
      <c r="C843" s="19" t="s">
        <v>157</v>
      </c>
      <c r="D843" s="5"/>
      <c r="E843" s="5"/>
      <c r="F843" s="5"/>
      <c r="G843" s="5"/>
      <c r="H843" s="5" t="s">
        <v>727</v>
      </c>
      <c r="I843" s="5" t="s">
        <v>736</v>
      </c>
      <c r="J843" s="5"/>
      <c r="K843" s="5"/>
      <c r="L843" s="5"/>
      <c r="M843" s="5"/>
      <c r="N843" s="5"/>
      <c r="O843" s="5"/>
      <c r="P843" s="5"/>
      <c r="Q843" s="5"/>
      <c r="R843" s="5" t="s">
        <v>207</v>
      </c>
      <c r="S843" s="5" t="s">
        <v>365</v>
      </c>
      <c r="T843" s="5" t="s">
        <v>368</v>
      </c>
      <c r="U843" s="5" t="s">
        <v>158</v>
      </c>
      <c r="V843" s="5"/>
      <c r="W843" s="19"/>
      <c r="X843" s="19"/>
      <c r="Y843" s="19"/>
      <c r="Z843" s="19"/>
      <c r="AA843" s="19"/>
      <c r="AB843" s="19"/>
      <c r="AC843" s="19"/>
      <c r="AD843" s="5"/>
      <c r="AE843" s="19">
        <v>4</v>
      </c>
      <c r="AF843" s="19">
        <v>0</v>
      </c>
      <c r="AG843" s="19" t="s">
        <v>165</v>
      </c>
      <c r="AH843" s="19" t="s">
        <v>156</v>
      </c>
      <c r="AI843" s="19" t="s">
        <v>188</v>
      </c>
      <c r="AJ843" s="5"/>
      <c r="AK843" s="5"/>
      <c r="AL843" s="5" t="s">
        <v>124</v>
      </c>
      <c r="AM843" s="5"/>
      <c r="AN843" s="5" t="s">
        <v>198</v>
      </c>
      <c r="AO843" s="5" t="str">
        <f t="shared" si="1283"/>
        <v>0055-CPC-GA1-4.4.0.00.CPC-ASK2.V6-0001</v>
      </c>
      <c r="AP843" s="5" t="str">
        <f t="shared" si="1284"/>
        <v>0055-CPC-GA1-4.4.0.00.CPC-ASK2-V6-0001_A1_ER</v>
      </c>
      <c r="AQ843" s="13" t="s">
        <v>197</v>
      </c>
      <c r="AR843" s="13" t="s">
        <v>196</v>
      </c>
      <c r="AS843" s="13"/>
      <c r="AT843" s="13"/>
      <c r="AU843" s="13"/>
      <c r="AV843" s="13"/>
      <c r="AW843" s="13" t="s">
        <v>406</v>
      </c>
      <c r="AX843" s="13" t="s">
        <v>418</v>
      </c>
      <c r="AY843" s="5"/>
      <c r="AZ843" s="5" t="s">
        <v>490</v>
      </c>
      <c r="BA843" s="5" t="s">
        <v>489</v>
      </c>
      <c r="BB843" s="5" t="str">
        <f>IF(FW843&gt;0,"02",IF(FN843&gt;0,"01",IF(FE843&gt;0,"00",IF(EM843&gt;0,"G1",IF(ED843&gt;0,"F1",IF(DU843&gt;0,"E1",IF(DL843&gt;0,"D1",IF(DC843&gt;0,"C1",IF(CT843&gt;0,"B1",IF(BM843&gt;0,"A1","-"))))))))))</f>
        <v>A1</v>
      </c>
      <c r="BC843" s="167" t="str">
        <f t="shared" si="1285"/>
        <v>IFR</v>
      </c>
      <c r="BD843" s="5" t="str">
        <f t="shared" si="1286"/>
        <v>A1</v>
      </c>
      <c r="BE843" s="5"/>
      <c r="BF843" s="5"/>
      <c r="BG843" s="12"/>
      <c r="BH843" s="5"/>
      <c r="BI843" s="5"/>
      <c r="BJ843" s="54">
        <f t="shared" si="1287"/>
        <v>44254</v>
      </c>
      <c r="BK843" s="54">
        <f t="shared" ca="1" si="1288"/>
        <v>44277</v>
      </c>
      <c r="BL843" s="193">
        <v>44277</v>
      </c>
      <c r="BM843" s="167" t="s">
        <v>799</v>
      </c>
      <c r="BN843" s="167"/>
      <c r="BO843" s="167"/>
      <c r="BP843" s="167"/>
      <c r="BQ843" s="167"/>
      <c r="BR843" s="157"/>
      <c r="BS843" s="157"/>
      <c r="BT843" s="157"/>
      <c r="BU843" s="157"/>
      <c r="BV843" s="157"/>
      <c r="BW843" s="147"/>
      <c r="BX843" s="147"/>
      <c r="BY843" s="147"/>
      <c r="BZ843" s="147"/>
      <c r="CA843" s="147"/>
      <c r="CB843" s="125"/>
      <c r="CC843" s="125"/>
      <c r="CD843" s="125"/>
      <c r="CE843" s="125"/>
      <c r="CF843" s="125"/>
      <c r="CG843" s="125"/>
      <c r="CH843" s="125"/>
      <c r="CI843" s="125"/>
      <c r="CJ843" s="125"/>
      <c r="CK843" s="125"/>
      <c r="CL843" s="24">
        <f>WORKDAY(BJ843,20)</f>
        <v>44281</v>
      </c>
      <c r="CM843" s="24">
        <f ca="1">IF(BM843&gt;0,WORKDAY(BK843,10),"-")</f>
        <v>44291</v>
      </c>
      <c r="CN843" s="54"/>
      <c r="CO843" s="117"/>
      <c r="CP843" s="175">
        <v>1</v>
      </c>
      <c r="CQ843" s="24">
        <f t="shared" si="1289"/>
        <v>44295</v>
      </c>
      <c r="CR843" s="24" t="str">
        <f t="shared" si="1290"/>
        <v>-</v>
      </c>
      <c r="CS843" s="54"/>
      <c r="CT843" s="5"/>
      <c r="CU843" s="24" t="str">
        <f t="shared" si="1291"/>
        <v>-</v>
      </c>
      <c r="CV843" s="24" t="str">
        <f t="shared" si="1292"/>
        <v>-</v>
      </c>
      <c r="CW843" s="54"/>
      <c r="CX843" s="5"/>
      <c r="CY843" s="34"/>
      <c r="CZ843" s="24" t="str">
        <f t="shared" si="1293"/>
        <v>-</v>
      </c>
      <c r="DA843" s="24" t="str">
        <f t="shared" si="1294"/>
        <v>-</v>
      </c>
      <c r="DB843" s="24"/>
      <c r="DC843" s="5"/>
      <c r="DD843" s="24" t="str">
        <f t="shared" si="1295"/>
        <v>-</v>
      </c>
      <c r="DE843" s="24" t="str">
        <f t="shared" si="1296"/>
        <v>-</v>
      </c>
      <c r="DF843" s="5"/>
      <c r="DG843" s="5"/>
      <c r="DH843" s="54"/>
      <c r="DI843" s="24" t="str">
        <f t="shared" si="1297"/>
        <v>-</v>
      </c>
      <c r="DJ843" s="24" t="str">
        <f t="shared" si="1298"/>
        <v>-</v>
      </c>
      <c r="DK843" s="5"/>
      <c r="DL843" s="5"/>
      <c r="DM843" s="24" t="str">
        <f t="shared" si="1299"/>
        <v>-</v>
      </c>
      <c r="DN843" s="24" t="str">
        <f t="shared" si="1300"/>
        <v>-</v>
      </c>
      <c r="DO843" s="5"/>
      <c r="DP843" s="5"/>
      <c r="DQ843" s="54"/>
      <c r="DR843" s="24" t="str">
        <f t="shared" si="1301"/>
        <v>-</v>
      </c>
      <c r="DS843" s="24" t="str">
        <f t="shared" si="1302"/>
        <v>-</v>
      </c>
      <c r="DT843" s="5"/>
      <c r="DU843" s="5"/>
      <c r="DV843" s="24" t="str">
        <f t="shared" si="1303"/>
        <v>-</v>
      </c>
      <c r="DW843" s="24" t="str">
        <f t="shared" si="1304"/>
        <v>-</v>
      </c>
      <c r="DX843" s="5"/>
      <c r="DY843" s="5"/>
      <c r="DZ843" s="54"/>
      <c r="EA843" s="24" t="str">
        <f t="shared" si="1305"/>
        <v>-</v>
      </c>
      <c r="EB843" s="24" t="str">
        <f t="shared" si="1306"/>
        <v>-</v>
      </c>
      <c r="EC843" s="5"/>
      <c r="ED843" s="5"/>
      <c r="EE843" s="24" t="str">
        <f t="shared" si="1307"/>
        <v>-</v>
      </c>
      <c r="EF843" s="24" t="str">
        <f t="shared" si="1308"/>
        <v>-</v>
      </c>
      <c r="EG843" s="5"/>
      <c r="EH843" s="5"/>
      <c r="EI843" s="54"/>
      <c r="EJ843" s="24" t="str">
        <f t="shared" si="1309"/>
        <v>-</v>
      </c>
      <c r="EK843" s="24" t="str">
        <f t="shared" si="1310"/>
        <v>-</v>
      </c>
      <c r="EL843" s="5"/>
      <c r="EM843" s="5"/>
      <c r="EN843" s="24" t="str">
        <f t="shared" si="1311"/>
        <v>-</v>
      </c>
      <c r="EO843" s="24" t="str">
        <f t="shared" si="1312"/>
        <v>-</v>
      </c>
      <c r="EP843" s="5"/>
      <c r="EQ843" s="5"/>
      <c r="ER843" s="54"/>
      <c r="ES843" s="54"/>
      <c r="ET843" s="54"/>
      <c r="EU843" s="54"/>
      <c r="EV843" s="54"/>
      <c r="EW843" s="24"/>
      <c r="EX843" s="24"/>
      <c r="EY843" s="167"/>
      <c r="EZ843" s="167"/>
      <c r="FA843" s="193"/>
      <c r="FB843" s="24">
        <v>44297</v>
      </c>
      <c r="FC843" s="24">
        <f ca="1">IF(BK843&gt;0,IF(DC843&gt;0,WORKDAY(DB843,20),IF(CT843&gt;0,WORKDAY(CS843,30),IF(CO843&gt;0,WORKDAY(CN843,40),FB843))),"-")</f>
        <v>44297</v>
      </c>
      <c r="FD843" s="5"/>
      <c r="FE843" s="5"/>
      <c r="FF843" s="24" t="str">
        <f t="shared" si="1313"/>
        <v>-</v>
      </c>
      <c r="FG843" s="24" t="str">
        <f t="shared" si="1314"/>
        <v>-</v>
      </c>
      <c r="FH843" s="5"/>
      <c r="FI843" s="5"/>
      <c r="FJ843" s="34"/>
      <c r="FK843" s="24"/>
      <c r="FL843" s="24">
        <f t="shared" si="1315"/>
        <v>0</v>
      </c>
      <c r="FM843" s="5"/>
      <c r="FN843" s="5"/>
      <c r="FO843" s="24" t="str">
        <f t="shared" si="1316"/>
        <v>-</v>
      </c>
      <c r="FP843" s="24" t="str">
        <f t="shared" si="1317"/>
        <v>-</v>
      </c>
      <c r="FQ843" s="5"/>
      <c r="FR843" s="5"/>
      <c r="FS843" s="54"/>
      <c r="FT843" s="24"/>
      <c r="FU843" s="24">
        <f t="shared" si="1318"/>
        <v>0</v>
      </c>
      <c r="FV843" s="5"/>
      <c r="FW843" s="5"/>
      <c r="FX843" s="24" t="str">
        <f t="shared" si="1319"/>
        <v>-</v>
      </c>
      <c r="FY843" s="24" t="str">
        <f t="shared" si="1320"/>
        <v>-</v>
      </c>
      <c r="FZ843" s="5"/>
      <c r="GA843" s="5"/>
      <c r="GB843" s="54"/>
      <c r="GC843" s="54"/>
      <c r="GD843" s="54"/>
      <c r="GE843" s="54"/>
      <c r="GF843" s="54"/>
      <c r="GG843" s="54"/>
      <c r="GH843" s="54"/>
      <c r="GI843" s="54"/>
      <c r="GJ843" s="54"/>
      <c r="GK843" s="54"/>
      <c r="GL843" s="54"/>
      <c r="GM843" s="54"/>
      <c r="GN843" s="54"/>
      <c r="GO843" s="54"/>
      <c r="GP843" s="54"/>
      <c r="GQ843" s="54"/>
      <c r="GR843" s="54"/>
      <c r="GS843" s="54"/>
      <c r="GT843" s="54"/>
      <c r="GU843" s="54"/>
      <c r="GV843" s="54"/>
      <c r="GW843" s="54"/>
      <c r="GX843" s="54"/>
      <c r="GY843" s="54"/>
      <c r="GZ843" s="193"/>
      <c r="HA843" s="54"/>
      <c r="HB843" s="54"/>
      <c r="HC843" s="54"/>
      <c r="HD843" s="34">
        <f t="shared" ca="1" si="1277"/>
        <v>1</v>
      </c>
      <c r="HE843" s="25">
        <f t="shared" ca="1" si="1278"/>
        <v>6.8389057750759875E-4</v>
      </c>
      <c r="HF843" s="25">
        <f t="shared" ca="1" si="1279"/>
        <v>1.5197568389057751E-3</v>
      </c>
      <c r="HG843" s="25"/>
      <c r="HH843" s="25"/>
      <c r="HI843" s="25">
        <f t="shared" ca="1" si="1280"/>
        <v>3.0821917808219177E-3</v>
      </c>
      <c r="HJ843" s="25">
        <f t="shared" ca="1" si="1281"/>
        <v>6.8493150684931503E-3</v>
      </c>
      <c r="HK843" s="5"/>
      <c r="HL843" s="24">
        <f t="shared" ca="1" si="1282"/>
        <v>44277</v>
      </c>
      <c r="HM843" s="107" t="s">
        <v>663</v>
      </c>
      <c r="HN843" s="85"/>
      <c r="HO843" s="204" t="str">
        <f t="shared" si="1126"/>
        <v>ожидание A1</v>
      </c>
      <c r="HP843" s="204" t="str">
        <f t="shared" si="1127"/>
        <v>не выгружено 00</v>
      </c>
      <c r="HQ843" s="182" t="str">
        <f t="shared" si="1128"/>
        <v>выгружено A1</v>
      </c>
      <c r="HR843" s="182" t="str">
        <f t="shared" si="1129"/>
        <v>ожидание A1</v>
      </c>
      <c r="HS843" s="182" t="b">
        <f t="shared" si="1130"/>
        <v>0</v>
      </c>
      <c r="HT843" s="182" t="str">
        <f t="shared" si="1131"/>
        <v>ожидание замечаний</v>
      </c>
      <c r="HU843" s="182" t="str">
        <f t="shared" si="1132"/>
        <v>0055-P2-GA1-CPC-TRM-00677</v>
      </c>
      <c r="HV843" s="191">
        <f t="shared" si="1133"/>
        <v>44277</v>
      </c>
      <c r="HW843" s="184" t="str">
        <f t="shared" si="1134"/>
        <v>ожидание A1</v>
      </c>
      <c r="HX843" s="191" t="str">
        <f t="shared" si="1135"/>
        <v>ожидание A1</v>
      </c>
      <c r="HY843" s="183"/>
      <c r="HZ843" s="182" t="str">
        <f t="shared" si="1136"/>
        <v>выгружено</v>
      </c>
      <c r="IA843" s="182" t="str">
        <f t="shared" si="1137"/>
        <v>A1</v>
      </c>
      <c r="IB843" s="182" t="str">
        <f t="shared" si="1138"/>
        <v>ожидание замечаний к ревизии</v>
      </c>
      <c r="IC843" s="182" t="str">
        <f t="shared" si="1139"/>
        <v>A1</v>
      </c>
      <c r="ID843" s="182" t="str">
        <f t="shared" si="1140"/>
        <v>A1</v>
      </c>
      <c r="IE843" s="185" t="str">
        <f t="shared" si="1141"/>
        <v>1</v>
      </c>
      <c r="IF843" s="135" t="s">
        <v>705</v>
      </c>
      <c r="IG843" s="181">
        <v>1</v>
      </c>
      <c r="IH843" s="85"/>
      <c r="II843" s="85"/>
      <c r="IJ843" s="85"/>
      <c r="IK843" s="85"/>
      <c r="IL843" s="85"/>
      <c r="IM843" s="85"/>
      <c r="IN843" s="85"/>
      <c r="IO843" s="85"/>
      <c r="IP843" s="85"/>
      <c r="IQ843" s="85"/>
      <c r="IR843" s="85"/>
      <c r="IS843" s="85"/>
      <c r="IT843" s="85"/>
      <c r="IU843" s="85"/>
      <c r="IV843" s="85"/>
      <c r="IW843" s="85"/>
      <c r="IX843" s="85"/>
      <c r="IY843" s="85"/>
      <c r="IZ843" s="85"/>
      <c r="JA843" s="85"/>
      <c r="JB843" s="85"/>
      <c r="JC843" s="85"/>
      <c r="JD843" s="85"/>
      <c r="JE843" s="85"/>
      <c r="JF843" s="85"/>
      <c r="JG843" s="85"/>
      <c r="JH843" s="85"/>
      <c r="JI843" s="85"/>
      <c r="JJ843" s="85"/>
      <c r="JK843" s="85"/>
      <c r="JL843" s="85"/>
      <c r="JM843" s="85"/>
      <c r="JN843" s="85"/>
      <c r="JO843" s="85"/>
      <c r="JP843" s="85"/>
      <c r="JQ843" s="85"/>
      <c r="JR843" s="85"/>
      <c r="JS843" s="85"/>
      <c r="JT843" s="85"/>
      <c r="JU843" s="85"/>
      <c r="JV843" s="85"/>
      <c r="JW843" s="85"/>
      <c r="JX843" s="85"/>
      <c r="JY843" s="85"/>
      <c r="JZ843" s="85"/>
      <c r="KA843" s="85"/>
      <c r="KB843" s="85"/>
      <c r="KC843" s="85"/>
    </row>
    <row r="844" spans="1:289" s="57" customFormat="1" ht="28.5" hidden="1" customHeight="1">
      <c r="A844" s="6"/>
      <c r="B844" s="19" t="s">
        <v>156</v>
      </c>
      <c r="C844" s="19" t="s">
        <v>157</v>
      </c>
      <c r="D844" s="5"/>
      <c r="E844" s="5"/>
      <c r="F844" s="5"/>
      <c r="G844" s="5"/>
      <c r="H844" s="5" t="s">
        <v>727</v>
      </c>
      <c r="I844" s="5" t="s">
        <v>736</v>
      </c>
      <c r="J844" s="5"/>
      <c r="K844" s="5"/>
      <c r="L844" s="5"/>
      <c r="M844" s="5"/>
      <c r="N844" s="5"/>
      <c r="O844" s="5"/>
      <c r="P844" s="5"/>
      <c r="Q844" s="5"/>
      <c r="R844" s="5" t="s">
        <v>208</v>
      </c>
      <c r="S844" s="5" t="s">
        <v>366</v>
      </c>
      <c r="T844" s="5" t="s">
        <v>367</v>
      </c>
      <c r="U844" s="5" t="s">
        <v>158</v>
      </c>
      <c r="V844" s="5"/>
      <c r="W844" s="19"/>
      <c r="X844" s="19"/>
      <c r="Y844" s="19"/>
      <c r="Z844" s="19"/>
      <c r="AA844" s="19"/>
      <c r="AB844" s="19"/>
      <c r="AC844" s="19"/>
      <c r="AD844" s="5"/>
      <c r="AE844" s="19">
        <v>4</v>
      </c>
      <c r="AF844" s="19">
        <v>0</v>
      </c>
      <c r="AG844" s="19" t="s">
        <v>165</v>
      </c>
      <c r="AH844" s="19" t="s">
        <v>156</v>
      </c>
      <c r="AI844" s="19" t="s">
        <v>188</v>
      </c>
      <c r="AJ844" s="5"/>
      <c r="AK844" s="5"/>
      <c r="AL844" s="5" t="s">
        <v>125</v>
      </c>
      <c r="AM844" s="5"/>
      <c r="AN844" s="5" t="s">
        <v>672</v>
      </c>
      <c r="AO844" s="5" t="str">
        <f t="shared" ref="AO844" si="1321">CONCATENATE("0055-",B844,"-",C844,"-","4",".",AE844,".",AF844,".",AG844,".",AH844,"-",AL844,".",AN844,"-",AI844)</f>
        <v>0055-CPC-GA1-4.4.0.00.CPC-ATH4.V7-0001</v>
      </c>
      <c r="AP844" s="5" t="str">
        <f t="shared" ref="AP844" si="1322">CONCATENATE("0055-",B844,"-",C844,"-","4",".",AE844,".",AF844,".",AG844,".",AH844,"-",AL844,"-",AN844,"-",AI844,"_",BD844,"_",U844)</f>
        <v>0055-CPC-GA1-4.4.0.00.CPC-ATH4-V7-0001_-_ER</v>
      </c>
      <c r="AQ844" s="13" t="s">
        <v>673</v>
      </c>
      <c r="AR844" s="13" t="s">
        <v>674</v>
      </c>
      <c r="AS844" s="13"/>
      <c r="AT844" s="13"/>
      <c r="AU844" s="13"/>
      <c r="AV844" s="13"/>
      <c r="AW844" s="13" t="s">
        <v>673</v>
      </c>
      <c r="AX844" s="13" t="s">
        <v>674</v>
      </c>
      <c r="AY844" s="5"/>
      <c r="AZ844" s="5" t="s">
        <v>490</v>
      </c>
      <c r="BA844" s="5" t="s">
        <v>489</v>
      </c>
      <c r="BB844" s="5" t="str">
        <f>IF(FW844&gt;0,"02",IF(FN844&gt;0,"01",IF(FE844&gt;0,"00",IF(EM844&gt;0,"G1",IF(ED844&gt;0,"F1",IF(DU844&gt;0,"E1",IF(DL844&gt;0,"D1",IF(DC844&gt;0,"C1",IF(CT844&gt;0,"B1",IF(BM844&gt;0,"A1","-"))))))))))</f>
        <v>-</v>
      </c>
      <c r="BC844" s="167" t="str">
        <f t="shared" si="1285"/>
        <v>-</v>
      </c>
      <c r="BD844" s="5" t="str">
        <f t="shared" si="1286"/>
        <v>-</v>
      </c>
      <c r="BE844" s="5"/>
      <c r="BF844" s="5"/>
      <c r="BG844" s="12"/>
      <c r="BH844" s="5"/>
      <c r="BI844" s="5"/>
      <c r="BJ844" s="54">
        <f t="shared" ref="BJ844" si="1323">FB844-(28+15)</f>
        <v>44243</v>
      </c>
      <c r="BK844" s="54">
        <f t="shared" ref="BK844" ca="1" si="1324">IF(BM844&gt;0,BL844,IF(BJ844&lt;TODAY(),WORKDAY(TODAY(),10),BJ844))</f>
        <v>44294</v>
      </c>
      <c r="BL844" s="54"/>
      <c r="BM844" s="5"/>
      <c r="BN844" s="167"/>
      <c r="BO844" s="167"/>
      <c r="BP844" s="167"/>
      <c r="BQ844" s="167"/>
      <c r="BR844" s="157"/>
      <c r="BS844" s="157"/>
      <c r="BT844" s="157"/>
      <c r="BU844" s="157"/>
      <c r="BV844" s="157"/>
      <c r="BW844" s="147"/>
      <c r="BX844" s="147"/>
      <c r="BY844" s="147"/>
      <c r="BZ844" s="147"/>
      <c r="CA844" s="147"/>
      <c r="CB844" s="125"/>
      <c r="CC844" s="125"/>
      <c r="CD844" s="125"/>
      <c r="CE844" s="125"/>
      <c r="CF844" s="125"/>
      <c r="CG844" s="125"/>
      <c r="CH844" s="125"/>
      <c r="CI844" s="125"/>
      <c r="CJ844" s="125"/>
      <c r="CK844" s="125"/>
      <c r="CL844" s="24">
        <f>WORKDAY(BJ844,20)</f>
        <v>44271</v>
      </c>
      <c r="CM844" s="24" t="str">
        <f>IF(BM844&gt;0,WORKDAY(BK844,10),"-")</f>
        <v>-</v>
      </c>
      <c r="CN844" s="54"/>
      <c r="CO844" s="117"/>
      <c r="CP844" s="34">
        <v>1</v>
      </c>
      <c r="CQ844" s="24">
        <f t="shared" ref="CQ844" si="1325">WORKDAY(CL844,10)</f>
        <v>44285</v>
      </c>
      <c r="CR844" s="24" t="str">
        <f t="shared" ref="CR844" si="1326">IF(CO844&gt;0,WORKDAY(CM844,10),"-")</f>
        <v>-</v>
      </c>
      <c r="CS844" s="54"/>
      <c r="CT844" s="5"/>
      <c r="CU844" s="24" t="str">
        <f t="shared" ref="CU844" si="1327">IF(CT844&gt;0,WORKDAY(CQ844,10),"-")</f>
        <v>-</v>
      </c>
      <c r="CV844" s="24" t="str">
        <f t="shared" ref="CV844" si="1328">IF(CT844&gt;0,WORKDAY(CR844,10),"-")</f>
        <v>-</v>
      </c>
      <c r="CW844" s="54"/>
      <c r="CX844" s="5"/>
      <c r="CY844" s="34"/>
      <c r="CZ844" s="24" t="str">
        <f t="shared" ref="CZ844" si="1329">IF(CX844&gt;0,WORKDAY(CU844,10),"-")</f>
        <v>-</v>
      </c>
      <c r="DA844" s="24" t="str">
        <f t="shared" ref="DA844" si="1330">IF(CX844&gt;0,WORKDAY(CV844,10),"-")</f>
        <v>-</v>
      </c>
      <c r="DB844" s="24"/>
      <c r="DC844" s="5"/>
      <c r="DD844" s="24" t="str">
        <f t="shared" ref="DD844" si="1331">IF(DC844&gt;0,WORKDAY(CZ844,10),"-")</f>
        <v>-</v>
      </c>
      <c r="DE844" s="24" t="str">
        <f t="shared" ref="DE844" si="1332">IF(DC844&gt;0,WORKDAY(DA844,10),"-")</f>
        <v>-</v>
      </c>
      <c r="DF844" s="5"/>
      <c r="DG844" s="5"/>
      <c r="DH844" s="54"/>
      <c r="DI844" s="24" t="str">
        <f t="shared" ref="DI844" si="1333">IF(DG844&gt;0,WORKDAY(DD844,10),"-")</f>
        <v>-</v>
      </c>
      <c r="DJ844" s="24" t="str">
        <f t="shared" ref="DJ844" si="1334">IF(DG844&gt;0,WORKDAY(DE844,10),"-")</f>
        <v>-</v>
      </c>
      <c r="DK844" s="5"/>
      <c r="DL844" s="5"/>
      <c r="DM844" s="24" t="str">
        <f t="shared" ref="DM844" si="1335">IF(DL844&gt;0,WORKDAY(DI844,10),"-")</f>
        <v>-</v>
      </c>
      <c r="DN844" s="24" t="str">
        <f t="shared" ref="DN844" si="1336">IF(DL844&gt;0,WORKDAY(DJ844,10),"-")</f>
        <v>-</v>
      </c>
      <c r="DO844" s="5"/>
      <c r="DP844" s="5"/>
      <c r="DQ844" s="54"/>
      <c r="DR844" s="24" t="str">
        <f t="shared" ref="DR844" si="1337">IF(DP844&gt;0,WORKDAY(DM844,10),"-")</f>
        <v>-</v>
      </c>
      <c r="DS844" s="24" t="str">
        <f t="shared" ref="DS844" si="1338">IF(DP844&gt;0,WORKDAY(DN844,10),"-")</f>
        <v>-</v>
      </c>
      <c r="DT844" s="5"/>
      <c r="DU844" s="5"/>
      <c r="DV844" s="24" t="str">
        <f t="shared" ref="DV844" si="1339">IF(DU844&gt;0,WORKDAY(DR844,10),"-")</f>
        <v>-</v>
      </c>
      <c r="DW844" s="24" t="str">
        <f t="shared" ref="DW844" si="1340">IF(DU844&gt;0,WORKDAY(DS844,10),"-")</f>
        <v>-</v>
      </c>
      <c r="DX844" s="5"/>
      <c r="DY844" s="5"/>
      <c r="DZ844" s="54"/>
      <c r="EA844" s="24" t="str">
        <f t="shared" ref="EA844" si="1341">IF(DY844&gt;0,WORKDAY(DV844,10),"-")</f>
        <v>-</v>
      </c>
      <c r="EB844" s="24" t="str">
        <f t="shared" ref="EB844" si="1342">IF(DY844&gt;0,WORKDAY(DW844,10),"-")</f>
        <v>-</v>
      </c>
      <c r="EC844" s="5"/>
      <c r="ED844" s="5"/>
      <c r="EE844" s="24" t="str">
        <f t="shared" ref="EE844" si="1343">IF(ED844&gt;0,WORKDAY(EA844,10),"-")</f>
        <v>-</v>
      </c>
      <c r="EF844" s="24" t="str">
        <f t="shared" ref="EF844" si="1344">IF(ED844&gt;0,WORKDAY(EB844,10),"-")</f>
        <v>-</v>
      </c>
      <c r="EG844" s="5"/>
      <c r="EH844" s="5"/>
      <c r="EI844" s="54"/>
      <c r="EJ844" s="24" t="str">
        <f t="shared" ref="EJ844" si="1345">IF(EH844&gt;0,WORKDAY(EE844,10),"-")</f>
        <v>-</v>
      </c>
      <c r="EK844" s="24" t="str">
        <f t="shared" ref="EK844" si="1346">IF(EH844&gt;0,WORKDAY(EF844,10),"-")</f>
        <v>-</v>
      </c>
      <c r="EL844" s="5"/>
      <c r="EM844" s="5"/>
      <c r="EN844" s="24" t="str">
        <f t="shared" ref="EN844" si="1347">IF(EM844&gt;0,WORKDAY(EJ844,10),"-")</f>
        <v>-</v>
      </c>
      <c r="EO844" s="24" t="str">
        <f t="shared" ref="EO844" si="1348">IF(EM844&gt;0,WORKDAY(EK844,10),"-")</f>
        <v>-</v>
      </c>
      <c r="EP844" s="5"/>
      <c r="EQ844" s="5"/>
      <c r="ER844" s="54"/>
      <c r="ES844" s="54"/>
      <c r="ET844" s="54"/>
      <c r="EU844" s="54"/>
      <c r="EV844" s="54"/>
      <c r="EW844" s="24"/>
      <c r="EX844" s="24"/>
      <c r="EY844" s="167"/>
      <c r="EZ844" s="167"/>
      <c r="FA844" s="193"/>
      <c r="FB844" s="24">
        <v>44286</v>
      </c>
      <c r="FC844" s="24">
        <f ca="1">IF(BK844&gt;0,IF(DC844&gt;0,WORKDAY(DB844,20),IF(CT844&gt;0,WORKDAY(CS844,30),IF(CO844&gt;0,WORKDAY(CN844,40),FB844))),"-")</f>
        <v>44286</v>
      </c>
      <c r="FD844" s="167"/>
      <c r="FE844" s="167"/>
      <c r="FF844" s="24" t="str">
        <f t="shared" ref="FF844" si="1349">IF(FE844&gt;0,WORKDAY(FB844,10),"-")</f>
        <v>-</v>
      </c>
      <c r="FG844" s="24" t="str">
        <f t="shared" ref="FG844" si="1350">IF(FE844&gt;0,WORKDAY(FC844,10),"-")</f>
        <v>-</v>
      </c>
      <c r="FH844" s="5"/>
      <c r="FI844" s="5"/>
      <c r="FJ844" s="34"/>
      <c r="FK844" s="24"/>
      <c r="FL844" s="24">
        <f t="shared" si="1315"/>
        <v>0</v>
      </c>
      <c r="FM844" s="5"/>
      <c r="FN844" s="5"/>
      <c r="FO844" s="24" t="str">
        <f t="shared" ref="FO844" si="1351">IF(FN844&gt;0,WORKDAY(FK844,10),"-")</f>
        <v>-</v>
      </c>
      <c r="FP844" s="24" t="str">
        <f t="shared" ref="FP844" si="1352">IF(FN844&gt;0,WORKDAY(FL844,10),"-")</f>
        <v>-</v>
      </c>
      <c r="FQ844" s="5"/>
      <c r="FR844" s="5"/>
      <c r="FS844" s="54"/>
      <c r="FT844" s="24"/>
      <c r="FU844" s="24">
        <f t="shared" si="1318"/>
        <v>0</v>
      </c>
      <c r="FV844" s="5"/>
      <c r="FW844" s="5"/>
      <c r="FX844" s="24" t="str">
        <f t="shared" ref="FX844" si="1353">IF(FW844&gt;0,WORKDAY(FT844,10),"-")</f>
        <v>-</v>
      </c>
      <c r="FY844" s="24" t="str">
        <f t="shared" ref="FY844" si="1354">IF(FW844&gt;0,WORKDAY(FU844,10),"-")</f>
        <v>-</v>
      </c>
      <c r="FZ844" s="5"/>
      <c r="GA844" s="5"/>
      <c r="GB844" s="54"/>
      <c r="GC844" s="54"/>
      <c r="GD844" s="54"/>
      <c r="GE844" s="54"/>
      <c r="GF844" s="54"/>
      <c r="GG844" s="54"/>
      <c r="GH844" s="54"/>
      <c r="GI844" s="54"/>
      <c r="GJ844" s="54"/>
      <c r="GK844" s="54"/>
      <c r="GL844" s="54"/>
      <c r="GM844" s="54"/>
      <c r="GN844" s="54"/>
      <c r="GO844" s="54"/>
      <c r="GP844" s="54"/>
      <c r="GQ844" s="54"/>
      <c r="GR844" s="54"/>
      <c r="GS844" s="54"/>
      <c r="GT844" s="54"/>
      <c r="GU844" s="54"/>
      <c r="GV844" s="54"/>
      <c r="GW844" s="54"/>
      <c r="GX844" s="54"/>
      <c r="GY844" s="54"/>
      <c r="GZ844" s="193"/>
      <c r="HA844" s="54"/>
      <c r="HB844" s="54"/>
      <c r="HC844" s="54"/>
      <c r="HD844" s="34">
        <f t="shared" ca="1" si="1277"/>
        <v>1</v>
      </c>
      <c r="HE844" s="25">
        <f t="shared" si="1278"/>
        <v>0</v>
      </c>
      <c r="HF844" s="25">
        <f t="shared" ca="1" si="1279"/>
        <v>1.5197568389057751E-3</v>
      </c>
      <c r="HG844" s="25"/>
      <c r="HH844" s="25"/>
      <c r="HI844" s="25">
        <f t="shared" si="1280"/>
        <v>0</v>
      </c>
      <c r="HJ844" s="25">
        <f t="shared" ca="1" si="1281"/>
        <v>6.8493150684931503E-3</v>
      </c>
      <c r="HK844" s="5"/>
      <c r="HL844" s="24" t="str">
        <f t="shared" ca="1" si="1282"/>
        <v>-</v>
      </c>
      <c r="HM844" s="6" t="s">
        <v>663</v>
      </c>
      <c r="HO844" s="204" t="str">
        <f t="shared" si="1126"/>
        <v>не выгружено A1</v>
      </c>
      <c r="HP844" s="204" t="str">
        <f t="shared" si="1127"/>
        <v>не выгружено 00</v>
      </c>
      <c r="HQ844" s="182" t="str">
        <f t="shared" si="1128"/>
        <v>не выгружено A1</v>
      </c>
      <c r="HR844" s="182" t="str">
        <f t="shared" si="1129"/>
        <v>не выгружено A1</v>
      </c>
      <c r="HS844" s="182" t="b">
        <f t="shared" si="1130"/>
        <v>0</v>
      </c>
      <c r="HT844" s="182" t="str">
        <f t="shared" si="1131"/>
        <v>не выгружено A1</v>
      </c>
      <c r="HU844" s="182" t="str">
        <f t="shared" si="1132"/>
        <v>не выгружено A1</v>
      </c>
      <c r="HV844" s="191" t="str">
        <f t="shared" si="1133"/>
        <v>не выгружено A1</v>
      </c>
      <c r="HW844" s="184" t="str">
        <f t="shared" si="1134"/>
        <v>не выгружено A1</v>
      </c>
      <c r="HX844" s="191" t="str">
        <f t="shared" si="1135"/>
        <v>не выгружено A1</v>
      </c>
      <c r="HY844" s="183"/>
      <c r="HZ844" s="182" t="str">
        <f t="shared" si="1136"/>
        <v>не выгружено</v>
      </c>
      <c r="IA844" s="182" t="str">
        <f t="shared" si="1137"/>
        <v>A1</v>
      </c>
      <c r="IB844" s="182" t="str">
        <f t="shared" si="1138"/>
        <v>не выгружено</v>
      </c>
      <c r="IC844" s="182" t="str">
        <f t="shared" si="1139"/>
        <v>A1</v>
      </c>
      <c r="ID844" s="182" t="str">
        <f t="shared" si="1140"/>
        <v>A1</v>
      </c>
      <c r="IE844" s="185" t="str">
        <f t="shared" si="1141"/>
        <v>выгрузить A1</v>
      </c>
      <c r="IF844" s="135" t="s">
        <v>705</v>
      </c>
      <c r="IG844" s="181">
        <v>1</v>
      </c>
    </row>
    <row r="845" spans="1:289" s="87" customFormat="1" ht="15" hidden="1" customHeight="1">
      <c r="A845" s="17"/>
      <c r="B845" s="20"/>
      <c r="C845" s="20"/>
      <c r="D845" s="18"/>
      <c r="E845" s="18"/>
      <c r="F845" s="18"/>
      <c r="G845" s="18"/>
      <c r="H845" s="18"/>
      <c r="I845" s="18"/>
      <c r="J845" s="18"/>
      <c r="K845" s="18"/>
      <c r="L845" s="18"/>
      <c r="M845" s="18"/>
      <c r="N845" s="18"/>
      <c r="O845" s="18"/>
      <c r="P845" s="18"/>
      <c r="Q845" s="18"/>
      <c r="R845" s="18"/>
      <c r="S845" s="18"/>
      <c r="T845" s="18"/>
      <c r="U845" s="18"/>
      <c r="V845" s="18"/>
      <c r="W845" s="20"/>
      <c r="X845" s="20"/>
      <c r="Y845" s="20"/>
      <c r="Z845" s="20"/>
      <c r="AA845" s="20"/>
      <c r="AB845" s="20"/>
      <c r="AC845" s="20"/>
      <c r="AD845" s="18"/>
      <c r="AE845" s="20"/>
      <c r="AF845" s="20"/>
      <c r="AG845" s="20"/>
      <c r="AH845" s="20"/>
      <c r="AI845" s="20"/>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71"/>
      <c r="BO845" s="171"/>
      <c r="BP845" s="171"/>
      <c r="BQ845" s="171"/>
      <c r="BR845" s="161"/>
      <c r="BS845" s="161"/>
      <c r="BT845" s="161"/>
      <c r="BU845" s="161"/>
      <c r="BV845" s="161"/>
      <c r="BW845" s="151"/>
      <c r="BX845" s="151"/>
      <c r="BY845" s="151"/>
      <c r="BZ845" s="151"/>
      <c r="CA845" s="151"/>
      <c r="CB845" s="129"/>
      <c r="CC845" s="129"/>
      <c r="CD845" s="129"/>
      <c r="CE845" s="129"/>
      <c r="CF845" s="129"/>
      <c r="CG845" s="129"/>
      <c r="CH845" s="129"/>
      <c r="CI845" s="129"/>
      <c r="CJ845" s="129"/>
      <c r="CK845" s="129"/>
      <c r="CL845" s="18"/>
      <c r="CM845" s="18"/>
      <c r="CN845" s="18"/>
      <c r="CO845" s="118"/>
      <c r="CP845" s="48"/>
      <c r="CQ845" s="18"/>
      <c r="CR845" s="18"/>
      <c r="CS845" s="18"/>
      <c r="CT845" s="18"/>
      <c r="CU845" s="18"/>
      <c r="CV845" s="18"/>
      <c r="CW845" s="18"/>
      <c r="CX845" s="18"/>
      <c r="CY845" s="18"/>
      <c r="CZ845" s="18"/>
      <c r="DA845" s="18"/>
      <c r="DB845" s="18"/>
      <c r="DC845" s="18"/>
      <c r="DD845" s="18"/>
      <c r="DE845" s="18"/>
      <c r="DF845" s="18"/>
      <c r="DG845" s="18"/>
      <c r="DH845" s="110"/>
      <c r="DI845" s="18"/>
      <c r="DJ845" s="18"/>
      <c r="DK845" s="18"/>
      <c r="DL845" s="18"/>
      <c r="DM845" s="18"/>
      <c r="DN845" s="18"/>
      <c r="DO845" s="18"/>
      <c r="DP845" s="18"/>
      <c r="DQ845" s="110"/>
      <c r="DR845" s="18"/>
      <c r="DS845" s="18"/>
      <c r="DT845" s="18"/>
      <c r="DU845" s="18"/>
      <c r="DV845" s="18"/>
      <c r="DW845" s="18"/>
      <c r="DX845" s="18"/>
      <c r="DY845" s="18"/>
      <c r="DZ845" s="110"/>
      <c r="EA845" s="18"/>
      <c r="EB845" s="18"/>
      <c r="EC845" s="18"/>
      <c r="ED845" s="18"/>
      <c r="EE845" s="18"/>
      <c r="EF845" s="18"/>
      <c r="EG845" s="18"/>
      <c r="EH845" s="18"/>
      <c r="EI845" s="110"/>
      <c r="EJ845" s="18"/>
      <c r="EK845" s="18"/>
      <c r="EL845" s="18"/>
      <c r="EM845" s="18"/>
      <c r="EN845" s="18"/>
      <c r="EO845" s="18"/>
      <c r="EP845" s="18"/>
      <c r="EQ845" s="18"/>
      <c r="ER845" s="110"/>
      <c r="ES845" s="110"/>
      <c r="ET845" s="110"/>
      <c r="EU845" s="110"/>
      <c r="EV845" s="110"/>
      <c r="EW845" s="192"/>
      <c r="EX845" s="192"/>
      <c r="EY845" s="192"/>
      <c r="EZ845" s="192"/>
      <c r="FA845" s="199"/>
      <c r="FB845" s="18"/>
      <c r="FC845" s="18"/>
      <c r="FD845" s="18"/>
      <c r="FE845" s="18"/>
      <c r="FF845" s="18"/>
      <c r="FG845" s="18"/>
      <c r="FH845" s="18"/>
      <c r="FI845" s="18"/>
      <c r="FJ845" s="40"/>
      <c r="FK845" s="18"/>
      <c r="FL845" s="18"/>
      <c r="FM845" s="18"/>
      <c r="FN845" s="18"/>
      <c r="FO845" s="18"/>
      <c r="FP845" s="18"/>
      <c r="FQ845" s="18"/>
      <c r="FR845" s="18"/>
      <c r="FS845" s="110"/>
      <c r="FT845" s="18"/>
      <c r="FU845" s="18"/>
      <c r="FV845" s="18"/>
      <c r="FW845" s="18"/>
      <c r="FX845" s="18"/>
      <c r="FY845" s="18"/>
      <c r="FZ845" s="18"/>
      <c r="GA845" s="18"/>
      <c r="GB845" s="110"/>
      <c r="GC845" s="110"/>
      <c r="GD845" s="110"/>
      <c r="GE845" s="110"/>
      <c r="GF845" s="110"/>
      <c r="GG845" s="110"/>
      <c r="GH845" s="110"/>
      <c r="GI845" s="110"/>
      <c r="GJ845" s="110"/>
      <c r="GK845" s="110"/>
      <c r="GL845" s="110"/>
      <c r="GM845" s="110"/>
      <c r="GN845" s="110"/>
      <c r="GO845" s="110"/>
      <c r="GP845" s="110"/>
      <c r="GQ845" s="110"/>
      <c r="GR845" s="110"/>
      <c r="GS845" s="110"/>
      <c r="GT845" s="110"/>
      <c r="GU845" s="110"/>
      <c r="GV845" s="110"/>
      <c r="GW845" s="110"/>
      <c r="GX845" s="110"/>
      <c r="GY845" s="110"/>
      <c r="GZ845" s="199"/>
      <c r="HA845" s="110"/>
      <c r="HB845" s="110"/>
      <c r="HC845" s="110"/>
      <c r="HD845" s="34"/>
      <c r="HE845" s="25"/>
      <c r="HF845" s="25"/>
      <c r="HG845" s="25"/>
      <c r="HH845" s="18"/>
      <c r="HI845" s="25"/>
      <c r="HJ845" s="25"/>
      <c r="HK845" s="18"/>
      <c r="HL845" s="24"/>
      <c r="HM845" s="107"/>
      <c r="HN845" s="85"/>
      <c r="HO845" s="204" t="str">
        <f t="shared" si="1126"/>
        <v>---/---</v>
      </c>
      <c r="HP845" s="204" t="str">
        <f t="shared" si="1127"/>
        <v>---/---</v>
      </c>
      <c r="HQ845" s="182" t="str">
        <f t="shared" si="1128"/>
        <v>---/---</v>
      </c>
      <c r="HR845" s="182" t="str">
        <f t="shared" si="1129"/>
        <v>---/---</v>
      </c>
      <c r="HS845" s="182" t="b">
        <f t="shared" si="1130"/>
        <v>0</v>
      </c>
      <c r="HT845" s="182" t="str">
        <f t="shared" si="1131"/>
        <v>---/---</v>
      </c>
      <c r="HU845" s="182" t="str">
        <f t="shared" si="1132"/>
        <v>---/---</v>
      </c>
      <c r="HV845" s="191" t="str">
        <f t="shared" si="1133"/>
        <v>---/---</v>
      </c>
      <c r="HW845" s="184" t="str">
        <f t="shared" si="1134"/>
        <v>---/---</v>
      </c>
      <c r="HX845" s="191" t="str">
        <f t="shared" si="1135"/>
        <v>---/---</v>
      </c>
      <c r="HY845" s="183"/>
      <c r="HZ845" s="182" t="str">
        <f t="shared" si="1136"/>
        <v>---/---</v>
      </c>
      <c r="IA845" s="182" t="str">
        <f t="shared" si="1137"/>
        <v>---/---</v>
      </c>
      <c r="IB845" s="182" t="str">
        <f t="shared" si="1138"/>
        <v>---/---</v>
      </c>
      <c r="IC845" s="182" t="str">
        <f t="shared" si="1139"/>
        <v>---/---</v>
      </c>
      <c r="ID845" s="182" t="str">
        <f t="shared" si="1140"/>
        <v>---/---</v>
      </c>
      <c r="IE845" s="185" t="str">
        <f t="shared" si="1141"/>
        <v>---/---</v>
      </c>
      <c r="IF845" s="135" t="s">
        <v>717</v>
      </c>
      <c r="IG845" s="181">
        <v>1</v>
      </c>
      <c r="IH845" s="85"/>
      <c r="II845" s="85"/>
      <c r="IJ845" s="85"/>
      <c r="IK845" s="85"/>
      <c r="IL845" s="85"/>
      <c r="IM845" s="85"/>
      <c r="IN845" s="85"/>
      <c r="IO845" s="85"/>
      <c r="IP845" s="85"/>
      <c r="IQ845" s="85"/>
      <c r="IR845" s="85"/>
      <c r="IS845" s="85"/>
      <c r="IT845" s="85"/>
      <c r="IU845" s="85"/>
      <c r="IV845" s="85"/>
      <c r="IW845" s="85"/>
      <c r="IX845" s="85"/>
      <c r="IY845" s="85"/>
      <c r="IZ845" s="85"/>
      <c r="JA845" s="85"/>
      <c r="JB845" s="85"/>
      <c r="JC845" s="85"/>
      <c r="JD845" s="85"/>
      <c r="JE845" s="85"/>
      <c r="JF845" s="85"/>
      <c r="JG845" s="85"/>
      <c r="JH845" s="85"/>
      <c r="JI845" s="85"/>
      <c r="JJ845" s="85"/>
      <c r="JK845" s="85"/>
      <c r="JL845" s="85"/>
      <c r="JM845" s="85"/>
      <c r="JN845" s="85"/>
      <c r="JO845" s="85"/>
      <c r="JP845" s="85"/>
      <c r="JQ845" s="85"/>
      <c r="JR845" s="85"/>
      <c r="JS845" s="85"/>
      <c r="JT845" s="85"/>
      <c r="JU845" s="85"/>
      <c r="JV845" s="85"/>
      <c r="JW845" s="85"/>
      <c r="JX845" s="85"/>
      <c r="JY845" s="85"/>
      <c r="JZ845" s="85"/>
      <c r="KA845" s="85"/>
      <c r="KB845" s="85"/>
      <c r="KC845" s="85"/>
    </row>
    <row r="846" spans="1:289" s="57" customFormat="1" ht="28.5" hidden="1" customHeight="1">
      <c r="A846" s="6"/>
      <c r="B846" s="19" t="s">
        <v>156</v>
      </c>
      <c r="C846" s="19" t="s">
        <v>157</v>
      </c>
      <c r="D846" s="5"/>
      <c r="E846" s="5"/>
      <c r="F846" s="5"/>
      <c r="G846" s="5"/>
      <c r="H846" s="5" t="s">
        <v>727</v>
      </c>
      <c r="I846" s="5" t="s">
        <v>736</v>
      </c>
      <c r="J846" s="5"/>
      <c r="K846" s="5"/>
      <c r="L846" s="5"/>
      <c r="M846" s="5"/>
      <c r="N846" s="5"/>
      <c r="O846" s="5"/>
      <c r="P846" s="5"/>
      <c r="Q846" s="5"/>
      <c r="R846" s="5" t="s">
        <v>206</v>
      </c>
      <c r="S846" s="5" t="s">
        <v>360</v>
      </c>
      <c r="T846" s="5" t="s">
        <v>361</v>
      </c>
      <c r="U846" s="5" t="s">
        <v>158</v>
      </c>
      <c r="V846" s="5"/>
      <c r="W846" s="19"/>
      <c r="X846" s="19"/>
      <c r="Y846" s="19"/>
      <c r="Z846" s="19"/>
      <c r="AA846" s="19"/>
      <c r="AB846" s="19"/>
      <c r="AC846" s="19"/>
      <c r="AD846" s="5"/>
      <c r="AE846" s="19">
        <v>4</v>
      </c>
      <c r="AF846" s="19">
        <v>0</v>
      </c>
      <c r="AG846" s="19" t="s">
        <v>165</v>
      </c>
      <c r="AH846" s="19" t="s">
        <v>156</v>
      </c>
      <c r="AI846" s="19" t="s">
        <v>188</v>
      </c>
      <c r="AJ846" s="5"/>
      <c r="AK846" s="5"/>
      <c r="AL846" s="5" t="s">
        <v>120</v>
      </c>
      <c r="AM846" s="5"/>
      <c r="AN846" s="5" t="s">
        <v>199</v>
      </c>
      <c r="AO846" s="5" t="str">
        <f t="shared" si="1283"/>
        <v>0055-CPC-GA1-4.4.0.00.CPC-ATH1.V8-0001</v>
      </c>
      <c r="AP846" s="5" t="str">
        <f t="shared" si="1284"/>
        <v>0055-CPC-GA1-4.4.0.00.CPC-ATH1-V8-0001_-_ER</v>
      </c>
      <c r="AQ846" s="13" t="s">
        <v>211</v>
      </c>
      <c r="AR846" s="13" t="s">
        <v>212</v>
      </c>
      <c r="AS846" s="13"/>
      <c r="AT846" s="13"/>
      <c r="AU846" s="13"/>
      <c r="AV846" s="13"/>
      <c r="AW846" s="13" t="s">
        <v>399</v>
      </c>
      <c r="AX846" s="13" t="s">
        <v>413</v>
      </c>
      <c r="AY846" s="5"/>
      <c r="AZ846" s="5" t="s">
        <v>490</v>
      </c>
      <c r="BA846" s="5" t="s">
        <v>489</v>
      </c>
      <c r="BB846" s="5" t="str">
        <f>IF(FW846&gt;0,"02",IF(FN846&gt;0,"01",IF(FE846&gt;0,"00",IF(EM846&gt;0,"G1",IF(ED846&gt;0,"F1",IF(DU846&gt;0,"E1",IF(DL846&gt;0,"D1",IF(DC846&gt;0,"C1",IF(CT846&gt;0,"B1",IF(BM846&gt;0,"A1","-"))))))))))</f>
        <v>-</v>
      </c>
      <c r="BC846" s="167" t="str">
        <f t="shared" ref="BC846:BC849" si="1355">IF(OR(BB846="A1",BB846="B1",BB846="C1",BB846="D1",BB846="E1",BB846="F1",BB846="G1",BB846="H1"),"IFR",IF(OR(BB846="00",BB846="01",BB846="02",BB846="03",BB846="04",BB846="05"),"IFU","-"))</f>
        <v>-</v>
      </c>
      <c r="BD846" s="5" t="str">
        <f t="shared" si="1286"/>
        <v>-</v>
      </c>
      <c r="BE846" s="5"/>
      <c r="BF846" s="5"/>
      <c r="BG846" s="12"/>
      <c r="BH846" s="5"/>
      <c r="BI846" s="5"/>
      <c r="BJ846" s="54">
        <f t="shared" si="1287"/>
        <v>44243</v>
      </c>
      <c r="BK846" s="54">
        <f t="shared" ca="1" si="1288"/>
        <v>44294</v>
      </c>
      <c r="BL846" s="54"/>
      <c r="BM846" s="5"/>
      <c r="BN846" s="167"/>
      <c r="BO846" s="167"/>
      <c r="BP846" s="167"/>
      <c r="BQ846" s="167"/>
      <c r="BR846" s="157"/>
      <c r="BS846" s="157"/>
      <c r="BT846" s="157"/>
      <c r="BU846" s="157"/>
      <c r="BV846" s="157"/>
      <c r="BW846" s="147"/>
      <c r="BX846" s="147"/>
      <c r="BY846" s="147"/>
      <c r="BZ846" s="147"/>
      <c r="CA846" s="147"/>
      <c r="CB846" s="125"/>
      <c r="CC846" s="125"/>
      <c r="CD846" s="125"/>
      <c r="CE846" s="125"/>
      <c r="CF846" s="125"/>
      <c r="CG846" s="125"/>
      <c r="CH846" s="125"/>
      <c r="CI846" s="125"/>
      <c r="CJ846" s="125"/>
      <c r="CK846" s="125"/>
      <c r="CL846" s="24">
        <f>WORKDAY(BJ846,20)</f>
        <v>44271</v>
      </c>
      <c r="CM846" s="24" t="str">
        <f>IF(BM846&gt;0,WORKDAY(BK846,10),"-")</f>
        <v>-</v>
      </c>
      <c r="CN846" s="54"/>
      <c r="CO846" s="117"/>
      <c r="CP846" s="34">
        <v>1</v>
      </c>
      <c r="CQ846" s="24">
        <f t="shared" si="1289"/>
        <v>44285</v>
      </c>
      <c r="CR846" s="24" t="str">
        <f t="shared" si="1290"/>
        <v>-</v>
      </c>
      <c r="CS846" s="54"/>
      <c r="CT846" s="5"/>
      <c r="CU846" s="24" t="str">
        <f t="shared" si="1291"/>
        <v>-</v>
      </c>
      <c r="CV846" s="24" t="str">
        <f t="shared" si="1292"/>
        <v>-</v>
      </c>
      <c r="CW846" s="54"/>
      <c r="CX846" s="5"/>
      <c r="CY846" s="34"/>
      <c r="CZ846" s="24" t="str">
        <f t="shared" si="1293"/>
        <v>-</v>
      </c>
      <c r="DA846" s="24" t="str">
        <f t="shared" si="1294"/>
        <v>-</v>
      </c>
      <c r="DB846" s="24"/>
      <c r="DC846" s="5"/>
      <c r="DD846" s="24" t="str">
        <f t="shared" si="1295"/>
        <v>-</v>
      </c>
      <c r="DE846" s="24" t="str">
        <f t="shared" si="1296"/>
        <v>-</v>
      </c>
      <c r="DF846" s="5"/>
      <c r="DG846" s="5"/>
      <c r="DH846" s="54"/>
      <c r="DI846" s="24" t="str">
        <f t="shared" si="1297"/>
        <v>-</v>
      </c>
      <c r="DJ846" s="24" t="str">
        <f t="shared" si="1298"/>
        <v>-</v>
      </c>
      <c r="DK846" s="5"/>
      <c r="DL846" s="5"/>
      <c r="DM846" s="24" t="str">
        <f t="shared" si="1299"/>
        <v>-</v>
      </c>
      <c r="DN846" s="24" t="str">
        <f t="shared" si="1300"/>
        <v>-</v>
      </c>
      <c r="DO846" s="5"/>
      <c r="DP846" s="5"/>
      <c r="DQ846" s="54"/>
      <c r="DR846" s="24" t="str">
        <f t="shared" si="1301"/>
        <v>-</v>
      </c>
      <c r="DS846" s="24" t="str">
        <f t="shared" si="1302"/>
        <v>-</v>
      </c>
      <c r="DT846" s="5"/>
      <c r="DU846" s="5"/>
      <c r="DV846" s="24" t="str">
        <f t="shared" si="1303"/>
        <v>-</v>
      </c>
      <c r="DW846" s="24" t="str">
        <f t="shared" si="1304"/>
        <v>-</v>
      </c>
      <c r="DX846" s="5"/>
      <c r="DY846" s="5"/>
      <c r="DZ846" s="54"/>
      <c r="EA846" s="24" t="str">
        <f t="shared" si="1305"/>
        <v>-</v>
      </c>
      <c r="EB846" s="24" t="str">
        <f t="shared" si="1306"/>
        <v>-</v>
      </c>
      <c r="EC846" s="5"/>
      <c r="ED846" s="5"/>
      <c r="EE846" s="24" t="str">
        <f t="shared" si="1307"/>
        <v>-</v>
      </c>
      <c r="EF846" s="24" t="str">
        <f t="shared" si="1308"/>
        <v>-</v>
      </c>
      <c r="EG846" s="5"/>
      <c r="EH846" s="5"/>
      <c r="EI846" s="54"/>
      <c r="EJ846" s="24" t="str">
        <f t="shared" si="1309"/>
        <v>-</v>
      </c>
      <c r="EK846" s="24" t="str">
        <f t="shared" si="1310"/>
        <v>-</v>
      </c>
      <c r="EL846" s="5"/>
      <c r="EM846" s="5"/>
      <c r="EN846" s="24" t="str">
        <f t="shared" si="1311"/>
        <v>-</v>
      </c>
      <c r="EO846" s="24" t="str">
        <f t="shared" si="1312"/>
        <v>-</v>
      </c>
      <c r="EP846" s="5"/>
      <c r="EQ846" s="5"/>
      <c r="ER846" s="54"/>
      <c r="ES846" s="54"/>
      <c r="ET846" s="54"/>
      <c r="EU846" s="54"/>
      <c r="EV846" s="54"/>
      <c r="EW846" s="24"/>
      <c r="EX846" s="24"/>
      <c r="EY846" s="167"/>
      <c r="EZ846" s="167"/>
      <c r="FA846" s="193"/>
      <c r="FB846" s="24">
        <v>44286</v>
      </c>
      <c r="FC846" s="24">
        <f ca="1">IF(BK846&gt;0,IF(DC846&gt;0,WORKDAY(DB846,20),IF(CT846&gt;0,WORKDAY(CS846,30),IF(CO846&gt;0,WORKDAY(CN846,40),FB846))),"-")</f>
        <v>44286</v>
      </c>
      <c r="FD846" s="5"/>
      <c r="FE846" s="5"/>
      <c r="FF846" s="24" t="str">
        <f t="shared" si="1313"/>
        <v>-</v>
      </c>
      <c r="FG846" s="24" t="str">
        <f t="shared" si="1314"/>
        <v>-</v>
      </c>
      <c r="FH846" s="5"/>
      <c r="FI846" s="5"/>
      <c r="FJ846" s="24"/>
      <c r="FK846" s="24"/>
      <c r="FL846" s="24">
        <f t="shared" si="1315"/>
        <v>0</v>
      </c>
      <c r="FM846" s="5"/>
      <c r="FN846" s="5"/>
      <c r="FO846" s="24" t="str">
        <f t="shared" si="1316"/>
        <v>-</v>
      </c>
      <c r="FP846" s="24" t="str">
        <f t="shared" si="1317"/>
        <v>-</v>
      </c>
      <c r="FQ846" s="5"/>
      <c r="FR846" s="5"/>
      <c r="FS846" s="54"/>
      <c r="FT846" s="24"/>
      <c r="FU846" s="24">
        <f t="shared" si="1318"/>
        <v>0</v>
      </c>
      <c r="FV846" s="5"/>
      <c r="FW846" s="5"/>
      <c r="FX846" s="24" t="str">
        <f t="shared" si="1319"/>
        <v>-</v>
      </c>
      <c r="FY846" s="24" t="str">
        <f t="shared" si="1320"/>
        <v>-</v>
      </c>
      <c r="FZ846" s="5"/>
      <c r="GA846" s="5"/>
      <c r="GB846" s="54"/>
      <c r="GC846" s="54"/>
      <c r="GD846" s="54"/>
      <c r="GE846" s="54"/>
      <c r="GF846" s="54"/>
      <c r="GG846" s="54"/>
      <c r="GH846" s="54"/>
      <c r="GI846" s="54"/>
      <c r="GJ846" s="54"/>
      <c r="GK846" s="54"/>
      <c r="GL846" s="54"/>
      <c r="GM846" s="54"/>
      <c r="GN846" s="54"/>
      <c r="GO846" s="54"/>
      <c r="GP846" s="54"/>
      <c r="GQ846" s="54"/>
      <c r="GR846" s="54"/>
      <c r="GS846" s="54"/>
      <c r="GT846" s="54"/>
      <c r="GU846" s="54"/>
      <c r="GV846" s="54"/>
      <c r="GW846" s="54"/>
      <c r="GX846" s="54"/>
      <c r="GY846" s="54"/>
      <c r="GZ846" s="193"/>
      <c r="HA846" s="54"/>
      <c r="HB846" s="54"/>
      <c r="HC846" s="54"/>
      <c r="HD846" s="34">
        <f ca="1">IF(AZ846="аннулирован / VOID",0,IF(BK846&gt;0,1,0))</f>
        <v>1</v>
      </c>
      <c r="HE846" s="25">
        <f>IF(FQ846&gt;43101,(HD846/$HD$877)*$FQ$13,IF(FM846&gt;43101,(HD846/$HD$877)*$FM$13,IF(FH846&gt;43101,(HD846/$HD$877)*$FH$13,IF(FD846&gt;43101,(HD846/$HD$877)*$FD$13,IF(EP846&gt;43101,(HD846/$HD$877)*$EP$13,IF(EL846&gt;43101,(HD846/$HD$877)*$EL$13,IF(FM846&gt;43101,(EG846/$HD$877)*$EG$13,IF(EC846&gt;43101,(HD846/$HD$877)*$EC$13,IF(DX846&gt;43101,(HD846/$HD$877)*$DX$13,IF(DT846&gt;43101,(HD846/$HD$877)*$DT$13,IF(DO846&gt;43101,(HD846/$HD$877)*$DO$13,IF(DK846&gt;43101,(HD846/$HD$877)*$DK$13,IF(DF846&gt;43101,(HD846/$HD$877)*$DF$13,IF(DB846&gt;43101,(HD846/$HD$877)*$DB$13,IF(CW846&gt;43101,(HD846/$HD$877)*$CW$13,IF(CS846&gt;43101,(HD846/$HD$877)*$CS$13,IF(CN846&gt;43101,(HD846/$HD$877)*$CN$13,IF(BL846&gt;43101,(HD846/$HD$877)*$BL$13,0))))))))))))))))))</f>
        <v>0</v>
      </c>
      <c r="HF846" s="25">
        <f ca="1">IF(BK846&gt;43101,HD846/$HD$877,0)</f>
        <v>1.5197568389057751E-3</v>
      </c>
      <c r="HG846" s="25"/>
      <c r="HH846" s="25"/>
      <c r="HI846" s="25">
        <f>IF(FQ846&gt;43101,(HD846/$HD$879)*$FQ$13,IF(FM846&gt;43101,(HD846/$HD$879)*$FM$13,IF(FH846&gt;43101,(HD846/$HD$879)*$FH$13,IF(FD846&gt;43101,(HD846/$HD$879)*$FD$13,IF(EP846&gt;43101,(HD846/$HD$879)*$EP$13,IF(EL846&gt;43101,(HD846/$HD$879)*$EL$13,IF(EG846&gt;43101,(HD846/$HD$879)*$EG$13,IF(EC846&gt;43101,(HD846/$HD$879)*$EC$13,IF(DX846&gt;43101,(HD846/$HD$879)*$DX$13,IF(DT846&gt;43101,(HD846/$HD$879)*$DT$13,IF(DO846&gt;43101,(HD846/$HD$879)*$DO$13,IF(DK846&gt;43101,(HD846/$HD$879)*$DK$13,IF(DF846&gt;43101,(HD846/$HD$879)*$DF$13,IF(DB846&gt;43101,(HD846/$HD$879)*$DB$13,IF(CW846&gt;43101,(HD846/$HD$879)*$CW$13,IF(CS846&gt;43101,(HD846/$HD$879)*$CS$13,IF(CN846&gt;43101,(HD846/$HD$879)*$CN$13,IF(BL846&gt;43101,(HD846/$HD$879)*$BL$13,0))))))))))))))))))</f>
        <v>0</v>
      </c>
      <c r="HJ846" s="25">
        <f ca="1">IF(BK846&gt;43101,HD846/$HD$879,0)</f>
        <v>6.8493150684931503E-3</v>
      </c>
      <c r="HK846" s="5"/>
      <c r="HL846" s="24" t="str">
        <f ca="1">IF(BK846&gt;0,IF(DC846&gt;0,DB846,IF(CT846&gt;0,CS846,IF(BM846&gt;0,BL846,"-"))),"-")</f>
        <v>-</v>
      </c>
      <c r="HM846" s="107" t="s">
        <v>663</v>
      </c>
      <c r="HN846" s="85"/>
      <c r="HO846" s="204" t="str">
        <f t="shared" si="1126"/>
        <v>не выгружено A1</v>
      </c>
      <c r="HP846" s="204" t="str">
        <f t="shared" si="1127"/>
        <v>не выгружено 00</v>
      </c>
      <c r="HQ846" s="182" t="str">
        <f t="shared" si="1128"/>
        <v>не выгружено A1</v>
      </c>
      <c r="HR846" s="182" t="str">
        <f t="shared" si="1129"/>
        <v>не выгружено A1</v>
      </c>
      <c r="HS846" s="182" t="b">
        <f t="shared" si="1130"/>
        <v>0</v>
      </c>
      <c r="HT846" s="182" t="str">
        <f t="shared" si="1131"/>
        <v>не выгружено A1</v>
      </c>
      <c r="HU846" s="182" t="str">
        <f t="shared" si="1132"/>
        <v>не выгружено A1</v>
      </c>
      <c r="HV846" s="191" t="str">
        <f t="shared" si="1133"/>
        <v>не выгружено A1</v>
      </c>
      <c r="HW846" s="184" t="str">
        <f t="shared" si="1134"/>
        <v>не выгружено A1</v>
      </c>
      <c r="HX846" s="191" t="str">
        <f t="shared" si="1135"/>
        <v>не выгружено A1</v>
      </c>
      <c r="HY846" s="183"/>
      <c r="HZ846" s="182" t="str">
        <f t="shared" si="1136"/>
        <v>не выгружено</v>
      </c>
      <c r="IA846" s="182" t="str">
        <f t="shared" si="1137"/>
        <v>A1</v>
      </c>
      <c r="IB846" s="182" t="str">
        <f t="shared" si="1138"/>
        <v>не выгружено</v>
      </c>
      <c r="IC846" s="182" t="str">
        <f t="shared" si="1139"/>
        <v>A1</v>
      </c>
      <c r="ID846" s="182" t="str">
        <f t="shared" si="1140"/>
        <v>A1</v>
      </c>
      <c r="IE846" s="185" t="str">
        <f t="shared" si="1141"/>
        <v>выгрузить A1</v>
      </c>
      <c r="IF846" s="135" t="s">
        <v>705</v>
      </c>
      <c r="IG846" s="181">
        <v>1</v>
      </c>
      <c r="IH846" s="85"/>
      <c r="II846" s="85"/>
      <c r="IJ846" s="85"/>
      <c r="IK846" s="85"/>
      <c r="IL846" s="85"/>
      <c r="IM846" s="85"/>
      <c r="IN846" s="85"/>
      <c r="IO846" s="85"/>
      <c r="IP846" s="85"/>
      <c r="IQ846" s="85"/>
      <c r="IR846" s="85"/>
      <c r="IS846" s="85"/>
      <c r="IT846" s="85"/>
      <c r="IU846" s="85"/>
      <c r="IV846" s="85"/>
      <c r="IW846" s="85"/>
      <c r="IX846" s="85"/>
      <c r="IY846" s="85"/>
      <c r="IZ846" s="85"/>
      <c r="JA846" s="85"/>
      <c r="JB846" s="85"/>
      <c r="JC846" s="85"/>
      <c r="JD846" s="85"/>
      <c r="JE846" s="85"/>
      <c r="JF846" s="85"/>
      <c r="JG846" s="85"/>
      <c r="JH846" s="85"/>
      <c r="JI846" s="85"/>
      <c r="JJ846" s="85"/>
      <c r="JK846" s="85"/>
      <c r="JL846" s="85"/>
      <c r="JM846" s="85"/>
      <c r="JN846" s="85"/>
      <c r="JO846" s="85"/>
      <c r="JP846" s="85"/>
      <c r="JQ846" s="85"/>
      <c r="JR846" s="85"/>
      <c r="JS846" s="85"/>
      <c r="JT846" s="85"/>
      <c r="JU846" s="85"/>
      <c r="JV846" s="85"/>
      <c r="JW846" s="85"/>
      <c r="JX846" s="85"/>
      <c r="JY846" s="85"/>
      <c r="JZ846" s="85"/>
      <c r="KA846" s="85"/>
      <c r="KB846" s="85"/>
      <c r="KC846" s="85"/>
    </row>
    <row r="847" spans="1:289" s="57" customFormat="1" ht="28.5" hidden="1" customHeight="1">
      <c r="A847" s="6"/>
      <c r="B847" s="19" t="s">
        <v>156</v>
      </c>
      <c r="C847" s="19" t="s">
        <v>157</v>
      </c>
      <c r="D847" s="5"/>
      <c r="E847" s="5"/>
      <c r="F847" s="5"/>
      <c r="G847" s="5"/>
      <c r="H847" s="5" t="s">
        <v>727</v>
      </c>
      <c r="I847" s="5" t="s">
        <v>736</v>
      </c>
      <c r="J847" s="5"/>
      <c r="K847" s="5"/>
      <c r="L847" s="5"/>
      <c r="M847" s="5"/>
      <c r="N847" s="5"/>
      <c r="O847" s="5"/>
      <c r="P847" s="5"/>
      <c r="Q847" s="5"/>
      <c r="R847" s="5" t="s">
        <v>209</v>
      </c>
      <c r="S847" s="5" t="s">
        <v>362</v>
      </c>
      <c r="T847" s="5" t="s">
        <v>370</v>
      </c>
      <c r="U847" s="5" t="s">
        <v>158</v>
      </c>
      <c r="V847" s="5"/>
      <c r="W847" s="19"/>
      <c r="X847" s="19"/>
      <c r="Y847" s="19"/>
      <c r="Z847" s="19"/>
      <c r="AA847" s="19"/>
      <c r="AB847" s="19"/>
      <c r="AC847" s="19"/>
      <c r="AD847" s="5"/>
      <c r="AE847" s="19">
        <v>4</v>
      </c>
      <c r="AF847" s="19">
        <v>0</v>
      </c>
      <c r="AG847" s="19" t="s">
        <v>165</v>
      </c>
      <c r="AH847" s="19" t="s">
        <v>156</v>
      </c>
      <c r="AI847" s="19" t="s">
        <v>188</v>
      </c>
      <c r="AJ847" s="5"/>
      <c r="AK847" s="5"/>
      <c r="AL847" s="5" t="s">
        <v>121</v>
      </c>
      <c r="AM847" s="5"/>
      <c r="AN847" s="5" t="s">
        <v>199</v>
      </c>
      <c r="AO847" s="5" t="str">
        <f t="shared" si="1283"/>
        <v>0055-CPC-GA1-4.4.0.00.CPC-ATH2.V8-0001</v>
      </c>
      <c r="AP847" s="5" t="str">
        <f t="shared" si="1284"/>
        <v>0055-CPC-GA1-4.4.0.00.CPC-ATH2-V8-0001_-_ER</v>
      </c>
      <c r="AQ847" s="13" t="s">
        <v>211</v>
      </c>
      <c r="AR847" s="13" t="s">
        <v>212</v>
      </c>
      <c r="AS847" s="13"/>
      <c r="AT847" s="13"/>
      <c r="AU847" s="13"/>
      <c r="AV847" s="13"/>
      <c r="AW847" s="13" t="s">
        <v>401</v>
      </c>
      <c r="AX847" s="13" t="s">
        <v>415</v>
      </c>
      <c r="AY847" s="5"/>
      <c r="AZ847" s="5" t="s">
        <v>490</v>
      </c>
      <c r="BA847" s="5" t="s">
        <v>489</v>
      </c>
      <c r="BB847" s="5" t="str">
        <f>IF(FW847&gt;0,"02",IF(FN847&gt;0,"01",IF(FE847&gt;0,"00",IF(EM847&gt;0,"G1",IF(ED847&gt;0,"F1",IF(DU847&gt;0,"E1",IF(DL847&gt;0,"D1",IF(DC847&gt;0,"C1",IF(CT847&gt;0,"B1",IF(BM847&gt;0,"A1","-"))))))))))</f>
        <v>-</v>
      </c>
      <c r="BC847" s="167" t="str">
        <f t="shared" si="1355"/>
        <v>-</v>
      </c>
      <c r="BD847" s="5" t="str">
        <f t="shared" si="1286"/>
        <v>-</v>
      </c>
      <c r="BE847" s="5"/>
      <c r="BF847" s="5"/>
      <c r="BG847" s="12"/>
      <c r="BH847" s="5"/>
      <c r="BI847" s="5"/>
      <c r="BJ847" s="54">
        <f t="shared" si="1287"/>
        <v>44243</v>
      </c>
      <c r="BK847" s="54">
        <f t="shared" ca="1" si="1288"/>
        <v>44294</v>
      </c>
      <c r="BL847" s="54"/>
      <c r="BM847" s="5"/>
      <c r="BN847" s="167"/>
      <c r="BO847" s="167"/>
      <c r="BP847" s="167"/>
      <c r="BQ847" s="167"/>
      <c r="BR847" s="157"/>
      <c r="BS847" s="157"/>
      <c r="BT847" s="157"/>
      <c r="BU847" s="157"/>
      <c r="BV847" s="157"/>
      <c r="BW847" s="147"/>
      <c r="BX847" s="147"/>
      <c r="BY847" s="147"/>
      <c r="BZ847" s="147"/>
      <c r="CA847" s="147"/>
      <c r="CB847" s="125"/>
      <c r="CC847" s="125"/>
      <c r="CD847" s="125"/>
      <c r="CE847" s="125"/>
      <c r="CF847" s="125"/>
      <c r="CG847" s="125"/>
      <c r="CH847" s="125"/>
      <c r="CI847" s="125"/>
      <c r="CJ847" s="125"/>
      <c r="CK847" s="125"/>
      <c r="CL847" s="24">
        <f>WORKDAY(BJ847,20)</f>
        <v>44271</v>
      </c>
      <c r="CM847" s="24" t="str">
        <f>IF(BM847&gt;0,WORKDAY(BK847,10),"-")</f>
        <v>-</v>
      </c>
      <c r="CN847" s="54"/>
      <c r="CO847" s="117"/>
      <c r="CP847" s="175">
        <v>1</v>
      </c>
      <c r="CQ847" s="24">
        <f t="shared" si="1289"/>
        <v>44285</v>
      </c>
      <c r="CR847" s="24" t="str">
        <f t="shared" si="1290"/>
        <v>-</v>
      </c>
      <c r="CS847" s="54"/>
      <c r="CT847" s="5"/>
      <c r="CU847" s="24" t="str">
        <f t="shared" si="1291"/>
        <v>-</v>
      </c>
      <c r="CV847" s="24" t="str">
        <f t="shared" si="1292"/>
        <v>-</v>
      </c>
      <c r="CW847" s="54"/>
      <c r="CX847" s="5"/>
      <c r="CY847" s="34"/>
      <c r="CZ847" s="24" t="str">
        <f t="shared" si="1293"/>
        <v>-</v>
      </c>
      <c r="DA847" s="24" t="str">
        <f t="shared" si="1294"/>
        <v>-</v>
      </c>
      <c r="DB847" s="24"/>
      <c r="DC847" s="5"/>
      <c r="DD847" s="24" t="str">
        <f t="shared" si="1295"/>
        <v>-</v>
      </c>
      <c r="DE847" s="24" t="str">
        <f t="shared" si="1296"/>
        <v>-</v>
      </c>
      <c r="DF847" s="5"/>
      <c r="DG847" s="5"/>
      <c r="DH847" s="54"/>
      <c r="DI847" s="24" t="str">
        <f t="shared" si="1297"/>
        <v>-</v>
      </c>
      <c r="DJ847" s="24" t="str">
        <f t="shared" si="1298"/>
        <v>-</v>
      </c>
      <c r="DK847" s="5"/>
      <c r="DL847" s="5"/>
      <c r="DM847" s="24" t="str">
        <f t="shared" si="1299"/>
        <v>-</v>
      </c>
      <c r="DN847" s="24" t="str">
        <f t="shared" si="1300"/>
        <v>-</v>
      </c>
      <c r="DO847" s="5"/>
      <c r="DP847" s="5"/>
      <c r="DQ847" s="54"/>
      <c r="DR847" s="24" t="str">
        <f t="shared" si="1301"/>
        <v>-</v>
      </c>
      <c r="DS847" s="24" t="str">
        <f t="shared" si="1302"/>
        <v>-</v>
      </c>
      <c r="DT847" s="5"/>
      <c r="DU847" s="5"/>
      <c r="DV847" s="24" t="str">
        <f t="shared" si="1303"/>
        <v>-</v>
      </c>
      <c r="DW847" s="24" t="str">
        <f t="shared" si="1304"/>
        <v>-</v>
      </c>
      <c r="DX847" s="5"/>
      <c r="DY847" s="5"/>
      <c r="DZ847" s="54"/>
      <c r="EA847" s="24" t="str">
        <f t="shared" si="1305"/>
        <v>-</v>
      </c>
      <c r="EB847" s="24" t="str">
        <f t="shared" si="1306"/>
        <v>-</v>
      </c>
      <c r="EC847" s="5"/>
      <c r="ED847" s="5"/>
      <c r="EE847" s="24" t="str">
        <f t="shared" si="1307"/>
        <v>-</v>
      </c>
      <c r="EF847" s="24" t="str">
        <f t="shared" si="1308"/>
        <v>-</v>
      </c>
      <c r="EG847" s="5"/>
      <c r="EH847" s="5"/>
      <c r="EI847" s="54"/>
      <c r="EJ847" s="24" t="str">
        <f t="shared" si="1309"/>
        <v>-</v>
      </c>
      <c r="EK847" s="24" t="str">
        <f t="shared" si="1310"/>
        <v>-</v>
      </c>
      <c r="EL847" s="5"/>
      <c r="EM847" s="5"/>
      <c r="EN847" s="24" t="str">
        <f t="shared" si="1311"/>
        <v>-</v>
      </c>
      <c r="EO847" s="24" t="str">
        <f t="shared" si="1312"/>
        <v>-</v>
      </c>
      <c r="EP847" s="5"/>
      <c r="EQ847" s="5"/>
      <c r="ER847" s="54"/>
      <c r="ES847" s="54"/>
      <c r="ET847" s="54"/>
      <c r="EU847" s="54"/>
      <c r="EV847" s="54"/>
      <c r="EW847" s="24"/>
      <c r="EX847" s="24"/>
      <c r="EY847" s="167"/>
      <c r="EZ847" s="167"/>
      <c r="FA847" s="193"/>
      <c r="FB847" s="24">
        <v>44286</v>
      </c>
      <c r="FC847" s="24">
        <f ca="1">IF(BK847&gt;0,IF(DC847&gt;0,WORKDAY(DB847,20),IF(CT847&gt;0,WORKDAY(CS847,30),IF(CO847&gt;0,WORKDAY(CN847,40),FB847))),"-")</f>
        <v>44286</v>
      </c>
      <c r="FD847" s="5"/>
      <c r="FE847" s="5"/>
      <c r="FF847" s="24" t="str">
        <f t="shared" si="1313"/>
        <v>-</v>
      </c>
      <c r="FG847" s="24" t="str">
        <f t="shared" si="1314"/>
        <v>-</v>
      </c>
      <c r="FH847" s="5"/>
      <c r="FI847" s="5"/>
      <c r="FJ847" s="34"/>
      <c r="FK847" s="24"/>
      <c r="FL847" s="24">
        <f t="shared" si="1315"/>
        <v>0</v>
      </c>
      <c r="FM847" s="5"/>
      <c r="FN847" s="5"/>
      <c r="FO847" s="24" t="str">
        <f t="shared" si="1316"/>
        <v>-</v>
      </c>
      <c r="FP847" s="24" t="str">
        <f t="shared" si="1317"/>
        <v>-</v>
      </c>
      <c r="FQ847" s="5"/>
      <c r="FR847" s="5"/>
      <c r="FS847" s="54"/>
      <c r="FT847" s="24"/>
      <c r="FU847" s="24">
        <f t="shared" si="1318"/>
        <v>0</v>
      </c>
      <c r="FV847" s="5"/>
      <c r="FW847" s="5"/>
      <c r="FX847" s="24" t="str">
        <f t="shared" si="1319"/>
        <v>-</v>
      </c>
      <c r="FY847" s="24" t="str">
        <f t="shared" si="1320"/>
        <v>-</v>
      </c>
      <c r="FZ847" s="5"/>
      <c r="GA847" s="5"/>
      <c r="GB847" s="54"/>
      <c r="GC847" s="54"/>
      <c r="GD847" s="54"/>
      <c r="GE847" s="54"/>
      <c r="GF847" s="54"/>
      <c r="GG847" s="54"/>
      <c r="GH847" s="54"/>
      <c r="GI847" s="54"/>
      <c r="GJ847" s="54"/>
      <c r="GK847" s="54"/>
      <c r="GL847" s="54"/>
      <c r="GM847" s="54"/>
      <c r="GN847" s="54"/>
      <c r="GO847" s="54"/>
      <c r="GP847" s="54"/>
      <c r="GQ847" s="54"/>
      <c r="GR847" s="54"/>
      <c r="GS847" s="54"/>
      <c r="GT847" s="54"/>
      <c r="GU847" s="54"/>
      <c r="GV847" s="54"/>
      <c r="GW847" s="54"/>
      <c r="GX847" s="54"/>
      <c r="GY847" s="54"/>
      <c r="GZ847" s="193"/>
      <c r="HA847" s="54"/>
      <c r="HB847" s="54"/>
      <c r="HC847" s="54"/>
      <c r="HD847" s="34">
        <f ca="1">IF(AZ847="аннулирован / VOID",0,IF(BK847&gt;0,1,0))</f>
        <v>1</v>
      </c>
      <c r="HE847" s="25">
        <f>IF(FQ847&gt;43101,(HD847/$HD$877)*$FQ$13,IF(FM847&gt;43101,(HD847/$HD$877)*$FM$13,IF(FH847&gt;43101,(HD847/$HD$877)*$FH$13,IF(FD847&gt;43101,(HD847/$HD$877)*$FD$13,IF(EP847&gt;43101,(HD847/$HD$877)*$EP$13,IF(EL847&gt;43101,(HD847/$HD$877)*$EL$13,IF(FM847&gt;43101,(EG847/$HD$877)*$EG$13,IF(EC847&gt;43101,(HD847/$HD$877)*$EC$13,IF(DX847&gt;43101,(HD847/$HD$877)*$DX$13,IF(DT847&gt;43101,(HD847/$HD$877)*$DT$13,IF(DO847&gt;43101,(HD847/$HD$877)*$DO$13,IF(DK847&gt;43101,(HD847/$HD$877)*$DK$13,IF(DF847&gt;43101,(HD847/$HD$877)*$DF$13,IF(DB847&gt;43101,(HD847/$HD$877)*$DB$13,IF(CW847&gt;43101,(HD847/$HD$877)*$CW$13,IF(CS847&gt;43101,(HD847/$HD$877)*$CS$13,IF(CN847&gt;43101,(HD847/$HD$877)*$CN$13,IF(BL847&gt;43101,(HD847/$HD$877)*$BL$13,0))))))))))))))))))</f>
        <v>0</v>
      </c>
      <c r="HF847" s="25">
        <f ca="1">IF(BK847&gt;43101,HD847/$HD$877,0)</f>
        <v>1.5197568389057751E-3</v>
      </c>
      <c r="HG847" s="25"/>
      <c r="HH847" s="25"/>
      <c r="HI847" s="25">
        <f>IF(FQ847&gt;43101,(HD847/$HD$879)*$FQ$13,IF(FM847&gt;43101,(HD847/$HD$879)*$FM$13,IF(FH847&gt;43101,(HD847/$HD$879)*$FH$13,IF(FD847&gt;43101,(HD847/$HD$879)*$FD$13,IF(EP847&gt;43101,(HD847/$HD$879)*$EP$13,IF(EL847&gt;43101,(HD847/$HD$879)*$EL$13,IF(EG847&gt;43101,(HD847/$HD$879)*$EG$13,IF(EC847&gt;43101,(HD847/$HD$879)*$EC$13,IF(DX847&gt;43101,(HD847/$HD$879)*$DX$13,IF(DT847&gt;43101,(HD847/$HD$879)*$DT$13,IF(DO847&gt;43101,(HD847/$HD$879)*$DO$13,IF(DK847&gt;43101,(HD847/$HD$879)*$DK$13,IF(DF847&gt;43101,(HD847/$HD$879)*$DF$13,IF(DB847&gt;43101,(HD847/$HD$879)*$DB$13,IF(CW847&gt;43101,(HD847/$HD$879)*$CW$13,IF(CS847&gt;43101,(HD847/$HD$879)*$CS$13,IF(CN847&gt;43101,(HD847/$HD$879)*$CN$13,IF(BL847&gt;43101,(HD847/$HD$879)*$BL$13,0))))))))))))))))))</f>
        <v>0</v>
      </c>
      <c r="HJ847" s="25">
        <f ca="1">IF(BK847&gt;43101,HD847/$HD$879,0)</f>
        <v>6.8493150684931503E-3</v>
      </c>
      <c r="HK847" s="5"/>
      <c r="HL847" s="24" t="str">
        <f ca="1">IF(BK847&gt;0,IF(DC847&gt;0,DB847,IF(CT847&gt;0,CS847,IF(BM847&gt;0,BL847,"-"))),"-")</f>
        <v>-</v>
      </c>
      <c r="HM847" s="107" t="s">
        <v>663</v>
      </c>
      <c r="HN847" s="85"/>
      <c r="HO847" s="204" t="str">
        <f t="shared" si="1126"/>
        <v>не выгружено A1</v>
      </c>
      <c r="HP847" s="204" t="str">
        <f t="shared" si="1127"/>
        <v>не выгружено 00</v>
      </c>
      <c r="HQ847" s="182" t="str">
        <f t="shared" si="1128"/>
        <v>не выгружено A1</v>
      </c>
      <c r="HR847" s="182" t="str">
        <f t="shared" si="1129"/>
        <v>не выгружено A1</v>
      </c>
      <c r="HS847" s="182" t="b">
        <f t="shared" si="1130"/>
        <v>0</v>
      </c>
      <c r="HT847" s="182" t="str">
        <f t="shared" si="1131"/>
        <v>не выгружено A1</v>
      </c>
      <c r="HU847" s="182" t="str">
        <f t="shared" si="1132"/>
        <v>не выгружено A1</v>
      </c>
      <c r="HV847" s="191" t="str">
        <f t="shared" si="1133"/>
        <v>не выгружено A1</v>
      </c>
      <c r="HW847" s="184" t="str">
        <f t="shared" si="1134"/>
        <v>не выгружено A1</v>
      </c>
      <c r="HX847" s="191" t="str">
        <f t="shared" si="1135"/>
        <v>не выгружено A1</v>
      </c>
      <c r="HY847" s="183"/>
      <c r="HZ847" s="182" t="str">
        <f t="shared" si="1136"/>
        <v>не выгружено</v>
      </c>
      <c r="IA847" s="182" t="str">
        <f t="shared" si="1137"/>
        <v>A1</v>
      </c>
      <c r="IB847" s="182" t="str">
        <f t="shared" si="1138"/>
        <v>не выгружено</v>
      </c>
      <c r="IC847" s="182" t="str">
        <f t="shared" si="1139"/>
        <v>A1</v>
      </c>
      <c r="ID847" s="182" t="str">
        <f t="shared" si="1140"/>
        <v>A1</v>
      </c>
      <c r="IE847" s="185" t="str">
        <f t="shared" si="1141"/>
        <v>выгрузить A1</v>
      </c>
      <c r="IF847" s="135" t="s">
        <v>705</v>
      </c>
      <c r="IG847" s="181">
        <v>1</v>
      </c>
      <c r="IH847" s="85"/>
      <c r="II847" s="85"/>
      <c r="IJ847" s="85"/>
      <c r="IK847" s="85"/>
      <c r="IL847" s="85"/>
      <c r="IM847" s="85"/>
      <c r="IN847" s="85"/>
      <c r="IO847" s="85"/>
      <c r="IP847" s="85"/>
      <c r="IQ847" s="85"/>
      <c r="IR847" s="85"/>
      <c r="IS847" s="85"/>
      <c r="IT847" s="85"/>
      <c r="IU847" s="85"/>
      <c r="IV847" s="85"/>
      <c r="IW847" s="85"/>
      <c r="IX847" s="85"/>
      <c r="IY847" s="85"/>
      <c r="IZ847" s="85"/>
      <c r="JA847" s="85"/>
      <c r="JB847" s="85"/>
      <c r="JC847" s="85"/>
      <c r="JD847" s="85"/>
      <c r="JE847" s="85"/>
      <c r="JF847" s="85"/>
      <c r="JG847" s="85"/>
      <c r="JH847" s="85"/>
      <c r="JI847" s="85"/>
      <c r="JJ847" s="85"/>
      <c r="JK847" s="85"/>
      <c r="JL847" s="85"/>
      <c r="JM847" s="85"/>
      <c r="JN847" s="85"/>
      <c r="JO847" s="85"/>
      <c r="JP847" s="85"/>
      <c r="JQ847" s="85"/>
      <c r="JR847" s="85"/>
      <c r="JS847" s="85"/>
      <c r="JT847" s="85"/>
      <c r="JU847" s="85"/>
      <c r="JV847" s="85"/>
      <c r="JW847" s="85"/>
      <c r="JX847" s="85"/>
      <c r="JY847" s="85"/>
      <c r="JZ847" s="85"/>
      <c r="KA847" s="85"/>
      <c r="KB847" s="85"/>
      <c r="KC847" s="85"/>
    </row>
    <row r="848" spans="1:289" s="57" customFormat="1" ht="28.5" customHeight="1">
      <c r="A848" s="6"/>
      <c r="B848" s="19" t="s">
        <v>156</v>
      </c>
      <c r="C848" s="19" t="s">
        <v>157</v>
      </c>
      <c r="D848" s="5"/>
      <c r="E848" s="5"/>
      <c r="F848" s="5"/>
      <c r="G848" s="5"/>
      <c r="H848" s="5" t="s">
        <v>727</v>
      </c>
      <c r="I848" s="5" t="s">
        <v>736</v>
      </c>
      <c r="J848" s="5"/>
      <c r="K848" s="5"/>
      <c r="L848" s="5"/>
      <c r="M848" s="5"/>
      <c r="N848" s="5"/>
      <c r="O848" s="5"/>
      <c r="P848" s="5"/>
      <c r="Q848" s="5"/>
      <c r="R848" s="5" t="s">
        <v>204</v>
      </c>
      <c r="S848" s="5" t="s">
        <v>364</v>
      </c>
      <c r="T848" s="5" t="s">
        <v>363</v>
      </c>
      <c r="U848" s="5" t="s">
        <v>158</v>
      </c>
      <c r="V848" s="5"/>
      <c r="W848" s="19"/>
      <c r="X848" s="19"/>
      <c r="Y848" s="19"/>
      <c r="Z848" s="19"/>
      <c r="AA848" s="19"/>
      <c r="AB848" s="19"/>
      <c r="AC848" s="19"/>
      <c r="AD848" s="5"/>
      <c r="AE848" s="19">
        <v>4</v>
      </c>
      <c r="AF848" s="19">
        <v>0</v>
      </c>
      <c r="AG848" s="19" t="s">
        <v>165</v>
      </c>
      <c r="AH848" s="19" t="s">
        <v>156</v>
      </c>
      <c r="AI848" s="19" t="s">
        <v>188</v>
      </c>
      <c r="AJ848" s="5"/>
      <c r="AK848" s="5"/>
      <c r="AL848" s="5" t="s">
        <v>122</v>
      </c>
      <c r="AM848" s="5"/>
      <c r="AN848" s="5" t="s">
        <v>199</v>
      </c>
      <c r="AO848" s="167" t="str">
        <f t="shared" si="1283"/>
        <v>0055-CPC-GA1-4.4.0.00.CPC-PS.V8-0001</v>
      </c>
      <c r="AP848" s="5" t="str">
        <f t="shared" si="1284"/>
        <v>0055-CPC-GA1-4.4.0.00.CPC-PS-V8-0001_A1_ER</v>
      </c>
      <c r="AQ848" s="13" t="s">
        <v>211</v>
      </c>
      <c r="AR848" s="13" t="s">
        <v>212</v>
      </c>
      <c r="AS848" s="13"/>
      <c r="AT848" s="13"/>
      <c r="AU848" s="13"/>
      <c r="AV848" s="13"/>
      <c r="AW848" s="13" t="s">
        <v>402</v>
      </c>
      <c r="AX848" s="13" t="s">
        <v>417</v>
      </c>
      <c r="AY848" s="5"/>
      <c r="AZ848" s="5" t="s">
        <v>490</v>
      </c>
      <c r="BA848" s="5" t="s">
        <v>489</v>
      </c>
      <c r="BB848" s="5" t="str">
        <f>IF(FW848&gt;0,"02",IF(FN848&gt;0,"01",IF(FE848&gt;0,"00",IF(EM848&gt;0,"G1",IF(ED848&gt;0,"F1",IF(DU848&gt;0,"E1",IF(DL848&gt;0,"D1",IF(DC848&gt;0,"C1",IF(CT848&gt;0,"B1",IF(BM848&gt;0,"A1","-"))))))))))</f>
        <v>A1</v>
      </c>
      <c r="BC848" s="167" t="str">
        <f t="shared" si="1355"/>
        <v>IFR</v>
      </c>
      <c r="BD848" s="5" t="str">
        <f t="shared" si="1286"/>
        <v>A1</v>
      </c>
      <c r="BE848" s="5"/>
      <c r="BF848" s="5"/>
      <c r="BG848" s="12"/>
      <c r="BH848" s="5"/>
      <c r="BI848" s="5"/>
      <c r="BJ848" s="54">
        <f t="shared" si="1287"/>
        <v>44251</v>
      </c>
      <c r="BK848" s="54">
        <f t="shared" ca="1" si="1288"/>
        <v>44280</v>
      </c>
      <c r="BL848" s="193">
        <v>44280</v>
      </c>
      <c r="BM848" s="167" t="s">
        <v>800</v>
      </c>
      <c r="BN848" s="167"/>
      <c r="BO848" s="167"/>
      <c r="BP848" s="167"/>
      <c r="BQ848" s="167"/>
      <c r="BR848" s="157"/>
      <c r="BS848" s="157"/>
      <c r="BT848" s="157"/>
      <c r="BU848" s="157"/>
      <c r="BV848" s="157"/>
      <c r="BW848" s="147"/>
      <c r="BX848" s="147"/>
      <c r="BY848" s="147"/>
      <c r="BZ848" s="147"/>
      <c r="CA848" s="147"/>
      <c r="CB848" s="125"/>
      <c r="CC848" s="125"/>
      <c r="CD848" s="125"/>
      <c r="CE848" s="125"/>
      <c r="CF848" s="125"/>
      <c r="CG848" s="125"/>
      <c r="CH848" s="125"/>
      <c r="CI848" s="125"/>
      <c r="CJ848" s="125"/>
      <c r="CK848" s="125"/>
      <c r="CL848" s="24">
        <f>WORKDAY(BJ848,20)</f>
        <v>44279</v>
      </c>
      <c r="CM848" s="24">
        <f ca="1">IF(BM848&gt;0,WORKDAY(BK848,10),"-")</f>
        <v>44294</v>
      </c>
      <c r="CN848" s="54"/>
      <c r="CO848" s="117"/>
      <c r="CP848" s="175">
        <v>1</v>
      </c>
      <c r="CQ848" s="24">
        <f t="shared" si="1289"/>
        <v>44293</v>
      </c>
      <c r="CR848" s="24" t="str">
        <f t="shared" si="1290"/>
        <v>-</v>
      </c>
      <c r="CS848" s="54"/>
      <c r="CT848" s="5"/>
      <c r="CU848" s="24" t="str">
        <f t="shared" si="1291"/>
        <v>-</v>
      </c>
      <c r="CV848" s="24" t="str">
        <f t="shared" si="1292"/>
        <v>-</v>
      </c>
      <c r="CW848" s="54"/>
      <c r="CX848" s="5"/>
      <c r="CY848" s="34"/>
      <c r="CZ848" s="24" t="str">
        <f t="shared" si="1293"/>
        <v>-</v>
      </c>
      <c r="DA848" s="24" t="str">
        <f t="shared" si="1294"/>
        <v>-</v>
      </c>
      <c r="DB848" s="24"/>
      <c r="DC848" s="5"/>
      <c r="DD848" s="24" t="str">
        <f t="shared" si="1295"/>
        <v>-</v>
      </c>
      <c r="DE848" s="24" t="str">
        <f t="shared" si="1296"/>
        <v>-</v>
      </c>
      <c r="DF848" s="5"/>
      <c r="DG848" s="5"/>
      <c r="DH848" s="54"/>
      <c r="DI848" s="24" t="str">
        <f t="shared" si="1297"/>
        <v>-</v>
      </c>
      <c r="DJ848" s="24" t="str">
        <f t="shared" si="1298"/>
        <v>-</v>
      </c>
      <c r="DK848" s="5"/>
      <c r="DL848" s="5"/>
      <c r="DM848" s="24" t="str">
        <f t="shared" si="1299"/>
        <v>-</v>
      </c>
      <c r="DN848" s="24" t="str">
        <f t="shared" si="1300"/>
        <v>-</v>
      </c>
      <c r="DO848" s="5"/>
      <c r="DP848" s="5"/>
      <c r="DQ848" s="54"/>
      <c r="DR848" s="24" t="str">
        <f t="shared" si="1301"/>
        <v>-</v>
      </c>
      <c r="DS848" s="24" t="str">
        <f t="shared" si="1302"/>
        <v>-</v>
      </c>
      <c r="DT848" s="5"/>
      <c r="DU848" s="5"/>
      <c r="DV848" s="24" t="str">
        <f t="shared" si="1303"/>
        <v>-</v>
      </c>
      <c r="DW848" s="24" t="str">
        <f t="shared" si="1304"/>
        <v>-</v>
      </c>
      <c r="DX848" s="5"/>
      <c r="DY848" s="5"/>
      <c r="DZ848" s="54"/>
      <c r="EA848" s="24" t="str">
        <f t="shared" si="1305"/>
        <v>-</v>
      </c>
      <c r="EB848" s="24" t="str">
        <f t="shared" si="1306"/>
        <v>-</v>
      </c>
      <c r="EC848" s="5"/>
      <c r="ED848" s="5"/>
      <c r="EE848" s="24" t="str">
        <f t="shared" si="1307"/>
        <v>-</v>
      </c>
      <c r="EF848" s="24" t="str">
        <f t="shared" si="1308"/>
        <v>-</v>
      </c>
      <c r="EG848" s="5"/>
      <c r="EH848" s="5"/>
      <c r="EI848" s="54"/>
      <c r="EJ848" s="24" t="str">
        <f t="shared" si="1309"/>
        <v>-</v>
      </c>
      <c r="EK848" s="24" t="str">
        <f t="shared" si="1310"/>
        <v>-</v>
      </c>
      <c r="EL848" s="5"/>
      <c r="EM848" s="5"/>
      <c r="EN848" s="24" t="str">
        <f t="shared" si="1311"/>
        <v>-</v>
      </c>
      <c r="EO848" s="24" t="str">
        <f t="shared" si="1312"/>
        <v>-</v>
      </c>
      <c r="EP848" s="5"/>
      <c r="EQ848" s="5"/>
      <c r="ER848" s="54"/>
      <c r="ES848" s="54"/>
      <c r="ET848" s="54"/>
      <c r="EU848" s="54"/>
      <c r="EV848" s="54"/>
      <c r="EW848" s="24"/>
      <c r="EX848" s="24"/>
      <c r="EY848" s="167"/>
      <c r="EZ848" s="167"/>
      <c r="FA848" s="193"/>
      <c r="FB848" s="24">
        <v>44294</v>
      </c>
      <c r="FC848" s="24">
        <f ca="1">IF(BK848&gt;0,IF(DC848&gt;0,WORKDAY(DB848,20),IF(CT848&gt;0,WORKDAY(CS848,30),IF(CO848&gt;0,WORKDAY(CN848,40),FB848))),"-")</f>
        <v>44294</v>
      </c>
      <c r="FD848" s="5"/>
      <c r="FE848" s="5"/>
      <c r="FF848" s="24" t="str">
        <f t="shared" si="1313"/>
        <v>-</v>
      </c>
      <c r="FG848" s="24" t="str">
        <f t="shared" si="1314"/>
        <v>-</v>
      </c>
      <c r="FH848" s="5"/>
      <c r="FI848" s="5"/>
      <c r="FJ848" s="34"/>
      <c r="FK848" s="24"/>
      <c r="FL848" s="24">
        <f t="shared" si="1315"/>
        <v>0</v>
      </c>
      <c r="FM848" s="5"/>
      <c r="FN848" s="5"/>
      <c r="FO848" s="24" t="str">
        <f t="shared" si="1316"/>
        <v>-</v>
      </c>
      <c r="FP848" s="24" t="str">
        <f t="shared" si="1317"/>
        <v>-</v>
      </c>
      <c r="FQ848" s="5"/>
      <c r="FR848" s="5"/>
      <c r="FS848" s="54"/>
      <c r="FT848" s="24"/>
      <c r="FU848" s="24">
        <f t="shared" si="1318"/>
        <v>0</v>
      </c>
      <c r="FV848" s="5"/>
      <c r="FW848" s="5"/>
      <c r="FX848" s="24" t="str">
        <f t="shared" si="1319"/>
        <v>-</v>
      </c>
      <c r="FY848" s="24" t="str">
        <f t="shared" si="1320"/>
        <v>-</v>
      </c>
      <c r="FZ848" s="5"/>
      <c r="GA848" s="5"/>
      <c r="GB848" s="54"/>
      <c r="GC848" s="54"/>
      <c r="GD848" s="54"/>
      <c r="GE848" s="54"/>
      <c r="GF848" s="54"/>
      <c r="GG848" s="54"/>
      <c r="GH848" s="54"/>
      <c r="GI848" s="54"/>
      <c r="GJ848" s="54"/>
      <c r="GK848" s="54"/>
      <c r="GL848" s="54"/>
      <c r="GM848" s="54"/>
      <c r="GN848" s="54"/>
      <c r="GO848" s="54"/>
      <c r="GP848" s="54"/>
      <c r="GQ848" s="54"/>
      <c r="GR848" s="54"/>
      <c r="GS848" s="54"/>
      <c r="GT848" s="54"/>
      <c r="GU848" s="54"/>
      <c r="GV848" s="54"/>
      <c r="GW848" s="54"/>
      <c r="GX848" s="54"/>
      <c r="GY848" s="54"/>
      <c r="GZ848" s="193"/>
      <c r="HA848" s="54"/>
      <c r="HB848" s="54"/>
      <c r="HC848" s="54"/>
      <c r="HD848" s="34">
        <f ca="1">IF(AZ848="аннулирован / VOID",0,IF(BK848&gt;0,1,0))</f>
        <v>1</v>
      </c>
      <c r="HE848" s="25">
        <f ca="1">IF(FQ848&gt;43101,(HD848/$HD$877)*$FQ$13,IF(FM848&gt;43101,(HD848/$HD$877)*$FM$13,IF(FH848&gt;43101,(HD848/$HD$877)*$FH$13,IF(FD848&gt;43101,(HD848/$HD$877)*$FD$13,IF(EP848&gt;43101,(HD848/$HD$877)*$EP$13,IF(EL848&gt;43101,(HD848/$HD$877)*$EL$13,IF(FM848&gt;43101,(EG848/$HD$877)*$EG$13,IF(EC848&gt;43101,(HD848/$HD$877)*$EC$13,IF(DX848&gt;43101,(HD848/$HD$877)*$DX$13,IF(DT848&gt;43101,(HD848/$HD$877)*$DT$13,IF(DO848&gt;43101,(HD848/$HD$877)*$DO$13,IF(DK848&gt;43101,(HD848/$HD$877)*$DK$13,IF(DF848&gt;43101,(HD848/$HD$877)*$DF$13,IF(DB848&gt;43101,(HD848/$HD$877)*$DB$13,IF(CW848&gt;43101,(HD848/$HD$877)*$CW$13,IF(CS848&gt;43101,(HD848/$HD$877)*$CS$13,IF(CN848&gt;43101,(HD848/$HD$877)*$CN$13,IF(BL848&gt;43101,(HD848/$HD$877)*$BL$13,0))))))))))))))))))</f>
        <v>6.8389057750759875E-4</v>
      </c>
      <c r="HF848" s="25">
        <f ca="1">IF(BK848&gt;43101,HD848/$HD$877,0)</f>
        <v>1.5197568389057751E-3</v>
      </c>
      <c r="HG848" s="25"/>
      <c r="HH848" s="25"/>
      <c r="HI848" s="25">
        <f ca="1">IF(FQ848&gt;43101,(HD848/$HD$879)*$FQ$13,IF(FM848&gt;43101,(HD848/$HD$879)*$FM$13,IF(FH848&gt;43101,(HD848/$HD$879)*$FH$13,IF(FD848&gt;43101,(HD848/$HD$879)*$FD$13,IF(EP848&gt;43101,(HD848/$HD$879)*$EP$13,IF(EL848&gt;43101,(HD848/$HD$879)*$EL$13,IF(EG848&gt;43101,(HD848/$HD$879)*$EG$13,IF(EC848&gt;43101,(HD848/$HD$879)*$EC$13,IF(DX848&gt;43101,(HD848/$HD$879)*$DX$13,IF(DT848&gt;43101,(HD848/$HD$879)*$DT$13,IF(DO848&gt;43101,(HD848/$HD$879)*$DO$13,IF(DK848&gt;43101,(HD848/$HD$879)*$DK$13,IF(DF848&gt;43101,(HD848/$HD$879)*$DF$13,IF(DB848&gt;43101,(HD848/$HD$879)*$DB$13,IF(CW848&gt;43101,(HD848/$HD$879)*$CW$13,IF(CS848&gt;43101,(HD848/$HD$879)*$CS$13,IF(CN848&gt;43101,(HD848/$HD$879)*$CN$13,IF(BL848&gt;43101,(HD848/$HD$879)*$BL$13,0))))))))))))))))))</f>
        <v>3.0821917808219177E-3</v>
      </c>
      <c r="HJ848" s="25">
        <f ca="1">IF(BK848&gt;43101,HD848/$HD$879,0)</f>
        <v>6.8493150684931503E-3</v>
      </c>
      <c r="HK848" s="5"/>
      <c r="HL848" s="24">
        <f ca="1">IF(BK848&gt;0,IF(DC848&gt;0,DB848,IF(CT848&gt;0,CS848,IF(BM848&gt;0,BL848,"-"))),"-")</f>
        <v>44280</v>
      </c>
      <c r="HM848" s="107" t="s">
        <v>663</v>
      </c>
      <c r="HN848" s="85"/>
      <c r="HO848" s="204" t="str">
        <f t="shared" si="1126"/>
        <v>ожидание A1</v>
      </c>
      <c r="HP848" s="204" t="str">
        <f t="shared" si="1127"/>
        <v>не выгружено 00</v>
      </c>
      <c r="HQ848" s="182" t="str">
        <f t="shared" si="1128"/>
        <v>выгружено A1</v>
      </c>
      <c r="HR848" s="182" t="str">
        <f t="shared" si="1129"/>
        <v>ожидание A1</v>
      </c>
      <c r="HS848" s="182" t="b">
        <f t="shared" si="1130"/>
        <v>0</v>
      </c>
      <c r="HT848" s="182" t="str">
        <f t="shared" si="1131"/>
        <v>ожидание замечаний</v>
      </c>
      <c r="HU848" s="182" t="str">
        <f t="shared" si="1132"/>
        <v>0055-P2-GA1-CPC-TRM-00678</v>
      </c>
      <c r="HV848" s="191">
        <f t="shared" si="1133"/>
        <v>44280</v>
      </c>
      <c r="HW848" s="184" t="str">
        <f t="shared" si="1134"/>
        <v>ожидание A1</v>
      </c>
      <c r="HX848" s="191" t="str">
        <f t="shared" si="1135"/>
        <v>ожидание A1</v>
      </c>
      <c r="HY848" s="183"/>
      <c r="HZ848" s="182" t="str">
        <f t="shared" si="1136"/>
        <v>выгружено</v>
      </c>
      <c r="IA848" s="182" t="str">
        <f t="shared" si="1137"/>
        <v>A1</v>
      </c>
      <c r="IB848" s="182" t="str">
        <f t="shared" si="1138"/>
        <v>ожидание замечаний к ревизии</v>
      </c>
      <c r="IC848" s="182" t="str">
        <f t="shared" si="1139"/>
        <v>A1</v>
      </c>
      <c r="ID848" s="182" t="str">
        <f t="shared" si="1140"/>
        <v>A1</v>
      </c>
      <c r="IE848" s="185" t="str">
        <f t="shared" si="1141"/>
        <v>1</v>
      </c>
      <c r="IF848" s="135" t="s">
        <v>705</v>
      </c>
      <c r="IG848" s="181">
        <v>1</v>
      </c>
      <c r="IH848" s="85"/>
      <c r="II848" s="85"/>
      <c r="IJ848" s="85"/>
      <c r="IK848" s="85"/>
      <c r="IL848" s="85"/>
      <c r="IM848" s="85"/>
      <c r="IN848" s="85"/>
      <c r="IO848" s="85"/>
      <c r="IP848" s="85"/>
      <c r="IQ848" s="85"/>
      <c r="IR848" s="85"/>
      <c r="IS848" s="85"/>
      <c r="IT848" s="85"/>
      <c r="IU848" s="85"/>
      <c r="IV848" s="85"/>
      <c r="IW848" s="85"/>
      <c r="IX848" s="85"/>
      <c r="IY848" s="85"/>
      <c r="IZ848" s="85"/>
      <c r="JA848" s="85"/>
      <c r="JB848" s="85"/>
      <c r="JC848" s="85"/>
      <c r="JD848" s="85"/>
      <c r="JE848" s="85"/>
      <c r="JF848" s="85"/>
      <c r="JG848" s="85"/>
      <c r="JH848" s="85"/>
      <c r="JI848" s="85"/>
      <c r="JJ848" s="85"/>
      <c r="JK848" s="85"/>
      <c r="JL848" s="85"/>
      <c r="JM848" s="85"/>
      <c r="JN848" s="85"/>
      <c r="JO848" s="85"/>
      <c r="JP848" s="85"/>
      <c r="JQ848" s="85"/>
      <c r="JR848" s="85"/>
      <c r="JS848" s="85"/>
      <c r="JT848" s="85"/>
      <c r="JU848" s="85"/>
      <c r="JV848" s="85"/>
      <c r="JW848" s="85"/>
      <c r="JX848" s="85"/>
      <c r="JY848" s="85"/>
      <c r="JZ848" s="85"/>
      <c r="KA848" s="85"/>
      <c r="KB848" s="85"/>
      <c r="KC848" s="85"/>
    </row>
    <row r="849" spans="1:289" s="57" customFormat="1" ht="42.75" hidden="1" customHeight="1">
      <c r="A849" s="6"/>
      <c r="B849" s="19" t="s">
        <v>156</v>
      </c>
      <c r="C849" s="19" t="s">
        <v>157</v>
      </c>
      <c r="D849" s="5"/>
      <c r="E849" s="5"/>
      <c r="F849" s="5"/>
      <c r="G849" s="5"/>
      <c r="H849" s="5" t="s">
        <v>727</v>
      </c>
      <c r="I849" s="5" t="s">
        <v>736</v>
      </c>
      <c r="J849" s="5"/>
      <c r="K849" s="5"/>
      <c r="L849" s="5"/>
      <c r="M849" s="5"/>
      <c r="N849" s="5"/>
      <c r="O849" s="5"/>
      <c r="P849" s="5"/>
      <c r="Q849" s="5"/>
      <c r="R849" s="5" t="s">
        <v>205</v>
      </c>
      <c r="S849" s="5" t="s">
        <v>357</v>
      </c>
      <c r="T849" s="5" t="s">
        <v>726</v>
      </c>
      <c r="U849" s="5" t="s">
        <v>158</v>
      </c>
      <c r="V849" s="5"/>
      <c r="W849" s="19"/>
      <c r="X849" s="19"/>
      <c r="Y849" s="19"/>
      <c r="Z849" s="19"/>
      <c r="AA849" s="19"/>
      <c r="AB849" s="19"/>
      <c r="AC849" s="19"/>
      <c r="AD849" s="5"/>
      <c r="AE849" s="19">
        <v>4</v>
      </c>
      <c r="AF849" s="19">
        <v>0</v>
      </c>
      <c r="AG849" s="19" t="s">
        <v>165</v>
      </c>
      <c r="AH849" s="19" t="s">
        <v>156</v>
      </c>
      <c r="AI849" s="19" t="s">
        <v>188</v>
      </c>
      <c r="AJ849" s="5"/>
      <c r="AK849" s="5"/>
      <c r="AL849" s="5" t="s">
        <v>123</v>
      </c>
      <c r="AM849" s="5"/>
      <c r="AN849" s="5" t="s">
        <v>199</v>
      </c>
      <c r="AO849" s="5" t="str">
        <f t="shared" si="1283"/>
        <v>0055-CPC-GA1-4.4.0.00.CPC-ASK1.V8-0001</v>
      </c>
      <c r="AP849" s="5" t="str">
        <f t="shared" si="1284"/>
        <v>0055-CPC-GA1-4.4.0.00.CPC-ASK1-V8-0001_A1_ER</v>
      </c>
      <c r="AQ849" s="13" t="s">
        <v>211</v>
      </c>
      <c r="AR849" s="13" t="s">
        <v>212</v>
      </c>
      <c r="AS849" s="13"/>
      <c r="AT849" s="13"/>
      <c r="AU849" s="13"/>
      <c r="AV849" s="13"/>
      <c r="AW849" s="13" t="s">
        <v>405</v>
      </c>
      <c r="AX849" s="13" t="s">
        <v>521</v>
      </c>
      <c r="AY849" s="5"/>
      <c r="AZ849" s="5" t="s">
        <v>490</v>
      </c>
      <c r="BA849" s="5" t="s">
        <v>489</v>
      </c>
      <c r="BB849" s="5" t="str">
        <f>IF(FW849&gt;0,"02",IF(FN849&gt;0,"01",IF(FE849&gt;0,"00",IF(EM849&gt;0,"G1",IF(ED849&gt;0,"F1",IF(DU849&gt;0,"E1",IF(DL849&gt;0,"D1",IF(DC849&gt;0,"C1",IF(CT849&gt;0,"B1",IF(BM849&gt;0,"A1","-"))))))))))</f>
        <v>A1</v>
      </c>
      <c r="BC849" s="167" t="str">
        <f t="shared" si="1355"/>
        <v>IFR</v>
      </c>
      <c r="BD849" s="5" t="str">
        <f t="shared" si="1286"/>
        <v>A1</v>
      </c>
      <c r="BE849" s="5"/>
      <c r="BF849" s="5"/>
      <c r="BG849" s="12"/>
      <c r="BH849" s="5"/>
      <c r="BI849" s="5"/>
      <c r="BJ849" s="54">
        <f t="shared" si="1287"/>
        <v>44254</v>
      </c>
      <c r="BK849" s="54">
        <f t="shared" ca="1" si="1288"/>
        <v>44277</v>
      </c>
      <c r="BL849" s="193">
        <v>44277</v>
      </c>
      <c r="BM849" s="167" t="s">
        <v>798</v>
      </c>
      <c r="BN849" s="167"/>
      <c r="BO849" s="167"/>
      <c r="BP849" s="167"/>
      <c r="BQ849" s="167"/>
      <c r="BR849" s="157"/>
      <c r="BS849" s="157"/>
      <c r="BT849" s="157"/>
      <c r="BU849" s="157"/>
      <c r="BV849" s="157"/>
      <c r="BW849" s="147"/>
      <c r="BX849" s="147"/>
      <c r="BY849" s="147"/>
      <c r="BZ849" s="147"/>
      <c r="CA849" s="147"/>
      <c r="CB849" s="125"/>
      <c r="CC849" s="125"/>
      <c r="CD849" s="125"/>
      <c r="CE849" s="125"/>
      <c r="CF849" s="125"/>
      <c r="CG849" s="125"/>
      <c r="CH849" s="125"/>
      <c r="CI849" s="125"/>
      <c r="CJ849" s="125"/>
      <c r="CK849" s="125"/>
      <c r="CL849" s="24">
        <f>WORKDAY(BJ849,20)</f>
        <v>44281</v>
      </c>
      <c r="CM849" s="24">
        <f ca="1">IF(BM849&gt;0,WORKDAY(BK849,10),"-")</f>
        <v>44291</v>
      </c>
      <c r="CN849" s="54"/>
      <c r="CO849" s="117"/>
      <c r="CP849" s="175">
        <v>1</v>
      </c>
      <c r="CQ849" s="24">
        <f t="shared" si="1289"/>
        <v>44295</v>
      </c>
      <c r="CR849" s="24" t="str">
        <f t="shared" si="1290"/>
        <v>-</v>
      </c>
      <c r="CS849" s="54"/>
      <c r="CT849" s="5"/>
      <c r="CU849" s="24" t="str">
        <f t="shared" si="1291"/>
        <v>-</v>
      </c>
      <c r="CV849" s="24" t="str">
        <f t="shared" si="1292"/>
        <v>-</v>
      </c>
      <c r="CW849" s="54"/>
      <c r="CX849" s="5"/>
      <c r="CY849" s="34"/>
      <c r="CZ849" s="24" t="str">
        <f t="shared" si="1293"/>
        <v>-</v>
      </c>
      <c r="DA849" s="24" t="str">
        <f t="shared" si="1294"/>
        <v>-</v>
      </c>
      <c r="DB849" s="24"/>
      <c r="DC849" s="5"/>
      <c r="DD849" s="24" t="str">
        <f t="shared" si="1295"/>
        <v>-</v>
      </c>
      <c r="DE849" s="24" t="str">
        <f t="shared" si="1296"/>
        <v>-</v>
      </c>
      <c r="DF849" s="5"/>
      <c r="DG849" s="5"/>
      <c r="DH849" s="54"/>
      <c r="DI849" s="24" t="str">
        <f t="shared" si="1297"/>
        <v>-</v>
      </c>
      <c r="DJ849" s="24" t="str">
        <f t="shared" si="1298"/>
        <v>-</v>
      </c>
      <c r="DK849" s="5"/>
      <c r="DL849" s="5"/>
      <c r="DM849" s="24" t="str">
        <f t="shared" si="1299"/>
        <v>-</v>
      </c>
      <c r="DN849" s="24" t="str">
        <f t="shared" si="1300"/>
        <v>-</v>
      </c>
      <c r="DO849" s="5"/>
      <c r="DP849" s="5"/>
      <c r="DQ849" s="54"/>
      <c r="DR849" s="24" t="str">
        <f t="shared" si="1301"/>
        <v>-</v>
      </c>
      <c r="DS849" s="24" t="str">
        <f t="shared" si="1302"/>
        <v>-</v>
      </c>
      <c r="DT849" s="5"/>
      <c r="DU849" s="5"/>
      <c r="DV849" s="24" t="str">
        <f t="shared" si="1303"/>
        <v>-</v>
      </c>
      <c r="DW849" s="24" t="str">
        <f t="shared" si="1304"/>
        <v>-</v>
      </c>
      <c r="DX849" s="5"/>
      <c r="DY849" s="5"/>
      <c r="DZ849" s="54"/>
      <c r="EA849" s="24" t="str">
        <f t="shared" si="1305"/>
        <v>-</v>
      </c>
      <c r="EB849" s="24" t="str">
        <f t="shared" si="1306"/>
        <v>-</v>
      </c>
      <c r="EC849" s="5"/>
      <c r="ED849" s="5"/>
      <c r="EE849" s="24" t="str">
        <f t="shared" si="1307"/>
        <v>-</v>
      </c>
      <c r="EF849" s="24" t="str">
        <f t="shared" si="1308"/>
        <v>-</v>
      </c>
      <c r="EG849" s="5"/>
      <c r="EH849" s="5"/>
      <c r="EI849" s="54"/>
      <c r="EJ849" s="24" t="str">
        <f t="shared" si="1309"/>
        <v>-</v>
      </c>
      <c r="EK849" s="24" t="str">
        <f t="shared" si="1310"/>
        <v>-</v>
      </c>
      <c r="EL849" s="5"/>
      <c r="EM849" s="5"/>
      <c r="EN849" s="24" t="str">
        <f t="shared" si="1311"/>
        <v>-</v>
      </c>
      <c r="EO849" s="24" t="str">
        <f t="shared" si="1312"/>
        <v>-</v>
      </c>
      <c r="EP849" s="5"/>
      <c r="EQ849" s="5"/>
      <c r="ER849" s="54"/>
      <c r="ES849" s="54"/>
      <c r="ET849" s="54"/>
      <c r="EU849" s="54"/>
      <c r="EV849" s="54"/>
      <c r="EW849" s="24"/>
      <c r="EX849" s="24"/>
      <c r="EY849" s="167"/>
      <c r="EZ849" s="167"/>
      <c r="FA849" s="193"/>
      <c r="FB849" s="24">
        <v>44297</v>
      </c>
      <c r="FC849" s="24">
        <f ca="1">IF(BK849&gt;0,IF(DC849&gt;0,WORKDAY(DB849,20),IF(CT849&gt;0,WORKDAY(CS849,30),IF(CO849&gt;0,WORKDAY(CN849,40),FB849))),"-")</f>
        <v>44297</v>
      </c>
      <c r="FD849" s="5"/>
      <c r="FE849" s="5"/>
      <c r="FF849" s="24" t="str">
        <f t="shared" si="1313"/>
        <v>-</v>
      </c>
      <c r="FG849" s="24" t="str">
        <f t="shared" si="1314"/>
        <v>-</v>
      </c>
      <c r="FH849" s="5"/>
      <c r="FI849" s="5"/>
      <c r="FJ849" s="34"/>
      <c r="FK849" s="24"/>
      <c r="FL849" s="24">
        <f t="shared" si="1315"/>
        <v>0</v>
      </c>
      <c r="FM849" s="5"/>
      <c r="FN849" s="5"/>
      <c r="FO849" s="24" t="str">
        <f t="shared" si="1316"/>
        <v>-</v>
      </c>
      <c r="FP849" s="24" t="str">
        <f t="shared" si="1317"/>
        <v>-</v>
      </c>
      <c r="FQ849" s="5"/>
      <c r="FR849" s="5"/>
      <c r="FS849" s="54"/>
      <c r="FT849" s="24"/>
      <c r="FU849" s="24">
        <f t="shared" si="1318"/>
        <v>0</v>
      </c>
      <c r="FV849" s="5"/>
      <c r="FW849" s="5"/>
      <c r="FX849" s="24" t="str">
        <f t="shared" si="1319"/>
        <v>-</v>
      </c>
      <c r="FY849" s="24" t="str">
        <f t="shared" si="1320"/>
        <v>-</v>
      </c>
      <c r="FZ849" s="5"/>
      <c r="GA849" s="5"/>
      <c r="GB849" s="54"/>
      <c r="GC849" s="54"/>
      <c r="GD849" s="54"/>
      <c r="GE849" s="54"/>
      <c r="GF849" s="54"/>
      <c r="GG849" s="54"/>
      <c r="GH849" s="54"/>
      <c r="GI849" s="54"/>
      <c r="GJ849" s="54"/>
      <c r="GK849" s="54"/>
      <c r="GL849" s="54"/>
      <c r="GM849" s="54"/>
      <c r="GN849" s="54"/>
      <c r="GO849" s="54"/>
      <c r="GP849" s="54"/>
      <c r="GQ849" s="54"/>
      <c r="GR849" s="54"/>
      <c r="GS849" s="54"/>
      <c r="GT849" s="54"/>
      <c r="GU849" s="54"/>
      <c r="GV849" s="54"/>
      <c r="GW849" s="54"/>
      <c r="GX849" s="54"/>
      <c r="GY849" s="54"/>
      <c r="GZ849" s="193"/>
      <c r="HA849" s="54"/>
      <c r="HB849" s="54"/>
      <c r="HC849" s="54"/>
      <c r="HD849" s="34">
        <f ca="1">IF(AZ849="аннулирован / VOID",0,IF(BK849&gt;0,1,0))</f>
        <v>1</v>
      </c>
      <c r="HE849" s="25">
        <f ca="1">IF(FQ849&gt;43101,(HD849/$HD$877)*$FQ$13,IF(FM849&gt;43101,(HD849/$HD$877)*$FM$13,IF(FH849&gt;43101,(HD849/$HD$877)*$FH$13,IF(FD849&gt;43101,(HD849/$HD$877)*$FD$13,IF(EP849&gt;43101,(HD849/$HD$877)*$EP$13,IF(EL849&gt;43101,(HD849/$HD$877)*$EL$13,IF(FM849&gt;43101,(EG849/$HD$877)*$EG$13,IF(EC849&gt;43101,(HD849/$HD$877)*$EC$13,IF(DX849&gt;43101,(HD849/$HD$877)*$DX$13,IF(DT849&gt;43101,(HD849/$HD$877)*$DT$13,IF(DO849&gt;43101,(HD849/$HD$877)*$DO$13,IF(DK849&gt;43101,(HD849/$HD$877)*$DK$13,IF(DF849&gt;43101,(HD849/$HD$877)*$DF$13,IF(DB849&gt;43101,(HD849/$HD$877)*$DB$13,IF(CW849&gt;43101,(HD849/$HD$877)*$CW$13,IF(CS849&gt;43101,(HD849/$HD$877)*$CS$13,IF(CN849&gt;43101,(HD849/$HD$877)*$CN$13,IF(BL849&gt;43101,(HD849/$HD$877)*$BL$13,0))))))))))))))))))</f>
        <v>6.8389057750759875E-4</v>
      </c>
      <c r="HF849" s="25">
        <f ca="1">IF(BK849&gt;43101,HD849/$HD$877,0)</f>
        <v>1.5197568389057751E-3</v>
      </c>
      <c r="HG849" s="25"/>
      <c r="HH849" s="25"/>
      <c r="HI849" s="25">
        <f ca="1">IF(FQ849&gt;43101,(HD849/$HD$879)*$FQ$13,IF(FM849&gt;43101,(HD849/$HD$879)*$FM$13,IF(FH849&gt;43101,(HD849/$HD$879)*$FH$13,IF(FD849&gt;43101,(HD849/$HD$879)*$FD$13,IF(EP849&gt;43101,(HD849/$HD$879)*$EP$13,IF(EL849&gt;43101,(HD849/$HD$879)*$EL$13,IF(EG849&gt;43101,(HD849/$HD$879)*$EG$13,IF(EC849&gt;43101,(HD849/$HD$879)*$EC$13,IF(DX849&gt;43101,(HD849/$HD$879)*$DX$13,IF(DT849&gt;43101,(HD849/$HD$879)*$DT$13,IF(DO849&gt;43101,(HD849/$HD$879)*$DO$13,IF(DK849&gt;43101,(HD849/$HD$879)*$DK$13,IF(DF849&gt;43101,(HD849/$HD$879)*$DF$13,IF(DB849&gt;43101,(HD849/$HD$879)*$DB$13,IF(CW849&gt;43101,(HD849/$HD$879)*$CW$13,IF(CS849&gt;43101,(HD849/$HD$879)*$CS$13,IF(CN849&gt;43101,(HD849/$HD$879)*$CN$13,IF(BL849&gt;43101,(HD849/$HD$879)*$BL$13,0))))))))))))))))))</f>
        <v>3.0821917808219177E-3</v>
      </c>
      <c r="HJ849" s="25">
        <f ca="1">IF(BK849&gt;43101,HD849/$HD$879,0)</f>
        <v>6.8493150684931503E-3</v>
      </c>
      <c r="HK849" s="5"/>
      <c r="HL849" s="24">
        <f ca="1">IF(BK849&gt;0,IF(DC849&gt;0,DB849,IF(CT849&gt;0,CS849,IF(BM849&gt;0,BL849,"-"))),"-")</f>
        <v>44277</v>
      </c>
      <c r="HM849" s="107" t="s">
        <v>663</v>
      </c>
      <c r="HN849" s="85"/>
      <c r="HO849" s="204" t="str">
        <f t="shared" si="1126"/>
        <v>ожидание A1</v>
      </c>
      <c r="HP849" s="204" t="str">
        <f t="shared" si="1127"/>
        <v>не выгружено 00</v>
      </c>
      <c r="HQ849" s="182" t="str">
        <f t="shared" si="1128"/>
        <v>выгружено A1</v>
      </c>
      <c r="HR849" s="182" t="str">
        <f t="shared" si="1129"/>
        <v>ожидание A1</v>
      </c>
      <c r="HS849" s="182" t="b">
        <f t="shared" si="1130"/>
        <v>0</v>
      </c>
      <c r="HT849" s="182" t="str">
        <f t="shared" si="1131"/>
        <v>ожидание замечаний</v>
      </c>
      <c r="HU849" s="182" t="str">
        <f t="shared" si="1132"/>
        <v>0055-P2-GA1-CPC-TRM-00676</v>
      </c>
      <c r="HV849" s="191">
        <f t="shared" si="1133"/>
        <v>44277</v>
      </c>
      <c r="HW849" s="184" t="str">
        <f t="shared" si="1134"/>
        <v>ожидание A1</v>
      </c>
      <c r="HX849" s="191" t="str">
        <f t="shared" si="1135"/>
        <v>ожидание A1</v>
      </c>
      <c r="HY849" s="183"/>
      <c r="HZ849" s="182" t="str">
        <f t="shared" si="1136"/>
        <v>выгружено</v>
      </c>
      <c r="IA849" s="182" t="str">
        <f t="shared" si="1137"/>
        <v>A1</v>
      </c>
      <c r="IB849" s="182" t="str">
        <f t="shared" si="1138"/>
        <v>ожидание замечаний к ревизии</v>
      </c>
      <c r="IC849" s="182" t="str">
        <f t="shared" si="1139"/>
        <v>A1</v>
      </c>
      <c r="ID849" s="182" t="str">
        <f t="shared" si="1140"/>
        <v>A1</v>
      </c>
      <c r="IE849" s="185" t="str">
        <f t="shared" si="1141"/>
        <v>1</v>
      </c>
      <c r="IF849" s="135" t="s">
        <v>705</v>
      </c>
      <c r="IG849" s="181">
        <v>1</v>
      </c>
      <c r="IH849" s="85"/>
      <c r="II849" s="85"/>
      <c r="IJ849" s="85"/>
      <c r="IK849" s="85"/>
      <c r="IL849" s="85"/>
      <c r="IM849" s="85"/>
      <c r="IN849" s="85"/>
      <c r="IO849" s="85"/>
      <c r="IP849" s="85"/>
      <c r="IQ849" s="85"/>
      <c r="IR849" s="85"/>
      <c r="IS849" s="85"/>
      <c r="IT849" s="85"/>
      <c r="IU849" s="85"/>
      <c r="IV849" s="85"/>
      <c r="IW849" s="85"/>
      <c r="IX849" s="85"/>
      <c r="IY849" s="85"/>
      <c r="IZ849" s="85"/>
      <c r="JA849" s="85"/>
      <c r="JB849" s="85"/>
      <c r="JC849" s="85"/>
      <c r="JD849" s="85"/>
      <c r="JE849" s="85"/>
      <c r="JF849" s="85"/>
      <c r="JG849" s="85"/>
      <c r="JH849" s="85"/>
      <c r="JI849" s="85"/>
      <c r="JJ849" s="85"/>
      <c r="JK849" s="85"/>
      <c r="JL849" s="85"/>
      <c r="JM849" s="85"/>
      <c r="JN849" s="85"/>
      <c r="JO849" s="85"/>
      <c r="JP849" s="85"/>
      <c r="JQ849" s="85"/>
      <c r="JR849" s="85"/>
      <c r="JS849" s="85"/>
      <c r="JT849" s="85"/>
      <c r="JU849" s="85"/>
      <c r="JV849" s="85"/>
      <c r="JW849" s="85"/>
      <c r="JX849" s="85"/>
      <c r="JY849" s="85"/>
      <c r="JZ849" s="85"/>
      <c r="KA849" s="85"/>
      <c r="KB849" s="85"/>
      <c r="KC849" s="85"/>
    </row>
    <row r="850" spans="1:289" s="87" customFormat="1" ht="15" hidden="1" customHeight="1">
      <c r="A850" s="17"/>
      <c r="B850" s="20"/>
      <c r="C850" s="20"/>
      <c r="D850" s="18"/>
      <c r="E850" s="18"/>
      <c r="F850" s="18"/>
      <c r="G850" s="18"/>
      <c r="H850" s="18"/>
      <c r="I850" s="18"/>
      <c r="J850" s="18"/>
      <c r="K850" s="18"/>
      <c r="L850" s="18"/>
      <c r="M850" s="18"/>
      <c r="N850" s="18"/>
      <c r="O850" s="18"/>
      <c r="P850" s="18"/>
      <c r="Q850" s="18"/>
      <c r="R850" s="18"/>
      <c r="S850" s="18"/>
      <c r="T850" s="18"/>
      <c r="U850" s="18"/>
      <c r="V850" s="18"/>
      <c r="W850" s="20"/>
      <c r="X850" s="20"/>
      <c r="Y850" s="20"/>
      <c r="Z850" s="20"/>
      <c r="AA850" s="20"/>
      <c r="AB850" s="20"/>
      <c r="AC850" s="20"/>
      <c r="AD850" s="18"/>
      <c r="AE850" s="20"/>
      <c r="AF850" s="20"/>
      <c r="AG850" s="20"/>
      <c r="AH850" s="20"/>
      <c r="AI850" s="20"/>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71"/>
      <c r="BO850" s="171"/>
      <c r="BP850" s="171"/>
      <c r="BQ850" s="171"/>
      <c r="BR850" s="161"/>
      <c r="BS850" s="161"/>
      <c r="BT850" s="161"/>
      <c r="BU850" s="161"/>
      <c r="BV850" s="161"/>
      <c r="BW850" s="151"/>
      <c r="BX850" s="151"/>
      <c r="BY850" s="151"/>
      <c r="BZ850" s="151"/>
      <c r="CA850" s="151"/>
      <c r="CB850" s="129"/>
      <c r="CC850" s="129"/>
      <c r="CD850" s="129"/>
      <c r="CE850" s="129"/>
      <c r="CF850" s="129"/>
      <c r="CG850" s="129"/>
      <c r="CH850" s="129"/>
      <c r="CI850" s="129"/>
      <c r="CJ850" s="129"/>
      <c r="CK850" s="129"/>
      <c r="CL850" s="18"/>
      <c r="CM850" s="18"/>
      <c r="CN850" s="18"/>
      <c r="CO850" s="118"/>
      <c r="CP850" s="48"/>
      <c r="CQ850" s="18"/>
      <c r="CR850" s="18"/>
      <c r="CS850" s="18"/>
      <c r="CT850" s="18"/>
      <c r="CU850" s="18"/>
      <c r="CV850" s="18"/>
      <c r="CW850" s="18"/>
      <c r="CX850" s="18"/>
      <c r="CY850" s="18"/>
      <c r="CZ850" s="18"/>
      <c r="DA850" s="18"/>
      <c r="DB850" s="18"/>
      <c r="DC850" s="18"/>
      <c r="DD850" s="18"/>
      <c r="DE850" s="18"/>
      <c r="DF850" s="18"/>
      <c r="DG850" s="18"/>
      <c r="DH850" s="45"/>
      <c r="DI850" s="18"/>
      <c r="DJ850" s="18"/>
      <c r="DK850" s="18"/>
      <c r="DL850" s="18"/>
      <c r="DM850" s="18"/>
      <c r="DN850" s="18"/>
      <c r="DO850" s="18"/>
      <c r="DP850" s="18"/>
      <c r="DQ850" s="45"/>
      <c r="DR850" s="18"/>
      <c r="DS850" s="18"/>
      <c r="DT850" s="18"/>
      <c r="DU850" s="18"/>
      <c r="DV850" s="18"/>
      <c r="DW850" s="18"/>
      <c r="DX850" s="18"/>
      <c r="DY850" s="18"/>
      <c r="DZ850" s="45"/>
      <c r="EA850" s="18"/>
      <c r="EB850" s="18"/>
      <c r="EC850" s="18"/>
      <c r="ED850" s="18"/>
      <c r="EE850" s="18"/>
      <c r="EF850" s="18"/>
      <c r="EG850" s="18"/>
      <c r="EH850" s="18"/>
      <c r="EI850" s="45"/>
      <c r="EJ850" s="18"/>
      <c r="EK850" s="18"/>
      <c r="EL850" s="18"/>
      <c r="EM850" s="18"/>
      <c r="EN850" s="18"/>
      <c r="EO850" s="18"/>
      <c r="EP850" s="18"/>
      <c r="EQ850" s="18"/>
      <c r="ER850" s="45"/>
      <c r="ES850" s="110"/>
      <c r="ET850" s="110"/>
      <c r="EU850" s="110"/>
      <c r="EV850" s="110"/>
      <c r="EW850" s="192"/>
      <c r="EX850" s="192"/>
      <c r="EY850" s="192"/>
      <c r="EZ850" s="192"/>
      <c r="FA850" s="199"/>
      <c r="FB850" s="18"/>
      <c r="FC850" s="18"/>
      <c r="FD850" s="18"/>
      <c r="FE850" s="18"/>
      <c r="FF850" s="18"/>
      <c r="FG850" s="18"/>
      <c r="FH850" s="18"/>
      <c r="FI850" s="18"/>
      <c r="FJ850" s="40"/>
      <c r="FK850" s="24"/>
      <c r="FL850" s="24">
        <f t="shared" si="1315"/>
        <v>0</v>
      </c>
      <c r="FM850" s="5"/>
      <c r="FN850" s="5"/>
      <c r="FO850" s="24" t="str">
        <f t="shared" si="1316"/>
        <v>-</v>
      </c>
      <c r="FP850" s="24" t="str">
        <f t="shared" si="1317"/>
        <v>-</v>
      </c>
      <c r="FQ850" s="5"/>
      <c r="FR850" s="5"/>
      <c r="FS850" s="54"/>
      <c r="FT850" s="24"/>
      <c r="FU850" s="24">
        <f t="shared" si="1318"/>
        <v>0</v>
      </c>
      <c r="FV850" s="5"/>
      <c r="FW850" s="5"/>
      <c r="FX850" s="24" t="str">
        <f t="shared" si="1319"/>
        <v>-</v>
      </c>
      <c r="FY850" s="24" t="str">
        <f t="shared" si="1320"/>
        <v>-</v>
      </c>
      <c r="FZ850" s="5"/>
      <c r="GA850" s="5"/>
      <c r="GB850" s="45"/>
      <c r="GC850" s="110"/>
      <c r="GD850" s="110"/>
      <c r="GE850" s="110"/>
      <c r="GF850" s="110"/>
      <c r="GG850" s="110"/>
      <c r="GH850" s="110"/>
      <c r="GI850" s="110"/>
      <c r="GJ850" s="110"/>
      <c r="GK850" s="110"/>
      <c r="GL850" s="110"/>
      <c r="GM850" s="110"/>
      <c r="GN850" s="110"/>
      <c r="GO850" s="110"/>
      <c r="GP850" s="110"/>
      <c r="GQ850" s="110"/>
      <c r="GR850" s="110"/>
      <c r="GS850" s="110"/>
      <c r="GT850" s="110"/>
      <c r="GU850" s="110"/>
      <c r="GV850" s="110"/>
      <c r="GW850" s="110"/>
      <c r="GX850" s="110"/>
      <c r="GY850" s="45"/>
      <c r="GZ850" s="199"/>
      <c r="HA850" s="110"/>
      <c r="HB850" s="110"/>
      <c r="HC850" s="110"/>
      <c r="HD850" s="34">
        <f>IF(AZ850="аннулирован / VOID",0,IF(BK850&gt;0,1,0))</f>
        <v>0</v>
      </c>
      <c r="HE850" s="25">
        <f>IF(FQ850&gt;43101,(HD850/$HD$877)*$FQ$13,IF(FM850&gt;43101,(HD850/$HD$877)*$FM$13,IF(FH850&gt;43101,(HD850/$HD$877)*$FH$13,IF(FD850&gt;43101,(HD850/$HD$877)*$FD$13,IF(EP850&gt;43101,(HD850/$HD$877)*$EP$13,IF(EL850&gt;43101,(HD850/$HD$877)*$EL$13,IF(FM850&gt;43101,(EG850/$HD$877)*$EG$13,IF(EC850&gt;43101,(HD850/$HD$877)*$EC$13,IF(DX850&gt;43101,(HD850/$HD$877)*$DX$13,IF(DT850&gt;43101,(HD850/$HD$877)*$DT$13,IF(DO850&gt;43101,(HD850/$HD$877)*$DO$13,IF(DK850&gt;43101,(HD850/$HD$877)*$DK$13,IF(DF850&gt;43101,(HD850/$HD$877)*$DF$13,IF(DB850&gt;43101,(HD850/$HD$877)*$DB$13,IF(CW850&gt;43101,(HD850/$HD$877)*$CW$13,IF(CS850&gt;43101,(HD850/$HD$877)*$CS$13,IF(CN850&gt;43101,(HD850/$HD$877)*$CN$13,IF(BL850&gt;43101,(HD850/$HD$877)*$BL$13,0))))))))))))))))))</f>
        <v>0</v>
      </c>
      <c r="HF850" s="25">
        <f>IF(BK850&gt;43101,HD850/$HD$877,0)</f>
        <v>0</v>
      </c>
      <c r="HG850" s="25"/>
      <c r="HH850" s="18"/>
      <c r="HI850" s="25">
        <f>IF(FQ850&gt;43101,(HD850/$HD$879)*$FQ$13,IF(FM850&gt;43101,(HD850/$HD$879)*$FM$13,IF(FH850&gt;43101,(HD850/$HD$879)*$FH$13,IF(FD850&gt;43101,(HD850/$HD$879)*$FD$13,IF(EP850&gt;43101,(HD850/$HD$879)*$EP$13,IF(EL850&gt;43101,(HD850/$HD$879)*$EL$13,IF(EG850&gt;43101,(HD850/$HD$879)*$EG$13,IF(EC850&gt;43101,(HD850/$HD$879)*$EC$13,IF(DX850&gt;43101,(HD850/$HD$879)*$DX$13,IF(DT850&gt;43101,(HD850/$HD$879)*$DT$13,IF(DO850&gt;43101,(HD850/$HD$879)*$DO$13,IF(DK850&gt;43101,(HD850/$HD$879)*$DK$13,IF(DF850&gt;43101,(HD850/$HD$879)*$DF$13,IF(DB850&gt;43101,(HD850/$HD$879)*$DB$13,IF(CW850&gt;43101,(HD850/$HD$879)*$CW$13,IF(CS850&gt;43101,(HD850/$HD$879)*$CS$13,IF(CN850&gt;43101,(HD850/$HD$879)*$CN$13,IF(BL850&gt;43101,(HD850/$HD$879)*$BL$13,0))))))))))))))))))</f>
        <v>0</v>
      </c>
      <c r="HJ850" s="25">
        <f>IF(BK850&gt;43101,HD850/$HD$879,0)</f>
        <v>0</v>
      </c>
      <c r="HK850" s="18"/>
      <c r="HL850" s="24" t="str">
        <f>IF(BK850&gt;0,IF(DC850&gt;0,DB850,IF(CT850&gt;0,CS850,IF(BM850&gt;0,BL850,"-"))),"-")</f>
        <v>-</v>
      </c>
      <c r="HM850" s="107"/>
      <c r="HN850" s="85"/>
      <c r="HO850" s="204" t="str">
        <f t="shared" si="1126"/>
        <v>---/---</v>
      </c>
      <c r="HP850" s="204" t="str">
        <f t="shared" si="1127"/>
        <v>---/---</v>
      </c>
      <c r="HQ850" s="182" t="str">
        <f t="shared" si="1128"/>
        <v>---/---</v>
      </c>
      <c r="HR850" s="182" t="str">
        <f t="shared" si="1129"/>
        <v>---/---</v>
      </c>
      <c r="HS850" s="182" t="b">
        <f t="shared" si="1130"/>
        <v>0</v>
      </c>
      <c r="HT850" s="182" t="str">
        <f t="shared" si="1131"/>
        <v>---/---</v>
      </c>
      <c r="HU850" s="182" t="str">
        <f t="shared" si="1132"/>
        <v>---/---</v>
      </c>
      <c r="HV850" s="191" t="str">
        <f t="shared" si="1133"/>
        <v>---/---</v>
      </c>
      <c r="HW850" s="184" t="str">
        <f t="shared" si="1134"/>
        <v>---/---</v>
      </c>
      <c r="HX850" s="191" t="str">
        <f t="shared" si="1135"/>
        <v>---/---</v>
      </c>
      <c r="HY850" s="183"/>
      <c r="HZ850" s="182" t="str">
        <f t="shared" si="1136"/>
        <v>---/---</v>
      </c>
      <c r="IA850" s="182" t="str">
        <f t="shared" si="1137"/>
        <v>---/---</v>
      </c>
      <c r="IB850" s="182" t="str">
        <f t="shared" si="1138"/>
        <v>---/---</v>
      </c>
      <c r="IC850" s="182" t="str">
        <f t="shared" si="1139"/>
        <v>---/---</v>
      </c>
      <c r="ID850" s="182" t="str">
        <f t="shared" si="1140"/>
        <v>---/---</v>
      </c>
      <c r="IE850" s="185" t="str">
        <f t="shared" si="1141"/>
        <v>---/---</v>
      </c>
      <c r="IF850" s="135" t="s">
        <v>717</v>
      </c>
      <c r="IG850" s="181">
        <v>1</v>
      </c>
      <c r="IH850" s="85"/>
      <c r="II850" s="85"/>
      <c r="IJ850" s="85"/>
      <c r="IK850" s="85"/>
      <c r="IL850" s="85"/>
      <c r="IM850" s="85"/>
      <c r="IN850" s="85"/>
      <c r="IO850" s="85"/>
      <c r="IP850" s="85"/>
      <c r="IQ850" s="85"/>
      <c r="IR850" s="85"/>
      <c r="IS850" s="85"/>
      <c r="IT850" s="85"/>
      <c r="IU850" s="85"/>
      <c r="IV850" s="85"/>
      <c r="IW850" s="85"/>
      <c r="IX850" s="85"/>
      <c r="IY850" s="85"/>
      <c r="IZ850" s="85"/>
      <c r="JA850" s="85"/>
      <c r="JB850" s="85"/>
      <c r="JC850" s="85"/>
      <c r="JD850" s="85"/>
      <c r="JE850" s="85"/>
      <c r="JF850" s="85"/>
      <c r="JG850" s="85"/>
      <c r="JH850" s="85"/>
      <c r="JI850" s="85"/>
      <c r="JJ850" s="85"/>
      <c r="JK850" s="85"/>
      <c r="JL850" s="85"/>
      <c r="JM850" s="85"/>
      <c r="JN850" s="85"/>
      <c r="JO850" s="85"/>
      <c r="JP850" s="85"/>
      <c r="JQ850" s="85"/>
      <c r="JR850" s="85"/>
      <c r="JS850" s="85"/>
      <c r="JT850" s="85"/>
      <c r="JU850" s="85"/>
      <c r="JV850" s="85"/>
      <c r="JW850" s="85"/>
      <c r="JX850" s="85"/>
      <c r="JY850" s="85"/>
      <c r="JZ850" s="85"/>
      <c r="KA850" s="85"/>
      <c r="KB850" s="85"/>
      <c r="KC850" s="85"/>
    </row>
    <row r="851" spans="1:289" s="57" customFormat="1" ht="42.75" hidden="1" customHeight="1">
      <c r="A851" s="6"/>
      <c r="B851" s="19" t="s">
        <v>156</v>
      </c>
      <c r="C851" s="19" t="s">
        <v>157</v>
      </c>
      <c r="D851" s="5"/>
      <c r="E851" s="5"/>
      <c r="F851" s="5"/>
      <c r="G851" s="5"/>
      <c r="H851" s="5"/>
      <c r="I851" s="5"/>
      <c r="J851" s="5"/>
      <c r="K851" s="5"/>
      <c r="L851" s="5"/>
      <c r="M851" s="5"/>
      <c r="N851" s="5"/>
      <c r="O851" s="5"/>
      <c r="P851" s="5"/>
      <c r="Q851" s="5"/>
      <c r="R851" s="5" t="s">
        <v>208</v>
      </c>
      <c r="S851" s="5" t="s">
        <v>357</v>
      </c>
      <c r="T851" s="5" t="s">
        <v>726</v>
      </c>
      <c r="U851" s="5" t="s">
        <v>158</v>
      </c>
      <c r="V851" s="5"/>
      <c r="W851" s="19"/>
      <c r="X851" s="19"/>
      <c r="Y851" s="19"/>
      <c r="Z851" s="19"/>
      <c r="AA851" s="19"/>
      <c r="AB851" s="19"/>
      <c r="AC851" s="19"/>
      <c r="AD851" s="5"/>
      <c r="AE851" s="19">
        <v>4</v>
      </c>
      <c r="AF851" s="19">
        <v>0</v>
      </c>
      <c r="AG851" s="19" t="s">
        <v>165</v>
      </c>
      <c r="AH851" s="19" t="s">
        <v>156</v>
      </c>
      <c r="AI851" s="19" t="s">
        <v>188</v>
      </c>
      <c r="AJ851" s="5"/>
      <c r="AK851" s="5"/>
      <c r="AL851" s="5" t="s">
        <v>125</v>
      </c>
      <c r="AM851" s="5"/>
      <c r="AN851" s="5" t="s">
        <v>680</v>
      </c>
      <c r="AO851" s="5" t="str">
        <f t="shared" si="1283"/>
        <v>0055-CPC-GA1-4.4.0.00.CPC-ATH4.P6-0001</v>
      </c>
      <c r="AP851" s="5" t="str">
        <f t="shared" si="1284"/>
        <v>0055-CPC-GA1-4.4.0.00.CPC-ATH4-P6-0001_-_ER</v>
      </c>
      <c r="AQ851" s="13" t="s">
        <v>682</v>
      </c>
      <c r="AR851" s="13" t="s">
        <v>681</v>
      </c>
      <c r="AS851" s="13"/>
      <c r="AT851" s="13"/>
      <c r="AU851" s="13"/>
      <c r="AV851" s="13"/>
      <c r="AW851" s="13" t="s">
        <v>682</v>
      </c>
      <c r="AX851" s="13" t="s">
        <v>681</v>
      </c>
      <c r="AY851" s="5"/>
      <c r="AZ851" s="5"/>
      <c r="BA851" s="5" t="s">
        <v>489</v>
      </c>
      <c r="BB851" s="5" t="str">
        <f>IF(FW851&gt;0,"02",IF(FN851&gt;0,"01",IF(FE851&gt;0,"00",IF(EM851&gt;0,"G1",IF(ED851&gt;0,"F1",IF(DU851&gt;0,"E1",IF(DL851&gt;0,"D1",IF(DC851&gt;0,"C1",IF(CT851&gt;0,"B1",IF(BM851&gt;0,"A1","-"))))))))))</f>
        <v>-</v>
      </c>
      <c r="BC851" s="167" t="str">
        <f t="shared" ref="BC851" si="1356">IF(OR(BB851="A1",BB851="B1",BB851="C1",BB851="D1",BB851="E1",BB851="F1",BB851="G1",BB851="H1"),"IFR",IF(OR(BB851="00",BB851="01",BB851="02",BB851="03",BB851="04",BB851="05"),"IFU","-"))</f>
        <v>-</v>
      </c>
      <c r="BD851" s="5" t="str">
        <f t="shared" si="1286"/>
        <v>-</v>
      </c>
      <c r="BE851" s="5"/>
      <c r="BF851" s="5"/>
      <c r="BG851" s="12"/>
      <c r="BH851" s="5"/>
      <c r="BI851" s="5"/>
      <c r="BJ851" s="54"/>
      <c r="BK851" s="54"/>
      <c r="BL851" s="54"/>
      <c r="BM851" s="121"/>
      <c r="BN851" s="176"/>
      <c r="BO851" s="176"/>
      <c r="BP851" s="176"/>
      <c r="BQ851" s="176"/>
      <c r="BR851" s="166"/>
      <c r="BS851" s="166"/>
      <c r="BT851" s="166"/>
      <c r="BU851" s="166"/>
      <c r="BV851" s="166"/>
      <c r="BW851" s="156"/>
      <c r="BX851" s="156"/>
      <c r="BY851" s="156"/>
      <c r="BZ851" s="156"/>
      <c r="CA851" s="156"/>
      <c r="CB851" s="132"/>
      <c r="CC851" s="132"/>
      <c r="CD851" s="132"/>
      <c r="CE851" s="132"/>
      <c r="CF851" s="132"/>
      <c r="CG851" s="132"/>
      <c r="CH851" s="132"/>
      <c r="CI851" s="132"/>
      <c r="CJ851" s="132"/>
      <c r="CK851" s="132"/>
      <c r="CL851" s="24"/>
      <c r="CM851" s="24"/>
      <c r="CN851" s="54"/>
      <c r="CO851" s="117"/>
      <c r="CP851" s="34">
        <v>1</v>
      </c>
      <c r="CQ851" s="24">
        <f t="shared" si="1289"/>
        <v>13</v>
      </c>
      <c r="CR851" s="24" t="str">
        <f t="shared" si="1290"/>
        <v>-</v>
      </c>
      <c r="CS851" s="54"/>
      <c r="CT851" s="5"/>
      <c r="CU851" s="24" t="str">
        <f t="shared" ref="CU851" si="1357">IF(CT851&gt;0,WORKDAY(CQ851,10),"-")</f>
        <v>-</v>
      </c>
      <c r="CV851" s="24" t="str">
        <f t="shared" ref="CV851" si="1358">IF(CT851&gt;0,WORKDAY(CR851,10),"-")</f>
        <v>-</v>
      </c>
      <c r="CW851" s="54"/>
      <c r="CX851" s="5"/>
      <c r="CY851" s="24"/>
      <c r="CZ851" s="24" t="str">
        <f t="shared" ref="CZ851" si="1359">IF(CX851&gt;0,WORKDAY(CU851,10),"-")</f>
        <v>-</v>
      </c>
      <c r="DA851" s="24" t="str">
        <f t="shared" ref="DA851" si="1360">IF(CX851&gt;0,WORKDAY(CV851,10),"-")</f>
        <v>-</v>
      </c>
      <c r="DB851" s="24"/>
      <c r="DC851" s="5"/>
      <c r="DD851" s="24" t="str">
        <f t="shared" ref="DD851" si="1361">IF(DC851&gt;0,WORKDAY(CZ851,10),"-")</f>
        <v>-</v>
      </c>
      <c r="DE851" s="24" t="str">
        <f t="shared" ref="DE851" si="1362">IF(DC851&gt;0,WORKDAY(DA851,10),"-")</f>
        <v>-</v>
      </c>
      <c r="DF851" s="5"/>
      <c r="DG851" s="5"/>
      <c r="DH851" s="54"/>
      <c r="DI851" s="24" t="str">
        <f t="shared" ref="DI851" si="1363">IF(DG851&gt;0,WORKDAY(DD851,10),"-")</f>
        <v>-</v>
      </c>
      <c r="DJ851" s="24" t="str">
        <f t="shared" ref="DJ851" si="1364">IF(DG851&gt;0,WORKDAY(DE851,10),"-")</f>
        <v>-</v>
      </c>
      <c r="DK851" s="5"/>
      <c r="DL851" s="5"/>
      <c r="DM851" s="24" t="str">
        <f t="shared" ref="DM851" si="1365">IF(DL851&gt;0,WORKDAY(DI851,10),"-")</f>
        <v>-</v>
      </c>
      <c r="DN851" s="24" t="str">
        <f t="shared" ref="DN851" si="1366">IF(DL851&gt;0,WORKDAY(DJ851,10),"-")</f>
        <v>-</v>
      </c>
      <c r="DO851" s="5"/>
      <c r="DP851" s="5"/>
      <c r="DQ851" s="54"/>
      <c r="DR851" s="24" t="str">
        <f t="shared" ref="DR851" si="1367">IF(DP851&gt;0,WORKDAY(DM851,10),"-")</f>
        <v>-</v>
      </c>
      <c r="DS851" s="24" t="str">
        <f t="shared" ref="DS851" si="1368">IF(DP851&gt;0,WORKDAY(DN851,10),"-")</f>
        <v>-</v>
      </c>
      <c r="DT851" s="5"/>
      <c r="DU851" s="5"/>
      <c r="DV851" s="24" t="str">
        <f t="shared" ref="DV851" si="1369">IF(DU851&gt;0,WORKDAY(DR851,10),"-")</f>
        <v>-</v>
      </c>
      <c r="DW851" s="24" t="str">
        <f t="shared" ref="DW851" si="1370">IF(DU851&gt;0,WORKDAY(DS851,10),"-")</f>
        <v>-</v>
      </c>
      <c r="DX851" s="5"/>
      <c r="DY851" s="5"/>
      <c r="DZ851" s="54"/>
      <c r="EA851" s="24" t="str">
        <f t="shared" ref="EA851" si="1371">IF(DY851&gt;0,WORKDAY(DV851,10),"-")</f>
        <v>-</v>
      </c>
      <c r="EB851" s="24" t="str">
        <f t="shared" ref="EB851" si="1372">IF(DY851&gt;0,WORKDAY(DW851,10),"-")</f>
        <v>-</v>
      </c>
      <c r="EC851" s="5"/>
      <c r="ED851" s="5"/>
      <c r="EE851" s="24" t="str">
        <f t="shared" ref="EE851" si="1373">IF(ED851&gt;0,WORKDAY(EA851,10),"-")</f>
        <v>-</v>
      </c>
      <c r="EF851" s="24" t="str">
        <f t="shared" ref="EF851" si="1374">IF(ED851&gt;0,WORKDAY(EB851,10),"-")</f>
        <v>-</v>
      </c>
      <c r="EG851" s="5"/>
      <c r="EH851" s="5"/>
      <c r="EI851" s="54"/>
      <c r="EJ851" s="24" t="str">
        <f t="shared" ref="EJ851" si="1375">IF(EH851&gt;0,WORKDAY(EE851,10),"-")</f>
        <v>-</v>
      </c>
      <c r="EK851" s="24" t="str">
        <f t="shared" ref="EK851" si="1376">IF(EH851&gt;0,WORKDAY(EF851,10),"-")</f>
        <v>-</v>
      </c>
      <c r="EL851" s="5"/>
      <c r="EM851" s="5"/>
      <c r="EN851" s="24" t="str">
        <f t="shared" ref="EN851" si="1377">IF(EM851&gt;0,WORKDAY(EJ851,10),"-")</f>
        <v>-</v>
      </c>
      <c r="EO851" s="24" t="str">
        <f t="shared" ref="EO851" si="1378">IF(EM851&gt;0,WORKDAY(EK851,10),"-")</f>
        <v>-</v>
      </c>
      <c r="EP851" s="5"/>
      <c r="EQ851" s="5"/>
      <c r="ER851" s="54"/>
      <c r="ES851" s="54"/>
      <c r="ET851" s="54"/>
      <c r="EU851" s="54"/>
      <c r="EV851" s="54"/>
      <c r="EW851" s="24"/>
      <c r="EX851" s="24"/>
      <c r="EY851" s="167"/>
      <c r="EZ851" s="167"/>
      <c r="FA851" s="193"/>
      <c r="FB851" s="24">
        <v>44297</v>
      </c>
      <c r="FC851" s="24" t="str">
        <f t="shared" ref="FC851:FC858" si="1379">IF(BK851&gt;0,IF(DC851&gt;0,WORKDAY(DB851,20),IF(CT851&gt;0,WORKDAY(CS851,30),IF(CO851&gt;0,WORKDAY(CN851,40),FB851))),"-")</f>
        <v>-</v>
      </c>
      <c r="FD851" s="167"/>
      <c r="FE851" s="167"/>
      <c r="FF851" s="24"/>
      <c r="FG851" s="24"/>
      <c r="FH851" s="5"/>
      <c r="FI851" s="5"/>
      <c r="FJ851" s="34"/>
      <c r="FK851" s="24"/>
      <c r="FL851" s="24"/>
      <c r="FM851" s="5"/>
      <c r="FN851" s="5"/>
      <c r="FO851" s="24"/>
      <c r="FP851" s="24"/>
      <c r="FQ851" s="5"/>
      <c r="FR851" s="5"/>
      <c r="FS851" s="54"/>
      <c r="FT851" s="24"/>
      <c r="FU851" s="24"/>
      <c r="FV851" s="5"/>
      <c r="FW851" s="5"/>
      <c r="FX851" s="24"/>
      <c r="FY851" s="24"/>
      <c r="FZ851" s="5"/>
      <c r="GA851" s="5"/>
      <c r="GB851" s="54"/>
      <c r="GC851" s="54"/>
      <c r="GD851" s="54"/>
      <c r="GE851" s="54"/>
      <c r="GF851" s="54"/>
      <c r="GG851" s="54"/>
      <c r="GH851" s="54"/>
      <c r="GI851" s="54"/>
      <c r="GJ851" s="54"/>
      <c r="GK851" s="54"/>
      <c r="GL851" s="54"/>
      <c r="GM851" s="54"/>
      <c r="GN851" s="54"/>
      <c r="GO851" s="54"/>
      <c r="GP851" s="54"/>
      <c r="GQ851" s="54"/>
      <c r="GR851" s="54"/>
      <c r="GS851" s="54"/>
      <c r="GT851" s="54"/>
      <c r="GU851" s="54"/>
      <c r="GV851" s="54"/>
      <c r="GW851" s="54"/>
      <c r="GX851" s="54"/>
      <c r="GY851" s="54"/>
      <c r="GZ851" s="193"/>
      <c r="HA851" s="54"/>
      <c r="HB851" s="54"/>
      <c r="HC851" s="54"/>
      <c r="HD851" s="34"/>
      <c r="HE851" s="25"/>
      <c r="HF851" s="25"/>
      <c r="HG851" s="25"/>
      <c r="HH851" s="25"/>
      <c r="HI851" s="25"/>
      <c r="HJ851" s="25"/>
      <c r="HK851" s="5"/>
      <c r="HL851" s="24"/>
      <c r="HM851" s="107" t="s">
        <v>684</v>
      </c>
      <c r="HN851" s="123" t="s">
        <v>683</v>
      </c>
      <c r="HO851" s="204" t="str">
        <f t="shared" si="1126"/>
        <v>не выгружено A1</v>
      </c>
      <c r="HP851" s="204" t="str">
        <f t="shared" si="1127"/>
        <v>не выгружено 00</v>
      </c>
      <c r="HQ851" s="182" t="str">
        <f t="shared" si="1128"/>
        <v>не выгружено A1</v>
      </c>
      <c r="HR851" s="182" t="str">
        <f t="shared" si="1129"/>
        <v>не выгружено A1</v>
      </c>
      <c r="HS851" s="182" t="b">
        <f t="shared" si="1130"/>
        <v>0</v>
      </c>
      <c r="HT851" s="182" t="str">
        <f t="shared" si="1131"/>
        <v>не выгружено A1</v>
      </c>
      <c r="HU851" s="182" t="str">
        <f t="shared" si="1132"/>
        <v>не выгружено A1</v>
      </c>
      <c r="HV851" s="191" t="str">
        <f t="shared" si="1133"/>
        <v>не выгружено A1</v>
      </c>
      <c r="HW851" s="184" t="str">
        <f t="shared" si="1134"/>
        <v>не выгружено A1</v>
      </c>
      <c r="HX851" s="191" t="str">
        <f t="shared" si="1135"/>
        <v>не выгружено A1</v>
      </c>
      <c r="HY851" s="183"/>
      <c r="HZ851" s="182" t="str">
        <f t="shared" si="1136"/>
        <v>не выгружено</v>
      </c>
      <c r="IA851" s="182" t="str">
        <f t="shared" si="1137"/>
        <v>A1</v>
      </c>
      <c r="IB851" s="182" t="str">
        <f t="shared" si="1138"/>
        <v>не выгружено</v>
      </c>
      <c r="IC851" s="182" t="str">
        <f t="shared" si="1139"/>
        <v>A1</v>
      </c>
      <c r="ID851" s="182" t="str">
        <f t="shared" si="1140"/>
        <v>A1</v>
      </c>
      <c r="IE851" s="185" t="str">
        <f t="shared" si="1141"/>
        <v>выгрузить A1</v>
      </c>
      <c r="IF851" s="135" t="s">
        <v>705</v>
      </c>
      <c r="IG851" s="181">
        <v>1</v>
      </c>
      <c r="IH851" s="85"/>
      <c r="II851" s="85"/>
      <c r="IJ851" s="85"/>
      <c r="IK851" s="85"/>
      <c r="IL851" s="85"/>
      <c r="IM851" s="85"/>
      <c r="IN851" s="85"/>
      <c r="IO851" s="85"/>
      <c r="IP851" s="85"/>
      <c r="IQ851" s="85"/>
      <c r="IR851" s="85"/>
      <c r="IS851" s="85"/>
      <c r="IT851" s="85"/>
      <c r="IU851" s="85"/>
      <c r="IV851" s="85"/>
      <c r="IW851" s="85"/>
      <c r="IX851" s="85"/>
      <c r="IY851" s="85"/>
      <c r="IZ851" s="85"/>
      <c r="JA851" s="85"/>
      <c r="JB851" s="85"/>
      <c r="JC851" s="85"/>
      <c r="JD851" s="85"/>
      <c r="JE851" s="85"/>
      <c r="JF851" s="85"/>
      <c r="JG851" s="85"/>
      <c r="JH851" s="85"/>
      <c r="JI851" s="85"/>
      <c r="JJ851" s="85"/>
      <c r="JK851" s="85"/>
      <c r="JL851" s="85"/>
      <c r="JM851" s="85"/>
      <c r="JN851" s="85"/>
      <c r="JO851" s="85"/>
      <c r="JP851" s="85"/>
      <c r="JQ851" s="85"/>
      <c r="JR851" s="85"/>
      <c r="JS851" s="85"/>
      <c r="JT851" s="85"/>
      <c r="JU851" s="85"/>
      <c r="JV851" s="85"/>
      <c r="JW851" s="85"/>
      <c r="JX851" s="85"/>
      <c r="JY851" s="85"/>
      <c r="JZ851" s="85"/>
      <c r="KA851" s="85"/>
      <c r="KB851" s="85"/>
      <c r="KC851" s="85"/>
    </row>
    <row r="852" spans="1:289" s="57" customFormat="1" ht="36.6" hidden="1" customHeight="1">
      <c r="A852" s="17"/>
      <c r="B852" s="20"/>
      <c r="C852" s="20"/>
      <c r="D852" s="18"/>
      <c r="E852" s="18"/>
      <c r="F852" s="18"/>
      <c r="G852" s="18"/>
      <c r="H852" s="18"/>
      <c r="I852" s="18"/>
      <c r="J852" s="18"/>
      <c r="K852" s="18"/>
      <c r="L852" s="18"/>
      <c r="M852" s="18"/>
      <c r="N852" s="18"/>
      <c r="O852" s="18"/>
      <c r="P852" s="18"/>
      <c r="Q852" s="18"/>
      <c r="R852" s="18"/>
      <c r="S852" s="18"/>
      <c r="T852" s="18"/>
      <c r="U852" s="18"/>
      <c r="V852" s="18"/>
      <c r="W852" s="20"/>
      <c r="X852" s="20"/>
      <c r="Y852" s="20"/>
      <c r="Z852" s="20"/>
      <c r="AA852" s="20"/>
      <c r="AB852" s="20"/>
      <c r="AC852" s="20"/>
      <c r="AD852" s="18"/>
      <c r="AE852" s="20"/>
      <c r="AF852" s="20"/>
      <c r="AG852" s="20"/>
      <c r="AH852" s="20"/>
      <c r="AI852" s="20"/>
      <c r="AJ852" s="18"/>
      <c r="AK852" s="18"/>
      <c r="AL852" s="18"/>
      <c r="AM852" s="18"/>
      <c r="AN852" s="18"/>
      <c r="AO852" s="18"/>
      <c r="AP852" s="18"/>
      <c r="AQ852" s="39" t="s">
        <v>86</v>
      </c>
      <c r="AR852" s="39" t="s">
        <v>87</v>
      </c>
      <c r="AS852" s="39"/>
      <c r="AT852" s="39"/>
      <c r="AU852" s="39"/>
      <c r="AV852" s="39"/>
      <c r="AW852" s="39" t="s">
        <v>86</v>
      </c>
      <c r="AX852" s="39" t="s">
        <v>87</v>
      </c>
      <c r="AY852" s="18"/>
      <c r="AZ852" s="18"/>
      <c r="BA852" s="18"/>
      <c r="BB852" s="18"/>
      <c r="BC852" s="18"/>
      <c r="BD852" s="18"/>
      <c r="BE852" s="18"/>
      <c r="BF852" s="18"/>
      <c r="BG852" s="18"/>
      <c r="BH852" s="18"/>
      <c r="BI852" s="18"/>
      <c r="BJ852" s="18"/>
      <c r="BK852" s="18"/>
      <c r="BL852" s="18"/>
      <c r="BM852" s="18"/>
      <c r="BN852" s="171"/>
      <c r="BO852" s="171"/>
      <c r="BP852" s="171"/>
      <c r="BQ852" s="171"/>
      <c r="BR852" s="161"/>
      <c r="BS852" s="161"/>
      <c r="BT852" s="161"/>
      <c r="BU852" s="161"/>
      <c r="BV852" s="161"/>
      <c r="BW852" s="151"/>
      <c r="BX852" s="151"/>
      <c r="BY852" s="151"/>
      <c r="BZ852" s="151"/>
      <c r="CA852" s="151"/>
      <c r="CB852" s="129"/>
      <c r="CC852" s="129"/>
      <c r="CD852" s="129"/>
      <c r="CE852" s="129"/>
      <c r="CF852" s="129"/>
      <c r="CG852" s="129"/>
      <c r="CH852" s="129"/>
      <c r="CI852" s="129"/>
      <c r="CJ852" s="129"/>
      <c r="CK852" s="129"/>
      <c r="CL852" s="18"/>
      <c r="CM852" s="18"/>
      <c r="CN852" s="18"/>
      <c r="CO852" s="118"/>
      <c r="CP852" s="48"/>
      <c r="CQ852" s="18"/>
      <c r="CR852" s="18"/>
      <c r="CS852" s="18"/>
      <c r="CT852" s="18"/>
      <c r="CU852" s="18"/>
      <c r="CV852" s="18"/>
      <c r="CW852" s="18"/>
      <c r="CX852" s="18"/>
      <c r="CY852" s="18"/>
      <c r="CZ852" s="18"/>
      <c r="DA852" s="18"/>
      <c r="DB852" s="18"/>
      <c r="DC852" s="18"/>
      <c r="DD852" s="18"/>
      <c r="DE852" s="18"/>
      <c r="DF852" s="18"/>
      <c r="DG852" s="18"/>
      <c r="DH852" s="45"/>
      <c r="DI852" s="18"/>
      <c r="DJ852" s="18"/>
      <c r="DK852" s="18"/>
      <c r="DL852" s="18"/>
      <c r="DM852" s="18"/>
      <c r="DN852" s="18"/>
      <c r="DO852" s="18"/>
      <c r="DP852" s="18"/>
      <c r="DQ852" s="45"/>
      <c r="DR852" s="18"/>
      <c r="DS852" s="18"/>
      <c r="DT852" s="18"/>
      <c r="DU852" s="18"/>
      <c r="DV852" s="18"/>
      <c r="DW852" s="18"/>
      <c r="DX852" s="18"/>
      <c r="DY852" s="18"/>
      <c r="DZ852" s="45"/>
      <c r="EA852" s="18"/>
      <c r="EB852" s="18"/>
      <c r="EC852" s="18"/>
      <c r="ED852" s="18"/>
      <c r="EE852" s="18"/>
      <c r="EF852" s="18"/>
      <c r="EG852" s="18"/>
      <c r="EH852" s="18"/>
      <c r="EI852" s="45"/>
      <c r="EJ852" s="18"/>
      <c r="EK852" s="18"/>
      <c r="EL852" s="18"/>
      <c r="EM852" s="18"/>
      <c r="EN852" s="18"/>
      <c r="EO852" s="18"/>
      <c r="EP852" s="18"/>
      <c r="EQ852" s="18"/>
      <c r="ER852" s="45"/>
      <c r="ES852" s="110"/>
      <c r="ET852" s="110"/>
      <c r="EU852" s="110"/>
      <c r="EV852" s="110"/>
      <c r="EW852" s="192"/>
      <c r="EX852" s="192"/>
      <c r="EY852" s="192"/>
      <c r="EZ852" s="192"/>
      <c r="FA852" s="199"/>
      <c r="FB852" s="40" t="s">
        <v>351</v>
      </c>
      <c r="FC852" s="40" t="str">
        <f t="shared" si="1379"/>
        <v>-</v>
      </c>
      <c r="FD852" s="18"/>
      <c r="FE852" s="18"/>
      <c r="FF852" s="18"/>
      <c r="FG852" s="18"/>
      <c r="FH852" s="18"/>
      <c r="FI852" s="18"/>
      <c r="FJ852" s="40"/>
      <c r="FK852" s="40"/>
      <c r="FL852" s="40" t="e">
        <f>IF(#REF!&gt;0,IF(DL852&gt;0,WORKDAY(DK852,20),IF(DC852&gt;0,WORKDAY(DB852,30),IF(CX852&gt;0,WORKDAY(CW852,40),FK852))),"-")</f>
        <v>#REF!</v>
      </c>
      <c r="FM852" s="18"/>
      <c r="FN852" s="18"/>
      <c r="FO852" s="18"/>
      <c r="FP852" s="18"/>
      <c r="FQ852" s="18"/>
      <c r="FR852" s="18"/>
      <c r="FS852" s="45"/>
      <c r="FT852" s="40"/>
      <c r="FU852" s="40" t="e">
        <f>IF(#REF!&gt;0,IF(DU852&gt;0,WORKDAY(DT852,20),IF(DL852&gt;0,WORKDAY(DK852,30),IF(DG852&gt;0,WORKDAY(DF852,40),FT852))),"-")</f>
        <v>#REF!</v>
      </c>
      <c r="FV852" s="18"/>
      <c r="FW852" s="18"/>
      <c r="FX852" s="18"/>
      <c r="FY852" s="18"/>
      <c r="FZ852" s="18"/>
      <c r="GA852" s="18"/>
      <c r="GB852" s="45"/>
      <c r="GC852" s="110"/>
      <c r="GD852" s="110"/>
      <c r="GE852" s="110"/>
      <c r="GF852" s="110"/>
      <c r="GG852" s="110"/>
      <c r="GH852" s="110"/>
      <c r="GI852" s="110"/>
      <c r="GJ852" s="110"/>
      <c r="GK852" s="110"/>
      <c r="GL852" s="110"/>
      <c r="GM852" s="110"/>
      <c r="GN852" s="110"/>
      <c r="GO852" s="110"/>
      <c r="GP852" s="110"/>
      <c r="GQ852" s="110"/>
      <c r="GR852" s="110"/>
      <c r="GS852" s="110"/>
      <c r="GT852" s="110"/>
      <c r="GU852" s="110"/>
      <c r="GV852" s="110"/>
      <c r="GW852" s="110"/>
      <c r="GX852" s="110"/>
      <c r="GY852" s="45"/>
      <c r="GZ852" s="199"/>
      <c r="HA852" s="110"/>
      <c r="HB852" s="110"/>
      <c r="HC852" s="110"/>
      <c r="HD852" s="34">
        <f t="shared" ref="HD852:HD875" si="1380">IF(AZ852="аннулирован / VOID",0,IF(BK852&gt;0,1,0))</f>
        <v>0</v>
      </c>
      <c r="HE852" s="25">
        <f t="shared" ref="HE852:HE875" si="1381">IF(FQ852&gt;43101,(HD852/$HD$877)*$FQ$13,IF(FM852&gt;43101,(HD852/$HD$877)*$FM$13,IF(FH852&gt;43101,(HD852/$HD$877)*$FH$13,IF(FD852&gt;43101,(HD852/$HD$877)*$FD$13,IF(EP852&gt;43101,(HD852/$HD$877)*$EP$13,IF(EL852&gt;43101,(HD852/$HD$877)*$EL$13,IF(FM852&gt;43101,(EG852/$HD$877)*$EG$13,IF(EC852&gt;43101,(HD852/$HD$877)*$EC$13,IF(DX852&gt;43101,(HD852/$HD$877)*$DX$13,IF(DT852&gt;43101,(HD852/$HD$877)*$DT$13,IF(DO852&gt;43101,(HD852/$HD$877)*$DO$13,IF(DK852&gt;43101,(HD852/$HD$877)*$DK$13,IF(DF852&gt;43101,(HD852/$HD$877)*$DF$13,IF(DB852&gt;43101,(HD852/$HD$877)*$DB$13,IF(CW852&gt;43101,(HD852/$HD$877)*$CW$13,IF(CS852&gt;43101,(HD852/$HD$877)*$CS$13,IF(CN852&gt;43101,(HD852/$HD$877)*$CN$13,IF(BL852&gt;43101,(HD852/$HD$877)*$BL$13,0))))))))))))))))))</f>
        <v>0</v>
      </c>
      <c r="HF852" s="41">
        <f t="shared" ref="HF852:HF875" si="1382">IF(BK852&gt;43101,HD852/$HD$877,0)</f>
        <v>0</v>
      </c>
      <c r="HG852" s="41"/>
      <c r="HH852" s="41"/>
      <c r="HI852" s="25">
        <f t="shared" ref="HI852:HI875" si="1383">IF(FQ852&gt;43101,(HD852/$HD$879)*$FQ$13,IF(FM852&gt;43101,(HD852/$HD$879)*$FM$13,IF(FH852&gt;43101,(HD852/$HD$879)*$FH$13,IF(FD852&gt;43101,(HD852/$HD$879)*$FD$13,IF(EP852&gt;43101,(HD852/$HD$879)*$EP$13,IF(EL852&gt;43101,(HD852/$HD$879)*$EL$13,IF(EG852&gt;43101,(HD852/$HD$879)*$EG$13,IF(EC852&gt;43101,(HD852/$HD$879)*$EC$13,IF(DX852&gt;43101,(HD852/$HD$879)*$DX$13,IF(DT852&gt;43101,(HD852/$HD$879)*$DT$13,IF(DO852&gt;43101,(HD852/$HD$879)*$DO$13,IF(DK852&gt;43101,(HD852/$HD$879)*$DK$13,IF(DF852&gt;43101,(HD852/$HD$879)*$DF$13,IF(DB852&gt;43101,(HD852/$HD$879)*$DB$13,IF(CW852&gt;43101,(HD852/$HD$879)*$CW$13,IF(CS852&gt;43101,(HD852/$HD$879)*$CS$13,IF(CN852&gt;43101,(HD852/$HD$879)*$CN$13,IF(BL852&gt;43101,(HD852/$HD$879)*$BL$13,0))))))))))))))))))</f>
        <v>0</v>
      </c>
      <c r="HJ852" s="25">
        <f t="shared" ref="HJ852:HJ875" si="1384">IF(BK852&gt;43101,HD852/$HD$879,0)</f>
        <v>0</v>
      </c>
      <c r="HK852" s="18"/>
      <c r="HL852" s="40" t="str">
        <f t="shared" ref="HL852:HL875" si="1385">IF(BK852&gt;0,IF(DC852&gt;0,DB852,IF(CT852&gt;0,CS852,IF(BM852&gt;0,BL852,"-"))),"-")</f>
        <v>-</v>
      </c>
      <c r="HM852" s="107"/>
      <c r="HN852" s="85"/>
      <c r="HO852" s="204" t="str">
        <f t="shared" si="1126"/>
        <v>---/---</v>
      </c>
      <c r="HP852" s="204" t="str">
        <f t="shared" si="1127"/>
        <v>---/---</v>
      </c>
      <c r="HQ852" s="182" t="str">
        <f t="shared" si="1128"/>
        <v>---/---</v>
      </c>
      <c r="HR852" s="182" t="str">
        <f t="shared" si="1129"/>
        <v>---/---</v>
      </c>
      <c r="HS852" s="182" t="b">
        <f t="shared" si="1130"/>
        <v>0</v>
      </c>
      <c r="HT852" s="182" t="str">
        <f t="shared" si="1131"/>
        <v>---/---</v>
      </c>
      <c r="HU852" s="182" t="str">
        <f t="shared" si="1132"/>
        <v>---/---</v>
      </c>
      <c r="HV852" s="191" t="str">
        <f t="shared" si="1133"/>
        <v>---/---</v>
      </c>
      <c r="HW852" s="184" t="str">
        <f t="shared" si="1134"/>
        <v>---/---</v>
      </c>
      <c r="HX852" s="191" t="str">
        <f t="shared" si="1135"/>
        <v>---/---</v>
      </c>
      <c r="HY852" s="183"/>
      <c r="HZ852" s="182" t="str">
        <f t="shared" si="1136"/>
        <v>---/---</v>
      </c>
      <c r="IA852" s="182" t="str">
        <f t="shared" si="1137"/>
        <v>---/---</v>
      </c>
      <c r="IB852" s="182" t="str">
        <f t="shared" si="1138"/>
        <v>---/---</v>
      </c>
      <c r="IC852" s="182" t="str">
        <f t="shared" si="1139"/>
        <v>---/---</v>
      </c>
      <c r="ID852" s="182" t="str">
        <f t="shared" si="1140"/>
        <v>---/---</v>
      </c>
      <c r="IE852" s="185" t="str">
        <f t="shared" si="1141"/>
        <v>---/---</v>
      </c>
      <c r="IF852" s="135" t="s">
        <v>717</v>
      </c>
      <c r="IG852" s="181">
        <v>1</v>
      </c>
      <c r="IH852" s="85"/>
      <c r="II852" s="85"/>
      <c r="IJ852" s="85"/>
      <c r="IK852" s="85"/>
      <c r="IL852" s="85"/>
      <c r="IM852" s="85"/>
      <c r="IN852" s="85"/>
      <c r="IO852" s="85"/>
      <c r="IP852" s="85"/>
      <c r="IQ852" s="85"/>
      <c r="IR852" s="85"/>
      <c r="IS852" s="85"/>
      <c r="IT852" s="85"/>
      <c r="IU852" s="85"/>
      <c r="IV852" s="85"/>
      <c r="IW852" s="85"/>
      <c r="IX852" s="85"/>
      <c r="IY852" s="85"/>
      <c r="IZ852" s="85"/>
      <c r="JA852" s="85"/>
      <c r="JB852" s="85"/>
      <c r="JC852" s="85"/>
      <c r="JD852" s="85"/>
      <c r="JE852" s="85"/>
      <c r="JF852" s="85"/>
      <c r="JG852" s="85"/>
      <c r="JH852" s="85"/>
      <c r="JI852" s="85"/>
      <c r="JJ852" s="85"/>
      <c r="JK852" s="85"/>
      <c r="JL852" s="85"/>
      <c r="JM852" s="85"/>
      <c r="JN852" s="85"/>
      <c r="JO852" s="85"/>
      <c r="JP852" s="85"/>
      <c r="JQ852" s="85"/>
      <c r="JR852" s="85"/>
      <c r="JS852" s="85"/>
      <c r="JT852" s="85"/>
      <c r="JU852" s="85"/>
      <c r="JV852" s="85"/>
      <c r="JW852" s="85"/>
      <c r="JX852" s="85"/>
      <c r="JY852" s="85"/>
      <c r="JZ852" s="85"/>
      <c r="KA852" s="85"/>
      <c r="KB852" s="85"/>
      <c r="KC852" s="85"/>
    </row>
    <row r="853" spans="1:289" s="57" customFormat="1" ht="28.5" hidden="1" customHeight="1">
      <c r="A853" s="6"/>
      <c r="B853" s="19" t="s">
        <v>156</v>
      </c>
      <c r="C853" s="19" t="s">
        <v>157</v>
      </c>
      <c r="D853" s="5"/>
      <c r="E853" s="5"/>
      <c r="F853" s="5"/>
      <c r="G853" s="5"/>
      <c r="H853" s="5" t="s">
        <v>727</v>
      </c>
      <c r="I853" s="5" t="s">
        <v>736</v>
      </c>
      <c r="J853" s="5"/>
      <c r="K853" s="5"/>
      <c r="L853" s="5"/>
      <c r="M853" s="5"/>
      <c r="N853" s="5"/>
      <c r="O853" s="5"/>
      <c r="P853" s="5"/>
      <c r="Q853" s="5"/>
      <c r="R853" s="5" t="s">
        <v>207</v>
      </c>
      <c r="S853" s="5" t="s">
        <v>365</v>
      </c>
      <c r="T853" s="5" t="s">
        <v>368</v>
      </c>
      <c r="U853" s="5" t="s">
        <v>158</v>
      </c>
      <c r="V853" s="5"/>
      <c r="W853" s="19"/>
      <c r="X853" s="19"/>
      <c r="Y853" s="19"/>
      <c r="Z853" s="19"/>
      <c r="AA853" s="19"/>
      <c r="AB853" s="19"/>
      <c r="AC853" s="19"/>
      <c r="AD853" s="5"/>
      <c r="AE853" s="19">
        <v>4</v>
      </c>
      <c r="AF853" s="19">
        <v>0</v>
      </c>
      <c r="AG853" s="19" t="s">
        <v>165</v>
      </c>
      <c r="AH853" s="19" t="s">
        <v>156</v>
      </c>
      <c r="AI853" s="19" t="s">
        <v>188</v>
      </c>
      <c r="AJ853" s="5"/>
      <c r="AK853" s="5"/>
      <c r="AL853" s="5" t="s">
        <v>124</v>
      </c>
      <c r="AM853" s="5"/>
      <c r="AN853" s="5" t="s">
        <v>199</v>
      </c>
      <c r="AO853" s="5" t="str">
        <f t="shared" ref="AO853:AO858" si="1386">CONCATENATE("0055-",B853,"-",C853,"-","4",".",AE853,".",AF853,".",AG853,".",AH853,"-",AL853,".",AN853,"-",AI853)</f>
        <v>0055-CPC-GA1-4.4.0.00.CPC-ASK2.V8-0001</v>
      </c>
      <c r="AP853" s="5" t="str">
        <f t="shared" ref="AP853:AP858" si="1387">CONCATENATE("0055-",B853,"-",C853,"-","4",".",AE853,".",AF853,".",AG853,".",AH853,"-",AL853,"-",AN853,"-",AI853,"_",BD853,"_",U853)</f>
        <v>0055-CPC-GA1-4.4.0.00.CPC-ASK2-V8-0001_A1_ER</v>
      </c>
      <c r="AQ853" s="13" t="s">
        <v>211</v>
      </c>
      <c r="AR853" s="13" t="s">
        <v>212</v>
      </c>
      <c r="AS853" s="13"/>
      <c r="AT853" s="13"/>
      <c r="AU853" s="13"/>
      <c r="AV853" s="13"/>
      <c r="AW853" s="13" t="s">
        <v>407</v>
      </c>
      <c r="AX853" s="13" t="s">
        <v>419</v>
      </c>
      <c r="AY853" s="5"/>
      <c r="AZ853" s="5" t="s">
        <v>490</v>
      </c>
      <c r="BA853" s="5" t="s">
        <v>489</v>
      </c>
      <c r="BB853" s="5" t="str">
        <f t="shared" ref="BB853:BB858" si="1388">IF(FW853&gt;0,"02",IF(FN853&gt;0,"01",IF(FE853&gt;0,"00",IF(EM853&gt;0,"G1",IF(ED853&gt;0,"F1",IF(DU853&gt;0,"E1",IF(DL853&gt;0,"D1",IF(DC853&gt;0,"C1",IF(CT853&gt;0,"B1",IF(BM853&gt;0,"A1","-"))))))))))</f>
        <v>A1</v>
      </c>
      <c r="BC853" s="167" t="str">
        <f t="shared" ref="BC853:BC858" si="1389">IF(OR(BB853="A1",BB853="B1",BB853="C1",BB853="D1",BB853="E1",BB853="F1",BB853="G1",BB853="H1"),"IFR",IF(OR(BB853="00",BB853="01",BB853="02",BB853="03",BB853="04",BB853="05"),"IFU","-"))</f>
        <v>IFR</v>
      </c>
      <c r="BD853" s="5" t="str">
        <f t="shared" ref="BD853:BD858" si="1390">BB853</f>
        <v>A1</v>
      </c>
      <c r="BE853" s="5"/>
      <c r="BF853" s="5"/>
      <c r="BG853" s="12"/>
      <c r="BH853" s="5"/>
      <c r="BI853" s="5"/>
      <c r="BJ853" s="54">
        <f t="shared" ref="BJ853:BJ858" si="1391">FB853-(28+15)</f>
        <v>44254</v>
      </c>
      <c r="BK853" s="54">
        <f t="shared" ref="BK853:BK858" ca="1" si="1392">IF(BM853&gt;0,BL853,IF(BJ853&lt;TODAY(),WORKDAY(TODAY(),10),BJ853))</f>
        <v>44277</v>
      </c>
      <c r="BL853" s="193">
        <v>44277</v>
      </c>
      <c r="BM853" s="167" t="s">
        <v>799</v>
      </c>
      <c r="BN853" s="167"/>
      <c r="BO853" s="167"/>
      <c r="BP853" s="167"/>
      <c r="BQ853" s="167"/>
      <c r="BR853" s="157"/>
      <c r="BS853" s="157"/>
      <c r="BT853" s="157"/>
      <c r="BU853" s="157"/>
      <c r="BV853" s="157"/>
      <c r="BW853" s="147"/>
      <c r="BX853" s="147"/>
      <c r="BY853" s="147"/>
      <c r="BZ853" s="147"/>
      <c r="CA853" s="147"/>
      <c r="CB853" s="125"/>
      <c r="CC853" s="125"/>
      <c r="CD853" s="125"/>
      <c r="CE853" s="125"/>
      <c r="CF853" s="125"/>
      <c r="CG853" s="125"/>
      <c r="CH853" s="125"/>
      <c r="CI853" s="125"/>
      <c r="CJ853" s="125"/>
      <c r="CK853" s="125"/>
      <c r="CL853" s="24">
        <f t="shared" ref="CL853:CL858" si="1393">WORKDAY(BJ853,20)</f>
        <v>44281</v>
      </c>
      <c r="CM853" s="24">
        <f t="shared" ref="CM853:CM858" ca="1" si="1394">IF(BM853&gt;0,WORKDAY(BK853,10),"-")</f>
        <v>44291</v>
      </c>
      <c r="CN853" s="54"/>
      <c r="CO853" s="117"/>
      <c r="CP853" s="175">
        <v>1</v>
      </c>
      <c r="CQ853" s="24">
        <f t="shared" ref="CQ853:CQ858" si="1395">WORKDAY(CL853,10)</f>
        <v>44295</v>
      </c>
      <c r="CR853" s="24" t="str">
        <f t="shared" ref="CR853:CR858" si="1396">IF(CO853&gt;0,WORKDAY(CM853,10),"-")</f>
        <v>-</v>
      </c>
      <c r="CS853" s="54"/>
      <c r="CT853" s="5"/>
      <c r="CU853" s="24" t="str">
        <f t="shared" ref="CU853:CU858" si="1397">IF(CT853&gt;0,WORKDAY(CQ853,10),"-")</f>
        <v>-</v>
      </c>
      <c r="CV853" s="24" t="str">
        <f t="shared" ref="CV853:CV858" si="1398">IF(CT853&gt;0,WORKDAY(CR853,10),"-")</f>
        <v>-</v>
      </c>
      <c r="CW853" s="54"/>
      <c r="CX853" s="5"/>
      <c r="CY853" s="34"/>
      <c r="CZ853" s="24" t="str">
        <f t="shared" ref="CZ853:CZ858" si="1399">IF(CX853&gt;0,WORKDAY(CU853,10),"-")</f>
        <v>-</v>
      </c>
      <c r="DA853" s="24" t="str">
        <f t="shared" ref="DA853:DA858" si="1400">IF(CX853&gt;0,WORKDAY(CV853,10),"-")</f>
        <v>-</v>
      </c>
      <c r="DB853" s="24"/>
      <c r="DC853" s="5"/>
      <c r="DD853" s="24" t="str">
        <f t="shared" ref="DD853:DD858" si="1401">IF(DC853&gt;0,WORKDAY(CZ853,10),"-")</f>
        <v>-</v>
      </c>
      <c r="DE853" s="24" t="str">
        <f t="shared" ref="DE853:DE858" si="1402">IF(DC853&gt;0,WORKDAY(DA853,10),"-")</f>
        <v>-</v>
      </c>
      <c r="DF853" s="5"/>
      <c r="DG853" s="5"/>
      <c r="DH853" s="54"/>
      <c r="DI853" s="24" t="str">
        <f t="shared" ref="DI853:DI858" si="1403">IF(DG853&gt;0,WORKDAY(DD853,10),"-")</f>
        <v>-</v>
      </c>
      <c r="DJ853" s="24" t="str">
        <f t="shared" ref="DJ853:DJ858" si="1404">IF(DG853&gt;0,WORKDAY(DE853,10),"-")</f>
        <v>-</v>
      </c>
      <c r="DK853" s="5"/>
      <c r="DL853" s="5"/>
      <c r="DM853" s="24" t="str">
        <f t="shared" ref="DM853:DM858" si="1405">IF(DL853&gt;0,WORKDAY(DI853,10),"-")</f>
        <v>-</v>
      </c>
      <c r="DN853" s="24" t="str">
        <f t="shared" ref="DN853:DN858" si="1406">IF(DL853&gt;0,WORKDAY(DJ853,10),"-")</f>
        <v>-</v>
      </c>
      <c r="DO853" s="5"/>
      <c r="DP853" s="5"/>
      <c r="DQ853" s="54"/>
      <c r="DR853" s="24" t="str">
        <f t="shared" ref="DR853:DR858" si="1407">IF(DP853&gt;0,WORKDAY(DM853,10),"-")</f>
        <v>-</v>
      </c>
      <c r="DS853" s="24" t="str">
        <f t="shared" ref="DS853:DS858" si="1408">IF(DP853&gt;0,WORKDAY(DN853,10),"-")</f>
        <v>-</v>
      </c>
      <c r="DT853" s="5"/>
      <c r="DU853" s="5"/>
      <c r="DV853" s="24" t="str">
        <f t="shared" ref="DV853:DV858" si="1409">IF(DU853&gt;0,WORKDAY(DR853,10),"-")</f>
        <v>-</v>
      </c>
      <c r="DW853" s="24" t="str">
        <f t="shared" ref="DW853:DW858" si="1410">IF(DU853&gt;0,WORKDAY(DS853,10),"-")</f>
        <v>-</v>
      </c>
      <c r="DX853" s="5"/>
      <c r="DY853" s="5"/>
      <c r="DZ853" s="54"/>
      <c r="EA853" s="24" t="str">
        <f t="shared" ref="EA853:EA858" si="1411">IF(DY853&gt;0,WORKDAY(DV853,10),"-")</f>
        <v>-</v>
      </c>
      <c r="EB853" s="24" t="str">
        <f t="shared" ref="EB853:EB858" si="1412">IF(DY853&gt;0,WORKDAY(DW853,10),"-")</f>
        <v>-</v>
      </c>
      <c r="EC853" s="5"/>
      <c r="ED853" s="5"/>
      <c r="EE853" s="24" t="str">
        <f t="shared" ref="EE853:EE858" si="1413">IF(ED853&gt;0,WORKDAY(EA853,10),"-")</f>
        <v>-</v>
      </c>
      <c r="EF853" s="24" t="str">
        <f t="shared" ref="EF853:EF858" si="1414">IF(ED853&gt;0,WORKDAY(EB853,10),"-")</f>
        <v>-</v>
      </c>
      <c r="EG853" s="5"/>
      <c r="EH853" s="5"/>
      <c r="EI853" s="54"/>
      <c r="EJ853" s="24" t="str">
        <f t="shared" ref="EJ853:EJ858" si="1415">IF(EH853&gt;0,WORKDAY(EE853,10),"-")</f>
        <v>-</v>
      </c>
      <c r="EK853" s="24" t="str">
        <f t="shared" ref="EK853:EK858" si="1416">IF(EH853&gt;0,WORKDAY(EF853,10),"-")</f>
        <v>-</v>
      </c>
      <c r="EL853" s="5"/>
      <c r="EM853" s="5"/>
      <c r="EN853" s="24" t="str">
        <f t="shared" ref="EN853:EN858" si="1417">IF(EM853&gt;0,WORKDAY(EJ853,10),"-")</f>
        <v>-</v>
      </c>
      <c r="EO853" s="24" t="str">
        <f t="shared" ref="EO853:EO858" si="1418">IF(EM853&gt;0,WORKDAY(EK853,10),"-")</f>
        <v>-</v>
      </c>
      <c r="EP853" s="5"/>
      <c r="EQ853" s="5"/>
      <c r="ER853" s="54"/>
      <c r="ES853" s="54"/>
      <c r="ET853" s="54"/>
      <c r="EU853" s="54"/>
      <c r="EV853" s="54"/>
      <c r="EW853" s="24"/>
      <c r="EX853" s="24"/>
      <c r="EY853" s="167"/>
      <c r="EZ853" s="167"/>
      <c r="FA853" s="193"/>
      <c r="FB853" s="24">
        <v>44297</v>
      </c>
      <c r="FC853" s="24">
        <f t="shared" ca="1" si="1379"/>
        <v>44297</v>
      </c>
      <c r="FD853" s="5"/>
      <c r="FE853" s="5"/>
      <c r="FF853" s="24" t="str">
        <f t="shared" ref="FF853:FF858" si="1419">IF(FE853&gt;0,WORKDAY(FB853,10),"-")</f>
        <v>-</v>
      </c>
      <c r="FG853" s="24" t="str">
        <f t="shared" ref="FG853:FG858" si="1420">IF(FE853&gt;0,WORKDAY(FC853,10),"-")</f>
        <v>-</v>
      </c>
      <c r="FH853" s="5"/>
      <c r="FI853" s="5"/>
      <c r="FJ853" s="34"/>
      <c r="FK853" s="24"/>
      <c r="FL853" s="24">
        <f t="shared" ref="FL853:FL858" si="1421">FK853</f>
        <v>0</v>
      </c>
      <c r="FM853" s="5"/>
      <c r="FN853" s="5"/>
      <c r="FO853" s="24" t="str">
        <f t="shared" ref="FO853:FO858" si="1422">IF(FN853&gt;0,WORKDAY(FK853,10),"-")</f>
        <v>-</v>
      </c>
      <c r="FP853" s="24" t="str">
        <f t="shared" ref="FP853:FP858" si="1423">IF(FN853&gt;0,WORKDAY(FL853,10),"-")</f>
        <v>-</v>
      </c>
      <c r="FQ853" s="5"/>
      <c r="FR853" s="5"/>
      <c r="FS853" s="54"/>
      <c r="FT853" s="24"/>
      <c r="FU853" s="24">
        <f t="shared" ref="FU853:FU858" si="1424">FT853</f>
        <v>0</v>
      </c>
      <c r="FV853" s="5"/>
      <c r="FW853" s="5"/>
      <c r="FX853" s="24" t="str">
        <f t="shared" ref="FX853:FX858" si="1425">IF(FW853&gt;0,WORKDAY(FT853,10),"-")</f>
        <v>-</v>
      </c>
      <c r="FY853" s="24" t="str">
        <f t="shared" ref="FY853:FY858" si="1426">IF(FW853&gt;0,WORKDAY(FU853,10),"-")</f>
        <v>-</v>
      </c>
      <c r="FZ853" s="5"/>
      <c r="GA853" s="5"/>
      <c r="GB853" s="54"/>
      <c r="GC853" s="54"/>
      <c r="GD853" s="54"/>
      <c r="GE853" s="54"/>
      <c r="GF853" s="54"/>
      <c r="GG853" s="54"/>
      <c r="GH853" s="54"/>
      <c r="GI853" s="54"/>
      <c r="GJ853" s="54"/>
      <c r="GK853" s="54"/>
      <c r="GL853" s="54"/>
      <c r="GM853" s="54"/>
      <c r="GN853" s="54"/>
      <c r="GO853" s="54"/>
      <c r="GP853" s="54"/>
      <c r="GQ853" s="54"/>
      <c r="GR853" s="54"/>
      <c r="GS853" s="54"/>
      <c r="GT853" s="54"/>
      <c r="GU853" s="54"/>
      <c r="GV853" s="54"/>
      <c r="GW853" s="54"/>
      <c r="GX853" s="54"/>
      <c r="GY853" s="54"/>
      <c r="GZ853" s="193"/>
      <c r="HA853" s="54"/>
      <c r="HB853" s="54"/>
      <c r="HC853" s="54"/>
      <c r="HD853" s="34">
        <f t="shared" ca="1" si="1380"/>
        <v>1</v>
      </c>
      <c r="HE853" s="25">
        <f t="shared" ca="1" si="1381"/>
        <v>6.8389057750759875E-4</v>
      </c>
      <c r="HF853" s="25">
        <f t="shared" ca="1" si="1382"/>
        <v>1.5197568389057751E-3</v>
      </c>
      <c r="HG853" s="25"/>
      <c r="HH853" s="25"/>
      <c r="HI853" s="25">
        <f t="shared" ca="1" si="1383"/>
        <v>3.0821917808219177E-3</v>
      </c>
      <c r="HJ853" s="25">
        <f t="shared" ca="1" si="1384"/>
        <v>6.8493150684931503E-3</v>
      </c>
      <c r="HK853" s="5"/>
      <c r="HL853" s="24">
        <f t="shared" ca="1" si="1385"/>
        <v>44277</v>
      </c>
      <c r="HM853" s="107" t="s">
        <v>663</v>
      </c>
      <c r="HN853" s="85"/>
      <c r="HO853" s="204" t="str">
        <f t="shared" si="1126"/>
        <v>ожидание A1</v>
      </c>
      <c r="HP853" s="204" t="str">
        <f t="shared" si="1127"/>
        <v>не выгружено 00</v>
      </c>
      <c r="HQ853" s="182" t="str">
        <f t="shared" si="1128"/>
        <v>выгружено A1</v>
      </c>
      <c r="HR853" s="182" t="str">
        <f t="shared" si="1129"/>
        <v>ожидание A1</v>
      </c>
      <c r="HS853" s="182" t="b">
        <f t="shared" si="1130"/>
        <v>0</v>
      </c>
      <c r="HT853" s="182" t="str">
        <f t="shared" si="1131"/>
        <v>ожидание замечаний</v>
      </c>
      <c r="HU853" s="182" t="str">
        <f t="shared" si="1132"/>
        <v>0055-P2-GA1-CPC-TRM-00677</v>
      </c>
      <c r="HV853" s="191">
        <f t="shared" si="1133"/>
        <v>44277</v>
      </c>
      <c r="HW853" s="184" t="str">
        <f t="shared" si="1134"/>
        <v>ожидание A1</v>
      </c>
      <c r="HX853" s="191" t="str">
        <f t="shared" si="1135"/>
        <v>ожидание A1</v>
      </c>
      <c r="HY853" s="183"/>
      <c r="HZ853" s="182" t="str">
        <f t="shared" si="1136"/>
        <v>выгружено</v>
      </c>
      <c r="IA853" s="182" t="str">
        <f t="shared" si="1137"/>
        <v>A1</v>
      </c>
      <c r="IB853" s="182" t="str">
        <f t="shared" si="1138"/>
        <v>ожидание замечаний к ревизии</v>
      </c>
      <c r="IC853" s="182" t="str">
        <f t="shared" si="1139"/>
        <v>A1</v>
      </c>
      <c r="ID853" s="182" t="str">
        <f t="shared" si="1140"/>
        <v>A1</v>
      </c>
      <c r="IE853" s="185" t="str">
        <f t="shared" si="1141"/>
        <v>1</v>
      </c>
      <c r="IF853" s="135" t="s">
        <v>705</v>
      </c>
      <c r="IG853" s="181">
        <v>1</v>
      </c>
      <c r="IH853" s="85"/>
      <c r="II853" s="85"/>
      <c r="IJ853" s="85"/>
      <c r="IK853" s="85"/>
      <c r="IL853" s="85"/>
      <c r="IM853" s="85"/>
      <c r="IN853" s="85"/>
      <c r="IO853" s="85"/>
      <c r="IP853" s="85"/>
      <c r="IQ853" s="85"/>
      <c r="IR853" s="85"/>
      <c r="IS853" s="85"/>
      <c r="IT853" s="85"/>
      <c r="IU853" s="85"/>
      <c r="IV853" s="85"/>
      <c r="IW853" s="85"/>
      <c r="IX853" s="85"/>
      <c r="IY853" s="85"/>
      <c r="IZ853" s="85"/>
      <c r="JA853" s="85"/>
      <c r="JB853" s="85"/>
      <c r="JC853" s="85"/>
      <c r="JD853" s="85"/>
      <c r="JE853" s="85"/>
      <c r="JF853" s="85"/>
      <c r="JG853" s="85"/>
      <c r="JH853" s="85"/>
      <c r="JI853" s="85"/>
      <c r="JJ853" s="85"/>
      <c r="JK853" s="85"/>
      <c r="JL853" s="85"/>
      <c r="JM853" s="85"/>
      <c r="JN853" s="85"/>
      <c r="JO853" s="85"/>
      <c r="JP853" s="85"/>
      <c r="JQ853" s="85"/>
      <c r="JR853" s="85"/>
      <c r="JS853" s="85"/>
      <c r="JT853" s="85"/>
      <c r="JU853" s="85"/>
      <c r="JV853" s="85"/>
      <c r="JW853" s="85"/>
      <c r="JX853" s="85"/>
      <c r="JY853" s="85"/>
      <c r="JZ853" s="85"/>
      <c r="KA853" s="85"/>
      <c r="KB853" s="85"/>
      <c r="KC853" s="85"/>
    </row>
    <row r="854" spans="1:289" s="57" customFormat="1" ht="42.75" hidden="1" customHeight="1">
      <c r="A854" s="6"/>
      <c r="B854" s="19" t="s">
        <v>156</v>
      </c>
      <c r="C854" s="19" t="s">
        <v>157</v>
      </c>
      <c r="D854" s="5"/>
      <c r="E854" s="5"/>
      <c r="F854" s="5"/>
      <c r="G854" s="5"/>
      <c r="H854" s="5" t="s">
        <v>727</v>
      </c>
      <c r="I854" s="5" t="s">
        <v>736</v>
      </c>
      <c r="J854" s="5"/>
      <c r="K854" s="5"/>
      <c r="L854" s="5"/>
      <c r="M854" s="5"/>
      <c r="N854" s="5"/>
      <c r="O854" s="5"/>
      <c r="P854" s="5"/>
      <c r="Q854" s="5"/>
      <c r="R854" s="5" t="s">
        <v>206</v>
      </c>
      <c r="S854" s="5" t="s">
        <v>360</v>
      </c>
      <c r="T854" s="5" t="s">
        <v>361</v>
      </c>
      <c r="U854" s="5" t="s">
        <v>158</v>
      </c>
      <c r="V854" s="5"/>
      <c r="W854" s="19"/>
      <c r="X854" s="19"/>
      <c r="Y854" s="19"/>
      <c r="Z854" s="19"/>
      <c r="AA854" s="19"/>
      <c r="AB854" s="19"/>
      <c r="AC854" s="19"/>
      <c r="AD854" s="5"/>
      <c r="AE854" s="19">
        <v>4</v>
      </c>
      <c r="AF854" s="19">
        <v>0</v>
      </c>
      <c r="AG854" s="19" t="s">
        <v>165</v>
      </c>
      <c r="AH854" s="19" t="s">
        <v>156</v>
      </c>
      <c r="AI854" s="19" t="s">
        <v>188</v>
      </c>
      <c r="AJ854" s="5"/>
      <c r="AK854" s="5"/>
      <c r="AL854" s="5" t="s">
        <v>120</v>
      </c>
      <c r="AM854" s="5"/>
      <c r="AN854" s="5" t="s">
        <v>186</v>
      </c>
      <c r="AO854" s="5" t="str">
        <f t="shared" si="1386"/>
        <v>0055-CPC-GA1-4.4.0.00.CPC-ATH1.LB-0001</v>
      </c>
      <c r="AP854" s="5" t="str">
        <f t="shared" si="1387"/>
        <v>0055-CPC-GA1-4.4.0.00.CPC-ATH1-LB-0001_A1_ER</v>
      </c>
      <c r="AQ854" s="13" t="s">
        <v>138</v>
      </c>
      <c r="AR854" s="13" t="s">
        <v>337</v>
      </c>
      <c r="AS854" s="13"/>
      <c r="AT854" s="13"/>
      <c r="AU854" s="13"/>
      <c r="AV854" s="13"/>
      <c r="AW854" s="13" t="s">
        <v>138</v>
      </c>
      <c r="AX854" s="13" t="s">
        <v>337</v>
      </c>
      <c r="AY854" s="5"/>
      <c r="AZ854" s="5" t="s">
        <v>490</v>
      </c>
      <c r="BA854" s="5" t="s">
        <v>489</v>
      </c>
      <c r="BB854" s="5" t="str">
        <f t="shared" si="1388"/>
        <v>A1</v>
      </c>
      <c r="BC854" s="167" t="str">
        <f t="shared" si="1389"/>
        <v>IFR</v>
      </c>
      <c r="BD854" s="5" t="str">
        <f t="shared" si="1390"/>
        <v>A1</v>
      </c>
      <c r="BE854" s="5"/>
      <c r="BF854" s="5"/>
      <c r="BG854" s="12"/>
      <c r="BH854" s="5"/>
      <c r="BI854" s="5"/>
      <c r="BJ854" s="54">
        <f t="shared" si="1391"/>
        <v>44243</v>
      </c>
      <c r="BK854" s="54">
        <f t="shared" ca="1" si="1392"/>
        <v>44268</v>
      </c>
      <c r="BL854" s="193">
        <v>44268</v>
      </c>
      <c r="BM854" s="167" t="s">
        <v>796</v>
      </c>
      <c r="BN854" s="167"/>
      <c r="BO854" s="167"/>
      <c r="BP854" s="167"/>
      <c r="BQ854" s="167"/>
      <c r="BR854" s="157"/>
      <c r="BS854" s="157"/>
      <c r="BT854" s="157"/>
      <c r="BU854" s="157"/>
      <c r="BV854" s="157"/>
      <c r="BW854" s="147"/>
      <c r="BX854" s="147"/>
      <c r="BY854" s="147"/>
      <c r="BZ854" s="147"/>
      <c r="CA854" s="147"/>
      <c r="CB854" s="125"/>
      <c r="CC854" s="125"/>
      <c r="CD854" s="125"/>
      <c r="CE854" s="125"/>
      <c r="CF854" s="125"/>
      <c r="CG854" s="125"/>
      <c r="CH854" s="125"/>
      <c r="CI854" s="125"/>
      <c r="CJ854" s="125"/>
      <c r="CK854" s="125"/>
      <c r="CL854" s="24">
        <f t="shared" si="1393"/>
        <v>44271</v>
      </c>
      <c r="CM854" s="24">
        <f t="shared" ca="1" si="1394"/>
        <v>44281</v>
      </c>
      <c r="CN854" s="54"/>
      <c r="CO854" s="117"/>
      <c r="CP854" s="34"/>
      <c r="CQ854" s="24">
        <f t="shared" si="1395"/>
        <v>44285</v>
      </c>
      <c r="CR854" s="24" t="str">
        <f t="shared" si="1396"/>
        <v>-</v>
      </c>
      <c r="CS854" s="54"/>
      <c r="CT854" s="5"/>
      <c r="CU854" s="24" t="str">
        <f t="shared" si="1397"/>
        <v>-</v>
      </c>
      <c r="CV854" s="24" t="str">
        <f t="shared" si="1398"/>
        <v>-</v>
      </c>
      <c r="CW854" s="54"/>
      <c r="CX854" s="5"/>
      <c r="CY854" s="34"/>
      <c r="CZ854" s="24" t="str">
        <f t="shared" si="1399"/>
        <v>-</v>
      </c>
      <c r="DA854" s="24" t="str">
        <f t="shared" si="1400"/>
        <v>-</v>
      </c>
      <c r="DB854" s="24"/>
      <c r="DC854" s="5"/>
      <c r="DD854" s="24" t="str">
        <f t="shared" si="1401"/>
        <v>-</v>
      </c>
      <c r="DE854" s="24" t="str">
        <f t="shared" si="1402"/>
        <v>-</v>
      </c>
      <c r="DF854" s="5"/>
      <c r="DG854" s="5"/>
      <c r="DH854" s="54"/>
      <c r="DI854" s="24" t="str">
        <f t="shared" si="1403"/>
        <v>-</v>
      </c>
      <c r="DJ854" s="24" t="str">
        <f t="shared" si="1404"/>
        <v>-</v>
      </c>
      <c r="DK854" s="5"/>
      <c r="DL854" s="5"/>
      <c r="DM854" s="24" t="str">
        <f t="shared" si="1405"/>
        <v>-</v>
      </c>
      <c r="DN854" s="24" t="str">
        <f t="shared" si="1406"/>
        <v>-</v>
      </c>
      <c r="DO854" s="5"/>
      <c r="DP854" s="5"/>
      <c r="DQ854" s="54"/>
      <c r="DR854" s="24" t="str">
        <f t="shared" si="1407"/>
        <v>-</v>
      </c>
      <c r="DS854" s="24" t="str">
        <f t="shared" si="1408"/>
        <v>-</v>
      </c>
      <c r="DT854" s="5"/>
      <c r="DU854" s="5"/>
      <c r="DV854" s="24" t="str">
        <f t="shared" si="1409"/>
        <v>-</v>
      </c>
      <c r="DW854" s="24" t="str">
        <f t="shared" si="1410"/>
        <v>-</v>
      </c>
      <c r="DX854" s="5"/>
      <c r="DY854" s="5"/>
      <c r="DZ854" s="54"/>
      <c r="EA854" s="24" t="str">
        <f t="shared" si="1411"/>
        <v>-</v>
      </c>
      <c r="EB854" s="24" t="str">
        <f t="shared" si="1412"/>
        <v>-</v>
      </c>
      <c r="EC854" s="5"/>
      <c r="ED854" s="5"/>
      <c r="EE854" s="24" t="str">
        <f t="shared" si="1413"/>
        <v>-</v>
      </c>
      <c r="EF854" s="24" t="str">
        <f t="shared" si="1414"/>
        <v>-</v>
      </c>
      <c r="EG854" s="5"/>
      <c r="EH854" s="5"/>
      <c r="EI854" s="54"/>
      <c r="EJ854" s="24" t="str">
        <f t="shared" si="1415"/>
        <v>-</v>
      </c>
      <c r="EK854" s="24" t="str">
        <f t="shared" si="1416"/>
        <v>-</v>
      </c>
      <c r="EL854" s="5"/>
      <c r="EM854" s="5"/>
      <c r="EN854" s="24" t="str">
        <f t="shared" si="1417"/>
        <v>-</v>
      </c>
      <c r="EO854" s="24" t="str">
        <f t="shared" si="1418"/>
        <v>-</v>
      </c>
      <c r="EP854" s="5"/>
      <c r="EQ854" s="5"/>
      <c r="ER854" s="54"/>
      <c r="ES854" s="54"/>
      <c r="ET854" s="54"/>
      <c r="EU854" s="54"/>
      <c r="EV854" s="54"/>
      <c r="EW854" s="24"/>
      <c r="EX854" s="24"/>
      <c r="EY854" s="167"/>
      <c r="EZ854" s="167"/>
      <c r="FA854" s="193"/>
      <c r="FB854" s="24">
        <v>44286</v>
      </c>
      <c r="FC854" s="24">
        <f t="shared" ca="1" si="1379"/>
        <v>44286</v>
      </c>
      <c r="FD854" s="5"/>
      <c r="FE854" s="5"/>
      <c r="FF854" s="24" t="str">
        <f t="shared" si="1419"/>
        <v>-</v>
      </c>
      <c r="FG854" s="24" t="str">
        <f t="shared" si="1420"/>
        <v>-</v>
      </c>
      <c r="FH854" s="5"/>
      <c r="FI854" s="5"/>
      <c r="FJ854" s="34"/>
      <c r="FK854" s="24"/>
      <c r="FL854" s="24">
        <f t="shared" si="1421"/>
        <v>0</v>
      </c>
      <c r="FM854" s="5"/>
      <c r="FN854" s="5"/>
      <c r="FO854" s="24" t="str">
        <f t="shared" si="1422"/>
        <v>-</v>
      </c>
      <c r="FP854" s="24" t="str">
        <f t="shared" si="1423"/>
        <v>-</v>
      </c>
      <c r="FQ854" s="5"/>
      <c r="FR854" s="5"/>
      <c r="FS854" s="54"/>
      <c r="FT854" s="24"/>
      <c r="FU854" s="24">
        <f t="shared" si="1424"/>
        <v>0</v>
      </c>
      <c r="FV854" s="5"/>
      <c r="FW854" s="5"/>
      <c r="FX854" s="24" t="str">
        <f t="shared" si="1425"/>
        <v>-</v>
      </c>
      <c r="FY854" s="24" t="str">
        <f t="shared" si="1426"/>
        <v>-</v>
      </c>
      <c r="FZ854" s="5"/>
      <c r="GA854" s="5"/>
      <c r="GB854" s="54"/>
      <c r="GC854" s="54"/>
      <c r="GD854" s="54"/>
      <c r="GE854" s="54"/>
      <c r="GF854" s="54"/>
      <c r="GG854" s="54"/>
      <c r="GH854" s="54"/>
      <c r="GI854" s="54"/>
      <c r="GJ854" s="54"/>
      <c r="GK854" s="54"/>
      <c r="GL854" s="54"/>
      <c r="GM854" s="54"/>
      <c r="GN854" s="54"/>
      <c r="GO854" s="54"/>
      <c r="GP854" s="54"/>
      <c r="GQ854" s="54"/>
      <c r="GR854" s="54"/>
      <c r="GS854" s="54"/>
      <c r="GT854" s="54"/>
      <c r="GU854" s="54"/>
      <c r="GV854" s="54"/>
      <c r="GW854" s="54"/>
      <c r="GX854" s="54"/>
      <c r="GY854" s="54"/>
      <c r="GZ854" s="193"/>
      <c r="HA854" s="54"/>
      <c r="HB854" s="54"/>
      <c r="HC854" s="54"/>
      <c r="HD854" s="34">
        <f t="shared" ca="1" si="1380"/>
        <v>1</v>
      </c>
      <c r="HE854" s="25">
        <f t="shared" ca="1" si="1381"/>
        <v>6.8389057750759875E-4</v>
      </c>
      <c r="HF854" s="25">
        <f t="shared" ca="1" si="1382"/>
        <v>1.5197568389057751E-3</v>
      </c>
      <c r="HG854" s="25"/>
      <c r="HH854" s="25"/>
      <c r="HI854" s="25">
        <f t="shared" ca="1" si="1383"/>
        <v>3.0821917808219177E-3</v>
      </c>
      <c r="HJ854" s="25">
        <f t="shared" ca="1" si="1384"/>
        <v>6.8493150684931503E-3</v>
      </c>
      <c r="HK854" s="5"/>
      <c r="HL854" s="24">
        <f t="shared" ca="1" si="1385"/>
        <v>44268</v>
      </c>
      <c r="HM854" s="107" t="s">
        <v>663</v>
      </c>
      <c r="HN854" s="85"/>
      <c r="HO854" s="204" t="str">
        <f t="shared" si="1126"/>
        <v>ожидание A1</v>
      </c>
      <c r="HP854" s="204" t="str">
        <f t="shared" si="1127"/>
        <v>не выгружено 00</v>
      </c>
      <c r="HQ854" s="182" t="str">
        <f t="shared" si="1128"/>
        <v>выгружено A1</v>
      </c>
      <c r="HR854" s="182" t="str">
        <f t="shared" si="1129"/>
        <v>ожидание A1</v>
      </c>
      <c r="HS854" s="182" t="b">
        <f t="shared" si="1130"/>
        <v>0</v>
      </c>
      <c r="HT854" s="182" t="str">
        <f t="shared" si="1131"/>
        <v>ожидание замечаний</v>
      </c>
      <c r="HU854" s="182" t="str">
        <f t="shared" si="1132"/>
        <v>0055-P2-GA1-CPC-TRM-00674</v>
      </c>
      <c r="HV854" s="191">
        <f t="shared" si="1133"/>
        <v>44268</v>
      </c>
      <c r="HW854" s="184" t="str">
        <f t="shared" si="1134"/>
        <v>ожидание A1</v>
      </c>
      <c r="HX854" s="191" t="str">
        <f t="shared" si="1135"/>
        <v>ожидание A1</v>
      </c>
      <c r="HY854" s="183"/>
      <c r="HZ854" s="182" t="str">
        <f t="shared" si="1136"/>
        <v>выгружено</v>
      </c>
      <c r="IA854" s="182" t="str">
        <f t="shared" si="1137"/>
        <v>A1</v>
      </c>
      <c r="IB854" s="182" t="str">
        <f t="shared" si="1138"/>
        <v>ожидание замечаний к ревизии</v>
      </c>
      <c r="IC854" s="182" t="str">
        <f t="shared" si="1139"/>
        <v>A1</v>
      </c>
      <c r="ID854" s="182" t="str">
        <f t="shared" si="1140"/>
        <v>A1</v>
      </c>
      <c r="IE854" s="185" t="str">
        <f t="shared" si="1141"/>
        <v>1</v>
      </c>
      <c r="IF854" s="135" t="s">
        <v>705</v>
      </c>
      <c r="IG854" s="181">
        <v>1</v>
      </c>
      <c r="IH854" s="85"/>
      <c r="II854" s="85"/>
      <c r="IJ854" s="85"/>
      <c r="IK854" s="85"/>
      <c r="IL854" s="85"/>
      <c r="IM854" s="85"/>
      <c r="IN854" s="85"/>
      <c r="IO854" s="85"/>
      <c r="IP854" s="85"/>
      <c r="IQ854" s="85"/>
      <c r="IR854" s="85"/>
      <c r="IS854" s="85"/>
      <c r="IT854" s="85"/>
      <c r="IU854" s="85"/>
      <c r="IV854" s="85"/>
      <c r="IW854" s="85"/>
      <c r="IX854" s="85"/>
      <c r="IY854" s="85"/>
      <c r="IZ854" s="85"/>
      <c r="JA854" s="85"/>
      <c r="JB854" s="85"/>
      <c r="JC854" s="85"/>
      <c r="JD854" s="85"/>
      <c r="JE854" s="85"/>
      <c r="JF854" s="85"/>
      <c r="JG854" s="85"/>
      <c r="JH854" s="85"/>
      <c r="JI854" s="85"/>
      <c r="JJ854" s="85"/>
      <c r="JK854" s="85"/>
      <c r="JL854" s="85"/>
      <c r="JM854" s="85"/>
      <c r="JN854" s="85"/>
      <c r="JO854" s="85"/>
      <c r="JP854" s="85"/>
      <c r="JQ854" s="85"/>
      <c r="JR854" s="85"/>
      <c r="JS854" s="85"/>
      <c r="JT854" s="85"/>
      <c r="JU854" s="85"/>
      <c r="JV854" s="85"/>
      <c r="JW854" s="85"/>
      <c r="JX854" s="85"/>
      <c r="JY854" s="85"/>
      <c r="JZ854" s="85"/>
      <c r="KA854" s="85"/>
      <c r="KB854" s="85"/>
      <c r="KC854" s="85"/>
    </row>
    <row r="855" spans="1:289" s="57" customFormat="1" ht="28.5" hidden="1" customHeight="1">
      <c r="A855" s="6"/>
      <c r="B855" s="19" t="s">
        <v>156</v>
      </c>
      <c r="C855" s="19" t="s">
        <v>157</v>
      </c>
      <c r="D855" s="5"/>
      <c r="E855" s="5"/>
      <c r="F855" s="5"/>
      <c r="G855" s="5"/>
      <c r="H855" s="5" t="s">
        <v>727</v>
      </c>
      <c r="I855" s="5" t="s">
        <v>736</v>
      </c>
      <c r="J855" s="5"/>
      <c r="K855" s="5"/>
      <c r="L855" s="5"/>
      <c r="M855" s="5"/>
      <c r="N855" s="5"/>
      <c r="O855" s="5"/>
      <c r="P855" s="5"/>
      <c r="Q855" s="5"/>
      <c r="R855" s="5" t="s">
        <v>209</v>
      </c>
      <c r="S855" s="5" t="s">
        <v>362</v>
      </c>
      <c r="T855" s="5" t="s">
        <v>370</v>
      </c>
      <c r="U855" s="5" t="s">
        <v>158</v>
      </c>
      <c r="V855" s="5"/>
      <c r="W855" s="19"/>
      <c r="X855" s="19"/>
      <c r="Y855" s="19"/>
      <c r="Z855" s="19"/>
      <c r="AA855" s="19"/>
      <c r="AB855" s="19"/>
      <c r="AC855" s="19"/>
      <c r="AD855" s="5"/>
      <c r="AE855" s="19">
        <v>4</v>
      </c>
      <c r="AF855" s="19">
        <v>0</v>
      </c>
      <c r="AG855" s="19" t="s">
        <v>165</v>
      </c>
      <c r="AH855" s="19" t="s">
        <v>156</v>
      </c>
      <c r="AI855" s="19" t="s">
        <v>188</v>
      </c>
      <c r="AJ855" s="5"/>
      <c r="AK855" s="5"/>
      <c r="AL855" s="5" t="s">
        <v>121</v>
      </c>
      <c r="AM855" s="5"/>
      <c r="AN855" s="5" t="s">
        <v>186</v>
      </c>
      <c r="AO855" s="5" t="str">
        <f t="shared" si="1386"/>
        <v>0055-CPC-GA1-4.4.0.00.CPC-ATH2.LB-0001</v>
      </c>
      <c r="AP855" s="5" t="str">
        <f t="shared" si="1387"/>
        <v>0055-CPC-GA1-4.4.0.00.CPC-ATH2-LB-0001_A1_ER</v>
      </c>
      <c r="AQ855" s="13" t="s">
        <v>139</v>
      </c>
      <c r="AR855" s="13" t="s">
        <v>338</v>
      </c>
      <c r="AS855" s="13"/>
      <c r="AT855" s="13"/>
      <c r="AU855" s="13"/>
      <c r="AV855" s="13"/>
      <c r="AW855" s="13" t="s">
        <v>383</v>
      </c>
      <c r="AX855" s="13" t="s">
        <v>338</v>
      </c>
      <c r="AY855" s="5"/>
      <c r="AZ855" s="5" t="s">
        <v>490</v>
      </c>
      <c r="BA855" s="5" t="s">
        <v>489</v>
      </c>
      <c r="BB855" s="5" t="str">
        <f t="shared" si="1388"/>
        <v>A1</v>
      </c>
      <c r="BC855" s="167" t="str">
        <f t="shared" si="1389"/>
        <v>IFR</v>
      </c>
      <c r="BD855" s="5" t="str">
        <f t="shared" si="1390"/>
        <v>A1</v>
      </c>
      <c r="BE855" s="5"/>
      <c r="BF855" s="5"/>
      <c r="BG855" s="12"/>
      <c r="BH855" s="5"/>
      <c r="BI855" s="5"/>
      <c r="BJ855" s="54">
        <f t="shared" si="1391"/>
        <v>44243</v>
      </c>
      <c r="BK855" s="54">
        <f t="shared" ca="1" si="1392"/>
        <v>44268</v>
      </c>
      <c r="BL855" s="193">
        <v>44268</v>
      </c>
      <c r="BM855" s="167" t="s">
        <v>797</v>
      </c>
      <c r="BN855" s="167"/>
      <c r="BO855" s="167"/>
      <c r="BP855" s="167"/>
      <c r="BQ855" s="167"/>
      <c r="BR855" s="157"/>
      <c r="BS855" s="157"/>
      <c r="BT855" s="157"/>
      <c r="BU855" s="157"/>
      <c r="BV855" s="157"/>
      <c r="BW855" s="147"/>
      <c r="BX855" s="147"/>
      <c r="BY855" s="147"/>
      <c r="BZ855" s="147"/>
      <c r="CA855" s="147"/>
      <c r="CB855" s="125"/>
      <c r="CC855" s="125"/>
      <c r="CD855" s="125"/>
      <c r="CE855" s="125"/>
      <c r="CF855" s="125"/>
      <c r="CG855" s="125"/>
      <c r="CH855" s="125"/>
      <c r="CI855" s="125"/>
      <c r="CJ855" s="125"/>
      <c r="CK855" s="125"/>
      <c r="CL855" s="24">
        <f t="shared" si="1393"/>
        <v>44271</v>
      </c>
      <c r="CM855" s="24">
        <f t="shared" ca="1" si="1394"/>
        <v>44281</v>
      </c>
      <c r="CN855" s="54"/>
      <c r="CO855" s="117"/>
      <c r="CP855" s="34"/>
      <c r="CQ855" s="24">
        <f t="shared" si="1395"/>
        <v>44285</v>
      </c>
      <c r="CR855" s="24" t="str">
        <f t="shared" si="1396"/>
        <v>-</v>
      </c>
      <c r="CS855" s="54"/>
      <c r="CT855" s="5"/>
      <c r="CU855" s="24" t="str">
        <f t="shared" si="1397"/>
        <v>-</v>
      </c>
      <c r="CV855" s="24" t="str">
        <f t="shared" si="1398"/>
        <v>-</v>
      </c>
      <c r="CW855" s="54"/>
      <c r="CX855" s="5"/>
      <c r="CY855" s="34"/>
      <c r="CZ855" s="24" t="str">
        <f t="shared" si="1399"/>
        <v>-</v>
      </c>
      <c r="DA855" s="24" t="str">
        <f t="shared" si="1400"/>
        <v>-</v>
      </c>
      <c r="DB855" s="24"/>
      <c r="DC855" s="5"/>
      <c r="DD855" s="24" t="str">
        <f t="shared" si="1401"/>
        <v>-</v>
      </c>
      <c r="DE855" s="24" t="str">
        <f t="shared" si="1402"/>
        <v>-</v>
      </c>
      <c r="DF855" s="5"/>
      <c r="DG855" s="5"/>
      <c r="DH855" s="54"/>
      <c r="DI855" s="24" t="str">
        <f t="shared" si="1403"/>
        <v>-</v>
      </c>
      <c r="DJ855" s="24" t="str">
        <f t="shared" si="1404"/>
        <v>-</v>
      </c>
      <c r="DK855" s="5"/>
      <c r="DL855" s="5"/>
      <c r="DM855" s="24" t="str">
        <f t="shared" si="1405"/>
        <v>-</v>
      </c>
      <c r="DN855" s="24" t="str">
        <f t="shared" si="1406"/>
        <v>-</v>
      </c>
      <c r="DO855" s="5"/>
      <c r="DP855" s="5"/>
      <c r="DQ855" s="54"/>
      <c r="DR855" s="24" t="str">
        <f t="shared" si="1407"/>
        <v>-</v>
      </c>
      <c r="DS855" s="24" t="str">
        <f t="shared" si="1408"/>
        <v>-</v>
      </c>
      <c r="DT855" s="5"/>
      <c r="DU855" s="5"/>
      <c r="DV855" s="24" t="str">
        <f t="shared" si="1409"/>
        <v>-</v>
      </c>
      <c r="DW855" s="24" t="str">
        <f t="shared" si="1410"/>
        <v>-</v>
      </c>
      <c r="DX855" s="5"/>
      <c r="DY855" s="5"/>
      <c r="DZ855" s="54"/>
      <c r="EA855" s="24" t="str">
        <f t="shared" si="1411"/>
        <v>-</v>
      </c>
      <c r="EB855" s="24" t="str">
        <f t="shared" si="1412"/>
        <v>-</v>
      </c>
      <c r="EC855" s="5"/>
      <c r="ED855" s="5"/>
      <c r="EE855" s="24" t="str">
        <f t="shared" si="1413"/>
        <v>-</v>
      </c>
      <c r="EF855" s="24" t="str">
        <f t="shared" si="1414"/>
        <v>-</v>
      </c>
      <c r="EG855" s="5"/>
      <c r="EH855" s="5"/>
      <c r="EI855" s="54"/>
      <c r="EJ855" s="24" t="str">
        <f t="shared" si="1415"/>
        <v>-</v>
      </c>
      <c r="EK855" s="24" t="str">
        <f t="shared" si="1416"/>
        <v>-</v>
      </c>
      <c r="EL855" s="5"/>
      <c r="EM855" s="5"/>
      <c r="EN855" s="24" t="str">
        <f t="shared" si="1417"/>
        <v>-</v>
      </c>
      <c r="EO855" s="24" t="str">
        <f t="shared" si="1418"/>
        <v>-</v>
      </c>
      <c r="EP855" s="5"/>
      <c r="EQ855" s="5"/>
      <c r="ER855" s="54"/>
      <c r="ES855" s="54"/>
      <c r="ET855" s="54"/>
      <c r="EU855" s="54"/>
      <c r="EV855" s="54"/>
      <c r="EW855" s="24"/>
      <c r="EX855" s="24"/>
      <c r="EY855" s="167"/>
      <c r="EZ855" s="167"/>
      <c r="FA855" s="193"/>
      <c r="FB855" s="24">
        <v>44286</v>
      </c>
      <c r="FC855" s="24">
        <f t="shared" ca="1" si="1379"/>
        <v>44286</v>
      </c>
      <c r="FD855" s="5"/>
      <c r="FE855" s="5"/>
      <c r="FF855" s="24" t="str">
        <f t="shared" si="1419"/>
        <v>-</v>
      </c>
      <c r="FG855" s="24" t="str">
        <f t="shared" si="1420"/>
        <v>-</v>
      </c>
      <c r="FH855" s="5"/>
      <c r="FI855" s="5"/>
      <c r="FJ855" s="34"/>
      <c r="FK855" s="24"/>
      <c r="FL855" s="24">
        <f t="shared" si="1421"/>
        <v>0</v>
      </c>
      <c r="FM855" s="5"/>
      <c r="FN855" s="5"/>
      <c r="FO855" s="24" t="str">
        <f t="shared" si="1422"/>
        <v>-</v>
      </c>
      <c r="FP855" s="24" t="str">
        <f t="shared" si="1423"/>
        <v>-</v>
      </c>
      <c r="FQ855" s="5"/>
      <c r="FR855" s="5"/>
      <c r="FS855" s="54"/>
      <c r="FT855" s="24"/>
      <c r="FU855" s="24">
        <f t="shared" si="1424"/>
        <v>0</v>
      </c>
      <c r="FV855" s="5"/>
      <c r="FW855" s="5"/>
      <c r="FX855" s="24" t="str">
        <f t="shared" si="1425"/>
        <v>-</v>
      </c>
      <c r="FY855" s="24" t="str">
        <f t="shared" si="1426"/>
        <v>-</v>
      </c>
      <c r="FZ855" s="5"/>
      <c r="GA855" s="5"/>
      <c r="GB855" s="54"/>
      <c r="GC855" s="54"/>
      <c r="GD855" s="54"/>
      <c r="GE855" s="54"/>
      <c r="GF855" s="54"/>
      <c r="GG855" s="54"/>
      <c r="GH855" s="54"/>
      <c r="GI855" s="54"/>
      <c r="GJ855" s="54"/>
      <c r="GK855" s="54"/>
      <c r="GL855" s="54"/>
      <c r="GM855" s="54"/>
      <c r="GN855" s="54"/>
      <c r="GO855" s="54"/>
      <c r="GP855" s="54"/>
      <c r="GQ855" s="54"/>
      <c r="GR855" s="54"/>
      <c r="GS855" s="54"/>
      <c r="GT855" s="54"/>
      <c r="GU855" s="54"/>
      <c r="GV855" s="54"/>
      <c r="GW855" s="54"/>
      <c r="GX855" s="54"/>
      <c r="GY855" s="54"/>
      <c r="GZ855" s="193"/>
      <c r="HA855" s="54"/>
      <c r="HB855" s="54"/>
      <c r="HC855" s="54"/>
      <c r="HD855" s="34">
        <f t="shared" ca="1" si="1380"/>
        <v>1</v>
      </c>
      <c r="HE855" s="25">
        <f t="shared" ca="1" si="1381"/>
        <v>6.8389057750759875E-4</v>
      </c>
      <c r="HF855" s="25">
        <f t="shared" ca="1" si="1382"/>
        <v>1.5197568389057751E-3</v>
      </c>
      <c r="HG855" s="25"/>
      <c r="HH855" s="25"/>
      <c r="HI855" s="25">
        <f t="shared" ca="1" si="1383"/>
        <v>3.0821917808219177E-3</v>
      </c>
      <c r="HJ855" s="25">
        <f t="shared" ca="1" si="1384"/>
        <v>6.8493150684931503E-3</v>
      </c>
      <c r="HK855" s="5"/>
      <c r="HL855" s="24">
        <f t="shared" ca="1" si="1385"/>
        <v>44268</v>
      </c>
      <c r="HM855" s="107" t="s">
        <v>663</v>
      </c>
      <c r="HN855" s="85"/>
      <c r="HO855" s="204" t="str">
        <f t="shared" ref="HO855:HO876" si="1427">IF(AO855="","---/---",(IF(AZ855="аннулирован / VOID","аннулирован / VOID",(IF(EV855&gt;0,(IF(EZ855&gt;0,FA855,"ожидание H1")),(IF(EM855&gt;0,(IF(EQ855&gt;0,ER855,"ожидание G1")),(IF(ED855&gt;0,(IF(EH855&gt;0,EI855,"ожидание F1")),(IF(DU855&gt;0,(IF(DY855&gt;0,DZ855,"ожидание E1")),(IF(DL855&gt;0,(IF(DP855&gt;0,DQ855,"ожидание D1")),(IF(DC855&gt;0,(IF(DG855&gt;0,DH855,"ожидание C1")),(IF(CT855&gt;0,(IF(CX855&gt;0,CY855,"ожидание B1")),(IF(BM855&gt;0,(IF(CO855&gt;0,CP855,"ожидание A1")),"не выгружено A1")))))))))))))))))))</f>
        <v>ожидание A1</v>
      </c>
      <c r="HP855" s="204" t="str">
        <f t="shared" ref="HP855:HP876" si="1428">IF(AO855="","---/---",(IF(AZ855="аннулирован / VOID","аннулирован / VOID",(IF(GX855&gt;0,(IF(HB855&gt;0,HC855,"ожидание 05")),(IF(GO855&gt;0,(IF(GS855&gt;0,GT855,"ожидание 04")),(IF(GF855&gt;0,(IF(GJ855&gt;0,GK855,"ожидание 03")),(IF(FW855&gt;0,(IF(GA855&gt;0,GB855,"ожидание 02")),(IF(FN855&gt;0,(IF(FR855&gt;0,FS855,"ожидание 01")),(IF(FE855&gt;0,(IF(FI855&gt;0,FJ855,"ожидание 00")),"не выгружено 00")))))))))))))))</f>
        <v>не выгружено 00</v>
      </c>
      <c r="HQ855" s="182" t="str">
        <f t="shared" ref="HQ855:HQ876" si="1429">IF(AO855="","---/---",(IF(AZ855="аннулирован / VOID","аннулирован / VOID",(IF(GX855&gt;0,("выгружено 05"),(IF(GO855&gt;0,("выгружено 04"),(IF(GF855&gt;0,("выгружено 03"),(IF(FW855&gt;0,("выгружено 02"),(IF(FN855&gt;0,("выгружено 01"),(IF(FE855&gt;0,("выгружено 00"),((IF(EV855&gt;0,("выгружено H1"),(IF(EM855&gt;0,("выгружено G1"),(IF(ED855&gt;0,("выгружено F1"),(IF(DU855&gt;0,("выгружено E1"),(IF(DL855&gt;0,("выгружено D1"),(IF(DC855&gt;0,("выгружено C1"),(IF(CT855&gt;0,("выгружено B1"),(IF(BM855&gt;0,("выгружено A1"),"не выгружено A1"))))))))))))))))))))))))))))))))</f>
        <v>выгружено A1</v>
      </c>
      <c r="HR855" s="182" t="str">
        <f t="shared" ref="HR855:HR876" si="1430">IF(AO855="","---/---",(IF(AZ855="аннулирован / VOID","аннулирован / VOID",(IF(GX855&gt;0,(IF(HB855&gt;0,HC855,"ожидание 05")),(IF(GO855&gt;0,(IF(GS855&gt;0,GT855,"ожидание 04")),(IF(GF855&gt;0,(IF(GJ855&gt;0,GK855,"ожидание 03")),(IF(FW855&gt;0,(IF(GA855&gt;0,GB855,"ожидание 02")),(IF(FN855&gt;0,(IF(FR855&gt;0,FS855,"ожидание 01")),(IF(FE855&gt;0,(IF(FI855&gt;0,FJ855,"ожидание 00")),((IF(EV855&gt;0,(IF(EZ855&gt;0,FA855,"ожидание H1")),(IF(EM855&gt;0,(IF(EQ855&gt;0,ER855,"ожидание G1")),(IF(ED855&gt;0,(IF(EH855&gt;0,EI855,"ожидание F1")),(IF(DU855&gt;0,(IF(DY855&gt;0,DZ855,"ожидание E1")),(IF(DL855&gt;0,(IF(DP855&gt;0,DQ855,"ожидание D1")),(IF(DC855&gt;0,(IF(DG855&gt;0,DH855,"ожидание C1")),(IF(CT855&gt;0,(IF(CX855&gt;0,CY855,"ожидание B1")),(IF(BM855&gt;0,(IF(CO855&gt;0,CP855,"ожидание A1")),"не выгружено A1"))))))))))))))))))))))))))))))))</f>
        <v>ожидание A1</v>
      </c>
      <c r="HS855" s="182" t="b">
        <f t="shared" ref="HS855:HS876" si="1431">IF((AND((OR((HQ855="выгружено 05"),(HQ855="выгружено 04"),(HQ855="выгружено 03"),(HQ855="выгружено 02"),(HQ855="выгружено 01"),(HQ855="выгружено 00"))),(OR(HR855=1,HR855=5)))),"Согласовано",IF((AND((OR((HQ855="выгружено 04"),(HQ855="выгружено 03"),(HQ855="выгружено 02"),(HQ855="выгружено 01"),(HQ855="выгружено 00"),(HQ855="выгружено H1"),(HQ855="выгружено G1"),(HQ855="выгружено F1"),(HQ855="выгружено E1"),(HQ855="выгружено D1"),(HQ855="выгружено C1"),(HQ855="выгружено B1"),(HQ855="выгружено A1"))),(OR(HR855=2,HR855=3)))),"Устранить замечания"))</f>
        <v>0</v>
      </c>
      <c r="HT855" s="182" t="str">
        <f t="shared" ref="HT855:HT876" si="1432">IF(AO855="","---/---",(IF(AZ855="аннулирован / VOID","аннулирован / VOID",(IF((AND((OR((HQ855="выгружено 05"),(HQ855="выгружено 04"),(HQ855="выгружено 03"),(HQ855="выгружено 02"),(HQ855="выгружено 01"),(HQ855="выгружено 00"))),(OR(HR855=1,HR855=5)))),"Согласовано",IF((AND((OR((HQ855="выгружено 05"),(HQ855="выгружено 04"),(HQ855="выгружено 03"),(HQ855="выгружено 02"),(HQ855="выгружено 01"),(HQ855="выгружено 00"),(HQ855="выгружено H1"),(HQ855="выгружено G1"),(HQ855="выгружено F1"),(HQ855="выгружено E1"),(HQ855="выгружено D1"),(HQ855="выгружено C1"),(HQ855="выгружено B1"),(HQ855="выгружено A1"))),(OR(HR855=2,HR855=3)))),"Устранить замечания",IF((OR((HR855="ожидание 05"),(HR855="ожидание 04"),(HR855="ожидание 03"),(HR855="ожидание 02"),(HR855="ожидание 01"),(HR855="ожидание 00"),(HR855="ожидание H1"),(HR855="ожидание G1"),(HR855="ожидание F1"),(HR855="ожидание E1"),(HR855="ожидание D1"),(HR855="ожидание C1"),(HR855="ожидание B1"),(HR855="ожидание A1"))),"ожидание замечаний",IF((AND((OR((HQ855="выгружено 05"),(HQ855="выгружено 04"),(HQ855="выгружено 03"),(HQ855="выгружено 02"),(HQ855="выгружено 01"),(HQ855="выгружено 00"),(HQ855="выгружено H1"),(HQ855="выгружено G1"),(HQ855="выгружено F1"),(HQ855="выгружено E1"),(HQ855="выгружено D1"),(HQ855="выгружено C1"),(HQ855="выгружено B1"),(HQ855="выгружено A1"))),(OR(HR855=1,HR855=5)))),"Выпустить в 00",(IF(HQ855="не выгружено A1","не выгружено A1"))))))))))</f>
        <v>ожидание замечаний</v>
      </c>
      <c r="HU855" s="182" t="str">
        <f t="shared" ref="HU855:HU876" si="1433">IF(AO855="","---/---",(IF(AZ855="аннулирован / VOID","аннулирован / VOID",(IF(GX855&gt;0,GX855,(IF(GO855&gt;0,GO855,(IF(GF855&gt;0,GF855,(IF(FW855&gt;0,FW855,(IF(FN855&gt;0,FN855,(IF(FE855&gt;0,FE855,((IF(EV855&gt;0,EV855,(IF(EM855&gt;0,EM855,(IF(ED855&gt;0,ED855,(IF(DU855&gt;0,DU855,(IF(DL855&gt;0,DL855,(IF(DC855&gt;0,DC855,(IF(CT855&gt;0,CT855,(IF(BM855&gt;0,BM855,"не выгружено A1"))))))))))))))))))))))))))))))))</f>
        <v>0055-P2-GA1-CPC-TRM-00675</v>
      </c>
      <c r="HV855" s="191">
        <f t="shared" ref="HV855:HV876" si="1434">IF(AO855="","---/---",(IF(AZ855="аннулирован / VOID","аннулирован / VOID",(IF(GX855&gt;0,GW855,(IF(GO855&gt;0,GN855,(IF(GF855&gt;0,GE855,(IF(FW855&gt;0,FV855,(IF(FN855&gt;0,FM855,(IF(FE855&gt;0,FD855,((IF(EV855&gt;0,EU855,(IF(EM855&gt;0,EL855,(IF(ED855&gt;0,EC855,(IF(DU855&gt;0,DT855,(IF(DL855&gt;0,DK855,(IF(DC855&gt;0,DB855,(IF(CT855&gt;0,CS855,(IF(BM855&gt;0,BL855,"не выгружено A1"))))))))))))))))))))))))))))))))</f>
        <v>44268</v>
      </c>
      <c r="HW855" s="184" t="str">
        <f t="shared" ref="HW855:HW876" si="1435">IF(AO855="","---/---",(IF(AZ855="аннулирован / VOID","аннулирован / VOID",(IF(GX855&gt;0,(IF(HB855&gt;0,HB855,"ожидание 05")),(IF(GO855&gt;0,(IF(GS855&gt;0,GS855,"ожидание 04")),(IF(GF855&gt;0,(IF(GJ855&gt;0,GJ855,"ожидание 03")),(IF(FW855&gt;0,(IF(GA855&gt;0,GA855,"ожидание 02")),(IF(FN855&gt;0,(IF(FR855&gt;0,FR855,"ожидание 01")),(IF(FE855&gt;0,(IF(FI855&gt;0,FI855,"ожидание 00")),((IF(EV855&gt;0,(IF(EZ855&gt;0,EZ855,"ожидание H1")),(IF(EM855&gt;0,(IF(EQ855&gt;0,EQ855,"ожидание G1")),(IF(ED855&gt;0,(IF(EH855&gt;0,EH855,"ожидание F1")),(IF(DU855&gt;0,(IF(DY855&gt;0,DY855,"ожидание E1")),(IF(DL855&gt;0,(IF(DP855&gt;0,DP855,"ожидание D1")),(IF(DC855&gt;0,(IF(DG855&gt;0,DG855,"ожидание C1")),(IF(CT855&gt;0,(IF(CX855&gt;0,CX855,"ожидание B1")),(IF(BM855&gt;0,(IF(CO855&gt;0,CO855,"ожидание A1")),"не выгружено A1"))))))))))))))))))))))))))))))))</f>
        <v>ожидание A1</v>
      </c>
      <c r="HX855" s="191" t="str">
        <f t="shared" ref="HX855:HX876" si="1436">IF(AO855="","---/---",(IF(AZ855="аннулирован / VOID","аннулирован / VOID",(IF(GX855&gt;0,(IF(HB855&gt;0,HA855,"ожидание 05")),(IF(GO855&gt;0,(IF(GS855&gt;0,GR855,"ожидание 04")),(IF(GF855&gt;0,(IF(GJ855&gt;0,GI855,"ожидание 03")),(IF(FW855&gt;0,(IF(GA855&gt;0,FZ855,"ожидание 02")),(IF(FN855&gt;0,(IF(FR855&gt;0,FQ855,"ожидание 01")),(IF(FE855&gt;0,(IF(FI855&gt;0,FH855,"ожидание 00")),((IF(EV855&gt;0,(IF(EZ855&gt;0,EY855,"ожидание H1")),(IF(EM855&gt;0,(IF(EQ855&gt;0,EP855,"ожидание G1")),(IF(ED855&gt;0,(IF(EH855&gt;0,EG855,"ожидание F1")),(IF(DU855&gt;0,(IF(DY855&gt;0,DX855,"ожидание E1")),(IF(DL855&gt;0,(IF(DP855&gt;0,DO855,"ожидание D1")),(IF(DC855&gt;0,(IF(DG855&gt;0,DF855,"ожидание C1")),(IF(CT855&gt;0,(IF(CX855&gt;0,CW855,"ожидание B1")),(IF(BM855&gt;0,(IF(CO855&gt;0,CN855,"ожидание A1")),"не выгружено A1"))))))))))))))))))))))))))))))))</f>
        <v>ожидание A1</v>
      </c>
      <c r="HY855" s="183"/>
      <c r="HZ855" s="182" t="str">
        <f t="shared" ref="HZ855:HZ876" si="1437">IF(AO855="","---/---",(IF(AZ855="аннулирован / VOID","аннулирован / VOID",(IF(GX855&gt;0,("выгружено"),(IF(GO855&gt;0,("выгружено"),(IF(GF855&gt;0,("выгружено"),(IF(FW855&gt;0,("выгружено"),(IF(FN855&gt;0,("выгружено"),(IF(FE855&gt;0,("выгружено"),((IF(EV855&gt;0,("выгружено"),(IF(EM855&gt;0,("выгружено"),(IF(ED855&gt;0,("выгружено"),(IF(DU855&gt;0,("выгружено"),(IF(DL855&gt;0,("выгружено"),(IF(DC855&gt;0,("выгружено"),(IF(CT855&gt;0,("выгружено"),(IF(BM855&gt;0,("выгружено"),"не выгружено"))))))))))))))))))))))))))))))))</f>
        <v>выгружено</v>
      </c>
      <c r="IA855" s="182" t="str">
        <f t="shared" ref="IA855:IA876" si="1438">IF(AO855="","---/---",(IF(AZ855="аннулирован / VOID","аннулирован / VOID",(IF(GX855&gt;0,("05"),(IF(GO855&gt;0,("04"),(IF(GF855&gt;0,("03"),(IF(FW855&gt;0,("02"),(IF(FN855&gt;0,("01"),(IF(FE855&gt;0,("00"),((IF(EV855&gt;0,("H1"),(IF(EM855&gt;0,("G1"),(IF(ED855&gt;0,("F1"),(IF(DU855&gt;0,("E1"),(IF(DL855&gt;0,("D1"),(IF(DC855&gt;0,("C1"),(IF(CT855&gt;0,("B1"),(IF(BM855&gt;0,("A1"),"A1"))))))))))))))))))))))))))))))))</f>
        <v>A1</v>
      </c>
      <c r="IB855" s="182" t="str">
        <f t="shared" ref="IB855:IB876" si="1439">IF(AO855="","---/---",(IF(AZ855="аннулирован / VOID","аннулирован / VOID",(IF(GX855&gt;0,(IF(HB855&gt;0,HC855,"ожидание замечаний к ревизии")),(IF(GO855&gt;0,(IF(GS855&gt;0,GT855,"ожидание замечаний к ревизии")),(IF(GF855&gt;0,(IF(GJ855&gt;0,GK855,"ожидание замечаний к ревизии")),(IF(FW855&gt;0,(IF(GA855&gt;0,GB855,"ожидание замечаний к ревизии")),(IF(FN855&gt;0,(IF(FR855&gt;0,FS855,"ожидание замечаний к ревизии")),(IF(FE855&gt;0,(IF(FI855&gt;0,FJ855,"ожидание замечаний к ревизии")),((IF(EV855&gt;0,(IF(EZ855&gt;0,FA855,"ожидание замечаний к ревизии")),(IF(EM855&gt;0,(IF(EQ855&gt;0,ER855,"ожидание замечаний к ревизии")),(IF(ED855&gt;0,(IF(EH855&gt;0,EI855,"ожидание замечаний к ревизии")),(IF(DU855&gt;0,(IF(DY855&gt;0,DZ855,"ожидание замечаний к ревизии")),(IF(DL855&gt;0,(IF(DP855&gt;0,DQ855,"ожидание замечаний к ревизии")),(IF(DC855&gt;0,(IF(DG855&gt;0,DH855,"ожидание замечаний к ревизии")),(IF(CT855&gt;0,(IF(CX855&gt;0,CY855,"ожидание замечаний к ревизии")),(IF(BM855&gt;0,(IF(CO855&gt;0,CP855,"ожидание замечаний к ревизии")),"не выгружено"))))))))))))))))))))))))))))))))</f>
        <v>ожидание замечаний к ревизии</v>
      </c>
      <c r="IC855" s="182" t="str">
        <f t="shared" ref="IC855:IC876" si="1440">IF(AO855="","---/---",(IF(AZ855="аннулирован / VOID","аннулирован / VOID",(IF(GX855&gt;0,(IF(HB855&gt;0,HC855,"05")),(IF(GO855&gt;0,(IF(GS855&gt;0,GT855,"04")),(IF(GF855&gt;0,(IF(GJ855&gt;0,GK855,"03")),(IF(FW855&gt;0,(IF(GA855&gt;0,GB855,"02")),(IF(FN855&gt;0,(IF(FR855&gt;0,FS855,"01")),(IF(FE855&gt;0,(IF(FI855&gt;0,FJ855,"00")),((IF(EV855&gt;0,(IF(EZ855&gt;0,FA855,"H1")),(IF(EM855&gt;0,(IF(EQ855&gt;0,ER855,"G1")),(IF(ED855&gt;0,(IF(EH855&gt;0,EI855,"F1")),(IF(DU855&gt;0,(IF(DY855&gt;0,DZ855,"E1")),(IF(DL855&gt;0,(IF(DP855&gt;0,DQ855,"D1")),(IF(DC855&gt;0,(IF(DG855&gt;0,DH855,"C1")),(IF(CT855&gt;0,(IF(CX855&gt;0,CY855,"B1")),(IF(BM855&gt;0,(IF(CO855&gt;0,CP855,"A1")),"A1"))))))))))))))))))))))))))))))))</f>
        <v>A1</v>
      </c>
      <c r="ID855" s="182" t="str">
        <f t="shared" ref="ID855:ID876" si="1441">IF(AO855="","---/---",(IF(AZ855="аннулирован / VOID","аннулирован / VOID",(IF(GX855&gt;0,(IF(HB855&gt;0,HC855,"05")),(IF(GO855&gt;0,(IF(GS855&gt;0,GT855,"04")),(IF(GF855&gt;0,(IF(GJ855&gt;0,GK855,"03")),(IF(FW855&gt;0,(IF(GA855&gt;0,GB855,"02")),(IF(FN855&gt;0,(IF(FR855&gt;0,FS855,"01")),(IF(FE855&gt;0,(IF(FI855&gt;0,FJ855,"00")),((IF(EV855&gt;0,(IF(EZ855&gt;0,FA855,"H1")),(IF(EM855&gt;0,(IF(EQ855&gt;0,ER855,"G1")),(IF(ED855&gt;0,(IF(EH855&gt;0,EI855,"F1")),(IF(DU855&gt;0,(IF(DY855&gt;0,DZ855,"E1")),(IF(DL855&gt;0,(IF(DP855&gt;0,DQ855,"D1")),(IF(DC855&gt;0,(IF(DG855&gt;0,DH855,"C1")),(IF(CT855&gt;0,(IF(CX855&gt;0,CY855,"B1")),(IF(BM855&gt;0,(IF(CO855&gt;0,CP855,"A1")),"A1"))))))))))))))))))))))))))))))))</f>
        <v>A1</v>
      </c>
      <c r="IE855" s="185" t="str">
        <f t="shared" ref="IE855:IE876" si="1442">IF(AO855="","---/---",(IF(AZ855="аннулирован / VOID","аннулирован / VOID",(IF(BM855&gt;0,"1","выгрузить A1")))))</f>
        <v>1</v>
      </c>
      <c r="IF855" s="135" t="s">
        <v>705</v>
      </c>
      <c r="IG855" s="181">
        <v>1</v>
      </c>
      <c r="IH855" s="85"/>
      <c r="II855" s="85"/>
      <c r="IJ855" s="85"/>
      <c r="IK855" s="85"/>
      <c r="IL855" s="85"/>
      <c r="IM855" s="85"/>
      <c r="IN855" s="85"/>
      <c r="IO855" s="85"/>
      <c r="IP855" s="85"/>
      <c r="IQ855" s="85"/>
      <c r="IR855" s="85"/>
      <c r="IS855" s="85"/>
      <c r="IT855" s="85"/>
      <c r="IU855" s="85"/>
      <c r="IV855" s="85"/>
      <c r="IW855" s="85"/>
      <c r="IX855" s="85"/>
      <c r="IY855" s="85"/>
      <c r="IZ855" s="85"/>
      <c r="JA855" s="85"/>
      <c r="JB855" s="85"/>
      <c r="JC855" s="85"/>
      <c r="JD855" s="85"/>
      <c r="JE855" s="85"/>
      <c r="JF855" s="85"/>
      <c r="JG855" s="85"/>
      <c r="JH855" s="85"/>
      <c r="JI855" s="85"/>
      <c r="JJ855" s="85"/>
      <c r="JK855" s="85"/>
      <c r="JL855" s="85"/>
      <c r="JM855" s="85"/>
      <c r="JN855" s="85"/>
      <c r="JO855" s="85"/>
      <c r="JP855" s="85"/>
      <c r="JQ855" s="85"/>
      <c r="JR855" s="85"/>
      <c r="JS855" s="85"/>
      <c r="JT855" s="85"/>
      <c r="JU855" s="85"/>
      <c r="JV855" s="85"/>
      <c r="JW855" s="85"/>
      <c r="JX855" s="85"/>
      <c r="JY855" s="85"/>
      <c r="JZ855" s="85"/>
      <c r="KA855" s="85"/>
      <c r="KB855" s="85"/>
      <c r="KC855" s="85"/>
    </row>
    <row r="856" spans="1:289" s="57" customFormat="1" ht="28.5" customHeight="1">
      <c r="A856" s="6"/>
      <c r="B856" s="19" t="s">
        <v>156</v>
      </c>
      <c r="C856" s="19" t="s">
        <v>157</v>
      </c>
      <c r="D856" s="5"/>
      <c r="E856" s="5"/>
      <c r="F856" s="5"/>
      <c r="G856" s="5"/>
      <c r="H856" s="5" t="s">
        <v>727</v>
      </c>
      <c r="I856" s="5" t="s">
        <v>736</v>
      </c>
      <c r="J856" s="5"/>
      <c r="K856" s="5"/>
      <c r="L856" s="5"/>
      <c r="M856" s="5"/>
      <c r="N856" s="5"/>
      <c r="O856" s="5"/>
      <c r="P856" s="5"/>
      <c r="Q856" s="5"/>
      <c r="R856" s="5" t="s">
        <v>204</v>
      </c>
      <c r="S856" s="5" t="s">
        <v>364</v>
      </c>
      <c r="T856" s="5" t="s">
        <v>363</v>
      </c>
      <c r="U856" s="5" t="s">
        <v>158</v>
      </c>
      <c r="V856" s="5"/>
      <c r="W856" s="19"/>
      <c r="X856" s="19"/>
      <c r="Y856" s="19"/>
      <c r="Z856" s="19"/>
      <c r="AA856" s="19"/>
      <c r="AB856" s="19"/>
      <c r="AC856" s="19"/>
      <c r="AD856" s="5"/>
      <c r="AE856" s="19">
        <v>4</v>
      </c>
      <c r="AF856" s="19">
        <v>0</v>
      </c>
      <c r="AG856" s="19" t="s">
        <v>165</v>
      </c>
      <c r="AH856" s="19" t="s">
        <v>156</v>
      </c>
      <c r="AI856" s="19" t="s">
        <v>188</v>
      </c>
      <c r="AJ856" s="5"/>
      <c r="AK856" s="5"/>
      <c r="AL856" s="5" t="s">
        <v>122</v>
      </c>
      <c r="AM856" s="5"/>
      <c r="AN856" s="5" t="s">
        <v>186</v>
      </c>
      <c r="AO856" s="5" t="str">
        <f t="shared" si="1386"/>
        <v>0055-CPC-GA1-4.4.0.00.CPC-PS.LB-0001</v>
      </c>
      <c r="AP856" s="5" t="str">
        <f t="shared" si="1387"/>
        <v>0055-CPC-GA1-4.4.0.00.CPC-PS-LB-0001_-_ER</v>
      </c>
      <c r="AQ856" s="13" t="s">
        <v>140</v>
      </c>
      <c r="AR856" s="13" t="s">
        <v>339</v>
      </c>
      <c r="AS856" s="13"/>
      <c r="AT856" s="13"/>
      <c r="AU856" s="13"/>
      <c r="AV856" s="13"/>
      <c r="AW856" s="13" t="s">
        <v>382</v>
      </c>
      <c r="AX856" s="13" t="s">
        <v>339</v>
      </c>
      <c r="AY856" s="5"/>
      <c r="AZ856" s="5" t="s">
        <v>490</v>
      </c>
      <c r="BA856" s="5" t="s">
        <v>489</v>
      </c>
      <c r="BB856" s="5" t="str">
        <f t="shared" si="1388"/>
        <v>-</v>
      </c>
      <c r="BC856" s="167" t="str">
        <f t="shared" si="1389"/>
        <v>-</v>
      </c>
      <c r="BD856" s="5" t="str">
        <f t="shared" si="1390"/>
        <v>-</v>
      </c>
      <c r="BE856" s="5"/>
      <c r="BF856" s="5"/>
      <c r="BG856" s="12"/>
      <c r="BH856" s="5"/>
      <c r="BI856" s="5"/>
      <c r="BJ856" s="54">
        <f t="shared" si="1391"/>
        <v>44251</v>
      </c>
      <c r="BK856" s="54">
        <f t="shared" ca="1" si="1392"/>
        <v>44294</v>
      </c>
      <c r="BL856" s="54"/>
      <c r="BM856" s="5"/>
      <c r="BN856" s="167"/>
      <c r="BO856" s="167"/>
      <c r="BP856" s="167"/>
      <c r="BQ856" s="167"/>
      <c r="BR856" s="157"/>
      <c r="BS856" s="157"/>
      <c r="BT856" s="157"/>
      <c r="BU856" s="157"/>
      <c r="BV856" s="157"/>
      <c r="BW856" s="147"/>
      <c r="BX856" s="147"/>
      <c r="BY856" s="147"/>
      <c r="BZ856" s="147"/>
      <c r="CA856" s="147"/>
      <c r="CB856" s="125"/>
      <c r="CC856" s="125"/>
      <c r="CD856" s="125"/>
      <c r="CE856" s="125"/>
      <c r="CF856" s="125"/>
      <c r="CG856" s="125"/>
      <c r="CH856" s="125"/>
      <c r="CI856" s="125"/>
      <c r="CJ856" s="125"/>
      <c r="CK856" s="125"/>
      <c r="CL856" s="24">
        <f t="shared" si="1393"/>
        <v>44279</v>
      </c>
      <c r="CM856" s="24" t="str">
        <f t="shared" si="1394"/>
        <v>-</v>
      </c>
      <c r="CN856" s="54"/>
      <c r="CO856" s="117"/>
      <c r="CP856" s="34"/>
      <c r="CQ856" s="24">
        <f t="shared" si="1395"/>
        <v>44293</v>
      </c>
      <c r="CR856" s="24" t="str">
        <f t="shared" si="1396"/>
        <v>-</v>
      </c>
      <c r="CS856" s="54"/>
      <c r="CT856" s="5"/>
      <c r="CU856" s="24" t="str">
        <f t="shared" si="1397"/>
        <v>-</v>
      </c>
      <c r="CV856" s="24" t="str">
        <f t="shared" si="1398"/>
        <v>-</v>
      </c>
      <c r="CW856" s="54"/>
      <c r="CX856" s="5"/>
      <c r="CY856" s="34"/>
      <c r="CZ856" s="24" t="str">
        <f t="shared" si="1399"/>
        <v>-</v>
      </c>
      <c r="DA856" s="24" t="str">
        <f t="shared" si="1400"/>
        <v>-</v>
      </c>
      <c r="DB856" s="24"/>
      <c r="DC856" s="5"/>
      <c r="DD856" s="24" t="str">
        <f t="shared" si="1401"/>
        <v>-</v>
      </c>
      <c r="DE856" s="24" t="str">
        <f t="shared" si="1402"/>
        <v>-</v>
      </c>
      <c r="DF856" s="5"/>
      <c r="DG856" s="5"/>
      <c r="DH856" s="54"/>
      <c r="DI856" s="24" t="str">
        <f t="shared" si="1403"/>
        <v>-</v>
      </c>
      <c r="DJ856" s="24" t="str">
        <f t="shared" si="1404"/>
        <v>-</v>
      </c>
      <c r="DK856" s="5"/>
      <c r="DL856" s="5"/>
      <c r="DM856" s="24" t="str">
        <f t="shared" si="1405"/>
        <v>-</v>
      </c>
      <c r="DN856" s="24" t="str">
        <f t="shared" si="1406"/>
        <v>-</v>
      </c>
      <c r="DO856" s="5"/>
      <c r="DP856" s="5"/>
      <c r="DQ856" s="54"/>
      <c r="DR856" s="24" t="str">
        <f t="shared" si="1407"/>
        <v>-</v>
      </c>
      <c r="DS856" s="24" t="str">
        <f t="shared" si="1408"/>
        <v>-</v>
      </c>
      <c r="DT856" s="5"/>
      <c r="DU856" s="5"/>
      <c r="DV856" s="24" t="str">
        <f t="shared" si="1409"/>
        <v>-</v>
      </c>
      <c r="DW856" s="24" t="str">
        <f t="shared" si="1410"/>
        <v>-</v>
      </c>
      <c r="DX856" s="5"/>
      <c r="DY856" s="5"/>
      <c r="DZ856" s="54"/>
      <c r="EA856" s="24" t="str">
        <f t="shared" si="1411"/>
        <v>-</v>
      </c>
      <c r="EB856" s="24" t="str">
        <f t="shared" si="1412"/>
        <v>-</v>
      </c>
      <c r="EC856" s="5"/>
      <c r="ED856" s="5"/>
      <c r="EE856" s="24" t="str">
        <f t="shared" si="1413"/>
        <v>-</v>
      </c>
      <c r="EF856" s="24" t="str">
        <f t="shared" si="1414"/>
        <v>-</v>
      </c>
      <c r="EG856" s="5"/>
      <c r="EH856" s="5"/>
      <c r="EI856" s="54"/>
      <c r="EJ856" s="24" t="str">
        <f t="shared" si="1415"/>
        <v>-</v>
      </c>
      <c r="EK856" s="24" t="str">
        <f t="shared" si="1416"/>
        <v>-</v>
      </c>
      <c r="EL856" s="5"/>
      <c r="EM856" s="5"/>
      <c r="EN856" s="24" t="str">
        <f t="shared" si="1417"/>
        <v>-</v>
      </c>
      <c r="EO856" s="24" t="str">
        <f t="shared" si="1418"/>
        <v>-</v>
      </c>
      <c r="EP856" s="5"/>
      <c r="EQ856" s="5"/>
      <c r="ER856" s="54"/>
      <c r="ES856" s="54"/>
      <c r="ET856" s="54"/>
      <c r="EU856" s="54"/>
      <c r="EV856" s="54"/>
      <c r="EW856" s="24"/>
      <c r="EX856" s="24"/>
      <c r="EY856" s="167"/>
      <c r="EZ856" s="167"/>
      <c r="FA856" s="193"/>
      <c r="FB856" s="24">
        <v>44294</v>
      </c>
      <c r="FC856" s="24">
        <f t="shared" ca="1" si="1379"/>
        <v>44294</v>
      </c>
      <c r="FD856" s="5"/>
      <c r="FE856" s="5"/>
      <c r="FF856" s="24" t="str">
        <f t="shared" si="1419"/>
        <v>-</v>
      </c>
      <c r="FG856" s="24" t="str">
        <f t="shared" si="1420"/>
        <v>-</v>
      </c>
      <c r="FH856" s="5"/>
      <c r="FI856" s="5"/>
      <c r="FJ856" s="34"/>
      <c r="FK856" s="24"/>
      <c r="FL856" s="24">
        <f t="shared" si="1421"/>
        <v>0</v>
      </c>
      <c r="FM856" s="5"/>
      <c r="FN856" s="5"/>
      <c r="FO856" s="24" t="str">
        <f t="shared" si="1422"/>
        <v>-</v>
      </c>
      <c r="FP856" s="24" t="str">
        <f t="shared" si="1423"/>
        <v>-</v>
      </c>
      <c r="FQ856" s="5"/>
      <c r="FR856" s="5"/>
      <c r="FS856" s="54"/>
      <c r="FT856" s="24"/>
      <c r="FU856" s="24">
        <f t="shared" si="1424"/>
        <v>0</v>
      </c>
      <c r="FV856" s="5"/>
      <c r="FW856" s="5"/>
      <c r="FX856" s="24" t="str">
        <f t="shared" si="1425"/>
        <v>-</v>
      </c>
      <c r="FY856" s="24" t="str">
        <f t="shared" si="1426"/>
        <v>-</v>
      </c>
      <c r="FZ856" s="5"/>
      <c r="GA856" s="5"/>
      <c r="GB856" s="54"/>
      <c r="GC856" s="54"/>
      <c r="GD856" s="54"/>
      <c r="GE856" s="54"/>
      <c r="GF856" s="54"/>
      <c r="GG856" s="54"/>
      <c r="GH856" s="54"/>
      <c r="GI856" s="54"/>
      <c r="GJ856" s="54"/>
      <c r="GK856" s="54"/>
      <c r="GL856" s="54"/>
      <c r="GM856" s="54"/>
      <c r="GN856" s="54"/>
      <c r="GO856" s="54"/>
      <c r="GP856" s="54"/>
      <c r="GQ856" s="54"/>
      <c r="GR856" s="54"/>
      <c r="GS856" s="54"/>
      <c r="GT856" s="54"/>
      <c r="GU856" s="54"/>
      <c r="GV856" s="54"/>
      <c r="GW856" s="54"/>
      <c r="GX856" s="54"/>
      <c r="GY856" s="54"/>
      <c r="GZ856" s="193"/>
      <c r="HA856" s="54"/>
      <c r="HB856" s="54"/>
      <c r="HC856" s="54"/>
      <c r="HD856" s="34">
        <f t="shared" ca="1" si="1380"/>
        <v>1</v>
      </c>
      <c r="HE856" s="25">
        <f t="shared" si="1381"/>
        <v>0</v>
      </c>
      <c r="HF856" s="25">
        <f t="shared" ca="1" si="1382"/>
        <v>1.5197568389057751E-3</v>
      </c>
      <c r="HG856" s="25"/>
      <c r="HH856" s="25"/>
      <c r="HI856" s="25">
        <f t="shared" si="1383"/>
        <v>0</v>
      </c>
      <c r="HJ856" s="25">
        <f t="shared" ca="1" si="1384"/>
        <v>6.8493150684931503E-3</v>
      </c>
      <c r="HK856" s="5"/>
      <c r="HL856" s="24" t="str">
        <f t="shared" ca="1" si="1385"/>
        <v>-</v>
      </c>
      <c r="HM856" s="107" t="s">
        <v>663</v>
      </c>
      <c r="HN856" s="85"/>
      <c r="HO856" s="204" t="str">
        <f t="shared" si="1427"/>
        <v>не выгружено A1</v>
      </c>
      <c r="HP856" s="204" t="str">
        <f t="shared" si="1428"/>
        <v>не выгружено 00</v>
      </c>
      <c r="HQ856" s="182" t="str">
        <f t="shared" si="1429"/>
        <v>не выгружено A1</v>
      </c>
      <c r="HR856" s="182" t="str">
        <f t="shared" si="1430"/>
        <v>не выгружено A1</v>
      </c>
      <c r="HS856" s="182" t="b">
        <f t="shared" si="1431"/>
        <v>0</v>
      </c>
      <c r="HT856" s="182" t="str">
        <f t="shared" si="1432"/>
        <v>не выгружено A1</v>
      </c>
      <c r="HU856" s="182" t="str">
        <f t="shared" si="1433"/>
        <v>не выгружено A1</v>
      </c>
      <c r="HV856" s="191" t="str">
        <f t="shared" si="1434"/>
        <v>не выгружено A1</v>
      </c>
      <c r="HW856" s="184" t="str">
        <f t="shared" si="1435"/>
        <v>не выгружено A1</v>
      </c>
      <c r="HX856" s="191" t="str">
        <f t="shared" si="1436"/>
        <v>не выгружено A1</v>
      </c>
      <c r="HY856" s="183"/>
      <c r="HZ856" s="182" t="str">
        <f t="shared" si="1437"/>
        <v>не выгружено</v>
      </c>
      <c r="IA856" s="182" t="str">
        <f t="shared" si="1438"/>
        <v>A1</v>
      </c>
      <c r="IB856" s="182" t="str">
        <f t="shared" si="1439"/>
        <v>не выгружено</v>
      </c>
      <c r="IC856" s="182" t="str">
        <f t="shared" si="1440"/>
        <v>A1</v>
      </c>
      <c r="ID856" s="182" t="str">
        <f t="shared" si="1441"/>
        <v>A1</v>
      </c>
      <c r="IE856" s="185" t="str">
        <f t="shared" si="1442"/>
        <v>выгрузить A1</v>
      </c>
      <c r="IF856" s="135" t="s">
        <v>705</v>
      </c>
      <c r="IG856" s="181">
        <v>1</v>
      </c>
      <c r="IH856" s="85"/>
      <c r="II856" s="85"/>
      <c r="IJ856" s="85"/>
      <c r="IK856" s="85"/>
      <c r="IL856" s="85"/>
      <c r="IM856" s="85"/>
      <c r="IN856" s="85"/>
      <c r="IO856" s="85"/>
      <c r="IP856" s="85"/>
      <c r="IQ856" s="85"/>
      <c r="IR856" s="85"/>
      <c r="IS856" s="85"/>
      <c r="IT856" s="85"/>
      <c r="IU856" s="85"/>
      <c r="IV856" s="85"/>
      <c r="IW856" s="85"/>
      <c r="IX856" s="85"/>
      <c r="IY856" s="85"/>
      <c r="IZ856" s="85"/>
      <c r="JA856" s="85"/>
      <c r="JB856" s="85"/>
      <c r="JC856" s="85"/>
      <c r="JD856" s="85"/>
      <c r="JE856" s="85"/>
      <c r="JF856" s="85"/>
      <c r="JG856" s="85"/>
      <c r="JH856" s="85"/>
      <c r="JI856" s="85"/>
      <c r="JJ856" s="85"/>
      <c r="JK856" s="85"/>
      <c r="JL856" s="85"/>
      <c r="JM856" s="85"/>
      <c r="JN856" s="85"/>
      <c r="JO856" s="85"/>
      <c r="JP856" s="85"/>
      <c r="JQ856" s="85"/>
      <c r="JR856" s="85"/>
      <c r="JS856" s="85"/>
      <c r="JT856" s="85"/>
      <c r="JU856" s="85"/>
      <c r="JV856" s="85"/>
      <c r="JW856" s="85"/>
      <c r="JX856" s="85"/>
      <c r="JY856" s="85"/>
      <c r="JZ856" s="85"/>
      <c r="KA856" s="85"/>
      <c r="KB856" s="85"/>
      <c r="KC856" s="85"/>
    </row>
    <row r="857" spans="1:289" s="57" customFormat="1" ht="28.5" hidden="1" customHeight="1">
      <c r="A857" s="6"/>
      <c r="B857" s="19" t="s">
        <v>156</v>
      </c>
      <c r="C857" s="19" t="s">
        <v>157</v>
      </c>
      <c r="D857" s="5"/>
      <c r="E857" s="5"/>
      <c r="F857" s="5"/>
      <c r="G857" s="5"/>
      <c r="H857" s="5" t="s">
        <v>727</v>
      </c>
      <c r="I857" s="5" t="s">
        <v>736</v>
      </c>
      <c r="J857" s="5"/>
      <c r="K857" s="5"/>
      <c r="L857" s="5"/>
      <c r="M857" s="5"/>
      <c r="N857" s="5"/>
      <c r="O857" s="5"/>
      <c r="P857" s="5"/>
      <c r="Q857" s="5"/>
      <c r="R857" s="5" t="s">
        <v>205</v>
      </c>
      <c r="S857" s="5" t="s">
        <v>357</v>
      </c>
      <c r="T857" s="5" t="s">
        <v>726</v>
      </c>
      <c r="U857" s="5" t="s">
        <v>158</v>
      </c>
      <c r="V857" s="5"/>
      <c r="W857" s="19"/>
      <c r="X857" s="19"/>
      <c r="Y857" s="19"/>
      <c r="Z857" s="19"/>
      <c r="AA857" s="19"/>
      <c r="AB857" s="19"/>
      <c r="AC857" s="19"/>
      <c r="AD857" s="5"/>
      <c r="AE857" s="19">
        <v>4</v>
      </c>
      <c r="AF857" s="19">
        <v>0</v>
      </c>
      <c r="AG857" s="19" t="s">
        <v>165</v>
      </c>
      <c r="AH857" s="19" t="s">
        <v>156</v>
      </c>
      <c r="AI857" s="19" t="s">
        <v>188</v>
      </c>
      <c r="AJ857" s="5"/>
      <c r="AK857" s="5"/>
      <c r="AL857" s="5" t="s">
        <v>123</v>
      </c>
      <c r="AM857" s="5"/>
      <c r="AN857" s="5" t="s">
        <v>186</v>
      </c>
      <c r="AO857" s="5" t="str">
        <f t="shared" si="1386"/>
        <v>0055-CPC-GA1-4.4.0.00.CPC-ASK1.LB-0001</v>
      </c>
      <c r="AP857" s="5" t="str">
        <f t="shared" si="1387"/>
        <v>0055-CPC-GA1-4.4.0.00.CPC-ASK1-LB-0001_-_ER</v>
      </c>
      <c r="AQ857" s="13" t="s">
        <v>141</v>
      </c>
      <c r="AR857" s="13" t="s">
        <v>340</v>
      </c>
      <c r="AS857" s="13"/>
      <c r="AT857" s="13"/>
      <c r="AU857" s="13"/>
      <c r="AV857" s="13"/>
      <c r="AW857" s="13" t="s">
        <v>379</v>
      </c>
      <c r="AX857" s="13" t="s">
        <v>340</v>
      </c>
      <c r="AY857" s="5"/>
      <c r="AZ857" s="5" t="s">
        <v>490</v>
      </c>
      <c r="BA857" s="5" t="s">
        <v>489</v>
      </c>
      <c r="BB857" s="5" t="str">
        <f t="shared" si="1388"/>
        <v>-</v>
      </c>
      <c r="BC857" s="167" t="str">
        <f t="shared" si="1389"/>
        <v>-</v>
      </c>
      <c r="BD857" s="5" t="str">
        <f t="shared" si="1390"/>
        <v>-</v>
      </c>
      <c r="BE857" s="5"/>
      <c r="BF857" s="5"/>
      <c r="BG857" s="12"/>
      <c r="BH857" s="5"/>
      <c r="BI857" s="5"/>
      <c r="BJ857" s="54">
        <f t="shared" si="1391"/>
        <v>44254</v>
      </c>
      <c r="BK857" s="54">
        <f t="shared" ca="1" si="1392"/>
        <v>44294</v>
      </c>
      <c r="BL857" s="193"/>
      <c r="BM857" s="167"/>
      <c r="BN857" s="167"/>
      <c r="BO857" s="167"/>
      <c r="BP857" s="167"/>
      <c r="BQ857" s="167"/>
      <c r="BR857" s="157"/>
      <c r="BS857" s="157"/>
      <c r="BT857" s="157"/>
      <c r="BU857" s="157"/>
      <c r="BV857" s="157"/>
      <c r="BW857" s="147"/>
      <c r="BX857" s="147"/>
      <c r="BY857" s="147"/>
      <c r="BZ857" s="147"/>
      <c r="CA857" s="147"/>
      <c r="CB857" s="125"/>
      <c r="CC857" s="125"/>
      <c r="CD857" s="125"/>
      <c r="CE857" s="125"/>
      <c r="CF857" s="125"/>
      <c r="CG857" s="125"/>
      <c r="CH857" s="125"/>
      <c r="CI857" s="125"/>
      <c r="CJ857" s="125"/>
      <c r="CK857" s="125"/>
      <c r="CL857" s="24">
        <f t="shared" si="1393"/>
        <v>44281</v>
      </c>
      <c r="CM857" s="24" t="str">
        <f t="shared" si="1394"/>
        <v>-</v>
      </c>
      <c r="CN857" s="54"/>
      <c r="CO857" s="117"/>
      <c r="CP857" s="34"/>
      <c r="CQ857" s="24">
        <f t="shared" si="1395"/>
        <v>44295</v>
      </c>
      <c r="CR857" s="24" t="str">
        <f t="shared" si="1396"/>
        <v>-</v>
      </c>
      <c r="CS857" s="54"/>
      <c r="CT857" s="5"/>
      <c r="CU857" s="24" t="str">
        <f t="shared" si="1397"/>
        <v>-</v>
      </c>
      <c r="CV857" s="24" t="str">
        <f t="shared" si="1398"/>
        <v>-</v>
      </c>
      <c r="CW857" s="54"/>
      <c r="CX857" s="5"/>
      <c r="CY857" s="34"/>
      <c r="CZ857" s="24" t="str">
        <f t="shared" si="1399"/>
        <v>-</v>
      </c>
      <c r="DA857" s="24" t="str">
        <f t="shared" si="1400"/>
        <v>-</v>
      </c>
      <c r="DB857" s="24"/>
      <c r="DC857" s="5"/>
      <c r="DD857" s="24" t="str">
        <f t="shared" si="1401"/>
        <v>-</v>
      </c>
      <c r="DE857" s="24" t="str">
        <f t="shared" si="1402"/>
        <v>-</v>
      </c>
      <c r="DF857" s="5"/>
      <c r="DG857" s="5"/>
      <c r="DH857" s="54"/>
      <c r="DI857" s="24" t="str">
        <f t="shared" si="1403"/>
        <v>-</v>
      </c>
      <c r="DJ857" s="24" t="str">
        <f t="shared" si="1404"/>
        <v>-</v>
      </c>
      <c r="DK857" s="5"/>
      <c r="DL857" s="5"/>
      <c r="DM857" s="24" t="str">
        <f t="shared" si="1405"/>
        <v>-</v>
      </c>
      <c r="DN857" s="24" t="str">
        <f t="shared" si="1406"/>
        <v>-</v>
      </c>
      <c r="DO857" s="5"/>
      <c r="DP857" s="5"/>
      <c r="DQ857" s="54"/>
      <c r="DR857" s="24" t="str">
        <f t="shared" si="1407"/>
        <v>-</v>
      </c>
      <c r="DS857" s="24" t="str">
        <f t="shared" si="1408"/>
        <v>-</v>
      </c>
      <c r="DT857" s="5"/>
      <c r="DU857" s="5"/>
      <c r="DV857" s="24" t="str">
        <f t="shared" si="1409"/>
        <v>-</v>
      </c>
      <c r="DW857" s="24" t="str">
        <f t="shared" si="1410"/>
        <v>-</v>
      </c>
      <c r="DX857" s="5"/>
      <c r="DY857" s="5"/>
      <c r="DZ857" s="54"/>
      <c r="EA857" s="24" t="str">
        <f t="shared" si="1411"/>
        <v>-</v>
      </c>
      <c r="EB857" s="24" t="str">
        <f t="shared" si="1412"/>
        <v>-</v>
      </c>
      <c r="EC857" s="5"/>
      <c r="ED857" s="5"/>
      <c r="EE857" s="24" t="str">
        <f t="shared" si="1413"/>
        <v>-</v>
      </c>
      <c r="EF857" s="24" t="str">
        <f t="shared" si="1414"/>
        <v>-</v>
      </c>
      <c r="EG857" s="5"/>
      <c r="EH857" s="5"/>
      <c r="EI857" s="54"/>
      <c r="EJ857" s="24" t="str">
        <f t="shared" si="1415"/>
        <v>-</v>
      </c>
      <c r="EK857" s="24" t="str">
        <f t="shared" si="1416"/>
        <v>-</v>
      </c>
      <c r="EL857" s="5"/>
      <c r="EM857" s="5"/>
      <c r="EN857" s="24" t="str">
        <f t="shared" si="1417"/>
        <v>-</v>
      </c>
      <c r="EO857" s="24" t="str">
        <f t="shared" si="1418"/>
        <v>-</v>
      </c>
      <c r="EP857" s="5"/>
      <c r="EQ857" s="5"/>
      <c r="ER857" s="54"/>
      <c r="ES857" s="54"/>
      <c r="ET857" s="54"/>
      <c r="EU857" s="54"/>
      <c r="EV857" s="54"/>
      <c r="EW857" s="24"/>
      <c r="EX857" s="24"/>
      <c r="EY857" s="167"/>
      <c r="EZ857" s="167"/>
      <c r="FA857" s="193"/>
      <c r="FB857" s="24">
        <v>44297</v>
      </c>
      <c r="FC857" s="24">
        <f t="shared" ca="1" si="1379"/>
        <v>44297</v>
      </c>
      <c r="FD857" s="5"/>
      <c r="FE857" s="5"/>
      <c r="FF857" s="24" t="str">
        <f t="shared" si="1419"/>
        <v>-</v>
      </c>
      <c r="FG857" s="24" t="str">
        <f t="shared" si="1420"/>
        <v>-</v>
      </c>
      <c r="FH857" s="5"/>
      <c r="FI857" s="5"/>
      <c r="FJ857" s="34"/>
      <c r="FK857" s="24"/>
      <c r="FL857" s="24">
        <f t="shared" si="1421"/>
        <v>0</v>
      </c>
      <c r="FM857" s="5"/>
      <c r="FN857" s="5"/>
      <c r="FO857" s="24" t="str">
        <f t="shared" si="1422"/>
        <v>-</v>
      </c>
      <c r="FP857" s="24" t="str">
        <f t="shared" si="1423"/>
        <v>-</v>
      </c>
      <c r="FQ857" s="5"/>
      <c r="FR857" s="5"/>
      <c r="FS857" s="54"/>
      <c r="FT857" s="24"/>
      <c r="FU857" s="24">
        <f t="shared" si="1424"/>
        <v>0</v>
      </c>
      <c r="FV857" s="5"/>
      <c r="FW857" s="5"/>
      <c r="FX857" s="24" t="str">
        <f t="shared" si="1425"/>
        <v>-</v>
      </c>
      <c r="FY857" s="24" t="str">
        <f t="shared" si="1426"/>
        <v>-</v>
      </c>
      <c r="FZ857" s="5"/>
      <c r="GA857" s="5"/>
      <c r="GB857" s="54"/>
      <c r="GC857" s="54"/>
      <c r="GD857" s="54"/>
      <c r="GE857" s="54"/>
      <c r="GF857" s="54"/>
      <c r="GG857" s="54"/>
      <c r="GH857" s="54"/>
      <c r="GI857" s="54"/>
      <c r="GJ857" s="54"/>
      <c r="GK857" s="54"/>
      <c r="GL857" s="54"/>
      <c r="GM857" s="54"/>
      <c r="GN857" s="54"/>
      <c r="GO857" s="54"/>
      <c r="GP857" s="54"/>
      <c r="GQ857" s="54"/>
      <c r="GR857" s="54"/>
      <c r="GS857" s="54"/>
      <c r="GT857" s="54"/>
      <c r="GU857" s="54"/>
      <c r="GV857" s="54"/>
      <c r="GW857" s="54"/>
      <c r="GX857" s="54"/>
      <c r="GY857" s="54"/>
      <c r="GZ857" s="193"/>
      <c r="HA857" s="54"/>
      <c r="HB857" s="54"/>
      <c r="HC857" s="54"/>
      <c r="HD857" s="34">
        <f t="shared" ca="1" si="1380"/>
        <v>1</v>
      </c>
      <c r="HE857" s="25">
        <f t="shared" si="1381"/>
        <v>0</v>
      </c>
      <c r="HF857" s="25">
        <f t="shared" ca="1" si="1382"/>
        <v>1.5197568389057751E-3</v>
      </c>
      <c r="HG857" s="25"/>
      <c r="HH857" s="25"/>
      <c r="HI857" s="25">
        <f t="shared" si="1383"/>
        <v>0</v>
      </c>
      <c r="HJ857" s="25">
        <f t="shared" ca="1" si="1384"/>
        <v>6.8493150684931503E-3</v>
      </c>
      <c r="HK857" s="5"/>
      <c r="HL857" s="24" t="str">
        <f t="shared" ca="1" si="1385"/>
        <v>-</v>
      </c>
      <c r="HM857" s="107" t="s">
        <v>663</v>
      </c>
      <c r="HN857" s="85"/>
      <c r="HO857" s="204" t="str">
        <f t="shared" si="1427"/>
        <v>не выгружено A1</v>
      </c>
      <c r="HP857" s="204" t="str">
        <f t="shared" si="1428"/>
        <v>не выгружено 00</v>
      </c>
      <c r="HQ857" s="182" t="str">
        <f t="shared" si="1429"/>
        <v>не выгружено A1</v>
      </c>
      <c r="HR857" s="182" t="str">
        <f t="shared" si="1430"/>
        <v>не выгружено A1</v>
      </c>
      <c r="HS857" s="182" t="b">
        <f t="shared" si="1431"/>
        <v>0</v>
      </c>
      <c r="HT857" s="182" t="str">
        <f t="shared" si="1432"/>
        <v>не выгружено A1</v>
      </c>
      <c r="HU857" s="182" t="str">
        <f t="shared" si="1433"/>
        <v>не выгружено A1</v>
      </c>
      <c r="HV857" s="191" t="str">
        <f t="shared" si="1434"/>
        <v>не выгружено A1</v>
      </c>
      <c r="HW857" s="184" t="str">
        <f t="shared" si="1435"/>
        <v>не выгружено A1</v>
      </c>
      <c r="HX857" s="191" t="str">
        <f t="shared" si="1436"/>
        <v>не выгружено A1</v>
      </c>
      <c r="HY857" s="183"/>
      <c r="HZ857" s="182" t="str">
        <f t="shared" si="1437"/>
        <v>не выгружено</v>
      </c>
      <c r="IA857" s="182" t="str">
        <f t="shared" si="1438"/>
        <v>A1</v>
      </c>
      <c r="IB857" s="182" t="str">
        <f t="shared" si="1439"/>
        <v>не выгружено</v>
      </c>
      <c r="IC857" s="182" t="str">
        <f t="shared" si="1440"/>
        <v>A1</v>
      </c>
      <c r="ID857" s="182" t="str">
        <f t="shared" si="1441"/>
        <v>A1</v>
      </c>
      <c r="IE857" s="185" t="str">
        <f t="shared" si="1442"/>
        <v>выгрузить A1</v>
      </c>
      <c r="IF857" s="135" t="s">
        <v>705</v>
      </c>
      <c r="IG857" s="181">
        <v>1</v>
      </c>
      <c r="IH857" s="85"/>
      <c r="II857" s="85"/>
      <c r="IJ857" s="85"/>
      <c r="IK857" s="85"/>
      <c r="IL857" s="85"/>
      <c r="IM857" s="85"/>
      <c r="IN857" s="85"/>
      <c r="IO857" s="85"/>
      <c r="IP857" s="85"/>
      <c r="IQ857" s="85"/>
      <c r="IR857" s="85"/>
      <c r="IS857" s="85"/>
      <c r="IT857" s="85"/>
      <c r="IU857" s="85"/>
      <c r="IV857" s="85"/>
      <c r="IW857" s="85"/>
      <c r="IX857" s="85"/>
      <c r="IY857" s="85"/>
      <c r="IZ857" s="85"/>
      <c r="JA857" s="85"/>
      <c r="JB857" s="85"/>
      <c r="JC857" s="85"/>
      <c r="JD857" s="85"/>
      <c r="JE857" s="85"/>
      <c r="JF857" s="85"/>
      <c r="JG857" s="85"/>
      <c r="JH857" s="85"/>
      <c r="JI857" s="85"/>
      <c r="JJ857" s="85"/>
      <c r="JK857" s="85"/>
      <c r="JL857" s="85"/>
      <c r="JM857" s="85"/>
      <c r="JN857" s="85"/>
      <c r="JO857" s="85"/>
      <c r="JP857" s="85"/>
      <c r="JQ857" s="85"/>
      <c r="JR857" s="85"/>
      <c r="JS857" s="85"/>
      <c r="JT857" s="85"/>
      <c r="JU857" s="85"/>
      <c r="JV857" s="85"/>
      <c r="JW857" s="85"/>
      <c r="JX857" s="85"/>
      <c r="JY857" s="85"/>
      <c r="JZ857" s="85"/>
      <c r="KA857" s="85"/>
      <c r="KB857" s="85"/>
      <c r="KC857" s="85"/>
    </row>
    <row r="858" spans="1:289" s="57" customFormat="1" ht="42.75" hidden="1" customHeight="1">
      <c r="A858" s="6"/>
      <c r="B858" s="19" t="s">
        <v>156</v>
      </c>
      <c r="C858" s="19" t="s">
        <v>157</v>
      </c>
      <c r="D858" s="5"/>
      <c r="E858" s="5"/>
      <c r="F858" s="5"/>
      <c r="G858" s="5"/>
      <c r="H858" s="5" t="s">
        <v>727</v>
      </c>
      <c r="I858" s="5" t="s">
        <v>736</v>
      </c>
      <c r="J858" s="5"/>
      <c r="K858" s="5"/>
      <c r="L858" s="5"/>
      <c r="M858" s="5"/>
      <c r="N858" s="5"/>
      <c r="O858" s="5"/>
      <c r="P858" s="5"/>
      <c r="Q858" s="5"/>
      <c r="R858" s="5" t="s">
        <v>207</v>
      </c>
      <c r="S858" s="5" t="s">
        <v>365</v>
      </c>
      <c r="T858" s="5" t="s">
        <v>368</v>
      </c>
      <c r="U858" s="5" t="s">
        <v>158</v>
      </c>
      <c r="V858" s="5"/>
      <c r="W858" s="19"/>
      <c r="X858" s="19"/>
      <c r="Y858" s="19"/>
      <c r="Z858" s="19"/>
      <c r="AA858" s="19"/>
      <c r="AB858" s="19"/>
      <c r="AC858" s="19"/>
      <c r="AD858" s="5"/>
      <c r="AE858" s="19">
        <v>4</v>
      </c>
      <c r="AF858" s="19">
        <v>0</v>
      </c>
      <c r="AG858" s="19" t="s">
        <v>165</v>
      </c>
      <c r="AH858" s="19" t="s">
        <v>156</v>
      </c>
      <c r="AI858" s="19" t="s">
        <v>188</v>
      </c>
      <c r="AJ858" s="5"/>
      <c r="AK858" s="5"/>
      <c r="AL858" s="5" t="s">
        <v>124</v>
      </c>
      <c r="AM858" s="5"/>
      <c r="AN858" s="5" t="s">
        <v>186</v>
      </c>
      <c r="AO858" s="5" t="str">
        <f t="shared" si="1386"/>
        <v>0055-CPC-GA1-4.4.0.00.CPC-ASK2.LB-0001</v>
      </c>
      <c r="AP858" s="5" t="str">
        <f t="shared" si="1387"/>
        <v>0055-CPC-GA1-4.4.0.00.CPC-ASK2-LB-0001_A1_ER</v>
      </c>
      <c r="AQ858" s="13" t="s">
        <v>142</v>
      </c>
      <c r="AR858" s="13" t="s">
        <v>341</v>
      </c>
      <c r="AS858" s="13"/>
      <c r="AT858" s="13"/>
      <c r="AU858" s="13"/>
      <c r="AV858" s="13"/>
      <c r="AW858" s="13" t="s">
        <v>380</v>
      </c>
      <c r="AX858" s="13" t="s">
        <v>341</v>
      </c>
      <c r="AY858" s="5"/>
      <c r="AZ858" s="5" t="s">
        <v>490</v>
      </c>
      <c r="BA858" s="5" t="s">
        <v>489</v>
      </c>
      <c r="BB858" s="5" t="str">
        <f t="shared" si="1388"/>
        <v>A1</v>
      </c>
      <c r="BC858" s="167" t="str">
        <f t="shared" si="1389"/>
        <v>IFR</v>
      </c>
      <c r="BD858" s="5" t="str">
        <f t="shared" si="1390"/>
        <v>A1</v>
      </c>
      <c r="BE858" s="5"/>
      <c r="BF858" s="5"/>
      <c r="BG858" s="12"/>
      <c r="BH858" s="5"/>
      <c r="BI858" s="5"/>
      <c r="BJ858" s="54">
        <f t="shared" si="1391"/>
        <v>44254</v>
      </c>
      <c r="BK858" s="54">
        <f t="shared" ca="1" si="1392"/>
        <v>44277</v>
      </c>
      <c r="BL858" s="193">
        <v>44277</v>
      </c>
      <c r="BM858" s="167" t="s">
        <v>799</v>
      </c>
      <c r="BN858" s="167"/>
      <c r="BO858" s="167"/>
      <c r="BP858" s="167"/>
      <c r="BQ858" s="167"/>
      <c r="BR858" s="157"/>
      <c r="BS858" s="157"/>
      <c r="BT858" s="157"/>
      <c r="BU858" s="157"/>
      <c r="BV858" s="157"/>
      <c r="BW858" s="147"/>
      <c r="BX858" s="147"/>
      <c r="BY858" s="147"/>
      <c r="BZ858" s="147"/>
      <c r="CA858" s="147"/>
      <c r="CB858" s="125"/>
      <c r="CC858" s="125"/>
      <c r="CD858" s="125"/>
      <c r="CE858" s="125"/>
      <c r="CF858" s="125"/>
      <c r="CG858" s="125"/>
      <c r="CH858" s="125"/>
      <c r="CI858" s="125"/>
      <c r="CJ858" s="125"/>
      <c r="CK858" s="125"/>
      <c r="CL858" s="24">
        <f t="shared" si="1393"/>
        <v>44281</v>
      </c>
      <c r="CM858" s="24">
        <f t="shared" ca="1" si="1394"/>
        <v>44291</v>
      </c>
      <c r="CN858" s="54"/>
      <c r="CO858" s="117"/>
      <c r="CP858" s="34"/>
      <c r="CQ858" s="24">
        <f t="shared" si="1395"/>
        <v>44295</v>
      </c>
      <c r="CR858" s="24" t="str">
        <f t="shared" si="1396"/>
        <v>-</v>
      </c>
      <c r="CS858" s="54"/>
      <c r="CT858" s="5"/>
      <c r="CU858" s="24" t="str">
        <f t="shared" si="1397"/>
        <v>-</v>
      </c>
      <c r="CV858" s="24" t="str">
        <f t="shared" si="1398"/>
        <v>-</v>
      </c>
      <c r="CW858" s="54"/>
      <c r="CX858" s="5"/>
      <c r="CY858" s="34"/>
      <c r="CZ858" s="24" t="str">
        <f t="shared" si="1399"/>
        <v>-</v>
      </c>
      <c r="DA858" s="24" t="str">
        <f t="shared" si="1400"/>
        <v>-</v>
      </c>
      <c r="DB858" s="24"/>
      <c r="DC858" s="5"/>
      <c r="DD858" s="24" t="str">
        <f t="shared" si="1401"/>
        <v>-</v>
      </c>
      <c r="DE858" s="24" t="str">
        <f t="shared" si="1402"/>
        <v>-</v>
      </c>
      <c r="DF858" s="5"/>
      <c r="DG858" s="5"/>
      <c r="DH858" s="54"/>
      <c r="DI858" s="24" t="str">
        <f t="shared" si="1403"/>
        <v>-</v>
      </c>
      <c r="DJ858" s="24" t="str">
        <f t="shared" si="1404"/>
        <v>-</v>
      </c>
      <c r="DK858" s="5"/>
      <c r="DL858" s="5"/>
      <c r="DM858" s="24" t="str">
        <f t="shared" si="1405"/>
        <v>-</v>
      </c>
      <c r="DN858" s="24" t="str">
        <f t="shared" si="1406"/>
        <v>-</v>
      </c>
      <c r="DO858" s="5"/>
      <c r="DP858" s="5"/>
      <c r="DQ858" s="54"/>
      <c r="DR858" s="24" t="str">
        <f t="shared" si="1407"/>
        <v>-</v>
      </c>
      <c r="DS858" s="24" t="str">
        <f t="shared" si="1408"/>
        <v>-</v>
      </c>
      <c r="DT858" s="5"/>
      <c r="DU858" s="5"/>
      <c r="DV858" s="24" t="str">
        <f t="shared" si="1409"/>
        <v>-</v>
      </c>
      <c r="DW858" s="24" t="str">
        <f t="shared" si="1410"/>
        <v>-</v>
      </c>
      <c r="DX858" s="5"/>
      <c r="DY858" s="5"/>
      <c r="DZ858" s="54"/>
      <c r="EA858" s="24" t="str">
        <f t="shared" si="1411"/>
        <v>-</v>
      </c>
      <c r="EB858" s="24" t="str">
        <f t="shared" si="1412"/>
        <v>-</v>
      </c>
      <c r="EC858" s="5"/>
      <c r="ED858" s="5"/>
      <c r="EE858" s="24" t="str">
        <f t="shared" si="1413"/>
        <v>-</v>
      </c>
      <c r="EF858" s="24" t="str">
        <f t="shared" si="1414"/>
        <v>-</v>
      </c>
      <c r="EG858" s="5"/>
      <c r="EH858" s="5"/>
      <c r="EI858" s="54"/>
      <c r="EJ858" s="24" t="str">
        <f t="shared" si="1415"/>
        <v>-</v>
      </c>
      <c r="EK858" s="24" t="str">
        <f t="shared" si="1416"/>
        <v>-</v>
      </c>
      <c r="EL858" s="5"/>
      <c r="EM858" s="5"/>
      <c r="EN858" s="24" t="str">
        <f t="shared" si="1417"/>
        <v>-</v>
      </c>
      <c r="EO858" s="24" t="str">
        <f t="shared" si="1418"/>
        <v>-</v>
      </c>
      <c r="EP858" s="5"/>
      <c r="EQ858" s="5"/>
      <c r="ER858" s="54"/>
      <c r="ES858" s="54"/>
      <c r="ET858" s="54"/>
      <c r="EU858" s="54"/>
      <c r="EV858" s="54"/>
      <c r="EW858" s="24"/>
      <c r="EX858" s="24"/>
      <c r="EY858" s="167"/>
      <c r="EZ858" s="167"/>
      <c r="FA858" s="193"/>
      <c r="FB858" s="24">
        <v>44297</v>
      </c>
      <c r="FC858" s="24">
        <f t="shared" ca="1" si="1379"/>
        <v>44297</v>
      </c>
      <c r="FD858" s="5"/>
      <c r="FE858" s="5"/>
      <c r="FF858" s="24" t="str">
        <f t="shared" si="1419"/>
        <v>-</v>
      </c>
      <c r="FG858" s="24" t="str">
        <f t="shared" si="1420"/>
        <v>-</v>
      </c>
      <c r="FH858" s="5"/>
      <c r="FI858" s="5"/>
      <c r="FJ858" s="34"/>
      <c r="FK858" s="24"/>
      <c r="FL858" s="24">
        <f t="shared" si="1421"/>
        <v>0</v>
      </c>
      <c r="FM858" s="5"/>
      <c r="FN858" s="5"/>
      <c r="FO858" s="24" t="str">
        <f t="shared" si="1422"/>
        <v>-</v>
      </c>
      <c r="FP858" s="24" t="str">
        <f t="shared" si="1423"/>
        <v>-</v>
      </c>
      <c r="FQ858" s="5"/>
      <c r="FR858" s="5"/>
      <c r="FS858" s="54"/>
      <c r="FT858" s="24"/>
      <c r="FU858" s="24">
        <f t="shared" si="1424"/>
        <v>0</v>
      </c>
      <c r="FV858" s="5"/>
      <c r="FW858" s="5"/>
      <c r="FX858" s="24" t="str">
        <f t="shared" si="1425"/>
        <v>-</v>
      </c>
      <c r="FY858" s="24" t="str">
        <f t="shared" si="1426"/>
        <v>-</v>
      </c>
      <c r="FZ858" s="5"/>
      <c r="GA858" s="5"/>
      <c r="GB858" s="54"/>
      <c r="GC858" s="54"/>
      <c r="GD858" s="54"/>
      <c r="GE858" s="54"/>
      <c r="GF858" s="54"/>
      <c r="GG858" s="54"/>
      <c r="GH858" s="54"/>
      <c r="GI858" s="54"/>
      <c r="GJ858" s="54"/>
      <c r="GK858" s="54"/>
      <c r="GL858" s="54"/>
      <c r="GM858" s="54"/>
      <c r="GN858" s="54"/>
      <c r="GO858" s="54"/>
      <c r="GP858" s="54"/>
      <c r="GQ858" s="54"/>
      <c r="GR858" s="54"/>
      <c r="GS858" s="54"/>
      <c r="GT858" s="54"/>
      <c r="GU858" s="54"/>
      <c r="GV858" s="54"/>
      <c r="GW858" s="54"/>
      <c r="GX858" s="54"/>
      <c r="GY858" s="54"/>
      <c r="GZ858" s="193"/>
      <c r="HA858" s="54"/>
      <c r="HB858" s="54"/>
      <c r="HC858" s="54"/>
      <c r="HD858" s="34">
        <f t="shared" ca="1" si="1380"/>
        <v>1</v>
      </c>
      <c r="HE858" s="25">
        <f t="shared" ca="1" si="1381"/>
        <v>6.8389057750759875E-4</v>
      </c>
      <c r="HF858" s="25">
        <f t="shared" ca="1" si="1382"/>
        <v>1.5197568389057751E-3</v>
      </c>
      <c r="HG858" s="25"/>
      <c r="HH858" s="25"/>
      <c r="HI858" s="25">
        <f t="shared" ca="1" si="1383"/>
        <v>3.0821917808219177E-3</v>
      </c>
      <c r="HJ858" s="25">
        <f t="shared" ca="1" si="1384"/>
        <v>6.8493150684931503E-3</v>
      </c>
      <c r="HK858" s="5"/>
      <c r="HL858" s="24">
        <f t="shared" ca="1" si="1385"/>
        <v>44277</v>
      </c>
      <c r="HM858" s="107" t="s">
        <v>663</v>
      </c>
      <c r="HN858" s="85"/>
      <c r="HO858" s="204" t="str">
        <f t="shared" si="1427"/>
        <v>ожидание A1</v>
      </c>
      <c r="HP858" s="204" t="str">
        <f t="shared" si="1428"/>
        <v>не выгружено 00</v>
      </c>
      <c r="HQ858" s="182" t="str">
        <f t="shared" si="1429"/>
        <v>выгружено A1</v>
      </c>
      <c r="HR858" s="182" t="str">
        <f t="shared" si="1430"/>
        <v>ожидание A1</v>
      </c>
      <c r="HS858" s="182" t="b">
        <f t="shared" si="1431"/>
        <v>0</v>
      </c>
      <c r="HT858" s="182" t="str">
        <f t="shared" si="1432"/>
        <v>ожидание замечаний</v>
      </c>
      <c r="HU858" s="182" t="str">
        <f t="shared" si="1433"/>
        <v>0055-P2-GA1-CPC-TRM-00677</v>
      </c>
      <c r="HV858" s="191">
        <f t="shared" si="1434"/>
        <v>44277</v>
      </c>
      <c r="HW858" s="184" t="str">
        <f t="shared" si="1435"/>
        <v>ожидание A1</v>
      </c>
      <c r="HX858" s="191" t="str">
        <f t="shared" si="1436"/>
        <v>ожидание A1</v>
      </c>
      <c r="HY858" s="183"/>
      <c r="HZ858" s="182" t="str">
        <f t="shared" si="1437"/>
        <v>выгружено</v>
      </c>
      <c r="IA858" s="182" t="str">
        <f t="shared" si="1438"/>
        <v>A1</v>
      </c>
      <c r="IB858" s="182" t="str">
        <f t="shared" si="1439"/>
        <v>ожидание замечаний к ревизии</v>
      </c>
      <c r="IC858" s="182" t="str">
        <f t="shared" si="1440"/>
        <v>A1</v>
      </c>
      <c r="ID858" s="182" t="str">
        <f t="shared" si="1441"/>
        <v>A1</v>
      </c>
      <c r="IE858" s="185" t="str">
        <f t="shared" si="1442"/>
        <v>1</v>
      </c>
      <c r="IF858" s="135" t="s">
        <v>705</v>
      </c>
      <c r="IG858" s="181">
        <v>1</v>
      </c>
      <c r="IH858" s="85"/>
      <c r="II858" s="85"/>
      <c r="IJ858" s="85"/>
      <c r="IK858" s="85"/>
      <c r="IL858" s="85"/>
      <c r="IM858" s="85"/>
      <c r="IN858" s="85"/>
      <c r="IO858" s="85"/>
      <c r="IP858" s="85"/>
      <c r="IQ858" s="85"/>
      <c r="IR858" s="85"/>
      <c r="IS858" s="85"/>
      <c r="IT858" s="85"/>
      <c r="IU858" s="85"/>
      <c r="IV858" s="85"/>
      <c r="IW858" s="85"/>
      <c r="IX858" s="85"/>
      <c r="IY858" s="85"/>
      <c r="IZ858" s="85"/>
      <c r="JA858" s="85"/>
      <c r="JB858" s="85"/>
      <c r="JC858" s="85"/>
      <c r="JD858" s="85"/>
      <c r="JE858" s="85"/>
      <c r="JF858" s="85"/>
      <c r="JG858" s="85"/>
      <c r="JH858" s="85"/>
      <c r="JI858" s="85"/>
      <c r="JJ858" s="85"/>
      <c r="JK858" s="85"/>
      <c r="JL858" s="85"/>
      <c r="JM858" s="85"/>
      <c r="JN858" s="85"/>
      <c r="JO858" s="85"/>
      <c r="JP858" s="85"/>
      <c r="JQ858" s="85"/>
      <c r="JR858" s="85"/>
      <c r="JS858" s="85"/>
      <c r="JT858" s="85"/>
      <c r="JU858" s="85"/>
      <c r="JV858" s="85"/>
      <c r="JW858" s="85"/>
      <c r="JX858" s="85"/>
      <c r="JY858" s="85"/>
      <c r="JZ858" s="85"/>
      <c r="KA858" s="85"/>
      <c r="KB858" s="85"/>
      <c r="KC858" s="85"/>
    </row>
    <row r="859" spans="1:289" s="87" customFormat="1" ht="15" hidden="1" customHeight="1">
      <c r="A859" s="17"/>
      <c r="B859" s="20"/>
      <c r="C859" s="20"/>
      <c r="D859" s="18"/>
      <c r="E859" s="18"/>
      <c r="F859" s="18"/>
      <c r="G859" s="18"/>
      <c r="H859" s="18"/>
      <c r="I859" s="18"/>
      <c r="J859" s="18"/>
      <c r="K859" s="18"/>
      <c r="L859" s="18"/>
      <c r="M859" s="18"/>
      <c r="N859" s="18"/>
      <c r="O859" s="18"/>
      <c r="P859" s="18"/>
      <c r="Q859" s="18"/>
      <c r="R859" s="18"/>
      <c r="S859" s="18"/>
      <c r="T859" s="18"/>
      <c r="U859" s="18"/>
      <c r="V859" s="18"/>
      <c r="W859" s="20"/>
      <c r="X859" s="20"/>
      <c r="Y859" s="20"/>
      <c r="Z859" s="20"/>
      <c r="AA859" s="20"/>
      <c r="AB859" s="20"/>
      <c r="AC859" s="20"/>
      <c r="AD859" s="18"/>
      <c r="AE859" s="20"/>
      <c r="AF859" s="20"/>
      <c r="AG859" s="20"/>
      <c r="AH859" s="20"/>
      <c r="AI859" s="20"/>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71"/>
      <c r="BO859" s="171"/>
      <c r="BP859" s="171"/>
      <c r="BQ859" s="171"/>
      <c r="BR859" s="161"/>
      <c r="BS859" s="161"/>
      <c r="BT859" s="161"/>
      <c r="BU859" s="161"/>
      <c r="BV859" s="161"/>
      <c r="BW859" s="151"/>
      <c r="BX859" s="151"/>
      <c r="BY859" s="151"/>
      <c r="BZ859" s="151"/>
      <c r="CA859" s="151"/>
      <c r="CB859" s="129"/>
      <c r="CC859" s="129"/>
      <c r="CD859" s="129"/>
      <c r="CE859" s="129"/>
      <c r="CF859" s="129"/>
      <c r="CG859" s="129"/>
      <c r="CH859" s="129"/>
      <c r="CI859" s="129"/>
      <c r="CJ859" s="129"/>
      <c r="CK859" s="129"/>
      <c r="CL859" s="18"/>
      <c r="CM859" s="18"/>
      <c r="CN859" s="18"/>
      <c r="CO859" s="118"/>
      <c r="CP859" s="48"/>
      <c r="CQ859" s="18"/>
      <c r="CR859" s="18"/>
      <c r="CS859" s="18"/>
      <c r="CT859" s="18"/>
      <c r="CU859" s="18"/>
      <c r="CV859" s="18"/>
      <c r="CW859" s="18"/>
      <c r="CX859" s="18"/>
      <c r="CY859" s="34"/>
      <c r="CZ859" s="18"/>
      <c r="DA859" s="18"/>
      <c r="DB859" s="18"/>
      <c r="DC859" s="18"/>
      <c r="DD859" s="18"/>
      <c r="DE859" s="18"/>
      <c r="DF859" s="18"/>
      <c r="DG859" s="18"/>
      <c r="DH859" s="45"/>
      <c r="DI859" s="18"/>
      <c r="DJ859" s="18"/>
      <c r="DK859" s="18"/>
      <c r="DL859" s="18"/>
      <c r="DM859" s="18"/>
      <c r="DN859" s="18"/>
      <c r="DO859" s="18"/>
      <c r="DP859" s="18"/>
      <c r="DQ859" s="45"/>
      <c r="DR859" s="18"/>
      <c r="DS859" s="18"/>
      <c r="DT859" s="18"/>
      <c r="DU859" s="18"/>
      <c r="DV859" s="18"/>
      <c r="DW859" s="18"/>
      <c r="DX859" s="18"/>
      <c r="DY859" s="18"/>
      <c r="DZ859" s="45"/>
      <c r="EA859" s="18"/>
      <c r="EB859" s="18"/>
      <c r="EC859" s="18"/>
      <c r="ED859" s="18"/>
      <c r="EE859" s="18"/>
      <c r="EF859" s="18"/>
      <c r="EG859" s="18"/>
      <c r="EH859" s="18"/>
      <c r="EI859" s="45"/>
      <c r="EJ859" s="18"/>
      <c r="EK859" s="18"/>
      <c r="EL859" s="18"/>
      <c r="EM859" s="18"/>
      <c r="EN859" s="18"/>
      <c r="EO859" s="18"/>
      <c r="EP859" s="18"/>
      <c r="EQ859" s="18"/>
      <c r="ER859" s="45"/>
      <c r="ES859" s="110"/>
      <c r="ET859" s="110"/>
      <c r="EU859" s="110"/>
      <c r="EV859" s="110"/>
      <c r="EW859" s="192"/>
      <c r="EX859" s="192"/>
      <c r="EY859" s="192"/>
      <c r="EZ859" s="192"/>
      <c r="FA859" s="199"/>
      <c r="FB859" s="18"/>
      <c r="FC859" s="18"/>
      <c r="FD859" s="18"/>
      <c r="FE859" s="18"/>
      <c r="FF859" s="18"/>
      <c r="FG859" s="18"/>
      <c r="FH859" s="18"/>
      <c r="FI859" s="18"/>
      <c r="FJ859" s="34"/>
      <c r="FK859" s="18"/>
      <c r="FL859" s="18"/>
      <c r="FM859" s="18"/>
      <c r="FN859" s="18"/>
      <c r="FO859" s="18"/>
      <c r="FP859" s="18"/>
      <c r="FQ859" s="18"/>
      <c r="FR859" s="18"/>
      <c r="FS859" s="45"/>
      <c r="FT859" s="18"/>
      <c r="FU859" s="18"/>
      <c r="FV859" s="18"/>
      <c r="FW859" s="18"/>
      <c r="FX859" s="18"/>
      <c r="FY859" s="18"/>
      <c r="FZ859" s="18"/>
      <c r="GA859" s="18"/>
      <c r="GB859" s="45"/>
      <c r="GC859" s="110"/>
      <c r="GD859" s="110"/>
      <c r="GE859" s="110"/>
      <c r="GF859" s="110"/>
      <c r="GG859" s="110"/>
      <c r="GH859" s="110"/>
      <c r="GI859" s="110"/>
      <c r="GJ859" s="110"/>
      <c r="GK859" s="110"/>
      <c r="GL859" s="110"/>
      <c r="GM859" s="110"/>
      <c r="GN859" s="110"/>
      <c r="GO859" s="110"/>
      <c r="GP859" s="110"/>
      <c r="GQ859" s="110"/>
      <c r="GR859" s="110"/>
      <c r="GS859" s="110"/>
      <c r="GT859" s="110"/>
      <c r="GU859" s="110"/>
      <c r="GV859" s="110"/>
      <c r="GW859" s="110"/>
      <c r="GX859" s="110"/>
      <c r="GY859" s="45"/>
      <c r="GZ859" s="199"/>
      <c r="HA859" s="110"/>
      <c r="HB859" s="110"/>
      <c r="HC859" s="110"/>
      <c r="HD859" s="34">
        <f t="shared" si="1380"/>
        <v>0</v>
      </c>
      <c r="HE859" s="25">
        <f t="shared" si="1381"/>
        <v>0</v>
      </c>
      <c r="HF859" s="25">
        <f t="shared" si="1382"/>
        <v>0</v>
      </c>
      <c r="HG859" s="25"/>
      <c r="HH859" s="18"/>
      <c r="HI859" s="25">
        <f t="shared" si="1383"/>
        <v>0</v>
      </c>
      <c r="HJ859" s="25">
        <f t="shared" si="1384"/>
        <v>0</v>
      </c>
      <c r="HK859" s="18"/>
      <c r="HL859" s="24" t="str">
        <f t="shared" si="1385"/>
        <v>-</v>
      </c>
      <c r="HM859" s="107"/>
      <c r="HN859" s="85"/>
      <c r="HO859" s="204" t="str">
        <f t="shared" si="1427"/>
        <v>---/---</v>
      </c>
      <c r="HP859" s="204" t="str">
        <f t="shared" si="1428"/>
        <v>---/---</v>
      </c>
      <c r="HQ859" s="182" t="str">
        <f t="shared" si="1429"/>
        <v>---/---</v>
      </c>
      <c r="HR859" s="182" t="str">
        <f t="shared" si="1430"/>
        <v>---/---</v>
      </c>
      <c r="HS859" s="182" t="b">
        <f t="shared" si="1431"/>
        <v>0</v>
      </c>
      <c r="HT859" s="182" t="str">
        <f t="shared" si="1432"/>
        <v>---/---</v>
      </c>
      <c r="HU859" s="182" t="str">
        <f t="shared" si="1433"/>
        <v>---/---</v>
      </c>
      <c r="HV859" s="191" t="str">
        <f t="shared" si="1434"/>
        <v>---/---</v>
      </c>
      <c r="HW859" s="184" t="str">
        <f t="shared" si="1435"/>
        <v>---/---</v>
      </c>
      <c r="HX859" s="191" t="str">
        <f t="shared" si="1436"/>
        <v>---/---</v>
      </c>
      <c r="HY859" s="183"/>
      <c r="HZ859" s="182" t="str">
        <f t="shared" si="1437"/>
        <v>---/---</v>
      </c>
      <c r="IA859" s="182" t="str">
        <f t="shared" si="1438"/>
        <v>---/---</v>
      </c>
      <c r="IB859" s="182" t="str">
        <f t="shared" si="1439"/>
        <v>---/---</v>
      </c>
      <c r="IC859" s="182" t="str">
        <f t="shared" si="1440"/>
        <v>---/---</v>
      </c>
      <c r="ID859" s="182" t="str">
        <f t="shared" si="1441"/>
        <v>---/---</v>
      </c>
      <c r="IE859" s="185" t="str">
        <f t="shared" si="1442"/>
        <v>---/---</v>
      </c>
      <c r="IF859" s="135" t="s">
        <v>717</v>
      </c>
      <c r="IG859" s="181">
        <v>1</v>
      </c>
      <c r="IH859" s="85"/>
      <c r="II859" s="85"/>
      <c r="IJ859" s="85"/>
      <c r="IK859" s="85"/>
      <c r="IL859" s="85"/>
      <c r="IM859" s="85"/>
      <c r="IN859" s="85"/>
      <c r="IO859" s="85"/>
      <c r="IP859" s="85"/>
      <c r="IQ859" s="85"/>
      <c r="IR859" s="85"/>
      <c r="IS859" s="85"/>
      <c r="IT859" s="85"/>
      <c r="IU859" s="85"/>
      <c r="IV859" s="85"/>
      <c r="IW859" s="85"/>
      <c r="IX859" s="85"/>
      <c r="IY859" s="85"/>
      <c r="IZ859" s="85"/>
      <c r="JA859" s="85"/>
      <c r="JB859" s="85"/>
      <c r="JC859" s="85"/>
      <c r="JD859" s="85"/>
      <c r="JE859" s="85"/>
      <c r="JF859" s="85"/>
      <c r="JG859" s="85"/>
      <c r="JH859" s="85"/>
      <c r="JI859" s="85"/>
      <c r="JJ859" s="85"/>
      <c r="JK859" s="85"/>
      <c r="JL859" s="85"/>
      <c r="JM859" s="85"/>
      <c r="JN859" s="85"/>
      <c r="JO859" s="85"/>
      <c r="JP859" s="85"/>
      <c r="JQ859" s="85"/>
      <c r="JR859" s="85"/>
      <c r="JS859" s="85"/>
      <c r="JT859" s="85"/>
      <c r="JU859" s="85"/>
      <c r="JV859" s="85"/>
      <c r="JW859" s="85"/>
      <c r="JX859" s="85"/>
      <c r="JY859" s="85"/>
      <c r="JZ859" s="85"/>
      <c r="KA859" s="85"/>
      <c r="KB859" s="85"/>
      <c r="KC859" s="85"/>
    </row>
    <row r="860" spans="1:289" s="57" customFormat="1" ht="28.5" hidden="1" customHeight="1">
      <c r="A860" s="6"/>
      <c r="B860" s="19" t="s">
        <v>156</v>
      </c>
      <c r="C860" s="19" t="s">
        <v>157</v>
      </c>
      <c r="D860" s="5"/>
      <c r="E860" s="5"/>
      <c r="F860" s="5"/>
      <c r="G860" s="5"/>
      <c r="H860" s="5" t="s">
        <v>727</v>
      </c>
      <c r="I860" s="5" t="s">
        <v>736</v>
      </c>
      <c r="J860" s="5"/>
      <c r="K860" s="5"/>
      <c r="L860" s="5"/>
      <c r="M860" s="5"/>
      <c r="N860" s="5"/>
      <c r="O860" s="5"/>
      <c r="P860" s="5"/>
      <c r="Q860" s="5"/>
      <c r="R860" s="5" t="s">
        <v>206</v>
      </c>
      <c r="S860" s="5" t="s">
        <v>360</v>
      </c>
      <c r="T860" s="5" t="s">
        <v>361</v>
      </c>
      <c r="U860" s="5" t="s">
        <v>158</v>
      </c>
      <c r="V860" s="5"/>
      <c r="W860" s="19"/>
      <c r="X860" s="19"/>
      <c r="Y860" s="19"/>
      <c r="Z860" s="19"/>
      <c r="AA860" s="19"/>
      <c r="AB860" s="19"/>
      <c r="AC860" s="19"/>
      <c r="AD860" s="5"/>
      <c r="AE860" s="19">
        <v>4</v>
      </c>
      <c r="AF860" s="19">
        <v>0</v>
      </c>
      <c r="AG860" s="19" t="s">
        <v>165</v>
      </c>
      <c r="AH860" s="19" t="s">
        <v>156</v>
      </c>
      <c r="AI860" s="19" t="s">
        <v>188</v>
      </c>
      <c r="AJ860" s="5"/>
      <c r="AK860" s="5"/>
      <c r="AL860" s="5" t="s">
        <v>120</v>
      </c>
      <c r="AM860" s="5"/>
      <c r="AN860" s="5" t="s">
        <v>187</v>
      </c>
      <c r="AO860" s="5" t="str">
        <f t="shared" ref="AO860:AO865" si="1443">CONCATENATE("0055-",B860,"-",C860,"-","4",".",AE860,".",AF860,".",AG860,".",AH860,"-",AL860,".",AN860,"-",AI860)</f>
        <v>0055-CPC-GA1-4.4.0.00.CPC-ATH1.HB-0001</v>
      </c>
      <c r="AP860" s="5" t="str">
        <f t="shared" ref="AP860:AP865" si="1444">CONCATENATE("0055-",B860,"-",C860,"-","4",".",AE860,".",AF860,".",AG860,".",AH860,"-",AL860,"-",AN860,"-",AI860,"_",BD860,"_",U860)</f>
        <v>0055-CPC-GA1-4.4.0.00.CPC-ATH1-HB-0001_-_ER</v>
      </c>
      <c r="AQ860" s="13" t="s">
        <v>90</v>
      </c>
      <c r="AR860" s="13" t="s">
        <v>96</v>
      </c>
      <c r="AS860" s="13"/>
      <c r="AT860" s="13"/>
      <c r="AU860" s="13"/>
      <c r="AV860" s="13"/>
      <c r="AW860" s="13" t="s">
        <v>90</v>
      </c>
      <c r="AX860" s="13" t="s">
        <v>96</v>
      </c>
      <c r="AY860" s="5"/>
      <c r="AZ860" s="5" t="s">
        <v>490</v>
      </c>
      <c r="BA860" s="5" t="s">
        <v>489</v>
      </c>
      <c r="BB860" s="5" t="str">
        <f t="shared" ref="BB860:BB865" si="1445">IF(FW860&gt;0,"02",IF(FN860&gt;0,"01",IF(FE860&gt;0,"00",IF(EM860&gt;0,"G1",IF(ED860&gt;0,"F1",IF(DU860&gt;0,"E1",IF(DL860&gt;0,"D1",IF(DC860&gt;0,"C1",IF(CT860&gt;0,"B1",IF(BM860&gt;0,"A1","-"))))))))))</f>
        <v>-</v>
      </c>
      <c r="BC860" s="167" t="str">
        <f t="shared" ref="BC860:BC865" si="1446">IF(OR(BB860="A1",BB860="B1",BB860="C1",BB860="D1",BB860="E1",BB860="F1",BB860="G1",BB860="H1"),"IFR",IF(OR(BB860="00",BB860="01",BB860="02",BB860="03",BB860="04",BB860="05"),"IFU","-"))</f>
        <v>-</v>
      </c>
      <c r="BD860" s="5" t="str">
        <f t="shared" ref="BD860:BD865" si="1447">BB860</f>
        <v>-</v>
      </c>
      <c r="BE860" s="5"/>
      <c r="BF860" s="5"/>
      <c r="BG860" s="12"/>
      <c r="BH860" s="5"/>
      <c r="BI860" s="5"/>
      <c r="BJ860" s="54">
        <f t="shared" ref="BJ860:BJ865" si="1448">FB860-(28+15)</f>
        <v>44261</v>
      </c>
      <c r="BK860" s="54">
        <f t="shared" ref="BK860:BK865" ca="1" si="1449">IF(BM860&gt;0,BL860,IF(BJ860&lt;TODAY(),WORKDAY(TODAY(),10),BJ860))</f>
        <v>44294</v>
      </c>
      <c r="BL860" s="54"/>
      <c r="BM860" s="5"/>
      <c r="BN860" s="167"/>
      <c r="BO860" s="167"/>
      <c r="BP860" s="167"/>
      <c r="BQ860" s="167"/>
      <c r="BR860" s="157"/>
      <c r="BS860" s="157"/>
      <c r="BT860" s="157"/>
      <c r="BU860" s="157"/>
      <c r="BV860" s="157"/>
      <c r="BW860" s="147"/>
      <c r="BX860" s="147"/>
      <c r="BY860" s="147"/>
      <c r="BZ860" s="147"/>
      <c r="CA860" s="147"/>
      <c r="CB860" s="125"/>
      <c r="CC860" s="125"/>
      <c r="CD860" s="125"/>
      <c r="CE860" s="125"/>
      <c r="CF860" s="125"/>
      <c r="CG860" s="125"/>
      <c r="CH860" s="125"/>
      <c r="CI860" s="125"/>
      <c r="CJ860" s="125"/>
      <c r="CK860" s="125"/>
      <c r="CL860" s="24">
        <f t="shared" ref="CL860:CL865" si="1450">WORKDAY(BJ860,20)</f>
        <v>44288</v>
      </c>
      <c r="CM860" s="24" t="str">
        <f t="shared" ref="CM860:CM865" si="1451">IF(BM860&gt;0,WORKDAY(BK860,10),"-")</f>
        <v>-</v>
      </c>
      <c r="CN860" s="54"/>
      <c r="CO860" s="117"/>
      <c r="CP860" s="34"/>
      <c r="CQ860" s="24">
        <f t="shared" ref="CQ860:CQ865" si="1452">WORKDAY(CL860,10)</f>
        <v>44302</v>
      </c>
      <c r="CR860" s="24" t="str">
        <f t="shared" ref="CR860:CR865" si="1453">IF(CO860&gt;0,WORKDAY(CM860,10),"-")</f>
        <v>-</v>
      </c>
      <c r="CS860" s="54"/>
      <c r="CT860" s="5"/>
      <c r="CU860" s="24" t="str">
        <f t="shared" ref="CU860:CU865" si="1454">IF(CT860&gt;0,WORKDAY(CQ860,10),"-")</f>
        <v>-</v>
      </c>
      <c r="CV860" s="24" t="str">
        <f t="shared" ref="CV860:CV865" si="1455">IF(CT860&gt;0,WORKDAY(CR860,10),"-")</f>
        <v>-</v>
      </c>
      <c r="CW860" s="54"/>
      <c r="CX860" s="5"/>
      <c r="CY860" s="34"/>
      <c r="CZ860" s="24" t="str">
        <f t="shared" ref="CZ860:CZ865" si="1456">IF(CX860&gt;0,WORKDAY(CU860,10),"-")</f>
        <v>-</v>
      </c>
      <c r="DA860" s="24" t="str">
        <f t="shared" ref="DA860:DA865" si="1457">IF(CX860&gt;0,WORKDAY(CV860,10),"-")</f>
        <v>-</v>
      </c>
      <c r="DB860" s="24"/>
      <c r="DC860" s="5"/>
      <c r="DD860" s="24" t="str">
        <f t="shared" ref="DD860:DD865" si="1458">IF(DC860&gt;0,WORKDAY(CZ860,10),"-")</f>
        <v>-</v>
      </c>
      <c r="DE860" s="24" t="str">
        <f t="shared" ref="DE860:DE865" si="1459">IF(DC860&gt;0,WORKDAY(DA860,10),"-")</f>
        <v>-</v>
      </c>
      <c r="DF860" s="5"/>
      <c r="DG860" s="5"/>
      <c r="DH860" s="54"/>
      <c r="DI860" s="24" t="str">
        <f t="shared" ref="DI860:DI865" si="1460">IF(DG860&gt;0,WORKDAY(DD860,10),"-")</f>
        <v>-</v>
      </c>
      <c r="DJ860" s="24" t="str">
        <f t="shared" ref="DJ860:DJ865" si="1461">IF(DG860&gt;0,WORKDAY(DE860,10),"-")</f>
        <v>-</v>
      </c>
      <c r="DK860" s="5"/>
      <c r="DL860" s="5"/>
      <c r="DM860" s="24" t="str">
        <f t="shared" ref="DM860:DM865" si="1462">IF(DL860&gt;0,WORKDAY(DI860,10),"-")</f>
        <v>-</v>
      </c>
      <c r="DN860" s="24" t="str">
        <f t="shared" ref="DN860:DN865" si="1463">IF(DL860&gt;0,WORKDAY(DJ860,10),"-")</f>
        <v>-</v>
      </c>
      <c r="DO860" s="5"/>
      <c r="DP860" s="5"/>
      <c r="DQ860" s="54"/>
      <c r="DR860" s="24" t="str">
        <f t="shared" ref="DR860:DR865" si="1464">IF(DP860&gt;0,WORKDAY(DM860,10),"-")</f>
        <v>-</v>
      </c>
      <c r="DS860" s="24" t="str">
        <f t="shared" ref="DS860:DS865" si="1465">IF(DP860&gt;0,WORKDAY(DN860,10),"-")</f>
        <v>-</v>
      </c>
      <c r="DT860" s="5"/>
      <c r="DU860" s="5"/>
      <c r="DV860" s="24" t="str">
        <f t="shared" ref="DV860:DV865" si="1466">IF(DU860&gt;0,WORKDAY(DR860,10),"-")</f>
        <v>-</v>
      </c>
      <c r="DW860" s="24" t="str">
        <f t="shared" ref="DW860:DW865" si="1467">IF(DU860&gt;0,WORKDAY(DS860,10),"-")</f>
        <v>-</v>
      </c>
      <c r="DX860" s="5"/>
      <c r="DY860" s="5"/>
      <c r="DZ860" s="54"/>
      <c r="EA860" s="24" t="str">
        <f t="shared" ref="EA860:EA865" si="1468">IF(DY860&gt;0,WORKDAY(DV860,10),"-")</f>
        <v>-</v>
      </c>
      <c r="EB860" s="24" t="str">
        <f t="shared" ref="EB860:EB865" si="1469">IF(DY860&gt;0,WORKDAY(DW860,10),"-")</f>
        <v>-</v>
      </c>
      <c r="EC860" s="5"/>
      <c r="ED860" s="5"/>
      <c r="EE860" s="24" t="str">
        <f t="shared" ref="EE860:EE865" si="1470">IF(ED860&gt;0,WORKDAY(EA860,10),"-")</f>
        <v>-</v>
      </c>
      <c r="EF860" s="24" t="str">
        <f t="shared" ref="EF860:EF865" si="1471">IF(ED860&gt;0,WORKDAY(EB860,10),"-")</f>
        <v>-</v>
      </c>
      <c r="EG860" s="5"/>
      <c r="EH860" s="5"/>
      <c r="EI860" s="54"/>
      <c r="EJ860" s="24" t="str">
        <f t="shared" ref="EJ860:EJ865" si="1472">IF(EH860&gt;0,WORKDAY(EE860,10),"-")</f>
        <v>-</v>
      </c>
      <c r="EK860" s="24" t="str">
        <f t="shared" ref="EK860:EK865" si="1473">IF(EH860&gt;0,WORKDAY(EF860,10),"-")</f>
        <v>-</v>
      </c>
      <c r="EL860" s="5"/>
      <c r="EM860" s="5"/>
      <c r="EN860" s="24" t="str">
        <f t="shared" ref="EN860:EN865" si="1474">IF(EM860&gt;0,WORKDAY(EJ860,10),"-")</f>
        <v>-</v>
      </c>
      <c r="EO860" s="24" t="str">
        <f t="shared" ref="EO860:EO865" si="1475">IF(EM860&gt;0,WORKDAY(EK860,10),"-")</f>
        <v>-</v>
      </c>
      <c r="EP860" s="5"/>
      <c r="EQ860" s="5"/>
      <c r="ER860" s="54"/>
      <c r="ES860" s="54"/>
      <c r="ET860" s="54"/>
      <c r="EU860" s="54"/>
      <c r="EV860" s="54"/>
      <c r="EW860" s="24"/>
      <c r="EX860" s="24"/>
      <c r="EY860" s="167"/>
      <c r="EZ860" s="167"/>
      <c r="FA860" s="193"/>
      <c r="FB860" s="24">
        <v>44304</v>
      </c>
      <c r="FC860" s="24">
        <f t="shared" ref="FC860:FC865" ca="1" si="1476">IF(BK860&gt;0,IF(DC860&gt;0,WORKDAY(DB860,20),IF(CT860&gt;0,WORKDAY(CS860,30),IF(CO860&gt;0,WORKDAY(CN860,40),FB860))),"-")</f>
        <v>44304</v>
      </c>
      <c r="FD860" s="5"/>
      <c r="FE860" s="5"/>
      <c r="FF860" s="24" t="str">
        <f t="shared" ref="FF860:FF865" si="1477">IF(FE860&gt;0,WORKDAY(FB860,10),"-")</f>
        <v>-</v>
      </c>
      <c r="FG860" s="24" t="str">
        <f t="shared" ref="FG860:FG865" si="1478">IF(FE860&gt;0,WORKDAY(FC860,10),"-")</f>
        <v>-</v>
      </c>
      <c r="FH860" s="5"/>
      <c r="FI860" s="5"/>
      <c r="FJ860" s="34"/>
      <c r="FK860" s="24"/>
      <c r="FL860" s="24">
        <f t="shared" ref="FL860:FL865" si="1479">FK860</f>
        <v>0</v>
      </c>
      <c r="FM860" s="5"/>
      <c r="FN860" s="5"/>
      <c r="FO860" s="24" t="str">
        <f t="shared" ref="FO860:FO865" si="1480">IF(FN860&gt;0,WORKDAY(FK860,10),"-")</f>
        <v>-</v>
      </c>
      <c r="FP860" s="24" t="str">
        <f t="shared" ref="FP860:FP865" si="1481">IF(FN860&gt;0,WORKDAY(FL860,10),"-")</f>
        <v>-</v>
      </c>
      <c r="FQ860" s="5"/>
      <c r="FR860" s="5"/>
      <c r="FS860" s="54"/>
      <c r="FT860" s="24"/>
      <c r="FU860" s="24">
        <f t="shared" ref="FU860:FU865" si="1482">FT860</f>
        <v>0</v>
      </c>
      <c r="FV860" s="5"/>
      <c r="FW860" s="5"/>
      <c r="FX860" s="24" t="str">
        <f t="shared" ref="FX860:FX865" si="1483">IF(FW860&gt;0,WORKDAY(FT860,10),"-")</f>
        <v>-</v>
      </c>
      <c r="FY860" s="24" t="str">
        <f t="shared" ref="FY860:FY865" si="1484">IF(FW860&gt;0,WORKDAY(FU860,10),"-")</f>
        <v>-</v>
      </c>
      <c r="FZ860" s="5"/>
      <c r="GA860" s="5"/>
      <c r="GB860" s="54"/>
      <c r="GC860" s="54"/>
      <c r="GD860" s="54"/>
      <c r="GE860" s="54"/>
      <c r="GF860" s="54"/>
      <c r="GG860" s="54"/>
      <c r="GH860" s="54"/>
      <c r="GI860" s="54"/>
      <c r="GJ860" s="54"/>
      <c r="GK860" s="54"/>
      <c r="GL860" s="54"/>
      <c r="GM860" s="54"/>
      <c r="GN860" s="54"/>
      <c r="GO860" s="54"/>
      <c r="GP860" s="54"/>
      <c r="GQ860" s="54"/>
      <c r="GR860" s="54"/>
      <c r="GS860" s="54"/>
      <c r="GT860" s="54"/>
      <c r="GU860" s="54"/>
      <c r="GV860" s="54"/>
      <c r="GW860" s="54"/>
      <c r="GX860" s="54"/>
      <c r="GY860" s="54"/>
      <c r="GZ860" s="193"/>
      <c r="HA860" s="54"/>
      <c r="HB860" s="54"/>
      <c r="HC860" s="54"/>
      <c r="HD860" s="34">
        <f t="shared" ca="1" si="1380"/>
        <v>1</v>
      </c>
      <c r="HE860" s="25">
        <f t="shared" si="1381"/>
        <v>0</v>
      </c>
      <c r="HF860" s="25">
        <f t="shared" ca="1" si="1382"/>
        <v>1.5197568389057751E-3</v>
      </c>
      <c r="HG860" s="25"/>
      <c r="HH860" s="25"/>
      <c r="HI860" s="25">
        <f t="shared" si="1383"/>
        <v>0</v>
      </c>
      <c r="HJ860" s="25">
        <f t="shared" ca="1" si="1384"/>
        <v>6.8493150684931503E-3</v>
      </c>
      <c r="HK860" s="5"/>
      <c r="HL860" s="24" t="str">
        <f t="shared" ca="1" si="1385"/>
        <v>-</v>
      </c>
      <c r="HM860" s="107" t="s">
        <v>670</v>
      </c>
      <c r="HN860" s="85"/>
      <c r="HO860" s="204" t="str">
        <f t="shared" si="1427"/>
        <v>не выгружено A1</v>
      </c>
      <c r="HP860" s="204" t="str">
        <f t="shared" si="1428"/>
        <v>не выгружено 00</v>
      </c>
      <c r="HQ860" s="182" t="str">
        <f t="shared" si="1429"/>
        <v>не выгружено A1</v>
      </c>
      <c r="HR860" s="182" t="str">
        <f t="shared" si="1430"/>
        <v>не выгружено A1</v>
      </c>
      <c r="HS860" s="182" t="b">
        <f t="shared" si="1431"/>
        <v>0</v>
      </c>
      <c r="HT860" s="182" t="str">
        <f t="shared" si="1432"/>
        <v>не выгружено A1</v>
      </c>
      <c r="HU860" s="182" t="str">
        <f t="shared" si="1433"/>
        <v>не выгружено A1</v>
      </c>
      <c r="HV860" s="191" t="str">
        <f t="shared" si="1434"/>
        <v>не выгружено A1</v>
      </c>
      <c r="HW860" s="184" t="str">
        <f t="shared" si="1435"/>
        <v>не выгружено A1</v>
      </c>
      <c r="HX860" s="191" t="str">
        <f t="shared" si="1436"/>
        <v>не выгружено A1</v>
      </c>
      <c r="HY860" s="183"/>
      <c r="HZ860" s="182" t="str">
        <f t="shared" si="1437"/>
        <v>не выгружено</v>
      </c>
      <c r="IA860" s="182" t="str">
        <f t="shared" si="1438"/>
        <v>A1</v>
      </c>
      <c r="IB860" s="182" t="str">
        <f t="shared" si="1439"/>
        <v>не выгружено</v>
      </c>
      <c r="IC860" s="182" t="str">
        <f t="shared" si="1440"/>
        <v>A1</v>
      </c>
      <c r="ID860" s="182" t="str">
        <f t="shared" si="1441"/>
        <v>A1</v>
      </c>
      <c r="IE860" s="185" t="str">
        <f t="shared" si="1442"/>
        <v>выгрузить A1</v>
      </c>
      <c r="IF860" s="135" t="s">
        <v>705</v>
      </c>
      <c r="IG860" s="181">
        <v>1</v>
      </c>
      <c r="IH860" s="85"/>
      <c r="II860" s="85"/>
      <c r="IJ860" s="85"/>
      <c r="IK860" s="85"/>
      <c r="IL860" s="85"/>
      <c r="IM860" s="85"/>
      <c r="IN860" s="85"/>
      <c r="IO860" s="85"/>
      <c r="IP860" s="85"/>
      <c r="IQ860" s="85"/>
      <c r="IR860" s="85"/>
      <c r="IS860" s="85"/>
      <c r="IT860" s="85"/>
      <c r="IU860" s="85"/>
      <c r="IV860" s="85"/>
      <c r="IW860" s="85"/>
      <c r="IX860" s="85"/>
      <c r="IY860" s="85"/>
      <c r="IZ860" s="85"/>
      <c r="JA860" s="85"/>
      <c r="JB860" s="85"/>
      <c r="JC860" s="85"/>
      <c r="JD860" s="85"/>
      <c r="JE860" s="85"/>
      <c r="JF860" s="85"/>
      <c r="JG860" s="85"/>
      <c r="JH860" s="85"/>
      <c r="JI860" s="85"/>
      <c r="JJ860" s="85"/>
      <c r="JK860" s="85"/>
      <c r="JL860" s="85"/>
      <c r="JM860" s="85"/>
      <c r="JN860" s="85"/>
      <c r="JO860" s="85"/>
      <c r="JP860" s="85"/>
      <c r="JQ860" s="85"/>
      <c r="JR860" s="85"/>
      <c r="JS860" s="85"/>
      <c r="JT860" s="85"/>
      <c r="JU860" s="85"/>
      <c r="JV860" s="85"/>
      <c r="JW860" s="85"/>
      <c r="JX860" s="85"/>
      <c r="JY860" s="85"/>
      <c r="JZ860" s="85"/>
      <c r="KA860" s="85"/>
      <c r="KB860" s="85"/>
      <c r="KC860" s="85"/>
    </row>
    <row r="861" spans="1:289" s="57" customFormat="1" ht="42.75" hidden="1" customHeight="1">
      <c r="A861" s="6"/>
      <c r="B861" s="19" t="s">
        <v>156</v>
      </c>
      <c r="C861" s="19" t="s">
        <v>157</v>
      </c>
      <c r="D861" s="5"/>
      <c r="E861" s="5"/>
      <c r="F861" s="5"/>
      <c r="G861" s="5"/>
      <c r="H861" s="5" t="s">
        <v>727</v>
      </c>
      <c r="I861" s="5" t="s">
        <v>736</v>
      </c>
      <c r="J861" s="5"/>
      <c r="K861" s="5"/>
      <c r="L861" s="5"/>
      <c r="M861" s="5"/>
      <c r="N861" s="5"/>
      <c r="O861" s="5"/>
      <c r="P861" s="5"/>
      <c r="Q861" s="5"/>
      <c r="R861" s="5" t="s">
        <v>209</v>
      </c>
      <c r="S861" s="5" t="s">
        <v>362</v>
      </c>
      <c r="T861" s="5" t="s">
        <v>370</v>
      </c>
      <c r="U861" s="5" t="s">
        <v>158</v>
      </c>
      <c r="V861" s="5"/>
      <c r="W861" s="19"/>
      <c r="X861" s="19"/>
      <c r="Y861" s="19"/>
      <c r="Z861" s="19"/>
      <c r="AA861" s="19"/>
      <c r="AB861" s="19"/>
      <c r="AC861" s="19"/>
      <c r="AD861" s="5"/>
      <c r="AE861" s="19">
        <v>4</v>
      </c>
      <c r="AF861" s="19">
        <v>0</v>
      </c>
      <c r="AG861" s="19" t="s">
        <v>165</v>
      </c>
      <c r="AH861" s="19" t="s">
        <v>156</v>
      </c>
      <c r="AI861" s="19" t="s">
        <v>188</v>
      </c>
      <c r="AJ861" s="5"/>
      <c r="AK861" s="5"/>
      <c r="AL861" s="5" t="s">
        <v>121</v>
      </c>
      <c r="AM861" s="5"/>
      <c r="AN861" s="5" t="s">
        <v>187</v>
      </c>
      <c r="AO861" s="5" t="str">
        <f t="shared" si="1443"/>
        <v>0055-CPC-GA1-4.4.0.00.CPC-ATH2.HB-0001</v>
      </c>
      <c r="AP861" s="5" t="str">
        <f t="shared" si="1444"/>
        <v>0055-CPC-GA1-4.4.0.00.CPC-ATH2-HB-0001_-_ER</v>
      </c>
      <c r="AQ861" s="13" t="s">
        <v>91</v>
      </c>
      <c r="AR861" s="13" t="s">
        <v>97</v>
      </c>
      <c r="AS861" s="13"/>
      <c r="AT861" s="13"/>
      <c r="AU861" s="13"/>
      <c r="AV861" s="13"/>
      <c r="AW861" s="13" t="s">
        <v>91</v>
      </c>
      <c r="AX861" s="13" t="s">
        <v>97</v>
      </c>
      <c r="AY861" s="5"/>
      <c r="AZ861" s="5" t="s">
        <v>490</v>
      </c>
      <c r="BA861" s="5" t="s">
        <v>489</v>
      </c>
      <c r="BB861" s="5" t="str">
        <f t="shared" si="1445"/>
        <v>-</v>
      </c>
      <c r="BC861" s="167" t="str">
        <f t="shared" si="1446"/>
        <v>-</v>
      </c>
      <c r="BD861" s="5" t="str">
        <f t="shared" si="1447"/>
        <v>-</v>
      </c>
      <c r="BE861" s="5"/>
      <c r="BF861" s="5"/>
      <c r="BG861" s="12"/>
      <c r="BH861" s="5"/>
      <c r="BI861" s="5"/>
      <c r="BJ861" s="54">
        <f t="shared" si="1448"/>
        <v>44262</v>
      </c>
      <c r="BK861" s="54">
        <f t="shared" ca="1" si="1449"/>
        <v>44294</v>
      </c>
      <c r="BL861" s="193"/>
      <c r="BM861" s="5"/>
      <c r="BN861" s="167"/>
      <c r="BO861" s="167"/>
      <c r="BP861" s="167"/>
      <c r="BQ861" s="167"/>
      <c r="BR861" s="157"/>
      <c r="BS861" s="157"/>
      <c r="BT861" s="157"/>
      <c r="BU861" s="157"/>
      <c r="BV861" s="157"/>
      <c r="BW861" s="147"/>
      <c r="BX861" s="147"/>
      <c r="BY861" s="147"/>
      <c r="BZ861" s="147"/>
      <c r="CA861" s="147"/>
      <c r="CB861" s="125"/>
      <c r="CC861" s="125"/>
      <c r="CD861" s="125"/>
      <c r="CE861" s="125"/>
      <c r="CF861" s="125"/>
      <c r="CG861" s="125"/>
      <c r="CH861" s="125"/>
      <c r="CI861" s="125"/>
      <c r="CJ861" s="125"/>
      <c r="CK861" s="125"/>
      <c r="CL861" s="24">
        <f t="shared" si="1450"/>
        <v>44288</v>
      </c>
      <c r="CM861" s="24" t="str">
        <f t="shared" si="1451"/>
        <v>-</v>
      </c>
      <c r="CN861" s="54"/>
      <c r="CO861" s="117"/>
      <c r="CP861" s="34"/>
      <c r="CQ861" s="24">
        <f t="shared" si="1452"/>
        <v>44302</v>
      </c>
      <c r="CR861" s="24" t="str">
        <f t="shared" si="1453"/>
        <v>-</v>
      </c>
      <c r="CS861" s="54"/>
      <c r="CT861" s="5"/>
      <c r="CU861" s="24" t="str">
        <f t="shared" si="1454"/>
        <v>-</v>
      </c>
      <c r="CV861" s="24" t="str">
        <f t="shared" si="1455"/>
        <v>-</v>
      </c>
      <c r="CW861" s="54"/>
      <c r="CX861" s="5"/>
      <c r="CY861" s="34"/>
      <c r="CZ861" s="24" t="str">
        <f t="shared" si="1456"/>
        <v>-</v>
      </c>
      <c r="DA861" s="24" t="str">
        <f t="shared" si="1457"/>
        <v>-</v>
      </c>
      <c r="DB861" s="24"/>
      <c r="DC861" s="5"/>
      <c r="DD861" s="24" t="str">
        <f t="shared" si="1458"/>
        <v>-</v>
      </c>
      <c r="DE861" s="24" t="str">
        <f t="shared" si="1459"/>
        <v>-</v>
      </c>
      <c r="DF861" s="5"/>
      <c r="DG861" s="5"/>
      <c r="DH861" s="54"/>
      <c r="DI861" s="24" t="str">
        <f t="shared" si="1460"/>
        <v>-</v>
      </c>
      <c r="DJ861" s="24" t="str">
        <f t="shared" si="1461"/>
        <v>-</v>
      </c>
      <c r="DK861" s="5"/>
      <c r="DL861" s="5"/>
      <c r="DM861" s="24" t="str">
        <f t="shared" si="1462"/>
        <v>-</v>
      </c>
      <c r="DN861" s="24" t="str">
        <f t="shared" si="1463"/>
        <v>-</v>
      </c>
      <c r="DO861" s="5"/>
      <c r="DP861" s="5"/>
      <c r="DQ861" s="54"/>
      <c r="DR861" s="24" t="str">
        <f t="shared" si="1464"/>
        <v>-</v>
      </c>
      <c r="DS861" s="24" t="str">
        <f t="shared" si="1465"/>
        <v>-</v>
      </c>
      <c r="DT861" s="5"/>
      <c r="DU861" s="5"/>
      <c r="DV861" s="24" t="str">
        <f t="shared" si="1466"/>
        <v>-</v>
      </c>
      <c r="DW861" s="24" t="str">
        <f t="shared" si="1467"/>
        <v>-</v>
      </c>
      <c r="DX861" s="5"/>
      <c r="DY861" s="5"/>
      <c r="DZ861" s="54"/>
      <c r="EA861" s="24" t="str">
        <f t="shared" si="1468"/>
        <v>-</v>
      </c>
      <c r="EB861" s="24" t="str">
        <f t="shared" si="1469"/>
        <v>-</v>
      </c>
      <c r="EC861" s="5"/>
      <c r="ED861" s="5"/>
      <c r="EE861" s="24" t="str">
        <f t="shared" si="1470"/>
        <v>-</v>
      </c>
      <c r="EF861" s="24" t="str">
        <f t="shared" si="1471"/>
        <v>-</v>
      </c>
      <c r="EG861" s="5"/>
      <c r="EH861" s="5"/>
      <c r="EI861" s="54"/>
      <c r="EJ861" s="24" t="str">
        <f t="shared" si="1472"/>
        <v>-</v>
      </c>
      <c r="EK861" s="24" t="str">
        <f t="shared" si="1473"/>
        <v>-</v>
      </c>
      <c r="EL861" s="5"/>
      <c r="EM861" s="5"/>
      <c r="EN861" s="24" t="str">
        <f t="shared" si="1474"/>
        <v>-</v>
      </c>
      <c r="EO861" s="24" t="str">
        <f t="shared" si="1475"/>
        <v>-</v>
      </c>
      <c r="EP861" s="5"/>
      <c r="EQ861" s="5"/>
      <c r="ER861" s="54"/>
      <c r="ES861" s="54"/>
      <c r="ET861" s="54"/>
      <c r="EU861" s="54"/>
      <c r="EV861" s="54"/>
      <c r="EW861" s="24"/>
      <c r="EX861" s="24"/>
      <c r="EY861" s="167"/>
      <c r="EZ861" s="167"/>
      <c r="FA861" s="193"/>
      <c r="FB861" s="24">
        <v>44305</v>
      </c>
      <c r="FC861" s="24">
        <f t="shared" ca="1" si="1476"/>
        <v>44305</v>
      </c>
      <c r="FD861" s="5"/>
      <c r="FE861" s="5"/>
      <c r="FF861" s="24" t="str">
        <f t="shared" si="1477"/>
        <v>-</v>
      </c>
      <c r="FG861" s="24" t="str">
        <f t="shared" si="1478"/>
        <v>-</v>
      </c>
      <c r="FH861" s="5"/>
      <c r="FI861" s="5"/>
      <c r="FJ861" s="34"/>
      <c r="FK861" s="24"/>
      <c r="FL861" s="24">
        <f t="shared" si="1479"/>
        <v>0</v>
      </c>
      <c r="FM861" s="5"/>
      <c r="FN861" s="5"/>
      <c r="FO861" s="24" t="str">
        <f t="shared" si="1480"/>
        <v>-</v>
      </c>
      <c r="FP861" s="24" t="str">
        <f t="shared" si="1481"/>
        <v>-</v>
      </c>
      <c r="FQ861" s="5"/>
      <c r="FR861" s="5"/>
      <c r="FS861" s="54"/>
      <c r="FT861" s="24"/>
      <c r="FU861" s="24">
        <f t="shared" si="1482"/>
        <v>0</v>
      </c>
      <c r="FV861" s="5"/>
      <c r="FW861" s="5"/>
      <c r="FX861" s="24" t="str">
        <f t="shared" si="1483"/>
        <v>-</v>
      </c>
      <c r="FY861" s="24" t="str">
        <f t="shared" si="1484"/>
        <v>-</v>
      </c>
      <c r="FZ861" s="5"/>
      <c r="GA861" s="5"/>
      <c r="GB861" s="54"/>
      <c r="GC861" s="54"/>
      <c r="GD861" s="54"/>
      <c r="GE861" s="54"/>
      <c r="GF861" s="54"/>
      <c r="GG861" s="54"/>
      <c r="GH861" s="54"/>
      <c r="GI861" s="54"/>
      <c r="GJ861" s="54"/>
      <c r="GK861" s="54"/>
      <c r="GL861" s="54"/>
      <c r="GM861" s="54"/>
      <c r="GN861" s="54"/>
      <c r="GO861" s="54"/>
      <c r="GP861" s="54"/>
      <c r="GQ861" s="54"/>
      <c r="GR861" s="54"/>
      <c r="GS861" s="54"/>
      <c r="GT861" s="54"/>
      <c r="GU861" s="54"/>
      <c r="GV861" s="54"/>
      <c r="GW861" s="54"/>
      <c r="GX861" s="54"/>
      <c r="GY861" s="54"/>
      <c r="GZ861" s="193"/>
      <c r="HA861" s="54"/>
      <c r="HB861" s="54"/>
      <c r="HC861" s="54"/>
      <c r="HD861" s="34">
        <f t="shared" ca="1" si="1380"/>
        <v>1</v>
      </c>
      <c r="HE861" s="25">
        <f t="shared" si="1381"/>
        <v>0</v>
      </c>
      <c r="HF861" s="25">
        <f t="shared" ca="1" si="1382"/>
        <v>1.5197568389057751E-3</v>
      </c>
      <c r="HG861" s="25"/>
      <c r="HH861" s="25"/>
      <c r="HI861" s="25">
        <f t="shared" si="1383"/>
        <v>0</v>
      </c>
      <c r="HJ861" s="25">
        <f t="shared" ca="1" si="1384"/>
        <v>6.8493150684931503E-3</v>
      </c>
      <c r="HK861" s="5"/>
      <c r="HL861" s="24" t="str">
        <f t="shared" ca="1" si="1385"/>
        <v>-</v>
      </c>
      <c r="HM861" s="107" t="s">
        <v>670</v>
      </c>
      <c r="HN861" s="85"/>
      <c r="HO861" s="204" t="str">
        <f t="shared" si="1427"/>
        <v>не выгружено A1</v>
      </c>
      <c r="HP861" s="204" t="str">
        <f t="shared" si="1428"/>
        <v>не выгружено 00</v>
      </c>
      <c r="HQ861" s="182" t="str">
        <f t="shared" si="1429"/>
        <v>не выгружено A1</v>
      </c>
      <c r="HR861" s="182" t="str">
        <f t="shared" si="1430"/>
        <v>не выгружено A1</v>
      </c>
      <c r="HS861" s="182" t="b">
        <f t="shared" si="1431"/>
        <v>0</v>
      </c>
      <c r="HT861" s="182" t="str">
        <f t="shared" si="1432"/>
        <v>не выгружено A1</v>
      </c>
      <c r="HU861" s="182" t="str">
        <f t="shared" si="1433"/>
        <v>не выгружено A1</v>
      </c>
      <c r="HV861" s="191" t="str">
        <f t="shared" si="1434"/>
        <v>не выгружено A1</v>
      </c>
      <c r="HW861" s="184" t="str">
        <f t="shared" si="1435"/>
        <v>не выгружено A1</v>
      </c>
      <c r="HX861" s="191" t="str">
        <f t="shared" si="1436"/>
        <v>не выгружено A1</v>
      </c>
      <c r="HY861" s="183"/>
      <c r="HZ861" s="182" t="str">
        <f t="shared" si="1437"/>
        <v>не выгружено</v>
      </c>
      <c r="IA861" s="182" t="str">
        <f t="shared" si="1438"/>
        <v>A1</v>
      </c>
      <c r="IB861" s="182" t="str">
        <f t="shared" si="1439"/>
        <v>не выгружено</v>
      </c>
      <c r="IC861" s="182" t="str">
        <f t="shared" si="1440"/>
        <v>A1</v>
      </c>
      <c r="ID861" s="182" t="str">
        <f t="shared" si="1441"/>
        <v>A1</v>
      </c>
      <c r="IE861" s="185" t="str">
        <f t="shared" si="1442"/>
        <v>выгрузить A1</v>
      </c>
      <c r="IF861" s="135" t="s">
        <v>705</v>
      </c>
      <c r="IG861" s="181">
        <v>1</v>
      </c>
      <c r="IH861" s="85"/>
      <c r="II861" s="85"/>
      <c r="IJ861" s="85"/>
      <c r="IK861" s="85"/>
      <c r="IL861" s="85"/>
      <c r="IM861" s="85"/>
      <c r="IN861" s="85"/>
      <c r="IO861" s="85"/>
      <c r="IP861" s="85"/>
      <c r="IQ861" s="85"/>
      <c r="IR861" s="85"/>
      <c r="IS861" s="85"/>
      <c r="IT861" s="85"/>
      <c r="IU861" s="85"/>
      <c r="IV861" s="85"/>
      <c r="IW861" s="85"/>
      <c r="IX861" s="85"/>
      <c r="IY861" s="85"/>
      <c r="IZ861" s="85"/>
      <c r="JA861" s="85"/>
      <c r="JB861" s="85"/>
      <c r="JC861" s="85"/>
      <c r="JD861" s="85"/>
      <c r="JE861" s="85"/>
      <c r="JF861" s="85"/>
      <c r="JG861" s="85"/>
      <c r="JH861" s="85"/>
      <c r="JI861" s="85"/>
      <c r="JJ861" s="85"/>
      <c r="JK861" s="85"/>
      <c r="JL861" s="85"/>
      <c r="JM861" s="85"/>
      <c r="JN861" s="85"/>
      <c r="JO861" s="85"/>
      <c r="JP861" s="85"/>
      <c r="JQ861" s="85"/>
      <c r="JR861" s="85"/>
      <c r="JS861" s="85"/>
      <c r="JT861" s="85"/>
      <c r="JU861" s="85"/>
      <c r="JV861" s="85"/>
      <c r="JW861" s="85"/>
      <c r="JX861" s="85"/>
      <c r="JY861" s="85"/>
      <c r="JZ861" s="85"/>
      <c r="KA861" s="85"/>
      <c r="KB861" s="85"/>
      <c r="KC861" s="85"/>
    </row>
    <row r="862" spans="1:289" s="57" customFormat="1" ht="42.75" customHeight="1">
      <c r="A862" s="6"/>
      <c r="B862" s="19" t="s">
        <v>156</v>
      </c>
      <c r="C862" s="19" t="s">
        <v>157</v>
      </c>
      <c r="D862" s="5"/>
      <c r="E862" s="5"/>
      <c r="F862" s="5"/>
      <c r="G862" s="5"/>
      <c r="H862" s="5" t="s">
        <v>727</v>
      </c>
      <c r="I862" s="5" t="s">
        <v>736</v>
      </c>
      <c r="J862" s="5"/>
      <c r="K862" s="5"/>
      <c r="L862" s="5"/>
      <c r="M862" s="5"/>
      <c r="N862" s="5"/>
      <c r="O862" s="5"/>
      <c r="P862" s="5"/>
      <c r="Q862" s="5"/>
      <c r="R862" s="5" t="s">
        <v>204</v>
      </c>
      <c r="S862" s="5" t="s">
        <v>364</v>
      </c>
      <c r="T862" s="5" t="s">
        <v>363</v>
      </c>
      <c r="U862" s="5" t="s">
        <v>158</v>
      </c>
      <c r="V862" s="5"/>
      <c r="W862" s="19"/>
      <c r="X862" s="19"/>
      <c r="Y862" s="19"/>
      <c r="Z862" s="19"/>
      <c r="AA862" s="19"/>
      <c r="AB862" s="19"/>
      <c r="AC862" s="19"/>
      <c r="AD862" s="5"/>
      <c r="AE862" s="19">
        <v>4</v>
      </c>
      <c r="AF862" s="19">
        <v>0</v>
      </c>
      <c r="AG862" s="19" t="s">
        <v>165</v>
      </c>
      <c r="AH862" s="19" t="s">
        <v>156</v>
      </c>
      <c r="AI862" s="19" t="s">
        <v>188</v>
      </c>
      <c r="AJ862" s="5"/>
      <c r="AK862" s="5"/>
      <c r="AL862" s="5" t="s">
        <v>122</v>
      </c>
      <c r="AM862" s="5"/>
      <c r="AN862" s="5" t="s">
        <v>187</v>
      </c>
      <c r="AO862" s="5" t="str">
        <f t="shared" si="1443"/>
        <v>0055-CPC-GA1-4.4.0.00.CPC-PS.HB-0001</v>
      </c>
      <c r="AP862" s="5" t="str">
        <f t="shared" si="1444"/>
        <v>0055-CPC-GA1-4.4.0.00.CPC-PS-HB-0001_-_ER</v>
      </c>
      <c r="AQ862" s="13" t="s">
        <v>95</v>
      </c>
      <c r="AR862" s="13" t="s">
        <v>98</v>
      </c>
      <c r="AS862" s="13"/>
      <c r="AT862" s="13"/>
      <c r="AU862" s="13"/>
      <c r="AV862" s="13"/>
      <c r="AW862" s="13" t="s">
        <v>95</v>
      </c>
      <c r="AX862" s="13" t="s">
        <v>98</v>
      </c>
      <c r="AY862" s="5"/>
      <c r="AZ862" s="5" t="s">
        <v>490</v>
      </c>
      <c r="BA862" s="5" t="s">
        <v>489</v>
      </c>
      <c r="BB862" s="5" t="str">
        <f t="shared" si="1445"/>
        <v>-</v>
      </c>
      <c r="BC862" s="167" t="str">
        <f t="shared" si="1446"/>
        <v>-</v>
      </c>
      <c r="BD862" s="5" t="str">
        <f t="shared" si="1447"/>
        <v>-</v>
      </c>
      <c r="BE862" s="5"/>
      <c r="BF862" s="5"/>
      <c r="BG862" s="12"/>
      <c r="BH862" s="5"/>
      <c r="BI862" s="5"/>
      <c r="BJ862" s="54">
        <f t="shared" si="1448"/>
        <v>44263</v>
      </c>
      <c r="BK862" s="54">
        <f t="shared" ca="1" si="1449"/>
        <v>44294</v>
      </c>
      <c r="BL862" s="193"/>
      <c r="BM862" s="5"/>
      <c r="BN862" s="167"/>
      <c r="BO862" s="167"/>
      <c r="BP862" s="167"/>
      <c r="BQ862" s="167"/>
      <c r="BR862" s="157"/>
      <c r="BS862" s="157"/>
      <c r="BT862" s="157"/>
      <c r="BU862" s="157"/>
      <c r="BV862" s="157"/>
      <c r="BW862" s="147"/>
      <c r="BX862" s="147"/>
      <c r="BY862" s="147"/>
      <c r="BZ862" s="147"/>
      <c r="CA862" s="147"/>
      <c r="CB862" s="125"/>
      <c r="CC862" s="125"/>
      <c r="CD862" s="125"/>
      <c r="CE862" s="125"/>
      <c r="CF862" s="125"/>
      <c r="CG862" s="125"/>
      <c r="CH862" s="125"/>
      <c r="CI862" s="125"/>
      <c r="CJ862" s="125"/>
      <c r="CK862" s="125"/>
      <c r="CL862" s="24">
        <f t="shared" si="1450"/>
        <v>44291</v>
      </c>
      <c r="CM862" s="24" t="str">
        <f t="shared" si="1451"/>
        <v>-</v>
      </c>
      <c r="CN862" s="54"/>
      <c r="CO862" s="117"/>
      <c r="CP862" s="34"/>
      <c r="CQ862" s="24">
        <f t="shared" si="1452"/>
        <v>44305</v>
      </c>
      <c r="CR862" s="24" t="str">
        <f t="shared" si="1453"/>
        <v>-</v>
      </c>
      <c r="CS862" s="54"/>
      <c r="CT862" s="5"/>
      <c r="CU862" s="24" t="str">
        <f t="shared" si="1454"/>
        <v>-</v>
      </c>
      <c r="CV862" s="24" t="str">
        <f t="shared" si="1455"/>
        <v>-</v>
      </c>
      <c r="CW862" s="54"/>
      <c r="CX862" s="5"/>
      <c r="CY862" s="34"/>
      <c r="CZ862" s="24" t="str">
        <f t="shared" si="1456"/>
        <v>-</v>
      </c>
      <c r="DA862" s="24" t="str">
        <f t="shared" si="1457"/>
        <v>-</v>
      </c>
      <c r="DB862" s="24"/>
      <c r="DC862" s="5"/>
      <c r="DD862" s="24" t="str">
        <f t="shared" si="1458"/>
        <v>-</v>
      </c>
      <c r="DE862" s="24" t="str">
        <f t="shared" si="1459"/>
        <v>-</v>
      </c>
      <c r="DF862" s="5"/>
      <c r="DG862" s="5"/>
      <c r="DH862" s="54"/>
      <c r="DI862" s="24" t="str">
        <f t="shared" si="1460"/>
        <v>-</v>
      </c>
      <c r="DJ862" s="24" t="str">
        <f t="shared" si="1461"/>
        <v>-</v>
      </c>
      <c r="DK862" s="5"/>
      <c r="DL862" s="5"/>
      <c r="DM862" s="24" t="str">
        <f t="shared" si="1462"/>
        <v>-</v>
      </c>
      <c r="DN862" s="24" t="str">
        <f t="shared" si="1463"/>
        <v>-</v>
      </c>
      <c r="DO862" s="5"/>
      <c r="DP862" s="5"/>
      <c r="DQ862" s="54"/>
      <c r="DR862" s="24" t="str">
        <f t="shared" si="1464"/>
        <v>-</v>
      </c>
      <c r="DS862" s="24" t="str">
        <f t="shared" si="1465"/>
        <v>-</v>
      </c>
      <c r="DT862" s="5"/>
      <c r="DU862" s="5"/>
      <c r="DV862" s="24" t="str">
        <f t="shared" si="1466"/>
        <v>-</v>
      </c>
      <c r="DW862" s="24" t="str">
        <f t="shared" si="1467"/>
        <v>-</v>
      </c>
      <c r="DX862" s="5"/>
      <c r="DY862" s="5"/>
      <c r="DZ862" s="54"/>
      <c r="EA862" s="24" t="str">
        <f t="shared" si="1468"/>
        <v>-</v>
      </c>
      <c r="EB862" s="24" t="str">
        <f t="shared" si="1469"/>
        <v>-</v>
      </c>
      <c r="EC862" s="5"/>
      <c r="ED862" s="5"/>
      <c r="EE862" s="24" t="str">
        <f t="shared" si="1470"/>
        <v>-</v>
      </c>
      <c r="EF862" s="24" t="str">
        <f t="shared" si="1471"/>
        <v>-</v>
      </c>
      <c r="EG862" s="5"/>
      <c r="EH862" s="5"/>
      <c r="EI862" s="54"/>
      <c r="EJ862" s="24" t="str">
        <f t="shared" si="1472"/>
        <v>-</v>
      </c>
      <c r="EK862" s="24" t="str">
        <f t="shared" si="1473"/>
        <v>-</v>
      </c>
      <c r="EL862" s="5"/>
      <c r="EM862" s="5"/>
      <c r="EN862" s="24" t="str">
        <f t="shared" si="1474"/>
        <v>-</v>
      </c>
      <c r="EO862" s="24" t="str">
        <f t="shared" si="1475"/>
        <v>-</v>
      </c>
      <c r="EP862" s="5"/>
      <c r="EQ862" s="5"/>
      <c r="ER862" s="54"/>
      <c r="ES862" s="54"/>
      <c r="ET862" s="54"/>
      <c r="EU862" s="54"/>
      <c r="EV862" s="54"/>
      <c r="EW862" s="24"/>
      <c r="EX862" s="24"/>
      <c r="EY862" s="167"/>
      <c r="EZ862" s="167"/>
      <c r="FA862" s="193"/>
      <c r="FB862" s="24">
        <v>44306</v>
      </c>
      <c r="FC862" s="24">
        <f t="shared" ca="1" si="1476"/>
        <v>44306</v>
      </c>
      <c r="FD862" s="5"/>
      <c r="FE862" s="5"/>
      <c r="FF862" s="24" t="str">
        <f t="shared" si="1477"/>
        <v>-</v>
      </c>
      <c r="FG862" s="24" t="str">
        <f t="shared" si="1478"/>
        <v>-</v>
      </c>
      <c r="FH862" s="5"/>
      <c r="FI862" s="5"/>
      <c r="FJ862" s="34"/>
      <c r="FK862" s="24"/>
      <c r="FL862" s="24">
        <f t="shared" si="1479"/>
        <v>0</v>
      </c>
      <c r="FM862" s="5"/>
      <c r="FN862" s="5"/>
      <c r="FO862" s="24" t="str">
        <f t="shared" si="1480"/>
        <v>-</v>
      </c>
      <c r="FP862" s="24" t="str">
        <f t="shared" si="1481"/>
        <v>-</v>
      </c>
      <c r="FQ862" s="5"/>
      <c r="FR862" s="5"/>
      <c r="FS862" s="54"/>
      <c r="FT862" s="24"/>
      <c r="FU862" s="24">
        <f t="shared" si="1482"/>
        <v>0</v>
      </c>
      <c r="FV862" s="5"/>
      <c r="FW862" s="5"/>
      <c r="FX862" s="24" t="str">
        <f t="shared" si="1483"/>
        <v>-</v>
      </c>
      <c r="FY862" s="24" t="str">
        <f t="shared" si="1484"/>
        <v>-</v>
      </c>
      <c r="FZ862" s="5"/>
      <c r="GA862" s="5"/>
      <c r="GB862" s="54"/>
      <c r="GC862" s="54"/>
      <c r="GD862" s="54"/>
      <c r="GE862" s="54"/>
      <c r="GF862" s="54"/>
      <c r="GG862" s="54"/>
      <c r="GH862" s="54"/>
      <c r="GI862" s="54"/>
      <c r="GJ862" s="54"/>
      <c r="GK862" s="54"/>
      <c r="GL862" s="54"/>
      <c r="GM862" s="54"/>
      <c r="GN862" s="54"/>
      <c r="GO862" s="54"/>
      <c r="GP862" s="54"/>
      <c r="GQ862" s="54"/>
      <c r="GR862" s="54"/>
      <c r="GS862" s="54"/>
      <c r="GT862" s="54"/>
      <c r="GU862" s="54"/>
      <c r="GV862" s="54"/>
      <c r="GW862" s="54"/>
      <c r="GX862" s="54"/>
      <c r="GY862" s="54"/>
      <c r="GZ862" s="193"/>
      <c r="HA862" s="54"/>
      <c r="HB862" s="54"/>
      <c r="HC862" s="54"/>
      <c r="HD862" s="34">
        <f t="shared" ca="1" si="1380"/>
        <v>1</v>
      </c>
      <c r="HE862" s="25">
        <f t="shared" si="1381"/>
        <v>0</v>
      </c>
      <c r="HF862" s="25">
        <f t="shared" ca="1" si="1382"/>
        <v>1.5197568389057751E-3</v>
      </c>
      <c r="HG862" s="25"/>
      <c r="HH862" s="25"/>
      <c r="HI862" s="25">
        <f t="shared" si="1383"/>
        <v>0</v>
      </c>
      <c r="HJ862" s="25">
        <f t="shared" ca="1" si="1384"/>
        <v>6.8493150684931503E-3</v>
      </c>
      <c r="HK862" s="5"/>
      <c r="HL862" s="24" t="str">
        <f t="shared" ca="1" si="1385"/>
        <v>-</v>
      </c>
      <c r="HM862" s="107" t="s">
        <v>670</v>
      </c>
      <c r="HN862" s="85"/>
      <c r="HO862" s="204" t="str">
        <f t="shared" si="1427"/>
        <v>не выгружено A1</v>
      </c>
      <c r="HP862" s="204" t="str">
        <f t="shared" si="1428"/>
        <v>не выгружено 00</v>
      </c>
      <c r="HQ862" s="182" t="str">
        <f t="shared" si="1429"/>
        <v>не выгружено A1</v>
      </c>
      <c r="HR862" s="182" t="str">
        <f t="shared" si="1430"/>
        <v>не выгружено A1</v>
      </c>
      <c r="HS862" s="182" t="b">
        <f t="shared" si="1431"/>
        <v>0</v>
      </c>
      <c r="HT862" s="182" t="str">
        <f t="shared" si="1432"/>
        <v>не выгружено A1</v>
      </c>
      <c r="HU862" s="182" t="str">
        <f t="shared" si="1433"/>
        <v>не выгружено A1</v>
      </c>
      <c r="HV862" s="191" t="str">
        <f t="shared" si="1434"/>
        <v>не выгружено A1</v>
      </c>
      <c r="HW862" s="184" t="str">
        <f t="shared" si="1435"/>
        <v>не выгружено A1</v>
      </c>
      <c r="HX862" s="191" t="str">
        <f t="shared" si="1436"/>
        <v>не выгружено A1</v>
      </c>
      <c r="HY862" s="183"/>
      <c r="HZ862" s="182" t="str">
        <f t="shared" si="1437"/>
        <v>не выгружено</v>
      </c>
      <c r="IA862" s="182" t="str">
        <f t="shared" si="1438"/>
        <v>A1</v>
      </c>
      <c r="IB862" s="182" t="str">
        <f t="shared" si="1439"/>
        <v>не выгружено</v>
      </c>
      <c r="IC862" s="182" t="str">
        <f t="shared" si="1440"/>
        <v>A1</v>
      </c>
      <c r="ID862" s="182" t="str">
        <f t="shared" si="1441"/>
        <v>A1</v>
      </c>
      <c r="IE862" s="185" t="str">
        <f t="shared" si="1442"/>
        <v>выгрузить A1</v>
      </c>
      <c r="IF862" s="135" t="s">
        <v>705</v>
      </c>
      <c r="IG862" s="181">
        <v>1</v>
      </c>
      <c r="IH862" s="85"/>
      <c r="II862" s="85"/>
      <c r="IJ862" s="85"/>
      <c r="IK862" s="85"/>
      <c r="IL862" s="85"/>
      <c r="IM862" s="85"/>
      <c r="IN862" s="85"/>
      <c r="IO862" s="85"/>
      <c r="IP862" s="85"/>
      <c r="IQ862" s="85"/>
      <c r="IR862" s="85"/>
      <c r="IS862" s="85"/>
      <c r="IT862" s="85"/>
      <c r="IU862" s="85"/>
      <c r="IV862" s="85"/>
      <c r="IW862" s="85"/>
      <c r="IX862" s="85"/>
      <c r="IY862" s="85"/>
      <c r="IZ862" s="85"/>
      <c r="JA862" s="85"/>
      <c r="JB862" s="85"/>
      <c r="JC862" s="85"/>
      <c r="JD862" s="85"/>
      <c r="JE862" s="85"/>
      <c r="JF862" s="85"/>
      <c r="JG862" s="85"/>
      <c r="JH862" s="85"/>
      <c r="JI862" s="85"/>
      <c r="JJ862" s="85"/>
      <c r="JK862" s="85"/>
      <c r="JL862" s="85"/>
      <c r="JM862" s="85"/>
      <c r="JN862" s="85"/>
      <c r="JO862" s="85"/>
      <c r="JP862" s="85"/>
      <c r="JQ862" s="85"/>
      <c r="JR862" s="85"/>
      <c r="JS862" s="85"/>
      <c r="JT862" s="85"/>
      <c r="JU862" s="85"/>
      <c r="JV862" s="85"/>
      <c r="JW862" s="85"/>
      <c r="JX862" s="85"/>
      <c r="JY862" s="85"/>
      <c r="JZ862" s="85"/>
      <c r="KA862" s="85"/>
      <c r="KB862" s="85"/>
      <c r="KC862" s="85"/>
    </row>
    <row r="863" spans="1:289" s="57" customFormat="1" ht="28.5" hidden="1" customHeight="1">
      <c r="A863" s="6"/>
      <c r="B863" s="19" t="s">
        <v>156</v>
      </c>
      <c r="C863" s="19" t="s">
        <v>157</v>
      </c>
      <c r="D863" s="5"/>
      <c r="E863" s="5"/>
      <c r="F863" s="5"/>
      <c r="G863" s="5"/>
      <c r="H863" s="5" t="s">
        <v>727</v>
      </c>
      <c r="I863" s="5" t="s">
        <v>736</v>
      </c>
      <c r="J863" s="5"/>
      <c r="K863" s="5"/>
      <c r="L863" s="5"/>
      <c r="M863" s="5"/>
      <c r="N863" s="5"/>
      <c r="O863" s="5"/>
      <c r="P863" s="5"/>
      <c r="Q863" s="5"/>
      <c r="R863" s="5" t="s">
        <v>205</v>
      </c>
      <c r="S863" s="5" t="s">
        <v>357</v>
      </c>
      <c r="T863" s="5" t="s">
        <v>726</v>
      </c>
      <c r="U863" s="5" t="s">
        <v>158</v>
      </c>
      <c r="V863" s="5"/>
      <c r="W863" s="19"/>
      <c r="X863" s="19"/>
      <c r="Y863" s="19"/>
      <c r="Z863" s="19"/>
      <c r="AA863" s="19"/>
      <c r="AB863" s="19"/>
      <c r="AC863" s="19"/>
      <c r="AD863" s="5"/>
      <c r="AE863" s="19">
        <v>4</v>
      </c>
      <c r="AF863" s="19">
        <v>0</v>
      </c>
      <c r="AG863" s="19" t="s">
        <v>165</v>
      </c>
      <c r="AH863" s="19" t="s">
        <v>156</v>
      </c>
      <c r="AI863" s="19" t="s">
        <v>188</v>
      </c>
      <c r="AJ863" s="5"/>
      <c r="AK863" s="5"/>
      <c r="AL863" s="5" t="s">
        <v>123</v>
      </c>
      <c r="AM863" s="5"/>
      <c r="AN863" s="5" t="s">
        <v>187</v>
      </c>
      <c r="AO863" s="5" t="str">
        <f t="shared" si="1443"/>
        <v>0055-CPC-GA1-4.4.0.00.CPC-ASK1.HB-0001</v>
      </c>
      <c r="AP863" s="5" t="str">
        <f t="shared" si="1444"/>
        <v>0055-CPC-GA1-4.4.0.00.CPC-ASK1-HB-0001_-_ER</v>
      </c>
      <c r="AQ863" s="13" t="s">
        <v>94</v>
      </c>
      <c r="AR863" s="13" t="s">
        <v>99</v>
      </c>
      <c r="AS863" s="13"/>
      <c r="AT863" s="13"/>
      <c r="AU863" s="13"/>
      <c r="AV863" s="13"/>
      <c r="AW863" s="13" t="s">
        <v>94</v>
      </c>
      <c r="AX863" s="13" t="s">
        <v>99</v>
      </c>
      <c r="AY863" s="5"/>
      <c r="AZ863" s="5" t="s">
        <v>490</v>
      </c>
      <c r="BA863" s="5" t="s">
        <v>489</v>
      </c>
      <c r="BB863" s="5" t="str">
        <f t="shared" si="1445"/>
        <v>-</v>
      </c>
      <c r="BC863" s="167" t="str">
        <f t="shared" si="1446"/>
        <v>-</v>
      </c>
      <c r="BD863" s="5" t="str">
        <f t="shared" si="1447"/>
        <v>-</v>
      </c>
      <c r="BE863" s="5"/>
      <c r="BF863" s="5"/>
      <c r="BG863" s="12"/>
      <c r="BH863" s="5"/>
      <c r="BI863" s="5"/>
      <c r="BJ863" s="54">
        <f t="shared" si="1448"/>
        <v>44264</v>
      </c>
      <c r="BK863" s="54">
        <f t="shared" ca="1" si="1449"/>
        <v>44294</v>
      </c>
      <c r="BL863" s="193"/>
      <c r="BM863" s="5"/>
      <c r="BN863" s="167"/>
      <c r="BO863" s="167"/>
      <c r="BP863" s="167"/>
      <c r="BQ863" s="167"/>
      <c r="BR863" s="157"/>
      <c r="BS863" s="157"/>
      <c r="BT863" s="157"/>
      <c r="BU863" s="157"/>
      <c r="BV863" s="157"/>
      <c r="BW863" s="147"/>
      <c r="BX863" s="147"/>
      <c r="BY863" s="147"/>
      <c r="BZ863" s="147"/>
      <c r="CA863" s="147"/>
      <c r="CB863" s="125"/>
      <c r="CC863" s="125"/>
      <c r="CD863" s="125"/>
      <c r="CE863" s="125"/>
      <c r="CF863" s="125"/>
      <c r="CG863" s="125"/>
      <c r="CH863" s="125"/>
      <c r="CI863" s="125"/>
      <c r="CJ863" s="125"/>
      <c r="CK863" s="125"/>
      <c r="CL863" s="24">
        <f t="shared" si="1450"/>
        <v>44292</v>
      </c>
      <c r="CM863" s="24" t="str">
        <f t="shared" si="1451"/>
        <v>-</v>
      </c>
      <c r="CN863" s="54"/>
      <c r="CO863" s="117"/>
      <c r="CP863" s="34"/>
      <c r="CQ863" s="24">
        <f t="shared" si="1452"/>
        <v>44306</v>
      </c>
      <c r="CR863" s="24" t="str">
        <f t="shared" si="1453"/>
        <v>-</v>
      </c>
      <c r="CS863" s="54"/>
      <c r="CT863" s="5"/>
      <c r="CU863" s="24" t="str">
        <f t="shared" si="1454"/>
        <v>-</v>
      </c>
      <c r="CV863" s="24" t="str">
        <f t="shared" si="1455"/>
        <v>-</v>
      </c>
      <c r="CW863" s="54"/>
      <c r="CX863" s="5"/>
      <c r="CY863" s="34"/>
      <c r="CZ863" s="24" t="str">
        <f t="shared" si="1456"/>
        <v>-</v>
      </c>
      <c r="DA863" s="24" t="str">
        <f t="shared" si="1457"/>
        <v>-</v>
      </c>
      <c r="DB863" s="24"/>
      <c r="DC863" s="5"/>
      <c r="DD863" s="24" t="str">
        <f t="shared" si="1458"/>
        <v>-</v>
      </c>
      <c r="DE863" s="24" t="str">
        <f t="shared" si="1459"/>
        <v>-</v>
      </c>
      <c r="DF863" s="5"/>
      <c r="DG863" s="5"/>
      <c r="DH863" s="54"/>
      <c r="DI863" s="24" t="str">
        <f t="shared" si="1460"/>
        <v>-</v>
      </c>
      <c r="DJ863" s="24" t="str">
        <f t="shared" si="1461"/>
        <v>-</v>
      </c>
      <c r="DK863" s="5"/>
      <c r="DL863" s="5"/>
      <c r="DM863" s="24" t="str">
        <f t="shared" si="1462"/>
        <v>-</v>
      </c>
      <c r="DN863" s="24" t="str">
        <f t="shared" si="1463"/>
        <v>-</v>
      </c>
      <c r="DO863" s="5"/>
      <c r="DP863" s="5"/>
      <c r="DQ863" s="54"/>
      <c r="DR863" s="24" t="str">
        <f t="shared" si="1464"/>
        <v>-</v>
      </c>
      <c r="DS863" s="24" t="str">
        <f t="shared" si="1465"/>
        <v>-</v>
      </c>
      <c r="DT863" s="5"/>
      <c r="DU863" s="5"/>
      <c r="DV863" s="24" t="str">
        <f t="shared" si="1466"/>
        <v>-</v>
      </c>
      <c r="DW863" s="24" t="str">
        <f t="shared" si="1467"/>
        <v>-</v>
      </c>
      <c r="DX863" s="5"/>
      <c r="DY863" s="5"/>
      <c r="DZ863" s="54"/>
      <c r="EA863" s="24" t="str">
        <f t="shared" si="1468"/>
        <v>-</v>
      </c>
      <c r="EB863" s="24" t="str">
        <f t="shared" si="1469"/>
        <v>-</v>
      </c>
      <c r="EC863" s="5"/>
      <c r="ED863" s="5"/>
      <c r="EE863" s="24" t="str">
        <f t="shared" si="1470"/>
        <v>-</v>
      </c>
      <c r="EF863" s="24" t="str">
        <f t="shared" si="1471"/>
        <v>-</v>
      </c>
      <c r="EG863" s="5"/>
      <c r="EH863" s="5"/>
      <c r="EI863" s="54"/>
      <c r="EJ863" s="24" t="str">
        <f t="shared" si="1472"/>
        <v>-</v>
      </c>
      <c r="EK863" s="24" t="str">
        <f t="shared" si="1473"/>
        <v>-</v>
      </c>
      <c r="EL863" s="5"/>
      <c r="EM863" s="5"/>
      <c r="EN863" s="24" t="str">
        <f t="shared" si="1474"/>
        <v>-</v>
      </c>
      <c r="EO863" s="24" t="str">
        <f t="shared" si="1475"/>
        <v>-</v>
      </c>
      <c r="EP863" s="5"/>
      <c r="EQ863" s="5"/>
      <c r="ER863" s="54"/>
      <c r="ES863" s="54"/>
      <c r="ET863" s="54"/>
      <c r="EU863" s="54"/>
      <c r="EV863" s="54"/>
      <c r="EW863" s="24"/>
      <c r="EX863" s="24"/>
      <c r="EY863" s="167"/>
      <c r="EZ863" s="167"/>
      <c r="FA863" s="193"/>
      <c r="FB863" s="24">
        <v>44307</v>
      </c>
      <c r="FC863" s="24">
        <f t="shared" ca="1" si="1476"/>
        <v>44307</v>
      </c>
      <c r="FD863" s="5"/>
      <c r="FE863" s="5"/>
      <c r="FF863" s="24" t="str">
        <f t="shared" si="1477"/>
        <v>-</v>
      </c>
      <c r="FG863" s="24" t="str">
        <f t="shared" si="1478"/>
        <v>-</v>
      </c>
      <c r="FH863" s="5"/>
      <c r="FI863" s="5"/>
      <c r="FJ863" s="34"/>
      <c r="FK863" s="24"/>
      <c r="FL863" s="24">
        <f t="shared" si="1479"/>
        <v>0</v>
      </c>
      <c r="FM863" s="5"/>
      <c r="FN863" s="5"/>
      <c r="FO863" s="24" t="str">
        <f t="shared" si="1480"/>
        <v>-</v>
      </c>
      <c r="FP863" s="24" t="str">
        <f t="shared" si="1481"/>
        <v>-</v>
      </c>
      <c r="FQ863" s="5"/>
      <c r="FR863" s="5"/>
      <c r="FS863" s="54"/>
      <c r="FT863" s="24"/>
      <c r="FU863" s="24">
        <f t="shared" si="1482"/>
        <v>0</v>
      </c>
      <c r="FV863" s="5"/>
      <c r="FW863" s="5"/>
      <c r="FX863" s="24" t="str">
        <f t="shared" si="1483"/>
        <v>-</v>
      </c>
      <c r="FY863" s="24" t="str">
        <f t="shared" si="1484"/>
        <v>-</v>
      </c>
      <c r="FZ863" s="5"/>
      <c r="GA863" s="5"/>
      <c r="GB863" s="54"/>
      <c r="GC863" s="54"/>
      <c r="GD863" s="54"/>
      <c r="GE863" s="54"/>
      <c r="GF863" s="54"/>
      <c r="GG863" s="54"/>
      <c r="GH863" s="54"/>
      <c r="GI863" s="54"/>
      <c r="GJ863" s="54"/>
      <c r="GK863" s="54"/>
      <c r="GL863" s="54"/>
      <c r="GM863" s="54"/>
      <c r="GN863" s="54"/>
      <c r="GO863" s="54"/>
      <c r="GP863" s="54"/>
      <c r="GQ863" s="54"/>
      <c r="GR863" s="54"/>
      <c r="GS863" s="54"/>
      <c r="GT863" s="54"/>
      <c r="GU863" s="54"/>
      <c r="GV863" s="54"/>
      <c r="GW863" s="54"/>
      <c r="GX863" s="54"/>
      <c r="GY863" s="54"/>
      <c r="GZ863" s="193"/>
      <c r="HA863" s="54"/>
      <c r="HB863" s="54"/>
      <c r="HC863" s="54"/>
      <c r="HD863" s="34">
        <f t="shared" ca="1" si="1380"/>
        <v>1</v>
      </c>
      <c r="HE863" s="25">
        <f t="shared" si="1381"/>
        <v>0</v>
      </c>
      <c r="HF863" s="25">
        <f t="shared" ca="1" si="1382"/>
        <v>1.5197568389057751E-3</v>
      </c>
      <c r="HG863" s="25"/>
      <c r="HH863" s="25"/>
      <c r="HI863" s="25">
        <f t="shared" si="1383"/>
        <v>0</v>
      </c>
      <c r="HJ863" s="25">
        <f t="shared" ca="1" si="1384"/>
        <v>6.8493150684931503E-3</v>
      </c>
      <c r="HK863" s="5"/>
      <c r="HL863" s="24" t="str">
        <f t="shared" ca="1" si="1385"/>
        <v>-</v>
      </c>
      <c r="HM863" s="107" t="s">
        <v>670</v>
      </c>
      <c r="HN863" s="85"/>
      <c r="HO863" s="204" t="str">
        <f t="shared" si="1427"/>
        <v>не выгружено A1</v>
      </c>
      <c r="HP863" s="204" t="str">
        <f t="shared" si="1428"/>
        <v>не выгружено 00</v>
      </c>
      <c r="HQ863" s="182" t="str">
        <f t="shared" si="1429"/>
        <v>не выгружено A1</v>
      </c>
      <c r="HR863" s="182" t="str">
        <f t="shared" si="1430"/>
        <v>не выгружено A1</v>
      </c>
      <c r="HS863" s="182" t="b">
        <f t="shared" si="1431"/>
        <v>0</v>
      </c>
      <c r="HT863" s="182" t="str">
        <f t="shared" si="1432"/>
        <v>не выгружено A1</v>
      </c>
      <c r="HU863" s="182" t="str">
        <f t="shared" si="1433"/>
        <v>не выгружено A1</v>
      </c>
      <c r="HV863" s="191" t="str">
        <f t="shared" si="1434"/>
        <v>не выгружено A1</v>
      </c>
      <c r="HW863" s="184" t="str">
        <f t="shared" si="1435"/>
        <v>не выгружено A1</v>
      </c>
      <c r="HX863" s="191" t="str">
        <f t="shared" si="1436"/>
        <v>не выгружено A1</v>
      </c>
      <c r="HY863" s="183"/>
      <c r="HZ863" s="182" t="str">
        <f t="shared" si="1437"/>
        <v>не выгружено</v>
      </c>
      <c r="IA863" s="182" t="str">
        <f t="shared" si="1438"/>
        <v>A1</v>
      </c>
      <c r="IB863" s="182" t="str">
        <f t="shared" si="1439"/>
        <v>не выгружено</v>
      </c>
      <c r="IC863" s="182" t="str">
        <f t="shared" si="1440"/>
        <v>A1</v>
      </c>
      <c r="ID863" s="182" t="str">
        <f t="shared" si="1441"/>
        <v>A1</v>
      </c>
      <c r="IE863" s="185" t="str">
        <f t="shared" si="1442"/>
        <v>выгрузить A1</v>
      </c>
      <c r="IF863" s="135" t="s">
        <v>705</v>
      </c>
      <c r="IG863" s="181">
        <v>1</v>
      </c>
      <c r="IH863" s="85"/>
      <c r="II863" s="85"/>
      <c r="IJ863" s="85"/>
      <c r="IK863" s="85"/>
      <c r="IL863" s="85"/>
      <c r="IM863" s="85"/>
      <c r="IN863" s="85"/>
      <c r="IO863" s="85"/>
      <c r="IP863" s="85"/>
      <c r="IQ863" s="85"/>
      <c r="IR863" s="85"/>
      <c r="IS863" s="85"/>
      <c r="IT863" s="85"/>
      <c r="IU863" s="85"/>
      <c r="IV863" s="85"/>
      <c r="IW863" s="85"/>
      <c r="IX863" s="85"/>
      <c r="IY863" s="85"/>
      <c r="IZ863" s="85"/>
      <c r="JA863" s="85"/>
      <c r="JB863" s="85"/>
      <c r="JC863" s="85"/>
      <c r="JD863" s="85"/>
      <c r="JE863" s="85"/>
      <c r="JF863" s="85"/>
      <c r="JG863" s="85"/>
      <c r="JH863" s="85"/>
      <c r="JI863" s="85"/>
      <c r="JJ863" s="85"/>
      <c r="JK863" s="85"/>
      <c r="JL863" s="85"/>
      <c r="JM863" s="85"/>
      <c r="JN863" s="85"/>
      <c r="JO863" s="85"/>
      <c r="JP863" s="85"/>
      <c r="JQ863" s="85"/>
      <c r="JR863" s="85"/>
      <c r="JS863" s="85"/>
      <c r="JT863" s="85"/>
      <c r="JU863" s="85"/>
      <c r="JV863" s="85"/>
      <c r="JW863" s="85"/>
      <c r="JX863" s="85"/>
      <c r="JY863" s="85"/>
      <c r="JZ863" s="85"/>
      <c r="KA863" s="85"/>
      <c r="KB863" s="85"/>
      <c r="KC863" s="85"/>
    </row>
    <row r="864" spans="1:289" s="57" customFormat="1" ht="28.5" hidden="1" customHeight="1">
      <c r="A864" s="6"/>
      <c r="B864" s="19" t="s">
        <v>156</v>
      </c>
      <c r="C864" s="19" t="s">
        <v>157</v>
      </c>
      <c r="D864" s="5"/>
      <c r="E864" s="5"/>
      <c r="F864" s="5"/>
      <c r="G864" s="5"/>
      <c r="H864" s="5" t="s">
        <v>727</v>
      </c>
      <c r="I864" s="5" t="s">
        <v>736</v>
      </c>
      <c r="J864" s="5"/>
      <c r="K864" s="5"/>
      <c r="L864" s="5"/>
      <c r="M864" s="5"/>
      <c r="N864" s="5"/>
      <c r="O864" s="5"/>
      <c r="P864" s="5"/>
      <c r="Q864" s="5"/>
      <c r="R864" s="5" t="s">
        <v>207</v>
      </c>
      <c r="S864" s="5" t="s">
        <v>365</v>
      </c>
      <c r="T864" s="5" t="s">
        <v>368</v>
      </c>
      <c r="U864" s="5" t="s">
        <v>158</v>
      </c>
      <c r="V864" s="5"/>
      <c r="W864" s="19"/>
      <c r="X864" s="19"/>
      <c r="Y864" s="19"/>
      <c r="Z864" s="19"/>
      <c r="AA864" s="19"/>
      <c r="AB864" s="19"/>
      <c r="AC864" s="19"/>
      <c r="AD864" s="5"/>
      <c r="AE864" s="19">
        <v>4</v>
      </c>
      <c r="AF864" s="19">
        <v>0</v>
      </c>
      <c r="AG864" s="19" t="s">
        <v>165</v>
      </c>
      <c r="AH864" s="19" t="s">
        <v>156</v>
      </c>
      <c r="AI864" s="19" t="s">
        <v>188</v>
      </c>
      <c r="AJ864" s="5"/>
      <c r="AK864" s="5"/>
      <c r="AL864" s="5" t="s">
        <v>124</v>
      </c>
      <c r="AM864" s="5"/>
      <c r="AN864" s="5" t="s">
        <v>187</v>
      </c>
      <c r="AO864" s="5" t="str">
        <f t="shared" si="1443"/>
        <v>0055-CPC-GA1-4.4.0.00.CPC-ASK2.HB-0001</v>
      </c>
      <c r="AP864" s="5" t="str">
        <f t="shared" si="1444"/>
        <v>0055-CPC-GA1-4.4.0.00.CPC-ASK2-HB-0001_-_ER</v>
      </c>
      <c r="AQ864" s="13" t="s">
        <v>93</v>
      </c>
      <c r="AR864" s="13" t="s">
        <v>100</v>
      </c>
      <c r="AS864" s="13"/>
      <c r="AT864" s="13"/>
      <c r="AU864" s="13"/>
      <c r="AV864" s="13"/>
      <c r="AW864" s="13" t="s">
        <v>93</v>
      </c>
      <c r="AX864" s="13" t="s">
        <v>100</v>
      </c>
      <c r="AY864" s="5"/>
      <c r="AZ864" s="5" t="s">
        <v>490</v>
      </c>
      <c r="BA864" s="5" t="s">
        <v>489</v>
      </c>
      <c r="BB864" s="5" t="str">
        <f t="shared" si="1445"/>
        <v>-</v>
      </c>
      <c r="BC864" s="167" t="str">
        <f t="shared" si="1446"/>
        <v>-</v>
      </c>
      <c r="BD864" s="5" t="str">
        <f t="shared" si="1447"/>
        <v>-</v>
      </c>
      <c r="BE864" s="5"/>
      <c r="BF864" s="5"/>
      <c r="BG864" s="12"/>
      <c r="BH864" s="5"/>
      <c r="BI864" s="5"/>
      <c r="BJ864" s="54">
        <f t="shared" si="1448"/>
        <v>44265</v>
      </c>
      <c r="BK864" s="54">
        <f t="shared" ca="1" si="1449"/>
        <v>44294</v>
      </c>
      <c r="BL864" s="193"/>
      <c r="BM864" s="5"/>
      <c r="BN864" s="167"/>
      <c r="BO864" s="167"/>
      <c r="BP864" s="167"/>
      <c r="BQ864" s="167"/>
      <c r="BR864" s="157"/>
      <c r="BS864" s="157"/>
      <c r="BT864" s="157"/>
      <c r="BU864" s="157"/>
      <c r="BV864" s="157"/>
      <c r="BW864" s="147"/>
      <c r="BX864" s="147"/>
      <c r="BY864" s="147"/>
      <c r="BZ864" s="147"/>
      <c r="CA864" s="147"/>
      <c r="CB864" s="125"/>
      <c r="CC864" s="125"/>
      <c r="CD864" s="125"/>
      <c r="CE864" s="125"/>
      <c r="CF864" s="125"/>
      <c r="CG864" s="125"/>
      <c r="CH864" s="125"/>
      <c r="CI864" s="125"/>
      <c r="CJ864" s="125"/>
      <c r="CK864" s="125"/>
      <c r="CL864" s="24">
        <f t="shared" si="1450"/>
        <v>44293</v>
      </c>
      <c r="CM864" s="24" t="str">
        <f t="shared" si="1451"/>
        <v>-</v>
      </c>
      <c r="CN864" s="54"/>
      <c r="CO864" s="117"/>
      <c r="CP864" s="34"/>
      <c r="CQ864" s="24">
        <f t="shared" si="1452"/>
        <v>44307</v>
      </c>
      <c r="CR864" s="24" t="str">
        <f t="shared" si="1453"/>
        <v>-</v>
      </c>
      <c r="CS864" s="54"/>
      <c r="CT864" s="5"/>
      <c r="CU864" s="24" t="str">
        <f t="shared" si="1454"/>
        <v>-</v>
      </c>
      <c r="CV864" s="24" t="str">
        <f t="shared" si="1455"/>
        <v>-</v>
      </c>
      <c r="CW864" s="54"/>
      <c r="CX864" s="5"/>
      <c r="CY864" s="34"/>
      <c r="CZ864" s="24" t="str">
        <f t="shared" si="1456"/>
        <v>-</v>
      </c>
      <c r="DA864" s="24" t="str">
        <f t="shared" si="1457"/>
        <v>-</v>
      </c>
      <c r="DB864" s="24"/>
      <c r="DC864" s="5"/>
      <c r="DD864" s="24" t="str">
        <f t="shared" si="1458"/>
        <v>-</v>
      </c>
      <c r="DE864" s="24" t="str">
        <f t="shared" si="1459"/>
        <v>-</v>
      </c>
      <c r="DF864" s="5"/>
      <c r="DG864" s="5"/>
      <c r="DH864" s="54"/>
      <c r="DI864" s="24" t="str">
        <f t="shared" si="1460"/>
        <v>-</v>
      </c>
      <c r="DJ864" s="24" t="str">
        <f t="shared" si="1461"/>
        <v>-</v>
      </c>
      <c r="DK864" s="5"/>
      <c r="DL864" s="5"/>
      <c r="DM864" s="24" t="str">
        <f t="shared" si="1462"/>
        <v>-</v>
      </c>
      <c r="DN864" s="24" t="str">
        <f t="shared" si="1463"/>
        <v>-</v>
      </c>
      <c r="DO864" s="5"/>
      <c r="DP864" s="5"/>
      <c r="DQ864" s="54"/>
      <c r="DR864" s="24" t="str">
        <f t="shared" si="1464"/>
        <v>-</v>
      </c>
      <c r="DS864" s="24" t="str">
        <f t="shared" si="1465"/>
        <v>-</v>
      </c>
      <c r="DT864" s="5"/>
      <c r="DU864" s="5"/>
      <c r="DV864" s="24" t="str">
        <f t="shared" si="1466"/>
        <v>-</v>
      </c>
      <c r="DW864" s="24" t="str">
        <f t="shared" si="1467"/>
        <v>-</v>
      </c>
      <c r="DX864" s="5"/>
      <c r="DY864" s="5"/>
      <c r="DZ864" s="54"/>
      <c r="EA864" s="24" t="str">
        <f t="shared" si="1468"/>
        <v>-</v>
      </c>
      <c r="EB864" s="24" t="str">
        <f t="shared" si="1469"/>
        <v>-</v>
      </c>
      <c r="EC864" s="5"/>
      <c r="ED864" s="5"/>
      <c r="EE864" s="24" t="str">
        <f t="shared" si="1470"/>
        <v>-</v>
      </c>
      <c r="EF864" s="24" t="str">
        <f t="shared" si="1471"/>
        <v>-</v>
      </c>
      <c r="EG864" s="5"/>
      <c r="EH864" s="5"/>
      <c r="EI864" s="54"/>
      <c r="EJ864" s="24" t="str">
        <f t="shared" si="1472"/>
        <v>-</v>
      </c>
      <c r="EK864" s="24" t="str">
        <f t="shared" si="1473"/>
        <v>-</v>
      </c>
      <c r="EL864" s="5"/>
      <c r="EM864" s="5"/>
      <c r="EN864" s="24" t="str">
        <f t="shared" si="1474"/>
        <v>-</v>
      </c>
      <c r="EO864" s="24" t="str">
        <f t="shared" si="1475"/>
        <v>-</v>
      </c>
      <c r="EP864" s="5"/>
      <c r="EQ864" s="5"/>
      <c r="ER864" s="54"/>
      <c r="ES864" s="54"/>
      <c r="ET864" s="54"/>
      <c r="EU864" s="54"/>
      <c r="EV864" s="54"/>
      <c r="EW864" s="24"/>
      <c r="EX864" s="24"/>
      <c r="EY864" s="167"/>
      <c r="EZ864" s="167"/>
      <c r="FA864" s="193"/>
      <c r="FB864" s="24">
        <v>44308</v>
      </c>
      <c r="FC864" s="24">
        <f t="shared" ca="1" si="1476"/>
        <v>44308</v>
      </c>
      <c r="FD864" s="5"/>
      <c r="FE864" s="5"/>
      <c r="FF864" s="24" t="str">
        <f t="shared" si="1477"/>
        <v>-</v>
      </c>
      <c r="FG864" s="24" t="str">
        <f t="shared" si="1478"/>
        <v>-</v>
      </c>
      <c r="FH864" s="5"/>
      <c r="FI864" s="5"/>
      <c r="FJ864" s="34"/>
      <c r="FK864" s="24"/>
      <c r="FL864" s="24">
        <f t="shared" si="1479"/>
        <v>0</v>
      </c>
      <c r="FM864" s="5"/>
      <c r="FN864" s="5"/>
      <c r="FO864" s="24" t="str">
        <f t="shared" si="1480"/>
        <v>-</v>
      </c>
      <c r="FP864" s="24" t="str">
        <f t="shared" si="1481"/>
        <v>-</v>
      </c>
      <c r="FQ864" s="5"/>
      <c r="FR864" s="5"/>
      <c r="FS864" s="54"/>
      <c r="FT864" s="24"/>
      <c r="FU864" s="24">
        <f t="shared" si="1482"/>
        <v>0</v>
      </c>
      <c r="FV864" s="5"/>
      <c r="FW864" s="5"/>
      <c r="FX864" s="24" t="str">
        <f t="shared" si="1483"/>
        <v>-</v>
      </c>
      <c r="FY864" s="24" t="str">
        <f t="shared" si="1484"/>
        <v>-</v>
      </c>
      <c r="FZ864" s="5"/>
      <c r="GA864" s="5"/>
      <c r="GB864" s="54"/>
      <c r="GC864" s="54"/>
      <c r="GD864" s="54"/>
      <c r="GE864" s="54"/>
      <c r="GF864" s="54"/>
      <c r="GG864" s="54"/>
      <c r="GH864" s="54"/>
      <c r="GI864" s="54"/>
      <c r="GJ864" s="54"/>
      <c r="GK864" s="54"/>
      <c r="GL864" s="54"/>
      <c r="GM864" s="54"/>
      <c r="GN864" s="54"/>
      <c r="GO864" s="54"/>
      <c r="GP864" s="54"/>
      <c r="GQ864" s="54"/>
      <c r="GR864" s="54"/>
      <c r="GS864" s="54"/>
      <c r="GT864" s="54"/>
      <c r="GU864" s="54"/>
      <c r="GV864" s="54"/>
      <c r="GW864" s="54"/>
      <c r="GX864" s="54"/>
      <c r="GY864" s="54"/>
      <c r="GZ864" s="193"/>
      <c r="HA864" s="54"/>
      <c r="HB864" s="54"/>
      <c r="HC864" s="54"/>
      <c r="HD864" s="34">
        <f t="shared" ca="1" si="1380"/>
        <v>1</v>
      </c>
      <c r="HE864" s="25">
        <f t="shared" si="1381"/>
        <v>0</v>
      </c>
      <c r="HF864" s="25">
        <f t="shared" ca="1" si="1382"/>
        <v>1.5197568389057751E-3</v>
      </c>
      <c r="HG864" s="25"/>
      <c r="HH864" s="25"/>
      <c r="HI864" s="25">
        <f t="shared" si="1383"/>
        <v>0</v>
      </c>
      <c r="HJ864" s="25">
        <f t="shared" ca="1" si="1384"/>
        <v>6.8493150684931503E-3</v>
      </c>
      <c r="HK864" s="5"/>
      <c r="HL864" s="24" t="str">
        <f t="shared" ca="1" si="1385"/>
        <v>-</v>
      </c>
      <c r="HM864" s="107" t="s">
        <v>670</v>
      </c>
      <c r="HN864" s="85"/>
      <c r="HO864" s="204" t="str">
        <f t="shared" si="1427"/>
        <v>не выгружено A1</v>
      </c>
      <c r="HP864" s="204" t="str">
        <f t="shared" si="1428"/>
        <v>не выгружено 00</v>
      </c>
      <c r="HQ864" s="182" t="str">
        <f t="shared" si="1429"/>
        <v>не выгружено A1</v>
      </c>
      <c r="HR864" s="182" t="str">
        <f t="shared" si="1430"/>
        <v>не выгружено A1</v>
      </c>
      <c r="HS864" s="182" t="b">
        <f t="shared" si="1431"/>
        <v>0</v>
      </c>
      <c r="HT864" s="182" t="str">
        <f t="shared" si="1432"/>
        <v>не выгружено A1</v>
      </c>
      <c r="HU864" s="182" t="str">
        <f t="shared" si="1433"/>
        <v>не выгружено A1</v>
      </c>
      <c r="HV864" s="191" t="str">
        <f t="shared" si="1434"/>
        <v>не выгружено A1</v>
      </c>
      <c r="HW864" s="184" t="str">
        <f t="shared" si="1435"/>
        <v>не выгружено A1</v>
      </c>
      <c r="HX864" s="191" t="str">
        <f t="shared" si="1436"/>
        <v>не выгружено A1</v>
      </c>
      <c r="HY864" s="183"/>
      <c r="HZ864" s="182" t="str">
        <f t="shared" si="1437"/>
        <v>не выгружено</v>
      </c>
      <c r="IA864" s="182" t="str">
        <f t="shared" si="1438"/>
        <v>A1</v>
      </c>
      <c r="IB864" s="182" t="str">
        <f t="shared" si="1439"/>
        <v>не выгружено</v>
      </c>
      <c r="IC864" s="182" t="str">
        <f t="shared" si="1440"/>
        <v>A1</v>
      </c>
      <c r="ID864" s="182" t="str">
        <f t="shared" si="1441"/>
        <v>A1</v>
      </c>
      <c r="IE864" s="185" t="str">
        <f t="shared" si="1442"/>
        <v>выгрузить A1</v>
      </c>
      <c r="IF864" s="135" t="s">
        <v>705</v>
      </c>
      <c r="IG864" s="181">
        <v>1</v>
      </c>
      <c r="IH864" s="85"/>
      <c r="II864" s="85"/>
      <c r="IJ864" s="85"/>
      <c r="IK864" s="85"/>
      <c r="IL864" s="85"/>
      <c r="IM864" s="85"/>
      <c r="IN864" s="85"/>
      <c r="IO864" s="85"/>
      <c r="IP864" s="85"/>
      <c r="IQ864" s="85"/>
      <c r="IR864" s="85"/>
      <c r="IS864" s="85"/>
      <c r="IT864" s="85"/>
      <c r="IU864" s="85"/>
      <c r="IV864" s="85"/>
      <c r="IW864" s="85"/>
      <c r="IX864" s="85"/>
      <c r="IY864" s="85"/>
      <c r="IZ864" s="85"/>
      <c r="JA864" s="85"/>
      <c r="JB864" s="85"/>
      <c r="JC864" s="85"/>
      <c r="JD864" s="85"/>
      <c r="JE864" s="85"/>
      <c r="JF864" s="85"/>
      <c r="JG864" s="85"/>
      <c r="JH864" s="85"/>
      <c r="JI864" s="85"/>
      <c r="JJ864" s="85"/>
      <c r="JK864" s="85"/>
      <c r="JL864" s="85"/>
      <c r="JM864" s="85"/>
      <c r="JN864" s="85"/>
      <c r="JO864" s="85"/>
      <c r="JP864" s="85"/>
      <c r="JQ864" s="85"/>
      <c r="JR864" s="85"/>
      <c r="JS864" s="85"/>
      <c r="JT864" s="85"/>
      <c r="JU864" s="85"/>
      <c r="JV864" s="85"/>
      <c r="JW864" s="85"/>
      <c r="JX864" s="85"/>
      <c r="JY864" s="85"/>
      <c r="JZ864" s="85"/>
      <c r="KA864" s="85"/>
      <c r="KB864" s="85"/>
      <c r="KC864" s="85"/>
    </row>
    <row r="865" spans="1:289" s="57" customFormat="1" ht="42.75" hidden="1" customHeight="1">
      <c r="A865" s="6"/>
      <c r="B865" s="19" t="s">
        <v>156</v>
      </c>
      <c r="C865" s="19" t="s">
        <v>157</v>
      </c>
      <c r="D865" s="5"/>
      <c r="E865" s="5"/>
      <c r="F865" s="5"/>
      <c r="G865" s="5"/>
      <c r="H865" s="5" t="s">
        <v>727</v>
      </c>
      <c r="I865" s="5" t="s">
        <v>736</v>
      </c>
      <c r="J865" s="5"/>
      <c r="K865" s="5"/>
      <c r="L865" s="5"/>
      <c r="M865" s="5"/>
      <c r="N865" s="5"/>
      <c r="O865" s="5"/>
      <c r="P865" s="5"/>
      <c r="Q865" s="5"/>
      <c r="R865" s="5" t="s">
        <v>208</v>
      </c>
      <c r="S865" s="5" t="s">
        <v>366</v>
      </c>
      <c r="T865" s="5" t="s">
        <v>367</v>
      </c>
      <c r="U865" s="5" t="s">
        <v>158</v>
      </c>
      <c r="V865" s="5"/>
      <c r="W865" s="19"/>
      <c r="X865" s="19"/>
      <c r="Y865" s="19"/>
      <c r="Z865" s="19"/>
      <c r="AA865" s="19"/>
      <c r="AB865" s="19"/>
      <c r="AC865" s="19"/>
      <c r="AD865" s="5"/>
      <c r="AE865" s="19">
        <v>4</v>
      </c>
      <c r="AF865" s="19">
        <v>0</v>
      </c>
      <c r="AG865" s="19" t="s">
        <v>165</v>
      </c>
      <c r="AH865" s="19" t="s">
        <v>156</v>
      </c>
      <c r="AI865" s="19" t="s">
        <v>188</v>
      </c>
      <c r="AJ865" s="5"/>
      <c r="AK865" s="5"/>
      <c r="AL865" s="5" t="s">
        <v>125</v>
      </c>
      <c r="AM865" s="5"/>
      <c r="AN865" s="5" t="s">
        <v>187</v>
      </c>
      <c r="AO865" s="5" t="str">
        <f t="shared" si="1443"/>
        <v>0055-CPC-GA1-4.4.0.00.CPC-ATH4.HB-0001</v>
      </c>
      <c r="AP865" s="5" t="str">
        <f t="shared" si="1444"/>
        <v>0055-CPC-GA1-4.4.0.00.CPC-ATH4-HB-0001_-_ER</v>
      </c>
      <c r="AQ865" s="13" t="s">
        <v>92</v>
      </c>
      <c r="AR865" s="13" t="s">
        <v>101</v>
      </c>
      <c r="AS865" s="13"/>
      <c r="AT865" s="13"/>
      <c r="AU865" s="13"/>
      <c r="AV865" s="13"/>
      <c r="AW865" s="13" t="s">
        <v>92</v>
      </c>
      <c r="AX865" s="13" t="s">
        <v>101</v>
      </c>
      <c r="AY865" s="5"/>
      <c r="AZ865" s="5" t="s">
        <v>490</v>
      </c>
      <c r="BA865" s="5" t="s">
        <v>489</v>
      </c>
      <c r="BB865" s="5" t="str">
        <f t="shared" si="1445"/>
        <v>-</v>
      </c>
      <c r="BC865" s="167" t="str">
        <f t="shared" si="1446"/>
        <v>-</v>
      </c>
      <c r="BD865" s="5" t="str">
        <f t="shared" si="1447"/>
        <v>-</v>
      </c>
      <c r="BE865" s="5"/>
      <c r="BF865" s="5"/>
      <c r="BG865" s="12"/>
      <c r="BH865" s="5"/>
      <c r="BI865" s="5"/>
      <c r="BJ865" s="54">
        <f t="shared" si="1448"/>
        <v>44266</v>
      </c>
      <c r="BK865" s="54">
        <f t="shared" ca="1" si="1449"/>
        <v>44294</v>
      </c>
      <c r="BL865" s="193"/>
      <c r="BM865" s="5"/>
      <c r="BN865" s="167"/>
      <c r="BO865" s="167"/>
      <c r="BP865" s="167"/>
      <c r="BQ865" s="167"/>
      <c r="BR865" s="157"/>
      <c r="BS865" s="157"/>
      <c r="BT865" s="157"/>
      <c r="BU865" s="157"/>
      <c r="BV865" s="157"/>
      <c r="BW865" s="147"/>
      <c r="BX865" s="147"/>
      <c r="BY865" s="147"/>
      <c r="BZ865" s="147"/>
      <c r="CA865" s="147"/>
      <c r="CB865" s="125"/>
      <c r="CC865" s="125"/>
      <c r="CD865" s="125"/>
      <c r="CE865" s="125"/>
      <c r="CF865" s="125"/>
      <c r="CG865" s="125"/>
      <c r="CH865" s="125"/>
      <c r="CI865" s="125"/>
      <c r="CJ865" s="125"/>
      <c r="CK865" s="125"/>
      <c r="CL865" s="24">
        <f t="shared" si="1450"/>
        <v>44294</v>
      </c>
      <c r="CM865" s="24" t="str">
        <f t="shared" si="1451"/>
        <v>-</v>
      </c>
      <c r="CN865" s="54"/>
      <c r="CO865" s="117"/>
      <c r="CP865" s="34">
        <v>1</v>
      </c>
      <c r="CQ865" s="24">
        <f t="shared" si="1452"/>
        <v>44308</v>
      </c>
      <c r="CR865" s="24" t="str">
        <f t="shared" si="1453"/>
        <v>-</v>
      </c>
      <c r="CS865" s="54"/>
      <c r="CT865" s="5"/>
      <c r="CU865" s="24" t="str">
        <f t="shared" si="1454"/>
        <v>-</v>
      </c>
      <c r="CV865" s="24" t="str">
        <f t="shared" si="1455"/>
        <v>-</v>
      </c>
      <c r="CW865" s="54"/>
      <c r="CX865" s="5"/>
      <c r="CY865" s="34"/>
      <c r="CZ865" s="24" t="str">
        <f t="shared" si="1456"/>
        <v>-</v>
      </c>
      <c r="DA865" s="24" t="str">
        <f t="shared" si="1457"/>
        <v>-</v>
      </c>
      <c r="DB865" s="24"/>
      <c r="DC865" s="5"/>
      <c r="DD865" s="24" t="str">
        <f t="shared" si="1458"/>
        <v>-</v>
      </c>
      <c r="DE865" s="24" t="str">
        <f t="shared" si="1459"/>
        <v>-</v>
      </c>
      <c r="DF865" s="5"/>
      <c r="DG865" s="5"/>
      <c r="DH865" s="54"/>
      <c r="DI865" s="24" t="str">
        <f t="shared" si="1460"/>
        <v>-</v>
      </c>
      <c r="DJ865" s="24" t="str">
        <f t="shared" si="1461"/>
        <v>-</v>
      </c>
      <c r="DK865" s="5"/>
      <c r="DL865" s="5"/>
      <c r="DM865" s="24" t="str">
        <f t="shared" si="1462"/>
        <v>-</v>
      </c>
      <c r="DN865" s="24" t="str">
        <f t="shared" si="1463"/>
        <v>-</v>
      </c>
      <c r="DO865" s="5"/>
      <c r="DP865" s="5"/>
      <c r="DQ865" s="54"/>
      <c r="DR865" s="24" t="str">
        <f t="shared" si="1464"/>
        <v>-</v>
      </c>
      <c r="DS865" s="24" t="str">
        <f t="shared" si="1465"/>
        <v>-</v>
      </c>
      <c r="DT865" s="5"/>
      <c r="DU865" s="5"/>
      <c r="DV865" s="24" t="str">
        <f t="shared" si="1466"/>
        <v>-</v>
      </c>
      <c r="DW865" s="24" t="str">
        <f t="shared" si="1467"/>
        <v>-</v>
      </c>
      <c r="DX865" s="5"/>
      <c r="DY865" s="5"/>
      <c r="DZ865" s="54"/>
      <c r="EA865" s="24" t="str">
        <f t="shared" si="1468"/>
        <v>-</v>
      </c>
      <c r="EB865" s="24" t="str">
        <f t="shared" si="1469"/>
        <v>-</v>
      </c>
      <c r="EC865" s="5"/>
      <c r="ED865" s="5"/>
      <c r="EE865" s="24" t="str">
        <f t="shared" si="1470"/>
        <v>-</v>
      </c>
      <c r="EF865" s="24" t="str">
        <f t="shared" si="1471"/>
        <v>-</v>
      </c>
      <c r="EG865" s="5"/>
      <c r="EH865" s="5"/>
      <c r="EI865" s="54"/>
      <c r="EJ865" s="24" t="str">
        <f t="shared" si="1472"/>
        <v>-</v>
      </c>
      <c r="EK865" s="24" t="str">
        <f t="shared" si="1473"/>
        <v>-</v>
      </c>
      <c r="EL865" s="5"/>
      <c r="EM865" s="5"/>
      <c r="EN865" s="24" t="str">
        <f t="shared" si="1474"/>
        <v>-</v>
      </c>
      <c r="EO865" s="24" t="str">
        <f t="shared" si="1475"/>
        <v>-</v>
      </c>
      <c r="EP865" s="5"/>
      <c r="EQ865" s="5"/>
      <c r="ER865" s="54"/>
      <c r="ES865" s="54"/>
      <c r="ET865" s="54"/>
      <c r="EU865" s="54"/>
      <c r="EV865" s="54"/>
      <c r="EW865" s="24"/>
      <c r="EX865" s="24"/>
      <c r="EY865" s="167"/>
      <c r="EZ865" s="167"/>
      <c r="FA865" s="193"/>
      <c r="FB865" s="24">
        <v>44309</v>
      </c>
      <c r="FC865" s="24">
        <f t="shared" ca="1" si="1476"/>
        <v>44309</v>
      </c>
      <c r="FD865" s="5"/>
      <c r="FE865" s="5"/>
      <c r="FF865" s="24" t="str">
        <f t="shared" si="1477"/>
        <v>-</v>
      </c>
      <c r="FG865" s="24" t="str">
        <f t="shared" si="1478"/>
        <v>-</v>
      </c>
      <c r="FH865" s="5"/>
      <c r="FI865" s="5"/>
      <c r="FJ865" s="34"/>
      <c r="FK865" s="24"/>
      <c r="FL865" s="24">
        <f t="shared" si="1479"/>
        <v>0</v>
      </c>
      <c r="FM865" s="5"/>
      <c r="FN865" s="5"/>
      <c r="FO865" s="24" t="str">
        <f t="shared" si="1480"/>
        <v>-</v>
      </c>
      <c r="FP865" s="24" t="str">
        <f t="shared" si="1481"/>
        <v>-</v>
      </c>
      <c r="FQ865" s="5"/>
      <c r="FR865" s="5"/>
      <c r="FS865" s="54"/>
      <c r="FT865" s="24"/>
      <c r="FU865" s="24">
        <f t="shared" si="1482"/>
        <v>0</v>
      </c>
      <c r="FV865" s="5"/>
      <c r="FW865" s="5"/>
      <c r="FX865" s="24" t="str">
        <f t="shared" si="1483"/>
        <v>-</v>
      </c>
      <c r="FY865" s="24" t="str">
        <f t="shared" si="1484"/>
        <v>-</v>
      </c>
      <c r="FZ865" s="5"/>
      <c r="GA865" s="5"/>
      <c r="GB865" s="54"/>
      <c r="GC865" s="54"/>
      <c r="GD865" s="54"/>
      <c r="GE865" s="54"/>
      <c r="GF865" s="54"/>
      <c r="GG865" s="54"/>
      <c r="GH865" s="54"/>
      <c r="GI865" s="54"/>
      <c r="GJ865" s="54"/>
      <c r="GK865" s="54"/>
      <c r="GL865" s="54"/>
      <c r="GM865" s="54"/>
      <c r="GN865" s="54"/>
      <c r="GO865" s="54"/>
      <c r="GP865" s="54"/>
      <c r="GQ865" s="54"/>
      <c r="GR865" s="54"/>
      <c r="GS865" s="54"/>
      <c r="GT865" s="54"/>
      <c r="GU865" s="54"/>
      <c r="GV865" s="54"/>
      <c r="GW865" s="54"/>
      <c r="GX865" s="54"/>
      <c r="GY865" s="54"/>
      <c r="GZ865" s="193"/>
      <c r="HA865" s="54"/>
      <c r="HB865" s="54"/>
      <c r="HC865" s="54"/>
      <c r="HD865" s="34">
        <f t="shared" ca="1" si="1380"/>
        <v>1</v>
      </c>
      <c r="HE865" s="25">
        <f t="shared" si="1381"/>
        <v>0</v>
      </c>
      <c r="HF865" s="25">
        <f t="shared" ca="1" si="1382"/>
        <v>1.5197568389057751E-3</v>
      </c>
      <c r="HG865" s="25"/>
      <c r="HH865" s="25"/>
      <c r="HI865" s="25">
        <f t="shared" si="1383"/>
        <v>0</v>
      </c>
      <c r="HJ865" s="25">
        <f t="shared" ca="1" si="1384"/>
        <v>6.8493150684931503E-3</v>
      </c>
      <c r="HK865" s="5"/>
      <c r="HL865" s="24" t="str">
        <f t="shared" ca="1" si="1385"/>
        <v>-</v>
      </c>
      <c r="HM865" s="107" t="s">
        <v>670</v>
      </c>
      <c r="HN865" s="85"/>
      <c r="HO865" s="204" t="str">
        <f t="shared" si="1427"/>
        <v>не выгружено A1</v>
      </c>
      <c r="HP865" s="204" t="str">
        <f t="shared" si="1428"/>
        <v>не выгружено 00</v>
      </c>
      <c r="HQ865" s="182" t="str">
        <f t="shared" si="1429"/>
        <v>не выгружено A1</v>
      </c>
      <c r="HR865" s="182" t="str">
        <f t="shared" si="1430"/>
        <v>не выгружено A1</v>
      </c>
      <c r="HS865" s="182" t="b">
        <f t="shared" si="1431"/>
        <v>0</v>
      </c>
      <c r="HT865" s="182" t="str">
        <f t="shared" si="1432"/>
        <v>не выгружено A1</v>
      </c>
      <c r="HU865" s="182" t="str">
        <f t="shared" si="1433"/>
        <v>не выгружено A1</v>
      </c>
      <c r="HV865" s="191" t="str">
        <f t="shared" si="1434"/>
        <v>не выгружено A1</v>
      </c>
      <c r="HW865" s="184" t="str">
        <f t="shared" si="1435"/>
        <v>не выгружено A1</v>
      </c>
      <c r="HX865" s="191" t="str">
        <f t="shared" si="1436"/>
        <v>не выгружено A1</v>
      </c>
      <c r="HY865" s="183"/>
      <c r="HZ865" s="182" t="str">
        <f t="shared" si="1437"/>
        <v>не выгружено</v>
      </c>
      <c r="IA865" s="182" t="str">
        <f t="shared" si="1438"/>
        <v>A1</v>
      </c>
      <c r="IB865" s="182" t="str">
        <f t="shared" si="1439"/>
        <v>не выгружено</v>
      </c>
      <c r="IC865" s="182" t="str">
        <f t="shared" si="1440"/>
        <v>A1</v>
      </c>
      <c r="ID865" s="182" t="str">
        <f t="shared" si="1441"/>
        <v>A1</v>
      </c>
      <c r="IE865" s="185" t="str">
        <f t="shared" si="1442"/>
        <v>выгрузить A1</v>
      </c>
      <c r="IF865" s="135" t="s">
        <v>705</v>
      </c>
      <c r="IG865" s="181">
        <v>1</v>
      </c>
      <c r="IH865" s="85"/>
      <c r="II865" s="85"/>
      <c r="IJ865" s="85"/>
      <c r="IK865" s="85"/>
      <c r="IL865" s="85"/>
      <c r="IM865" s="85"/>
      <c r="IN865" s="85"/>
      <c r="IO865" s="85"/>
      <c r="IP865" s="85"/>
      <c r="IQ865" s="85"/>
      <c r="IR865" s="85"/>
      <c r="IS865" s="85"/>
      <c r="IT865" s="85"/>
      <c r="IU865" s="85"/>
      <c r="IV865" s="85"/>
      <c r="IW865" s="85"/>
      <c r="IX865" s="85"/>
      <c r="IY865" s="85"/>
      <c r="IZ865" s="85"/>
      <c r="JA865" s="85"/>
      <c r="JB865" s="85"/>
      <c r="JC865" s="85"/>
      <c r="JD865" s="85"/>
      <c r="JE865" s="85"/>
      <c r="JF865" s="85"/>
      <c r="JG865" s="85"/>
      <c r="JH865" s="85"/>
      <c r="JI865" s="85"/>
      <c r="JJ865" s="85"/>
      <c r="JK865" s="85"/>
      <c r="JL865" s="85"/>
      <c r="JM865" s="85"/>
      <c r="JN865" s="85"/>
      <c r="JO865" s="85"/>
      <c r="JP865" s="85"/>
      <c r="JQ865" s="85"/>
      <c r="JR865" s="85"/>
      <c r="JS865" s="85"/>
      <c r="JT865" s="85"/>
      <c r="JU865" s="85"/>
      <c r="JV865" s="85"/>
      <c r="JW865" s="85"/>
      <c r="JX865" s="85"/>
      <c r="JY865" s="85"/>
      <c r="JZ865" s="85"/>
      <c r="KA865" s="85"/>
      <c r="KB865" s="85"/>
      <c r="KC865" s="85"/>
    </row>
    <row r="866" spans="1:289" s="87" customFormat="1" ht="15" hidden="1" customHeight="1">
      <c r="A866" s="17"/>
      <c r="B866" s="20"/>
      <c r="C866" s="20"/>
      <c r="D866" s="18"/>
      <c r="E866" s="18"/>
      <c r="F866" s="18"/>
      <c r="G866" s="18"/>
      <c r="H866" s="18"/>
      <c r="I866" s="18"/>
      <c r="J866" s="18"/>
      <c r="K866" s="18"/>
      <c r="L866" s="18"/>
      <c r="M866" s="18"/>
      <c r="N866" s="18"/>
      <c r="O866" s="18"/>
      <c r="P866" s="18"/>
      <c r="Q866" s="18"/>
      <c r="R866" s="18"/>
      <c r="S866" s="18"/>
      <c r="T866" s="18"/>
      <c r="U866" s="18"/>
      <c r="V866" s="18"/>
      <c r="W866" s="20"/>
      <c r="X866" s="20"/>
      <c r="Y866" s="20"/>
      <c r="Z866" s="20"/>
      <c r="AA866" s="20"/>
      <c r="AB866" s="20"/>
      <c r="AC866" s="20"/>
      <c r="AD866" s="18"/>
      <c r="AE866" s="20"/>
      <c r="AF866" s="20"/>
      <c r="AG866" s="20"/>
      <c r="AH866" s="20"/>
      <c r="AI866" s="20"/>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71"/>
      <c r="BO866" s="171"/>
      <c r="BP866" s="171"/>
      <c r="BQ866" s="171"/>
      <c r="BR866" s="161"/>
      <c r="BS866" s="161"/>
      <c r="BT866" s="161"/>
      <c r="BU866" s="161"/>
      <c r="BV866" s="161"/>
      <c r="BW866" s="151"/>
      <c r="BX866" s="151"/>
      <c r="BY866" s="151"/>
      <c r="BZ866" s="151"/>
      <c r="CA866" s="151"/>
      <c r="CB866" s="129"/>
      <c r="CC866" s="129"/>
      <c r="CD866" s="129"/>
      <c r="CE866" s="129"/>
      <c r="CF866" s="129"/>
      <c r="CG866" s="129"/>
      <c r="CH866" s="129"/>
      <c r="CI866" s="129"/>
      <c r="CJ866" s="129"/>
      <c r="CK866" s="129"/>
      <c r="CL866" s="18"/>
      <c r="CM866" s="18"/>
      <c r="CN866" s="18"/>
      <c r="CO866" s="118"/>
      <c r="CP866" s="48"/>
      <c r="CQ866" s="18"/>
      <c r="CR866" s="18"/>
      <c r="CS866" s="18"/>
      <c r="CT866" s="18"/>
      <c r="CU866" s="18"/>
      <c r="CV866" s="18"/>
      <c r="CW866" s="18"/>
      <c r="CX866" s="18"/>
      <c r="CY866" s="34"/>
      <c r="CZ866" s="18"/>
      <c r="DA866" s="18"/>
      <c r="DB866" s="18"/>
      <c r="DC866" s="18"/>
      <c r="DD866" s="18"/>
      <c r="DE866" s="18"/>
      <c r="DF866" s="18"/>
      <c r="DG866" s="18"/>
      <c r="DH866" s="45"/>
      <c r="DI866" s="18"/>
      <c r="DJ866" s="18"/>
      <c r="DK866" s="18"/>
      <c r="DL866" s="18"/>
      <c r="DM866" s="18"/>
      <c r="DN866" s="18"/>
      <c r="DO866" s="18"/>
      <c r="DP866" s="18"/>
      <c r="DQ866" s="45"/>
      <c r="DR866" s="18"/>
      <c r="DS866" s="18"/>
      <c r="DT866" s="18"/>
      <c r="DU866" s="18"/>
      <c r="DV866" s="18"/>
      <c r="DW866" s="18"/>
      <c r="DX866" s="18"/>
      <c r="DY866" s="18"/>
      <c r="DZ866" s="45"/>
      <c r="EA866" s="18"/>
      <c r="EB866" s="18"/>
      <c r="EC866" s="18"/>
      <c r="ED866" s="18"/>
      <c r="EE866" s="18"/>
      <c r="EF866" s="18"/>
      <c r="EG866" s="18"/>
      <c r="EH866" s="18"/>
      <c r="EI866" s="45"/>
      <c r="EJ866" s="18"/>
      <c r="EK866" s="18"/>
      <c r="EL866" s="18"/>
      <c r="EM866" s="18"/>
      <c r="EN866" s="18"/>
      <c r="EO866" s="18"/>
      <c r="EP866" s="18"/>
      <c r="EQ866" s="18"/>
      <c r="ER866" s="45"/>
      <c r="ES866" s="110"/>
      <c r="ET866" s="110"/>
      <c r="EU866" s="110"/>
      <c r="EV866" s="110"/>
      <c r="EW866" s="192"/>
      <c r="EX866" s="192"/>
      <c r="EY866" s="192"/>
      <c r="EZ866" s="192"/>
      <c r="FA866" s="199"/>
      <c r="FB866" s="18"/>
      <c r="FC866" s="18"/>
      <c r="FD866" s="18"/>
      <c r="FE866" s="18"/>
      <c r="FF866" s="18"/>
      <c r="FG866" s="18"/>
      <c r="FH866" s="18"/>
      <c r="FI866" s="18"/>
      <c r="FJ866" s="34"/>
      <c r="FK866" s="18"/>
      <c r="FL866" s="18"/>
      <c r="FM866" s="18"/>
      <c r="FN866" s="18"/>
      <c r="FO866" s="18"/>
      <c r="FP866" s="18"/>
      <c r="FQ866" s="18"/>
      <c r="FR866" s="18"/>
      <c r="FS866" s="45"/>
      <c r="FT866" s="18"/>
      <c r="FU866" s="18"/>
      <c r="FV866" s="18"/>
      <c r="FW866" s="18"/>
      <c r="FX866" s="18"/>
      <c r="FY866" s="18"/>
      <c r="FZ866" s="18"/>
      <c r="GA866" s="18"/>
      <c r="GB866" s="45"/>
      <c r="GC866" s="110"/>
      <c r="GD866" s="110"/>
      <c r="GE866" s="110"/>
      <c r="GF866" s="110"/>
      <c r="GG866" s="110"/>
      <c r="GH866" s="110"/>
      <c r="GI866" s="110"/>
      <c r="GJ866" s="110"/>
      <c r="GK866" s="110"/>
      <c r="GL866" s="110"/>
      <c r="GM866" s="110"/>
      <c r="GN866" s="110"/>
      <c r="GO866" s="110"/>
      <c r="GP866" s="110"/>
      <c r="GQ866" s="110"/>
      <c r="GR866" s="110"/>
      <c r="GS866" s="110"/>
      <c r="GT866" s="110"/>
      <c r="GU866" s="110"/>
      <c r="GV866" s="110"/>
      <c r="GW866" s="110"/>
      <c r="GX866" s="110"/>
      <c r="GY866" s="45"/>
      <c r="GZ866" s="199"/>
      <c r="HA866" s="110"/>
      <c r="HB866" s="110"/>
      <c r="HC866" s="110"/>
      <c r="HD866" s="34">
        <f t="shared" si="1380"/>
        <v>0</v>
      </c>
      <c r="HE866" s="25">
        <f t="shared" si="1381"/>
        <v>0</v>
      </c>
      <c r="HF866" s="25">
        <f t="shared" si="1382"/>
        <v>0</v>
      </c>
      <c r="HG866" s="25"/>
      <c r="HH866" s="18"/>
      <c r="HI866" s="25">
        <f t="shared" si="1383"/>
        <v>0</v>
      </c>
      <c r="HJ866" s="25">
        <f t="shared" si="1384"/>
        <v>0</v>
      </c>
      <c r="HK866" s="18"/>
      <c r="HL866" s="24" t="str">
        <f t="shared" si="1385"/>
        <v>-</v>
      </c>
      <c r="HM866" s="107"/>
      <c r="HN866" s="85"/>
      <c r="HO866" s="204" t="str">
        <f t="shared" si="1427"/>
        <v>---/---</v>
      </c>
      <c r="HP866" s="204" t="str">
        <f t="shared" si="1428"/>
        <v>---/---</v>
      </c>
      <c r="HQ866" s="182" t="str">
        <f t="shared" si="1429"/>
        <v>---/---</v>
      </c>
      <c r="HR866" s="182" t="str">
        <f t="shared" si="1430"/>
        <v>---/---</v>
      </c>
      <c r="HS866" s="182" t="b">
        <f t="shared" si="1431"/>
        <v>0</v>
      </c>
      <c r="HT866" s="182" t="str">
        <f t="shared" si="1432"/>
        <v>---/---</v>
      </c>
      <c r="HU866" s="182" t="str">
        <f t="shared" si="1433"/>
        <v>---/---</v>
      </c>
      <c r="HV866" s="191" t="str">
        <f t="shared" si="1434"/>
        <v>---/---</v>
      </c>
      <c r="HW866" s="184" t="str">
        <f t="shared" si="1435"/>
        <v>---/---</v>
      </c>
      <c r="HX866" s="191" t="str">
        <f t="shared" si="1436"/>
        <v>---/---</v>
      </c>
      <c r="HY866" s="183"/>
      <c r="HZ866" s="182" t="str">
        <f t="shared" si="1437"/>
        <v>---/---</v>
      </c>
      <c r="IA866" s="182" t="str">
        <f t="shared" si="1438"/>
        <v>---/---</v>
      </c>
      <c r="IB866" s="182" t="str">
        <f t="shared" si="1439"/>
        <v>---/---</v>
      </c>
      <c r="IC866" s="182" t="str">
        <f t="shared" si="1440"/>
        <v>---/---</v>
      </c>
      <c r="ID866" s="182" t="str">
        <f t="shared" si="1441"/>
        <v>---/---</v>
      </c>
      <c r="IE866" s="185" t="str">
        <f t="shared" si="1442"/>
        <v>---/---</v>
      </c>
      <c r="IF866" s="135" t="s">
        <v>717</v>
      </c>
      <c r="IG866" s="181">
        <v>1</v>
      </c>
      <c r="IH866" s="85"/>
      <c r="II866" s="85"/>
      <c r="IJ866" s="85"/>
      <c r="IK866" s="85"/>
      <c r="IL866" s="85"/>
      <c r="IM866" s="85"/>
      <c r="IN866" s="85"/>
      <c r="IO866" s="85"/>
      <c r="IP866" s="85"/>
      <c r="IQ866" s="85"/>
      <c r="IR866" s="85"/>
      <c r="IS866" s="85"/>
      <c r="IT866" s="85"/>
      <c r="IU866" s="85"/>
      <c r="IV866" s="85"/>
      <c r="IW866" s="85"/>
      <c r="IX866" s="85"/>
      <c r="IY866" s="85"/>
      <c r="IZ866" s="85"/>
      <c r="JA866" s="85"/>
      <c r="JB866" s="85"/>
      <c r="JC866" s="85"/>
      <c r="JD866" s="85"/>
      <c r="JE866" s="85"/>
      <c r="JF866" s="85"/>
      <c r="JG866" s="85"/>
      <c r="JH866" s="85"/>
      <c r="JI866" s="85"/>
      <c r="JJ866" s="85"/>
      <c r="JK866" s="85"/>
      <c r="JL866" s="85"/>
      <c r="JM866" s="85"/>
      <c r="JN866" s="85"/>
      <c r="JO866" s="85"/>
      <c r="JP866" s="85"/>
      <c r="JQ866" s="85"/>
      <c r="JR866" s="85"/>
      <c r="JS866" s="85"/>
      <c r="JT866" s="85"/>
      <c r="JU866" s="85"/>
      <c r="JV866" s="85"/>
      <c r="JW866" s="85"/>
      <c r="JX866" s="85"/>
      <c r="JY866" s="85"/>
      <c r="JZ866" s="85"/>
      <c r="KA866" s="85"/>
      <c r="KB866" s="85"/>
      <c r="KC866" s="85"/>
    </row>
    <row r="867" spans="1:289" s="57" customFormat="1" ht="28.5" hidden="1" customHeight="1">
      <c r="A867" s="6"/>
      <c r="B867" s="19" t="s">
        <v>156</v>
      </c>
      <c r="C867" s="19" t="s">
        <v>157</v>
      </c>
      <c r="D867" s="5"/>
      <c r="E867" s="5"/>
      <c r="F867" s="5"/>
      <c r="G867" s="5"/>
      <c r="H867" s="5" t="s">
        <v>727</v>
      </c>
      <c r="I867" s="5" t="s">
        <v>736</v>
      </c>
      <c r="J867" s="5"/>
      <c r="K867" s="5"/>
      <c r="L867" s="5"/>
      <c r="M867" s="5"/>
      <c r="N867" s="5"/>
      <c r="O867" s="5"/>
      <c r="P867" s="5"/>
      <c r="Q867" s="5"/>
      <c r="R867" s="5" t="s">
        <v>206</v>
      </c>
      <c r="S867" s="5" t="s">
        <v>360</v>
      </c>
      <c r="T867" s="5" t="s">
        <v>361</v>
      </c>
      <c r="U867" s="5" t="s">
        <v>158</v>
      </c>
      <c r="V867" s="5"/>
      <c r="W867" s="19"/>
      <c r="X867" s="19"/>
      <c r="Y867" s="19"/>
      <c r="Z867" s="19"/>
      <c r="AA867" s="19"/>
      <c r="AB867" s="19"/>
      <c r="AC867" s="19"/>
      <c r="AD867" s="5"/>
      <c r="AE867" s="19">
        <v>4</v>
      </c>
      <c r="AF867" s="19">
        <v>0</v>
      </c>
      <c r="AG867" s="19" t="s">
        <v>165</v>
      </c>
      <c r="AH867" s="19" t="s">
        <v>156</v>
      </c>
      <c r="AI867" s="19" t="s">
        <v>188</v>
      </c>
      <c r="AJ867" s="5"/>
      <c r="AK867" s="5"/>
      <c r="AL867" s="5" t="s">
        <v>120</v>
      </c>
      <c r="AM867" s="5"/>
      <c r="AN867" s="5" t="s">
        <v>190</v>
      </c>
      <c r="AO867" s="5" t="str">
        <f t="shared" ref="AO867:AO872" si="1485">CONCATENATE("0055-",B867,"-",C867,"-","4",".",AE867,".",AF867,".",AG867,".",AH867,"-",AL867,".",AN867,"-",AI867)</f>
        <v>0055-CPC-GA1-4.4.0.00.CPC-ATH1.HL-0001</v>
      </c>
      <c r="AP867" s="5" t="str">
        <f t="shared" ref="AP867:AP872" si="1486">CONCATENATE("0055-",B867,"-",C867,"-","4",".",AE867,".",AF867,".",AG867,".",AH867,"-",AL867,"-",AN867,"-",AI867,"_",BD867,"_",U867)</f>
        <v>0055-CPC-GA1-4.4.0.00.CPC-ATH1-HL-0001_-_ER</v>
      </c>
      <c r="AQ867" s="13" t="s">
        <v>126</v>
      </c>
      <c r="AR867" s="13" t="s">
        <v>132</v>
      </c>
      <c r="AS867" s="13"/>
      <c r="AT867" s="13"/>
      <c r="AU867" s="13"/>
      <c r="AV867" s="13"/>
      <c r="AW867" s="13" t="s">
        <v>126</v>
      </c>
      <c r="AX867" s="13" t="s">
        <v>132</v>
      </c>
      <c r="AY867" s="5"/>
      <c r="AZ867" s="5" t="s">
        <v>490</v>
      </c>
      <c r="BA867" s="5" t="s">
        <v>489</v>
      </c>
      <c r="BB867" s="5" t="str">
        <f t="shared" ref="BB867:BB872" si="1487">IF(FW867&gt;0,"02",IF(FN867&gt;0,"01",IF(FE867&gt;0,"00",IF(EM867&gt;0,"G1",IF(ED867&gt;0,"F1",IF(DU867&gt;0,"E1",IF(DL867&gt;0,"D1",IF(DC867&gt;0,"C1",IF(CT867&gt;0,"B1",IF(BM867&gt;0,"A1","-"))))))))))</f>
        <v>-</v>
      </c>
      <c r="BC867" s="167" t="str">
        <f t="shared" ref="BC867:BC872" si="1488">IF(OR(BB867="A1",BB867="B1",BB867="C1",BB867="D1",BB867="E1",BB867="F1",BB867="G1",BB867="H1"),"IFR",IF(OR(BB867="00",BB867="01",BB867="02",BB867="03",BB867="04",BB867="05"),"IFU","-"))</f>
        <v>-</v>
      </c>
      <c r="BD867" s="5" t="str">
        <f t="shared" ref="BD867:BD872" si="1489">BB867</f>
        <v>-</v>
      </c>
      <c r="BE867" s="5"/>
      <c r="BF867" s="5"/>
      <c r="BG867" s="12"/>
      <c r="BH867" s="5"/>
      <c r="BI867" s="5"/>
      <c r="BJ867" s="54">
        <f t="shared" ref="BJ867:BJ872" si="1490">FB867-(28+15)</f>
        <v>44261</v>
      </c>
      <c r="BK867" s="54">
        <f t="shared" ref="BK867:BK872" ca="1" si="1491">IF(BM867&gt;0,BL867,IF(BJ867&lt;TODAY(),WORKDAY(TODAY(),10),BJ867))</f>
        <v>44294</v>
      </c>
      <c r="BL867" s="193"/>
      <c r="BM867" s="5"/>
      <c r="BN867" s="167"/>
      <c r="BO867" s="167"/>
      <c r="BP867" s="167"/>
      <c r="BQ867" s="167"/>
      <c r="BR867" s="157"/>
      <c r="BS867" s="157"/>
      <c r="BT867" s="157"/>
      <c r="BU867" s="157"/>
      <c r="BV867" s="157"/>
      <c r="BW867" s="147"/>
      <c r="BX867" s="147"/>
      <c r="BY867" s="147"/>
      <c r="BZ867" s="147"/>
      <c r="CA867" s="147"/>
      <c r="CB867" s="125"/>
      <c r="CC867" s="125"/>
      <c r="CD867" s="125"/>
      <c r="CE867" s="125"/>
      <c r="CF867" s="125"/>
      <c r="CG867" s="125"/>
      <c r="CH867" s="125"/>
      <c r="CI867" s="125"/>
      <c r="CJ867" s="125"/>
      <c r="CK867" s="125"/>
      <c r="CL867" s="24">
        <f t="shared" ref="CL867:CL872" si="1492">WORKDAY(BJ867,20)</f>
        <v>44288</v>
      </c>
      <c r="CM867" s="24" t="str">
        <f t="shared" ref="CM867:CM872" si="1493">IF(BM867&gt;0,WORKDAY(BK867,10),"-")</f>
        <v>-</v>
      </c>
      <c r="CN867" s="54"/>
      <c r="CO867" s="117"/>
      <c r="CP867" s="34"/>
      <c r="CQ867" s="24">
        <f t="shared" ref="CQ867:CQ872" si="1494">WORKDAY(CL867,10)</f>
        <v>44302</v>
      </c>
      <c r="CR867" s="24" t="str">
        <f t="shared" ref="CR867:CR872" si="1495">IF(CO867&gt;0,WORKDAY(CM867,10),"-")</f>
        <v>-</v>
      </c>
      <c r="CS867" s="54"/>
      <c r="CT867" s="5"/>
      <c r="CU867" s="24" t="str">
        <f t="shared" ref="CU867:CU872" si="1496">IF(CT867&gt;0,WORKDAY(CQ867,10),"-")</f>
        <v>-</v>
      </c>
      <c r="CV867" s="24" t="str">
        <f t="shared" ref="CV867:CV872" si="1497">IF(CT867&gt;0,WORKDAY(CR867,10),"-")</f>
        <v>-</v>
      </c>
      <c r="CW867" s="54"/>
      <c r="CX867" s="5"/>
      <c r="CY867" s="34"/>
      <c r="CZ867" s="24" t="str">
        <f t="shared" ref="CZ867:CZ872" si="1498">IF(CX867&gt;0,WORKDAY(CU867,10),"-")</f>
        <v>-</v>
      </c>
      <c r="DA867" s="24" t="str">
        <f t="shared" ref="DA867:DA872" si="1499">IF(CX867&gt;0,WORKDAY(CV867,10),"-")</f>
        <v>-</v>
      </c>
      <c r="DB867" s="24"/>
      <c r="DC867" s="5"/>
      <c r="DD867" s="24" t="str">
        <f t="shared" ref="DD867:DD872" si="1500">IF(DC867&gt;0,WORKDAY(CZ867,10),"-")</f>
        <v>-</v>
      </c>
      <c r="DE867" s="24" t="str">
        <f t="shared" ref="DE867:DE872" si="1501">IF(DC867&gt;0,WORKDAY(DA867,10),"-")</f>
        <v>-</v>
      </c>
      <c r="DF867" s="5"/>
      <c r="DG867" s="5"/>
      <c r="DH867" s="54"/>
      <c r="DI867" s="24" t="str">
        <f t="shared" ref="DI867:DI872" si="1502">IF(DG867&gt;0,WORKDAY(DD867,10),"-")</f>
        <v>-</v>
      </c>
      <c r="DJ867" s="24" t="str">
        <f t="shared" ref="DJ867:DJ872" si="1503">IF(DG867&gt;0,WORKDAY(DE867,10),"-")</f>
        <v>-</v>
      </c>
      <c r="DK867" s="5"/>
      <c r="DL867" s="5"/>
      <c r="DM867" s="24" t="str">
        <f t="shared" ref="DM867:DM872" si="1504">IF(DL867&gt;0,WORKDAY(DI867,10),"-")</f>
        <v>-</v>
      </c>
      <c r="DN867" s="24" t="str">
        <f t="shared" ref="DN867:DN872" si="1505">IF(DL867&gt;0,WORKDAY(DJ867,10),"-")</f>
        <v>-</v>
      </c>
      <c r="DO867" s="5"/>
      <c r="DP867" s="5"/>
      <c r="DQ867" s="54"/>
      <c r="DR867" s="24" t="str">
        <f t="shared" ref="DR867:DR872" si="1506">IF(DP867&gt;0,WORKDAY(DM867,10),"-")</f>
        <v>-</v>
      </c>
      <c r="DS867" s="24" t="str">
        <f t="shared" ref="DS867:DS872" si="1507">IF(DP867&gt;0,WORKDAY(DN867,10),"-")</f>
        <v>-</v>
      </c>
      <c r="DT867" s="5"/>
      <c r="DU867" s="5"/>
      <c r="DV867" s="24" t="str">
        <f t="shared" ref="DV867:DV872" si="1508">IF(DU867&gt;0,WORKDAY(DR867,10),"-")</f>
        <v>-</v>
      </c>
      <c r="DW867" s="24" t="str">
        <f t="shared" ref="DW867:DW872" si="1509">IF(DU867&gt;0,WORKDAY(DS867,10),"-")</f>
        <v>-</v>
      </c>
      <c r="DX867" s="5"/>
      <c r="DY867" s="5"/>
      <c r="DZ867" s="54"/>
      <c r="EA867" s="24" t="str">
        <f t="shared" ref="EA867:EA872" si="1510">IF(DY867&gt;0,WORKDAY(DV867,10),"-")</f>
        <v>-</v>
      </c>
      <c r="EB867" s="24" t="str">
        <f t="shared" ref="EB867:EB872" si="1511">IF(DY867&gt;0,WORKDAY(DW867,10),"-")</f>
        <v>-</v>
      </c>
      <c r="EC867" s="5"/>
      <c r="ED867" s="5"/>
      <c r="EE867" s="24" t="str">
        <f t="shared" ref="EE867:EE872" si="1512">IF(ED867&gt;0,WORKDAY(EA867,10),"-")</f>
        <v>-</v>
      </c>
      <c r="EF867" s="24" t="str">
        <f t="shared" ref="EF867:EF872" si="1513">IF(ED867&gt;0,WORKDAY(EB867,10),"-")</f>
        <v>-</v>
      </c>
      <c r="EG867" s="5"/>
      <c r="EH867" s="5"/>
      <c r="EI867" s="54"/>
      <c r="EJ867" s="24" t="str">
        <f t="shared" ref="EJ867:EJ872" si="1514">IF(EH867&gt;0,WORKDAY(EE867,10),"-")</f>
        <v>-</v>
      </c>
      <c r="EK867" s="24" t="str">
        <f t="shared" ref="EK867:EK872" si="1515">IF(EH867&gt;0,WORKDAY(EF867,10),"-")</f>
        <v>-</v>
      </c>
      <c r="EL867" s="5"/>
      <c r="EM867" s="5"/>
      <c r="EN867" s="24" t="str">
        <f t="shared" ref="EN867:EN872" si="1516">IF(EM867&gt;0,WORKDAY(EJ867,10),"-")</f>
        <v>-</v>
      </c>
      <c r="EO867" s="24" t="str">
        <f t="shared" ref="EO867:EO872" si="1517">IF(EM867&gt;0,WORKDAY(EK867,10),"-")</f>
        <v>-</v>
      </c>
      <c r="EP867" s="5"/>
      <c r="EQ867" s="5"/>
      <c r="ER867" s="54"/>
      <c r="ES867" s="54"/>
      <c r="ET867" s="54"/>
      <c r="EU867" s="54"/>
      <c r="EV867" s="54"/>
      <c r="EW867" s="24"/>
      <c r="EX867" s="24"/>
      <c r="EY867" s="167"/>
      <c r="EZ867" s="167"/>
      <c r="FA867" s="193"/>
      <c r="FB867" s="24">
        <v>44304</v>
      </c>
      <c r="FC867" s="24">
        <f t="shared" ref="FC867:FC872" ca="1" si="1518">IF(BK867&gt;0,IF(DC867&gt;0,WORKDAY(DB867,20),IF(CT867&gt;0,WORKDAY(CS867,30),IF(CO867&gt;0,WORKDAY(CN867,40),FB867))),"-")</f>
        <v>44304</v>
      </c>
      <c r="FD867" s="5"/>
      <c r="FE867" s="5"/>
      <c r="FF867" s="24" t="str">
        <f t="shared" ref="FF867:FF872" si="1519">IF(FE867&gt;0,WORKDAY(FB867,10),"-")</f>
        <v>-</v>
      </c>
      <c r="FG867" s="24" t="str">
        <f t="shared" ref="FG867:FG872" si="1520">IF(FE867&gt;0,WORKDAY(FC867,10),"-")</f>
        <v>-</v>
      </c>
      <c r="FH867" s="5"/>
      <c r="FI867" s="5"/>
      <c r="FJ867" s="34"/>
      <c r="FK867" s="24"/>
      <c r="FL867" s="24">
        <f t="shared" ref="FL867:FL872" si="1521">FK867</f>
        <v>0</v>
      </c>
      <c r="FM867" s="5"/>
      <c r="FN867" s="5"/>
      <c r="FO867" s="24" t="str">
        <f t="shared" ref="FO867:FO872" si="1522">IF(FN867&gt;0,WORKDAY(FK867,10),"-")</f>
        <v>-</v>
      </c>
      <c r="FP867" s="24" t="str">
        <f t="shared" ref="FP867:FP872" si="1523">IF(FN867&gt;0,WORKDAY(FL867,10),"-")</f>
        <v>-</v>
      </c>
      <c r="FQ867" s="5"/>
      <c r="FR867" s="5"/>
      <c r="FS867" s="54"/>
      <c r="FT867" s="24"/>
      <c r="FU867" s="24">
        <f t="shared" ref="FU867:FU872" si="1524">FT867</f>
        <v>0</v>
      </c>
      <c r="FV867" s="5"/>
      <c r="FW867" s="5"/>
      <c r="FX867" s="24" t="str">
        <f t="shared" ref="FX867:FX872" si="1525">IF(FW867&gt;0,WORKDAY(FT867,10),"-")</f>
        <v>-</v>
      </c>
      <c r="FY867" s="24" t="str">
        <f t="shared" ref="FY867:FY872" si="1526">IF(FW867&gt;0,WORKDAY(FU867,10),"-")</f>
        <v>-</v>
      </c>
      <c r="FZ867" s="5"/>
      <c r="GA867" s="5"/>
      <c r="GB867" s="54"/>
      <c r="GC867" s="54"/>
      <c r="GD867" s="54"/>
      <c r="GE867" s="54"/>
      <c r="GF867" s="54"/>
      <c r="GG867" s="54"/>
      <c r="GH867" s="54"/>
      <c r="GI867" s="54"/>
      <c r="GJ867" s="54"/>
      <c r="GK867" s="54"/>
      <c r="GL867" s="54"/>
      <c r="GM867" s="54"/>
      <c r="GN867" s="54"/>
      <c r="GO867" s="54"/>
      <c r="GP867" s="54"/>
      <c r="GQ867" s="54"/>
      <c r="GR867" s="54"/>
      <c r="GS867" s="54"/>
      <c r="GT867" s="54"/>
      <c r="GU867" s="54"/>
      <c r="GV867" s="54"/>
      <c r="GW867" s="54"/>
      <c r="GX867" s="54"/>
      <c r="GY867" s="54"/>
      <c r="GZ867" s="193"/>
      <c r="HA867" s="54"/>
      <c r="HB867" s="54"/>
      <c r="HC867" s="54"/>
      <c r="HD867" s="34">
        <f t="shared" ca="1" si="1380"/>
        <v>1</v>
      </c>
      <c r="HE867" s="25">
        <f t="shared" si="1381"/>
        <v>0</v>
      </c>
      <c r="HF867" s="25">
        <f t="shared" ca="1" si="1382"/>
        <v>1.5197568389057751E-3</v>
      </c>
      <c r="HG867" s="25"/>
      <c r="HH867" s="25"/>
      <c r="HI867" s="25">
        <f t="shared" si="1383"/>
        <v>0</v>
      </c>
      <c r="HJ867" s="25">
        <f t="shared" ca="1" si="1384"/>
        <v>6.8493150684931503E-3</v>
      </c>
      <c r="HK867" s="5"/>
      <c r="HL867" s="24" t="str">
        <f t="shared" ca="1" si="1385"/>
        <v>-</v>
      </c>
      <c r="HM867" s="107" t="s">
        <v>670</v>
      </c>
      <c r="HN867" s="85"/>
      <c r="HO867" s="204" t="str">
        <f t="shared" si="1427"/>
        <v>не выгружено A1</v>
      </c>
      <c r="HP867" s="204" t="str">
        <f t="shared" si="1428"/>
        <v>не выгружено 00</v>
      </c>
      <c r="HQ867" s="182" t="str">
        <f t="shared" si="1429"/>
        <v>не выгружено A1</v>
      </c>
      <c r="HR867" s="182" t="str">
        <f t="shared" si="1430"/>
        <v>не выгружено A1</v>
      </c>
      <c r="HS867" s="182" t="b">
        <f t="shared" si="1431"/>
        <v>0</v>
      </c>
      <c r="HT867" s="182" t="str">
        <f t="shared" si="1432"/>
        <v>не выгружено A1</v>
      </c>
      <c r="HU867" s="182" t="str">
        <f t="shared" si="1433"/>
        <v>не выгружено A1</v>
      </c>
      <c r="HV867" s="191" t="str">
        <f t="shared" si="1434"/>
        <v>не выгружено A1</v>
      </c>
      <c r="HW867" s="184" t="str">
        <f t="shared" si="1435"/>
        <v>не выгружено A1</v>
      </c>
      <c r="HX867" s="191" t="str">
        <f t="shared" si="1436"/>
        <v>не выгружено A1</v>
      </c>
      <c r="HY867" s="183"/>
      <c r="HZ867" s="182" t="str">
        <f t="shared" si="1437"/>
        <v>не выгружено</v>
      </c>
      <c r="IA867" s="182" t="str">
        <f t="shared" si="1438"/>
        <v>A1</v>
      </c>
      <c r="IB867" s="182" t="str">
        <f t="shared" si="1439"/>
        <v>не выгружено</v>
      </c>
      <c r="IC867" s="182" t="str">
        <f t="shared" si="1440"/>
        <v>A1</v>
      </c>
      <c r="ID867" s="182" t="str">
        <f t="shared" si="1441"/>
        <v>A1</v>
      </c>
      <c r="IE867" s="185" t="str">
        <f t="shared" si="1442"/>
        <v>выгрузить A1</v>
      </c>
      <c r="IF867" s="135" t="s">
        <v>705</v>
      </c>
      <c r="IG867" s="181">
        <v>1</v>
      </c>
      <c r="IH867" s="85"/>
      <c r="II867" s="85"/>
      <c r="IJ867" s="85"/>
      <c r="IK867" s="85"/>
      <c r="IL867" s="85"/>
      <c r="IM867" s="85"/>
      <c r="IN867" s="85"/>
      <c r="IO867" s="85"/>
      <c r="IP867" s="85"/>
      <c r="IQ867" s="85"/>
      <c r="IR867" s="85"/>
      <c r="IS867" s="85"/>
      <c r="IT867" s="85"/>
      <c r="IU867" s="85"/>
      <c r="IV867" s="85"/>
      <c r="IW867" s="85"/>
      <c r="IX867" s="85"/>
      <c r="IY867" s="85"/>
      <c r="IZ867" s="85"/>
      <c r="JA867" s="85"/>
      <c r="JB867" s="85"/>
      <c r="JC867" s="85"/>
      <c r="JD867" s="85"/>
      <c r="JE867" s="85"/>
      <c r="JF867" s="85"/>
      <c r="JG867" s="85"/>
      <c r="JH867" s="85"/>
      <c r="JI867" s="85"/>
      <c r="JJ867" s="85"/>
      <c r="JK867" s="85"/>
      <c r="JL867" s="85"/>
      <c r="JM867" s="85"/>
      <c r="JN867" s="85"/>
      <c r="JO867" s="85"/>
      <c r="JP867" s="85"/>
      <c r="JQ867" s="85"/>
      <c r="JR867" s="85"/>
      <c r="JS867" s="85"/>
      <c r="JT867" s="85"/>
      <c r="JU867" s="85"/>
      <c r="JV867" s="85"/>
      <c r="JW867" s="85"/>
      <c r="JX867" s="85"/>
      <c r="JY867" s="85"/>
      <c r="JZ867" s="85"/>
      <c r="KA867" s="85"/>
      <c r="KB867" s="85"/>
      <c r="KC867" s="85"/>
    </row>
    <row r="868" spans="1:289" s="57" customFormat="1" ht="42.75" hidden="1" customHeight="1">
      <c r="A868" s="6"/>
      <c r="B868" s="19" t="s">
        <v>156</v>
      </c>
      <c r="C868" s="19" t="s">
        <v>157</v>
      </c>
      <c r="D868" s="5"/>
      <c r="E868" s="5"/>
      <c r="F868" s="5"/>
      <c r="G868" s="5"/>
      <c r="H868" s="5" t="s">
        <v>727</v>
      </c>
      <c r="I868" s="5" t="s">
        <v>736</v>
      </c>
      <c r="J868" s="5"/>
      <c r="K868" s="5"/>
      <c r="L868" s="5"/>
      <c r="M868" s="5"/>
      <c r="N868" s="5"/>
      <c r="O868" s="5"/>
      <c r="P868" s="5"/>
      <c r="Q868" s="5"/>
      <c r="R868" s="5" t="s">
        <v>209</v>
      </c>
      <c r="S868" s="5" t="s">
        <v>362</v>
      </c>
      <c r="T868" s="5" t="s">
        <v>370</v>
      </c>
      <c r="U868" s="5" t="s">
        <v>158</v>
      </c>
      <c r="V868" s="5"/>
      <c r="W868" s="19"/>
      <c r="X868" s="19"/>
      <c r="Y868" s="19"/>
      <c r="Z868" s="19"/>
      <c r="AA868" s="19"/>
      <c r="AB868" s="19"/>
      <c r="AC868" s="19"/>
      <c r="AD868" s="5"/>
      <c r="AE868" s="19">
        <v>4</v>
      </c>
      <c r="AF868" s="19">
        <v>0</v>
      </c>
      <c r="AG868" s="19" t="s">
        <v>165</v>
      </c>
      <c r="AH868" s="19" t="s">
        <v>156</v>
      </c>
      <c r="AI868" s="19" t="s">
        <v>188</v>
      </c>
      <c r="AJ868" s="5"/>
      <c r="AK868" s="5"/>
      <c r="AL868" s="5" t="s">
        <v>121</v>
      </c>
      <c r="AM868" s="5"/>
      <c r="AN868" s="5" t="s">
        <v>190</v>
      </c>
      <c r="AO868" s="5" t="str">
        <f t="shared" si="1485"/>
        <v>0055-CPC-GA1-4.4.0.00.CPC-ATH2.HL-0001</v>
      </c>
      <c r="AP868" s="5" t="str">
        <f t="shared" si="1486"/>
        <v>0055-CPC-GA1-4.4.0.00.CPC-ATH2-HL-0001_-_ER</v>
      </c>
      <c r="AQ868" s="13" t="s">
        <v>127</v>
      </c>
      <c r="AR868" s="13" t="s">
        <v>410</v>
      </c>
      <c r="AS868" s="13"/>
      <c r="AT868" s="13"/>
      <c r="AU868" s="13"/>
      <c r="AV868" s="13"/>
      <c r="AW868" s="13" t="s">
        <v>127</v>
      </c>
      <c r="AX868" s="13" t="s">
        <v>133</v>
      </c>
      <c r="AY868" s="5"/>
      <c r="AZ868" s="5" t="s">
        <v>490</v>
      </c>
      <c r="BA868" s="5" t="s">
        <v>489</v>
      </c>
      <c r="BB868" s="5" t="str">
        <f t="shared" si="1487"/>
        <v>-</v>
      </c>
      <c r="BC868" s="167" t="str">
        <f t="shared" si="1488"/>
        <v>-</v>
      </c>
      <c r="BD868" s="5" t="str">
        <f t="shared" si="1489"/>
        <v>-</v>
      </c>
      <c r="BE868" s="5"/>
      <c r="BF868" s="5"/>
      <c r="BG868" s="12"/>
      <c r="BH868" s="5"/>
      <c r="BI868" s="5"/>
      <c r="BJ868" s="54">
        <f t="shared" si="1490"/>
        <v>44262</v>
      </c>
      <c r="BK868" s="54">
        <f t="shared" ca="1" si="1491"/>
        <v>44294</v>
      </c>
      <c r="BL868" s="193"/>
      <c r="BM868" s="5"/>
      <c r="BN868" s="167"/>
      <c r="BO868" s="167"/>
      <c r="BP868" s="167"/>
      <c r="BQ868" s="167"/>
      <c r="BR868" s="157"/>
      <c r="BS868" s="157"/>
      <c r="BT868" s="157"/>
      <c r="BU868" s="157"/>
      <c r="BV868" s="157"/>
      <c r="BW868" s="147"/>
      <c r="BX868" s="147"/>
      <c r="BY868" s="147"/>
      <c r="BZ868" s="147"/>
      <c r="CA868" s="147"/>
      <c r="CB868" s="125"/>
      <c r="CC868" s="125"/>
      <c r="CD868" s="125"/>
      <c r="CE868" s="125"/>
      <c r="CF868" s="125"/>
      <c r="CG868" s="125"/>
      <c r="CH868" s="125"/>
      <c r="CI868" s="125"/>
      <c r="CJ868" s="125"/>
      <c r="CK868" s="125"/>
      <c r="CL868" s="24">
        <f t="shared" si="1492"/>
        <v>44288</v>
      </c>
      <c r="CM868" s="24" t="str">
        <f t="shared" si="1493"/>
        <v>-</v>
      </c>
      <c r="CN868" s="54"/>
      <c r="CO868" s="117"/>
      <c r="CP868" s="34"/>
      <c r="CQ868" s="24">
        <f t="shared" si="1494"/>
        <v>44302</v>
      </c>
      <c r="CR868" s="24" t="str">
        <f t="shared" si="1495"/>
        <v>-</v>
      </c>
      <c r="CS868" s="54"/>
      <c r="CT868" s="5"/>
      <c r="CU868" s="24" t="str">
        <f t="shared" si="1496"/>
        <v>-</v>
      </c>
      <c r="CV868" s="24" t="str">
        <f t="shared" si="1497"/>
        <v>-</v>
      </c>
      <c r="CW868" s="54"/>
      <c r="CX868" s="5"/>
      <c r="CY868" s="34"/>
      <c r="CZ868" s="24" t="str">
        <f t="shared" si="1498"/>
        <v>-</v>
      </c>
      <c r="DA868" s="24" t="str">
        <f t="shared" si="1499"/>
        <v>-</v>
      </c>
      <c r="DB868" s="24"/>
      <c r="DC868" s="5"/>
      <c r="DD868" s="24" t="str">
        <f t="shared" si="1500"/>
        <v>-</v>
      </c>
      <c r="DE868" s="24" t="str">
        <f t="shared" si="1501"/>
        <v>-</v>
      </c>
      <c r="DF868" s="5"/>
      <c r="DG868" s="5"/>
      <c r="DH868" s="54"/>
      <c r="DI868" s="24" t="str">
        <f t="shared" si="1502"/>
        <v>-</v>
      </c>
      <c r="DJ868" s="24" t="str">
        <f t="shared" si="1503"/>
        <v>-</v>
      </c>
      <c r="DK868" s="5"/>
      <c r="DL868" s="5"/>
      <c r="DM868" s="24" t="str">
        <f t="shared" si="1504"/>
        <v>-</v>
      </c>
      <c r="DN868" s="24" t="str">
        <f t="shared" si="1505"/>
        <v>-</v>
      </c>
      <c r="DO868" s="5"/>
      <c r="DP868" s="5"/>
      <c r="DQ868" s="54"/>
      <c r="DR868" s="24" t="str">
        <f t="shared" si="1506"/>
        <v>-</v>
      </c>
      <c r="DS868" s="24" t="str">
        <f t="shared" si="1507"/>
        <v>-</v>
      </c>
      <c r="DT868" s="5"/>
      <c r="DU868" s="5"/>
      <c r="DV868" s="24" t="str">
        <f t="shared" si="1508"/>
        <v>-</v>
      </c>
      <c r="DW868" s="24" t="str">
        <f t="shared" si="1509"/>
        <v>-</v>
      </c>
      <c r="DX868" s="5"/>
      <c r="DY868" s="5"/>
      <c r="DZ868" s="54"/>
      <c r="EA868" s="24" t="str">
        <f t="shared" si="1510"/>
        <v>-</v>
      </c>
      <c r="EB868" s="24" t="str">
        <f t="shared" si="1511"/>
        <v>-</v>
      </c>
      <c r="EC868" s="5"/>
      <c r="ED868" s="5"/>
      <c r="EE868" s="24" t="str">
        <f t="shared" si="1512"/>
        <v>-</v>
      </c>
      <c r="EF868" s="24" t="str">
        <f t="shared" si="1513"/>
        <v>-</v>
      </c>
      <c r="EG868" s="5"/>
      <c r="EH868" s="5"/>
      <c r="EI868" s="54"/>
      <c r="EJ868" s="24" t="str">
        <f t="shared" si="1514"/>
        <v>-</v>
      </c>
      <c r="EK868" s="24" t="str">
        <f t="shared" si="1515"/>
        <v>-</v>
      </c>
      <c r="EL868" s="5"/>
      <c r="EM868" s="5"/>
      <c r="EN868" s="24" t="str">
        <f t="shared" si="1516"/>
        <v>-</v>
      </c>
      <c r="EO868" s="24" t="str">
        <f t="shared" si="1517"/>
        <v>-</v>
      </c>
      <c r="EP868" s="5"/>
      <c r="EQ868" s="5"/>
      <c r="ER868" s="54"/>
      <c r="ES868" s="54"/>
      <c r="ET868" s="54"/>
      <c r="EU868" s="54"/>
      <c r="EV868" s="54"/>
      <c r="EW868" s="24"/>
      <c r="EX868" s="24"/>
      <c r="EY868" s="167"/>
      <c r="EZ868" s="167"/>
      <c r="FA868" s="193"/>
      <c r="FB868" s="24">
        <v>44305</v>
      </c>
      <c r="FC868" s="24">
        <f t="shared" ca="1" si="1518"/>
        <v>44305</v>
      </c>
      <c r="FD868" s="5"/>
      <c r="FE868" s="5"/>
      <c r="FF868" s="24" t="str">
        <f t="shared" si="1519"/>
        <v>-</v>
      </c>
      <c r="FG868" s="24" t="str">
        <f t="shared" si="1520"/>
        <v>-</v>
      </c>
      <c r="FH868" s="5"/>
      <c r="FI868" s="5"/>
      <c r="FJ868" s="34"/>
      <c r="FK868" s="24"/>
      <c r="FL868" s="24">
        <f t="shared" si="1521"/>
        <v>0</v>
      </c>
      <c r="FM868" s="5"/>
      <c r="FN868" s="5"/>
      <c r="FO868" s="24" t="str">
        <f t="shared" si="1522"/>
        <v>-</v>
      </c>
      <c r="FP868" s="24" t="str">
        <f t="shared" si="1523"/>
        <v>-</v>
      </c>
      <c r="FQ868" s="5"/>
      <c r="FR868" s="5"/>
      <c r="FS868" s="54"/>
      <c r="FT868" s="24"/>
      <c r="FU868" s="24">
        <f t="shared" si="1524"/>
        <v>0</v>
      </c>
      <c r="FV868" s="5"/>
      <c r="FW868" s="5"/>
      <c r="FX868" s="24" t="str">
        <f t="shared" si="1525"/>
        <v>-</v>
      </c>
      <c r="FY868" s="24" t="str">
        <f t="shared" si="1526"/>
        <v>-</v>
      </c>
      <c r="FZ868" s="5"/>
      <c r="GA868" s="5"/>
      <c r="GB868" s="54"/>
      <c r="GC868" s="54"/>
      <c r="GD868" s="54"/>
      <c r="GE868" s="54"/>
      <c r="GF868" s="54"/>
      <c r="GG868" s="54"/>
      <c r="GH868" s="54"/>
      <c r="GI868" s="54"/>
      <c r="GJ868" s="54"/>
      <c r="GK868" s="54"/>
      <c r="GL868" s="54"/>
      <c r="GM868" s="54"/>
      <c r="GN868" s="54"/>
      <c r="GO868" s="54"/>
      <c r="GP868" s="54"/>
      <c r="GQ868" s="54"/>
      <c r="GR868" s="54"/>
      <c r="GS868" s="54"/>
      <c r="GT868" s="54"/>
      <c r="GU868" s="54"/>
      <c r="GV868" s="54"/>
      <c r="GW868" s="54"/>
      <c r="GX868" s="54"/>
      <c r="GY868" s="54"/>
      <c r="GZ868" s="193"/>
      <c r="HA868" s="54"/>
      <c r="HB868" s="54"/>
      <c r="HC868" s="54"/>
      <c r="HD868" s="34">
        <f t="shared" ca="1" si="1380"/>
        <v>1</v>
      </c>
      <c r="HE868" s="25">
        <f t="shared" si="1381"/>
        <v>0</v>
      </c>
      <c r="HF868" s="25">
        <f t="shared" ca="1" si="1382"/>
        <v>1.5197568389057751E-3</v>
      </c>
      <c r="HG868" s="25"/>
      <c r="HH868" s="25"/>
      <c r="HI868" s="25">
        <f t="shared" si="1383"/>
        <v>0</v>
      </c>
      <c r="HJ868" s="25">
        <f t="shared" ca="1" si="1384"/>
        <v>6.8493150684931503E-3</v>
      </c>
      <c r="HK868" s="5"/>
      <c r="HL868" s="24" t="str">
        <f t="shared" ca="1" si="1385"/>
        <v>-</v>
      </c>
      <c r="HM868" s="107" t="s">
        <v>670</v>
      </c>
      <c r="HN868" s="85"/>
      <c r="HO868" s="204" t="str">
        <f t="shared" si="1427"/>
        <v>не выгружено A1</v>
      </c>
      <c r="HP868" s="204" t="str">
        <f t="shared" si="1428"/>
        <v>не выгружено 00</v>
      </c>
      <c r="HQ868" s="182" t="str">
        <f t="shared" si="1429"/>
        <v>не выгружено A1</v>
      </c>
      <c r="HR868" s="182" t="str">
        <f t="shared" si="1430"/>
        <v>не выгружено A1</v>
      </c>
      <c r="HS868" s="182" t="b">
        <f t="shared" si="1431"/>
        <v>0</v>
      </c>
      <c r="HT868" s="182" t="str">
        <f t="shared" si="1432"/>
        <v>не выгружено A1</v>
      </c>
      <c r="HU868" s="182" t="str">
        <f t="shared" si="1433"/>
        <v>не выгружено A1</v>
      </c>
      <c r="HV868" s="191" t="str">
        <f t="shared" si="1434"/>
        <v>не выгружено A1</v>
      </c>
      <c r="HW868" s="184" t="str">
        <f t="shared" si="1435"/>
        <v>не выгружено A1</v>
      </c>
      <c r="HX868" s="191" t="str">
        <f t="shared" si="1436"/>
        <v>не выгружено A1</v>
      </c>
      <c r="HY868" s="183"/>
      <c r="HZ868" s="182" t="str">
        <f t="shared" si="1437"/>
        <v>не выгружено</v>
      </c>
      <c r="IA868" s="182" t="str">
        <f t="shared" si="1438"/>
        <v>A1</v>
      </c>
      <c r="IB868" s="182" t="str">
        <f t="shared" si="1439"/>
        <v>не выгружено</v>
      </c>
      <c r="IC868" s="182" t="str">
        <f t="shared" si="1440"/>
        <v>A1</v>
      </c>
      <c r="ID868" s="182" t="str">
        <f t="shared" si="1441"/>
        <v>A1</v>
      </c>
      <c r="IE868" s="185" t="str">
        <f t="shared" si="1442"/>
        <v>выгрузить A1</v>
      </c>
      <c r="IF868" s="135" t="s">
        <v>705</v>
      </c>
      <c r="IG868" s="181">
        <v>1</v>
      </c>
      <c r="IH868" s="85"/>
      <c r="II868" s="85"/>
      <c r="IJ868" s="85"/>
      <c r="IK868" s="85"/>
      <c r="IL868" s="85"/>
      <c r="IM868" s="85"/>
      <c r="IN868" s="85"/>
      <c r="IO868" s="85"/>
      <c r="IP868" s="85"/>
      <c r="IQ868" s="85"/>
      <c r="IR868" s="85"/>
      <c r="IS868" s="85"/>
      <c r="IT868" s="85"/>
      <c r="IU868" s="85"/>
      <c r="IV868" s="85"/>
      <c r="IW868" s="85"/>
      <c r="IX868" s="85"/>
      <c r="IY868" s="85"/>
      <c r="IZ868" s="85"/>
      <c r="JA868" s="85"/>
      <c r="JB868" s="85"/>
      <c r="JC868" s="85"/>
      <c r="JD868" s="85"/>
      <c r="JE868" s="85"/>
      <c r="JF868" s="85"/>
      <c r="JG868" s="85"/>
      <c r="JH868" s="85"/>
      <c r="JI868" s="85"/>
      <c r="JJ868" s="85"/>
      <c r="JK868" s="85"/>
      <c r="JL868" s="85"/>
      <c r="JM868" s="85"/>
      <c r="JN868" s="85"/>
      <c r="JO868" s="85"/>
      <c r="JP868" s="85"/>
      <c r="JQ868" s="85"/>
      <c r="JR868" s="85"/>
      <c r="JS868" s="85"/>
      <c r="JT868" s="85"/>
      <c r="JU868" s="85"/>
      <c r="JV868" s="85"/>
      <c r="JW868" s="85"/>
      <c r="JX868" s="85"/>
      <c r="JY868" s="85"/>
      <c r="JZ868" s="85"/>
      <c r="KA868" s="85"/>
      <c r="KB868" s="85"/>
      <c r="KC868" s="85"/>
    </row>
    <row r="869" spans="1:289" s="57" customFormat="1" ht="28.5" customHeight="1">
      <c r="A869" s="6"/>
      <c r="B869" s="19" t="s">
        <v>156</v>
      </c>
      <c r="C869" s="19" t="s">
        <v>157</v>
      </c>
      <c r="D869" s="5"/>
      <c r="E869" s="5"/>
      <c r="F869" s="5"/>
      <c r="G869" s="5"/>
      <c r="H869" s="5" t="s">
        <v>727</v>
      </c>
      <c r="I869" s="5" t="s">
        <v>736</v>
      </c>
      <c r="J869" s="5"/>
      <c r="K869" s="5"/>
      <c r="L869" s="5"/>
      <c r="M869" s="5"/>
      <c r="N869" s="5"/>
      <c r="O869" s="5"/>
      <c r="P869" s="5"/>
      <c r="Q869" s="5"/>
      <c r="R869" s="5" t="s">
        <v>204</v>
      </c>
      <c r="S869" s="5" t="s">
        <v>364</v>
      </c>
      <c r="T869" s="5" t="s">
        <v>363</v>
      </c>
      <c r="U869" s="5" t="s">
        <v>158</v>
      </c>
      <c r="V869" s="5"/>
      <c r="W869" s="19"/>
      <c r="X869" s="19"/>
      <c r="Y869" s="19"/>
      <c r="Z869" s="19"/>
      <c r="AA869" s="19"/>
      <c r="AB869" s="19"/>
      <c r="AC869" s="19"/>
      <c r="AD869" s="5"/>
      <c r="AE869" s="19">
        <v>4</v>
      </c>
      <c r="AF869" s="19">
        <v>0</v>
      </c>
      <c r="AG869" s="19" t="s">
        <v>165</v>
      </c>
      <c r="AH869" s="19" t="s">
        <v>156</v>
      </c>
      <c r="AI869" s="19" t="s">
        <v>192</v>
      </c>
      <c r="AJ869" s="5"/>
      <c r="AK869" s="5"/>
      <c r="AL869" s="5" t="s">
        <v>122</v>
      </c>
      <c r="AM869" s="5"/>
      <c r="AN869" s="5" t="s">
        <v>190</v>
      </c>
      <c r="AO869" s="5" t="str">
        <f t="shared" si="1485"/>
        <v>0055-CPC-GA1-4.4.0.00.CPC-PS.HL-0002</v>
      </c>
      <c r="AP869" s="5" t="str">
        <f t="shared" si="1486"/>
        <v>0055-CPC-GA1-4.4.0.00.CPC-PS-HL-0002_-_ER</v>
      </c>
      <c r="AQ869" s="13" t="s">
        <v>128</v>
      </c>
      <c r="AR869" s="13" t="s">
        <v>134</v>
      </c>
      <c r="AS869" s="13"/>
      <c r="AT869" s="13"/>
      <c r="AU869" s="13"/>
      <c r="AV869" s="13"/>
      <c r="AW869" s="13" t="s">
        <v>128</v>
      </c>
      <c r="AX869" s="13" t="s">
        <v>134</v>
      </c>
      <c r="AY869" s="5"/>
      <c r="AZ869" s="5" t="s">
        <v>490</v>
      </c>
      <c r="BA869" s="5" t="s">
        <v>489</v>
      </c>
      <c r="BB869" s="5" t="str">
        <f t="shared" si="1487"/>
        <v>-</v>
      </c>
      <c r="BC869" s="167" t="str">
        <f t="shared" si="1488"/>
        <v>-</v>
      </c>
      <c r="BD869" s="5" t="str">
        <f t="shared" si="1489"/>
        <v>-</v>
      </c>
      <c r="BE869" s="5"/>
      <c r="BF869" s="5"/>
      <c r="BG869" s="12"/>
      <c r="BH869" s="5"/>
      <c r="BI869" s="5"/>
      <c r="BJ869" s="54">
        <f t="shared" si="1490"/>
        <v>44263</v>
      </c>
      <c r="BK869" s="54">
        <f t="shared" ca="1" si="1491"/>
        <v>44294</v>
      </c>
      <c r="BL869" s="193"/>
      <c r="BM869" s="5"/>
      <c r="BN869" s="167"/>
      <c r="BO869" s="167"/>
      <c r="BP869" s="167"/>
      <c r="BQ869" s="167"/>
      <c r="BR869" s="157"/>
      <c r="BS869" s="157"/>
      <c r="BT869" s="157"/>
      <c r="BU869" s="157"/>
      <c r="BV869" s="157"/>
      <c r="BW869" s="147"/>
      <c r="BX869" s="147"/>
      <c r="BY869" s="147"/>
      <c r="BZ869" s="147"/>
      <c r="CA869" s="147"/>
      <c r="CB869" s="125"/>
      <c r="CC869" s="125"/>
      <c r="CD869" s="125"/>
      <c r="CE869" s="125"/>
      <c r="CF869" s="125"/>
      <c r="CG869" s="125"/>
      <c r="CH869" s="125"/>
      <c r="CI869" s="125"/>
      <c r="CJ869" s="125"/>
      <c r="CK869" s="125"/>
      <c r="CL869" s="24">
        <f t="shared" si="1492"/>
        <v>44291</v>
      </c>
      <c r="CM869" s="24" t="str">
        <f t="shared" si="1493"/>
        <v>-</v>
      </c>
      <c r="CN869" s="54"/>
      <c r="CO869" s="117"/>
      <c r="CP869" s="34"/>
      <c r="CQ869" s="24">
        <f t="shared" si="1494"/>
        <v>44305</v>
      </c>
      <c r="CR869" s="24" t="str">
        <f t="shared" si="1495"/>
        <v>-</v>
      </c>
      <c r="CS869" s="54"/>
      <c r="CT869" s="5"/>
      <c r="CU869" s="24" t="str">
        <f t="shared" si="1496"/>
        <v>-</v>
      </c>
      <c r="CV869" s="24" t="str">
        <f t="shared" si="1497"/>
        <v>-</v>
      </c>
      <c r="CW869" s="54"/>
      <c r="CX869" s="5"/>
      <c r="CY869" s="34"/>
      <c r="CZ869" s="24" t="str">
        <f t="shared" si="1498"/>
        <v>-</v>
      </c>
      <c r="DA869" s="24" t="str">
        <f t="shared" si="1499"/>
        <v>-</v>
      </c>
      <c r="DB869" s="24"/>
      <c r="DC869" s="5"/>
      <c r="DD869" s="24" t="str">
        <f t="shared" si="1500"/>
        <v>-</v>
      </c>
      <c r="DE869" s="24" t="str">
        <f t="shared" si="1501"/>
        <v>-</v>
      </c>
      <c r="DF869" s="5"/>
      <c r="DG869" s="5"/>
      <c r="DH869" s="54"/>
      <c r="DI869" s="24" t="str">
        <f t="shared" si="1502"/>
        <v>-</v>
      </c>
      <c r="DJ869" s="24" t="str">
        <f t="shared" si="1503"/>
        <v>-</v>
      </c>
      <c r="DK869" s="5"/>
      <c r="DL869" s="5"/>
      <c r="DM869" s="24" t="str">
        <f t="shared" si="1504"/>
        <v>-</v>
      </c>
      <c r="DN869" s="24" t="str">
        <f t="shared" si="1505"/>
        <v>-</v>
      </c>
      <c r="DO869" s="5"/>
      <c r="DP869" s="5"/>
      <c r="DQ869" s="54"/>
      <c r="DR869" s="24" t="str">
        <f t="shared" si="1506"/>
        <v>-</v>
      </c>
      <c r="DS869" s="24" t="str">
        <f t="shared" si="1507"/>
        <v>-</v>
      </c>
      <c r="DT869" s="5"/>
      <c r="DU869" s="5"/>
      <c r="DV869" s="24" t="str">
        <f t="shared" si="1508"/>
        <v>-</v>
      </c>
      <c r="DW869" s="24" t="str">
        <f t="shared" si="1509"/>
        <v>-</v>
      </c>
      <c r="DX869" s="5"/>
      <c r="DY869" s="5"/>
      <c r="DZ869" s="54"/>
      <c r="EA869" s="24" t="str">
        <f t="shared" si="1510"/>
        <v>-</v>
      </c>
      <c r="EB869" s="24" t="str">
        <f t="shared" si="1511"/>
        <v>-</v>
      </c>
      <c r="EC869" s="5"/>
      <c r="ED869" s="5"/>
      <c r="EE869" s="24" t="str">
        <f t="shared" si="1512"/>
        <v>-</v>
      </c>
      <c r="EF869" s="24" t="str">
        <f t="shared" si="1513"/>
        <v>-</v>
      </c>
      <c r="EG869" s="5"/>
      <c r="EH869" s="5"/>
      <c r="EI869" s="54"/>
      <c r="EJ869" s="24" t="str">
        <f t="shared" si="1514"/>
        <v>-</v>
      </c>
      <c r="EK869" s="24" t="str">
        <f t="shared" si="1515"/>
        <v>-</v>
      </c>
      <c r="EL869" s="5"/>
      <c r="EM869" s="5"/>
      <c r="EN869" s="24" t="str">
        <f t="shared" si="1516"/>
        <v>-</v>
      </c>
      <c r="EO869" s="24" t="str">
        <f t="shared" si="1517"/>
        <v>-</v>
      </c>
      <c r="EP869" s="5"/>
      <c r="EQ869" s="5"/>
      <c r="ER869" s="54"/>
      <c r="ES869" s="54"/>
      <c r="ET869" s="54"/>
      <c r="EU869" s="54"/>
      <c r="EV869" s="54"/>
      <c r="EW869" s="24"/>
      <c r="EX869" s="24"/>
      <c r="EY869" s="167"/>
      <c r="EZ869" s="167"/>
      <c r="FA869" s="193"/>
      <c r="FB869" s="24">
        <v>44306</v>
      </c>
      <c r="FC869" s="24">
        <f t="shared" ca="1" si="1518"/>
        <v>44306</v>
      </c>
      <c r="FD869" s="5"/>
      <c r="FE869" s="5"/>
      <c r="FF869" s="24" t="str">
        <f t="shared" si="1519"/>
        <v>-</v>
      </c>
      <c r="FG869" s="24" t="str">
        <f t="shared" si="1520"/>
        <v>-</v>
      </c>
      <c r="FH869" s="5"/>
      <c r="FI869" s="5"/>
      <c r="FJ869" s="34"/>
      <c r="FK869" s="24"/>
      <c r="FL869" s="24">
        <f t="shared" si="1521"/>
        <v>0</v>
      </c>
      <c r="FM869" s="5"/>
      <c r="FN869" s="5"/>
      <c r="FO869" s="24" t="str">
        <f t="shared" si="1522"/>
        <v>-</v>
      </c>
      <c r="FP869" s="24" t="str">
        <f t="shared" si="1523"/>
        <v>-</v>
      </c>
      <c r="FQ869" s="5"/>
      <c r="FR869" s="5"/>
      <c r="FS869" s="54"/>
      <c r="FT869" s="24"/>
      <c r="FU869" s="24">
        <f t="shared" si="1524"/>
        <v>0</v>
      </c>
      <c r="FV869" s="5"/>
      <c r="FW869" s="5"/>
      <c r="FX869" s="24" t="str">
        <f t="shared" si="1525"/>
        <v>-</v>
      </c>
      <c r="FY869" s="24" t="str">
        <f t="shared" si="1526"/>
        <v>-</v>
      </c>
      <c r="FZ869" s="5"/>
      <c r="GA869" s="5"/>
      <c r="GB869" s="54"/>
      <c r="GC869" s="54"/>
      <c r="GD869" s="54"/>
      <c r="GE869" s="54"/>
      <c r="GF869" s="54"/>
      <c r="GG869" s="54"/>
      <c r="GH869" s="54"/>
      <c r="GI869" s="54"/>
      <c r="GJ869" s="54"/>
      <c r="GK869" s="54"/>
      <c r="GL869" s="54"/>
      <c r="GM869" s="54"/>
      <c r="GN869" s="54"/>
      <c r="GO869" s="54"/>
      <c r="GP869" s="54"/>
      <c r="GQ869" s="54"/>
      <c r="GR869" s="54"/>
      <c r="GS869" s="54"/>
      <c r="GT869" s="54"/>
      <c r="GU869" s="54"/>
      <c r="GV869" s="54"/>
      <c r="GW869" s="54"/>
      <c r="GX869" s="54"/>
      <c r="GY869" s="54"/>
      <c r="GZ869" s="193"/>
      <c r="HA869" s="54"/>
      <c r="HB869" s="54"/>
      <c r="HC869" s="54"/>
      <c r="HD869" s="34">
        <f t="shared" ca="1" si="1380"/>
        <v>1</v>
      </c>
      <c r="HE869" s="25">
        <f t="shared" si="1381"/>
        <v>0</v>
      </c>
      <c r="HF869" s="25">
        <f t="shared" ca="1" si="1382"/>
        <v>1.5197568389057751E-3</v>
      </c>
      <c r="HG869" s="25"/>
      <c r="HH869" s="25"/>
      <c r="HI869" s="25">
        <f t="shared" si="1383"/>
        <v>0</v>
      </c>
      <c r="HJ869" s="25">
        <f t="shared" ca="1" si="1384"/>
        <v>6.8493150684931503E-3</v>
      </c>
      <c r="HK869" s="5"/>
      <c r="HL869" s="24" t="str">
        <f t="shared" ca="1" si="1385"/>
        <v>-</v>
      </c>
      <c r="HM869" s="107" t="s">
        <v>670</v>
      </c>
      <c r="HN869" s="85"/>
      <c r="HO869" s="204" t="str">
        <f t="shared" si="1427"/>
        <v>не выгружено A1</v>
      </c>
      <c r="HP869" s="204" t="str">
        <f t="shared" si="1428"/>
        <v>не выгружено 00</v>
      </c>
      <c r="HQ869" s="182" t="str">
        <f t="shared" si="1429"/>
        <v>не выгружено A1</v>
      </c>
      <c r="HR869" s="182" t="str">
        <f t="shared" si="1430"/>
        <v>не выгружено A1</v>
      </c>
      <c r="HS869" s="182" t="b">
        <f t="shared" si="1431"/>
        <v>0</v>
      </c>
      <c r="HT869" s="182" t="str">
        <f t="shared" si="1432"/>
        <v>не выгружено A1</v>
      </c>
      <c r="HU869" s="182" t="str">
        <f t="shared" si="1433"/>
        <v>не выгружено A1</v>
      </c>
      <c r="HV869" s="191" t="str">
        <f t="shared" si="1434"/>
        <v>не выгружено A1</v>
      </c>
      <c r="HW869" s="184" t="str">
        <f t="shared" si="1435"/>
        <v>не выгружено A1</v>
      </c>
      <c r="HX869" s="191" t="str">
        <f t="shared" si="1436"/>
        <v>не выгружено A1</v>
      </c>
      <c r="HY869" s="183"/>
      <c r="HZ869" s="182" t="str">
        <f t="shared" si="1437"/>
        <v>не выгружено</v>
      </c>
      <c r="IA869" s="182" t="str">
        <f t="shared" si="1438"/>
        <v>A1</v>
      </c>
      <c r="IB869" s="182" t="str">
        <f t="shared" si="1439"/>
        <v>не выгружено</v>
      </c>
      <c r="IC869" s="182" t="str">
        <f t="shared" si="1440"/>
        <v>A1</v>
      </c>
      <c r="ID869" s="182" t="str">
        <f t="shared" si="1441"/>
        <v>A1</v>
      </c>
      <c r="IE869" s="185" t="str">
        <f t="shared" si="1442"/>
        <v>выгрузить A1</v>
      </c>
      <c r="IF869" s="135" t="s">
        <v>705</v>
      </c>
      <c r="IG869" s="181">
        <v>1</v>
      </c>
      <c r="IH869" s="85"/>
      <c r="II869" s="85"/>
      <c r="IJ869" s="85"/>
      <c r="IK869" s="85"/>
      <c r="IL869" s="85"/>
      <c r="IM869" s="85"/>
      <c r="IN869" s="85"/>
      <c r="IO869" s="85"/>
      <c r="IP869" s="85"/>
      <c r="IQ869" s="85"/>
      <c r="IR869" s="85"/>
      <c r="IS869" s="85"/>
      <c r="IT869" s="85"/>
      <c r="IU869" s="85"/>
      <c r="IV869" s="85"/>
      <c r="IW869" s="85"/>
      <c r="IX869" s="85"/>
      <c r="IY869" s="85"/>
      <c r="IZ869" s="85"/>
      <c r="JA869" s="85"/>
      <c r="JB869" s="85"/>
      <c r="JC869" s="85"/>
      <c r="JD869" s="85"/>
      <c r="JE869" s="85"/>
      <c r="JF869" s="85"/>
      <c r="JG869" s="85"/>
      <c r="JH869" s="85"/>
      <c r="JI869" s="85"/>
      <c r="JJ869" s="85"/>
      <c r="JK869" s="85"/>
      <c r="JL869" s="85"/>
      <c r="JM869" s="85"/>
      <c r="JN869" s="85"/>
      <c r="JO869" s="85"/>
      <c r="JP869" s="85"/>
      <c r="JQ869" s="85"/>
      <c r="JR869" s="85"/>
      <c r="JS869" s="85"/>
      <c r="JT869" s="85"/>
      <c r="JU869" s="85"/>
      <c r="JV869" s="85"/>
      <c r="JW869" s="85"/>
      <c r="JX869" s="85"/>
      <c r="JY869" s="85"/>
      <c r="JZ869" s="85"/>
      <c r="KA869" s="85"/>
      <c r="KB869" s="85"/>
      <c r="KC869" s="85"/>
    </row>
    <row r="870" spans="1:289" s="57" customFormat="1" ht="28.5" hidden="1" customHeight="1">
      <c r="A870" s="6"/>
      <c r="B870" s="19" t="s">
        <v>156</v>
      </c>
      <c r="C870" s="19" t="s">
        <v>157</v>
      </c>
      <c r="D870" s="5"/>
      <c r="E870" s="5"/>
      <c r="F870" s="5"/>
      <c r="G870" s="5"/>
      <c r="H870" s="5" t="s">
        <v>727</v>
      </c>
      <c r="I870" s="5" t="s">
        <v>736</v>
      </c>
      <c r="J870" s="5"/>
      <c r="K870" s="5"/>
      <c r="L870" s="5"/>
      <c r="M870" s="5"/>
      <c r="N870" s="5"/>
      <c r="O870" s="5"/>
      <c r="P870" s="5"/>
      <c r="Q870" s="5"/>
      <c r="R870" s="5" t="s">
        <v>205</v>
      </c>
      <c r="S870" s="5" t="s">
        <v>357</v>
      </c>
      <c r="T870" s="5" t="s">
        <v>726</v>
      </c>
      <c r="U870" s="5" t="s">
        <v>158</v>
      </c>
      <c r="V870" s="5"/>
      <c r="W870" s="19"/>
      <c r="X870" s="19"/>
      <c r="Y870" s="19"/>
      <c r="Z870" s="19"/>
      <c r="AA870" s="19"/>
      <c r="AB870" s="19"/>
      <c r="AC870" s="19"/>
      <c r="AD870" s="5"/>
      <c r="AE870" s="19">
        <v>4</v>
      </c>
      <c r="AF870" s="19">
        <v>0</v>
      </c>
      <c r="AG870" s="19" t="s">
        <v>165</v>
      </c>
      <c r="AH870" s="19" t="s">
        <v>156</v>
      </c>
      <c r="AI870" s="19" t="s">
        <v>188</v>
      </c>
      <c r="AJ870" s="5"/>
      <c r="AK870" s="5"/>
      <c r="AL870" s="5" t="s">
        <v>123</v>
      </c>
      <c r="AM870" s="5"/>
      <c r="AN870" s="5" t="s">
        <v>190</v>
      </c>
      <c r="AO870" s="5" t="str">
        <f t="shared" si="1485"/>
        <v>0055-CPC-GA1-4.4.0.00.CPC-ASK1.HL-0001</v>
      </c>
      <c r="AP870" s="5" t="str">
        <f t="shared" si="1486"/>
        <v>0055-CPC-GA1-4.4.0.00.CPC-ASK1-HL-0001_-_ER</v>
      </c>
      <c r="AQ870" s="13" t="s">
        <v>129</v>
      </c>
      <c r="AR870" s="13" t="s">
        <v>135</v>
      </c>
      <c r="AS870" s="13"/>
      <c r="AT870" s="13"/>
      <c r="AU870" s="13"/>
      <c r="AV870" s="13"/>
      <c r="AW870" s="13" t="s">
        <v>129</v>
      </c>
      <c r="AX870" s="13" t="s">
        <v>135</v>
      </c>
      <c r="AY870" s="5"/>
      <c r="AZ870" s="5" t="s">
        <v>490</v>
      </c>
      <c r="BA870" s="5" t="s">
        <v>489</v>
      </c>
      <c r="BB870" s="5" t="str">
        <f t="shared" si="1487"/>
        <v>-</v>
      </c>
      <c r="BC870" s="167" t="str">
        <f t="shared" si="1488"/>
        <v>-</v>
      </c>
      <c r="BD870" s="5" t="str">
        <f t="shared" si="1489"/>
        <v>-</v>
      </c>
      <c r="BE870" s="5"/>
      <c r="BF870" s="5"/>
      <c r="BG870" s="12"/>
      <c r="BH870" s="5"/>
      <c r="BI870" s="5"/>
      <c r="BJ870" s="54">
        <f t="shared" si="1490"/>
        <v>44264</v>
      </c>
      <c r="BK870" s="54">
        <f t="shared" ca="1" si="1491"/>
        <v>44294</v>
      </c>
      <c r="BL870" s="193"/>
      <c r="BM870" s="5"/>
      <c r="BN870" s="167"/>
      <c r="BO870" s="167"/>
      <c r="BP870" s="167"/>
      <c r="BQ870" s="167"/>
      <c r="BR870" s="157"/>
      <c r="BS870" s="157"/>
      <c r="BT870" s="157"/>
      <c r="BU870" s="157"/>
      <c r="BV870" s="157"/>
      <c r="BW870" s="147"/>
      <c r="BX870" s="147"/>
      <c r="BY870" s="147"/>
      <c r="BZ870" s="147"/>
      <c r="CA870" s="147"/>
      <c r="CB870" s="125"/>
      <c r="CC870" s="125"/>
      <c r="CD870" s="125"/>
      <c r="CE870" s="125"/>
      <c r="CF870" s="125"/>
      <c r="CG870" s="125"/>
      <c r="CH870" s="125"/>
      <c r="CI870" s="125"/>
      <c r="CJ870" s="125"/>
      <c r="CK870" s="125"/>
      <c r="CL870" s="24">
        <f t="shared" si="1492"/>
        <v>44292</v>
      </c>
      <c r="CM870" s="24" t="str">
        <f t="shared" si="1493"/>
        <v>-</v>
      </c>
      <c r="CN870" s="54"/>
      <c r="CO870" s="117"/>
      <c r="CP870" s="34"/>
      <c r="CQ870" s="24">
        <f t="shared" si="1494"/>
        <v>44306</v>
      </c>
      <c r="CR870" s="24" t="str">
        <f t="shared" si="1495"/>
        <v>-</v>
      </c>
      <c r="CS870" s="54"/>
      <c r="CT870" s="5"/>
      <c r="CU870" s="24" t="str">
        <f t="shared" si="1496"/>
        <v>-</v>
      </c>
      <c r="CV870" s="24" t="str">
        <f t="shared" si="1497"/>
        <v>-</v>
      </c>
      <c r="CW870" s="54"/>
      <c r="CX870" s="5"/>
      <c r="CY870" s="34"/>
      <c r="CZ870" s="24" t="str">
        <f t="shared" si="1498"/>
        <v>-</v>
      </c>
      <c r="DA870" s="24" t="str">
        <f t="shared" si="1499"/>
        <v>-</v>
      </c>
      <c r="DB870" s="24"/>
      <c r="DC870" s="5"/>
      <c r="DD870" s="24" t="str">
        <f t="shared" si="1500"/>
        <v>-</v>
      </c>
      <c r="DE870" s="24" t="str">
        <f t="shared" si="1501"/>
        <v>-</v>
      </c>
      <c r="DF870" s="5"/>
      <c r="DG870" s="5"/>
      <c r="DH870" s="54"/>
      <c r="DI870" s="24" t="str">
        <f t="shared" si="1502"/>
        <v>-</v>
      </c>
      <c r="DJ870" s="24" t="str">
        <f t="shared" si="1503"/>
        <v>-</v>
      </c>
      <c r="DK870" s="5"/>
      <c r="DL870" s="5"/>
      <c r="DM870" s="24" t="str">
        <f t="shared" si="1504"/>
        <v>-</v>
      </c>
      <c r="DN870" s="24" t="str">
        <f t="shared" si="1505"/>
        <v>-</v>
      </c>
      <c r="DO870" s="5"/>
      <c r="DP870" s="5"/>
      <c r="DQ870" s="54"/>
      <c r="DR870" s="24" t="str">
        <f t="shared" si="1506"/>
        <v>-</v>
      </c>
      <c r="DS870" s="24" t="str">
        <f t="shared" si="1507"/>
        <v>-</v>
      </c>
      <c r="DT870" s="5"/>
      <c r="DU870" s="5"/>
      <c r="DV870" s="24" t="str">
        <f t="shared" si="1508"/>
        <v>-</v>
      </c>
      <c r="DW870" s="24" t="str">
        <f t="shared" si="1509"/>
        <v>-</v>
      </c>
      <c r="DX870" s="5"/>
      <c r="DY870" s="5"/>
      <c r="DZ870" s="54"/>
      <c r="EA870" s="24" t="str">
        <f t="shared" si="1510"/>
        <v>-</v>
      </c>
      <c r="EB870" s="24" t="str">
        <f t="shared" si="1511"/>
        <v>-</v>
      </c>
      <c r="EC870" s="5"/>
      <c r="ED870" s="5"/>
      <c r="EE870" s="24" t="str">
        <f t="shared" si="1512"/>
        <v>-</v>
      </c>
      <c r="EF870" s="24" t="str">
        <f t="shared" si="1513"/>
        <v>-</v>
      </c>
      <c r="EG870" s="5"/>
      <c r="EH870" s="5"/>
      <c r="EI870" s="54"/>
      <c r="EJ870" s="24" t="str">
        <f t="shared" si="1514"/>
        <v>-</v>
      </c>
      <c r="EK870" s="24" t="str">
        <f t="shared" si="1515"/>
        <v>-</v>
      </c>
      <c r="EL870" s="5"/>
      <c r="EM870" s="5"/>
      <c r="EN870" s="24" t="str">
        <f t="shared" si="1516"/>
        <v>-</v>
      </c>
      <c r="EO870" s="24" t="str">
        <f t="shared" si="1517"/>
        <v>-</v>
      </c>
      <c r="EP870" s="5"/>
      <c r="EQ870" s="5"/>
      <c r="ER870" s="54"/>
      <c r="ES870" s="54"/>
      <c r="ET870" s="54"/>
      <c r="EU870" s="54"/>
      <c r="EV870" s="54"/>
      <c r="EW870" s="24"/>
      <c r="EX870" s="24"/>
      <c r="EY870" s="167"/>
      <c r="EZ870" s="167"/>
      <c r="FA870" s="193"/>
      <c r="FB870" s="24">
        <v>44307</v>
      </c>
      <c r="FC870" s="24">
        <f t="shared" ca="1" si="1518"/>
        <v>44307</v>
      </c>
      <c r="FD870" s="5"/>
      <c r="FE870" s="5"/>
      <c r="FF870" s="24" t="str">
        <f t="shared" si="1519"/>
        <v>-</v>
      </c>
      <c r="FG870" s="24" t="str">
        <f t="shared" si="1520"/>
        <v>-</v>
      </c>
      <c r="FH870" s="5"/>
      <c r="FI870" s="5"/>
      <c r="FJ870" s="34"/>
      <c r="FK870" s="24"/>
      <c r="FL870" s="24">
        <f t="shared" si="1521"/>
        <v>0</v>
      </c>
      <c r="FM870" s="5"/>
      <c r="FN870" s="5"/>
      <c r="FO870" s="24" t="str">
        <f t="shared" si="1522"/>
        <v>-</v>
      </c>
      <c r="FP870" s="24" t="str">
        <f t="shared" si="1523"/>
        <v>-</v>
      </c>
      <c r="FQ870" s="5"/>
      <c r="FR870" s="5"/>
      <c r="FS870" s="54"/>
      <c r="FT870" s="24"/>
      <c r="FU870" s="24">
        <f t="shared" si="1524"/>
        <v>0</v>
      </c>
      <c r="FV870" s="5"/>
      <c r="FW870" s="5"/>
      <c r="FX870" s="24" t="str">
        <f t="shared" si="1525"/>
        <v>-</v>
      </c>
      <c r="FY870" s="24" t="str">
        <f t="shared" si="1526"/>
        <v>-</v>
      </c>
      <c r="FZ870" s="5"/>
      <c r="GA870" s="5"/>
      <c r="GB870" s="54"/>
      <c r="GC870" s="54"/>
      <c r="GD870" s="54"/>
      <c r="GE870" s="54"/>
      <c r="GF870" s="54"/>
      <c r="GG870" s="54"/>
      <c r="GH870" s="54"/>
      <c r="GI870" s="54"/>
      <c r="GJ870" s="54"/>
      <c r="GK870" s="54"/>
      <c r="GL870" s="54"/>
      <c r="GM870" s="54"/>
      <c r="GN870" s="54"/>
      <c r="GO870" s="54"/>
      <c r="GP870" s="54"/>
      <c r="GQ870" s="54"/>
      <c r="GR870" s="54"/>
      <c r="GS870" s="54"/>
      <c r="GT870" s="54"/>
      <c r="GU870" s="54"/>
      <c r="GV870" s="54"/>
      <c r="GW870" s="54"/>
      <c r="GX870" s="54"/>
      <c r="GY870" s="54"/>
      <c r="GZ870" s="193"/>
      <c r="HA870" s="54"/>
      <c r="HB870" s="54"/>
      <c r="HC870" s="54"/>
      <c r="HD870" s="34">
        <f t="shared" ca="1" si="1380"/>
        <v>1</v>
      </c>
      <c r="HE870" s="25">
        <f t="shared" si="1381"/>
        <v>0</v>
      </c>
      <c r="HF870" s="25">
        <f t="shared" ca="1" si="1382"/>
        <v>1.5197568389057751E-3</v>
      </c>
      <c r="HG870" s="25"/>
      <c r="HH870" s="25"/>
      <c r="HI870" s="25">
        <f t="shared" si="1383"/>
        <v>0</v>
      </c>
      <c r="HJ870" s="25">
        <f t="shared" ca="1" si="1384"/>
        <v>6.8493150684931503E-3</v>
      </c>
      <c r="HK870" s="5"/>
      <c r="HL870" s="24" t="str">
        <f t="shared" ca="1" si="1385"/>
        <v>-</v>
      </c>
      <c r="HM870" s="107" t="s">
        <v>670</v>
      </c>
      <c r="HN870" s="85"/>
      <c r="HO870" s="204" t="str">
        <f t="shared" si="1427"/>
        <v>не выгружено A1</v>
      </c>
      <c r="HP870" s="204" t="str">
        <f t="shared" si="1428"/>
        <v>не выгружено 00</v>
      </c>
      <c r="HQ870" s="182" t="str">
        <f t="shared" si="1429"/>
        <v>не выгружено A1</v>
      </c>
      <c r="HR870" s="182" t="str">
        <f t="shared" si="1430"/>
        <v>не выгружено A1</v>
      </c>
      <c r="HS870" s="182" t="b">
        <f t="shared" si="1431"/>
        <v>0</v>
      </c>
      <c r="HT870" s="182" t="str">
        <f t="shared" si="1432"/>
        <v>не выгружено A1</v>
      </c>
      <c r="HU870" s="182" t="str">
        <f t="shared" si="1433"/>
        <v>не выгружено A1</v>
      </c>
      <c r="HV870" s="191" t="str">
        <f t="shared" si="1434"/>
        <v>не выгружено A1</v>
      </c>
      <c r="HW870" s="184" t="str">
        <f t="shared" si="1435"/>
        <v>не выгружено A1</v>
      </c>
      <c r="HX870" s="191" t="str">
        <f t="shared" si="1436"/>
        <v>не выгружено A1</v>
      </c>
      <c r="HY870" s="183"/>
      <c r="HZ870" s="182" t="str">
        <f t="shared" si="1437"/>
        <v>не выгружено</v>
      </c>
      <c r="IA870" s="182" t="str">
        <f t="shared" si="1438"/>
        <v>A1</v>
      </c>
      <c r="IB870" s="182" t="str">
        <f t="shared" si="1439"/>
        <v>не выгружено</v>
      </c>
      <c r="IC870" s="182" t="str">
        <f t="shared" si="1440"/>
        <v>A1</v>
      </c>
      <c r="ID870" s="182" t="str">
        <f t="shared" si="1441"/>
        <v>A1</v>
      </c>
      <c r="IE870" s="185" t="str">
        <f t="shared" si="1442"/>
        <v>выгрузить A1</v>
      </c>
      <c r="IF870" s="135" t="s">
        <v>705</v>
      </c>
      <c r="IG870" s="181">
        <v>1</v>
      </c>
      <c r="IH870" s="85"/>
      <c r="II870" s="85"/>
      <c r="IJ870" s="85"/>
      <c r="IK870" s="85"/>
      <c r="IL870" s="85"/>
      <c r="IM870" s="85"/>
      <c r="IN870" s="85"/>
      <c r="IO870" s="85"/>
      <c r="IP870" s="85"/>
      <c r="IQ870" s="85"/>
      <c r="IR870" s="85"/>
      <c r="IS870" s="85"/>
      <c r="IT870" s="85"/>
      <c r="IU870" s="85"/>
      <c r="IV870" s="85"/>
      <c r="IW870" s="85"/>
      <c r="IX870" s="85"/>
      <c r="IY870" s="85"/>
      <c r="IZ870" s="85"/>
      <c r="JA870" s="85"/>
      <c r="JB870" s="85"/>
      <c r="JC870" s="85"/>
      <c r="JD870" s="85"/>
      <c r="JE870" s="85"/>
      <c r="JF870" s="85"/>
      <c r="JG870" s="85"/>
      <c r="JH870" s="85"/>
      <c r="JI870" s="85"/>
      <c r="JJ870" s="85"/>
      <c r="JK870" s="85"/>
      <c r="JL870" s="85"/>
      <c r="JM870" s="85"/>
      <c r="JN870" s="85"/>
      <c r="JO870" s="85"/>
      <c r="JP870" s="85"/>
      <c r="JQ870" s="85"/>
      <c r="JR870" s="85"/>
      <c r="JS870" s="85"/>
      <c r="JT870" s="85"/>
      <c r="JU870" s="85"/>
      <c r="JV870" s="85"/>
      <c r="JW870" s="85"/>
      <c r="JX870" s="85"/>
      <c r="JY870" s="85"/>
      <c r="JZ870" s="85"/>
      <c r="KA870" s="85"/>
      <c r="KB870" s="85"/>
      <c r="KC870" s="85"/>
    </row>
    <row r="871" spans="1:289" s="57" customFormat="1" ht="28.5" hidden="1" customHeight="1">
      <c r="A871" s="6"/>
      <c r="B871" s="19" t="s">
        <v>156</v>
      </c>
      <c r="C871" s="19" t="s">
        <v>157</v>
      </c>
      <c r="D871" s="5"/>
      <c r="E871" s="5"/>
      <c r="F871" s="5"/>
      <c r="G871" s="5"/>
      <c r="H871" s="5" t="s">
        <v>727</v>
      </c>
      <c r="I871" s="5" t="s">
        <v>736</v>
      </c>
      <c r="J871" s="5"/>
      <c r="K871" s="5"/>
      <c r="L871" s="5"/>
      <c r="M871" s="5"/>
      <c r="N871" s="5"/>
      <c r="O871" s="5"/>
      <c r="P871" s="5"/>
      <c r="Q871" s="5"/>
      <c r="R871" s="5" t="s">
        <v>207</v>
      </c>
      <c r="S871" s="5" t="s">
        <v>365</v>
      </c>
      <c r="T871" s="5" t="s">
        <v>368</v>
      </c>
      <c r="U871" s="5" t="s">
        <v>158</v>
      </c>
      <c r="V871" s="5"/>
      <c r="W871" s="19"/>
      <c r="X871" s="19"/>
      <c r="Y871" s="19"/>
      <c r="Z871" s="19"/>
      <c r="AA871" s="19"/>
      <c r="AB871" s="19"/>
      <c r="AC871" s="19"/>
      <c r="AD871" s="5"/>
      <c r="AE871" s="19">
        <v>4</v>
      </c>
      <c r="AF871" s="19">
        <v>0</v>
      </c>
      <c r="AG871" s="19" t="s">
        <v>165</v>
      </c>
      <c r="AH871" s="19" t="s">
        <v>156</v>
      </c>
      <c r="AI871" s="19" t="s">
        <v>188</v>
      </c>
      <c r="AJ871" s="5"/>
      <c r="AK871" s="5"/>
      <c r="AL871" s="5" t="s">
        <v>124</v>
      </c>
      <c r="AM871" s="5"/>
      <c r="AN871" s="5" t="s">
        <v>190</v>
      </c>
      <c r="AO871" s="5" t="str">
        <f t="shared" si="1485"/>
        <v>0055-CPC-GA1-4.4.0.00.CPC-ASK2.HL-0001</v>
      </c>
      <c r="AP871" s="5" t="str">
        <f t="shared" si="1486"/>
        <v>0055-CPC-GA1-4.4.0.00.CPC-ASK2-HL-0001_-_ER</v>
      </c>
      <c r="AQ871" s="13" t="s">
        <v>130</v>
      </c>
      <c r="AR871" s="13" t="s">
        <v>136</v>
      </c>
      <c r="AS871" s="13"/>
      <c r="AT871" s="13"/>
      <c r="AU871" s="13"/>
      <c r="AV871" s="13"/>
      <c r="AW871" s="13" t="s">
        <v>130</v>
      </c>
      <c r="AX871" s="13" t="s">
        <v>136</v>
      </c>
      <c r="AY871" s="5"/>
      <c r="AZ871" s="5" t="s">
        <v>490</v>
      </c>
      <c r="BA871" s="5" t="s">
        <v>489</v>
      </c>
      <c r="BB871" s="5" t="str">
        <f t="shared" si="1487"/>
        <v>-</v>
      </c>
      <c r="BC871" s="167" t="str">
        <f t="shared" si="1488"/>
        <v>-</v>
      </c>
      <c r="BD871" s="5" t="str">
        <f t="shared" si="1489"/>
        <v>-</v>
      </c>
      <c r="BE871" s="5"/>
      <c r="BF871" s="5"/>
      <c r="BG871" s="12"/>
      <c r="BH871" s="5"/>
      <c r="BI871" s="5"/>
      <c r="BJ871" s="54">
        <f t="shared" si="1490"/>
        <v>44265</v>
      </c>
      <c r="BK871" s="54">
        <f t="shared" ca="1" si="1491"/>
        <v>44294</v>
      </c>
      <c r="BL871" s="193"/>
      <c r="BM871" s="5"/>
      <c r="BN871" s="167"/>
      <c r="BO871" s="167"/>
      <c r="BP871" s="167"/>
      <c r="BQ871" s="167"/>
      <c r="BR871" s="157"/>
      <c r="BS871" s="157"/>
      <c r="BT871" s="157"/>
      <c r="BU871" s="157"/>
      <c r="BV871" s="157"/>
      <c r="BW871" s="147"/>
      <c r="BX871" s="147"/>
      <c r="BY871" s="147"/>
      <c r="BZ871" s="147"/>
      <c r="CA871" s="147"/>
      <c r="CB871" s="125"/>
      <c r="CC871" s="125"/>
      <c r="CD871" s="125"/>
      <c r="CE871" s="125"/>
      <c r="CF871" s="125"/>
      <c r="CG871" s="125"/>
      <c r="CH871" s="125"/>
      <c r="CI871" s="125"/>
      <c r="CJ871" s="125"/>
      <c r="CK871" s="125"/>
      <c r="CL871" s="24">
        <f t="shared" si="1492"/>
        <v>44293</v>
      </c>
      <c r="CM871" s="24" t="str">
        <f t="shared" si="1493"/>
        <v>-</v>
      </c>
      <c r="CN871" s="54"/>
      <c r="CO871" s="117"/>
      <c r="CP871" s="34"/>
      <c r="CQ871" s="24">
        <f t="shared" si="1494"/>
        <v>44307</v>
      </c>
      <c r="CR871" s="24" t="str">
        <f t="shared" si="1495"/>
        <v>-</v>
      </c>
      <c r="CS871" s="54"/>
      <c r="CT871" s="5"/>
      <c r="CU871" s="24" t="str">
        <f t="shared" si="1496"/>
        <v>-</v>
      </c>
      <c r="CV871" s="24" t="str">
        <f t="shared" si="1497"/>
        <v>-</v>
      </c>
      <c r="CW871" s="54"/>
      <c r="CX871" s="5"/>
      <c r="CY871" s="34"/>
      <c r="CZ871" s="24" t="str">
        <f t="shared" si="1498"/>
        <v>-</v>
      </c>
      <c r="DA871" s="24" t="str">
        <f t="shared" si="1499"/>
        <v>-</v>
      </c>
      <c r="DB871" s="24"/>
      <c r="DC871" s="5"/>
      <c r="DD871" s="24" t="str">
        <f t="shared" si="1500"/>
        <v>-</v>
      </c>
      <c r="DE871" s="24" t="str">
        <f t="shared" si="1501"/>
        <v>-</v>
      </c>
      <c r="DF871" s="5"/>
      <c r="DG871" s="5"/>
      <c r="DH871" s="54"/>
      <c r="DI871" s="24" t="str">
        <f t="shared" si="1502"/>
        <v>-</v>
      </c>
      <c r="DJ871" s="24" t="str">
        <f t="shared" si="1503"/>
        <v>-</v>
      </c>
      <c r="DK871" s="5"/>
      <c r="DL871" s="5"/>
      <c r="DM871" s="24" t="str">
        <f t="shared" si="1504"/>
        <v>-</v>
      </c>
      <c r="DN871" s="24" t="str">
        <f t="shared" si="1505"/>
        <v>-</v>
      </c>
      <c r="DO871" s="5"/>
      <c r="DP871" s="5"/>
      <c r="DQ871" s="54"/>
      <c r="DR871" s="24" t="str">
        <f t="shared" si="1506"/>
        <v>-</v>
      </c>
      <c r="DS871" s="24" t="str">
        <f t="shared" si="1507"/>
        <v>-</v>
      </c>
      <c r="DT871" s="5"/>
      <c r="DU871" s="5"/>
      <c r="DV871" s="24" t="str">
        <f t="shared" si="1508"/>
        <v>-</v>
      </c>
      <c r="DW871" s="24" t="str">
        <f t="shared" si="1509"/>
        <v>-</v>
      </c>
      <c r="DX871" s="5"/>
      <c r="DY871" s="5"/>
      <c r="DZ871" s="54"/>
      <c r="EA871" s="24" t="str">
        <f t="shared" si="1510"/>
        <v>-</v>
      </c>
      <c r="EB871" s="24" t="str">
        <f t="shared" si="1511"/>
        <v>-</v>
      </c>
      <c r="EC871" s="5"/>
      <c r="ED871" s="5"/>
      <c r="EE871" s="24" t="str">
        <f t="shared" si="1512"/>
        <v>-</v>
      </c>
      <c r="EF871" s="24" t="str">
        <f t="shared" si="1513"/>
        <v>-</v>
      </c>
      <c r="EG871" s="5"/>
      <c r="EH871" s="5"/>
      <c r="EI871" s="54"/>
      <c r="EJ871" s="24" t="str">
        <f t="shared" si="1514"/>
        <v>-</v>
      </c>
      <c r="EK871" s="24" t="str">
        <f t="shared" si="1515"/>
        <v>-</v>
      </c>
      <c r="EL871" s="5"/>
      <c r="EM871" s="5"/>
      <c r="EN871" s="24" t="str">
        <f t="shared" si="1516"/>
        <v>-</v>
      </c>
      <c r="EO871" s="24" t="str">
        <f t="shared" si="1517"/>
        <v>-</v>
      </c>
      <c r="EP871" s="5"/>
      <c r="EQ871" s="5"/>
      <c r="ER871" s="54"/>
      <c r="ES871" s="54"/>
      <c r="ET871" s="54"/>
      <c r="EU871" s="54"/>
      <c r="EV871" s="54"/>
      <c r="EW871" s="24"/>
      <c r="EX871" s="24"/>
      <c r="EY871" s="167"/>
      <c r="EZ871" s="167"/>
      <c r="FA871" s="193"/>
      <c r="FB871" s="24">
        <v>44308</v>
      </c>
      <c r="FC871" s="24">
        <f t="shared" ca="1" si="1518"/>
        <v>44308</v>
      </c>
      <c r="FD871" s="5"/>
      <c r="FE871" s="5"/>
      <c r="FF871" s="24" t="str">
        <f t="shared" si="1519"/>
        <v>-</v>
      </c>
      <c r="FG871" s="24" t="str">
        <f t="shared" si="1520"/>
        <v>-</v>
      </c>
      <c r="FH871" s="5"/>
      <c r="FI871" s="5"/>
      <c r="FJ871" s="34"/>
      <c r="FK871" s="24"/>
      <c r="FL871" s="24">
        <f t="shared" si="1521"/>
        <v>0</v>
      </c>
      <c r="FM871" s="5"/>
      <c r="FN871" s="5"/>
      <c r="FO871" s="24" t="str">
        <f t="shared" si="1522"/>
        <v>-</v>
      </c>
      <c r="FP871" s="24" t="str">
        <f t="shared" si="1523"/>
        <v>-</v>
      </c>
      <c r="FQ871" s="5"/>
      <c r="FR871" s="5"/>
      <c r="FS871" s="54"/>
      <c r="FT871" s="24"/>
      <c r="FU871" s="24">
        <f t="shared" si="1524"/>
        <v>0</v>
      </c>
      <c r="FV871" s="5"/>
      <c r="FW871" s="5"/>
      <c r="FX871" s="24" t="str">
        <f t="shared" si="1525"/>
        <v>-</v>
      </c>
      <c r="FY871" s="24" t="str">
        <f t="shared" si="1526"/>
        <v>-</v>
      </c>
      <c r="FZ871" s="5"/>
      <c r="GA871" s="5"/>
      <c r="GB871" s="54"/>
      <c r="GC871" s="54"/>
      <c r="GD871" s="54"/>
      <c r="GE871" s="54"/>
      <c r="GF871" s="54"/>
      <c r="GG871" s="54"/>
      <c r="GH871" s="54"/>
      <c r="GI871" s="54"/>
      <c r="GJ871" s="54"/>
      <c r="GK871" s="54"/>
      <c r="GL871" s="54"/>
      <c r="GM871" s="54"/>
      <c r="GN871" s="54"/>
      <c r="GO871" s="54"/>
      <c r="GP871" s="54"/>
      <c r="GQ871" s="54"/>
      <c r="GR871" s="54"/>
      <c r="GS871" s="54"/>
      <c r="GT871" s="54"/>
      <c r="GU871" s="54"/>
      <c r="GV871" s="54"/>
      <c r="GW871" s="54"/>
      <c r="GX871" s="54"/>
      <c r="GY871" s="54"/>
      <c r="GZ871" s="193"/>
      <c r="HA871" s="54"/>
      <c r="HB871" s="54"/>
      <c r="HC871" s="54"/>
      <c r="HD871" s="34">
        <f t="shared" ca="1" si="1380"/>
        <v>1</v>
      </c>
      <c r="HE871" s="25">
        <f t="shared" si="1381"/>
        <v>0</v>
      </c>
      <c r="HF871" s="25">
        <f t="shared" ca="1" si="1382"/>
        <v>1.5197568389057751E-3</v>
      </c>
      <c r="HG871" s="25"/>
      <c r="HH871" s="25"/>
      <c r="HI871" s="25">
        <f t="shared" si="1383"/>
        <v>0</v>
      </c>
      <c r="HJ871" s="25">
        <f t="shared" ca="1" si="1384"/>
        <v>6.8493150684931503E-3</v>
      </c>
      <c r="HK871" s="5"/>
      <c r="HL871" s="24" t="str">
        <f t="shared" ca="1" si="1385"/>
        <v>-</v>
      </c>
      <c r="HM871" s="107" t="s">
        <v>670</v>
      </c>
      <c r="HN871" s="85"/>
      <c r="HO871" s="204" t="str">
        <f t="shared" si="1427"/>
        <v>не выгружено A1</v>
      </c>
      <c r="HP871" s="204" t="str">
        <f t="shared" si="1428"/>
        <v>не выгружено 00</v>
      </c>
      <c r="HQ871" s="182" t="str">
        <f t="shared" si="1429"/>
        <v>не выгружено A1</v>
      </c>
      <c r="HR871" s="182" t="str">
        <f t="shared" si="1430"/>
        <v>не выгружено A1</v>
      </c>
      <c r="HS871" s="182" t="b">
        <f t="shared" si="1431"/>
        <v>0</v>
      </c>
      <c r="HT871" s="182" t="str">
        <f t="shared" si="1432"/>
        <v>не выгружено A1</v>
      </c>
      <c r="HU871" s="182" t="str">
        <f t="shared" si="1433"/>
        <v>не выгружено A1</v>
      </c>
      <c r="HV871" s="191" t="str">
        <f t="shared" si="1434"/>
        <v>не выгружено A1</v>
      </c>
      <c r="HW871" s="184" t="str">
        <f t="shared" si="1435"/>
        <v>не выгружено A1</v>
      </c>
      <c r="HX871" s="191" t="str">
        <f t="shared" si="1436"/>
        <v>не выгружено A1</v>
      </c>
      <c r="HY871" s="183"/>
      <c r="HZ871" s="182" t="str">
        <f t="shared" si="1437"/>
        <v>не выгружено</v>
      </c>
      <c r="IA871" s="182" t="str">
        <f t="shared" si="1438"/>
        <v>A1</v>
      </c>
      <c r="IB871" s="182" t="str">
        <f t="shared" si="1439"/>
        <v>не выгружено</v>
      </c>
      <c r="IC871" s="182" t="str">
        <f t="shared" si="1440"/>
        <v>A1</v>
      </c>
      <c r="ID871" s="182" t="str">
        <f t="shared" si="1441"/>
        <v>A1</v>
      </c>
      <c r="IE871" s="185" t="str">
        <f t="shared" si="1442"/>
        <v>выгрузить A1</v>
      </c>
      <c r="IF871" s="135" t="s">
        <v>705</v>
      </c>
      <c r="IG871" s="181">
        <v>1</v>
      </c>
      <c r="IH871" s="85"/>
      <c r="II871" s="85"/>
      <c r="IJ871" s="85"/>
      <c r="IK871" s="85"/>
      <c r="IL871" s="85"/>
      <c r="IM871" s="85"/>
      <c r="IN871" s="85"/>
      <c r="IO871" s="85"/>
      <c r="IP871" s="85"/>
      <c r="IQ871" s="85"/>
      <c r="IR871" s="85"/>
      <c r="IS871" s="85"/>
      <c r="IT871" s="85"/>
      <c r="IU871" s="85"/>
      <c r="IV871" s="85"/>
      <c r="IW871" s="85"/>
      <c r="IX871" s="85"/>
      <c r="IY871" s="85"/>
      <c r="IZ871" s="85"/>
      <c r="JA871" s="85"/>
      <c r="JB871" s="85"/>
      <c r="JC871" s="85"/>
      <c r="JD871" s="85"/>
      <c r="JE871" s="85"/>
      <c r="JF871" s="85"/>
      <c r="JG871" s="85"/>
      <c r="JH871" s="85"/>
      <c r="JI871" s="85"/>
      <c r="JJ871" s="85"/>
      <c r="JK871" s="85"/>
      <c r="JL871" s="85"/>
      <c r="JM871" s="85"/>
      <c r="JN871" s="85"/>
      <c r="JO871" s="85"/>
      <c r="JP871" s="85"/>
      <c r="JQ871" s="85"/>
      <c r="JR871" s="85"/>
      <c r="JS871" s="85"/>
      <c r="JT871" s="85"/>
      <c r="JU871" s="85"/>
      <c r="JV871" s="85"/>
      <c r="JW871" s="85"/>
      <c r="JX871" s="85"/>
      <c r="JY871" s="85"/>
      <c r="JZ871" s="85"/>
      <c r="KA871" s="85"/>
      <c r="KB871" s="85"/>
      <c r="KC871" s="85"/>
    </row>
    <row r="872" spans="1:289" s="57" customFormat="1" ht="42.75" hidden="1" customHeight="1">
      <c r="A872" s="6"/>
      <c r="B872" s="19" t="s">
        <v>156</v>
      </c>
      <c r="C872" s="19" t="s">
        <v>157</v>
      </c>
      <c r="D872" s="5"/>
      <c r="E872" s="5"/>
      <c r="F872" s="5"/>
      <c r="G872" s="5"/>
      <c r="H872" s="5" t="s">
        <v>727</v>
      </c>
      <c r="I872" s="5" t="s">
        <v>736</v>
      </c>
      <c r="J872" s="5"/>
      <c r="K872" s="5"/>
      <c r="L872" s="5"/>
      <c r="M872" s="5"/>
      <c r="N872" s="5"/>
      <c r="O872" s="5"/>
      <c r="P872" s="5"/>
      <c r="Q872" s="5"/>
      <c r="R872" s="5" t="s">
        <v>208</v>
      </c>
      <c r="S872" s="5" t="s">
        <v>366</v>
      </c>
      <c r="T872" s="5" t="s">
        <v>367</v>
      </c>
      <c r="U872" s="5" t="s">
        <v>158</v>
      </c>
      <c r="V872" s="5"/>
      <c r="W872" s="19"/>
      <c r="X872" s="19"/>
      <c r="Y872" s="19"/>
      <c r="Z872" s="19"/>
      <c r="AA872" s="19"/>
      <c r="AB872" s="19"/>
      <c r="AC872" s="19"/>
      <c r="AD872" s="5"/>
      <c r="AE872" s="19">
        <v>4</v>
      </c>
      <c r="AF872" s="19">
        <v>0</v>
      </c>
      <c r="AG872" s="19" t="s">
        <v>165</v>
      </c>
      <c r="AH872" s="19" t="s">
        <v>156</v>
      </c>
      <c r="AI872" s="19" t="s">
        <v>188</v>
      </c>
      <c r="AJ872" s="5"/>
      <c r="AK872" s="5"/>
      <c r="AL872" s="5" t="s">
        <v>125</v>
      </c>
      <c r="AM872" s="5"/>
      <c r="AN872" s="5" t="s">
        <v>190</v>
      </c>
      <c r="AO872" s="5" t="str">
        <f t="shared" si="1485"/>
        <v>0055-CPC-GA1-4.4.0.00.CPC-ATH4.HL-0001</v>
      </c>
      <c r="AP872" s="5" t="str">
        <f t="shared" si="1486"/>
        <v>0055-CPC-GA1-4.4.0.00.CPC-ATH4-HL-0001_-_ER</v>
      </c>
      <c r="AQ872" s="13" t="s">
        <v>131</v>
      </c>
      <c r="AR872" s="13" t="s">
        <v>137</v>
      </c>
      <c r="AS872" s="13"/>
      <c r="AT872" s="13"/>
      <c r="AU872" s="13"/>
      <c r="AV872" s="13"/>
      <c r="AW872" s="13" t="s">
        <v>131</v>
      </c>
      <c r="AX872" s="13" t="s">
        <v>137</v>
      </c>
      <c r="AY872" s="5"/>
      <c r="AZ872" s="5" t="s">
        <v>490</v>
      </c>
      <c r="BA872" s="5" t="s">
        <v>489</v>
      </c>
      <c r="BB872" s="5" t="str">
        <f t="shared" si="1487"/>
        <v>-</v>
      </c>
      <c r="BC872" s="167" t="str">
        <f t="shared" si="1488"/>
        <v>-</v>
      </c>
      <c r="BD872" s="5" t="str">
        <f t="shared" si="1489"/>
        <v>-</v>
      </c>
      <c r="BE872" s="5"/>
      <c r="BF872" s="5"/>
      <c r="BG872" s="12"/>
      <c r="BH872" s="5"/>
      <c r="BI872" s="5"/>
      <c r="BJ872" s="54">
        <f t="shared" si="1490"/>
        <v>44266</v>
      </c>
      <c r="BK872" s="54">
        <f t="shared" ca="1" si="1491"/>
        <v>44294</v>
      </c>
      <c r="BL872" s="193"/>
      <c r="BM872" s="5"/>
      <c r="BN872" s="167"/>
      <c r="BO872" s="167"/>
      <c r="BP872" s="167"/>
      <c r="BQ872" s="167"/>
      <c r="BR872" s="157"/>
      <c r="BS872" s="157"/>
      <c r="BT872" s="157"/>
      <c r="BU872" s="157"/>
      <c r="BV872" s="157"/>
      <c r="BW872" s="147"/>
      <c r="BX872" s="147"/>
      <c r="BY872" s="147"/>
      <c r="BZ872" s="147"/>
      <c r="CA872" s="147"/>
      <c r="CB872" s="125"/>
      <c r="CC872" s="125"/>
      <c r="CD872" s="125"/>
      <c r="CE872" s="125"/>
      <c r="CF872" s="125"/>
      <c r="CG872" s="125"/>
      <c r="CH872" s="125"/>
      <c r="CI872" s="125"/>
      <c r="CJ872" s="125"/>
      <c r="CK872" s="125"/>
      <c r="CL872" s="24">
        <f t="shared" si="1492"/>
        <v>44294</v>
      </c>
      <c r="CM872" s="24" t="str">
        <f t="shared" si="1493"/>
        <v>-</v>
      </c>
      <c r="CN872" s="54"/>
      <c r="CO872" s="117"/>
      <c r="CP872" s="34">
        <v>1</v>
      </c>
      <c r="CQ872" s="24">
        <f t="shared" si="1494"/>
        <v>44308</v>
      </c>
      <c r="CR872" s="24" t="str">
        <f t="shared" si="1495"/>
        <v>-</v>
      </c>
      <c r="CS872" s="54"/>
      <c r="CT872" s="5"/>
      <c r="CU872" s="24" t="str">
        <f t="shared" si="1496"/>
        <v>-</v>
      </c>
      <c r="CV872" s="24" t="str">
        <f t="shared" si="1497"/>
        <v>-</v>
      </c>
      <c r="CW872" s="54"/>
      <c r="CX872" s="5"/>
      <c r="CY872" s="34"/>
      <c r="CZ872" s="24" t="str">
        <f t="shared" si="1498"/>
        <v>-</v>
      </c>
      <c r="DA872" s="24" t="str">
        <f t="shared" si="1499"/>
        <v>-</v>
      </c>
      <c r="DB872" s="24"/>
      <c r="DC872" s="5"/>
      <c r="DD872" s="24" t="str">
        <f t="shared" si="1500"/>
        <v>-</v>
      </c>
      <c r="DE872" s="24" t="str">
        <f t="shared" si="1501"/>
        <v>-</v>
      </c>
      <c r="DF872" s="5"/>
      <c r="DG872" s="5"/>
      <c r="DH872" s="54"/>
      <c r="DI872" s="24" t="str">
        <f t="shared" si="1502"/>
        <v>-</v>
      </c>
      <c r="DJ872" s="24" t="str">
        <f t="shared" si="1503"/>
        <v>-</v>
      </c>
      <c r="DK872" s="5"/>
      <c r="DL872" s="5"/>
      <c r="DM872" s="24" t="str">
        <f t="shared" si="1504"/>
        <v>-</v>
      </c>
      <c r="DN872" s="24" t="str">
        <f t="shared" si="1505"/>
        <v>-</v>
      </c>
      <c r="DO872" s="5"/>
      <c r="DP872" s="5"/>
      <c r="DQ872" s="54"/>
      <c r="DR872" s="24" t="str">
        <f t="shared" si="1506"/>
        <v>-</v>
      </c>
      <c r="DS872" s="24" t="str">
        <f t="shared" si="1507"/>
        <v>-</v>
      </c>
      <c r="DT872" s="5"/>
      <c r="DU872" s="5"/>
      <c r="DV872" s="24" t="str">
        <f t="shared" si="1508"/>
        <v>-</v>
      </c>
      <c r="DW872" s="24" t="str">
        <f t="shared" si="1509"/>
        <v>-</v>
      </c>
      <c r="DX872" s="5"/>
      <c r="DY872" s="5"/>
      <c r="DZ872" s="54"/>
      <c r="EA872" s="24" t="str">
        <f t="shared" si="1510"/>
        <v>-</v>
      </c>
      <c r="EB872" s="24" t="str">
        <f t="shared" si="1511"/>
        <v>-</v>
      </c>
      <c r="EC872" s="5"/>
      <c r="ED872" s="5"/>
      <c r="EE872" s="24" t="str">
        <f t="shared" si="1512"/>
        <v>-</v>
      </c>
      <c r="EF872" s="24" t="str">
        <f t="shared" si="1513"/>
        <v>-</v>
      </c>
      <c r="EG872" s="5"/>
      <c r="EH872" s="5"/>
      <c r="EI872" s="54"/>
      <c r="EJ872" s="24" t="str">
        <f t="shared" si="1514"/>
        <v>-</v>
      </c>
      <c r="EK872" s="24" t="str">
        <f t="shared" si="1515"/>
        <v>-</v>
      </c>
      <c r="EL872" s="5"/>
      <c r="EM872" s="5"/>
      <c r="EN872" s="24" t="str">
        <f t="shared" si="1516"/>
        <v>-</v>
      </c>
      <c r="EO872" s="24" t="str">
        <f t="shared" si="1517"/>
        <v>-</v>
      </c>
      <c r="EP872" s="5"/>
      <c r="EQ872" s="5"/>
      <c r="ER872" s="54"/>
      <c r="ES872" s="54"/>
      <c r="ET872" s="54"/>
      <c r="EU872" s="54"/>
      <c r="EV872" s="54"/>
      <c r="EW872" s="24"/>
      <c r="EX872" s="24"/>
      <c r="EY872" s="167"/>
      <c r="EZ872" s="167"/>
      <c r="FA872" s="193"/>
      <c r="FB872" s="24">
        <v>44309</v>
      </c>
      <c r="FC872" s="24">
        <f t="shared" ca="1" si="1518"/>
        <v>44309</v>
      </c>
      <c r="FD872" s="214"/>
      <c r="FE872" s="5"/>
      <c r="FF872" s="24" t="str">
        <f t="shared" si="1519"/>
        <v>-</v>
      </c>
      <c r="FG872" s="24" t="str">
        <f t="shared" si="1520"/>
        <v>-</v>
      </c>
      <c r="FH872" s="5"/>
      <c r="FI872" s="5"/>
      <c r="FJ872" s="34"/>
      <c r="FK872" s="24"/>
      <c r="FL872" s="24">
        <f t="shared" si="1521"/>
        <v>0</v>
      </c>
      <c r="FM872" s="5"/>
      <c r="FN872" s="5"/>
      <c r="FO872" s="24" t="str">
        <f t="shared" si="1522"/>
        <v>-</v>
      </c>
      <c r="FP872" s="24" t="str">
        <f t="shared" si="1523"/>
        <v>-</v>
      </c>
      <c r="FQ872" s="5"/>
      <c r="FR872" s="5"/>
      <c r="FS872" s="54"/>
      <c r="FT872" s="24"/>
      <c r="FU872" s="24">
        <f t="shared" si="1524"/>
        <v>0</v>
      </c>
      <c r="FV872" s="5"/>
      <c r="FW872" s="5"/>
      <c r="FX872" s="24" t="str">
        <f t="shared" si="1525"/>
        <v>-</v>
      </c>
      <c r="FY872" s="24" t="str">
        <f t="shared" si="1526"/>
        <v>-</v>
      </c>
      <c r="FZ872" s="5"/>
      <c r="GA872" s="5"/>
      <c r="GB872" s="54"/>
      <c r="GC872" s="54"/>
      <c r="GD872" s="54"/>
      <c r="GE872" s="54"/>
      <c r="GF872" s="54"/>
      <c r="GG872" s="54"/>
      <c r="GH872" s="54"/>
      <c r="GI872" s="54"/>
      <c r="GJ872" s="54"/>
      <c r="GK872" s="54"/>
      <c r="GL872" s="54"/>
      <c r="GM872" s="54"/>
      <c r="GN872" s="54"/>
      <c r="GO872" s="54"/>
      <c r="GP872" s="54"/>
      <c r="GQ872" s="54"/>
      <c r="GR872" s="54"/>
      <c r="GS872" s="54"/>
      <c r="GT872" s="54"/>
      <c r="GU872" s="54"/>
      <c r="GV872" s="54"/>
      <c r="GW872" s="54"/>
      <c r="GX872" s="54"/>
      <c r="GY872" s="54"/>
      <c r="GZ872" s="193"/>
      <c r="HA872" s="54"/>
      <c r="HB872" s="54"/>
      <c r="HC872" s="54"/>
      <c r="HD872" s="34">
        <f t="shared" ca="1" si="1380"/>
        <v>1</v>
      </c>
      <c r="HE872" s="25">
        <f t="shared" si="1381"/>
        <v>0</v>
      </c>
      <c r="HF872" s="25">
        <f t="shared" ca="1" si="1382"/>
        <v>1.5197568389057751E-3</v>
      </c>
      <c r="HG872" s="25"/>
      <c r="HH872" s="25"/>
      <c r="HI872" s="25">
        <f t="shared" si="1383"/>
        <v>0</v>
      </c>
      <c r="HJ872" s="25">
        <f t="shared" ca="1" si="1384"/>
        <v>6.8493150684931503E-3</v>
      </c>
      <c r="HK872" s="5"/>
      <c r="HL872" s="24" t="str">
        <f t="shared" ca="1" si="1385"/>
        <v>-</v>
      </c>
      <c r="HM872" s="107" t="s">
        <v>670</v>
      </c>
      <c r="HN872" s="85"/>
      <c r="HO872" s="204" t="str">
        <f t="shared" si="1427"/>
        <v>не выгружено A1</v>
      </c>
      <c r="HP872" s="204" t="str">
        <f t="shared" si="1428"/>
        <v>не выгружено 00</v>
      </c>
      <c r="HQ872" s="182" t="str">
        <f t="shared" si="1429"/>
        <v>не выгружено A1</v>
      </c>
      <c r="HR872" s="182" t="str">
        <f t="shared" si="1430"/>
        <v>не выгружено A1</v>
      </c>
      <c r="HS872" s="182" t="b">
        <f t="shared" si="1431"/>
        <v>0</v>
      </c>
      <c r="HT872" s="182" t="str">
        <f t="shared" si="1432"/>
        <v>не выгружено A1</v>
      </c>
      <c r="HU872" s="182" t="str">
        <f t="shared" si="1433"/>
        <v>не выгружено A1</v>
      </c>
      <c r="HV872" s="191" t="str">
        <f t="shared" si="1434"/>
        <v>не выгружено A1</v>
      </c>
      <c r="HW872" s="184" t="str">
        <f t="shared" si="1435"/>
        <v>не выгружено A1</v>
      </c>
      <c r="HX872" s="191" t="str">
        <f t="shared" si="1436"/>
        <v>не выгружено A1</v>
      </c>
      <c r="HY872" s="183"/>
      <c r="HZ872" s="182" t="str">
        <f t="shared" si="1437"/>
        <v>не выгружено</v>
      </c>
      <c r="IA872" s="182" t="str">
        <f t="shared" si="1438"/>
        <v>A1</v>
      </c>
      <c r="IB872" s="182" t="str">
        <f t="shared" si="1439"/>
        <v>не выгружено</v>
      </c>
      <c r="IC872" s="182" t="str">
        <f t="shared" si="1440"/>
        <v>A1</v>
      </c>
      <c r="ID872" s="182" t="str">
        <f t="shared" si="1441"/>
        <v>A1</v>
      </c>
      <c r="IE872" s="185" t="str">
        <f t="shared" si="1442"/>
        <v>выгрузить A1</v>
      </c>
      <c r="IF872" s="135" t="s">
        <v>705</v>
      </c>
      <c r="IG872" s="181">
        <v>1</v>
      </c>
      <c r="IH872" s="85"/>
      <c r="II872" s="85"/>
      <c r="IJ872" s="85"/>
      <c r="IK872" s="85"/>
      <c r="IL872" s="85"/>
      <c r="IM872" s="85"/>
      <c r="IN872" s="85"/>
      <c r="IO872" s="85"/>
      <c r="IP872" s="85"/>
      <c r="IQ872" s="85"/>
      <c r="IR872" s="85"/>
      <c r="IS872" s="85"/>
      <c r="IT872" s="85"/>
      <c r="IU872" s="85"/>
      <c r="IV872" s="85"/>
      <c r="IW872" s="85"/>
      <c r="IX872" s="85"/>
      <c r="IY872" s="85"/>
      <c r="IZ872" s="85"/>
      <c r="JA872" s="85"/>
      <c r="JB872" s="85"/>
      <c r="JC872" s="85"/>
      <c r="JD872" s="85"/>
      <c r="JE872" s="85"/>
      <c r="JF872" s="85"/>
      <c r="JG872" s="85"/>
      <c r="JH872" s="85"/>
      <c r="JI872" s="85"/>
      <c r="JJ872" s="85"/>
      <c r="JK872" s="85"/>
      <c r="JL872" s="85"/>
      <c r="JM872" s="85"/>
      <c r="JN872" s="85"/>
      <c r="JO872" s="85"/>
      <c r="JP872" s="85"/>
      <c r="JQ872" s="85"/>
      <c r="JR872" s="85"/>
      <c r="JS872" s="85"/>
      <c r="JT872" s="85"/>
      <c r="JU872" s="85"/>
      <c r="JV872" s="85"/>
      <c r="JW872" s="85"/>
      <c r="JX872" s="85"/>
      <c r="JY872" s="85"/>
      <c r="JZ872" s="85"/>
      <c r="KA872" s="85"/>
      <c r="KB872" s="85"/>
      <c r="KC872" s="85"/>
    </row>
    <row r="873" spans="1:289" s="87" customFormat="1" ht="15" hidden="1" customHeight="1">
      <c r="A873" s="17"/>
      <c r="B873" s="20"/>
      <c r="C873" s="20"/>
      <c r="D873" s="18"/>
      <c r="E873" s="18"/>
      <c r="F873" s="18"/>
      <c r="G873" s="18"/>
      <c r="H873" s="18"/>
      <c r="I873" s="18"/>
      <c r="J873" s="18"/>
      <c r="K873" s="18"/>
      <c r="L873" s="18"/>
      <c r="M873" s="18"/>
      <c r="N873" s="18"/>
      <c r="O873" s="18"/>
      <c r="P873" s="18"/>
      <c r="Q873" s="18"/>
      <c r="R873" s="18"/>
      <c r="S873" s="18"/>
      <c r="T873" s="18"/>
      <c r="U873" s="18"/>
      <c r="V873" s="18"/>
      <c r="W873" s="20"/>
      <c r="X873" s="20"/>
      <c r="Y873" s="20"/>
      <c r="Z873" s="20"/>
      <c r="AA873" s="20"/>
      <c r="AB873" s="20"/>
      <c r="AC873" s="20"/>
      <c r="AD873" s="18"/>
      <c r="AE873" s="20"/>
      <c r="AF873" s="20"/>
      <c r="AG873" s="20"/>
      <c r="AH873" s="20"/>
      <c r="AI873" s="20"/>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71"/>
      <c r="BO873" s="171"/>
      <c r="BP873" s="171"/>
      <c r="BQ873" s="171"/>
      <c r="BR873" s="161"/>
      <c r="BS873" s="161"/>
      <c r="BT873" s="161"/>
      <c r="BU873" s="161"/>
      <c r="BV873" s="161"/>
      <c r="BW873" s="151"/>
      <c r="BX873" s="151"/>
      <c r="BY873" s="151"/>
      <c r="BZ873" s="151"/>
      <c r="CA873" s="151"/>
      <c r="CB873" s="129"/>
      <c r="CC873" s="129"/>
      <c r="CD873" s="129"/>
      <c r="CE873" s="129"/>
      <c r="CF873" s="129"/>
      <c r="CG873" s="129"/>
      <c r="CH873" s="129"/>
      <c r="CI873" s="129"/>
      <c r="CJ873" s="129"/>
      <c r="CK873" s="129"/>
      <c r="CL873" s="18"/>
      <c r="CM873" s="18"/>
      <c r="CN873" s="18"/>
      <c r="CO873" s="118"/>
      <c r="CP873" s="48"/>
      <c r="CQ873" s="18"/>
      <c r="CR873" s="18"/>
      <c r="CS873" s="18"/>
      <c r="CT873" s="18"/>
      <c r="CU873" s="18"/>
      <c r="CV873" s="18"/>
      <c r="CW873" s="18"/>
      <c r="CX873" s="18"/>
      <c r="CY873" s="34"/>
      <c r="CZ873" s="18"/>
      <c r="DA873" s="18"/>
      <c r="DB873" s="18"/>
      <c r="DC873" s="18"/>
      <c r="DD873" s="18"/>
      <c r="DE873" s="18"/>
      <c r="DF873" s="18"/>
      <c r="DG873" s="18"/>
      <c r="DH873" s="45"/>
      <c r="DI873" s="18"/>
      <c r="DJ873" s="18"/>
      <c r="DK873" s="18"/>
      <c r="DL873" s="18"/>
      <c r="DM873" s="18"/>
      <c r="DN873" s="18"/>
      <c r="DO873" s="18"/>
      <c r="DP873" s="18"/>
      <c r="DQ873" s="45"/>
      <c r="DR873" s="18"/>
      <c r="DS873" s="18"/>
      <c r="DT873" s="18"/>
      <c r="DU873" s="18"/>
      <c r="DV873" s="18"/>
      <c r="DW873" s="18"/>
      <c r="DX873" s="18"/>
      <c r="DY873" s="18"/>
      <c r="DZ873" s="45"/>
      <c r="EA873" s="18"/>
      <c r="EB873" s="18"/>
      <c r="EC873" s="18"/>
      <c r="ED873" s="18"/>
      <c r="EE873" s="18"/>
      <c r="EF873" s="18"/>
      <c r="EG873" s="18"/>
      <c r="EH873" s="18"/>
      <c r="EI873" s="45"/>
      <c r="EJ873" s="18"/>
      <c r="EK873" s="18"/>
      <c r="EL873" s="18"/>
      <c r="EM873" s="18"/>
      <c r="EN873" s="18"/>
      <c r="EO873" s="18"/>
      <c r="EP873" s="18"/>
      <c r="EQ873" s="18"/>
      <c r="ER873" s="45"/>
      <c r="ES873" s="110"/>
      <c r="ET873" s="110"/>
      <c r="EU873" s="110"/>
      <c r="EV873" s="110"/>
      <c r="EW873" s="192"/>
      <c r="EX873" s="192"/>
      <c r="EY873" s="192"/>
      <c r="EZ873" s="192"/>
      <c r="FA873" s="199"/>
      <c r="FB873" s="18"/>
      <c r="FC873" s="18"/>
      <c r="FD873" s="18"/>
      <c r="FE873" s="18"/>
      <c r="FF873" s="18"/>
      <c r="FG873" s="18"/>
      <c r="FH873" s="18"/>
      <c r="FI873" s="18"/>
      <c r="FJ873" s="34"/>
      <c r="FK873" s="18"/>
      <c r="FL873" s="18"/>
      <c r="FM873" s="18"/>
      <c r="FN873" s="18"/>
      <c r="FO873" s="18"/>
      <c r="FP873" s="18"/>
      <c r="FQ873" s="18"/>
      <c r="FR873" s="18"/>
      <c r="FS873" s="45"/>
      <c r="FT873" s="18"/>
      <c r="FU873" s="18"/>
      <c r="FV873" s="18"/>
      <c r="FW873" s="18"/>
      <c r="FX873" s="18"/>
      <c r="FY873" s="18"/>
      <c r="FZ873" s="18"/>
      <c r="GA873" s="18"/>
      <c r="GB873" s="45"/>
      <c r="GC873" s="110"/>
      <c r="GD873" s="110"/>
      <c r="GE873" s="110"/>
      <c r="GF873" s="110"/>
      <c r="GG873" s="110"/>
      <c r="GH873" s="110"/>
      <c r="GI873" s="110"/>
      <c r="GJ873" s="110"/>
      <c r="GK873" s="110"/>
      <c r="GL873" s="110"/>
      <c r="GM873" s="110"/>
      <c r="GN873" s="110"/>
      <c r="GO873" s="110"/>
      <c r="GP873" s="110"/>
      <c r="GQ873" s="110"/>
      <c r="GR873" s="110"/>
      <c r="GS873" s="110"/>
      <c r="GT873" s="110"/>
      <c r="GU873" s="110"/>
      <c r="GV873" s="110"/>
      <c r="GW873" s="110"/>
      <c r="GX873" s="110"/>
      <c r="GY873" s="45"/>
      <c r="GZ873" s="199"/>
      <c r="HA873" s="110"/>
      <c r="HB873" s="110"/>
      <c r="HC873" s="110"/>
      <c r="HD873" s="34">
        <f t="shared" si="1380"/>
        <v>0</v>
      </c>
      <c r="HE873" s="25">
        <f t="shared" si="1381"/>
        <v>0</v>
      </c>
      <c r="HF873" s="25">
        <f t="shared" si="1382"/>
        <v>0</v>
      </c>
      <c r="HG873" s="25"/>
      <c r="HH873" s="18"/>
      <c r="HI873" s="25">
        <f t="shared" si="1383"/>
        <v>0</v>
      </c>
      <c r="HJ873" s="25">
        <f t="shared" si="1384"/>
        <v>0</v>
      </c>
      <c r="HK873" s="18"/>
      <c r="HL873" s="24" t="str">
        <f t="shared" si="1385"/>
        <v>-</v>
      </c>
      <c r="HM873" s="107"/>
      <c r="HN873" s="85"/>
      <c r="HO873" s="204" t="str">
        <f t="shared" si="1427"/>
        <v>---/---</v>
      </c>
      <c r="HP873" s="204" t="str">
        <f t="shared" si="1428"/>
        <v>---/---</v>
      </c>
      <c r="HQ873" s="182" t="str">
        <f t="shared" si="1429"/>
        <v>---/---</v>
      </c>
      <c r="HR873" s="182" t="str">
        <f t="shared" si="1430"/>
        <v>---/---</v>
      </c>
      <c r="HS873" s="182" t="b">
        <f t="shared" si="1431"/>
        <v>0</v>
      </c>
      <c r="HT873" s="182" t="str">
        <f t="shared" si="1432"/>
        <v>---/---</v>
      </c>
      <c r="HU873" s="182" t="str">
        <f t="shared" si="1433"/>
        <v>---/---</v>
      </c>
      <c r="HV873" s="191" t="str">
        <f t="shared" si="1434"/>
        <v>---/---</v>
      </c>
      <c r="HW873" s="184" t="str">
        <f t="shared" si="1435"/>
        <v>---/---</v>
      </c>
      <c r="HX873" s="191" t="str">
        <f t="shared" si="1436"/>
        <v>---/---</v>
      </c>
      <c r="HY873" s="183"/>
      <c r="HZ873" s="182" t="str">
        <f t="shared" si="1437"/>
        <v>---/---</v>
      </c>
      <c r="IA873" s="182" t="str">
        <f t="shared" si="1438"/>
        <v>---/---</v>
      </c>
      <c r="IB873" s="182" t="str">
        <f t="shared" si="1439"/>
        <v>---/---</v>
      </c>
      <c r="IC873" s="182" t="str">
        <f t="shared" si="1440"/>
        <v>---/---</v>
      </c>
      <c r="ID873" s="182" t="str">
        <f t="shared" si="1441"/>
        <v>---/---</v>
      </c>
      <c r="IE873" s="185" t="str">
        <f t="shared" si="1442"/>
        <v>---/---</v>
      </c>
      <c r="IF873" s="135" t="s">
        <v>717</v>
      </c>
      <c r="IG873" s="181">
        <v>1</v>
      </c>
      <c r="IH873" s="85"/>
      <c r="II873" s="85"/>
      <c r="IJ873" s="85"/>
      <c r="IK873" s="85"/>
      <c r="IL873" s="85"/>
      <c r="IM873" s="85"/>
      <c r="IN873" s="85"/>
      <c r="IO873" s="85"/>
      <c r="IP873" s="85"/>
      <c r="IQ873" s="85"/>
      <c r="IR873" s="85"/>
      <c r="IS873" s="85"/>
      <c r="IT873" s="85"/>
      <c r="IU873" s="85"/>
      <c r="IV873" s="85"/>
      <c r="IW873" s="85"/>
      <c r="IX873" s="85"/>
      <c r="IY873" s="85"/>
      <c r="IZ873" s="85"/>
      <c r="JA873" s="85"/>
      <c r="JB873" s="85"/>
      <c r="JC873" s="85"/>
      <c r="JD873" s="85"/>
      <c r="JE873" s="85"/>
      <c r="JF873" s="85"/>
      <c r="JG873" s="85"/>
      <c r="JH873" s="85"/>
      <c r="JI873" s="85"/>
      <c r="JJ873" s="85"/>
      <c r="JK873" s="85"/>
      <c r="JL873" s="85"/>
      <c r="JM873" s="85"/>
      <c r="JN873" s="85"/>
      <c r="JO873" s="85"/>
      <c r="JP873" s="85"/>
      <c r="JQ873" s="85"/>
      <c r="JR873" s="85"/>
      <c r="JS873" s="85"/>
      <c r="JT873" s="85"/>
      <c r="JU873" s="85"/>
      <c r="JV873" s="85"/>
      <c r="JW873" s="85"/>
      <c r="JX873" s="85"/>
      <c r="JY873" s="85"/>
      <c r="JZ873" s="85"/>
      <c r="KA873" s="85"/>
      <c r="KB873" s="85"/>
      <c r="KC873" s="85"/>
    </row>
    <row r="874" spans="1:289" s="57" customFormat="1" ht="36.6" hidden="1" customHeight="1">
      <c r="A874" s="17"/>
      <c r="B874" s="20"/>
      <c r="C874" s="20"/>
      <c r="D874" s="18"/>
      <c r="E874" s="18"/>
      <c r="F874" s="18"/>
      <c r="G874" s="18"/>
      <c r="H874" s="18"/>
      <c r="I874" s="18"/>
      <c r="J874" s="18"/>
      <c r="K874" s="18"/>
      <c r="L874" s="18"/>
      <c r="M874" s="18"/>
      <c r="N874" s="18"/>
      <c r="O874" s="18"/>
      <c r="P874" s="18"/>
      <c r="Q874" s="18"/>
      <c r="R874" s="18"/>
      <c r="S874" s="18"/>
      <c r="T874" s="18"/>
      <c r="U874" s="18"/>
      <c r="V874" s="18"/>
      <c r="W874" s="20"/>
      <c r="X874" s="20"/>
      <c r="Y874" s="20"/>
      <c r="Z874" s="20"/>
      <c r="AA874" s="20"/>
      <c r="AB874" s="20"/>
      <c r="AC874" s="20"/>
      <c r="AD874" s="18"/>
      <c r="AE874" s="20"/>
      <c r="AF874" s="20"/>
      <c r="AG874" s="20"/>
      <c r="AH874" s="20"/>
      <c r="AI874" s="20"/>
      <c r="AJ874" s="18"/>
      <c r="AK874" s="18"/>
      <c r="AL874" s="18"/>
      <c r="AM874" s="18"/>
      <c r="AN874" s="18"/>
      <c r="AO874" s="18"/>
      <c r="AP874" s="18"/>
      <c r="AQ874" s="39" t="s">
        <v>296</v>
      </c>
      <c r="AR874" s="39" t="s">
        <v>297</v>
      </c>
      <c r="AS874" s="39"/>
      <c r="AT874" s="39"/>
      <c r="AU874" s="39"/>
      <c r="AV874" s="39"/>
      <c r="AW874" s="39" t="s">
        <v>296</v>
      </c>
      <c r="AX874" s="39" t="s">
        <v>297</v>
      </c>
      <c r="AY874" s="18"/>
      <c r="AZ874" s="18"/>
      <c r="BA874" s="18"/>
      <c r="BB874" s="18"/>
      <c r="BC874" s="18"/>
      <c r="BD874" s="18"/>
      <c r="BE874" s="18"/>
      <c r="BF874" s="18"/>
      <c r="BG874" s="18"/>
      <c r="BH874" s="18"/>
      <c r="BI874" s="18"/>
      <c r="BJ874" s="18"/>
      <c r="BK874" s="18"/>
      <c r="BL874" s="18"/>
      <c r="BM874" s="18"/>
      <c r="BN874" s="171"/>
      <c r="BO874" s="171"/>
      <c r="BP874" s="171"/>
      <c r="BQ874" s="171"/>
      <c r="BR874" s="161"/>
      <c r="BS874" s="161"/>
      <c r="BT874" s="161"/>
      <c r="BU874" s="161"/>
      <c r="BV874" s="161"/>
      <c r="BW874" s="151"/>
      <c r="BX874" s="151"/>
      <c r="BY874" s="151"/>
      <c r="BZ874" s="151"/>
      <c r="CA874" s="151"/>
      <c r="CB874" s="129"/>
      <c r="CC874" s="129"/>
      <c r="CD874" s="129"/>
      <c r="CE874" s="129"/>
      <c r="CF874" s="129"/>
      <c r="CG874" s="129"/>
      <c r="CH874" s="129"/>
      <c r="CI874" s="129"/>
      <c r="CJ874" s="129"/>
      <c r="CK874" s="129"/>
      <c r="CL874" s="18"/>
      <c r="CM874" s="18"/>
      <c r="CN874" s="18"/>
      <c r="CO874" s="118"/>
      <c r="CP874" s="48"/>
      <c r="CQ874" s="18"/>
      <c r="CR874" s="18" t="str">
        <f>IF(CO874&gt;0,WORKDAY(CM874,10),"-")</f>
        <v>-</v>
      </c>
      <c r="CS874" s="18"/>
      <c r="CT874" s="18"/>
      <c r="CU874" s="18" t="str">
        <f>IF(CT874&gt;0,WORKDAY(CQ874,10),"-")</f>
        <v>-</v>
      </c>
      <c r="CV874" s="18" t="str">
        <f>IF(CT874&gt;0,WORKDAY(CR874,10),"-")</f>
        <v>-</v>
      </c>
      <c r="CW874" s="18"/>
      <c r="CX874" s="18"/>
      <c r="CY874" s="34"/>
      <c r="CZ874" s="18"/>
      <c r="DA874" s="18" t="str">
        <f>IF(CX874&gt;0,WORKDAY(CV874,10),"-")</f>
        <v>-</v>
      </c>
      <c r="DB874" s="18"/>
      <c r="DC874" s="18"/>
      <c r="DD874" s="18" t="str">
        <f>IF(DC874&gt;0,WORKDAY(CZ874,10),"-")</f>
        <v>-</v>
      </c>
      <c r="DE874" s="18" t="str">
        <f>IF(DC874&gt;0,WORKDAY(DA874,10),"-")</f>
        <v>-</v>
      </c>
      <c r="DF874" s="18"/>
      <c r="DG874" s="18"/>
      <c r="DH874" s="45"/>
      <c r="DI874" s="18"/>
      <c r="DJ874" s="18" t="str">
        <f>IF(DG874&gt;0,WORKDAY(DE874,10),"-")</f>
        <v>-</v>
      </c>
      <c r="DK874" s="18"/>
      <c r="DL874" s="18"/>
      <c r="DM874" s="18" t="str">
        <f>IF(DL874&gt;0,WORKDAY(DI874,10),"-")</f>
        <v>-</v>
      </c>
      <c r="DN874" s="18" t="str">
        <f>IF(DL874&gt;0,WORKDAY(DJ874,10),"-")</f>
        <v>-</v>
      </c>
      <c r="DO874" s="18"/>
      <c r="DP874" s="18"/>
      <c r="DQ874" s="45"/>
      <c r="DR874" s="18"/>
      <c r="DS874" s="18" t="str">
        <f>IF(DP874&gt;0,WORKDAY(DN874,10),"-")</f>
        <v>-</v>
      </c>
      <c r="DT874" s="18"/>
      <c r="DU874" s="18"/>
      <c r="DV874" s="18" t="str">
        <f>IF(DU874&gt;0,WORKDAY(DR874,10),"-")</f>
        <v>-</v>
      </c>
      <c r="DW874" s="18" t="str">
        <f>IF(DU874&gt;0,WORKDAY(DS874,10),"-")</f>
        <v>-</v>
      </c>
      <c r="DX874" s="18"/>
      <c r="DY874" s="18"/>
      <c r="DZ874" s="45"/>
      <c r="EA874" s="18"/>
      <c r="EB874" s="18" t="str">
        <f>IF(DY874&gt;0,WORKDAY(DW874,10),"-")</f>
        <v>-</v>
      </c>
      <c r="EC874" s="18"/>
      <c r="ED874" s="18"/>
      <c r="EE874" s="18" t="str">
        <f>IF(ED874&gt;0,WORKDAY(EA874,10),"-")</f>
        <v>-</v>
      </c>
      <c r="EF874" s="18" t="str">
        <f>IF(ED874&gt;0,WORKDAY(EB874,10),"-")</f>
        <v>-</v>
      </c>
      <c r="EG874" s="18"/>
      <c r="EH874" s="18"/>
      <c r="EI874" s="45"/>
      <c r="EJ874" s="18"/>
      <c r="EK874" s="18" t="str">
        <f>IF(EH874&gt;0,WORKDAY(EF874,10),"-")</f>
        <v>-</v>
      </c>
      <c r="EL874" s="18"/>
      <c r="EM874" s="18"/>
      <c r="EN874" s="18" t="str">
        <f>IF(EM874&gt;0,WORKDAY(EJ874,10),"-")</f>
        <v>-</v>
      </c>
      <c r="EO874" s="18" t="str">
        <f>IF(EM874&gt;0,WORKDAY(EK874,10),"-")</f>
        <v>-</v>
      </c>
      <c r="EP874" s="18"/>
      <c r="EQ874" s="18"/>
      <c r="ER874" s="45"/>
      <c r="ES874" s="110"/>
      <c r="ET874" s="110"/>
      <c r="EU874" s="110"/>
      <c r="EV874" s="110"/>
      <c r="EW874" s="192"/>
      <c r="EX874" s="192"/>
      <c r="EY874" s="192"/>
      <c r="EZ874" s="192"/>
      <c r="FA874" s="199"/>
      <c r="FB874" s="40" t="s">
        <v>351</v>
      </c>
      <c r="FC874" s="40" t="str">
        <f>IF(BK874&gt;0,IF(DC874&gt;0,WORKDAY(DB874,20),IF(CT874&gt;0,WORKDAY(CS874,30),IF(CO874&gt;0,WORKDAY(CN874,40),FB874))),"-")</f>
        <v>-</v>
      </c>
      <c r="FD874" s="18"/>
      <c r="FE874" s="18"/>
      <c r="FF874" s="18" t="str">
        <f>IF(FE874&gt;0,WORKDAY(FB874,10),"-")</f>
        <v>-</v>
      </c>
      <c r="FG874" s="18" t="str">
        <f>IF(FE874&gt;0,WORKDAY(FC874,10),"-")</f>
        <v>-</v>
      </c>
      <c r="FH874" s="18"/>
      <c r="FI874" s="18"/>
      <c r="FJ874" s="34"/>
      <c r="FK874" s="40"/>
      <c r="FL874" s="40" t="e">
        <f>IF(#REF!&gt;0,IF(DL874&gt;0,WORKDAY(DK874,20),IF(DC874&gt;0,WORKDAY(DB874,30),IF(CX874&gt;0,WORKDAY(CW874,40),FK874))),"-")</f>
        <v>#REF!</v>
      </c>
      <c r="FM874" s="18"/>
      <c r="FN874" s="18"/>
      <c r="FO874" s="18" t="str">
        <f>IF(FN874&gt;0,WORKDAY(FK874,10),"-")</f>
        <v>-</v>
      </c>
      <c r="FP874" s="18" t="str">
        <f>IF(FN874&gt;0,WORKDAY(FL874,10),"-")</f>
        <v>-</v>
      </c>
      <c r="FQ874" s="18"/>
      <c r="FR874" s="18"/>
      <c r="FS874" s="45"/>
      <c r="FT874" s="40"/>
      <c r="FU874" s="40" t="e">
        <f>IF(#REF!&gt;0,IF(DU874&gt;0,WORKDAY(DT874,20),IF(DL874&gt;0,WORKDAY(DK874,30),IF(DG874&gt;0,WORKDAY(DF874,40),FT874))),"-")</f>
        <v>#REF!</v>
      </c>
      <c r="FV874" s="18"/>
      <c r="FW874" s="18"/>
      <c r="FX874" s="18" t="str">
        <f>IF(FW874&gt;0,WORKDAY(FT874,10),"-")</f>
        <v>-</v>
      </c>
      <c r="FY874" s="18" t="str">
        <f>IF(FW874&gt;0,WORKDAY(FU874,10),"-")</f>
        <v>-</v>
      </c>
      <c r="FZ874" s="18"/>
      <c r="GA874" s="18"/>
      <c r="GB874" s="45"/>
      <c r="GC874" s="110"/>
      <c r="GD874" s="110"/>
      <c r="GE874" s="110"/>
      <c r="GF874" s="110"/>
      <c r="GG874" s="110"/>
      <c r="GH874" s="110"/>
      <c r="GI874" s="110"/>
      <c r="GJ874" s="110"/>
      <c r="GK874" s="110"/>
      <c r="GL874" s="110"/>
      <c r="GM874" s="110"/>
      <c r="GN874" s="110"/>
      <c r="GO874" s="110"/>
      <c r="GP874" s="110"/>
      <c r="GQ874" s="110"/>
      <c r="GR874" s="110"/>
      <c r="GS874" s="110"/>
      <c r="GT874" s="110"/>
      <c r="GU874" s="110"/>
      <c r="GV874" s="110"/>
      <c r="GW874" s="110"/>
      <c r="GX874" s="110"/>
      <c r="GY874" s="45"/>
      <c r="GZ874" s="199"/>
      <c r="HA874" s="110"/>
      <c r="HB874" s="110"/>
      <c r="HC874" s="110"/>
      <c r="HD874" s="34">
        <f t="shared" si="1380"/>
        <v>0</v>
      </c>
      <c r="HE874" s="25">
        <f t="shared" si="1381"/>
        <v>0</v>
      </c>
      <c r="HF874" s="41">
        <f t="shared" si="1382"/>
        <v>0</v>
      </c>
      <c r="HG874" s="41"/>
      <c r="HH874" s="41"/>
      <c r="HI874" s="25">
        <f t="shared" si="1383"/>
        <v>0</v>
      </c>
      <c r="HJ874" s="25">
        <f t="shared" si="1384"/>
        <v>0</v>
      </c>
      <c r="HK874" s="18"/>
      <c r="HL874" s="40" t="str">
        <f t="shared" si="1385"/>
        <v>-</v>
      </c>
      <c r="HM874" s="107"/>
      <c r="HN874" s="85"/>
      <c r="HO874" s="204" t="str">
        <f t="shared" si="1427"/>
        <v>---/---</v>
      </c>
      <c r="HP874" s="204" t="str">
        <f t="shared" si="1428"/>
        <v>---/---</v>
      </c>
      <c r="HQ874" s="182" t="str">
        <f t="shared" si="1429"/>
        <v>---/---</v>
      </c>
      <c r="HR874" s="182" t="str">
        <f t="shared" si="1430"/>
        <v>---/---</v>
      </c>
      <c r="HS874" s="182" t="b">
        <f t="shared" si="1431"/>
        <v>0</v>
      </c>
      <c r="HT874" s="182" t="str">
        <f t="shared" si="1432"/>
        <v>---/---</v>
      </c>
      <c r="HU874" s="182" t="str">
        <f t="shared" si="1433"/>
        <v>---/---</v>
      </c>
      <c r="HV874" s="191" t="str">
        <f t="shared" si="1434"/>
        <v>---/---</v>
      </c>
      <c r="HW874" s="184" t="str">
        <f t="shared" si="1435"/>
        <v>---/---</v>
      </c>
      <c r="HX874" s="191" t="str">
        <f t="shared" si="1436"/>
        <v>---/---</v>
      </c>
      <c r="HY874" s="183"/>
      <c r="HZ874" s="182" t="str">
        <f t="shared" si="1437"/>
        <v>---/---</v>
      </c>
      <c r="IA874" s="182" t="str">
        <f t="shared" si="1438"/>
        <v>---/---</v>
      </c>
      <c r="IB874" s="182" t="str">
        <f t="shared" si="1439"/>
        <v>---/---</v>
      </c>
      <c r="IC874" s="182" t="str">
        <f t="shared" si="1440"/>
        <v>---/---</v>
      </c>
      <c r="ID874" s="182" t="str">
        <f t="shared" si="1441"/>
        <v>---/---</v>
      </c>
      <c r="IE874" s="185" t="str">
        <f t="shared" si="1442"/>
        <v>---/---</v>
      </c>
      <c r="IF874" s="135" t="s">
        <v>717</v>
      </c>
      <c r="IG874" s="181">
        <v>1</v>
      </c>
      <c r="IH874" s="85"/>
      <c r="II874" s="85"/>
      <c r="IJ874" s="85"/>
      <c r="IK874" s="85"/>
      <c r="IL874" s="85"/>
      <c r="IM874" s="85"/>
      <c r="IN874" s="85"/>
      <c r="IO874" s="85"/>
      <c r="IP874" s="85"/>
      <c r="IQ874" s="85"/>
      <c r="IR874" s="85"/>
      <c r="IS874" s="85"/>
      <c r="IT874" s="85"/>
      <c r="IU874" s="85"/>
      <c r="IV874" s="85"/>
      <c r="IW874" s="85"/>
      <c r="IX874" s="85"/>
      <c r="IY874" s="85"/>
      <c r="IZ874" s="85"/>
      <c r="JA874" s="85"/>
      <c r="JB874" s="85"/>
      <c r="JC874" s="85"/>
      <c r="JD874" s="85"/>
      <c r="JE874" s="85"/>
      <c r="JF874" s="85"/>
      <c r="JG874" s="85"/>
      <c r="JH874" s="85"/>
      <c r="JI874" s="85"/>
      <c r="JJ874" s="85"/>
      <c r="JK874" s="85"/>
      <c r="JL874" s="85"/>
      <c r="JM874" s="85"/>
      <c r="JN874" s="85"/>
      <c r="JO874" s="85"/>
      <c r="JP874" s="85"/>
      <c r="JQ874" s="85"/>
      <c r="JR874" s="85"/>
      <c r="JS874" s="85"/>
      <c r="JT874" s="85"/>
      <c r="JU874" s="85"/>
      <c r="JV874" s="85"/>
      <c r="JW874" s="85"/>
      <c r="JX874" s="85"/>
      <c r="JY874" s="85"/>
      <c r="JZ874" s="85"/>
      <c r="KA874" s="85"/>
      <c r="KB874" s="85"/>
      <c r="KC874" s="85"/>
    </row>
    <row r="875" spans="1:289" s="57" customFormat="1" ht="28.5" hidden="1" customHeight="1">
      <c r="A875" s="6"/>
      <c r="B875" s="19" t="s">
        <v>156</v>
      </c>
      <c r="C875" s="19" t="s">
        <v>157</v>
      </c>
      <c r="D875" s="5"/>
      <c r="E875" s="5"/>
      <c r="F875" s="5"/>
      <c r="G875" s="5"/>
      <c r="H875" s="5" t="s">
        <v>727</v>
      </c>
      <c r="I875" s="5" t="s">
        <v>736</v>
      </c>
      <c r="J875" s="5"/>
      <c r="K875" s="5"/>
      <c r="L875" s="5"/>
      <c r="M875" s="5"/>
      <c r="N875" s="5"/>
      <c r="O875" s="5"/>
      <c r="P875" s="5"/>
      <c r="Q875" s="5"/>
      <c r="R875" s="5" t="s">
        <v>294</v>
      </c>
      <c r="S875" s="5" t="s">
        <v>359</v>
      </c>
      <c r="T875" s="5" t="s">
        <v>358</v>
      </c>
      <c r="U875" s="5" t="s">
        <v>158</v>
      </c>
      <c r="V875" s="5"/>
      <c r="W875" s="19"/>
      <c r="X875" s="19"/>
      <c r="Y875" s="19"/>
      <c r="Z875" s="19"/>
      <c r="AA875" s="19"/>
      <c r="AB875" s="19"/>
      <c r="AC875" s="19"/>
      <c r="AD875" s="5"/>
      <c r="AE875" s="19">
        <v>4</v>
      </c>
      <c r="AF875" s="19">
        <v>0</v>
      </c>
      <c r="AG875" s="19" t="s">
        <v>165</v>
      </c>
      <c r="AH875" s="19" t="s">
        <v>156</v>
      </c>
      <c r="AI875" s="19" t="s">
        <v>188</v>
      </c>
      <c r="AJ875" s="5"/>
      <c r="AK875" s="5"/>
      <c r="AL875" s="5" t="s">
        <v>159</v>
      </c>
      <c r="AM875" s="5"/>
      <c r="AN875" s="5" t="s">
        <v>300</v>
      </c>
      <c r="AO875" s="5" t="str">
        <f>CONCATENATE("0055-",B875,"-",C875,"-","4",".",AE875,".",AF875,".",AG875,".",AH875,"-",AL875,".",AN875,"-",AI875)</f>
        <v>0055-CPC-GA1-4.4.0.00.CPC-ATH.HT-0001</v>
      </c>
      <c r="AP875" s="5" t="str">
        <f>CONCATENATE("0055-",B875,"-",C875,"-","4",".",AE875,".",AF875,".",AG875,".",AH875,"-",AL875,"-",AN875,"-",AI875,"_",BD875,"_",U875)</f>
        <v>0055-CPC-GA1-4.4.0.00.CPC-ATH-HT-0001_-_ER</v>
      </c>
      <c r="AQ875" s="13" t="s">
        <v>298</v>
      </c>
      <c r="AR875" s="13" t="s">
        <v>299</v>
      </c>
      <c r="AS875" s="13"/>
      <c r="AT875" s="13"/>
      <c r="AU875" s="13"/>
      <c r="AV875" s="13"/>
      <c r="AW875" s="13" t="s">
        <v>298</v>
      </c>
      <c r="AX875" s="13" t="s">
        <v>299</v>
      </c>
      <c r="AY875" s="5"/>
      <c r="AZ875" s="5" t="s">
        <v>490</v>
      </c>
      <c r="BA875" s="5" t="s">
        <v>489</v>
      </c>
      <c r="BB875" s="5" t="str">
        <f>IF(FW875&gt;0,"02",IF(FN875&gt;0,"01",IF(FE875&gt;0,"00",IF(EM875&gt;0,"G1",IF(ED875&gt;0,"F1",IF(DU875&gt;0,"E1",IF(DL875&gt;0,"D1",IF(DC875&gt;0,"C1",IF(CT875&gt;0,"B1",IF(BM875&gt;0,"A1","-"))))))))))</f>
        <v>-</v>
      </c>
      <c r="BC875" s="167" t="str">
        <f t="shared" ref="BC875" si="1527">IF(OR(BB875="A1",BB875="B1",BB875="C1",BB875="D1",BB875="E1",BB875="F1",BB875="G1",BB875="H1"),"IFR",IF(OR(BB875="00",BB875="01",BB875="02",BB875="03",BB875="04",BB875="05"),"IFU","-"))</f>
        <v>-</v>
      </c>
      <c r="BD875" s="5" t="str">
        <f t="shared" ref="BD875" si="1528">BB875</f>
        <v>-</v>
      </c>
      <c r="BE875" s="5"/>
      <c r="BF875" s="5"/>
      <c r="BG875" s="12"/>
      <c r="BH875" s="5"/>
      <c r="BI875" s="5"/>
      <c r="BJ875" s="54">
        <f>FB875-(28+15)</f>
        <v>44267</v>
      </c>
      <c r="BK875" s="54">
        <f ca="1">IF(BM875&gt;0,BL875,IF(BJ875&lt;TODAY(),WORKDAY(TODAY(),10),BJ875))</f>
        <v>44294</v>
      </c>
      <c r="BL875" s="54"/>
      <c r="BM875" s="5"/>
      <c r="BN875" s="167"/>
      <c r="BO875" s="167"/>
      <c r="BP875" s="167"/>
      <c r="BQ875" s="167"/>
      <c r="BR875" s="157"/>
      <c r="BS875" s="157"/>
      <c r="BT875" s="157"/>
      <c r="BU875" s="157"/>
      <c r="BV875" s="157"/>
      <c r="BW875" s="147"/>
      <c r="BX875" s="147"/>
      <c r="BY875" s="147"/>
      <c r="BZ875" s="147"/>
      <c r="CA875" s="147"/>
      <c r="CB875" s="125"/>
      <c r="CC875" s="125"/>
      <c r="CD875" s="125"/>
      <c r="CE875" s="125"/>
      <c r="CF875" s="125"/>
      <c r="CG875" s="125"/>
      <c r="CH875" s="125"/>
      <c r="CI875" s="125"/>
      <c r="CJ875" s="125"/>
      <c r="CK875" s="125"/>
      <c r="CL875" s="24">
        <f>WORKDAY(BJ875,20)</f>
        <v>44295</v>
      </c>
      <c r="CM875" s="24" t="str">
        <f>IF(BM875&gt;0,WORKDAY(BK875,10),"-")</f>
        <v>-</v>
      </c>
      <c r="CN875" s="54"/>
      <c r="CO875" s="117"/>
      <c r="CP875" s="34"/>
      <c r="CQ875" s="24">
        <f>WORKDAY(CL875,10)</f>
        <v>44309</v>
      </c>
      <c r="CR875" s="24" t="str">
        <f>IF(CO875&gt;0,WORKDAY(CM875,10),"-")</f>
        <v>-</v>
      </c>
      <c r="CS875" s="54"/>
      <c r="CT875" s="5"/>
      <c r="CU875" s="24" t="str">
        <f>IF(CT875&gt;0,WORKDAY(CQ875,10),"-")</f>
        <v>-</v>
      </c>
      <c r="CV875" s="24" t="str">
        <f>IF(CT875&gt;0,WORKDAY(CR875,10),"-")</f>
        <v>-</v>
      </c>
      <c r="CW875" s="54"/>
      <c r="CX875" s="5"/>
      <c r="CY875" s="34"/>
      <c r="CZ875" s="24" t="str">
        <f>IF(CX875&gt;0,WORKDAY(CU875,10),"-")</f>
        <v>-</v>
      </c>
      <c r="DA875" s="24" t="str">
        <f>IF(CX875&gt;0,WORKDAY(CV875,10),"-")</f>
        <v>-</v>
      </c>
      <c r="DB875" s="24"/>
      <c r="DC875" s="5"/>
      <c r="DD875" s="24" t="str">
        <f>IF(DC875&gt;0,WORKDAY(CZ875,10),"-")</f>
        <v>-</v>
      </c>
      <c r="DE875" s="24" t="str">
        <f>IF(DC875&gt;0,WORKDAY(DA875,10),"-")</f>
        <v>-</v>
      </c>
      <c r="DF875" s="5"/>
      <c r="DG875" s="5"/>
      <c r="DH875" s="54"/>
      <c r="DI875" s="24" t="str">
        <f>IF(DG875&gt;0,WORKDAY(DD875,10),"-")</f>
        <v>-</v>
      </c>
      <c r="DJ875" s="24" t="str">
        <f>IF(DG875&gt;0,WORKDAY(DE875,10),"-")</f>
        <v>-</v>
      </c>
      <c r="DK875" s="5"/>
      <c r="DL875" s="5"/>
      <c r="DM875" s="24" t="str">
        <f>IF(DL875&gt;0,WORKDAY(DI875,10),"-")</f>
        <v>-</v>
      </c>
      <c r="DN875" s="24" t="str">
        <f>IF(DL875&gt;0,WORKDAY(DJ875,10),"-")</f>
        <v>-</v>
      </c>
      <c r="DO875" s="5"/>
      <c r="DP875" s="5"/>
      <c r="DQ875" s="54"/>
      <c r="DR875" s="24" t="str">
        <f>IF(DP875&gt;0,WORKDAY(DM875,10),"-")</f>
        <v>-</v>
      </c>
      <c r="DS875" s="24" t="str">
        <f>IF(DP875&gt;0,WORKDAY(DN875,10),"-")</f>
        <v>-</v>
      </c>
      <c r="DT875" s="5"/>
      <c r="DU875" s="5"/>
      <c r="DV875" s="24" t="str">
        <f>IF(DU875&gt;0,WORKDAY(DR875,10),"-")</f>
        <v>-</v>
      </c>
      <c r="DW875" s="24" t="str">
        <f>IF(DU875&gt;0,WORKDAY(DS875,10),"-")</f>
        <v>-</v>
      </c>
      <c r="DX875" s="5"/>
      <c r="DY875" s="5"/>
      <c r="DZ875" s="54"/>
      <c r="EA875" s="24" t="str">
        <f>IF(DY875&gt;0,WORKDAY(DV875,10),"-")</f>
        <v>-</v>
      </c>
      <c r="EB875" s="24" t="str">
        <f>IF(DY875&gt;0,WORKDAY(DW875,10),"-")</f>
        <v>-</v>
      </c>
      <c r="EC875" s="5"/>
      <c r="ED875" s="5"/>
      <c r="EE875" s="24" t="str">
        <f>IF(ED875&gt;0,WORKDAY(EA875,10),"-")</f>
        <v>-</v>
      </c>
      <c r="EF875" s="24" t="str">
        <f>IF(ED875&gt;0,WORKDAY(EB875,10),"-")</f>
        <v>-</v>
      </c>
      <c r="EG875" s="5"/>
      <c r="EH875" s="5"/>
      <c r="EI875" s="54"/>
      <c r="EJ875" s="24" t="str">
        <f>IF(EH875&gt;0,WORKDAY(EE875,10),"-")</f>
        <v>-</v>
      </c>
      <c r="EK875" s="24" t="str">
        <f>IF(EH875&gt;0,WORKDAY(EF875,10),"-")</f>
        <v>-</v>
      </c>
      <c r="EL875" s="5"/>
      <c r="EM875" s="5"/>
      <c r="EN875" s="24" t="str">
        <f>IF(EM875&gt;0,WORKDAY(EJ875,10),"-")</f>
        <v>-</v>
      </c>
      <c r="EO875" s="24" t="str">
        <f>IF(EM875&gt;0,WORKDAY(EK875,10),"-")</f>
        <v>-</v>
      </c>
      <c r="EP875" s="5"/>
      <c r="EQ875" s="5"/>
      <c r="ER875" s="54"/>
      <c r="ES875" s="54"/>
      <c r="ET875" s="54"/>
      <c r="EU875" s="54"/>
      <c r="EV875" s="54"/>
      <c r="EW875" s="24"/>
      <c r="EX875" s="24"/>
      <c r="EY875" s="167"/>
      <c r="EZ875" s="167"/>
      <c r="FA875" s="193"/>
      <c r="FB875" s="24">
        <v>44310</v>
      </c>
      <c r="FC875" s="24">
        <f ca="1">IF(BK875&gt;0,IF(DC875&gt;0,WORKDAY(DB875,20),IF(CT875&gt;0,WORKDAY(CS875,30),IF(CO875&gt;0,WORKDAY(CN875,40),FB875))),"-")</f>
        <v>44310</v>
      </c>
      <c r="FD875" s="5"/>
      <c r="FE875" s="5"/>
      <c r="FF875" s="24" t="str">
        <f>IF(FE875&gt;0,WORKDAY(FB875,10),"-")</f>
        <v>-</v>
      </c>
      <c r="FG875" s="24" t="str">
        <f>IF(FE875&gt;0,WORKDAY(FC875,10),"-")</f>
        <v>-</v>
      </c>
      <c r="FH875" s="5"/>
      <c r="FI875" s="5"/>
      <c r="FJ875" s="34"/>
      <c r="FK875" s="24"/>
      <c r="FL875" s="24">
        <f>FK875</f>
        <v>0</v>
      </c>
      <c r="FM875" s="5"/>
      <c r="FN875" s="5"/>
      <c r="FO875" s="24" t="str">
        <f>IF(FN875&gt;0,WORKDAY(FK875,10),"-")</f>
        <v>-</v>
      </c>
      <c r="FP875" s="24" t="str">
        <f>IF(FN875&gt;0,WORKDAY(FL875,10),"-")</f>
        <v>-</v>
      </c>
      <c r="FQ875" s="5"/>
      <c r="FR875" s="5"/>
      <c r="FS875" s="54"/>
      <c r="FT875" s="24"/>
      <c r="FU875" s="24">
        <f>FT875</f>
        <v>0</v>
      </c>
      <c r="FV875" s="5"/>
      <c r="FW875" s="5"/>
      <c r="FX875" s="24" t="str">
        <f>IF(FW875&gt;0,WORKDAY(FT875,10),"-")</f>
        <v>-</v>
      </c>
      <c r="FY875" s="24" t="str">
        <f>IF(FW875&gt;0,WORKDAY(FU875,10),"-")</f>
        <v>-</v>
      </c>
      <c r="FZ875" s="5"/>
      <c r="GA875" s="5"/>
      <c r="GB875" s="54"/>
      <c r="GC875" s="54"/>
      <c r="GD875" s="54"/>
      <c r="GE875" s="54"/>
      <c r="GF875" s="54"/>
      <c r="GG875" s="54"/>
      <c r="GH875" s="54"/>
      <c r="GI875" s="54"/>
      <c r="GJ875" s="54"/>
      <c r="GK875" s="54"/>
      <c r="GL875" s="54"/>
      <c r="GM875" s="54"/>
      <c r="GN875" s="54"/>
      <c r="GO875" s="54"/>
      <c r="GP875" s="54"/>
      <c r="GQ875" s="54"/>
      <c r="GR875" s="54"/>
      <c r="GS875" s="54"/>
      <c r="GT875" s="54"/>
      <c r="GU875" s="54"/>
      <c r="GV875" s="54"/>
      <c r="GW875" s="54"/>
      <c r="GX875" s="54"/>
      <c r="GY875" s="54"/>
      <c r="GZ875" s="193"/>
      <c r="HA875" s="54"/>
      <c r="HB875" s="54"/>
      <c r="HC875" s="54"/>
      <c r="HD875" s="34">
        <f t="shared" ca="1" si="1380"/>
        <v>1</v>
      </c>
      <c r="HE875" s="25">
        <f t="shared" si="1381"/>
        <v>0</v>
      </c>
      <c r="HF875" s="25">
        <f t="shared" ca="1" si="1382"/>
        <v>1.5197568389057751E-3</v>
      </c>
      <c r="HG875" s="25"/>
      <c r="HH875" s="25"/>
      <c r="HI875" s="25">
        <f t="shared" si="1383"/>
        <v>0</v>
      </c>
      <c r="HJ875" s="25">
        <f t="shared" ca="1" si="1384"/>
        <v>6.8493150684931503E-3</v>
      </c>
      <c r="HK875" s="5"/>
      <c r="HL875" s="24" t="str">
        <f t="shared" ca="1" si="1385"/>
        <v>-</v>
      </c>
      <c r="HM875" s="107" t="s">
        <v>670</v>
      </c>
      <c r="HN875" s="85"/>
      <c r="HO875" s="204" t="str">
        <f t="shared" si="1427"/>
        <v>не выгружено A1</v>
      </c>
      <c r="HP875" s="204" t="str">
        <f t="shared" si="1428"/>
        <v>не выгружено 00</v>
      </c>
      <c r="HQ875" s="182" t="str">
        <f t="shared" si="1429"/>
        <v>не выгружено A1</v>
      </c>
      <c r="HR875" s="182" t="str">
        <f t="shared" si="1430"/>
        <v>не выгружено A1</v>
      </c>
      <c r="HS875" s="182" t="b">
        <f t="shared" si="1431"/>
        <v>0</v>
      </c>
      <c r="HT875" s="182" t="str">
        <f t="shared" si="1432"/>
        <v>не выгружено A1</v>
      </c>
      <c r="HU875" s="182" t="str">
        <f t="shared" si="1433"/>
        <v>не выгружено A1</v>
      </c>
      <c r="HV875" s="191" t="str">
        <f t="shared" si="1434"/>
        <v>не выгружено A1</v>
      </c>
      <c r="HW875" s="184" t="str">
        <f t="shared" si="1435"/>
        <v>не выгружено A1</v>
      </c>
      <c r="HX875" s="191" t="str">
        <f t="shared" si="1436"/>
        <v>не выгружено A1</v>
      </c>
      <c r="HY875" s="183"/>
      <c r="HZ875" s="182" t="str">
        <f t="shared" si="1437"/>
        <v>не выгружено</v>
      </c>
      <c r="IA875" s="182" t="str">
        <f t="shared" si="1438"/>
        <v>A1</v>
      </c>
      <c r="IB875" s="182" t="str">
        <f t="shared" si="1439"/>
        <v>не выгружено</v>
      </c>
      <c r="IC875" s="182" t="str">
        <f t="shared" si="1440"/>
        <v>A1</v>
      </c>
      <c r="ID875" s="182" t="str">
        <f t="shared" si="1441"/>
        <v>A1</v>
      </c>
      <c r="IE875" s="185" t="str">
        <f t="shared" si="1442"/>
        <v>выгрузить A1</v>
      </c>
      <c r="IF875" s="135" t="s">
        <v>705</v>
      </c>
      <c r="IG875" s="181">
        <v>1</v>
      </c>
      <c r="IH875" s="85"/>
      <c r="II875" s="85"/>
      <c r="IJ875" s="85"/>
      <c r="IK875" s="85"/>
      <c r="IL875" s="85"/>
      <c r="IM875" s="85"/>
      <c r="IN875" s="85"/>
      <c r="IO875" s="85"/>
      <c r="IP875" s="85"/>
      <c r="IQ875" s="85"/>
      <c r="IR875" s="85"/>
      <c r="IS875" s="85"/>
      <c r="IT875" s="85"/>
      <c r="IU875" s="85"/>
      <c r="IV875" s="85"/>
      <c r="IW875" s="85"/>
      <c r="IX875" s="85"/>
      <c r="IY875" s="85"/>
      <c r="IZ875" s="85"/>
      <c r="JA875" s="85"/>
      <c r="JB875" s="85"/>
      <c r="JC875" s="85"/>
      <c r="JD875" s="85"/>
      <c r="JE875" s="85"/>
      <c r="JF875" s="85"/>
      <c r="JG875" s="85"/>
      <c r="JH875" s="85"/>
      <c r="JI875" s="85"/>
      <c r="JJ875" s="85"/>
      <c r="JK875" s="85"/>
      <c r="JL875" s="85"/>
      <c r="JM875" s="85"/>
      <c r="JN875" s="85"/>
      <c r="JO875" s="85"/>
      <c r="JP875" s="85"/>
      <c r="JQ875" s="85"/>
      <c r="JR875" s="85"/>
      <c r="JS875" s="85"/>
      <c r="JT875" s="85"/>
      <c r="JU875" s="85"/>
      <c r="JV875" s="85"/>
      <c r="JW875" s="85"/>
      <c r="JX875" s="85"/>
      <c r="JY875" s="85"/>
      <c r="JZ875" s="85"/>
      <c r="KA875" s="85"/>
      <c r="KB875" s="85"/>
      <c r="KC875" s="85"/>
    </row>
    <row r="876" spans="1:289" s="87" customFormat="1" ht="15" customHeight="1">
      <c r="A876" s="17"/>
      <c r="B876" s="28"/>
      <c r="C876" s="28"/>
      <c r="D876" s="29"/>
      <c r="E876" s="29"/>
      <c r="F876" s="29"/>
      <c r="G876" s="29"/>
      <c r="H876" s="29"/>
      <c r="I876" s="29"/>
      <c r="J876" s="29"/>
      <c r="K876" s="29"/>
      <c r="L876" s="29"/>
      <c r="M876" s="29"/>
      <c r="N876" s="29"/>
      <c r="O876" s="29"/>
      <c r="P876" s="29"/>
      <c r="Q876" s="29"/>
      <c r="R876" s="29"/>
      <c r="S876" s="29"/>
      <c r="T876" s="29"/>
      <c r="U876" s="29"/>
      <c r="V876" s="29"/>
      <c r="W876" s="28"/>
      <c r="X876" s="28"/>
      <c r="Y876" s="28"/>
      <c r="Z876" s="28"/>
      <c r="AA876" s="28"/>
      <c r="AB876" s="28"/>
      <c r="AC876" s="28"/>
      <c r="AD876" s="29"/>
      <c r="AE876" s="28"/>
      <c r="AF876" s="28"/>
      <c r="AG876" s="28"/>
      <c r="AH876" s="28"/>
      <c r="AI876" s="28"/>
      <c r="AJ876" s="29"/>
      <c r="AK876" s="29"/>
      <c r="AL876" s="29"/>
      <c r="AM876" s="29"/>
      <c r="AN876" s="29"/>
      <c r="AO876" s="29"/>
      <c r="AP876" s="29"/>
      <c r="AQ876" s="30"/>
      <c r="AR876" s="30"/>
      <c r="AS876" s="30"/>
      <c r="AT876" s="30"/>
      <c r="AU876" s="30"/>
      <c r="AV876" s="30"/>
      <c r="AW876" s="30"/>
      <c r="AX876" s="30"/>
      <c r="AY876" s="29"/>
      <c r="AZ876" s="29"/>
      <c r="BA876" s="29"/>
      <c r="BB876" s="29"/>
      <c r="BC876" s="29"/>
      <c r="BD876" s="29"/>
      <c r="BE876" s="29"/>
      <c r="BF876" s="29"/>
      <c r="BG876" s="31"/>
      <c r="BH876" s="29"/>
      <c r="BI876" s="29"/>
      <c r="BJ876" s="29"/>
      <c r="BK876" s="29"/>
      <c r="BL876" s="29"/>
      <c r="BM876" s="29"/>
      <c r="BN876" s="174"/>
      <c r="BO876" s="174"/>
      <c r="BP876" s="174"/>
      <c r="BQ876" s="174"/>
      <c r="BR876" s="164"/>
      <c r="BS876" s="164"/>
      <c r="BT876" s="164"/>
      <c r="BU876" s="164"/>
      <c r="BV876" s="164"/>
      <c r="BW876" s="154"/>
      <c r="BX876" s="154"/>
      <c r="BY876" s="154"/>
      <c r="BZ876" s="154"/>
      <c r="CA876" s="154"/>
      <c r="CB876" s="130"/>
      <c r="CC876" s="130"/>
      <c r="CD876" s="130"/>
      <c r="CE876" s="130"/>
      <c r="CF876" s="130"/>
      <c r="CG876" s="130"/>
      <c r="CH876" s="130"/>
      <c r="CI876" s="130"/>
      <c r="CJ876" s="130"/>
      <c r="CK876" s="130"/>
      <c r="CL876" s="29"/>
      <c r="CM876" s="29"/>
      <c r="CN876" s="29"/>
      <c r="CO876" s="29"/>
      <c r="CP876" s="50"/>
      <c r="CQ876" s="29"/>
      <c r="CR876" s="29"/>
      <c r="CS876" s="29"/>
      <c r="CT876" s="29"/>
      <c r="CU876" s="29"/>
      <c r="CV876" s="29"/>
      <c r="CW876" s="29"/>
      <c r="CX876" s="29"/>
      <c r="CY876" s="55"/>
      <c r="CZ876" s="29"/>
      <c r="DA876" s="29"/>
      <c r="DB876" s="29"/>
      <c r="DC876" s="29"/>
      <c r="DD876" s="29"/>
      <c r="DE876" s="29"/>
      <c r="DF876" s="29"/>
      <c r="DG876" s="29"/>
      <c r="DH876" s="55"/>
      <c r="DI876" s="29"/>
      <c r="DJ876" s="29"/>
      <c r="DK876" s="29"/>
      <c r="DL876" s="29"/>
      <c r="DM876" s="29"/>
      <c r="DN876" s="29"/>
      <c r="DO876" s="29"/>
      <c r="DP876" s="29"/>
      <c r="DQ876" s="55"/>
      <c r="DR876" s="29"/>
      <c r="DS876" s="29"/>
      <c r="DT876" s="29"/>
      <c r="DU876" s="29"/>
      <c r="DV876" s="29"/>
      <c r="DW876" s="29"/>
      <c r="DX876" s="29"/>
      <c r="DY876" s="29"/>
      <c r="DZ876" s="55"/>
      <c r="EA876" s="29"/>
      <c r="EB876" s="29"/>
      <c r="EC876" s="29"/>
      <c r="ED876" s="29"/>
      <c r="EE876" s="29"/>
      <c r="EF876" s="29"/>
      <c r="EG876" s="29"/>
      <c r="EH876" s="29"/>
      <c r="EI876" s="55"/>
      <c r="EJ876" s="29"/>
      <c r="EK876" s="29"/>
      <c r="EL876" s="29"/>
      <c r="EM876" s="29"/>
      <c r="EN876" s="29"/>
      <c r="EO876" s="29"/>
      <c r="EP876" s="29"/>
      <c r="EQ876" s="29"/>
      <c r="ER876" s="55"/>
      <c r="ES876" s="55"/>
      <c r="ET876" s="55"/>
      <c r="EU876" s="55"/>
      <c r="EV876" s="55"/>
      <c r="EW876" s="174"/>
      <c r="EX876" s="174"/>
      <c r="EY876" s="174"/>
      <c r="EZ876" s="174"/>
      <c r="FA876" s="200"/>
      <c r="FB876" s="29"/>
      <c r="FC876" s="29"/>
      <c r="FD876" s="29"/>
      <c r="FE876" s="29"/>
      <c r="FF876" s="29"/>
      <c r="FG876" s="29"/>
      <c r="FH876" s="29"/>
      <c r="FI876" s="29"/>
      <c r="FJ876" s="55"/>
      <c r="FK876" s="29"/>
      <c r="FL876" s="29"/>
      <c r="FM876" s="29"/>
      <c r="FN876" s="29"/>
      <c r="FO876" s="29"/>
      <c r="FP876" s="29"/>
      <c r="FQ876" s="29"/>
      <c r="FR876" s="29"/>
      <c r="FS876" s="55"/>
      <c r="FT876" s="29"/>
      <c r="FU876" s="29"/>
      <c r="FV876" s="29"/>
      <c r="FW876" s="29"/>
      <c r="FX876" s="29"/>
      <c r="FY876" s="29"/>
      <c r="FZ876" s="29"/>
      <c r="GA876" s="29"/>
      <c r="GB876" s="55"/>
      <c r="GC876" s="55"/>
      <c r="GD876" s="55"/>
      <c r="GE876" s="55"/>
      <c r="GF876" s="55"/>
      <c r="GG876" s="55"/>
      <c r="GH876" s="55"/>
      <c r="GI876" s="55"/>
      <c r="GJ876" s="55"/>
      <c r="GK876" s="55"/>
      <c r="GL876" s="55"/>
      <c r="GM876" s="55"/>
      <c r="GN876" s="55"/>
      <c r="GO876" s="55"/>
      <c r="GP876" s="55"/>
      <c r="GQ876" s="55"/>
      <c r="GR876" s="55"/>
      <c r="GS876" s="55"/>
      <c r="GT876" s="55"/>
      <c r="GU876" s="55"/>
      <c r="GV876" s="55"/>
      <c r="GW876" s="55"/>
      <c r="GX876" s="55"/>
      <c r="GY876" s="55"/>
      <c r="GZ876" s="200"/>
      <c r="HA876" s="55"/>
      <c r="HB876" s="55"/>
      <c r="HC876" s="55"/>
      <c r="HD876" s="35"/>
      <c r="HE876" s="32"/>
      <c r="HF876" s="32"/>
      <c r="HG876" s="32"/>
      <c r="HH876" s="32"/>
      <c r="HI876" s="32"/>
      <c r="HJ876" s="32"/>
      <c r="HK876" s="29"/>
      <c r="HL876" s="29"/>
      <c r="HM876" s="107"/>
      <c r="HN876" s="85"/>
      <c r="HO876" s="204" t="str">
        <f t="shared" si="1427"/>
        <v>---/---</v>
      </c>
      <c r="HP876" s="204" t="str">
        <f t="shared" si="1428"/>
        <v>---/---</v>
      </c>
      <c r="HQ876" s="182" t="str">
        <f t="shared" si="1429"/>
        <v>---/---</v>
      </c>
      <c r="HR876" s="182" t="str">
        <f t="shared" si="1430"/>
        <v>---/---</v>
      </c>
      <c r="HS876" s="182" t="b">
        <f t="shared" si="1431"/>
        <v>0</v>
      </c>
      <c r="HT876" s="182" t="str">
        <f t="shared" si="1432"/>
        <v>---/---</v>
      </c>
      <c r="HU876" s="182" t="str">
        <f t="shared" si="1433"/>
        <v>---/---</v>
      </c>
      <c r="HV876" s="191" t="str">
        <f t="shared" si="1434"/>
        <v>---/---</v>
      </c>
      <c r="HW876" s="184" t="str">
        <f t="shared" si="1435"/>
        <v>---/---</v>
      </c>
      <c r="HX876" s="191" t="str">
        <f t="shared" si="1436"/>
        <v>---/---</v>
      </c>
      <c r="HY876" s="183"/>
      <c r="HZ876" s="182" t="str">
        <f t="shared" si="1437"/>
        <v>---/---</v>
      </c>
      <c r="IA876" s="182" t="str">
        <f t="shared" si="1438"/>
        <v>---/---</v>
      </c>
      <c r="IB876" s="182" t="str">
        <f t="shared" si="1439"/>
        <v>---/---</v>
      </c>
      <c r="IC876" s="182" t="str">
        <f t="shared" si="1440"/>
        <v>---/---</v>
      </c>
      <c r="ID876" s="182" t="str">
        <f t="shared" si="1441"/>
        <v>---/---</v>
      </c>
      <c r="IE876" s="185" t="str">
        <f t="shared" si="1442"/>
        <v>---/---</v>
      </c>
      <c r="IF876" s="135" t="s">
        <v>717</v>
      </c>
      <c r="IG876" s="181">
        <v>1</v>
      </c>
      <c r="IH876" s="85"/>
      <c r="II876" s="85"/>
      <c r="IJ876" s="85"/>
      <c r="IK876" s="85"/>
      <c r="IL876" s="85"/>
      <c r="IM876" s="85"/>
      <c r="IN876" s="85"/>
      <c r="IO876" s="85"/>
      <c r="IP876" s="85"/>
      <c r="IQ876" s="85"/>
      <c r="IR876" s="85"/>
      <c r="IS876" s="85"/>
      <c r="IT876" s="85"/>
      <c r="IU876" s="85"/>
      <c r="IV876" s="85"/>
      <c r="IW876" s="85"/>
      <c r="IX876" s="85"/>
      <c r="IY876" s="85"/>
      <c r="IZ876" s="85"/>
      <c r="JA876" s="85"/>
      <c r="JB876" s="85"/>
      <c r="JC876" s="85"/>
      <c r="JD876" s="85"/>
      <c r="JE876" s="85"/>
      <c r="JF876" s="85"/>
      <c r="JG876" s="85"/>
      <c r="JH876" s="85"/>
      <c r="JI876" s="85"/>
      <c r="JJ876" s="85"/>
      <c r="JK876" s="85"/>
      <c r="JL876" s="85"/>
      <c r="JM876" s="85"/>
      <c r="JN876" s="85"/>
      <c r="JO876" s="85"/>
      <c r="JP876" s="85"/>
      <c r="JQ876" s="85"/>
      <c r="JR876" s="85"/>
      <c r="JS876" s="85"/>
      <c r="JT876" s="85"/>
      <c r="JU876" s="85"/>
      <c r="JV876" s="85"/>
      <c r="JW876" s="85"/>
      <c r="JX876" s="85"/>
      <c r="JY876" s="85"/>
      <c r="JZ876" s="85"/>
      <c r="KA876" s="85"/>
      <c r="KB876" s="85"/>
      <c r="KC876" s="85"/>
    </row>
    <row r="877" spans="1:289" s="57" customFormat="1" ht="18" customHeight="1">
      <c r="B877" s="22"/>
      <c r="C877" s="22"/>
      <c r="D877" s="10"/>
      <c r="E877" s="10"/>
      <c r="F877" s="10"/>
      <c r="G877" s="10"/>
      <c r="H877" s="10"/>
      <c r="I877" s="10"/>
      <c r="J877" s="10"/>
      <c r="K877" s="10"/>
      <c r="L877" s="10"/>
      <c r="M877" s="10"/>
      <c r="N877" s="10"/>
      <c r="O877" s="10"/>
      <c r="P877" s="10"/>
      <c r="Q877" s="10"/>
      <c r="R877" s="10"/>
      <c r="S877" s="10"/>
      <c r="T877" s="10"/>
      <c r="U877" s="10"/>
      <c r="V877" s="10"/>
      <c r="W877" s="22"/>
      <c r="X877" s="22"/>
      <c r="Y877" s="22"/>
      <c r="Z877" s="22"/>
      <c r="AA877" s="22"/>
      <c r="AB877" s="22"/>
      <c r="AC877" s="22"/>
      <c r="AD877" s="10"/>
      <c r="AE877" s="22"/>
      <c r="AF877" s="22"/>
      <c r="AG877" s="22"/>
      <c r="AH877" s="22"/>
      <c r="AI877" s="22"/>
      <c r="AJ877" s="10"/>
      <c r="AK877" s="10"/>
      <c r="AL877" s="10"/>
      <c r="AM877" s="10"/>
      <c r="AN877" s="10"/>
      <c r="AO877" s="23" t="s">
        <v>153</v>
      </c>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68"/>
      <c r="BO877" s="168"/>
      <c r="BP877" s="168"/>
      <c r="BQ877" s="168"/>
      <c r="BR877" s="158"/>
      <c r="BS877" s="158"/>
      <c r="BT877" s="158"/>
      <c r="BU877" s="158"/>
      <c r="BV877" s="158"/>
      <c r="BW877" s="148"/>
      <c r="BX877" s="148"/>
      <c r="BY877" s="148"/>
      <c r="BZ877" s="148"/>
      <c r="CA877" s="148"/>
      <c r="CB877" s="126"/>
      <c r="CC877" s="126"/>
      <c r="CD877" s="126"/>
      <c r="CE877" s="126"/>
      <c r="CF877" s="126"/>
      <c r="CG877" s="126"/>
      <c r="CH877" s="126"/>
      <c r="CI877" s="126"/>
      <c r="CJ877" s="126"/>
      <c r="CK877" s="126"/>
      <c r="CL877" s="10"/>
      <c r="CM877" s="10"/>
      <c r="CN877" s="10"/>
      <c r="CO877" s="10"/>
      <c r="CP877" s="51"/>
      <c r="CQ877" s="10"/>
      <c r="CR877" s="10"/>
      <c r="CS877" s="10"/>
      <c r="CT877" s="10"/>
      <c r="CY877" s="63"/>
      <c r="CZ877" s="10"/>
      <c r="DA877" s="10"/>
      <c r="DB877" s="10"/>
      <c r="DC877" s="10"/>
      <c r="DH877" s="63"/>
      <c r="DI877" s="10"/>
      <c r="DJ877" s="10"/>
      <c r="DK877" s="10"/>
      <c r="DL877" s="10"/>
      <c r="DQ877" s="63"/>
      <c r="DR877" s="10"/>
      <c r="DS877" s="10"/>
      <c r="DT877" s="10"/>
      <c r="DU877" s="10"/>
      <c r="DZ877" s="63"/>
      <c r="EA877" s="10"/>
      <c r="EB877" s="10"/>
      <c r="EC877" s="10"/>
      <c r="ED877" s="10"/>
      <c r="EI877" s="63"/>
      <c r="EJ877" s="10"/>
      <c r="EK877" s="10"/>
      <c r="EL877" s="10"/>
      <c r="EM877" s="10"/>
      <c r="ER877" s="63"/>
      <c r="ES877" s="63"/>
      <c r="ET877" s="63"/>
      <c r="EU877" s="63"/>
      <c r="EV877" s="63"/>
      <c r="FA877" s="63"/>
      <c r="FB877" s="10"/>
      <c r="FC877" s="10"/>
      <c r="FD877" s="10"/>
      <c r="FE877" s="10"/>
      <c r="FJ877" s="63"/>
      <c r="FK877" s="10"/>
      <c r="FL877" s="10"/>
      <c r="FM877" s="10"/>
      <c r="FN877" s="10"/>
      <c r="FS877" s="63"/>
      <c r="FT877" s="10"/>
      <c r="FU877" s="10"/>
      <c r="FV877" s="10"/>
      <c r="FW877" s="10"/>
      <c r="GB877" s="63"/>
      <c r="GC877" s="63"/>
      <c r="GD877" s="63"/>
      <c r="GE877" s="63"/>
      <c r="GF877" s="63"/>
      <c r="GG877" s="63"/>
      <c r="GH877" s="63"/>
      <c r="GI877" s="63"/>
      <c r="GJ877" s="63"/>
      <c r="GK877" s="63"/>
      <c r="GL877" s="63"/>
      <c r="GM877" s="63"/>
      <c r="GN877" s="63"/>
      <c r="GO877" s="63"/>
      <c r="GP877" s="63"/>
      <c r="GQ877" s="63"/>
      <c r="GR877" s="63"/>
      <c r="GS877" s="63"/>
      <c r="GT877" s="63"/>
      <c r="GU877" s="63"/>
      <c r="GV877" s="63"/>
      <c r="GW877" s="63"/>
      <c r="GX877" s="63"/>
      <c r="GY877" s="63"/>
      <c r="GZ877" s="63"/>
      <c r="HA877" s="63"/>
      <c r="HB877" s="63"/>
      <c r="HC877" s="63"/>
      <c r="HD877" s="34">
        <f ca="1">SUMIF(BK19:BK875,"&gt;43101",HD19:HD875)</f>
        <v>658</v>
      </c>
      <c r="HE877" s="33"/>
      <c r="HF877" s="33" t="s">
        <v>349</v>
      </c>
      <c r="HG877" s="33"/>
      <c r="HH877" s="33"/>
      <c r="HI877" s="33"/>
      <c r="HJ877" s="33"/>
      <c r="HL877" s="10"/>
      <c r="HM877" s="102"/>
      <c r="HN877" s="85"/>
      <c r="HO877" s="85"/>
      <c r="HP877" s="85"/>
      <c r="HQ877" s="85"/>
      <c r="HR877" s="85"/>
      <c r="HS877" s="85"/>
      <c r="HT877" s="85"/>
      <c r="HU877" s="85"/>
      <c r="HV877" s="189"/>
      <c r="HW877" s="85"/>
      <c r="HX877" s="189"/>
      <c r="HY877" s="85"/>
      <c r="HZ877" s="85"/>
      <c r="IA877" s="85"/>
      <c r="IB877" s="85"/>
      <c r="IC877" s="85"/>
      <c r="ID877" s="85"/>
      <c r="IE877" s="85"/>
      <c r="IF877" s="85"/>
      <c r="IG877" s="85"/>
      <c r="IH877" s="85"/>
      <c r="II877" s="85"/>
      <c r="IJ877" s="85"/>
      <c r="IK877" s="85"/>
      <c r="IL877" s="85"/>
      <c r="IM877" s="85"/>
      <c r="IN877" s="85"/>
      <c r="IO877" s="85"/>
      <c r="IP877" s="85"/>
      <c r="IQ877" s="85"/>
      <c r="IR877" s="85"/>
      <c r="IS877" s="85"/>
      <c r="IT877" s="85"/>
      <c r="IU877" s="85"/>
      <c r="IV877" s="85"/>
      <c r="IW877" s="85"/>
      <c r="IX877" s="85"/>
      <c r="IY877" s="85"/>
      <c r="IZ877" s="85"/>
      <c r="JA877" s="85"/>
      <c r="JB877" s="85"/>
      <c r="JC877" s="85"/>
      <c r="JD877" s="85"/>
      <c r="JE877" s="85"/>
      <c r="JF877" s="85"/>
      <c r="JG877" s="85"/>
      <c r="JH877" s="85"/>
      <c r="JI877" s="85"/>
      <c r="JJ877" s="85"/>
      <c r="JK877" s="85"/>
      <c r="JL877" s="85"/>
      <c r="JM877" s="85"/>
      <c r="JN877" s="85"/>
      <c r="JO877" s="85"/>
      <c r="JP877" s="85"/>
      <c r="JQ877" s="85"/>
      <c r="JR877" s="85"/>
      <c r="JS877" s="85"/>
      <c r="JT877" s="85"/>
      <c r="JU877" s="85"/>
      <c r="JV877" s="85"/>
      <c r="JW877" s="85"/>
      <c r="JX877" s="85"/>
      <c r="JY877" s="85"/>
      <c r="JZ877" s="85"/>
      <c r="KA877" s="85"/>
      <c r="KB877" s="85"/>
      <c r="KC877" s="85"/>
    </row>
    <row r="878" spans="1:289" s="57" customFormat="1" ht="18" customHeight="1">
      <c r="B878" s="22"/>
      <c r="C878" s="22"/>
      <c r="D878" s="10"/>
      <c r="E878" s="10"/>
      <c r="F878" s="10"/>
      <c r="G878" s="10"/>
      <c r="H878" s="10"/>
      <c r="I878" s="10"/>
      <c r="J878" s="10"/>
      <c r="K878" s="10"/>
      <c r="L878" s="10"/>
      <c r="M878" s="10"/>
      <c r="N878" s="10"/>
      <c r="O878" s="10"/>
      <c r="P878" s="10"/>
      <c r="Q878" s="10"/>
      <c r="R878" s="10"/>
      <c r="S878" s="10"/>
      <c r="T878" s="10"/>
      <c r="U878" s="10"/>
      <c r="V878" s="10"/>
      <c r="W878" s="22"/>
      <c r="X878" s="22"/>
      <c r="Y878" s="22"/>
      <c r="Z878" s="22"/>
      <c r="AA878" s="22"/>
      <c r="AB878" s="22"/>
      <c r="AC878" s="22"/>
      <c r="AD878" s="10"/>
      <c r="AE878" s="22"/>
      <c r="AF878" s="22"/>
      <c r="AG878" s="22"/>
      <c r="AH878" s="22"/>
      <c r="AI878" s="22"/>
      <c r="AJ878" s="10"/>
      <c r="AK878" s="10"/>
      <c r="AL878" s="10"/>
      <c r="AM878" s="10"/>
      <c r="AN878" s="10"/>
      <c r="AO878" s="23" t="s">
        <v>151</v>
      </c>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68"/>
      <c r="BO878" s="168"/>
      <c r="BP878" s="168"/>
      <c r="BQ878" s="168"/>
      <c r="BR878" s="158"/>
      <c r="BS878" s="158"/>
      <c r="BT878" s="158"/>
      <c r="BU878" s="158"/>
      <c r="BV878" s="158"/>
      <c r="BW878" s="148"/>
      <c r="BX878" s="148"/>
      <c r="BY878" s="148"/>
      <c r="BZ878" s="148"/>
      <c r="CA878" s="148"/>
      <c r="CB878" s="126"/>
      <c r="CC878" s="126"/>
      <c r="CD878" s="126"/>
      <c r="CE878" s="126"/>
      <c r="CF878" s="126"/>
      <c r="CG878" s="126"/>
      <c r="CH878" s="126"/>
      <c r="CI878" s="126"/>
      <c r="CJ878" s="126"/>
      <c r="CK878" s="126"/>
      <c r="CL878" s="10"/>
      <c r="CM878" s="10"/>
      <c r="CN878" s="10"/>
      <c r="CO878" s="10"/>
      <c r="CP878" s="51"/>
      <c r="CQ878" s="10"/>
      <c r="CR878" s="10"/>
      <c r="CS878" s="10"/>
      <c r="CT878" s="10"/>
      <c r="CY878" s="63"/>
      <c r="CZ878" s="10"/>
      <c r="DA878" s="10"/>
      <c r="DB878" s="10"/>
      <c r="DC878" s="10"/>
      <c r="DH878" s="63"/>
      <c r="DI878" s="10"/>
      <c r="DJ878" s="10"/>
      <c r="DK878" s="10"/>
      <c r="DL878" s="10"/>
      <c r="DQ878" s="63"/>
      <c r="DR878" s="10"/>
      <c r="DS878" s="10"/>
      <c r="DT878" s="10"/>
      <c r="DU878" s="10"/>
      <c r="DZ878" s="63"/>
      <c r="EA878" s="10"/>
      <c r="EB878" s="10"/>
      <c r="EC878" s="10"/>
      <c r="ED878" s="10"/>
      <c r="EI878" s="63"/>
      <c r="EJ878" s="10"/>
      <c r="EK878" s="10"/>
      <c r="EL878" s="10"/>
      <c r="EM878" s="10"/>
      <c r="ER878" s="63"/>
      <c r="ES878" s="63"/>
      <c r="ET878" s="63"/>
      <c r="EU878" s="63"/>
      <c r="EV878" s="63"/>
      <c r="FA878" s="63"/>
      <c r="FB878" s="10"/>
      <c r="FC878" s="10"/>
      <c r="FD878" s="10"/>
      <c r="FE878" s="10"/>
      <c r="FJ878" s="63"/>
      <c r="FK878" s="10"/>
      <c r="FL878" s="10"/>
      <c r="FM878" s="10"/>
      <c r="FN878" s="10"/>
      <c r="FS878" s="63"/>
      <c r="FT878" s="10"/>
      <c r="FU878" s="10"/>
      <c r="FV878" s="10"/>
      <c r="FW878" s="10"/>
      <c r="GB878" s="63"/>
      <c r="GC878" s="63"/>
      <c r="GD878" s="63"/>
      <c r="GE878" s="63"/>
      <c r="GF878" s="63"/>
      <c r="GG878" s="63"/>
      <c r="GH878" s="63"/>
      <c r="GI878" s="63"/>
      <c r="GJ878" s="63"/>
      <c r="GK878" s="63"/>
      <c r="GL878" s="63"/>
      <c r="GM878" s="63"/>
      <c r="GN878" s="63"/>
      <c r="GO878" s="63"/>
      <c r="GP878" s="63"/>
      <c r="GQ878" s="63"/>
      <c r="GR878" s="63"/>
      <c r="GS878" s="63"/>
      <c r="GT878" s="63"/>
      <c r="GU878" s="63"/>
      <c r="GV878" s="63"/>
      <c r="GW878" s="63"/>
      <c r="GX878" s="63"/>
      <c r="GY878" s="63"/>
      <c r="GZ878" s="63"/>
      <c r="HA878" s="63"/>
      <c r="HB878" s="63"/>
      <c r="HC878" s="63"/>
      <c r="HD878" s="34">
        <f ca="1">SUMIF(BK19:BK660,"&gt;43101",HD19:HD660)</f>
        <v>497</v>
      </c>
      <c r="HE878" s="33"/>
      <c r="HF878" s="33" t="s">
        <v>347</v>
      </c>
      <c r="HG878" s="33"/>
      <c r="HH878" s="33"/>
      <c r="HI878" s="33"/>
      <c r="HJ878" s="33"/>
      <c r="HK878" s="84"/>
      <c r="HL878" s="10"/>
      <c r="HM878" s="102"/>
      <c r="HV878" s="188"/>
      <c r="HX878" s="188"/>
    </row>
    <row r="879" spans="1:289" ht="18" customHeight="1">
      <c r="B879" s="89"/>
      <c r="AO879" s="23" t="s">
        <v>144</v>
      </c>
      <c r="HD879" s="34">
        <f ca="1">SUMIF(BK685:BK875,"&gt;43101",HD685:HD875)</f>
        <v>146</v>
      </c>
      <c r="HE879" s="33"/>
      <c r="HF879" s="33" t="s">
        <v>348</v>
      </c>
      <c r="HG879" s="33"/>
      <c r="HH879" s="33"/>
      <c r="HI879" s="33"/>
      <c r="HJ879" s="33"/>
    </row>
    <row r="880" spans="1:289">
      <c r="AO880" s="23" t="s">
        <v>145</v>
      </c>
    </row>
    <row r="881" spans="41:165">
      <c r="AO881" s="23" t="s">
        <v>146</v>
      </c>
    </row>
    <row r="882" spans="41:165">
      <c r="AO882" s="23" t="s">
        <v>147</v>
      </c>
    </row>
    <row r="883" spans="41:165">
      <c r="AO883" s="23" t="s">
        <v>148</v>
      </c>
      <c r="FI883" s="85" t="s">
        <v>547</v>
      </c>
    </row>
    <row r="884" spans="41:165">
      <c r="AO884" s="23" t="s">
        <v>152</v>
      </c>
    </row>
    <row r="885" spans="41:165">
      <c r="AO885" s="23" t="s">
        <v>149</v>
      </c>
    </row>
    <row r="886" spans="41:165">
      <c r="AO886" s="23" t="s">
        <v>150</v>
      </c>
    </row>
    <row r="887" spans="41:165">
      <c r="AO887" s="23"/>
    </row>
    <row r="888" spans="41:165">
      <c r="AO888" s="23"/>
    </row>
  </sheetData>
  <autoFilter ref="A12:KC875">
    <filterColumn colId="37">
      <filters>
        <filter val="PS"/>
      </filters>
    </filterColumn>
  </autoFilter>
  <customSheetViews>
    <customSheetView guid="{198AF0FE-2728-4CF8-B074-6932495CA901}" scale="85" topLeftCell="W1">
      <selection activeCell="AF24" sqref="AF24"/>
      <pageMargins left="0.7" right="0.7" top="0.75" bottom="0.75" header="0.3" footer="0.3"/>
    </customSheetView>
    <customSheetView guid="{3F20A7E9-1864-4B53-B99C-3DFC3DBDDE06}" scale="85" topLeftCell="W1">
      <selection activeCell="AF20" sqref="AF20"/>
      <pageMargins left="0.7" right="0.7" top="0.75" bottom="0.75" header="0.3" footer="0.3"/>
    </customSheetView>
    <customSheetView guid="{6BABC167-FD72-4781-914E-04D767C3C59F}" scale="85" topLeftCell="W1">
      <selection activeCell="AF20" sqref="AF20"/>
      <pageMargins left="0.7" right="0.7" top="0.75" bottom="0.75" header="0.3" footer="0.3"/>
    </customSheetView>
    <customSheetView guid="{D0CE8F58-30B3-41CB-9F24-5E0CCBB8F611}" scale="85" topLeftCell="W1">
      <selection activeCell="AF24" sqref="AF24"/>
      <pageMargins left="0.7" right="0.7" top="0.75" bottom="0.75" header="0.3" footer="0.3"/>
    </customSheetView>
  </customSheetViews>
  <mergeCells count="209">
    <mergeCell ref="GC9:GF9"/>
    <mergeCell ref="GC10:GC11"/>
    <mergeCell ref="GD10:GD11"/>
    <mergeCell ref="GE10:GF10"/>
    <mergeCell ref="GP9:GT9"/>
    <mergeCell ref="GP10:GP11"/>
    <mergeCell ref="GQ10:GQ11"/>
    <mergeCell ref="GR10:GT10"/>
    <mergeCell ref="GL9:GO9"/>
    <mergeCell ref="GL10:GL11"/>
    <mergeCell ref="GM10:GM11"/>
    <mergeCell ref="GN10:GO10"/>
    <mergeCell ref="GG9:GK9"/>
    <mergeCell ref="GG10:GG11"/>
    <mergeCell ref="GH10:GH11"/>
    <mergeCell ref="GI10:GK10"/>
    <mergeCell ref="BO10:BP10"/>
    <mergeCell ref="BQ10:BR10"/>
    <mergeCell ref="BS10:BT10"/>
    <mergeCell ref="BN9:BN11"/>
    <mergeCell ref="BO9:BV9"/>
    <mergeCell ref="CG10:CG11"/>
    <mergeCell ref="CI10:CK10"/>
    <mergeCell ref="CG9:CK9"/>
    <mergeCell ref="CH10:CH11"/>
    <mergeCell ref="CB9:CF9"/>
    <mergeCell ref="CB10:CB11"/>
    <mergeCell ref="CC10:CC11"/>
    <mergeCell ref="CD10:CF10"/>
    <mergeCell ref="BY10:CA10"/>
    <mergeCell ref="BW9:CA9"/>
    <mergeCell ref="BW10:BW11"/>
    <mergeCell ref="BX10:BX11"/>
    <mergeCell ref="BU10:BV10"/>
    <mergeCell ref="FY10:FY11"/>
    <mergeCell ref="FZ10:GB10"/>
    <mergeCell ref="HE9:HE11"/>
    <mergeCell ref="EP10:ER10"/>
    <mergeCell ref="DV9:DZ9"/>
    <mergeCell ref="FO10:FO11"/>
    <mergeCell ref="FP10:FP11"/>
    <mergeCell ref="FQ10:FS10"/>
    <mergeCell ref="FT9:FW9"/>
    <mergeCell ref="FX9:GB9"/>
    <mergeCell ref="FT10:FT11"/>
    <mergeCell ref="FU10:FU11"/>
    <mergeCell ref="FV10:FW10"/>
    <mergeCell ref="FX10:FX11"/>
    <mergeCell ref="GW10:GX10"/>
    <mergeCell ref="GU10:GU11"/>
    <mergeCell ref="GV10:GV11"/>
    <mergeCell ref="GU9:GX9"/>
    <mergeCell ref="HA10:HC10"/>
    <mergeCell ref="GY9:HC9"/>
    <mergeCell ref="GY10:GY11"/>
    <mergeCell ref="GZ10:GZ11"/>
    <mergeCell ref="ET10:ET11"/>
    <mergeCell ref="EU10:EV10"/>
    <mergeCell ref="DR9:DU9"/>
    <mergeCell ref="DS10:DS11"/>
    <mergeCell ref="DT10:DU10"/>
    <mergeCell ref="DV10:DV11"/>
    <mergeCell ref="DW10:DW11"/>
    <mergeCell ref="DX10:DZ10"/>
    <mergeCell ref="EA9:ED9"/>
    <mergeCell ref="EE9:EI9"/>
    <mergeCell ref="EA10:EA11"/>
    <mergeCell ref="EB10:EB11"/>
    <mergeCell ref="EC10:ED10"/>
    <mergeCell ref="EE10:EE11"/>
    <mergeCell ref="HG9:HG11"/>
    <mergeCell ref="HI9:HI11"/>
    <mergeCell ref="FB9:FE9"/>
    <mergeCell ref="FB10:FB11"/>
    <mergeCell ref="FC10:FC11"/>
    <mergeCell ref="FD10:FE10"/>
    <mergeCell ref="DF10:DH10"/>
    <mergeCell ref="HH9:HH11"/>
    <mergeCell ref="FF9:FJ9"/>
    <mergeCell ref="FF10:FF11"/>
    <mergeCell ref="FG10:FG11"/>
    <mergeCell ref="FH10:FJ10"/>
    <mergeCell ref="DI9:DL9"/>
    <mergeCell ref="DM9:DQ9"/>
    <mergeCell ref="DI10:DI11"/>
    <mergeCell ref="DJ10:DJ11"/>
    <mergeCell ref="DK10:DL10"/>
    <mergeCell ref="EN10:EN11"/>
    <mergeCell ref="EF10:EF11"/>
    <mergeCell ref="EG10:EI10"/>
    <mergeCell ref="EJ9:EM9"/>
    <mergeCell ref="EN9:ER9"/>
    <mergeCell ref="EJ10:EJ11"/>
    <mergeCell ref="EK10:EK11"/>
    <mergeCell ref="I9:I11"/>
    <mergeCell ref="P9:P11"/>
    <mergeCell ref="AF5:AG5"/>
    <mergeCell ref="B5:M5"/>
    <mergeCell ref="AM9:AM11"/>
    <mergeCell ref="R9:R11"/>
    <mergeCell ref="AF6:AG6"/>
    <mergeCell ref="AH9:AH11"/>
    <mergeCell ref="AL9:AL11"/>
    <mergeCell ref="S9:S11"/>
    <mergeCell ref="AJ9:AJ11"/>
    <mergeCell ref="AK9:AK11"/>
    <mergeCell ref="AI9:AI11"/>
    <mergeCell ref="L9:L11"/>
    <mergeCell ref="M9:M11"/>
    <mergeCell ref="T9:T11"/>
    <mergeCell ref="N9:N11"/>
    <mergeCell ref="AE9:AE11"/>
    <mergeCell ref="O9:O11"/>
    <mergeCell ref="HK9:HK11"/>
    <mergeCell ref="CL9:CP9"/>
    <mergeCell ref="CL10:CL11"/>
    <mergeCell ref="CM10:CM11"/>
    <mergeCell ref="CN10:CP10"/>
    <mergeCell ref="HD9:HD11"/>
    <mergeCell ref="HF9:HF11"/>
    <mergeCell ref="CR10:CR11"/>
    <mergeCell ref="CS10:CT10"/>
    <mergeCell ref="CU9:CY9"/>
    <mergeCell ref="CU10:CU11"/>
    <mergeCell ref="CV10:CV11"/>
    <mergeCell ref="CW10:CY10"/>
    <mergeCell ref="CQ9:CT9"/>
    <mergeCell ref="CQ10:CQ11"/>
    <mergeCell ref="CZ9:DC9"/>
    <mergeCell ref="HJ9:HJ11"/>
    <mergeCell ref="DD9:DH9"/>
    <mergeCell ref="DB10:DC10"/>
    <mergeCell ref="FK9:FN9"/>
    <mergeCell ref="FO9:FS9"/>
    <mergeCell ref="FL10:FL11"/>
    <mergeCell ref="DO10:DQ10"/>
    <mergeCell ref="DM10:DM11"/>
    <mergeCell ref="AF4:AG4"/>
    <mergeCell ref="AO9:AO11"/>
    <mergeCell ref="AF9:AF11"/>
    <mergeCell ref="AG9:AG11"/>
    <mergeCell ref="AJ5:AN5"/>
    <mergeCell ref="AP9:AP11"/>
    <mergeCell ref="BJ9:BM9"/>
    <mergeCell ref="AW9:AW11"/>
    <mergeCell ref="BG9:BG11"/>
    <mergeCell ref="AR9:AR11"/>
    <mergeCell ref="AQ9:AQ11"/>
    <mergeCell ref="AS9:AS11"/>
    <mergeCell ref="AV9:AV11"/>
    <mergeCell ref="BA9:BA11"/>
    <mergeCell ref="AZ9:AZ11"/>
    <mergeCell ref="AX9:AX11"/>
    <mergeCell ref="BH9:BI9"/>
    <mergeCell ref="BH10:BH11"/>
    <mergeCell ref="AY9:AY11"/>
    <mergeCell ref="BI10:BI11"/>
    <mergeCell ref="BC9:BC11"/>
    <mergeCell ref="BD9:BD11"/>
    <mergeCell ref="BE9:BE11"/>
    <mergeCell ref="BB9:BB11"/>
    <mergeCell ref="B2:AE2"/>
    <mergeCell ref="B3:M3"/>
    <mergeCell ref="N3:AE3"/>
    <mergeCell ref="B4:M4"/>
    <mergeCell ref="N4:AE4"/>
    <mergeCell ref="B6:M6"/>
    <mergeCell ref="N5:AE5"/>
    <mergeCell ref="V9:V11"/>
    <mergeCell ref="N6:AE6"/>
    <mergeCell ref="Q9:Q11"/>
    <mergeCell ref="U9:U11"/>
    <mergeCell ref="AD9:AD11"/>
    <mergeCell ref="B7:AP7"/>
    <mergeCell ref="B9:B11"/>
    <mergeCell ref="C9:C11"/>
    <mergeCell ref="D9:D11"/>
    <mergeCell ref="E9:E11"/>
    <mergeCell ref="J9:J11"/>
    <mergeCell ref="K9:K11"/>
    <mergeCell ref="AN9:AN11"/>
    <mergeCell ref="F9:F11"/>
    <mergeCell ref="H9:H11"/>
    <mergeCell ref="W9:W11"/>
    <mergeCell ref="G9:G11"/>
    <mergeCell ref="AJ3:AN3"/>
    <mergeCell ref="AJ4:AN4"/>
    <mergeCell ref="FM10:FN10"/>
    <mergeCell ref="DE10:DE11"/>
    <mergeCell ref="BF9:BF11"/>
    <mergeCell ref="BJ10:BJ11"/>
    <mergeCell ref="BK10:BK11"/>
    <mergeCell ref="BL10:BM10"/>
    <mergeCell ref="AT9:AT11"/>
    <mergeCell ref="AU9:AU11"/>
    <mergeCell ref="CZ10:CZ11"/>
    <mergeCell ref="DA10:DA11"/>
    <mergeCell ref="DD10:DD11"/>
    <mergeCell ref="EO10:EO11"/>
    <mergeCell ref="EL10:EM10"/>
    <mergeCell ref="DR10:DR11"/>
    <mergeCell ref="FK10:FK11"/>
    <mergeCell ref="DN10:DN11"/>
    <mergeCell ref="EW9:FA9"/>
    <mergeCell ref="EW10:EW11"/>
    <mergeCell ref="EX10:EX11"/>
    <mergeCell ref="EY10:FA10"/>
    <mergeCell ref="ES9:EV9"/>
    <mergeCell ref="ES10:ES11"/>
  </mergeCells>
  <phoneticPr fontId="168" type="noConversion"/>
  <conditionalFormatting sqref="BL15 CS839 CW839 BK839">
    <cfRule type="cellIs" dxfId="4430" priority="12876" operator="greaterThan">
      <formula>BJ15</formula>
    </cfRule>
  </conditionalFormatting>
  <conditionalFormatting sqref="BJ14 BJ839">
    <cfRule type="expression" dxfId="4429" priority="12840">
      <formula>BM14&lt;=0</formula>
    </cfRule>
  </conditionalFormatting>
  <conditionalFormatting sqref="BJ15">
    <cfRule type="expression" dxfId="4428" priority="12838">
      <formula>BM15&lt;=0</formula>
    </cfRule>
  </conditionalFormatting>
  <conditionalFormatting sqref="BJ16">
    <cfRule type="expression" dxfId="4427" priority="12837">
      <formula>BM16&lt;=0</formula>
    </cfRule>
  </conditionalFormatting>
  <conditionalFormatting sqref="BJ20">
    <cfRule type="expression" dxfId="4426" priority="12836">
      <formula>BM20&lt;=0</formula>
    </cfRule>
  </conditionalFormatting>
  <conditionalFormatting sqref="CN15:CN16">
    <cfRule type="cellIs" dxfId="4425" priority="12824" operator="greaterThan">
      <formula>CM15</formula>
    </cfRule>
  </conditionalFormatting>
  <conditionalFormatting sqref="CW14">
    <cfRule type="cellIs" dxfId="4424" priority="11988" operator="greaterThan">
      <formula>CV14</formula>
    </cfRule>
  </conditionalFormatting>
  <conditionalFormatting sqref="BK20">
    <cfRule type="cellIs" dxfId="4423" priority="11738" operator="greaterThan">
      <formula>BJ20</formula>
    </cfRule>
  </conditionalFormatting>
  <conditionalFormatting sqref="BK14">
    <cfRule type="cellIs" dxfId="4422" priority="11736" operator="greaterThan">
      <formula>BJ14</formula>
    </cfRule>
  </conditionalFormatting>
  <conditionalFormatting sqref="BK15">
    <cfRule type="cellIs" dxfId="4421" priority="11735" operator="greaterThan">
      <formula>BJ15</formula>
    </cfRule>
  </conditionalFormatting>
  <conditionalFormatting sqref="DF14">
    <cfRule type="cellIs" dxfId="4420" priority="11493" operator="greaterThan">
      <formula>DE14</formula>
    </cfRule>
  </conditionalFormatting>
  <conditionalFormatting sqref="BL20">
    <cfRule type="cellIs" dxfId="4419" priority="11491" operator="greaterThan">
      <formula>BK20</formula>
    </cfRule>
  </conditionalFormatting>
  <conditionalFormatting sqref="CN20">
    <cfRule type="cellIs" dxfId="4418" priority="11490" operator="greaterThan">
      <formula>CM20</formula>
    </cfRule>
  </conditionalFormatting>
  <conditionalFormatting sqref="CS20">
    <cfRule type="cellIs" dxfId="4417" priority="11489" operator="greaterThan">
      <formula>CR20</formula>
    </cfRule>
  </conditionalFormatting>
  <conditionalFormatting sqref="CW20">
    <cfRule type="cellIs" dxfId="4416" priority="11487" operator="greaterThan">
      <formula>CV20</formula>
    </cfRule>
  </conditionalFormatting>
  <conditionalFormatting sqref="DO14">
    <cfRule type="cellIs" dxfId="4415" priority="10707" operator="greaterThan">
      <formula>DN14</formula>
    </cfRule>
  </conditionalFormatting>
  <conditionalFormatting sqref="AO875:AO1048576 AO842:AO843 AO825 AO707:AO708 AO1:AO11 AO73 AO224 AO587 AO100 AO106 AO112:AO118 AO138:AO143 AO152:AO157 AO175 AO177:AO182 AO240:AO287 AO289:AO294 AO308:AO318 AO327:AO332 AO334:AO351 AO353:AO384 AO386:AO427 AO429:AO440 AO442:AO447 AO449:AO460 AO482:AO511 AO513:AO524 AO526:AO537 AO200:AO217 AO466:AO480 AO742 AO712:AO738 AO686:AO705 AO642:AO647 AO628:AO635 AO609:AO615 AO82:AO94 AO539:AO569 AO80 AO237:AO238 AO589:AO594 AO748:AO769 AO777:AO788 AO827:AO828 AO830:AO831 AO833:AO835 AO853:AO873 AO596 AO124 AO130 AO145:AO150 AO325 AO136 AO163 AO169 AO300 AO306 AO601:AO607 AO620:AO626 AO655:AO661 AO56:AO66 AO189:AO194 AO13:AO49 AO846:AO850 AO684 AO771:AO775 AO837:AO840 AO790:AO794">
    <cfRule type="duplicateValues" dxfId="4414" priority="10725"/>
  </conditionalFormatting>
  <conditionalFormatting sqref="T8">
    <cfRule type="duplicateValues" dxfId="4413" priority="10722"/>
  </conditionalFormatting>
  <conditionalFormatting sqref="S8">
    <cfRule type="duplicateValues" dxfId="4412" priority="10721"/>
  </conditionalFormatting>
  <conditionalFormatting sqref="P8">
    <cfRule type="duplicateValues" dxfId="4411" priority="10720"/>
  </conditionalFormatting>
  <conditionalFormatting sqref="Q8">
    <cfRule type="duplicateValues" dxfId="4410" priority="10719"/>
  </conditionalFormatting>
  <conditionalFormatting sqref="I8">
    <cfRule type="duplicateValues" dxfId="4409" priority="10718"/>
  </conditionalFormatting>
  <conditionalFormatting sqref="H8">
    <cfRule type="duplicateValues" dxfId="4408" priority="10717"/>
  </conditionalFormatting>
  <conditionalFormatting sqref="AW8">
    <cfRule type="duplicateValues" dxfId="4407" priority="10716"/>
  </conditionalFormatting>
  <conditionalFormatting sqref="AX8">
    <cfRule type="duplicateValues" dxfId="4406" priority="10715"/>
  </conditionalFormatting>
  <conditionalFormatting sqref="AU8">
    <cfRule type="duplicateValues" dxfId="4405" priority="10714"/>
  </conditionalFormatting>
  <conditionalFormatting sqref="AV8">
    <cfRule type="duplicateValues" dxfId="4404" priority="10713"/>
  </conditionalFormatting>
  <conditionalFormatting sqref="W8">
    <cfRule type="duplicateValues" dxfId="4403" priority="10712"/>
  </conditionalFormatting>
  <conditionalFormatting sqref="FH14">
    <cfRule type="cellIs" dxfId="4402" priority="10709" operator="greaterThan">
      <formula>FG14</formula>
    </cfRule>
  </conditionalFormatting>
  <conditionalFormatting sqref="AZ224 AZ587 AZ100 AZ106 AZ143 AZ157 AZ182 AZ245 AZ294 AZ313 AZ332 AZ339 AZ358 AZ73 AZ238 AZ1:AZ11 AZ391 AZ124 AZ130 AZ150 AZ325 AZ136 AZ163 AZ169 AZ300 AZ306 AZ194 AZ200 AZ206 AZ212 AZ251 AZ257 AZ263 AZ269 AZ275 AZ281 AZ287 AZ345 AZ351 AZ364 AZ370 AZ376 AZ382 AZ384 AZ397 AZ403 AZ518 AZ531 AZ708 AZ434 AZ440 AZ447 AZ415 AZ421 AZ427 AZ487 AZ493 AZ499 AZ505 AZ511 AZ524 AZ537 AZ544 AZ642 AZ175 AZ628 AZ620 AZ601 AZ589 AZ409 AZ655 AZ825 AZ850 AZ684 AZ775 AZ607 AZ626 AZ661 AZ614 AZ634 AZ686 AZ712 AZ748 AZ690 AZ693 AZ697 AZ704 AZ718 AZ725 AZ730:AZ731 AZ736 AZ738 AZ742 AZ866 AZ873 AZ480 AZ721 AZ756 AZ763 AZ769 AZ859 AZ80 AZ82:AZ94 AZ112:AZ118 AZ449:AZ478 AZ550:AZ569 AZ771 AZ777:AZ788 AZ830:AZ831 AZ833:AZ835 AZ875:AZ1048576 AZ13:AZ49 AZ56:AZ66 AZ837:AZ840 AZ827:AZ828 AZ790:AZ794">
    <cfRule type="containsText" dxfId="4401" priority="10703" operator="containsText" text="заменен">
      <formula>NOT(ISERROR(SEARCH("заменен",AZ1)))</formula>
    </cfRule>
    <cfRule type="containsText" dxfId="4400" priority="10704" operator="containsText" text="в работе">
      <formula>NOT(ISERROR(SEARCH("в работе",AZ1)))</formula>
    </cfRule>
    <cfRule type="containsText" dxfId="4399" priority="10705" operator="containsText" text="аннулирован">
      <formula>NOT(ISERROR(SEARCH("аннулирован",AZ1)))</formula>
    </cfRule>
    <cfRule type="containsText" dxfId="4398" priority="10706" operator="containsText" text="утвержден">
      <formula>NOT(ISERROR(SEARCH("утвержден",AZ1)))</formula>
    </cfRule>
  </conditionalFormatting>
  <conditionalFormatting sqref="BJ14:BJ16 BJ20">
    <cfRule type="cellIs" dxfId="4397" priority="12835" operator="greaterThan">
      <formula>#REF!</formula>
    </cfRule>
  </conditionalFormatting>
  <conditionalFormatting sqref="CO15:CO16 CO20">
    <cfRule type="expression" dxfId="4396" priority="12822">
      <formula>IF(CM15&lt;&gt;"-",IF(CM15&lt;#REF!,IF(CO15&lt;1,1,0),0),0)</formula>
    </cfRule>
  </conditionalFormatting>
  <conditionalFormatting sqref="BK16">
    <cfRule type="cellIs" dxfId="4395" priority="11986" operator="greaterThan">
      <formula>#REF!</formula>
    </cfRule>
  </conditionalFormatting>
  <conditionalFormatting sqref="BL16">
    <cfRule type="cellIs" dxfId="4394" priority="11984" operator="greaterThan">
      <formula>#REF!</formula>
    </cfRule>
  </conditionalFormatting>
  <conditionalFormatting sqref="AO706">
    <cfRule type="duplicateValues" dxfId="4393" priority="10697"/>
  </conditionalFormatting>
  <conditionalFormatting sqref="AO67:AO72">
    <cfRule type="duplicateValues" dxfId="4392" priority="10683"/>
  </conditionalFormatting>
  <conditionalFormatting sqref="AZ67">
    <cfRule type="containsText" dxfId="4391" priority="10679" operator="containsText" text="заменен">
      <formula>NOT(ISERROR(SEARCH("заменен",AZ67)))</formula>
    </cfRule>
    <cfRule type="containsText" dxfId="4390" priority="10680" operator="containsText" text="в работе">
      <formula>NOT(ISERROR(SEARCH("в работе",AZ67)))</formula>
    </cfRule>
    <cfRule type="containsText" dxfId="4389" priority="10681" operator="containsText" text="аннулирован">
      <formula>NOT(ISERROR(SEARCH("аннулирован",AZ67)))</formula>
    </cfRule>
    <cfRule type="containsText" dxfId="4388" priority="10682" operator="containsText" text="утвержден">
      <formula>NOT(ISERROR(SEARCH("утвержден",AZ67)))</formula>
    </cfRule>
  </conditionalFormatting>
  <conditionalFormatting sqref="AO218">
    <cfRule type="duplicateValues" dxfId="4387" priority="10651"/>
  </conditionalFormatting>
  <conditionalFormatting sqref="AZ218">
    <cfRule type="containsText" dxfId="4386" priority="10647" operator="containsText" text="заменен">
      <formula>NOT(ISERROR(SEARCH("заменен",AZ218)))</formula>
    </cfRule>
    <cfRule type="containsText" dxfId="4385" priority="10648" operator="containsText" text="в работе">
      <formula>NOT(ISERROR(SEARCH("в работе",AZ218)))</formula>
    </cfRule>
    <cfRule type="containsText" dxfId="4384" priority="10649" operator="containsText" text="аннулирован">
      <formula>NOT(ISERROR(SEARCH("аннулирован",AZ218)))</formula>
    </cfRule>
    <cfRule type="containsText" dxfId="4383" priority="10650" operator="containsText" text="утвержден">
      <formula>NOT(ISERROR(SEARCH("утвержден",AZ218)))</formula>
    </cfRule>
  </conditionalFormatting>
  <conditionalFormatting sqref="AO219:AO223">
    <cfRule type="duplicateValues" dxfId="4382" priority="10641"/>
  </conditionalFormatting>
  <conditionalFormatting sqref="AO570:AO574 AO576:AO580">
    <cfRule type="duplicateValues" dxfId="4381" priority="10626"/>
  </conditionalFormatting>
  <conditionalFormatting sqref="AO581">
    <cfRule type="duplicateValues" dxfId="4380" priority="10606"/>
  </conditionalFormatting>
  <conditionalFormatting sqref="AZ581">
    <cfRule type="containsText" dxfId="4379" priority="10602" operator="containsText" text="заменен">
      <formula>NOT(ISERROR(SEARCH("заменен",AZ581)))</formula>
    </cfRule>
    <cfRule type="containsText" dxfId="4378" priority="10603" operator="containsText" text="в работе">
      <formula>NOT(ISERROR(SEARCH("в работе",AZ581)))</formula>
    </cfRule>
    <cfRule type="containsText" dxfId="4377" priority="10604" operator="containsText" text="аннулирован">
      <formula>NOT(ISERROR(SEARCH("аннулирован",AZ581)))</formula>
    </cfRule>
    <cfRule type="containsText" dxfId="4376" priority="10605" operator="containsText" text="утвержден">
      <formula>NOT(ISERROR(SEARCH("утвержден",AZ581)))</formula>
    </cfRule>
  </conditionalFormatting>
  <conditionalFormatting sqref="AO582:AO586">
    <cfRule type="duplicateValues" dxfId="4375" priority="10596"/>
  </conditionalFormatting>
  <conditionalFormatting sqref="AO95:AO99">
    <cfRule type="duplicateValues" dxfId="4374" priority="10571"/>
  </conditionalFormatting>
  <conditionalFormatting sqref="AO101:AO105">
    <cfRule type="duplicateValues" dxfId="4373" priority="10561"/>
  </conditionalFormatting>
  <conditionalFormatting sqref="AO107:AO111">
    <cfRule type="duplicateValues" dxfId="4372" priority="10551"/>
  </conditionalFormatting>
  <conditionalFormatting sqref="AO137">
    <cfRule type="duplicateValues" dxfId="4371" priority="10546"/>
  </conditionalFormatting>
  <conditionalFormatting sqref="AZ137">
    <cfRule type="containsText" dxfId="4370" priority="10542" operator="containsText" text="заменен">
      <formula>NOT(ISERROR(SEARCH("заменен",AZ137)))</formula>
    </cfRule>
    <cfRule type="containsText" dxfId="4369" priority="10543" operator="containsText" text="в работе">
      <formula>NOT(ISERROR(SEARCH("в работе",AZ137)))</formula>
    </cfRule>
    <cfRule type="containsText" dxfId="4368" priority="10544" operator="containsText" text="аннулирован">
      <formula>NOT(ISERROR(SEARCH("аннулирован",AZ137)))</formula>
    </cfRule>
    <cfRule type="containsText" dxfId="4367" priority="10545" operator="containsText" text="утвержден">
      <formula>NOT(ISERROR(SEARCH("утвержден",AZ137)))</formula>
    </cfRule>
  </conditionalFormatting>
  <conditionalFormatting sqref="AO144">
    <cfRule type="duplicateValues" dxfId="4366" priority="10541"/>
  </conditionalFormatting>
  <conditionalFormatting sqref="AZ144">
    <cfRule type="containsText" dxfId="4365" priority="10537" operator="containsText" text="заменен">
      <formula>NOT(ISERROR(SEARCH("заменен",AZ144)))</formula>
    </cfRule>
    <cfRule type="containsText" dxfId="4364" priority="10538" operator="containsText" text="в работе">
      <formula>NOT(ISERROR(SEARCH("в работе",AZ144)))</formula>
    </cfRule>
    <cfRule type="containsText" dxfId="4363" priority="10539" operator="containsText" text="аннулирован">
      <formula>NOT(ISERROR(SEARCH("аннулирован",AZ144)))</formula>
    </cfRule>
    <cfRule type="containsText" dxfId="4362" priority="10540" operator="containsText" text="утвержден">
      <formula>NOT(ISERROR(SEARCH("утвержден",AZ144)))</formula>
    </cfRule>
  </conditionalFormatting>
  <conditionalFormatting sqref="AO151">
    <cfRule type="duplicateValues" dxfId="4361" priority="10526"/>
  </conditionalFormatting>
  <conditionalFormatting sqref="AZ151">
    <cfRule type="containsText" dxfId="4360" priority="10522" operator="containsText" text="заменен">
      <formula>NOT(ISERROR(SEARCH("заменен",AZ151)))</formula>
    </cfRule>
    <cfRule type="containsText" dxfId="4359" priority="10523" operator="containsText" text="в работе">
      <formula>NOT(ISERROR(SEARCH("в работе",AZ151)))</formula>
    </cfRule>
    <cfRule type="containsText" dxfId="4358" priority="10524" operator="containsText" text="аннулирован">
      <formula>NOT(ISERROR(SEARCH("аннулирован",AZ151)))</formula>
    </cfRule>
    <cfRule type="containsText" dxfId="4357" priority="10525" operator="containsText" text="утвержден">
      <formula>NOT(ISERROR(SEARCH("утвержден",AZ151)))</formula>
    </cfRule>
  </conditionalFormatting>
  <conditionalFormatting sqref="AO176">
    <cfRule type="duplicateValues" dxfId="4356" priority="10511"/>
  </conditionalFormatting>
  <conditionalFormatting sqref="AZ176">
    <cfRule type="containsText" dxfId="4355" priority="10507" operator="containsText" text="заменен">
      <formula>NOT(ISERROR(SEARCH("заменен",AZ176)))</formula>
    </cfRule>
    <cfRule type="containsText" dxfId="4354" priority="10508" operator="containsText" text="в работе">
      <formula>NOT(ISERROR(SEARCH("в работе",AZ176)))</formula>
    </cfRule>
    <cfRule type="containsText" dxfId="4353" priority="10509" operator="containsText" text="аннулирован">
      <formula>NOT(ISERROR(SEARCH("аннулирован",AZ176)))</formula>
    </cfRule>
    <cfRule type="containsText" dxfId="4352" priority="10510" operator="containsText" text="утвержден">
      <formula>NOT(ISERROR(SEARCH("утвержден",AZ176)))</formula>
    </cfRule>
  </conditionalFormatting>
  <conditionalFormatting sqref="AO239">
    <cfRule type="duplicateValues" dxfId="4351" priority="10506"/>
  </conditionalFormatting>
  <conditionalFormatting sqref="AZ239">
    <cfRule type="containsText" dxfId="4350" priority="10502" operator="containsText" text="заменен">
      <formula>NOT(ISERROR(SEARCH("заменен",AZ239)))</formula>
    </cfRule>
    <cfRule type="containsText" dxfId="4349" priority="10503" operator="containsText" text="в работе">
      <formula>NOT(ISERROR(SEARCH("в работе",AZ239)))</formula>
    </cfRule>
    <cfRule type="containsText" dxfId="4348" priority="10504" operator="containsText" text="аннулирован">
      <formula>NOT(ISERROR(SEARCH("аннулирован",AZ239)))</formula>
    </cfRule>
    <cfRule type="containsText" dxfId="4347" priority="10505" operator="containsText" text="утвержден">
      <formula>NOT(ISERROR(SEARCH("утвержден",AZ239)))</formula>
    </cfRule>
  </conditionalFormatting>
  <conditionalFormatting sqref="AO288">
    <cfRule type="duplicateValues" dxfId="4346" priority="10501"/>
  </conditionalFormatting>
  <conditionalFormatting sqref="AZ288">
    <cfRule type="containsText" dxfId="4345" priority="10497" operator="containsText" text="заменен">
      <formula>NOT(ISERROR(SEARCH("заменен",AZ288)))</formula>
    </cfRule>
    <cfRule type="containsText" dxfId="4344" priority="10498" operator="containsText" text="в работе">
      <formula>NOT(ISERROR(SEARCH("в работе",AZ288)))</formula>
    </cfRule>
    <cfRule type="containsText" dxfId="4343" priority="10499" operator="containsText" text="аннулирован">
      <formula>NOT(ISERROR(SEARCH("аннулирован",AZ288)))</formula>
    </cfRule>
    <cfRule type="containsText" dxfId="4342" priority="10500" operator="containsText" text="утвержден">
      <formula>NOT(ISERROR(SEARCH("утвержден",AZ288)))</formula>
    </cfRule>
  </conditionalFormatting>
  <conditionalFormatting sqref="AO307">
    <cfRule type="duplicateValues" dxfId="4341" priority="10496"/>
  </conditionalFormatting>
  <conditionalFormatting sqref="AZ307">
    <cfRule type="containsText" dxfId="4340" priority="10492" operator="containsText" text="заменен">
      <formula>NOT(ISERROR(SEARCH("заменен",AZ307)))</formula>
    </cfRule>
    <cfRule type="containsText" dxfId="4339" priority="10493" operator="containsText" text="в работе">
      <formula>NOT(ISERROR(SEARCH("в работе",AZ307)))</formula>
    </cfRule>
    <cfRule type="containsText" dxfId="4338" priority="10494" operator="containsText" text="аннулирован">
      <formula>NOT(ISERROR(SEARCH("аннулирован",AZ307)))</formula>
    </cfRule>
    <cfRule type="containsText" dxfId="4337" priority="10495" operator="containsText" text="утвержден">
      <formula>NOT(ISERROR(SEARCH("утвержден",AZ307)))</formula>
    </cfRule>
  </conditionalFormatting>
  <conditionalFormatting sqref="AO326">
    <cfRule type="duplicateValues" dxfId="4336" priority="10491"/>
  </conditionalFormatting>
  <conditionalFormatting sqref="AZ326">
    <cfRule type="containsText" dxfId="4335" priority="10487" operator="containsText" text="заменен">
      <formula>NOT(ISERROR(SEARCH("заменен",AZ326)))</formula>
    </cfRule>
    <cfRule type="containsText" dxfId="4334" priority="10488" operator="containsText" text="в работе">
      <formula>NOT(ISERROR(SEARCH("в работе",AZ326)))</formula>
    </cfRule>
    <cfRule type="containsText" dxfId="4333" priority="10489" operator="containsText" text="аннулирован">
      <formula>NOT(ISERROR(SEARCH("аннулирован",AZ326)))</formula>
    </cfRule>
    <cfRule type="containsText" dxfId="4332" priority="10490" operator="containsText" text="утвержден">
      <formula>NOT(ISERROR(SEARCH("утвержден",AZ326)))</formula>
    </cfRule>
  </conditionalFormatting>
  <conditionalFormatting sqref="AO333">
    <cfRule type="duplicateValues" dxfId="4331" priority="10486"/>
  </conditionalFormatting>
  <conditionalFormatting sqref="AZ333">
    <cfRule type="containsText" dxfId="4330" priority="10482" operator="containsText" text="заменен">
      <formula>NOT(ISERROR(SEARCH("заменен",AZ333)))</formula>
    </cfRule>
    <cfRule type="containsText" dxfId="4329" priority="10483" operator="containsText" text="в работе">
      <formula>NOT(ISERROR(SEARCH("в работе",AZ333)))</formula>
    </cfRule>
    <cfRule type="containsText" dxfId="4328" priority="10484" operator="containsText" text="аннулирован">
      <formula>NOT(ISERROR(SEARCH("аннулирован",AZ333)))</formula>
    </cfRule>
    <cfRule type="containsText" dxfId="4327" priority="10485" operator="containsText" text="утвержден">
      <formula>NOT(ISERROR(SEARCH("утвержден",AZ333)))</formula>
    </cfRule>
  </conditionalFormatting>
  <conditionalFormatting sqref="AO352">
    <cfRule type="duplicateValues" dxfId="4326" priority="10481"/>
  </conditionalFormatting>
  <conditionalFormatting sqref="AZ352">
    <cfRule type="containsText" dxfId="4325" priority="10477" operator="containsText" text="заменен">
      <formula>NOT(ISERROR(SEARCH("заменен",AZ352)))</formula>
    </cfRule>
    <cfRule type="containsText" dxfId="4324" priority="10478" operator="containsText" text="в работе">
      <formula>NOT(ISERROR(SEARCH("в работе",AZ352)))</formula>
    </cfRule>
    <cfRule type="containsText" dxfId="4323" priority="10479" operator="containsText" text="аннулирован">
      <formula>NOT(ISERROR(SEARCH("аннулирован",AZ352)))</formula>
    </cfRule>
    <cfRule type="containsText" dxfId="4322" priority="10480" operator="containsText" text="утвержден">
      <formula>NOT(ISERROR(SEARCH("утвержден",AZ352)))</formula>
    </cfRule>
  </conditionalFormatting>
  <conditionalFormatting sqref="AO385">
    <cfRule type="duplicateValues" dxfId="4321" priority="10476"/>
  </conditionalFormatting>
  <conditionalFormatting sqref="AZ385">
    <cfRule type="containsText" dxfId="4320" priority="10472" operator="containsText" text="заменен">
      <formula>NOT(ISERROR(SEARCH("заменен",AZ385)))</formula>
    </cfRule>
    <cfRule type="containsText" dxfId="4319" priority="10473" operator="containsText" text="в работе">
      <formula>NOT(ISERROR(SEARCH("в работе",AZ385)))</formula>
    </cfRule>
    <cfRule type="containsText" dxfId="4318" priority="10474" operator="containsText" text="аннулирован">
      <formula>NOT(ISERROR(SEARCH("аннулирован",AZ385)))</formula>
    </cfRule>
    <cfRule type="containsText" dxfId="4317" priority="10475" operator="containsText" text="утвержден">
      <formula>NOT(ISERROR(SEARCH("утвержден",AZ385)))</formula>
    </cfRule>
  </conditionalFormatting>
  <conditionalFormatting sqref="AO428">
    <cfRule type="duplicateValues" dxfId="4316" priority="10471"/>
  </conditionalFormatting>
  <conditionalFormatting sqref="AZ428">
    <cfRule type="containsText" dxfId="4315" priority="10467" operator="containsText" text="заменен">
      <formula>NOT(ISERROR(SEARCH("заменен",AZ428)))</formula>
    </cfRule>
    <cfRule type="containsText" dxfId="4314" priority="10468" operator="containsText" text="в работе">
      <formula>NOT(ISERROR(SEARCH("в работе",AZ428)))</formula>
    </cfRule>
    <cfRule type="containsText" dxfId="4313" priority="10469" operator="containsText" text="аннулирован">
      <formula>NOT(ISERROR(SEARCH("аннулирован",AZ428)))</formula>
    </cfRule>
    <cfRule type="containsText" dxfId="4312" priority="10470" operator="containsText" text="утвержден">
      <formula>NOT(ISERROR(SEARCH("утвержден",AZ428)))</formula>
    </cfRule>
  </conditionalFormatting>
  <conditionalFormatting sqref="AO441">
    <cfRule type="duplicateValues" dxfId="4311" priority="10466"/>
  </conditionalFormatting>
  <conditionalFormatting sqref="AZ441">
    <cfRule type="containsText" dxfId="4310" priority="10462" operator="containsText" text="заменен">
      <formula>NOT(ISERROR(SEARCH("заменен",AZ441)))</formula>
    </cfRule>
    <cfRule type="containsText" dxfId="4309" priority="10463" operator="containsText" text="в работе">
      <formula>NOT(ISERROR(SEARCH("в работе",AZ441)))</formula>
    </cfRule>
    <cfRule type="containsText" dxfId="4308" priority="10464" operator="containsText" text="аннулирован">
      <formula>NOT(ISERROR(SEARCH("аннулирован",AZ441)))</formula>
    </cfRule>
    <cfRule type="containsText" dxfId="4307" priority="10465" operator="containsText" text="утвержден">
      <formula>NOT(ISERROR(SEARCH("утвержден",AZ441)))</formula>
    </cfRule>
  </conditionalFormatting>
  <conditionalFormatting sqref="AO448">
    <cfRule type="duplicateValues" dxfId="4306" priority="10461"/>
  </conditionalFormatting>
  <conditionalFormatting sqref="AZ448">
    <cfRule type="containsText" dxfId="4305" priority="10457" operator="containsText" text="заменен">
      <formula>NOT(ISERROR(SEARCH("заменен",AZ448)))</formula>
    </cfRule>
    <cfRule type="containsText" dxfId="4304" priority="10458" operator="containsText" text="в работе">
      <formula>NOT(ISERROR(SEARCH("в работе",AZ448)))</formula>
    </cfRule>
    <cfRule type="containsText" dxfId="4303" priority="10459" operator="containsText" text="аннулирован">
      <formula>NOT(ISERROR(SEARCH("аннулирован",AZ448)))</formula>
    </cfRule>
    <cfRule type="containsText" dxfId="4302" priority="10460" operator="containsText" text="утвержден">
      <formula>NOT(ISERROR(SEARCH("утвержден",AZ448)))</formula>
    </cfRule>
  </conditionalFormatting>
  <conditionalFormatting sqref="AO481">
    <cfRule type="duplicateValues" dxfId="4301" priority="10456"/>
  </conditionalFormatting>
  <conditionalFormatting sqref="AZ481">
    <cfRule type="containsText" dxfId="4300" priority="10452" operator="containsText" text="заменен">
      <formula>NOT(ISERROR(SEARCH("заменен",AZ481)))</formula>
    </cfRule>
    <cfRule type="containsText" dxfId="4299" priority="10453" operator="containsText" text="в работе">
      <formula>NOT(ISERROR(SEARCH("в работе",AZ481)))</formula>
    </cfRule>
    <cfRule type="containsText" dxfId="4298" priority="10454" operator="containsText" text="аннулирован">
      <formula>NOT(ISERROR(SEARCH("аннулирован",AZ481)))</formula>
    </cfRule>
    <cfRule type="containsText" dxfId="4297" priority="10455" operator="containsText" text="утвержден">
      <formula>NOT(ISERROR(SEARCH("утвержден",AZ481)))</formula>
    </cfRule>
  </conditionalFormatting>
  <conditionalFormatting sqref="AO512">
    <cfRule type="duplicateValues" dxfId="4296" priority="10451"/>
  </conditionalFormatting>
  <conditionalFormatting sqref="AZ512">
    <cfRule type="containsText" dxfId="4295" priority="10447" operator="containsText" text="заменен">
      <formula>NOT(ISERROR(SEARCH("заменен",AZ512)))</formula>
    </cfRule>
    <cfRule type="containsText" dxfId="4294" priority="10448" operator="containsText" text="в работе">
      <formula>NOT(ISERROR(SEARCH("в работе",AZ512)))</formula>
    </cfRule>
    <cfRule type="containsText" dxfId="4293" priority="10449" operator="containsText" text="аннулирован">
      <formula>NOT(ISERROR(SEARCH("аннулирован",AZ512)))</formula>
    </cfRule>
    <cfRule type="containsText" dxfId="4292" priority="10450" operator="containsText" text="утвержден">
      <formula>NOT(ISERROR(SEARCH("утвержден",AZ512)))</formula>
    </cfRule>
  </conditionalFormatting>
  <conditionalFormatting sqref="AO525">
    <cfRule type="duplicateValues" dxfId="4291" priority="10446"/>
  </conditionalFormatting>
  <conditionalFormatting sqref="AZ525">
    <cfRule type="containsText" dxfId="4290" priority="10442" operator="containsText" text="заменен">
      <formula>NOT(ISERROR(SEARCH("заменен",AZ525)))</formula>
    </cfRule>
    <cfRule type="containsText" dxfId="4289" priority="10443" operator="containsText" text="в работе">
      <formula>NOT(ISERROR(SEARCH("в работе",AZ525)))</formula>
    </cfRule>
    <cfRule type="containsText" dxfId="4288" priority="10444" operator="containsText" text="аннулирован">
      <formula>NOT(ISERROR(SEARCH("аннулирован",AZ525)))</formula>
    </cfRule>
    <cfRule type="containsText" dxfId="4287" priority="10445" operator="containsText" text="утвержден">
      <formula>NOT(ISERROR(SEARCH("утвержден",AZ525)))</formula>
    </cfRule>
  </conditionalFormatting>
  <conditionalFormatting sqref="AO538">
    <cfRule type="duplicateValues" dxfId="4286" priority="10441"/>
  </conditionalFormatting>
  <conditionalFormatting sqref="AZ538">
    <cfRule type="containsText" dxfId="4285" priority="10437" operator="containsText" text="заменен">
      <formula>NOT(ISERROR(SEARCH("заменен",AZ538)))</formula>
    </cfRule>
    <cfRule type="containsText" dxfId="4284" priority="10438" operator="containsText" text="в работе">
      <formula>NOT(ISERROR(SEARCH("в работе",AZ538)))</formula>
    </cfRule>
    <cfRule type="containsText" dxfId="4283" priority="10439" operator="containsText" text="аннулирован">
      <formula>NOT(ISERROR(SEARCH("аннулирован",AZ538)))</formula>
    </cfRule>
    <cfRule type="containsText" dxfId="4282" priority="10440" operator="containsText" text="утвержден">
      <formula>NOT(ISERROR(SEARCH("утвержден",AZ538)))</formula>
    </cfRule>
  </conditionalFormatting>
  <conditionalFormatting sqref="AO195:AO199">
    <cfRule type="duplicateValues" dxfId="4281" priority="10406"/>
  </conditionalFormatting>
  <conditionalFormatting sqref="AO461:AO465">
    <cfRule type="duplicateValues" dxfId="4280" priority="10405"/>
  </conditionalFormatting>
  <conditionalFormatting sqref="AZ588">
    <cfRule type="containsText" dxfId="4279" priority="10389" operator="containsText" text="заменен">
      <formula>NOT(ISERROR(SEARCH("заменен",AZ588)))</formula>
    </cfRule>
    <cfRule type="containsText" dxfId="4278" priority="10390" operator="containsText" text="в работе">
      <formula>NOT(ISERROR(SEARCH("в работе",AZ588)))</formula>
    </cfRule>
    <cfRule type="containsText" dxfId="4277" priority="10391" operator="containsText" text="аннулирован">
      <formula>NOT(ISERROR(SEARCH("аннулирован",AZ588)))</formula>
    </cfRule>
    <cfRule type="containsText" dxfId="4276" priority="10392" operator="containsText" text="утвержден">
      <formula>NOT(ISERROR(SEARCH("утвержден",AZ588)))</formula>
    </cfRule>
  </conditionalFormatting>
  <conditionalFormatting sqref="AZ608">
    <cfRule type="containsText" dxfId="4275" priority="10379" operator="containsText" text="заменен">
      <formula>NOT(ISERROR(SEARCH("заменен",AZ608)))</formula>
    </cfRule>
    <cfRule type="containsText" dxfId="4274" priority="10380" operator="containsText" text="в работе">
      <formula>NOT(ISERROR(SEARCH("в работе",AZ608)))</formula>
    </cfRule>
    <cfRule type="containsText" dxfId="4273" priority="10381" operator="containsText" text="аннулирован">
      <formula>NOT(ISERROR(SEARCH("аннулирован",AZ608)))</formula>
    </cfRule>
    <cfRule type="containsText" dxfId="4272" priority="10382" operator="containsText" text="утвержден">
      <formula>NOT(ISERROR(SEARCH("утвержден",AZ608)))</formula>
    </cfRule>
  </conditionalFormatting>
  <conditionalFormatting sqref="AZ627">
    <cfRule type="containsText" dxfId="4271" priority="10374" operator="containsText" text="заменен">
      <formula>NOT(ISERROR(SEARCH("заменен",AZ627)))</formula>
    </cfRule>
    <cfRule type="containsText" dxfId="4270" priority="10375" operator="containsText" text="в работе">
      <formula>NOT(ISERROR(SEARCH("в работе",AZ627)))</formula>
    </cfRule>
    <cfRule type="containsText" dxfId="4269" priority="10376" operator="containsText" text="аннулирован">
      <formula>NOT(ISERROR(SEARCH("аннулирован",AZ627)))</formula>
    </cfRule>
    <cfRule type="containsText" dxfId="4268" priority="10377" operator="containsText" text="утвержден">
      <formula>NOT(ISERROR(SEARCH("утвержден",AZ627)))</formula>
    </cfRule>
  </conditionalFormatting>
  <conditionalFormatting sqref="AZ648">
    <cfRule type="containsText" dxfId="4267" priority="10369" operator="containsText" text="заменен">
      <formula>NOT(ISERROR(SEARCH("заменен",AZ648)))</formula>
    </cfRule>
    <cfRule type="containsText" dxfId="4266" priority="10370" operator="containsText" text="в работе">
      <formula>NOT(ISERROR(SEARCH("в работе",AZ648)))</formula>
    </cfRule>
    <cfRule type="containsText" dxfId="4265" priority="10371" operator="containsText" text="аннулирован">
      <formula>NOT(ISERROR(SEARCH("аннулирован",AZ648)))</formula>
    </cfRule>
    <cfRule type="containsText" dxfId="4264" priority="10372" operator="containsText" text="утвержден">
      <formula>NOT(ISERROR(SEARCH("утвержден",AZ648)))</formula>
    </cfRule>
  </conditionalFormatting>
  <conditionalFormatting sqref="AZ685">
    <cfRule type="containsText" dxfId="4263" priority="10359" operator="containsText" text="заменен">
      <formula>NOT(ISERROR(SEARCH("заменен",AZ685)))</formula>
    </cfRule>
    <cfRule type="containsText" dxfId="4262" priority="10360" operator="containsText" text="в работе">
      <formula>NOT(ISERROR(SEARCH("в работе",AZ685)))</formula>
    </cfRule>
    <cfRule type="containsText" dxfId="4261" priority="10361" operator="containsText" text="аннулирован">
      <formula>NOT(ISERROR(SEARCH("аннулирован",AZ685)))</formula>
    </cfRule>
    <cfRule type="containsText" dxfId="4260" priority="10362" operator="containsText" text="утвержден">
      <formula>NOT(ISERROR(SEARCH("утвержден",AZ685)))</formula>
    </cfRule>
  </conditionalFormatting>
  <conditionalFormatting sqref="AO709:AO711">
    <cfRule type="duplicateValues" dxfId="4259" priority="10323"/>
  </conditionalFormatting>
  <conditionalFormatting sqref="AO81">
    <cfRule type="duplicateValues" dxfId="4258" priority="10208"/>
  </conditionalFormatting>
  <conditionalFormatting sqref="AZ81">
    <cfRule type="containsText" dxfId="4257" priority="10204" operator="containsText" text="заменен">
      <formula>NOT(ISERROR(SEARCH("заменен",AZ81)))</formula>
    </cfRule>
    <cfRule type="containsText" dxfId="4256" priority="10205" operator="containsText" text="в работе">
      <formula>NOT(ISERROR(SEARCH("в работе",AZ81)))</formula>
    </cfRule>
    <cfRule type="containsText" dxfId="4255" priority="10206" operator="containsText" text="аннулирован">
      <formula>NOT(ISERROR(SEARCH("аннулирован",AZ81)))</formula>
    </cfRule>
    <cfRule type="containsText" dxfId="4254" priority="10207" operator="containsText" text="утвержден">
      <formula>NOT(ISERROR(SEARCH("утвержден",AZ81)))</formula>
    </cfRule>
  </conditionalFormatting>
  <conditionalFormatting sqref="AO79">
    <cfRule type="duplicateValues" dxfId="4253" priority="10172"/>
  </conditionalFormatting>
  <conditionalFormatting sqref="AZ79">
    <cfRule type="containsText" dxfId="4252" priority="10168" operator="containsText" text="заменен">
      <formula>NOT(ISERROR(SEARCH("заменен",AZ79)))</formula>
    </cfRule>
    <cfRule type="containsText" dxfId="4251" priority="10169" operator="containsText" text="в работе">
      <formula>NOT(ISERROR(SEARCH("в работе",AZ79)))</formula>
    </cfRule>
    <cfRule type="containsText" dxfId="4250" priority="10170" operator="containsText" text="аннулирован">
      <formula>NOT(ISERROR(SEARCH("аннулирован",AZ79)))</formula>
    </cfRule>
    <cfRule type="containsText" dxfId="4249" priority="10171" operator="containsText" text="утвержден">
      <formula>NOT(ISERROR(SEARCH("утвержден",AZ79)))</formula>
    </cfRule>
  </conditionalFormatting>
  <conditionalFormatting sqref="AO74:AO78">
    <cfRule type="duplicateValues" dxfId="4248" priority="10162"/>
  </conditionalFormatting>
  <conditionalFormatting sqref="AO230">
    <cfRule type="duplicateValues" dxfId="4247" priority="10142"/>
  </conditionalFormatting>
  <conditionalFormatting sqref="AZ230">
    <cfRule type="containsText" dxfId="4246" priority="10138" operator="containsText" text="заменен">
      <formula>NOT(ISERROR(SEARCH("заменен",AZ230)))</formula>
    </cfRule>
    <cfRule type="containsText" dxfId="4245" priority="10139" operator="containsText" text="в работе">
      <formula>NOT(ISERROR(SEARCH("в работе",AZ230)))</formula>
    </cfRule>
    <cfRule type="containsText" dxfId="4244" priority="10140" operator="containsText" text="аннулирован">
      <formula>NOT(ISERROR(SEARCH("аннулирован",AZ230)))</formula>
    </cfRule>
    <cfRule type="containsText" dxfId="4243" priority="10141" operator="containsText" text="утвержден">
      <formula>NOT(ISERROR(SEARCH("утвержден",AZ230)))</formula>
    </cfRule>
  </conditionalFormatting>
  <conditionalFormatting sqref="AO225:AO229">
    <cfRule type="duplicateValues" dxfId="4242" priority="10132"/>
  </conditionalFormatting>
  <conditionalFormatting sqref="AO231:AO235">
    <cfRule type="duplicateValues" dxfId="4241" priority="10117"/>
  </conditionalFormatting>
  <conditionalFormatting sqref="AO743">
    <cfRule type="duplicateValues" dxfId="4240" priority="10027"/>
  </conditionalFormatting>
  <conditionalFormatting sqref="AO744:AO746">
    <cfRule type="duplicateValues" dxfId="4239" priority="10017"/>
  </conditionalFormatting>
  <conditionalFormatting sqref="AZ770">
    <cfRule type="containsText" dxfId="4238" priority="9993" operator="containsText" text="заменен">
      <formula>NOT(ISERROR(SEARCH("заменен",AZ770)))</formula>
    </cfRule>
    <cfRule type="containsText" dxfId="4237" priority="9994" operator="containsText" text="в работе">
      <formula>NOT(ISERROR(SEARCH("в работе",AZ770)))</formula>
    </cfRule>
    <cfRule type="containsText" dxfId="4236" priority="9995" operator="containsText" text="аннулирован">
      <formula>NOT(ISERROR(SEARCH("аннулирован",AZ770)))</formula>
    </cfRule>
    <cfRule type="containsText" dxfId="4235" priority="9996" operator="containsText" text="утвержден">
      <formula>NOT(ISERROR(SEARCH("утвержден",AZ770)))</formula>
    </cfRule>
  </conditionalFormatting>
  <conditionalFormatting sqref="AZ776">
    <cfRule type="containsText" dxfId="4234" priority="9988" operator="containsText" text="заменен">
      <formula>NOT(ISERROR(SEARCH("заменен",AZ776)))</formula>
    </cfRule>
    <cfRule type="containsText" dxfId="4233" priority="9989" operator="containsText" text="в работе">
      <formula>NOT(ISERROR(SEARCH("в работе",AZ776)))</formula>
    </cfRule>
    <cfRule type="containsText" dxfId="4232" priority="9990" operator="containsText" text="аннулирован">
      <formula>NOT(ISERROR(SEARCH("аннулирован",AZ776)))</formula>
    </cfRule>
    <cfRule type="containsText" dxfId="4231" priority="9991" operator="containsText" text="утвержден">
      <formula>NOT(ISERROR(SEARCH("утвержден",AZ776)))</formula>
    </cfRule>
  </conditionalFormatting>
  <conditionalFormatting sqref="AZ795">
    <cfRule type="containsText" dxfId="4230" priority="9983" operator="containsText" text="заменен">
      <formula>NOT(ISERROR(SEARCH("заменен",AZ795)))</formula>
    </cfRule>
    <cfRule type="containsText" dxfId="4229" priority="9984" operator="containsText" text="в работе">
      <formula>NOT(ISERROR(SEARCH("в работе",AZ795)))</formula>
    </cfRule>
    <cfRule type="containsText" dxfId="4228" priority="9985" operator="containsText" text="аннулирован">
      <formula>NOT(ISERROR(SEARCH("аннулирован",AZ795)))</formula>
    </cfRule>
    <cfRule type="containsText" dxfId="4227" priority="9986" operator="containsText" text="утвержден">
      <formula>NOT(ISERROR(SEARCH("утвержден",AZ795)))</formula>
    </cfRule>
  </conditionalFormatting>
  <conditionalFormatting sqref="AZ826">
    <cfRule type="containsText" dxfId="4226" priority="9973" operator="containsText" text="заменен">
      <formula>NOT(ISERROR(SEARCH("заменен",AZ826)))</formula>
    </cfRule>
    <cfRule type="containsText" dxfId="4225" priority="9974" operator="containsText" text="в работе">
      <formula>NOT(ISERROR(SEARCH("в работе",AZ826)))</formula>
    </cfRule>
    <cfRule type="containsText" dxfId="4224" priority="9975" operator="containsText" text="аннулирован">
      <formula>NOT(ISERROR(SEARCH("аннулирован",AZ826)))</formula>
    </cfRule>
    <cfRule type="containsText" dxfId="4223" priority="9976" operator="containsText" text="утвержден">
      <formula>NOT(ISERROR(SEARCH("утвержден",AZ826)))</formula>
    </cfRule>
  </conditionalFormatting>
  <conditionalFormatting sqref="AZ829">
    <cfRule type="containsText" dxfId="4222" priority="9968" operator="containsText" text="заменен">
      <formula>NOT(ISERROR(SEARCH("заменен",AZ829)))</formula>
    </cfRule>
    <cfRule type="containsText" dxfId="4221" priority="9969" operator="containsText" text="в работе">
      <formula>NOT(ISERROR(SEARCH("в работе",AZ829)))</formula>
    </cfRule>
    <cfRule type="containsText" dxfId="4220" priority="9970" operator="containsText" text="аннулирован">
      <formula>NOT(ISERROR(SEARCH("аннулирован",AZ829)))</formula>
    </cfRule>
    <cfRule type="containsText" dxfId="4219" priority="9971" operator="containsText" text="утвержден">
      <formula>NOT(ISERROR(SEARCH("утвержден",AZ829)))</formula>
    </cfRule>
  </conditionalFormatting>
  <conditionalFormatting sqref="AZ832">
    <cfRule type="containsText" dxfId="4218" priority="9953" operator="containsText" text="заменен">
      <formula>NOT(ISERROR(SEARCH("заменен",AZ832)))</formula>
    </cfRule>
    <cfRule type="containsText" dxfId="4217" priority="9954" operator="containsText" text="в работе">
      <formula>NOT(ISERROR(SEARCH("в работе",AZ832)))</formula>
    </cfRule>
    <cfRule type="containsText" dxfId="4216" priority="9955" operator="containsText" text="аннулирован">
      <formula>NOT(ISERROR(SEARCH("аннулирован",AZ832)))</formula>
    </cfRule>
    <cfRule type="containsText" dxfId="4215" priority="9956" operator="containsText" text="утвержден">
      <formula>NOT(ISERROR(SEARCH("утвержден",AZ832)))</formula>
    </cfRule>
  </conditionalFormatting>
  <conditionalFormatting sqref="AZ841">
    <cfRule type="containsText" dxfId="4214" priority="9943" operator="containsText" text="заменен">
      <formula>NOT(ISERROR(SEARCH("заменен",AZ841)))</formula>
    </cfRule>
    <cfRule type="containsText" dxfId="4213" priority="9944" operator="containsText" text="в работе">
      <formula>NOT(ISERROR(SEARCH("в работе",AZ841)))</formula>
    </cfRule>
    <cfRule type="containsText" dxfId="4212" priority="9945" operator="containsText" text="аннулирован">
      <formula>NOT(ISERROR(SEARCH("аннулирован",AZ841)))</formula>
    </cfRule>
    <cfRule type="containsText" dxfId="4211" priority="9946" operator="containsText" text="утвержден">
      <formula>NOT(ISERROR(SEARCH("утвержден",AZ841)))</formula>
    </cfRule>
  </conditionalFormatting>
  <conditionalFormatting sqref="AZ852">
    <cfRule type="containsText" dxfId="4210" priority="9938" operator="containsText" text="заменен">
      <formula>NOT(ISERROR(SEARCH("заменен",AZ852)))</formula>
    </cfRule>
    <cfRule type="containsText" dxfId="4209" priority="9939" operator="containsText" text="в работе">
      <formula>NOT(ISERROR(SEARCH("в работе",AZ852)))</formula>
    </cfRule>
    <cfRule type="containsText" dxfId="4208" priority="9940" operator="containsText" text="аннулирован">
      <formula>NOT(ISERROR(SEARCH("аннулирован",AZ852)))</formula>
    </cfRule>
    <cfRule type="containsText" dxfId="4207" priority="9941" operator="containsText" text="утвержден">
      <formula>NOT(ISERROR(SEARCH("утвержден",AZ852)))</formula>
    </cfRule>
  </conditionalFormatting>
  <conditionalFormatting sqref="AZ874">
    <cfRule type="containsText" dxfId="4206" priority="9933" operator="containsText" text="заменен">
      <formula>NOT(ISERROR(SEARCH("заменен",AZ874)))</formula>
    </cfRule>
    <cfRule type="containsText" dxfId="4205" priority="9934" operator="containsText" text="в работе">
      <formula>NOT(ISERROR(SEARCH("в работе",AZ874)))</formula>
    </cfRule>
    <cfRule type="containsText" dxfId="4204" priority="9935" operator="containsText" text="аннулирован">
      <formula>NOT(ISERROR(SEARCH("аннулирован",AZ874)))</formula>
    </cfRule>
    <cfRule type="containsText" dxfId="4203" priority="9936" operator="containsText" text="утвержден">
      <formula>NOT(ISERROR(SEARCH("утвержден",AZ874)))</formula>
    </cfRule>
  </conditionalFormatting>
  <conditionalFormatting sqref="AO588">
    <cfRule type="duplicateValues" dxfId="4202" priority="12878"/>
  </conditionalFormatting>
  <conditionalFormatting sqref="AO608">
    <cfRule type="duplicateValues" dxfId="4201" priority="12880"/>
  </conditionalFormatting>
  <conditionalFormatting sqref="AO627">
    <cfRule type="duplicateValues" dxfId="4200" priority="12881"/>
  </conditionalFormatting>
  <conditionalFormatting sqref="AO648">
    <cfRule type="duplicateValues" dxfId="4199" priority="12882"/>
  </conditionalFormatting>
  <conditionalFormatting sqref="AO685">
    <cfRule type="duplicateValues" dxfId="4198" priority="12884"/>
  </conditionalFormatting>
  <conditionalFormatting sqref="AO770">
    <cfRule type="duplicateValues" dxfId="4197" priority="12889"/>
  </conditionalFormatting>
  <conditionalFormatting sqref="AO776">
    <cfRule type="duplicateValues" dxfId="4196" priority="12890"/>
  </conditionalFormatting>
  <conditionalFormatting sqref="AO795">
    <cfRule type="duplicateValues" dxfId="4195" priority="12891"/>
  </conditionalFormatting>
  <conditionalFormatting sqref="AO826">
    <cfRule type="duplicateValues" dxfId="4194" priority="12893"/>
  </conditionalFormatting>
  <conditionalFormatting sqref="AO829">
    <cfRule type="duplicateValues" dxfId="4193" priority="12894"/>
  </conditionalFormatting>
  <conditionalFormatting sqref="AO832">
    <cfRule type="duplicateValues" dxfId="4192" priority="12897"/>
  </conditionalFormatting>
  <conditionalFormatting sqref="AO841">
    <cfRule type="duplicateValues" dxfId="4191" priority="12899"/>
  </conditionalFormatting>
  <conditionalFormatting sqref="AO852">
    <cfRule type="duplicateValues" dxfId="4190" priority="12900"/>
  </conditionalFormatting>
  <conditionalFormatting sqref="AO874">
    <cfRule type="duplicateValues" dxfId="4189" priority="12901"/>
  </conditionalFormatting>
  <conditionalFormatting sqref="DX14">
    <cfRule type="cellIs" dxfId="4188" priority="9932" operator="greaterThan">
      <formula>DW14</formula>
    </cfRule>
  </conditionalFormatting>
  <conditionalFormatting sqref="FQ14">
    <cfRule type="cellIs" dxfId="4187" priority="9930" operator="greaterThan">
      <formula>FP14</formula>
    </cfRule>
  </conditionalFormatting>
  <conditionalFormatting sqref="AZ595">
    <cfRule type="containsText" dxfId="4186" priority="9899" operator="containsText" text="заменен">
      <formula>NOT(ISERROR(SEARCH("заменен",AZ595)))</formula>
    </cfRule>
    <cfRule type="containsText" dxfId="4185" priority="9900" operator="containsText" text="в работе">
      <formula>NOT(ISERROR(SEARCH("в работе",AZ595)))</formula>
    </cfRule>
    <cfRule type="containsText" dxfId="4184" priority="9901" operator="containsText" text="аннулирован">
      <formula>NOT(ISERROR(SEARCH("аннулирован",AZ595)))</formula>
    </cfRule>
    <cfRule type="containsText" dxfId="4183" priority="9902" operator="containsText" text="утвержден">
      <formula>NOT(ISERROR(SEARCH("утвержден",AZ595)))</formula>
    </cfRule>
  </conditionalFormatting>
  <conditionalFormatting sqref="AO595">
    <cfRule type="duplicateValues" dxfId="4182" priority="12992"/>
  </conditionalFormatting>
  <conditionalFormatting sqref="EG14">
    <cfRule type="cellIs" dxfId="4181" priority="9886" operator="greaterThan">
      <formula>EF14</formula>
    </cfRule>
  </conditionalFormatting>
  <conditionalFormatting sqref="EP14">
    <cfRule type="cellIs" dxfId="4180" priority="9885" operator="greaterThan">
      <formula>EO14</formula>
    </cfRule>
  </conditionalFormatting>
  <conditionalFormatting sqref="AO119:AO123">
    <cfRule type="duplicateValues" dxfId="4179" priority="9684"/>
  </conditionalFormatting>
  <conditionalFormatting sqref="AO125:AO129">
    <cfRule type="duplicateValues" dxfId="4178" priority="9674"/>
  </conditionalFormatting>
  <conditionalFormatting sqref="AO131:AO135">
    <cfRule type="duplicateValues" dxfId="4177" priority="9664"/>
  </conditionalFormatting>
  <conditionalFormatting sqref="FV20">
    <cfRule type="cellIs" dxfId="4176" priority="9623" operator="greaterThan">
      <formula>FU20</formula>
    </cfRule>
  </conditionalFormatting>
  <conditionalFormatting sqref="FZ14">
    <cfRule type="cellIs" dxfId="4175" priority="9622" operator="greaterThan">
      <formula>FY14</formula>
    </cfRule>
  </conditionalFormatting>
  <conditionalFormatting sqref="AO319:AO324">
    <cfRule type="duplicateValues" dxfId="4174" priority="9594"/>
  </conditionalFormatting>
  <conditionalFormatting sqref="AZ319">
    <cfRule type="containsText" dxfId="4173" priority="9590" operator="containsText" text="заменен">
      <formula>NOT(ISERROR(SEARCH("заменен",AZ319)))</formula>
    </cfRule>
    <cfRule type="containsText" dxfId="4172" priority="9591" operator="containsText" text="в работе">
      <formula>NOT(ISERROR(SEARCH("в работе",AZ319)))</formula>
    </cfRule>
    <cfRule type="containsText" dxfId="4171" priority="9592" operator="containsText" text="аннулирован">
      <formula>NOT(ISERROR(SEARCH("аннулирован",AZ319)))</formula>
    </cfRule>
    <cfRule type="containsText" dxfId="4170" priority="9593" operator="containsText" text="утвержден">
      <formula>NOT(ISERROR(SEARCH("утвержден",AZ319)))</formula>
    </cfRule>
  </conditionalFormatting>
  <conditionalFormatting sqref="AO170:AO174">
    <cfRule type="duplicateValues" dxfId="4169" priority="9545"/>
  </conditionalFormatting>
  <conditionalFormatting sqref="AO158:AO162">
    <cfRule type="duplicateValues" dxfId="4168" priority="9505"/>
  </conditionalFormatting>
  <conditionalFormatting sqref="AO164:AO168">
    <cfRule type="duplicateValues" dxfId="4167" priority="9495"/>
  </conditionalFormatting>
  <conditionalFormatting sqref="AO295:AO299">
    <cfRule type="duplicateValues" dxfId="4166" priority="9485"/>
  </conditionalFormatting>
  <conditionalFormatting sqref="AO301:AO305">
    <cfRule type="duplicateValues" dxfId="4165" priority="9475"/>
  </conditionalFormatting>
  <conditionalFormatting sqref="AZ597">
    <cfRule type="containsText" dxfId="4164" priority="9456" operator="containsText" text="заменен">
      <formula>NOT(ISERROR(SEARCH("заменен",AZ597)))</formula>
    </cfRule>
    <cfRule type="containsText" dxfId="4163" priority="9457" operator="containsText" text="в работе">
      <formula>NOT(ISERROR(SEARCH("в работе",AZ597)))</formula>
    </cfRule>
    <cfRule type="containsText" dxfId="4162" priority="9458" operator="containsText" text="аннулирован">
      <formula>NOT(ISERROR(SEARCH("аннулирован",AZ597)))</formula>
    </cfRule>
    <cfRule type="containsText" dxfId="4161" priority="9459" operator="containsText" text="утвержден">
      <formula>NOT(ISERROR(SEARCH("утвержден",AZ597)))</formula>
    </cfRule>
  </conditionalFormatting>
  <conditionalFormatting sqref="AO597">
    <cfRule type="duplicateValues" dxfId="4160" priority="9470"/>
  </conditionalFormatting>
  <conditionalFormatting sqref="AZ599">
    <cfRule type="containsText" dxfId="4159" priority="9441" operator="containsText" text="заменен">
      <formula>NOT(ISERROR(SEARCH("заменен",AZ599)))</formula>
    </cfRule>
    <cfRule type="containsText" dxfId="4158" priority="9442" operator="containsText" text="в работе">
      <formula>NOT(ISERROR(SEARCH("в работе",AZ599)))</formula>
    </cfRule>
    <cfRule type="containsText" dxfId="4157" priority="9443" operator="containsText" text="аннулирован">
      <formula>NOT(ISERROR(SEARCH("аннулирован",AZ599)))</formula>
    </cfRule>
    <cfRule type="containsText" dxfId="4156" priority="9444" operator="containsText" text="утвержден">
      <formula>NOT(ISERROR(SEARCH("утвержден",AZ599)))</formula>
    </cfRule>
  </conditionalFormatting>
  <conditionalFormatting sqref="AO599">
    <cfRule type="duplicateValues" dxfId="4155" priority="9455"/>
  </conditionalFormatting>
  <conditionalFormatting sqref="AZ616">
    <cfRule type="containsText" dxfId="4154" priority="9409" operator="containsText" text="заменен">
      <formula>NOT(ISERROR(SEARCH("заменен",AZ616)))</formula>
    </cfRule>
    <cfRule type="containsText" dxfId="4153" priority="9410" operator="containsText" text="в работе">
      <formula>NOT(ISERROR(SEARCH("в работе",AZ616)))</formula>
    </cfRule>
    <cfRule type="containsText" dxfId="4152" priority="9411" operator="containsText" text="аннулирован">
      <formula>NOT(ISERROR(SEARCH("аннулирован",AZ616)))</formula>
    </cfRule>
    <cfRule type="containsText" dxfId="4151" priority="9412" operator="containsText" text="утвержден">
      <formula>NOT(ISERROR(SEARCH("утвержден",AZ616)))</formula>
    </cfRule>
  </conditionalFormatting>
  <conditionalFormatting sqref="AZ618">
    <cfRule type="containsText" dxfId="4150" priority="9397" operator="containsText" text="заменен">
      <formula>NOT(ISERROR(SEARCH("заменен",AZ618)))</formula>
    </cfRule>
    <cfRule type="containsText" dxfId="4149" priority="9398" operator="containsText" text="в работе">
      <formula>NOT(ISERROR(SEARCH("в работе",AZ618)))</formula>
    </cfRule>
    <cfRule type="containsText" dxfId="4148" priority="9399" operator="containsText" text="аннулирован">
      <formula>NOT(ISERROR(SEARCH("аннулирован",AZ618)))</formula>
    </cfRule>
    <cfRule type="containsText" dxfId="4147" priority="9400" operator="containsText" text="утвержден">
      <formula>NOT(ISERROR(SEARCH("утвержден",AZ618)))</formula>
    </cfRule>
  </conditionalFormatting>
  <conditionalFormatting sqref="AZ636">
    <cfRule type="containsText" dxfId="4146" priority="9387" operator="containsText" text="заменен">
      <formula>NOT(ISERROR(SEARCH("заменен",AZ636)))</formula>
    </cfRule>
    <cfRule type="containsText" dxfId="4145" priority="9388" operator="containsText" text="в работе">
      <formula>NOT(ISERROR(SEARCH("в работе",AZ636)))</formula>
    </cfRule>
    <cfRule type="containsText" dxfId="4144" priority="9389" operator="containsText" text="аннулирован">
      <formula>NOT(ISERROR(SEARCH("аннулирован",AZ636)))</formula>
    </cfRule>
    <cfRule type="containsText" dxfId="4143" priority="9390" operator="containsText" text="утвержден">
      <formula>NOT(ISERROR(SEARCH("утвержден",AZ636)))</formula>
    </cfRule>
  </conditionalFormatting>
  <conditionalFormatting sqref="AZ638">
    <cfRule type="containsText" dxfId="4142" priority="9377" operator="containsText" text="заменен">
      <formula>NOT(ISERROR(SEARCH("заменен",AZ638)))</formula>
    </cfRule>
    <cfRule type="containsText" dxfId="4141" priority="9378" operator="containsText" text="в работе">
      <formula>NOT(ISERROR(SEARCH("в работе",AZ638)))</formula>
    </cfRule>
    <cfRule type="containsText" dxfId="4140" priority="9379" operator="containsText" text="аннулирован">
      <formula>NOT(ISERROR(SEARCH("аннулирован",AZ638)))</formula>
    </cfRule>
    <cfRule type="containsText" dxfId="4139" priority="9380" operator="containsText" text="утвержден">
      <formula>NOT(ISERROR(SEARCH("утвержден",AZ638)))</formula>
    </cfRule>
  </conditionalFormatting>
  <conditionalFormatting sqref="AZ640">
    <cfRule type="containsText" dxfId="4138" priority="9367" operator="containsText" text="заменен">
      <formula>NOT(ISERROR(SEARCH("заменен",AZ640)))</formula>
    </cfRule>
    <cfRule type="containsText" dxfId="4137" priority="9368" operator="containsText" text="в работе">
      <formula>NOT(ISERROR(SEARCH("в работе",AZ640)))</formula>
    </cfRule>
    <cfRule type="containsText" dxfId="4136" priority="9369" operator="containsText" text="аннулирован">
      <formula>NOT(ISERROR(SEARCH("аннулирован",AZ640)))</formula>
    </cfRule>
    <cfRule type="containsText" dxfId="4135" priority="9370" operator="containsText" text="утвержден">
      <formula>NOT(ISERROR(SEARCH("утвержден",AZ640)))</formula>
    </cfRule>
  </conditionalFormatting>
  <conditionalFormatting sqref="AO50:AO55">
    <cfRule type="duplicateValues" dxfId="4134" priority="8908"/>
  </conditionalFormatting>
  <conditionalFormatting sqref="AZ55">
    <cfRule type="containsText" dxfId="4133" priority="8904" operator="containsText" text="заменен">
      <formula>NOT(ISERROR(SEARCH("заменен",AZ55)))</formula>
    </cfRule>
    <cfRule type="containsText" dxfId="4132" priority="8905" operator="containsText" text="в работе">
      <formula>NOT(ISERROR(SEARCH("в работе",AZ55)))</formula>
    </cfRule>
    <cfRule type="containsText" dxfId="4131" priority="8906" operator="containsText" text="аннулирован">
      <formula>NOT(ISERROR(SEARCH("аннулирован",AZ55)))</formula>
    </cfRule>
    <cfRule type="containsText" dxfId="4130" priority="8907" operator="containsText" text="утвержден">
      <formula>NOT(ISERROR(SEARCH("утвержден",AZ55)))</formula>
    </cfRule>
  </conditionalFormatting>
  <conditionalFormatting sqref="AO236">
    <cfRule type="duplicateValues" dxfId="4129" priority="8895"/>
  </conditionalFormatting>
  <conditionalFormatting sqref="AZ236">
    <cfRule type="containsText" dxfId="4128" priority="8891" operator="containsText" text="заменен">
      <formula>NOT(ISERROR(SEARCH("заменен",AZ236)))</formula>
    </cfRule>
    <cfRule type="containsText" dxfId="4127" priority="8892" operator="containsText" text="в работе">
      <formula>NOT(ISERROR(SEARCH("в работе",AZ236)))</formula>
    </cfRule>
    <cfRule type="containsText" dxfId="4126" priority="8893" operator="containsText" text="аннулирован">
      <formula>NOT(ISERROR(SEARCH("аннулирован",AZ236)))</formula>
    </cfRule>
    <cfRule type="containsText" dxfId="4125" priority="8894" operator="containsText" text="утвержден">
      <formula>NOT(ISERROR(SEARCH("утвержден",AZ236)))</formula>
    </cfRule>
  </conditionalFormatting>
  <conditionalFormatting sqref="AO183:AO188">
    <cfRule type="duplicateValues" dxfId="4124" priority="8864"/>
  </conditionalFormatting>
  <conditionalFormatting sqref="AZ188">
    <cfRule type="containsText" dxfId="4123" priority="8860" operator="containsText" text="заменен">
      <formula>NOT(ISERROR(SEARCH("заменен",AZ188)))</formula>
    </cfRule>
    <cfRule type="containsText" dxfId="4122" priority="8861" operator="containsText" text="в работе">
      <formula>NOT(ISERROR(SEARCH("в работе",AZ188)))</formula>
    </cfRule>
    <cfRule type="containsText" dxfId="4121" priority="8862" operator="containsText" text="аннулирован">
      <formula>NOT(ISERROR(SEARCH("аннулирован",AZ188)))</formula>
    </cfRule>
    <cfRule type="containsText" dxfId="4120" priority="8863" operator="containsText" text="утвержден">
      <formula>NOT(ISERROR(SEARCH("утвержден",AZ188)))</formula>
    </cfRule>
  </conditionalFormatting>
  <conditionalFormatting sqref="AZ183:AZ187">
    <cfRule type="containsText" dxfId="4119" priority="8856" operator="containsText" text="заменен">
      <formula>NOT(ISERROR(SEARCH("заменен",AZ183)))</formula>
    </cfRule>
    <cfRule type="containsText" dxfId="4118" priority="8857" operator="containsText" text="в работе">
      <formula>NOT(ISERROR(SEARCH("в работе",AZ183)))</formula>
    </cfRule>
    <cfRule type="containsText" dxfId="4117" priority="8858" operator="containsText" text="аннулирован">
      <formula>NOT(ISERROR(SEARCH("аннулирован",AZ183)))</formula>
    </cfRule>
    <cfRule type="containsText" dxfId="4116" priority="8859" operator="containsText" text="утвержден">
      <formula>NOT(ISERROR(SEARCH("утвержден",AZ183)))</formula>
    </cfRule>
  </conditionalFormatting>
  <conditionalFormatting sqref="BK16:BL16">
    <cfRule type="expression" dxfId="4115" priority="12993">
      <formula>#REF!&lt;=0</formula>
    </cfRule>
  </conditionalFormatting>
  <conditionalFormatting sqref="BJ21">
    <cfRule type="expression" dxfId="4114" priority="8848">
      <formula>BM21&lt;=0</formula>
    </cfRule>
  </conditionalFormatting>
  <conditionalFormatting sqref="BK21">
    <cfRule type="cellIs" dxfId="4113" priority="8845" operator="greaterThan">
      <formula>BJ21</formula>
    </cfRule>
  </conditionalFormatting>
  <conditionalFormatting sqref="CS21">
    <cfRule type="cellIs" dxfId="4112" priority="8842" operator="greaterThan">
      <formula>CR21</formula>
    </cfRule>
  </conditionalFormatting>
  <conditionalFormatting sqref="CW21">
    <cfRule type="cellIs" dxfId="4111" priority="8841" operator="greaterThan">
      <formula>CV21</formula>
    </cfRule>
  </conditionalFormatting>
  <conditionalFormatting sqref="BJ21">
    <cfRule type="cellIs" dxfId="4110" priority="8847" operator="greaterThan">
      <formula>#REF!</formula>
    </cfRule>
  </conditionalFormatting>
  <conditionalFormatting sqref="BJ22">
    <cfRule type="expression" dxfId="4109" priority="8840">
      <formula>BM22&lt;=0</formula>
    </cfRule>
  </conditionalFormatting>
  <conditionalFormatting sqref="BK22">
    <cfRule type="cellIs" dxfId="4108" priority="8837" operator="greaterThan">
      <formula>BJ22</formula>
    </cfRule>
  </conditionalFormatting>
  <conditionalFormatting sqref="CS22">
    <cfRule type="cellIs" dxfId="4107" priority="8834" operator="greaterThan">
      <formula>CR22</formula>
    </cfRule>
  </conditionalFormatting>
  <conditionalFormatting sqref="CW22">
    <cfRule type="cellIs" dxfId="4106" priority="8833" operator="greaterThan">
      <formula>CV22</formula>
    </cfRule>
  </conditionalFormatting>
  <conditionalFormatting sqref="BJ22">
    <cfRule type="cellIs" dxfId="4105" priority="8839" operator="greaterThan">
      <formula>#REF!</formula>
    </cfRule>
  </conditionalFormatting>
  <conditionalFormatting sqref="BJ23">
    <cfRule type="expression" dxfId="4104" priority="8832">
      <formula>BM23&lt;=0</formula>
    </cfRule>
  </conditionalFormatting>
  <conditionalFormatting sqref="BK23">
    <cfRule type="cellIs" dxfId="4103" priority="8829" operator="greaterThan">
      <formula>BJ23</formula>
    </cfRule>
  </conditionalFormatting>
  <conditionalFormatting sqref="CS23">
    <cfRule type="cellIs" dxfId="4102" priority="8826" operator="greaterThan">
      <formula>CR23</formula>
    </cfRule>
  </conditionalFormatting>
  <conditionalFormatting sqref="CW23">
    <cfRule type="cellIs" dxfId="4101" priority="8825" operator="greaterThan">
      <formula>CV23</formula>
    </cfRule>
  </conditionalFormatting>
  <conditionalFormatting sqref="BJ23">
    <cfRule type="cellIs" dxfId="4100" priority="8831" operator="greaterThan">
      <formula>#REF!</formula>
    </cfRule>
  </conditionalFormatting>
  <conditionalFormatting sqref="BJ24">
    <cfRule type="expression" dxfId="4099" priority="8824">
      <formula>BM24&lt;=0</formula>
    </cfRule>
  </conditionalFormatting>
  <conditionalFormatting sqref="BK24">
    <cfRule type="cellIs" dxfId="4098" priority="8821" operator="greaterThan">
      <formula>BJ24</formula>
    </cfRule>
  </conditionalFormatting>
  <conditionalFormatting sqref="BL24 BL30 BL36 BL42 BL48 BL54 BL60 BL66 BL72 BL78 BL87 BL93 BL99 BL105 BL111 BL117 BL123 BL129 BL135 BL142 BL156 BL162 BL168 BL174 BL181 BL187 BL193 BL199 BL205 BL211 BL217 BL223 BL229 BL235 BL244 BL250 BL256 BL262 BL268 BL274 BL280 BL286 BL293 BL299 BL305 BL312 BL318 BL324 BL331 BL357 BL363 BL369 BL375 BL381 BL390 BL396 BL402 BL408 BL414 BL420 BL426 BL433 BL439 BL446 BL453 BL459 BL465 BL471 BL477 BL486 BL492 BL498 BL504 BL510 BL517 BL523 BL530 BL536 BL543 BL549 BL556 BL562 BL568 BL574 BL586 BL594 BL613 BL633">
    <cfRule type="cellIs" dxfId="4097" priority="8820" operator="greaterThan">
      <formula>BK24</formula>
    </cfRule>
  </conditionalFormatting>
  <conditionalFormatting sqref="CN24">
    <cfRule type="cellIs" dxfId="4096" priority="8819" operator="greaterThan">
      <formula>CM24</formula>
    </cfRule>
  </conditionalFormatting>
  <conditionalFormatting sqref="CS24">
    <cfRule type="cellIs" dxfId="4095" priority="8818" operator="greaterThan">
      <formula>CR24</formula>
    </cfRule>
  </conditionalFormatting>
  <conditionalFormatting sqref="CW24">
    <cfRule type="cellIs" dxfId="4094" priority="8817" operator="greaterThan">
      <formula>CV24</formula>
    </cfRule>
  </conditionalFormatting>
  <conditionalFormatting sqref="BJ24">
    <cfRule type="cellIs" dxfId="4093" priority="8823" operator="greaterThan">
      <formula>#REF!</formula>
    </cfRule>
  </conditionalFormatting>
  <conditionalFormatting sqref="CO24">
    <cfRule type="expression" dxfId="4092" priority="8822">
      <formula>IF(CM24&lt;&gt;"-",IF(CM24&lt;#REF!,IF(CO24&lt;1,1,0),0),0)</formula>
    </cfRule>
  </conditionalFormatting>
  <conditionalFormatting sqref="BJ26">
    <cfRule type="expression" dxfId="4091" priority="8816">
      <formula>BM26&lt;=0</formula>
    </cfRule>
  </conditionalFormatting>
  <conditionalFormatting sqref="BK26">
    <cfRule type="cellIs" dxfId="4090" priority="8813" operator="greaterThan">
      <formula>BJ26</formula>
    </cfRule>
  </conditionalFormatting>
  <conditionalFormatting sqref="CS26">
    <cfRule type="cellIs" dxfId="4089" priority="8810" operator="greaterThan">
      <formula>CR26</formula>
    </cfRule>
  </conditionalFormatting>
  <conditionalFormatting sqref="CW26">
    <cfRule type="cellIs" dxfId="4088" priority="8809" operator="greaterThan">
      <formula>CV26</formula>
    </cfRule>
  </conditionalFormatting>
  <conditionalFormatting sqref="BJ26">
    <cfRule type="cellIs" dxfId="4087" priority="8815" operator="greaterThan">
      <formula>#REF!</formula>
    </cfRule>
  </conditionalFormatting>
  <conditionalFormatting sqref="BJ27">
    <cfRule type="expression" dxfId="4086" priority="8808">
      <formula>BM27&lt;=0</formula>
    </cfRule>
  </conditionalFormatting>
  <conditionalFormatting sqref="BK27">
    <cfRule type="cellIs" dxfId="4085" priority="8805" operator="greaterThan">
      <formula>BJ27</formula>
    </cfRule>
  </conditionalFormatting>
  <conditionalFormatting sqref="CS27">
    <cfRule type="cellIs" dxfId="4084" priority="8802" operator="greaterThan">
      <formula>CR27</formula>
    </cfRule>
  </conditionalFormatting>
  <conditionalFormatting sqref="CW27">
    <cfRule type="cellIs" dxfId="4083" priority="8801" operator="greaterThan">
      <formula>CV27</formula>
    </cfRule>
  </conditionalFormatting>
  <conditionalFormatting sqref="BJ27">
    <cfRule type="cellIs" dxfId="4082" priority="8807" operator="greaterThan">
      <formula>#REF!</formula>
    </cfRule>
  </conditionalFormatting>
  <conditionalFormatting sqref="BJ28">
    <cfRule type="expression" dxfId="4081" priority="8800">
      <formula>BM28&lt;=0</formula>
    </cfRule>
  </conditionalFormatting>
  <conditionalFormatting sqref="BK28">
    <cfRule type="cellIs" dxfId="4080" priority="8797" operator="greaterThan">
      <formula>BJ28</formula>
    </cfRule>
  </conditionalFormatting>
  <conditionalFormatting sqref="CS28">
    <cfRule type="cellIs" dxfId="4079" priority="8794" operator="greaterThan">
      <formula>CR28</formula>
    </cfRule>
  </conditionalFormatting>
  <conditionalFormatting sqref="CW28">
    <cfRule type="cellIs" dxfId="4078" priority="8793" operator="greaterThan">
      <formula>CV28</formula>
    </cfRule>
  </conditionalFormatting>
  <conditionalFormatting sqref="BJ28">
    <cfRule type="cellIs" dxfId="4077" priority="8799" operator="greaterThan">
      <formula>#REF!</formula>
    </cfRule>
  </conditionalFormatting>
  <conditionalFormatting sqref="BJ29">
    <cfRule type="expression" dxfId="4076" priority="8792">
      <formula>BM29&lt;=0</formula>
    </cfRule>
  </conditionalFormatting>
  <conditionalFormatting sqref="BK29">
    <cfRule type="cellIs" dxfId="4075" priority="8789" operator="greaterThan">
      <formula>BJ29</formula>
    </cfRule>
  </conditionalFormatting>
  <conditionalFormatting sqref="CS29">
    <cfRule type="cellIs" dxfId="4074" priority="8786" operator="greaterThan">
      <formula>CR29</formula>
    </cfRule>
  </conditionalFormatting>
  <conditionalFormatting sqref="CW29">
    <cfRule type="cellIs" dxfId="4073" priority="8785" operator="greaterThan">
      <formula>CV29</formula>
    </cfRule>
  </conditionalFormatting>
  <conditionalFormatting sqref="BJ29">
    <cfRule type="cellIs" dxfId="4072" priority="8791" operator="greaterThan">
      <formula>#REF!</formula>
    </cfRule>
  </conditionalFormatting>
  <conditionalFormatting sqref="BJ30">
    <cfRule type="expression" dxfId="4071" priority="8784">
      <formula>BM30&lt;=0</formula>
    </cfRule>
  </conditionalFormatting>
  <conditionalFormatting sqref="BK30">
    <cfRule type="cellIs" dxfId="4070" priority="8781" operator="greaterThan">
      <formula>BJ30</formula>
    </cfRule>
  </conditionalFormatting>
  <conditionalFormatting sqref="CS30">
    <cfRule type="cellIs" dxfId="4069" priority="8778" operator="greaterThan">
      <formula>CR30</formula>
    </cfRule>
  </conditionalFormatting>
  <conditionalFormatting sqref="CW30">
    <cfRule type="cellIs" dxfId="4068" priority="8777" operator="greaterThan">
      <formula>CV30</formula>
    </cfRule>
  </conditionalFormatting>
  <conditionalFormatting sqref="BJ30">
    <cfRule type="cellIs" dxfId="4067" priority="8783" operator="greaterThan">
      <formula>#REF!</formula>
    </cfRule>
  </conditionalFormatting>
  <conditionalFormatting sqref="BJ32">
    <cfRule type="expression" dxfId="4066" priority="8776">
      <formula>BM32&lt;=0</formula>
    </cfRule>
  </conditionalFormatting>
  <conditionalFormatting sqref="BK32">
    <cfRule type="cellIs" dxfId="4065" priority="8773" operator="greaterThan">
      <formula>BJ32</formula>
    </cfRule>
  </conditionalFormatting>
  <conditionalFormatting sqref="CS32">
    <cfRule type="cellIs" dxfId="4064" priority="8770" operator="greaterThan">
      <formula>CR32</formula>
    </cfRule>
  </conditionalFormatting>
  <conditionalFormatting sqref="CW32">
    <cfRule type="cellIs" dxfId="4063" priority="8769" operator="greaterThan">
      <formula>CV32</formula>
    </cfRule>
  </conditionalFormatting>
  <conditionalFormatting sqref="BJ32">
    <cfRule type="cellIs" dxfId="4062" priority="8775" operator="greaterThan">
      <formula>#REF!</formula>
    </cfRule>
  </conditionalFormatting>
  <conditionalFormatting sqref="BJ33">
    <cfRule type="expression" dxfId="4061" priority="8768">
      <formula>BM33&lt;=0</formula>
    </cfRule>
  </conditionalFormatting>
  <conditionalFormatting sqref="BK33">
    <cfRule type="cellIs" dxfId="4060" priority="8765" operator="greaterThan">
      <formula>BJ33</formula>
    </cfRule>
  </conditionalFormatting>
  <conditionalFormatting sqref="CS33">
    <cfRule type="cellIs" dxfId="4059" priority="8762" operator="greaterThan">
      <formula>CR33</formula>
    </cfRule>
  </conditionalFormatting>
  <conditionalFormatting sqref="CW33">
    <cfRule type="cellIs" dxfId="4058" priority="8761" operator="greaterThan">
      <formula>CV33</formula>
    </cfRule>
  </conditionalFormatting>
  <conditionalFormatting sqref="BJ33">
    <cfRule type="cellIs" dxfId="4057" priority="8767" operator="greaterThan">
      <formula>#REF!</formula>
    </cfRule>
  </conditionalFormatting>
  <conditionalFormatting sqref="BJ34">
    <cfRule type="expression" dxfId="4056" priority="8760">
      <formula>BM34&lt;=0</formula>
    </cfRule>
  </conditionalFormatting>
  <conditionalFormatting sqref="BK34">
    <cfRule type="cellIs" dxfId="4055" priority="8757" operator="greaterThan">
      <formula>BJ34</formula>
    </cfRule>
  </conditionalFormatting>
  <conditionalFormatting sqref="CS34">
    <cfRule type="cellIs" dxfId="4054" priority="8754" operator="greaterThan">
      <formula>CR34</formula>
    </cfRule>
  </conditionalFormatting>
  <conditionalFormatting sqref="CW34">
    <cfRule type="cellIs" dxfId="4053" priority="8753" operator="greaterThan">
      <formula>CV34</formula>
    </cfRule>
  </conditionalFormatting>
  <conditionalFormatting sqref="BJ34">
    <cfRule type="cellIs" dxfId="4052" priority="8759" operator="greaterThan">
      <formula>#REF!</formula>
    </cfRule>
  </conditionalFormatting>
  <conditionalFormatting sqref="BJ35">
    <cfRule type="expression" dxfId="4051" priority="8752">
      <formula>BM35&lt;=0</formula>
    </cfRule>
  </conditionalFormatting>
  <conditionalFormatting sqref="BK35">
    <cfRule type="cellIs" dxfId="4050" priority="8749" operator="greaterThan">
      <formula>BJ35</formula>
    </cfRule>
  </conditionalFormatting>
  <conditionalFormatting sqref="CS35">
    <cfRule type="cellIs" dxfId="4049" priority="8746" operator="greaterThan">
      <formula>CR35</formula>
    </cfRule>
  </conditionalFormatting>
  <conditionalFormatting sqref="CW35">
    <cfRule type="cellIs" dxfId="4048" priority="8745" operator="greaterThan">
      <formula>CV35</formula>
    </cfRule>
  </conditionalFormatting>
  <conditionalFormatting sqref="BJ35">
    <cfRule type="cellIs" dxfId="4047" priority="8751" operator="greaterThan">
      <formula>#REF!</formula>
    </cfRule>
  </conditionalFormatting>
  <conditionalFormatting sqref="BJ36">
    <cfRule type="expression" dxfId="4046" priority="8744">
      <formula>BM36&lt;=0</formula>
    </cfRule>
  </conditionalFormatting>
  <conditionalFormatting sqref="BK36">
    <cfRule type="cellIs" dxfId="4045" priority="8741" operator="greaterThan">
      <formula>BJ36</formula>
    </cfRule>
  </conditionalFormatting>
  <conditionalFormatting sqref="CS36">
    <cfRule type="cellIs" dxfId="4044" priority="8738" operator="greaterThan">
      <formula>CR36</formula>
    </cfRule>
  </conditionalFormatting>
  <conditionalFormatting sqref="CW36">
    <cfRule type="cellIs" dxfId="4043" priority="8737" operator="greaterThan">
      <formula>CV36</formula>
    </cfRule>
  </conditionalFormatting>
  <conditionalFormatting sqref="BJ36">
    <cfRule type="cellIs" dxfId="4042" priority="8743" operator="greaterThan">
      <formula>#REF!</formula>
    </cfRule>
  </conditionalFormatting>
  <conditionalFormatting sqref="BJ38">
    <cfRule type="expression" dxfId="4041" priority="8736">
      <formula>BM38&lt;=0</formula>
    </cfRule>
  </conditionalFormatting>
  <conditionalFormatting sqref="BK38">
    <cfRule type="cellIs" dxfId="4040" priority="8733" operator="greaterThan">
      <formula>BJ38</formula>
    </cfRule>
  </conditionalFormatting>
  <conditionalFormatting sqref="CS38">
    <cfRule type="cellIs" dxfId="4039" priority="8730" operator="greaterThan">
      <formula>CR38</formula>
    </cfRule>
  </conditionalFormatting>
  <conditionalFormatting sqref="CW38">
    <cfRule type="cellIs" dxfId="4038" priority="8729" operator="greaterThan">
      <formula>CV38</formula>
    </cfRule>
  </conditionalFormatting>
  <conditionalFormatting sqref="BJ38">
    <cfRule type="cellIs" dxfId="4037" priority="8735" operator="greaterThan">
      <formula>#REF!</formula>
    </cfRule>
  </conditionalFormatting>
  <conditionalFormatting sqref="BJ39">
    <cfRule type="expression" dxfId="4036" priority="8728">
      <formula>BM39&lt;=0</formula>
    </cfRule>
  </conditionalFormatting>
  <conditionalFormatting sqref="BK39">
    <cfRule type="cellIs" dxfId="4035" priority="8725" operator="greaterThan">
      <formula>BJ39</formula>
    </cfRule>
  </conditionalFormatting>
  <conditionalFormatting sqref="CS39">
    <cfRule type="cellIs" dxfId="4034" priority="8722" operator="greaterThan">
      <formula>CR39</formula>
    </cfRule>
  </conditionalFormatting>
  <conditionalFormatting sqref="CW39">
    <cfRule type="cellIs" dxfId="4033" priority="8721" operator="greaterThan">
      <formula>CV39</formula>
    </cfRule>
  </conditionalFormatting>
  <conditionalFormatting sqref="BJ39">
    <cfRule type="cellIs" dxfId="4032" priority="8727" operator="greaterThan">
      <formula>#REF!</formula>
    </cfRule>
  </conditionalFormatting>
  <conditionalFormatting sqref="BJ40">
    <cfRule type="expression" dxfId="4031" priority="8720">
      <formula>BM40&lt;=0</formula>
    </cfRule>
  </conditionalFormatting>
  <conditionalFormatting sqref="BK40">
    <cfRule type="cellIs" dxfId="4030" priority="8717" operator="greaterThan">
      <formula>BJ40</formula>
    </cfRule>
  </conditionalFormatting>
  <conditionalFormatting sqref="CS40">
    <cfRule type="cellIs" dxfId="4029" priority="8714" operator="greaterThan">
      <formula>CR40</formula>
    </cfRule>
  </conditionalFormatting>
  <conditionalFormatting sqref="CW40">
    <cfRule type="cellIs" dxfId="4028" priority="8713" operator="greaterThan">
      <formula>CV40</formula>
    </cfRule>
  </conditionalFormatting>
  <conditionalFormatting sqref="BJ40">
    <cfRule type="cellIs" dxfId="4027" priority="8719" operator="greaterThan">
      <formula>#REF!</formula>
    </cfRule>
  </conditionalFormatting>
  <conditionalFormatting sqref="BJ41">
    <cfRule type="expression" dxfId="4026" priority="8712">
      <formula>BM41&lt;=0</formula>
    </cfRule>
  </conditionalFormatting>
  <conditionalFormatting sqref="BK41">
    <cfRule type="cellIs" dxfId="4025" priority="8709" operator="greaterThan">
      <formula>BJ41</formula>
    </cfRule>
  </conditionalFormatting>
  <conditionalFormatting sqref="CS41">
    <cfRule type="cellIs" dxfId="4024" priority="8706" operator="greaterThan">
      <formula>CR41</formula>
    </cfRule>
  </conditionalFormatting>
  <conditionalFormatting sqref="CW41">
    <cfRule type="cellIs" dxfId="4023" priority="8705" operator="greaterThan">
      <formula>CV41</formula>
    </cfRule>
  </conditionalFormatting>
  <conditionalFormatting sqref="BJ41">
    <cfRule type="cellIs" dxfId="4022" priority="8711" operator="greaterThan">
      <formula>#REF!</formula>
    </cfRule>
  </conditionalFormatting>
  <conditionalFormatting sqref="BJ42">
    <cfRule type="expression" dxfId="4021" priority="8704">
      <formula>BM42&lt;=0</formula>
    </cfRule>
  </conditionalFormatting>
  <conditionalFormatting sqref="BK42">
    <cfRule type="cellIs" dxfId="4020" priority="8701" operator="greaterThan">
      <formula>BJ42</formula>
    </cfRule>
  </conditionalFormatting>
  <conditionalFormatting sqref="CS42">
    <cfRule type="cellIs" dxfId="4019" priority="8698" operator="greaterThan">
      <formula>CR42</formula>
    </cfRule>
  </conditionalFormatting>
  <conditionalFormatting sqref="CW42">
    <cfRule type="cellIs" dxfId="4018" priority="8697" operator="greaterThan">
      <formula>CV42</formula>
    </cfRule>
  </conditionalFormatting>
  <conditionalFormatting sqref="BJ42">
    <cfRule type="cellIs" dxfId="4017" priority="8703" operator="greaterThan">
      <formula>#REF!</formula>
    </cfRule>
  </conditionalFormatting>
  <conditionalFormatting sqref="BJ44">
    <cfRule type="expression" dxfId="4016" priority="8696">
      <formula>BM44&lt;=0</formula>
    </cfRule>
  </conditionalFormatting>
  <conditionalFormatting sqref="BK44">
    <cfRule type="cellIs" dxfId="4015" priority="8693" operator="greaterThan">
      <formula>BJ44</formula>
    </cfRule>
  </conditionalFormatting>
  <conditionalFormatting sqref="CS44">
    <cfRule type="cellIs" dxfId="4014" priority="8690" operator="greaterThan">
      <formula>CR44</formula>
    </cfRule>
  </conditionalFormatting>
  <conditionalFormatting sqref="CW44">
    <cfRule type="cellIs" dxfId="4013" priority="8689" operator="greaterThan">
      <formula>CV44</formula>
    </cfRule>
  </conditionalFormatting>
  <conditionalFormatting sqref="BJ44">
    <cfRule type="cellIs" dxfId="4012" priority="8695" operator="greaterThan">
      <formula>#REF!</formula>
    </cfRule>
  </conditionalFormatting>
  <conditionalFormatting sqref="BJ45">
    <cfRule type="expression" dxfId="4011" priority="8688">
      <formula>BM45&lt;=0</formula>
    </cfRule>
  </conditionalFormatting>
  <conditionalFormatting sqref="BK45">
    <cfRule type="cellIs" dxfId="4010" priority="8685" operator="greaterThan">
      <formula>BJ45</formula>
    </cfRule>
  </conditionalFormatting>
  <conditionalFormatting sqref="CS45">
    <cfRule type="cellIs" dxfId="4009" priority="8682" operator="greaterThan">
      <formula>CR45</formula>
    </cfRule>
  </conditionalFormatting>
  <conditionalFormatting sqref="CW45">
    <cfRule type="cellIs" dxfId="4008" priority="8681" operator="greaterThan">
      <formula>CV45</formula>
    </cfRule>
  </conditionalFormatting>
  <conditionalFormatting sqref="BJ45">
    <cfRule type="cellIs" dxfId="4007" priority="8687" operator="greaterThan">
      <formula>#REF!</formula>
    </cfRule>
  </conditionalFormatting>
  <conditionalFormatting sqref="BJ46">
    <cfRule type="expression" dxfId="4006" priority="8680">
      <formula>BM46&lt;=0</formula>
    </cfRule>
  </conditionalFormatting>
  <conditionalFormatting sqref="BK46">
    <cfRule type="cellIs" dxfId="4005" priority="8677" operator="greaterThan">
      <formula>BJ46</formula>
    </cfRule>
  </conditionalFormatting>
  <conditionalFormatting sqref="CS46">
    <cfRule type="cellIs" dxfId="4004" priority="8674" operator="greaterThan">
      <formula>CR46</formula>
    </cfRule>
  </conditionalFormatting>
  <conditionalFormatting sqref="CW46">
    <cfRule type="cellIs" dxfId="4003" priority="8673" operator="greaterThan">
      <formula>CV46</formula>
    </cfRule>
  </conditionalFormatting>
  <conditionalFormatting sqref="BJ46">
    <cfRule type="cellIs" dxfId="4002" priority="8679" operator="greaterThan">
      <formula>#REF!</formula>
    </cfRule>
  </conditionalFormatting>
  <conditionalFormatting sqref="BJ47">
    <cfRule type="expression" dxfId="4001" priority="8672">
      <formula>BM47&lt;=0</formula>
    </cfRule>
  </conditionalFormatting>
  <conditionalFormatting sqref="BK47">
    <cfRule type="cellIs" dxfId="4000" priority="8669" operator="greaterThan">
      <formula>BJ47</formula>
    </cfRule>
  </conditionalFormatting>
  <conditionalFormatting sqref="CS47">
    <cfRule type="cellIs" dxfId="3999" priority="8666" operator="greaterThan">
      <formula>CR47</formula>
    </cfRule>
  </conditionalFormatting>
  <conditionalFormatting sqref="CW47">
    <cfRule type="cellIs" dxfId="3998" priority="8665" operator="greaterThan">
      <formula>CV47</formula>
    </cfRule>
  </conditionalFormatting>
  <conditionalFormatting sqref="BJ47">
    <cfRule type="cellIs" dxfId="3997" priority="8671" operator="greaterThan">
      <formula>#REF!</formula>
    </cfRule>
  </conditionalFormatting>
  <conditionalFormatting sqref="BJ48">
    <cfRule type="expression" dxfId="3996" priority="8664">
      <formula>BM48&lt;=0</formula>
    </cfRule>
  </conditionalFormatting>
  <conditionalFormatting sqref="BK48">
    <cfRule type="cellIs" dxfId="3995" priority="8661" operator="greaterThan">
      <formula>BJ48</formula>
    </cfRule>
  </conditionalFormatting>
  <conditionalFormatting sqref="CS48">
    <cfRule type="cellIs" dxfId="3994" priority="8658" operator="greaterThan">
      <formula>CR48</formula>
    </cfRule>
  </conditionalFormatting>
  <conditionalFormatting sqref="CW48">
    <cfRule type="cellIs" dxfId="3993" priority="8657" operator="greaterThan">
      <formula>CV48</formula>
    </cfRule>
  </conditionalFormatting>
  <conditionalFormatting sqref="BJ48">
    <cfRule type="cellIs" dxfId="3992" priority="8663" operator="greaterThan">
      <formula>#REF!</formula>
    </cfRule>
  </conditionalFormatting>
  <conditionalFormatting sqref="BJ50">
    <cfRule type="expression" dxfId="3991" priority="8656">
      <formula>BM50&lt;=0</formula>
    </cfRule>
  </conditionalFormatting>
  <conditionalFormatting sqref="BK50">
    <cfRule type="cellIs" dxfId="3990" priority="8653" operator="greaterThan">
      <formula>BJ50</formula>
    </cfRule>
  </conditionalFormatting>
  <conditionalFormatting sqref="CN50">
    <cfRule type="cellIs" dxfId="3989" priority="8651" operator="greaterThan">
      <formula>CM50</formula>
    </cfRule>
  </conditionalFormatting>
  <conditionalFormatting sqref="CS50">
    <cfRule type="cellIs" dxfId="3988" priority="8650" operator="greaterThan">
      <formula>CR50</formula>
    </cfRule>
  </conditionalFormatting>
  <conditionalFormatting sqref="CW50">
    <cfRule type="cellIs" dxfId="3987" priority="8649" operator="greaterThan">
      <formula>CV50</formula>
    </cfRule>
  </conditionalFormatting>
  <conditionalFormatting sqref="BJ50">
    <cfRule type="cellIs" dxfId="3986" priority="8655" operator="greaterThan">
      <formula>#REF!</formula>
    </cfRule>
  </conditionalFormatting>
  <conditionalFormatting sqref="CO50">
    <cfRule type="expression" dxfId="3985" priority="8654">
      <formula>IF(CM50&lt;&gt;"-",IF(CM50&lt;#REF!,IF(CO50&lt;1,1,0),0),0)</formula>
    </cfRule>
  </conditionalFormatting>
  <conditionalFormatting sqref="BJ51">
    <cfRule type="expression" dxfId="3984" priority="8648">
      <formula>BM51&lt;=0</formula>
    </cfRule>
  </conditionalFormatting>
  <conditionalFormatting sqref="BK51">
    <cfRule type="cellIs" dxfId="3983" priority="8645" operator="greaterThan">
      <formula>BJ51</formula>
    </cfRule>
  </conditionalFormatting>
  <conditionalFormatting sqref="CW51">
    <cfRule type="cellIs" dxfId="3982" priority="8641" operator="greaterThan">
      <formula>CV51</formula>
    </cfRule>
  </conditionalFormatting>
  <conditionalFormatting sqref="CS51">
    <cfRule type="cellIs" dxfId="3981" priority="8642" operator="greaterThan">
      <formula>CR51</formula>
    </cfRule>
  </conditionalFormatting>
  <conditionalFormatting sqref="BJ51">
    <cfRule type="cellIs" dxfId="3980" priority="8647" operator="greaterThan">
      <formula>#REF!</formula>
    </cfRule>
  </conditionalFormatting>
  <conditionalFormatting sqref="BJ52">
    <cfRule type="expression" dxfId="3979" priority="8640">
      <formula>BM52&lt;=0</formula>
    </cfRule>
  </conditionalFormatting>
  <conditionalFormatting sqref="BK52">
    <cfRule type="cellIs" dxfId="3978" priority="8637" operator="greaterThan">
      <formula>BJ52</formula>
    </cfRule>
  </conditionalFormatting>
  <conditionalFormatting sqref="CW52">
    <cfRule type="cellIs" dxfId="3977" priority="8633" operator="greaterThan">
      <formula>CV52</formula>
    </cfRule>
  </conditionalFormatting>
  <conditionalFormatting sqref="CS52">
    <cfRule type="cellIs" dxfId="3976" priority="8634" operator="greaterThan">
      <formula>CR52</formula>
    </cfRule>
  </conditionalFormatting>
  <conditionalFormatting sqref="BJ52">
    <cfRule type="cellIs" dxfId="3975" priority="8639" operator="greaterThan">
      <formula>#REF!</formula>
    </cfRule>
  </conditionalFormatting>
  <conditionalFormatting sqref="BJ53">
    <cfRule type="expression" dxfId="3974" priority="8632">
      <formula>BM53&lt;=0</formula>
    </cfRule>
  </conditionalFormatting>
  <conditionalFormatting sqref="BK53">
    <cfRule type="cellIs" dxfId="3973" priority="8629" operator="greaterThan">
      <formula>BJ53</formula>
    </cfRule>
  </conditionalFormatting>
  <conditionalFormatting sqref="CW53">
    <cfRule type="cellIs" dxfId="3972" priority="8625" operator="greaterThan">
      <formula>CV53</formula>
    </cfRule>
  </conditionalFormatting>
  <conditionalFormatting sqref="CS53">
    <cfRule type="cellIs" dxfId="3971" priority="8626" operator="greaterThan">
      <formula>CR53</formula>
    </cfRule>
  </conditionalFormatting>
  <conditionalFormatting sqref="BJ53">
    <cfRule type="cellIs" dxfId="3970" priority="8631" operator="greaterThan">
      <formula>#REF!</formula>
    </cfRule>
  </conditionalFormatting>
  <conditionalFormatting sqref="BJ54">
    <cfRule type="expression" dxfId="3969" priority="8624">
      <formula>BM54&lt;=0</formula>
    </cfRule>
  </conditionalFormatting>
  <conditionalFormatting sqref="BK54">
    <cfRule type="cellIs" dxfId="3968" priority="8621" operator="greaterThan">
      <formula>BJ54</formula>
    </cfRule>
  </conditionalFormatting>
  <conditionalFormatting sqref="CN54">
    <cfRule type="cellIs" dxfId="3967" priority="8619" operator="greaterThan">
      <formula>CM54</formula>
    </cfRule>
  </conditionalFormatting>
  <conditionalFormatting sqref="CS54">
    <cfRule type="cellIs" dxfId="3966" priority="8618" operator="greaterThan">
      <formula>CR54</formula>
    </cfRule>
  </conditionalFormatting>
  <conditionalFormatting sqref="CW54">
    <cfRule type="cellIs" dxfId="3965" priority="8617" operator="greaterThan">
      <formula>CV54</formula>
    </cfRule>
  </conditionalFormatting>
  <conditionalFormatting sqref="BJ54">
    <cfRule type="cellIs" dxfId="3964" priority="8623" operator="greaterThan">
      <formula>#REF!</formula>
    </cfRule>
  </conditionalFormatting>
  <conditionalFormatting sqref="CO54">
    <cfRule type="expression" dxfId="3963" priority="8622">
      <formula>IF(CM54&lt;&gt;"-",IF(CM54&lt;#REF!,IF(CO54&lt;1,1,0),0),0)</formula>
    </cfRule>
  </conditionalFormatting>
  <conditionalFormatting sqref="BJ56">
    <cfRule type="expression" dxfId="3962" priority="8576">
      <formula>BM56&lt;=0</formula>
    </cfRule>
  </conditionalFormatting>
  <conditionalFormatting sqref="BK56">
    <cfRule type="cellIs" dxfId="3961" priority="8573" operator="greaterThan">
      <formula>BJ56</formula>
    </cfRule>
  </conditionalFormatting>
  <conditionalFormatting sqref="CS56">
    <cfRule type="cellIs" dxfId="3960" priority="8570" operator="greaterThan">
      <formula>CR56</formula>
    </cfRule>
  </conditionalFormatting>
  <conditionalFormatting sqref="CW56">
    <cfRule type="cellIs" dxfId="3959" priority="8569" operator="greaterThan">
      <formula>CV56</formula>
    </cfRule>
  </conditionalFormatting>
  <conditionalFormatting sqref="BJ56">
    <cfRule type="cellIs" dxfId="3958" priority="8575" operator="greaterThan">
      <formula>#REF!</formula>
    </cfRule>
  </conditionalFormatting>
  <conditionalFormatting sqref="BJ57">
    <cfRule type="expression" dxfId="3957" priority="8568">
      <formula>BM57&lt;=0</formula>
    </cfRule>
  </conditionalFormatting>
  <conditionalFormatting sqref="BK57">
    <cfRule type="cellIs" dxfId="3956" priority="8565" operator="greaterThan">
      <formula>BJ57</formula>
    </cfRule>
  </conditionalFormatting>
  <conditionalFormatting sqref="CS57">
    <cfRule type="cellIs" dxfId="3955" priority="8562" operator="greaterThan">
      <formula>CR57</formula>
    </cfRule>
  </conditionalFormatting>
  <conditionalFormatting sqref="CW57">
    <cfRule type="cellIs" dxfId="3954" priority="8561" operator="greaterThan">
      <formula>CV57</formula>
    </cfRule>
  </conditionalFormatting>
  <conditionalFormatting sqref="BJ57">
    <cfRule type="cellIs" dxfId="3953" priority="8567" operator="greaterThan">
      <formula>#REF!</formula>
    </cfRule>
  </conditionalFormatting>
  <conditionalFormatting sqref="BJ58">
    <cfRule type="expression" dxfId="3952" priority="8560">
      <formula>BM58&lt;=0</formula>
    </cfRule>
  </conditionalFormatting>
  <conditionalFormatting sqref="BK58">
    <cfRule type="cellIs" dxfId="3951" priority="8557" operator="greaterThan">
      <formula>BJ58</formula>
    </cfRule>
  </conditionalFormatting>
  <conditionalFormatting sqref="CS58">
    <cfRule type="cellIs" dxfId="3950" priority="8554" operator="greaterThan">
      <formula>CR58</formula>
    </cfRule>
  </conditionalFormatting>
  <conditionalFormatting sqref="CW58">
    <cfRule type="cellIs" dxfId="3949" priority="8553" operator="greaterThan">
      <formula>CV58</formula>
    </cfRule>
  </conditionalFormatting>
  <conditionalFormatting sqref="BJ58">
    <cfRule type="cellIs" dxfId="3948" priority="8559" operator="greaterThan">
      <formula>#REF!</formula>
    </cfRule>
  </conditionalFormatting>
  <conditionalFormatting sqref="BJ59">
    <cfRule type="expression" dxfId="3947" priority="8552">
      <formula>BM59&lt;=0</formula>
    </cfRule>
  </conditionalFormatting>
  <conditionalFormatting sqref="BK59">
    <cfRule type="cellIs" dxfId="3946" priority="8549" operator="greaterThan">
      <formula>BJ59</formula>
    </cfRule>
  </conditionalFormatting>
  <conditionalFormatting sqref="CS59">
    <cfRule type="cellIs" dxfId="3945" priority="8546" operator="greaterThan">
      <formula>CR59</formula>
    </cfRule>
  </conditionalFormatting>
  <conditionalFormatting sqref="CW59">
    <cfRule type="cellIs" dxfId="3944" priority="8545" operator="greaterThan">
      <formula>CV59</formula>
    </cfRule>
  </conditionalFormatting>
  <conditionalFormatting sqref="BJ59">
    <cfRule type="cellIs" dxfId="3943" priority="8551" operator="greaterThan">
      <formula>#REF!</formula>
    </cfRule>
  </conditionalFormatting>
  <conditionalFormatting sqref="BJ60">
    <cfRule type="expression" dxfId="3942" priority="8544">
      <formula>BM60&lt;=0</formula>
    </cfRule>
  </conditionalFormatting>
  <conditionalFormatting sqref="BK60">
    <cfRule type="cellIs" dxfId="3941" priority="8541" operator="greaterThan">
      <formula>BJ60</formula>
    </cfRule>
  </conditionalFormatting>
  <conditionalFormatting sqref="CS60">
    <cfRule type="cellIs" dxfId="3940" priority="8538" operator="greaterThan">
      <formula>CR60</formula>
    </cfRule>
  </conditionalFormatting>
  <conditionalFormatting sqref="CW60">
    <cfRule type="cellIs" dxfId="3939" priority="8537" operator="greaterThan">
      <formula>CV60</formula>
    </cfRule>
  </conditionalFormatting>
  <conditionalFormatting sqref="BJ60">
    <cfRule type="cellIs" dxfId="3938" priority="8543" operator="greaterThan">
      <formula>#REF!</formula>
    </cfRule>
  </conditionalFormatting>
  <conditionalFormatting sqref="BJ62">
    <cfRule type="expression" dxfId="3937" priority="8536">
      <formula>BM62&lt;=0</formula>
    </cfRule>
  </conditionalFormatting>
  <conditionalFormatting sqref="BK62">
    <cfRule type="cellIs" dxfId="3936" priority="8533" operator="greaterThan">
      <formula>BJ62</formula>
    </cfRule>
  </conditionalFormatting>
  <conditionalFormatting sqref="CS62">
    <cfRule type="cellIs" dxfId="3935" priority="8530" operator="greaterThan">
      <formula>CR62</formula>
    </cfRule>
  </conditionalFormatting>
  <conditionalFormatting sqref="CW62">
    <cfRule type="cellIs" dxfId="3934" priority="8529" operator="greaterThan">
      <formula>CV62</formula>
    </cfRule>
  </conditionalFormatting>
  <conditionalFormatting sqref="BJ62">
    <cfRule type="cellIs" dxfId="3933" priority="8535" operator="greaterThan">
      <formula>#REF!</formula>
    </cfRule>
  </conditionalFormatting>
  <conditionalFormatting sqref="BJ63">
    <cfRule type="expression" dxfId="3932" priority="8528">
      <formula>BM63&lt;=0</formula>
    </cfRule>
  </conditionalFormatting>
  <conditionalFormatting sqref="BK63">
    <cfRule type="cellIs" dxfId="3931" priority="8525" operator="greaterThan">
      <formula>BJ63</formula>
    </cfRule>
  </conditionalFormatting>
  <conditionalFormatting sqref="CS63">
    <cfRule type="cellIs" dxfId="3930" priority="8522" operator="greaterThan">
      <formula>CR63</formula>
    </cfRule>
  </conditionalFormatting>
  <conditionalFormatting sqref="CW63">
    <cfRule type="cellIs" dxfId="3929" priority="8521" operator="greaterThan">
      <formula>CV63</formula>
    </cfRule>
  </conditionalFormatting>
  <conditionalFormatting sqref="BJ63">
    <cfRule type="cellIs" dxfId="3928" priority="8527" operator="greaterThan">
      <formula>#REF!</formula>
    </cfRule>
  </conditionalFormatting>
  <conditionalFormatting sqref="BJ64">
    <cfRule type="expression" dxfId="3927" priority="8520">
      <formula>BM64&lt;=0</formula>
    </cfRule>
  </conditionalFormatting>
  <conditionalFormatting sqref="BK64">
    <cfRule type="cellIs" dxfId="3926" priority="8517" operator="greaterThan">
      <formula>BJ64</formula>
    </cfRule>
  </conditionalFormatting>
  <conditionalFormatting sqref="CS64">
    <cfRule type="cellIs" dxfId="3925" priority="8514" operator="greaterThan">
      <formula>CR64</formula>
    </cfRule>
  </conditionalFormatting>
  <conditionalFormatting sqref="CW64">
    <cfRule type="cellIs" dxfId="3924" priority="8513" operator="greaterThan">
      <formula>CV64</formula>
    </cfRule>
  </conditionalFormatting>
  <conditionalFormatting sqref="BJ64">
    <cfRule type="cellIs" dxfId="3923" priority="8519" operator="greaterThan">
      <formula>#REF!</formula>
    </cfRule>
  </conditionalFormatting>
  <conditionalFormatting sqref="BJ65">
    <cfRule type="expression" dxfId="3922" priority="8512">
      <formula>BM65&lt;=0</formula>
    </cfRule>
  </conditionalFormatting>
  <conditionalFormatting sqref="BK65">
    <cfRule type="cellIs" dxfId="3921" priority="8509" operator="greaterThan">
      <formula>BJ65</formula>
    </cfRule>
  </conditionalFormatting>
  <conditionalFormatting sqref="CS65">
    <cfRule type="cellIs" dxfId="3920" priority="8506" operator="greaterThan">
      <formula>CR65</formula>
    </cfRule>
  </conditionalFormatting>
  <conditionalFormatting sqref="CW65">
    <cfRule type="cellIs" dxfId="3919" priority="8505" operator="greaterThan">
      <formula>CV65</formula>
    </cfRule>
  </conditionalFormatting>
  <conditionalFormatting sqref="BJ65">
    <cfRule type="cellIs" dxfId="3918" priority="8511" operator="greaterThan">
      <formula>#REF!</formula>
    </cfRule>
  </conditionalFormatting>
  <conditionalFormatting sqref="BJ66">
    <cfRule type="expression" dxfId="3917" priority="8504">
      <formula>BM66&lt;=0</formula>
    </cfRule>
  </conditionalFormatting>
  <conditionalFormatting sqref="BK66">
    <cfRule type="cellIs" dxfId="3916" priority="8501" operator="greaterThan">
      <formula>BJ66</formula>
    </cfRule>
  </conditionalFormatting>
  <conditionalFormatting sqref="CS66">
    <cfRule type="cellIs" dxfId="3915" priority="8498" operator="greaterThan">
      <formula>CR66</formula>
    </cfRule>
  </conditionalFormatting>
  <conditionalFormatting sqref="CW66">
    <cfRule type="cellIs" dxfId="3914" priority="8497" operator="greaterThan">
      <formula>CV66</formula>
    </cfRule>
  </conditionalFormatting>
  <conditionalFormatting sqref="BJ66">
    <cfRule type="cellIs" dxfId="3913" priority="8503" operator="greaterThan">
      <formula>#REF!</formula>
    </cfRule>
  </conditionalFormatting>
  <conditionalFormatting sqref="BJ68">
    <cfRule type="expression" dxfId="3912" priority="8496">
      <formula>BM68&lt;=0</formula>
    </cfRule>
  </conditionalFormatting>
  <conditionalFormatting sqref="BK68">
    <cfRule type="cellIs" dxfId="3911" priority="8493" operator="greaterThan">
      <formula>BJ68</formula>
    </cfRule>
  </conditionalFormatting>
  <conditionalFormatting sqref="CN68">
    <cfRule type="cellIs" dxfId="3910" priority="8491" operator="greaterThan">
      <formula>CM68</formula>
    </cfRule>
  </conditionalFormatting>
  <conditionalFormatting sqref="CS68">
    <cfRule type="cellIs" dxfId="3909" priority="8490" operator="greaterThan">
      <formula>CR68</formula>
    </cfRule>
  </conditionalFormatting>
  <conditionalFormatting sqref="CW68">
    <cfRule type="cellIs" dxfId="3908" priority="8489" operator="greaterThan">
      <formula>CV68</formula>
    </cfRule>
  </conditionalFormatting>
  <conditionalFormatting sqref="BJ68">
    <cfRule type="cellIs" dxfId="3907" priority="8495" operator="greaterThan">
      <formula>#REF!</formula>
    </cfRule>
  </conditionalFormatting>
  <conditionalFormatting sqref="CO68">
    <cfRule type="expression" dxfId="3906" priority="8494">
      <formula>IF(CM68&lt;&gt;"-",IF(CM68&lt;#REF!,IF(CO68&lt;1,1,0),0),0)</formula>
    </cfRule>
  </conditionalFormatting>
  <conditionalFormatting sqref="BJ69">
    <cfRule type="expression" dxfId="3905" priority="8488">
      <formula>BM69&lt;=0</formula>
    </cfRule>
  </conditionalFormatting>
  <conditionalFormatting sqref="BK69">
    <cfRule type="cellIs" dxfId="3904" priority="8485" operator="greaterThan">
      <formula>BJ69</formula>
    </cfRule>
  </conditionalFormatting>
  <conditionalFormatting sqref="CS69">
    <cfRule type="cellIs" dxfId="3903" priority="8482" operator="greaterThan">
      <formula>CR69</formula>
    </cfRule>
  </conditionalFormatting>
  <conditionalFormatting sqref="CW69">
    <cfRule type="cellIs" dxfId="3902" priority="8481" operator="greaterThan">
      <formula>CV69</formula>
    </cfRule>
  </conditionalFormatting>
  <conditionalFormatting sqref="BJ69">
    <cfRule type="cellIs" dxfId="3901" priority="8487" operator="greaterThan">
      <formula>#REF!</formula>
    </cfRule>
  </conditionalFormatting>
  <conditionalFormatting sqref="BJ70">
    <cfRule type="expression" dxfId="3900" priority="8480">
      <formula>BM70&lt;=0</formula>
    </cfRule>
  </conditionalFormatting>
  <conditionalFormatting sqref="BK70">
    <cfRule type="cellIs" dxfId="3899" priority="8477" operator="greaterThan">
      <formula>BJ70</formula>
    </cfRule>
  </conditionalFormatting>
  <conditionalFormatting sqref="CS70">
    <cfRule type="cellIs" dxfId="3898" priority="8474" operator="greaterThan">
      <formula>CR70</formula>
    </cfRule>
  </conditionalFormatting>
  <conditionalFormatting sqref="CW70">
    <cfRule type="cellIs" dxfId="3897" priority="8473" operator="greaterThan">
      <formula>CV70</formula>
    </cfRule>
  </conditionalFormatting>
  <conditionalFormatting sqref="BJ70">
    <cfRule type="cellIs" dxfId="3896" priority="8479" operator="greaterThan">
      <formula>#REF!</formula>
    </cfRule>
  </conditionalFormatting>
  <conditionalFormatting sqref="BJ71">
    <cfRule type="expression" dxfId="3895" priority="8472">
      <formula>BM71&lt;=0</formula>
    </cfRule>
  </conditionalFormatting>
  <conditionalFormatting sqref="BK71">
    <cfRule type="cellIs" dxfId="3894" priority="8469" operator="greaterThan">
      <formula>BJ71</formula>
    </cfRule>
  </conditionalFormatting>
  <conditionalFormatting sqref="CS71">
    <cfRule type="cellIs" dxfId="3893" priority="8466" operator="greaterThan">
      <formula>CR71</formula>
    </cfRule>
  </conditionalFormatting>
  <conditionalFormatting sqref="CW71">
    <cfRule type="cellIs" dxfId="3892" priority="8465" operator="greaterThan">
      <formula>CV71</formula>
    </cfRule>
  </conditionalFormatting>
  <conditionalFormatting sqref="BJ71">
    <cfRule type="cellIs" dxfId="3891" priority="8471" operator="greaterThan">
      <formula>#REF!</formula>
    </cfRule>
  </conditionalFormatting>
  <conditionalFormatting sqref="BJ72">
    <cfRule type="expression" dxfId="3890" priority="8464">
      <formula>BM72&lt;=0</formula>
    </cfRule>
  </conditionalFormatting>
  <conditionalFormatting sqref="BK72">
    <cfRule type="cellIs" dxfId="3889" priority="8461" operator="greaterThan">
      <formula>BJ72</formula>
    </cfRule>
  </conditionalFormatting>
  <conditionalFormatting sqref="CN72">
    <cfRule type="cellIs" dxfId="3888" priority="8459" operator="greaterThan">
      <formula>CM72</formula>
    </cfRule>
  </conditionalFormatting>
  <conditionalFormatting sqref="CS72">
    <cfRule type="cellIs" dxfId="3887" priority="8458" operator="greaterThan">
      <formula>CR72</formula>
    </cfRule>
  </conditionalFormatting>
  <conditionalFormatting sqref="CW72">
    <cfRule type="cellIs" dxfId="3886" priority="8457" operator="greaterThan">
      <formula>CV72</formula>
    </cfRule>
  </conditionalFormatting>
  <conditionalFormatting sqref="BJ72">
    <cfRule type="cellIs" dxfId="3885" priority="8463" operator="greaterThan">
      <formula>#REF!</formula>
    </cfRule>
  </conditionalFormatting>
  <conditionalFormatting sqref="CO72">
    <cfRule type="expression" dxfId="3884" priority="8462">
      <formula>IF(CM72&lt;&gt;"-",IF(CM72&lt;#REF!,IF(CO72&lt;1,1,0),0),0)</formula>
    </cfRule>
  </conditionalFormatting>
  <conditionalFormatting sqref="BJ74">
    <cfRule type="expression" dxfId="3883" priority="8456">
      <formula>BM74&lt;=0</formula>
    </cfRule>
  </conditionalFormatting>
  <conditionalFormatting sqref="BK74">
    <cfRule type="cellIs" dxfId="3882" priority="8453" operator="greaterThan">
      <formula>BJ74</formula>
    </cfRule>
  </conditionalFormatting>
  <conditionalFormatting sqref="CS74">
    <cfRule type="cellIs" dxfId="3881" priority="8450" operator="greaterThan">
      <formula>CR74</formula>
    </cfRule>
  </conditionalFormatting>
  <conditionalFormatting sqref="CW74">
    <cfRule type="cellIs" dxfId="3880" priority="8449" operator="greaterThan">
      <formula>CV74</formula>
    </cfRule>
  </conditionalFormatting>
  <conditionalFormatting sqref="BJ74">
    <cfRule type="cellIs" dxfId="3879" priority="8455" operator="greaterThan">
      <formula>#REF!</formula>
    </cfRule>
  </conditionalFormatting>
  <conditionalFormatting sqref="BJ75">
    <cfRule type="expression" dxfId="3878" priority="8448">
      <formula>BM75&lt;=0</formula>
    </cfRule>
  </conditionalFormatting>
  <conditionalFormatting sqref="BK75">
    <cfRule type="cellIs" dxfId="3877" priority="8445" operator="greaterThan">
      <formula>BJ75</formula>
    </cfRule>
  </conditionalFormatting>
  <conditionalFormatting sqref="CS75">
    <cfRule type="cellIs" dxfId="3876" priority="8442" operator="greaterThan">
      <formula>CR75</formula>
    </cfRule>
  </conditionalFormatting>
  <conditionalFormatting sqref="CW75">
    <cfRule type="cellIs" dxfId="3875" priority="8441" operator="greaterThan">
      <formula>CV75</formula>
    </cfRule>
  </conditionalFormatting>
  <conditionalFormatting sqref="BJ75">
    <cfRule type="cellIs" dxfId="3874" priority="8447" operator="greaterThan">
      <formula>#REF!</formula>
    </cfRule>
  </conditionalFormatting>
  <conditionalFormatting sqref="BJ76">
    <cfRule type="expression" dxfId="3873" priority="8440">
      <formula>BM76&lt;=0</formula>
    </cfRule>
  </conditionalFormatting>
  <conditionalFormatting sqref="BK76">
    <cfRule type="cellIs" dxfId="3872" priority="8437" operator="greaterThan">
      <formula>BJ76</formula>
    </cfRule>
  </conditionalFormatting>
  <conditionalFormatting sqref="CS76">
    <cfRule type="cellIs" dxfId="3871" priority="8434" operator="greaterThan">
      <formula>CR76</formula>
    </cfRule>
  </conditionalFormatting>
  <conditionalFormatting sqref="CW76">
    <cfRule type="cellIs" dxfId="3870" priority="8433" operator="greaterThan">
      <formula>CV76</formula>
    </cfRule>
  </conditionalFormatting>
  <conditionalFormatting sqref="BJ76">
    <cfRule type="cellIs" dxfId="3869" priority="8439" operator="greaterThan">
      <formula>#REF!</formula>
    </cfRule>
  </conditionalFormatting>
  <conditionalFormatting sqref="BJ77">
    <cfRule type="expression" dxfId="3868" priority="8432">
      <formula>BM77&lt;=0</formula>
    </cfRule>
  </conditionalFormatting>
  <conditionalFormatting sqref="BK77">
    <cfRule type="cellIs" dxfId="3867" priority="8429" operator="greaterThan">
      <formula>BJ77</formula>
    </cfRule>
  </conditionalFormatting>
  <conditionalFormatting sqref="CS77">
    <cfRule type="cellIs" dxfId="3866" priority="8426" operator="greaterThan">
      <formula>CR77</formula>
    </cfRule>
  </conditionalFormatting>
  <conditionalFormatting sqref="CW77">
    <cfRule type="cellIs" dxfId="3865" priority="8425" operator="greaterThan">
      <formula>CV77</formula>
    </cfRule>
  </conditionalFormatting>
  <conditionalFormatting sqref="BJ77">
    <cfRule type="cellIs" dxfId="3864" priority="8431" operator="greaterThan">
      <formula>#REF!</formula>
    </cfRule>
  </conditionalFormatting>
  <conditionalFormatting sqref="BJ78">
    <cfRule type="expression" dxfId="3863" priority="8424">
      <formula>BM78&lt;=0</formula>
    </cfRule>
  </conditionalFormatting>
  <conditionalFormatting sqref="BK78">
    <cfRule type="cellIs" dxfId="3862" priority="8421" operator="greaterThan">
      <formula>BJ78</formula>
    </cfRule>
  </conditionalFormatting>
  <conditionalFormatting sqref="CS78">
    <cfRule type="cellIs" dxfId="3861" priority="8418" operator="greaterThan">
      <formula>CR78</formula>
    </cfRule>
  </conditionalFormatting>
  <conditionalFormatting sqref="CW78">
    <cfRule type="cellIs" dxfId="3860" priority="8417" operator="greaterThan">
      <formula>CV78</formula>
    </cfRule>
  </conditionalFormatting>
  <conditionalFormatting sqref="BJ78">
    <cfRule type="cellIs" dxfId="3859" priority="8423" operator="greaterThan">
      <formula>#REF!</formula>
    </cfRule>
  </conditionalFormatting>
  <conditionalFormatting sqref="BJ80">
    <cfRule type="expression" dxfId="3858" priority="8384">
      <formula>BM80&lt;=0</formula>
    </cfRule>
  </conditionalFormatting>
  <conditionalFormatting sqref="BK80">
    <cfRule type="cellIs" dxfId="3857" priority="8381" operator="greaterThan">
      <formula>BJ80</formula>
    </cfRule>
  </conditionalFormatting>
  <conditionalFormatting sqref="BL80">
    <cfRule type="cellIs" dxfId="3856" priority="8380" operator="greaterThan">
      <formula>BK80</formula>
    </cfRule>
  </conditionalFormatting>
  <conditionalFormatting sqref="CN80">
    <cfRule type="cellIs" dxfId="3855" priority="8379" operator="greaterThan">
      <formula>CM80</formula>
    </cfRule>
  </conditionalFormatting>
  <conditionalFormatting sqref="CS80">
    <cfRule type="cellIs" dxfId="3854" priority="8378" operator="greaterThan">
      <formula>CR80</formula>
    </cfRule>
  </conditionalFormatting>
  <conditionalFormatting sqref="CW80">
    <cfRule type="cellIs" dxfId="3853" priority="8377" operator="greaterThan">
      <formula>CV80</formula>
    </cfRule>
  </conditionalFormatting>
  <conditionalFormatting sqref="BJ80">
    <cfRule type="cellIs" dxfId="3852" priority="8383" operator="greaterThan">
      <formula>#REF!</formula>
    </cfRule>
  </conditionalFormatting>
  <conditionalFormatting sqref="CO80">
    <cfRule type="expression" dxfId="3851" priority="8382">
      <formula>IF(CM80&lt;&gt;"-",IF(CM80&lt;#REF!,IF(CO80&lt;1,1,0),0),0)</formula>
    </cfRule>
  </conditionalFormatting>
  <conditionalFormatting sqref="BJ83">
    <cfRule type="expression" dxfId="3850" priority="8376">
      <formula>BM83&lt;=0</formula>
    </cfRule>
  </conditionalFormatting>
  <conditionalFormatting sqref="BK83">
    <cfRule type="cellIs" dxfId="3849" priority="8373" operator="greaterThan">
      <formula>BJ83</formula>
    </cfRule>
  </conditionalFormatting>
  <conditionalFormatting sqref="CN83">
    <cfRule type="cellIs" dxfId="3848" priority="8371" operator="greaterThan">
      <formula>CM83</formula>
    </cfRule>
  </conditionalFormatting>
  <conditionalFormatting sqref="CS83">
    <cfRule type="cellIs" dxfId="3847" priority="8370" operator="greaterThan">
      <formula>CR83</formula>
    </cfRule>
  </conditionalFormatting>
  <conditionalFormatting sqref="CW83">
    <cfRule type="cellIs" dxfId="3846" priority="8369" operator="greaterThan">
      <formula>CV83</formula>
    </cfRule>
  </conditionalFormatting>
  <conditionalFormatting sqref="BJ83">
    <cfRule type="cellIs" dxfId="3845" priority="8375" operator="greaterThan">
      <formula>#REF!</formula>
    </cfRule>
  </conditionalFormatting>
  <conditionalFormatting sqref="CO83">
    <cfRule type="expression" dxfId="3844" priority="8374">
      <formula>IF(CM83&lt;&gt;"-",IF(CM83&lt;#REF!,IF(CO83&lt;1,1,0),0),0)</formula>
    </cfRule>
  </conditionalFormatting>
  <conditionalFormatting sqref="BJ84">
    <cfRule type="expression" dxfId="3843" priority="8368">
      <formula>BM84&lt;=0</formula>
    </cfRule>
  </conditionalFormatting>
  <conditionalFormatting sqref="BK84">
    <cfRule type="cellIs" dxfId="3842" priority="8365" operator="greaterThan">
      <formula>BJ84</formula>
    </cfRule>
  </conditionalFormatting>
  <conditionalFormatting sqref="CS84">
    <cfRule type="cellIs" dxfId="3841" priority="8362" operator="greaterThan">
      <formula>CR84</formula>
    </cfRule>
  </conditionalFormatting>
  <conditionalFormatting sqref="CW84">
    <cfRule type="cellIs" dxfId="3840" priority="8361" operator="greaterThan">
      <formula>CV84</formula>
    </cfRule>
  </conditionalFormatting>
  <conditionalFormatting sqref="BJ84">
    <cfRule type="cellIs" dxfId="3839" priority="8367" operator="greaterThan">
      <formula>#REF!</formula>
    </cfRule>
  </conditionalFormatting>
  <conditionalFormatting sqref="BJ85">
    <cfRule type="expression" dxfId="3838" priority="8360">
      <formula>BM85&lt;=0</formula>
    </cfRule>
  </conditionalFormatting>
  <conditionalFormatting sqref="BK85">
    <cfRule type="cellIs" dxfId="3837" priority="8357" operator="greaterThan">
      <formula>BJ85</formula>
    </cfRule>
  </conditionalFormatting>
  <conditionalFormatting sqref="CS85">
    <cfRule type="cellIs" dxfId="3836" priority="8354" operator="greaterThan">
      <formula>CR85</formula>
    </cfRule>
  </conditionalFormatting>
  <conditionalFormatting sqref="CW85">
    <cfRule type="cellIs" dxfId="3835" priority="8353" operator="greaterThan">
      <formula>CV85</formula>
    </cfRule>
  </conditionalFormatting>
  <conditionalFormatting sqref="BJ85">
    <cfRule type="cellIs" dxfId="3834" priority="8359" operator="greaterThan">
      <formula>#REF!</formula>
    </cfRule>
  </conditionalFormatting>
  <conditionalFormatting sqref="BJ86">
    <cfRule type="expression" dxfId="3833" priority="8352">
      <formula>BM86&lt;=0</formula>
    </cfRule>
  </conditionalFormatting>
  <conditionalFormatting sqref="BK86">
    <cfRule type="cellIs" dxfId="3832" priority="8349" operator="greaterThan">
      <formula>BJ86</formula>
    </cfRule>
  </conditionalFormatting>
  <conditionalFormatting sqref="CS86">
    <cfRule type="cellIs" dxfId="3831" priority="8346" operator="greaterThan">
      <formula>CR86</formula>
    </cfRule>
  </conditionalFormatting>
  <conditionalFormatting sqref="CW86">
    <cfRule type="cellIs" dxfId="3830" priority="8345" operator="greaterThan">
      <formula>CV86</formula>
    </cfRule>
  </conditionalFormatting>
  <conditionalFormatting sqref="BJ86">
    <cfRule type="cellIs" dxfId="3829" priority="8351" operator="greaterThan">
      <formula>#REF!</formula>
    </cfRule>
  </conditionalFormatting>
  <conditionalFormatting sqref="BJ87">
    <cfRule type="expression" dxfId="3828" priority="8344">
      <formula>BM87&lt;=0</formula>
    </cfRule>
  </conditionalFormatting>
  <conditionalFormatting sqref="BK87">
    <cfRule type="cellIs" dxfId="3827" priority="8341" operator="greaterThan">
      <formula>BJ87</formula>
    </cfRule>
  </conditionalFormatting>
  <conditionalFormatting sqref="CN87">
    <cfRule type="cellIs" dxfId="3826" priority="8339" operator="greaterThan">
      <formula>CM87</formula>
    </cfRule>
  </conditionalFormatting>
  <conditionalFormatting sqref="CS87">
    <cfRule type="cellIs" dxfId="3825" priority="8338" operator="greaterThan">
      <formula>CR87</formula>
    </cfRule>
  </conditionalFormatting>
  <conditionalFormatting sqref="CW87">
    <cfRule type="cellIs" dxfId="3824" priority="8337" operator="greaterThan">
      <formula>CV87</formula>
    </cfRule>
  </conditionalFormatting>
  <conditionalFormatting sqref="BJ87">
    <cfRule type="cellIs" dxfId="3823" priority="8343" operator="greaterThan">
      <formula>#REF!</formula>
    </cfRule>
  </conditionalFormatting>
  <conditionalFormatting sqref="CO87">
    <cfRule type="expression" dxfId="3822" priority="8342">
      <formula>IF(CM87&lt;&gt;"-",IF(CM87&lt;#REF!,IF(CO87&lt;1,1,0),0),0)</formula>
    </cfRule>
  </conditionalFormatting>
  <conditionalFormatting sqref="BJ89">
    <cfRule type="expression" dxfId="3821" priority="8336">
      <formula>BM89&lt;=0</formula>
    </cfRule>
  </conditionalFormatting>
  <conditionalFormatting sqref="BK89">
    <cfRule type="cellIs" dxfId="3820" priority="8333" operator="greaterThan">
      <formula>BJ89</formula>
    </cfRule>
  </conditionalFormatting>
  <conditionalFormatting sqref="CS89">
    <cfRule type="cellIs" dxfId="3819" priority="8330" operator="greaterThan">
      <formula>CR89</formula>
    </cfRule>
  </conditionalFormatting>
  <conditionalFormatting sqref="CW89">
    <cfRule type="cellIs" dxfId="3818" priority="8329" operator="greaterThan">
      <formula>CV89</formula>
    </cfRule>
  </conditionalFormatting>
  <conditionalFormatting sqref="BJ89">
    <cfRule type="cellIs" dxfId="3817" priority="8335" operator="greaterThan">
      <formula>#REF!</formula>
    </cfRule>
  </conditionalFormatting>
  <conditionalFormatting sqref="BJ90">
    <cfRule type="expression" dxfId="3816" priority="8328">
      <formula>BM90&lt;=0</formula>
    </cfRule>
  </conditionalFormatting>
  <conditionalFormatting sqref="BK90">
    <cfRule type="cellIs" dxfId="3815" priority="8325" operator="greaterThan">
      <formula>BJ90</formula>
    </cfRule>
  </conditionalFormatting>
  <conditionalFormatting sqref="CS90">
    <cfRule type="cellIs" dxfId="3814" priority="8322" operator="greaterThan">
      <formula>CR90</formula>
    </cfRule>
  </conditionalFormatting>
  <conditionalFormatting sqref="CW90">
    <cfRule type="cellIs" dxfId="3813" priority="8321" operator="greaterThan">
      <formula>CV90</formula>
    </cfRule>
  </conditionalFormatting>
  <conditionalFormatting sqref="BJ90">
    <cfRule type="cellIs" dxfId="3812" priority="8327" operator="greaterThan">
      <formula>#REF!</formula>
    </cfRule>
  </conditionalFormatting>
  <conditionalFormatting sqref="BJ91">
    <cfRule type="expression" dxfId="3811" priority="8320">
      <formula>BM91&lt;=0</formula>
    </cfRule>
  </conditionalFormatting>
  <conditionalFormatting sqref="BK91">
    <cfRule type="cellIs" dxfId="3810" priority="8317" operator="greaterThan">
      <formula>BJ91</formula>
    </cfRule>
  </conditionalFormatting>
  <conditionalFormatting sqref="CS91">
    <cfRule type="cellIs" dxfId="3809" priority="8314" operator="greaterThan">
      <formula>CR91</formula>
    </cfRule>
  </conditionalFormatting>
  <conditionalFormatting sqref="CW91">
    <cfRule type="cellIs" dxfId="3808" priority="8313" operator="greaterThan">
      <formula>CV91</formula>
    </cfRule>
  </conditionalFormatting>
  <conditionalFormatting sqref="BJ91">
    <cfRule type="cellIs" dxfId="3807" priority="8319" operator="greaterThan">
      <formula>#REF!</formula>
    </cfRule>
  </conditionalFormatting>
  <conditionalFormatting sqref="BJ92">
    <cfRule type="expression" dxfId="3806" priority="8312">
      <formula>BM92&lt;=0</formula>
    </cfRule>
  </conditionalFormatting>
  <conditionalFormatting sqref="BK92">
    <cfRule type="cellIs" dxfId="3805" priority="8309" operator="greaterThan">
      <formula>BJ92</formula>
    </cfRule>
  </conditionalFormatting>
  <conditionalFormatting sqref="CS92">
    <cfRule type="cellIs" dxfId="3804" priority="8306" operator="greaterThan">
      <formula>CR92</formula>
    </cfRule>
  </conditionalFormatting>
  <conditionalFormatting sqref="CW92">
    <cfRule type="cellIs" dxfId="3803" priority="8305" operator="greaterThan">
      <formula>CV92</formula>
    </cfRule>
  </conditionalFormatting>
  <conditionalFormatting sqref="BJ92">
    <cfRule type="cellIs" dxfId="3802" priority="8311" operator="greaterThan">
      <formula>#REF!</formula>
    </cfRule>
  </conditionalFormatting>
  <conditionalFormatting sqref="BJ93">
    <cfRule type="expression" dxfId="3801" priority="8304">
      <formula>BM93&lt;=0</formula>
    </cfRule>
  </conditionalFormatting>
  <conditionalFormatting sqref="BK93">
    <cfRule type="cellIs" dxfId="3800" priority="8301" operator="greaterThan">
      <formula>BJ93</formula>
    </cfRule>
  </conditionalFormatting>
  <conditionalFormatting sqref="CS93">
    <cfRule type="cellIs" dxfId="3799" priority="8298" operator="greaterThan">
      <formula>CR93</formula>
    </cfRule>
  </conditionalFormatting>
  <conditionalFormatting sqref="CW93">
    <cfRule type="cellIs" dxfId="3798" priority="8297" operator="greaterThan">
      <formula>CV93</formula>
    </cfRule>
  </conditionalFormatting>
  <conditionalFormatting sqref="BJ93">
    <cfRule type="cellIs" dxfId="3797" priority="8303" operator="greaterThan">
      <formula>#REF!</formula>
    </cfRule>
  </conditionalFormatting>
  <conditionalFormatting sqref="BJ95">
    <cfRule type="expression" dxfId="3796" priority="8296">
      <formula>BM95&lt;=0</formula>
    </cfRule>
  </conditionalFormatting>
  <conditionalFormatting sqref="BK95">
    <cfRule type="cellIs" dxfId="3795" priority="8293" operator="greaterThan">
      <formula>BJ95</formula>
    </cfRule>
  </conditionalFormatting>
  <conditionalFormatting sqref="CS95">
    <cfRule type="cellIs" dxfId="3794" priority="8290" operator="greaterThan">
      <formula>CR95</formula>
    </cfRule>
  </conditionalFormatting>
  <conditionalFormatting sqref="CW95">
    <cfRule type="cellIs" dxfId="3793" priority="8289" operator="greaterThan">
      <formula>CV95</formula>
    </cfRule>
  </conditionalFormatting>
  <conditionalFormatting sqref="BJ95">
    <cfRule type="cellIs" dxfId="3792" priority="8295" operator="greaterThan">
      <formula>#REF!</formula>
    </cfRule>
  </conditionalFormatting>
  <conditionalFormatting sqref="BJ96">
    <cfRule type="expression" dxfId="3791" priority="8288">
      <formula>BM96&lt;=0</formula>
    </cfRule>
  </conditionalFormatting>
  <conditionalFormatting sqref="BK96">
    <cfRule type="cellIs" dxfId="3790" priority="8285" operator="greaterThan">
      <formula>BJ96</formula>
    </cfRule>
  </conditionalFormatting>
  <conditionalFormatting sqref="CS96">
    <cfRule type="cellIs" dxfId="3789" priority="8282" operator="greaterThan">
      <formula>CR96</formula>
    </cfRule>
  </conditionalFormatting>
  <conditionalFormatting sqref="CW96">
    <cfRule type="cellIs" dxfId="3788" priority="8281" operator="greaterThan">
      <formula>CV96</formula>
    </cfRule>
  </conditionalFormatting>
  <conditionalFormatting sqref="BJ96">
    <cfRule type="cellIs" dxfId="3787" priority="8287" operator="greaterThan">
      <formula>#REF!</formula>
    </cfRule>
  </conditionalFormatting>
  <conditionalFormatting sqref="BJ97">
    <cfRule type="expression" dxfId="3786" priority="8280">
      <formula>BM97&lt;=0</formula>
    </cfRule>
  </conditionalFormatting>
  <conditionalFormatting sqref="BK97">
    <cfRule type="cellIs" dxfId="3785" priority="8277" operator="greaterThan">
      <formula>BJ97</formula>
    </cfRule>
  </conditionalFormatting>
  <conditionalFormatting sqref="CS97">
    <cfRule type="cellIs" dxfId="3784" priority="8274" operator="greaterThan">
      <formula>CR97</formula>
    </cfRule>
  </conditionalFormatting>
  <conditionalFormatting sqref="CW97">
    <cfRule type="cellIs" dxfId="3783" priority="8273" operator="greaterThan">
      <formula>CV97</formula>
    </cfRule>
  </conditionalFormatting>
  <conditionalFormatting sqref="BJ97">
    <cfRule type="cellIs" dxfId="3782" priority="8279" operator="greaterThan">
      <formula>#REF!</formula>
    </cfRule>
  </conditionalFormatting>
  <conditionalFormatting sqref="BJ98">
    <cfRule type="expression" dxfId="3781" priority="8272">
      <formula>BM98&lt;=0</formula>
    </cfRule>
  </conditionalFormatting>
  <conditionalFormatting sqref="BK98">
    <cfRule type="cellIs" dxfId="3780" priority="8269" operator="greaterThan">
      <formula>BJ98</formula>
    </cfRule>
  </conditionalFormatting>
  <conditionalFormatting sqref="CS98">
    <cfRule type="cellIs" dxfId="3779" priority="8266" operator="greaterThan">
      <formula>CR98</formula>
    </cfRule>
  </conditionalFormatting>
  <conditionalFormatting sqref="CW98">
    <cfRule type="cellIs" dxfId="3778" priority="8265" operator="greaterThan">
      <formula>CV98</formula>
    </cfRule>
  </conditionalFormatting>
  <conditionalFormatting sqref="BJ98">
    <cfRule type="cellIs" dxfId="3777" priority="8271" operator="greaterThan">
      <formula>#REF!</formula>
    </cfRule>
  </conditionalFormatting>
  <conditionalFormatting sqref="BJ99">
    <cfRule type="expression" dxfId="3776" priority="8264">
      <formula>BM99&lt;=0</formula>
    </cfRule>
  </conditionalFormatting>
  <conditionalFormatting sqref="BK99">
    <cfRule type="cellIs" dxfId="3775" priority="8261" operator="greaterThan">
      <formula>BJ99</formula>
    </cfRule>
  </conditionalFormatting>
  <conditionalFormatting sqref="CS99">
    <cfRule type="cellIs" dxfId="3774" priority="8258" operator="greaterThan">
      <formula>CR99</formula>
    </cfRule>
  </conditionalFormatting>
  <conditionalFormatting sqref="CW99">
    <cfRule type="cellIs" dxfId="3773" priority="8257" operator="greaterThan">
      <formula>CV99</formula>
    </cfRule>
  </conditionalFormatting>
  <conditionalFormatting sqref="BJ99">
    <cfRule type="cellIs" dxfId="3772" priority="8263" operator="greaterThan">
      <formula>#REF!</formula>
    </cfRule>
  </conditionalFormatting>
  <conditionalFormatting sqref="BJ101">
    <cfRule type="expression" dxfId="3771" priority="8256">
      <formula>BM101&lt;=0</formula>
    </cfRule>
  </conditionalFormatting>
  <conditionalFormatting sqref="BK101">
    <cfRule type="cellIs" dxfId="3770" priority="8253" operator="greaterThan">
      <formula>BJ101</formula>
    </cfRule>
  </conditionalFormatting>
  <conditionalFormatting sqref="CS101">
    <cfRule type="cellIs" dxfId="3769" priority="8250" operator="greaterThan">
      <formula>CR101</formula>
    </cfRule>
  </conditionalFormatting>
  <conditionalFormatting sqref="CW101">
    <cfRule type="cellIs" dxfId="3768" priority="8249" operator="greaterThan">
      <formula>CV101</formula>
    </cfRule>
  </conditionalFormatting>
  <conditionalFormatting sqref="BJ101">
    <cfRule type="cellIs" dxfId="3767" priority="8255" operator="greaterThan">
      <formula>#REF!</formula>
    </cfRule>
  </conditionalFormatting>
  <conditionalFormatting sqref="BJ102">
    <cfRule type="expression" dxfId="3766" priority="8248">
      <formula>BM102&lt;=0</formula>
    </cfRule>
  </conditionalFormatting>
  <conditionalFormatting sqref="BK102">
    <cfRule type="cellIs" dxfId="3765" priority="8245" operator="greaterThan">
      <formula>BJ102</formula>
    </cfRule>
  </conditionalFormatting>
  <conditionalFormatting sqref="CS102">
    <cfRule type="cellIs" dxfId="3764" priority="8242" operator="greaterThan">
      <formula>CR102</formula>
    </cfRule>
  </conditionalFormatting>
  <conditionalFormatting sqref="CW102">
    <cfRule type="cellIs" dxfId="3763" priority="8241" operator="greaterThan">
      <formula>CV102</formula>
    </cfRule>
  </conditionalFormatting>
  <conditionalFormatting sqref="BJ102">
    <cfRule type="cellIs" dxfId="3762" priority="8247" operator="greaterThan">
      <formula>#REF!</formula>
    </cfRule>
  </conditionalFormatting>
  <conditionalFormatting sqref="BJ103">
    <cfRule type="expression" dxfId="3761" priority="8240">
      <formula>BM103&lt;=0</formula>
    </cfRule>
  </conditionalFormatting>
  <conditionalFormatting sqref="BK103">
    <cfRule type="cellIs" dxfId="3760" priority="8237" operator="greaterThan">
      <formula>BJ103</formula>
    </cfRule>
  </conditionalFormatting>
  <conditionalFormatting sqref="CS103">
    <cfRule type="cellIs" dxfId="3759" priority="8234" operator="greaterThan">
      <formula>CR103</formula>
    </cfRule>
  </conditionalFormatting>
  <conditionalFormatting sqref="CW103">
    <cfRule type="cellIs" dxfId="3758" priority="8233" operator="greaterThan">
      <formula>CV103</formula>
    </cfRule>
  </conditionalFormatting>
  <conditionalFormatting sqref="BJ103">
    <cfRule type="cellIs" dxfId="3757" priority="8239" operator="greaterThan">
      <formula>#REF!</formula>
    </cfRule>
  </conditionalFormatting>
  <conditionalFormatting sqref="BJ104">
    <cfRule type="expression" dxfId="3756" priority="8232">
      <formula>BM104&lt;=0</formula>
    </cfRule>
  </conditionalFormatting>
  <conditionalFormatting sqref="BK104">
    <cfRule type="cellIs" dxfId="3755" priority="8229" operator="greaterThan">
      <formula>BJ104</formula>
    </cfRule>
  </conditionalFormatting>
  <conditionalFormatting sqref="CS104">
    <cfRule type="cellIs" dxfId="3754" priority="8226" operator="greaterThan">
      <formula>CR104</formula>
    </cfRule>
  </conditionalFormatting>
  <conditionalFormatting sqref="CW104">
    <cfRule type="cellIs" dxfId="3753" priority="8225" operator="greaterThan">
      <formula>CV104</formula>
    </cfRule>
  </conditionalFormatting>
  <conditionalFormatting sqref="BJ104">
    <cfRule type="cellIs" dxfId="3752" priority="8231" operator="greaterThan">
      <formula>#REF!</formula>
    </cfRule>
  </conditionalFormatting>
  <conditionalFormatting sqref="BJ105">
    <cfRule type="expression" dxfId="3751" priority="8224">
      <formula>BM105&lt;=0</formula>
    </cfRule>
  </conditionalFormatting>
  <conditionalFormatting sqref="BK105">
    <cfRule type="cellIs" dxfId="3750" priority="8221" operator="greaterThan">
      <formula>BJ105</formula>
    </cfRule>
  </conditionalFormatting>
  <conditionalFormatting sqref="CS105">
    <cfRule type="cellIs" dxfId="3749" priority="8218" operator="greaterThan">
      <formula>CR105</formula>
    </cfRule>
  </conditionalFormatting>
  <conditionalFormatting sqref="CW105">
    <cfRule type="cellIs" dxfId="3748" priority="8217" operator="greaterThan">
      <formula>CV105</formula>
    </cfRule>
  </conditionalFormatting>
  <conditionalFormatting sqref="BJ105">
    <cfRule type="cellIs" dxfId="3747" priority="8223" operator="greaterThan">
      <formula>#REF!</formula>
    </cfRule>
  </conditionalFormatting>
  <conditionalFormatting sqref="BJ107">
    <cfRule type="expression" dxfId="3746" priority="8216">
      <formula>BM107&lt;=0</formula>
    </cfRule>
  </conditionalFormatting>
  <conditionalFormatting sqref="BK107">
    <cfRule type="cellIs" dxfId="3745" priority="8213" operator="greaterThan">
      <formula>BJ107</formula>
    </cfRule>
  </conditionalFormatting>
  <conditionalFormatting sqref="CS107">
    <cfRule type="cellIs" dxfId="3744" priority="8210" operator="greaterThan">
      <formula>CR107</formula>
    </cfRule>
  </conditionalFormatting>
  <conditionalFormatting sqref="CW107">
    <cfRule type="cellIs" dxfId="3743" priority="8209" operator="greaterThan">
      <formula>CV107</formula>
    </cfRule>
  </conditionalFormatting>
  <conditionalFormatting sqref="BJ107">
    <cfRule type="cellIs" dxfId="3742" priority="8215" operator="greaterThan">
      <formula>#REF!</formula>
    </cfRule>
  </conditionalFormatting>
  <conditionalFormatting sqref="BJ108">
    <cfRule type="expression" dxfId="3741" priority="8208">
      <formula>BM108&lt;=0</formula>
    </cfRule>
  </conditionalFormatting>
  <conditionalFormatting sqref="BK108">
    <cfRule type="cellIs" dxfId="3740" priority="8205" operator="greaterThan">
      <formula>BJ108</formula>
    </cfRule>
  </conditionalFormatting>
  <conditionalFormatting sqref="CS108">
    <cfRule type="cellIs" dxfId="3739" priority="8202" operator="greaterThan">
      <formula>CR108</formula>
    </cfRule>
  </conditionalFormatting>
  <conditionalFormatting sqref="CW108">
    <cfRule type="cellIs" dxfId="3738" priority="8201" operator="greaterThan">
      <formula>CV108</formula>
    </cfRule>
  </conditionalFormatting>
  <conditionalFormatting sqref="BJ108">
    <cfRule type="cellIs" dxfId="3737" priority="8207" operator="greaterThan">
      <formula>#REF!</formula>
    </cfRule>
  </conditionalFormatting>
  <conditionalFormatting sqref="BJ109">
    <cfRule type="expression" dxfId="3736" priority="8200">
      <formula>BM109&lt;=0</formula>
    </cfRule>
  </conditionalFormatting>
  <conditionalFormatting sqref="BK109">
    <cfRule type="cellIs" dxfId="3735" priority="8197" operator="greaterThan">
      <formula>BJ109</formula>
    </cfRule>
  </conditionalFormatting>
  <conditionalFormatting sqref="CS109">
    <cfRule type="cellIs" dxfId="3734" priority="8194" operator="greaterThan">
      <formula>CR109</formula>
    </cfRule>
  </conditionalFormatting>
  <conditionalFormatting sqref="CW109">
    <cfRule type="cellIs" dxfId="3733" priority="8193" operator="greaterThan">
      <formula>CV109</formula>
    </cfRule>
  </conditionalFormatting>
  <conditionalFormatting sqref="BJ109">
    <cfRule type="cellIs" dxfId="3732" priority="8199" operator="greaterThan">
      <formula>#REF!</formula>
    </cfRule>
  </conditionalFormatting>
  <conditionalFormatting sqref="BJ110">
    <cfRule type="expression" dxfId="3731" priority="8192">
      <formula>BM110&lt;=0</formula>
    </cfRule>
  </conditionalFormatting>
  <conditionalFormatting sqref="BK110">
    <cfRule type="cellIs" dxfId="3730" priority="8189" operator="greaterThan">
      <formula>BJ110</formula>
    </cfRule>
  </conditionalFormatting>
  <conditionalFormatting sqref="CS110">
    <cfRule type="cellIs" dxfId="3729" priority="8186" operator="greaterThan">
      <formula>CR110</formula>
    </cfRule>
  </conditionalFormatting>
  <conditionalFormatting sqref="CW110">
    <cfRule type="cellIs" dxfId="3728" priority="8185" operator="greaterThan">
      <formula>CV110</formula>
    </cfRule>
  </conditionalFormatting>
  <conditionalFormatting sqref="BJ110">
    <cfRule type="cellIs" dxfId="3727" priority="8191" operator="greaterThan">
      <formula>#REF!</formula>
    </cfRule>
  </conditionalFormatting>
  <conditionalFormatting sqref="BJ111">
    <cfRule type="expression" dxfId="3726" priority="8184">
      <formula>BM111&lt;=0</formula>
    </cfRule>
  </conditionalFormatting>
  <conditionalFormatting sqref="BK111">
    <cfRule type="cellIs" dxfId="3725" priority="8181" operator="greaterThan">
      <formula>BJ111</formula>
    </cfRule>
  </conditionalFormatting>
  <conditionalFormatting sqref="CS111">
    <cfRule type="cellIs" dxfId="3724" priority="8178" operator="greaterThan">
      <formula>CR111</formula>
    </cfRule>
  </conditionalFormatting>
  <conditionalFormatting sqref="CW111">
    <cfRule type="cellIs" dxfId="3723" priority="8177" operator="greaterThan">
      <formula>CV111</formula>
    </cfRule>
  </conditionalFormatting>
  <conditionalFormatting sqref="BJ111">
    <cfRule type="cellIs" dxfId="3722" priority="8183" operator="greaterThan">
      <formula>#REF!</formula>
    </cfRule>
  </conditionalFormatting>
  <conditionalFormatting sqref="BJ113">
    <cfRule type="expression" dxfId="3721" priority="8176">
      <formula>BM113&lt;=0</formula>
    </cfRule>
  </conditionalFormatting>
  <conditionalFormatting sqref="BK113">
    <cfRule type="cellIs" dxfId="3720" priority="8173" operator="greaterThan">
      <formula>BJ113</formula>
    </cfRule>
  </conditionalFormatting>
  <conditionalFormatting sqref="CS113">
    <cfRule type="cellIs" dxfId="3719" priority="8170" operator="greaterThan">
      <formula>CR113</formula>
    </cfRule>
  </conditionalFormatting>
  <conditionalFormatting sqref="CW113">
    <cfRule type="cellIs" dxfId="3718" priority="8169" operator="greaterThan">
      <formula>CV113</formula>
    </cfRule>
  </conditionalFormatting>
  <conditionalFormatting sqref="BJ113">
    <cfRule type="cellIs" dxfId="3717" priority="8175" operator="greaterThan">
      <formula>#REF!</formula>
    </cfRule>
  </conditionalFormatting>
  <conditionalFormatting sqref="BJ114">
    <cfRule type="expression" dxfId="3716" priority="8168">
      <formula>BM114&lt;=0</formula>
    </cfRule>
  </conditionalFormatting>
  <conditionalFormatting sqref="BK114">
    <cfRule type="cellIs" dxfId="3715" priority="8165" operator="greaterThan">
      <formula>BJ114</formula>
    </cfRule>
  </conditionalFormatting>
  <conditionalFormatting sqref="CS114">
    <cfRule type="cellIs" dxfId="3714" priority="8162" operator="greaterThan">
      <formula>CR114</formula>
    </cfRule>
  </conditionalFormatting>
  <conditionalFormatting sqref="CW114">
    <cfRule type="cellIs" dxfId="3713" priority="8161" operator="greaterThan">
      <formula>CV114</formula>
    </cfRule>
  </conditionalFormatting>
  <conditionalFormatting sqref="BJ114">
    <cfRule type="cellIs" dxfId="3712" priority="8167" operator="greaterThan">
      <formula>#REF!</formula>
    </cfRule>
  </conditionalFormatting>
  <conditionalFormatting sqref="BJ115">
    <cfRule type="expression" dxfId="3711" priority="8160">
      <formula>BM115&lt;=0</formula>
    </cfRule>
  </conditionalFormatting>
  <conditionalFormatting sqref="BK115">
    <cfRule type="cellIs" dxfId="3710" priority="8157" operator="greaterThan">
      <formula>BJ115</formula>
    </cfRule>
  </conditionalFormatting>
  <conditionalFormatting sqref="CS115">
    <cfRule type="cellIs" dxfId="3709" priority="8154" operator="greaterThan">
      <formula>CR115</formula>
    </cfRule>
  </conditionalFormatting>
  <conditionalFormatting sqref="CW115">
    <cfRule type="cellIs" dxfId="3708" priority="8153" operator="greaterThan">
      <formula>CV115</formula>
    </cfRule>
  </conditionalFormatting>
  <conditionalFormatting sqref="BJ115">
    <cfRule type="cellIs" dxfId="3707" priority="8159" operator="greaterThan">
      <formula>#REF!</formula>
    </cfRule>
  </conditionalFormatting>
  <conditionalFormatting sqref="BJ116">
    <cfRule type="expression" dxfId="3706" priority="8152">
      <formula>BM116&lt;=0</formula>
    </cfRule>
  </conditionalFormatting>
  <conditionalFormatting sqref="BK116">
    <cfRule type="cellIs" dxfId="3705" priority="8149" operator="greaterThan">
      <formula>BJ116</formula>
    </cfRule>
  </conditionalFormatting>
  <conditionalFormatting sqref="CS116">
    <cfRule type="cellIs" dxfId="3704" priority="8146" operator="greaterThan">
      <formula>CR116</formula>
    </cfRule>
  </conditionalFormatting>
  <conditionalFormatting sqref="CW116">
    <cfRule type="cellIs" dxfId="3703" priority="8145" operator="greaterThan">
      <formula>CV116</formula>
    </cfRule>
  </conditionalFormatting>
  <conditionalFormatting sqref="BJ116">
    <cfRule type="cellIs" dxfId="3702" priority="8151" operator="greaterThan">
      <formula>#REF!</formula>
    </cfRule>
  </conditionalFormatting>
  <conditionalFormatting sqref="BJ117">
    <cfRule type="expression" dxfId="3701" priority="8144">
      <formula>BM117&lt;=0</formula>
    </cfRule>
  </conditionalFormatting>
  <conditionalFormatting sqref="BK117">
    <cfRule type="cellIs" dxfId="3700" priority="8141" operator="greaterThan">
      <formula>BJ117</formula>
    </cfRule>
  </conditionalFormatting>
  <conditionalFormatting sqref="CS117">
    <cfRule type="cellIs" dxfId="3699" priority="8138" operator="greaterThan">
      <formula>CR117</formula>
    </cfRule>
  </conditionalFormatting>
  <conditionalFormatting sqref="CW117">
    <cfRule type="cellIs" dxfId="3698" priority="8137" operator="greaterThan">
      <formula>CV117</formula>
    </cfRule>
  </conditionalFormatting>
  <conditionalFormatting sqref="BJ117">
    <cfRule type="cellIs" dxfId="3697" priority="8143" operator="greaterThan">
      <formula>#REF!</formula>
    </cfRule>
  </conditionalFormatting>
  <conditionalFormatting sqref="BJ119">
    <cfRule type="expression" dxfId="3696" priority="8136">
      <formula>BM119&lt;=0</formula>
    </cfRule>
  </conditionalFormatting>
  <conditionalFormatting sqref="BK119">
    <cfRule type="cellIs" dxfId="3695" priority="8133" operator="greaterThan">
      <formula>BJ119</formula>
    </cfRule>
  </conditionalFormatting>
  <conditionalFormatting sqref="CS119">
    <cfRule type="cellIs" dxfId="3694" priority="8130" operator="greaterThan">
      <formula>CR119</formula>
    </cfRule>
  </conditionalFormatting>
  <conditionalFormatting sqref="CW119">
    <cfRule type="cellIs" dxfId="3693" priority="8129" operator="greaterThan">
      <formula>CV119</formula>
    </cfRule>
  </conditionalFormatting>
  <conditionalFormatting sqref="BJ119">
    <cfRule type="cellIs" dxfId="3692" priority="8135" operator="greaterThan">
      <formula>#REF!</formula>
    </cfRule>
  </conditionalFormatting>
  <conditionalFormatting sqref="BJ120">
    <cfRule type="expression" dxfId="3691" priority="8128">
      <formula>BM120&lt;=0</formula>
    </cfRule>
  </conditionalFormatting>
  <conditionalFormatting sqref="BK120">
    <cfRule type="cellIs" dxfId="3690" priority="8125" operator="greaterThan">
      <formula>BJ120</formula>
    </cfRule>
  </conditionalFormatting>
  <conditionalFormatting sqref="CS120">
    <cfRule type="cellIs" dxfId="3689" priority="8122" operator="greaterThan">
      <formula>CR120</formula>
    </cfRule>
  </conditionalFormatting>
  <conditionalFormatting sqref="CW120">
    <cfRule type="cellIs" dxfId="3688" priority="8121" operator="greaterThan">
      <formula>CV120</formula>
    </cfRule>
  </conditionalFormatting>
  <conditionalFormatting sqref="BJ120">
    <cfRule type="cellIs" dxfId="3687" priority="8127" operator="greaterThan">
      <formula>#REF!</formula>
    </cfRule>
  </conditionalFormatting>
  <conditionalFormatting sqref="BJ121">
    <cfRule type="expression" dxfId="3686" priority="8120">
      <formula>BM121&lt;=0</formula>
    </cfRule>
  </conditionalFormatting>
  <conditionalFormatting sqref="BK121">
    <cfRule type="cellIs" dxfId="3685" priority="8117" operator="greaterThan">
      <formula>BJ121</formula>
    </cfRule>
  </conditionalFormatting>
  <conditionalFormatting sqref="CS121">
    <cfRule type="cellIs" dxfId="3684" priority="8114" operator="greaterThan">
      <formula>CR121</formula>
    </cfRule>
  </conditionalFormatting>
  <conditionalFormatting sqref="CW121">
    <cfRule type="cellIs" dxfId="3683" priority="8113" operator="greaterThan">
      <formula>CV121</formula>
    </cfRule>
  </conditionalFormatting>
  <conditionalFormatting sqref="BJ121">
    <cfRule type="cellIs" dxfId="3682" priority="8119" operator="greaterThan">
      <formula>#REF!</formula>
    </cfRule>
  </conditionalFormatting>
  <conditionalFormatting sqref="BJ122">
    <cfRule type="expression" dxfId="3681" priority="8112">
      <formula>BM122&lt;=0</formula>
    </cfRule>
  </conditionalFormatting>
  <conditionalFormatting sqref="BK122">
    <cfRule type="cellIs" dxfId="3680" priority="8109" operator="greaterThan">
      <formula>BJ122</formula>
    </cfRule>
  </conditionalFormatting>
  <conditionalFormatting sqref="CS122">
    <cfRule type="cellIs" dxfId="3679" priority="8106" operator="greaterThan">
      <formula>CR122</formula>
    </cfRule>
  </conditionalFormatting>
  <conditionalFormatting sqref="CW122">
    <cfRule type="cellIs" dxfId="3678" priority="8105" operator="greaterThan">
      <formula>CV122</formula>
    </cfRule>
  </conditionalFormatting>
  <conditionalFormatting sqref="BJ122">
    <cfRule type="cellIs" dxfId="3677" priority="8111" operator="greaterThan">
      <formula>#REF!</formula>
    </cfRule>
  </conditionalFormatting>
  <conditionalFormatting sqref="BJ123">
    <cfRule type="expression" dxfId="3676" priority="8104">
      <formula>BM123&lt;=0</formula>
    </cfRule>
  </conditionalFormatting>
  <conditionalFormatting sqref="BK123">
    <cfRule type="cellIs" dxfId="3675" priority="8101" operator="greaterThan">
      <formula>BJ123</formula>
    </cfRule>
  </conditionalFormatting>
  <conditionalFormatting sqref="CS123">
    <cfRule type="cellIs" dxfId="3674" priority="8098" operator="greaterThan">
      <formula>CR123</formula>
    </cfRule>
  </conditionalFormatting>
  <conditionalFormatting sqref="CW123">
    <cfRule type="cellIs" dxfId="3673" priority="8097" operator="greaterThan">
      <formula>CV123</formula>
    </cfRule>
  </conditionalFormatting>
  <conditionalFormatting sqref="BJ123">
    <cfRule type="cellIs" dxfId="3672" priority="8103" operator="greaterThan">
      <formula>#REF!</formula>
    </cfRule>
  </conditionalFormatting>
  <conditionalFormatting sqref="BJ125">
    <cfRule type="expression" dxfId="3671" priority="8096">
      <formula>BM125&lt;=0</formula>
    </cfRule>
  </conditionalFormatting>
  <conditionalFormatting sqref="BK125">
    <cfRule type="cellIs" dxfId="3670" priority="8093" operator="greaterThan">
      <formula>BJ125</formula>
    </cfRule>
  </conditionalFormatting>
  <conditionalFormatting sqref="CS125">
    <cfRule type="cellIs" dxfId="3669" priority="8090" operator="greaterThan">
      <formula>CR125</formula>
    </cfRule>
  </conditionalFormatting>
  <conditionalFormatting sqref="CW125">
    <cfRule type="cellIs" dxfId="3668" priority="8089" operator="greaterThan">
      <formula>CV125</formula>
    </cfRule>
  </conditionalFormatting>
  <conditionalFormatting sqref="BJ125">
    <cfRule type="cellIs" dxfId="3667" priority="8095" operator="greaterThan">
      <formula>#REF!</formula>
    </cfRule>
  </conditionalFormatting>
  <conditionalFormatting sqref="BJ126">
    <cfRule type="expression" dxfId="3666" priority="8088">
      <formula>BM126&lt;=0</formula>
    </cfRule>
  </conditionalFormatting>
  <conditionalFormatting sqref="BK126">
    <cfRule type="cellIs" dxfId="3665" priority="8085" operator="greaterThan">
      <formula>BJ126</formula>
    </cfRule>
  </conditionalFormatting>
  <conditionalFormatting sqref="CS126">
    <cfRule type="cellIs" dxfId="3664" priority="8082" operator="greaterThan">
      <formula>CR126</formula>
    </cfRule>
  </conditionalFormatting>
  <conditionalFormatting sqref="CW126">
    <cfRule type="cellIs" dxfId="3663" priority="8081" operator="greaterThan">
      <formula>CV126</formula>
    </cfRule>
  </conditionalFormatting>
  <conditionalFormatting sqref="BJ126">
    <cfRule type="cellIs" dxfId="3662" priority="8087" operator="greaterThan">
      <formula>#REF!</formula>
    </cfRule>
  </conditionalFormatting>
  <conditionalFormatting sqref="BJ127">
    <cfRule type="expression" dxfId="3661" priority="8080">
      <formula>BM127&lt;=0</formula>
    </cfRule>
  </conditionalFormatting>
  <conditionalFormatting sqref="BK127">
    <cfRule type="cellIs" dxfId="3660" priority="8077" operator="greaterThan">
      <formula>BJ127</formula>
    </cfRule>
  </conditionalFormatting>
  <conditionalFormatting sqref="CS127">
    <cfRule type="cellIs" dxfId="3659" priority="8074" operator="greaterThan">
      <formula>CR127</formula>
    </cfRule>
  </conditionalFormatting>
  <conditionalFormatting sqref="CW127">
    <cfRule type="cellIs" dxfId="3658" priority="8073" operator="greaterThan">
      <formula>CV127</formula>
    </cfRule>
  </conditionalFormatting>
  <conditionalFormatting sqref="BJ127">
    <cfRule type="cellIs" dxfId="3657" priority="8079" operator="greaterThan">
      <formula>#REF!</formula>
    </cfRule>
  </conditionalFormatting>
  <conditionalFormatting sqref="BJ128">
    <cfRule type="expression" dxfId="3656" priority="8072">
      <formula>BM128&lt;=0</formula>
    </cfRule>
  </conditionalFormatting>
  <conditionalFormatting sqref="BK128">
    <cfRule type="cellIs" dxfId="3655" priority="8069" operator="greaterThan">
      <formula>BJ128</formula>
    </cfRule>
  </conditionalFormatting>
  <conditionalFormatting sqref="CS128">
    <cfRule type="cellIs" dxfId="3654" priority="8066" operator="greaterThan">
      <formula>CR128</formula>
    </cfRule>
  </conditionalFormatting>
  <conditionalFormatting sqref="CW128">
    <cfRule type="cellIs" dxfId="3653" priority="8065" operator="greaterThan">
      <formula>CV128</formula>
    </cfRule>
  </conditionalFormatting>
  <conditionalFormatting sqref="BJ128">
    <cfRule type="cellIs" dxfId="3652" priority="8071" operator="greaterThan">
      <formula>#REF!</formula>
    </cfRule>
  </conditionalFormatting>
  <conditionalFormatting sqref="BJ129">
    <cfRule type="expression" dxfId="3651" priority="8064">
      <formula>BM129&lt;=0</formula>
    </cfRule>
  </conditionalFormatting>
  <conditionalFormatting sqref="BK129">
    <cfRule type="cellIs" dxfId="3650" priority="8061" operator="greaterThan">
      <formula>BJ129</formula>
    </cfRule>
  </conditionalFormatting>
  <conditionalFormatting sqref="CS129">
    <cfRule type="cellIs" dxfId="3649" priority="8058" operator="greaterThan">
      <formula>CR129</formula>
    </cfRule>
  </conditionalFormatting>
  <conditionalFormatting sqref="CW129">
    <cfRule type="cellIs" dxfId="3648" priority="8057" operator="greaterThan">
      <formula>CV129</formula>
    </cfRule>
  </conditionalFormatting>
  <conditionalFormatting sqref="BJ129">
    <cfRule type="cellIs" dxfId="3647" priority="8063" operator="greaterThan">
      <formula>#REF!</formula>
    </cfRule>
  </conditionalFormatting>
  <conditionalFormatting sqref="BJ131">
    <cfRule type="expression" dxfId="3646" priority="8056">
      <formula>BM131&lt;=0</formula>
    </cfRule>
  </conditionalFormatting>
  <conditionalFormatting sqref="BK131">
    <cfRule type="cellIs" dxfId="3645" priority="8053" operator="greaterThan">
      <formula>BJ131</formula>
    </cfRule>
  </conditionalFormatting>
  <conditionalFormatting sqref="CS131">
    <cfRule type="cellIs" dxfId="3644" priority="8050" operator="greaterThan">
      <formula>CR131</formula>
    </cfRule>
  </conditionalFormatting>
  <conditionalFormatting sqref="CW131">
    <cfRule type="cellIs" dxfId="3643" priority="8049" operator="greaterThan">
      <formula>CV131</formula>
    </cfRule>
  </conditionalFormatting>
  <conditionalFormatting sqref="BJ131">
    <cfRule type="cellIs" dxfId="3642" priority="8055" operator="greaterThan">
      <formula>#REF!</formula>
    </cfRule>
  </conditionalFormatting>
  <conditionalFormatting sqref="BJ132">
    <cfRule type="expression" dxfId="3641" priority="8048">
      <formula>BM132&lt;=0</formula>
    </cfRule>
  </conditionalFormatting>
  <conditionalFormatting sqref="BK132">
    <cfRule type="cellIs" dxfId="3640" priority="8045" operator="greaterThan">
      <formula>BJ132</formula>
    </cfRule>
  </conditionalFormatting>
  <conditionalFormatting sqref="CS132">
    <cfRule type="cellIs" dxfId="3639" priority="8042" operator="greaterThan">
      <formula>CR132</formula>
    </cfRule>
  </conditionalFormatting>
  <conditionalFormatting sqref="CW132">
    <cfRule type="cellIs" dxfId="3638" priority="8041" operator="greaterThan">
      <formula>CV132</formula>
    </cfRule>
  </conditionalFormatting>
  <conditionalFormatting sqref="BJ132">
    <cfRule type="cellIs" dxfId="3637" priority="8047" operator="greaterThan">
      <formula>#REF!</formula>
    </cfRule>
  </conditionalFormatting>
  <conditionalFormatting sqref="BJ133">
    <cfRule type="expression" dxfId="3636" priority="8040">
      <formula>BM133&lt;=0</formula>
    </cfRule>
  </conditionalFormatting>
  <conditionalFormatting sqref="BK133">
    <cfRule type="cellIs" dxfId="3635" priority="8037" operator="greaterThan">
      <formula>BJ133</formula>
    </cfRule>
  </conditionalFormatting>
  <conditionalFormatting sqref="CS133">
    <cfRule type="cellIs" dxfId="3634" priority="8034" operator="greaterThan">
      <formula>CR133</formula>
    </cfRule>
  </conditionalFormatting>
  <conditionalFormatting sqref="CW133">
    <cfRule type="cellIs" dxfId="3633" priority="8033" operator="greaterThan">
      <formula>CV133</formula>
    </cfRule>
  </conditionalFormatting>
  <conditionalFormatting sqref="BJ133">
    <cfRule type="cellIs" dxfId="3632" priority="8039" operator="greaterThan">
      <formula>#REF!</formula>
    </cfRule>
  </conditionalFormatting>
  <conditionalFormatting sqref="BJ134">
    <cfRule type="expression" dxfId="3631" priority="8032">
      <formula>BM134&lt;=0</formula>
    </cfRule>
  </conditionalFormatting>
  <conditionalFormatting sqref="BK134">
    <cfRule type="cellIs" dxfId="3630" priority="8029" operator="greaterThan">
      <formula>BJ134</formula>
    </cfRule>
  </conditionalFormatting>
  <conditionalFormatting sqref="CS134">
    <cfRule type="cellIs" dxfId="3629" priority="8026" operator="greaterThan">
      <formula>CR134</formula>
    </cfRule>
  </conditionalFormatting>
  <conditionalFormatting sqref="CW134">
    <cfRule type="cellIs" dxfId="3628" priority="8025" operator="greaterThan">
      <formula>CV134</formula>
    </cfRule>
  </conditionalFormatting>
  <conditionalFormatting sqref="BJ134">
    <cfRule type="cellIs" dxfId="3627" priority="8031" operator="greaterThan">
      <formula>#REF!</formula>
    </cfRule>
  </conditionalFormatting>
  <conditionalFormatting sqref="BJ135">
    <cfRule type="expression" dxfId="3626" priority="8024">
      <formula>BM135&lt;=0</formula>
    </cfRule>
  </conditionalFormatting>
  <conditionalFormatting sqref="BK135">
    <cfRule type="cellIs" dxfId="3625" priority="8021" operator="greaterThan">
      <formula>BJ135</formula>
    </cfRule>
  </conditionalFormatting>
  <conditionalFormatting sqref="CS135">
    <cfRule type="cellIs" dxfId="3624" priority="8018" operator="greaterThan">
      <formula>CR135</formula>
    </cfRule>
  </conditionalFormatting>
  <conditionalFormatting sqref="CW135">
    <cfRule type="cellIs" dxfId="3623" priority="8017" operator="greaterThan">
      <formula>CV135</formula>
    </cfRule>
  </conditionalFormatting>
  <conditionalFormatting sqref="BJ135">
    <cfRule type="cellIs" dxfId="3622" priority="8023" operator="greaterThan">
      <formula>#REF!</formula>
    </cfRule>
  </conditionalFormatting>
  <conditionalFormatting sqref="BJ138">
    <cfRule type="expression" dxfId="3621" priority="8016">
      <formula>BM138&lt;=0</formula>
    </cfRule>
  </conditionalFormatting>
  <conditionalFormatting sqref="BK138">
    <cfRule type="cellIs" dxfId="3620" priority="8013" operator="greaterThan">
      <formula>BJ138</formula>
    </cfRule>
  </conditionalFormatting>
  <conditionalFormatting sqref="CN138">
    <cfRule type="cellIs" dxfId="3619" priority="8011" operator="greaterThan">
      <formula>CM138</formula>
    </cfRule>
  </conditionalFormatting>
  <conditionalFormatting sqref="CS138">
    <cfRule type="cellIs" dxfId="3618" priority="8010" operator="greaterThan">
      <formula>CR138</formula>
    </cfRule>
  </conditionalFormatting>
  <conditionalFormatting sqref="CW138">
    <cfRule type="cellIs" dxfId="3617" priority="8009" operator="greaterThan">
      <formula>CV138</formula>
    </cfRule>
  </conditionalFormatting>
  <conditionalFormatting sqref="BJ138">
    <cfRule type="cellIs" dxfId="3616" priority="8015" operator="greaterThan">
      <formula>#REF!</formula>
    </cfRule>
  </conditionalFormatting>
  <conditionalFormatting sqref="CO138">
    <cfRule type="expression" dxfId="3615" priority="8014">
      <formula>IF(CM138&lt;&gt;"-",IF(CM138&lt;#REF!,IF(CO138&lt;1,1,0),0),0)</formula>
    </cfRule>
  </conditionalFormatting>
  <conditionalFormatting sqref="BJ139">
    <cfRule type="expression" dxfId="3614" priority="8008">
      <formula>BM139&lt;=0</formula>
    </cfRule>
  </conditionalFormatting>
  <conditionalFormatting sqref="BK139">
    <cfRule type="cellIs" dxfId="3613" priority="8005" operator="greaterThan">
      <formula>BJ139</formula>
    </cfRule>
  </conditionalFormatting>
  <conditionalFormatting sqref="CS139">
    <cfRule type="cellIs" dxfId="3612" priority="8002" operator="greaterThan">
      <formula>CR139</formula>
    </cfRule>
  </conditionalFormatting>
  <conditionalFormatting sqref="CW139">
    <cfRule type="cellIs" dxfId="3611" priority="8001" operator="greaterThan">
      <formula>CV139</formula>
    </cfRule>
  </conditionalFormatting>
  <conditionalFormatting sqref="BJ139">
    <cfRule type="cellIs" dxfId="3610" priority="8007" operator="greaterThan">
      <formula>#REF!</formula>
    </cfRule>
  </conditionalFormatting>
  <conditionalFormatting sqref="BJ140">
    <cfRule type="expression" dxfId="3609" priority="8000">
      <formula>BM140&lt;=0</formula>
    </cfRule>
  </conditionalFormatting>
  <conditionalFormatting sqref="BK140">
    <cfRule type="cellIs" dxfId="3608" priority="7997" operator="greaterThan">
      <formula>BJ140</formula>
    </cfRule>
  </conditionalFormatting>
  <conditionalFormatting sqref="CS140">
    <cfRule type="cellIs" dxfId="3607" priority="7994" operator="greaterThan">
      <formula>CR140</formula>
    </cfRule>
  </conditionalFormatting>
  <conditionalFormatting sqref="CW140">
    <cfRule type="cellIs" dxfId="3606" priority="7993" operator="greaterThan">
      <formula>CV140</formula>
    </cfRule>
  </conditionalFormatting>
  <conditionalFormatting sqref="BJ140">
    <cfRule type="cellIs" dxfId="3605" priority="7999" operator="greaterThan">
      <formula>#REF!</formula>
    </cfRule>
  </conditionalFormatting>
  <conditionalFormatting sqref="BJ141">
    <cfRule type="expression" dxfId="3604" priority="7992">
      <formula>BM141&lt;=0</formula>
    </cfRule>
  </conditionalFormatting>
  <conditionalFormatting sqref="BK141">
    <cfRule type="cellIs" dxfId="3603" priority="7989" operator="greaterThan">
      <formula>BJ141</formula>
    </cfRule>
  </conditionalFormatting>
  <conditionalFormatting sqref="CS141">
    <cfRule type="cellIs" dxfId="3602" priority="7986" operator="greaterThan">
      <formula>CR141</formula>
    </cfRule>
  </conditionalFormatting>
  <conditionalFormatting sqref="CW141">
    <cfRule type="cellIs" dxfId="3601" priority="7985" operator="greaterThan">
      <formula>CV141</formula>
    </cfRule>
  </conditionalFormatting>
  <conditionalFormatting sqref="BJ141">
    <cfRule type="cellIs" dxfId="3600" priority="7991" operator="greaterThan">
      <formula>#REF!</formula>
    </cfRule>
  </conditionalFormatting>
  <conditionalFormatting sqref="BJ142">
    <cfRule type="expression" dxfId="3599" priority="7984">
      <formula>BM142&lt;=0</formula>
    </cfRule>
  </conditionalFormatting>
  <conditionalFormatting sqref="BK142">
    <cfRule type="cellIs" dxfId="3598" priority="7981" operator="greaterThan">
      <formula>BJ142</formula>
    </cfRule>
  </conditionalFormatting>
  <conditionalFormatting sqref="CN142">
    <cfRule type="cellIs" dxfId="3597" priority="7979" operator="greaterThan">
      <formula>CM142</formula>
    </cfRule>
  </conditionalFormatting>
  <conditionalFormatting sqref="CS142">
    <cfRule type="cellIs" dxfId="3596" priority="7978" operator="greaterThan">
      <formula>CR142</formula>
    </cfRule>
  </conditionalFormatting>
  <conditionalFormatting sqref="CW142">
    <cfRule type="cellIs" dxfId="3595" priority="7977" operator="greaterThan">
      <formula>CV142</formula>
    </cfRule>
  </conditionalFormatting>
  <conditionalFormatting sqref="BJ142">
    <cfRule type="cellIs" dxfId="3594" priority="7983" operator="greaterThan">
      <formula>#REF!</formula>
    </cfRule>
  </conditionalFormatting>
  <conditionalFormatting sqref="CO142">
    <cfRule type="expression" dxfId="3593" priority="7982">
      <formula>IF(CM142&lt;&gt;"-",IF(CM142&lt;#REF!,IF(CO142&lt;1,1,0),0),0)</formula>
    </cfRule>
  </conditionalFormatting>
  <conditionalFormatting sqref="BJ145">
    <cfRule type="expression" dxfId="3592" priority="7976">
      <formula>BM145&lt;=0</formula>
    </cfRule>
  </conditionalFormatting>
  <conditionalFormatting sqref="BK145">
    <cfRule type="cellIs" dxfId="3591" priority="7973" operator="greaterThan">
      <formula>BJ145</formula>
    </cfRule>
  </conditionalFormatting>
  <conditionalFormatting sqref="CS145">
    <cfRule type="cellIs" dxfId="3590" priority="7970" operator="greaterThan">
      <formula>CR145</formula>
    </cfRule>
  </conditionalFormatting>
  <conditionalFormatting sqref="CW145">
    <cfRule type="cellIs" dxfId="3589" priority="7969" operator="greaterThan">
      <formula>CV145</formula>
    </cfRule>
  </conditionalFormatting>
  <conditionalFormatting sqref="BJ145">
    <cfRule type="cellIs" dxfId="3588" priority="7975" operator="greaterThan">
      <formula>#REF!</formula>
    </cfRule>
  </conditionalFormatting>
  <conditionalFormatting sqref="BJ146">
    <cfRule type="expression" dxfId="3587" priority="7968">
      <formula>BM146&lt;=0</formula>
    </cfRule>
  </conditionalFormatting>
  <conditionalFormatting sqref="BK146">
    <cfRule type="cellIs" dxfId="3586" priority="7965" operator="greaterThan">
      <formula>BJ146</formula>
    </cfRule>
  </conditionalFormatting>
  <conditionalFormatting sqref="CS146">
    <cfRule type="cellIs" dxfId="3585" priority="7962" operator="greaterThan">
      <formula>CR146</formula>
    </cfRule>
  </conditionalFormatting>
  <conditionalFormatting sqref="CW146">
    <cfRule type="cellIs" dxfId="3584" priority="7961" operator="greaterThan">
      <formula>CV146</formula>
    </cfRule>
  </conditionalFormatting>
  <conditionalFormatting sqref="BJ146">
    <cfRule type="cellIs" dxfId="3583" priority="7967" operator="greaterThan">
      <formula>#REF!</formula>
    </cfRule>
  </conditionalFormatting>
  <conditionalFormatting sqref="BJ147">
    <cfRule type="expression" dxfId="3582" priority="7960">
      <formula>BM147&lt;=0</formula>
    </cfRule>
  </conditionalFormatting>
  <conditionalFormatting sqref="BK147">
    <cfRule type="cellIs" dxfId="3581" priority="7957" operator="greaterThan">
      <formula>BJ147</formula>
    </cfRule>
  </conditionalFormatting>
  <conditionalFormatting sqref="CS147">
    <cfRule type="cellIs" dxfId="3580" priority="7954" operator="greaterThan">
      <formula>CR147</formula>
    </cfRule>
  </conditionalFormatting>
  <conditionalFormatting sqref="CW147">
    <cfRule type="cellIs" dxfId="3579" priority="7953" operator="greaterThan">
      <formula>CV147</formula>
    </cfRule>
  </conditionalFormatting>
  <conditionalFormatting sqref="BJ147">
    <cfRule type="cellIs" dxfId="3578" priority="7959" operator="greaterThan">
      <formula>#REF!</formula>
    </cfRule>
  </conditionalFormatting>
  <conditionalFormatting sqref="BJ148">
    <cfRule type="expression" dxfId="3577" priority="7952">
      <formula>BM148&lt;=0</formula>
    </cfRule>
  </conditionalFormatting>
  <conditionalFormatting sqref="BK148">
    <cfRule type="cellIs" dxfId="3576" priority="7949" operator="greaterThan">
      <formula>BJ148</formula>
    </cfRule>
  </conditionalFormatting>
  <conditionalFormatting sqref="CS148">
    <cfRule type="cellIs" dxfId="3575" priority="7946" operator="greaterThan">
      <formula>CR148</formula>
    </cfRule>
  </conditionalFormatting>
  <conditionalFormatting sqref="CW148">
    <cfRule type="cellIs" dxfId="3574" priority="7945" operator="greaterThan">
      <formula>CV148</formula>
    </cfRule>
  </conditionalFormatting>
  <conditionalFormatting sqref="BJ148">
    <cfRule type="cellIs" dxfId="3573" priority="7951" operator="greaterThan">
      <formula>#REF!</formula>
    </cfRule>
  </conditionalFormatting>
  <conditionalFormatting sqref="BJ149">
    <cfRule type="expression" dxfId="3572" priority="7944">
      <formula>BM149&lt;=0</formula>
    </cfRule>
  </conditionalFormatting>
  <conditionalFormatting sqref="BK149">
    <cfRule type="cellIs" dxfId="3571" priority="7941" operator="greaterThan">
      <formula>BJ149</formula>
    </cfRule>
  </conditionalFormatting>
  <conditionalFormatting sqref="CN149">
    <cfRule type="cellIs" dxfId="3570" priority="7939" operator="greaterThan">
      <formula>CM149</formula>
    </cfRule>
  </conditionalFormatting>
  <conditionalFormatting sqref="CS149">
    <cfRule type="cellIs" dxfId="3569" priority="7938" operator="greaterThan">
      <formula>CR149</formula>
    </cfRule>
  </conditionalFormatting>
  <conditionalFormatting sqref="CW149">
    <cfRule type="cellIs" dxfId="3568" priority="7937" operator="greaterThan">
      <formula>CV149</formula>
    </cfRule>
  </conditionalFormatting>
  <conditionalFormatting sqref="BJ149">
    <cfRule type="cellIs" dxfId="3567" priority="7943" operator="greaterThan">
      <formula>#REF!</formula>
    </cfRule>
  </conditionalFormatting>
  <conditionalFormatting sqref="CO149">
    <cfRule type="expression" dxfId="3566" priority="7942">
      <formula>IF(CM149&lt;&gt;"-",IF(CM149&lt;#REF!,IF(CO149&lt;1,1,0),0),0)</formula>
    </cfRule>
  </conditionalFormatting>
  <conditionalFormatting sqref="BJ152">
    <cfRule type="expression" dxfId="3565" priority="7936">
      <formula>BM152&lt;=0</formula>
    </cfRule>
  </conditionalFormatting>
  <conditionalFormatting sqref="BK152">
    <cfRule type="cellIs" dxfId="3564" priority="7933" operator="greaterThan">
      <formula>BJ152</formula>
    </cfRule>
  </conditionalFormatting>
  <conditionalFormatting sqref="CN152">
    <cfRule type="cellIs" dxfId="3563" priority="7931" operator="greaterThan">
      <formula>CM152</formula>
    </cfRule>
  </conditionalFormatting>
  <conditionalFormatting sqref="CS152">
    <cfRule type="cellIs" dxfId="3562" priority="7930" operator="greaterThan">
      <formula>CR152</formula>
    </cfRule>
  </conditionalFormatting>
  <conditionalFormatting sqref="CW152">
    <cfRule type="cellIs" dxfId="3561" priority="7929" operator="greaterThan">
      <formula>CV152</formula>
    </cfRule>
  </conditionalFormatting>
  <conditionalFormatting sqref="BJ152">
    <cfRule type="cellIs" dxfId="3560" priority="7935" operator="greaterThan">
      <formula>#REF!</formula>
    </cfRule>
  </conditionalFormatting>
  <conditionalFormatting sqref="CO152">
    <cfRule type="expression" dxfId="3559" priority="7934">
      <formula>IF(CM152&lt;&gt;"-",IF(CM152&lt;#REF!,IF(CO152&lt;1,1,0),0),0)</formula>
    </cfRule>
  </conditionalFormatting>
  <conditionalFormatting sqref="BJ153">
    <cfRule type="expression" dxfId="3558" priority="7928">
      <formula>BM153&lt;=0</formula>
    </cfRule>
  </conditionalFormatting>
  <conditionalFormatting sqref="BK153">
    <cfRule type="cellIs" dxfId="3557" priority="7925" operator="greaterThan">
      <formula>BJ153</formula>
    </cfRule>
  </conditionalFormatting>
  <conditionalFormatting sqref="CS153">
    <cfRule type="cellIs" dxfId="3556" priority="7922" operator="greaterThan">
      <formula>CR153</formula>
    </cfRule>
  </conditionalFormatting>
  <conditionalFormatting sqref="CW153">
    <cfRule type="cellIs" dxfId="3555" priority="7921" operator="greaterThan">
      <formula>CV153</formula>
    </cfRule>
  </conditionalFormatting>
  <conditionalFormatting sqref="BJ153">
    <cfRule type="cellIs" dxfId="3554" priority="7927" operator="greaterThan">
      <formula>#REF!</formula>
    </cfRule>
  </conditionalFormatting>
  <conditionalFormatting sqref="BJ154">
    <cfRule type="expression" dxfId="3553" priority="7920">
      <formula>BM154&lt;=0</formula>
    </cfRule>
  </conditionalFormatting>
  <conditionalFormatting sqref="BK154">
    <cfRule type="cellIs" dxfId="3552" priority="7917" operator="greaterThan">
      <formula>BJ154</formula>
    </cfRule>
  </conditionalFormatting>
  <conditionalFormatting sqref="CS154">
    <cfRule type="cellIs" dxfId="3551" priority="7914" operator="greaterThan">
      <formula>CR154</formula>
    </cfRule>
  </conditionalFormatting>
  <conditionalFormatting sqref="CW154">
    <cfRule type="cellIs" dxfId="3550" priority="7913" operator="greaterThan">
      <formula>CV154</formula>
    </cfRule>
  </conditionalFormatting>
  <conditionalFormatting sqref="BJ154">
    <cfRule type="cellIs" dxfId="3549" priority="7919" operator="greaterThan">
      <formula>#REF!</formula>
    </cfRule>
  </conditionalFormatting>
  <conditionalFormatting sqref="BJ155">
    <cfRule type="expression" dxfId="3548" priority="7912">
      <formula>BM155&lt;=0</formula>
    </cfRule>
  </conditionalFormatting>
  <conditionalFormatting sqref="BK155">
    <cfRule type="cellIs" dxfId="3547" priority="7909" operator="greaterThan">
      <formula>BJ155</formula>
    </cfRule>
  </conditionalFormatting>
  <conditionalFormatting sqref="CS155">
    <cfRule type="cellIs" dxfId="3546" priority="7906" operator="greaterThan">
      <formula>CR155</formula>
    </cfRule>
  </conditionalFormatting>
  <conditionalFormatting sqref="CW155">
    <cfRule type="cellIs" dxfId="3545" priority="7905" operator="greaterThan">
      <formula>CV155</formula>
    </cfRule>
  </conditionalFormatting>
  <conditionalFormatting sqref="BJ155">
    <cfRule type="cellIs" dxfId="3544" priority="7911" operator="greaterThan">
      <formula>#REF!</formula>
    </cfRule>
  </conditionalFormatting>
  <conditionalFormatting sqref="BJ156">
    <cfRule type="expression" dxfId="3543" priority="7904">
      <formula>BM156&lt;=0</formula>
    </cfRule>
  </conditionalFormatting>
  <conditionalFormatting sqref="BK156">
    <cfRule type="cellIs" dxfId="3542" priority="7901" operator="greaterThan">
      <formula>BJ156</formula>
    </cfRule>
  </conditionalFormatting>
  <conditionalFormatting sqref="CN156">
    <cfRule type="cellIs" dxfId="3541" priority="7899" operator="greaterThan">
      <formula>CM156</formula>
    </cfRule>
  </conditionalFormatting>
  <conditionalFormatting sqref="CS156">
    <cfRule type="cellIs" dxfId="3540" priority="7898" operator="greaterThan">
      <formula>CR156</formula>
    </cfRule>
  </conditionalFormatting>
  <conditionalFormatting sqref="CW156">
    <cfRule type="cellIs" dxfId="3539" priority="7897" operator="greaterThan">
      <formula>CV156</formula>
    </cfRule>
  </conditionalFormatting>
  <conditionalFormatting sqref="BJ156">
    <cfRule type="cellIs" dxfId="3538" priority="7903" operator="greaterThan">
      <formula>#REF!</formula>
    </cfRule>
  </conditionalFormatting>
  <conditionalFormatting sqref="CO156">
    <cfRule type="expression" dxfId="3537" priority="7902">
      <formula>IF(CM156&lt;&gt;"-",IF(CM156&lt;#REF!,IF(CO156&lt;1,1,0),0),0)</formula>
    </cfRule>
  </conditionalFormatting>
  <conditionalFormatting sqref="BJ158">
    <cfRule type="expression" dxfId="3536" priority="7896">
      <formula>BM158&lt;=0</formula>
    </cfRule>
  </conditionalFormatting>
  <conditionalFormatting sqref="BK158">
    <cfRule type="cellIs" dxfId="3535" priority="7893" operator="greaterThan">
      <formula>BJ158</formula>
    </cfRule>
  </conditionalFormatting>
  <conditionalFormatting sqref="CS158">
    <cfRule type="cellIs" dxfId="3534" priority="7890" operator="greaterThan">
      <formula>CR158</formula>
    </cfRule>
  </conditionalFormatting>
  <conditionalFormatting sqref="CW158">
    <cfRule type="cellIs" dxfId="3533" priority="7889" operator="greaterThan">
      <formula>CV158</formula>
    </cfRule>
  </conditionalFormatting>
  <conditionalFormatting sqref="BJ158">
    <cfRule type="cellIs" dxfId="3532" priority="7895" operator="greaterThan">
      <formula>#REF!</formula>
    </cfRule>
  </conditionalFormatting>
  <conditionalFormatting sqref="BJ159">
    <cfRule type="expression" dxfId="3531" priority="7888">
      <formula>BM159&lt;=0</formula>
    </cfRule>
  </conditionalFormatting>
  <conditionalFormatting sqref="BK159">
    <cfRule type="cellIs" dxfId="3530" priority="7885" operator="greaterThan">
      <formula>BJ159</formula>
    </cfRule>
  </conditionalFormatting>
  <conditionalFormatting sqref="CS159">
    <cfRule type="cellIs" dxfId="3529" priority="7882" operator="greaterThan">
      <formula>CR159</formula>
    </cfRule>
  </conditionalFormatting>
  <conditionalFormatting sqref="CW159">
    <cfRule type="cellIs" dxfId="3528" priority="7881" operator="greaterThan">
      <formula>CV159</formula>
    </cfRule>
  </conditionalFormatting>
  <conditionalFormatting sqref="BJ159">
    <cfRule type="cellIs" dxfId="3527" priority="7887" operator="greaterThan">
      <formula>#REF!</formula>
    </cfRule>
  </conditionalFormatting>
  <conditionalFormatting sqref="BJ160">
    <cfRule type="expression" dxfId="3526" priority="7880">
      <formula>BM160&lt;=0</formula>
    </cfRule>
  </conditionalFormatting>
  <conditionalFormatting sqref="BK160">
    <cfRule type="cellIs" dxfId="3525" priority="7877" operator="greaterThan">
      <formula>BJ160</formula>
    </cfRule>
  </conditionalFormatting>
  <conditionalFormatting sqref="CS160">
    <cfRule type="cellIs" dxfId="3524" priority="7874" operator="greaterThan">
      <formula>CR160</formula>
    </cfRule>
  </conditionalFormatting>
  <conditionalFormatting sqref="CW160">
    <cfRule type="cellIs" dxfId="3523" priority="7873" operator="greaterThan">
      <formula>CV160</formula>
    </cfRule>
  </conditionalFormatting>
  <conditionalFormatting sqref="BJ160">
    <cfRule type="cellIs" dxfId="3522" priority="7879" operator="greaterThan">
      <formula>#REF!</formula>
    </cfRule>
  </conditionalFormatting>
  <conditionalFormatting sqref="BJ161">
    <cfRule type="expression" dxfId="3521" priority="7872">
      <formula>BM161&lt;=0</formula>
    </cfRule>
  </conditionalFormatting>
  <conditionalFormatting sqref="BK161">
    <cfRule type="cellIs" dxfId="3520" priority="7869" operator="greaterThan">
      <formula>BJ161</formula>
    </cfRule>
  </conditionalFormatting>
  <conditionalFormatting sqref="CS161">
    <cfRule type="cellIs" dxfId="3519" priority="7866" operator="greaterThan">
      <formula>CR161</formula>
    </cfRule>
  </conditionalFormatting>
  <conditionalFormatting sqref="CW161">
    <cfRule type="cellIs" dxfId="3518" priority="7865" operator="greaterThan">
      <formula>CV161</formula>
    </cfRule>
  </conditionalFormatting>
  <conditionalFormatting sqref="BJ161">
    <cfRule type="cellIs" dxfId="3517" priority="7871" operator="greaterThan">
      <formula>#REF!</formula>
    </cfRule>
  </conditionalFormatting>
  <conditionalFormatting sqref="BJ162">
    <cfRule type="expression" dxfId="3516" priority="7864">
      <formula>BM162&lt;=0</formula>
    </cfRule>
  </conditionalFormatting>
  <conditionalFormatting sqref="BK162">
    <cfRule type="cellIs" dxfId="3515" priority="7861" operator="greaterThan">
      <formula>BJ162</formula>
    </cfRule>
  </conditionalFormatting>
  <conditionalFormatting sqref="CS162">
    <cfRule type="cellIs" dxfId="3514" priority="7858" operator="greaterThan">
      <formula>CR162</formula>
    </cfRule>
  </conditionalFormatting>
  <conditionalFormatting sqref="CW162">
    <cfRule type="cellIs" dxfId="3513" priority="7857" operator="greaterThan">
      <formula>CV162</formula>
    </cfRule>
  </conditionalFormatting>
  <conditionalFormatting sqref="BJ162">
    <cfRule type="cellIs" dxfId="3512" priority="7863" operator="greaterThan">
      <formula>#REF!</formula>
    </cfRule>
  </conditionalFormatting>
  <conditionalFormatting sqref="BJ164">
    <cfRule type="expression" dxfId="3511" priority="7856">
      <formula>BM164&lt;=0</formula>
    </cfRule>
  </conditionalFormatting>
  <conditionalFormatting sqref="BK164">
    <cfRule type="cellIs" dxfId="3510" priority="7853" operator="greaterThan">
      <formula>BJ164</formula>
    </cfRule>
  </conditionalFormatting>
  <conditionalFormatting sqref="CS164">
    <cfRule type="cellIs" dxfId="3509" priority="7850" operator="greaterThan">
      <formula>CR164</formula>
    </cfRule>
  </conditionalFormatting>
  <conditionalFormatting sqref="CW164">
    <cfRule type="cellIs" dxfId="3508" priority="7849" operator="greaterThan">
      <formula>CV164</formula>
    </cfRule>
  </conditionalFormatting>
  <conditionalFormatting sqref="BJ164">
    <cfRule type="cellIs" dxfId="3507" priority="7855" operator="greaterThan">
      <formula>#REF!</formula>
    </cfRule>
  </conditionalFormatting>
  <conditionalFormatting sqref="BJ165">
    <cfRule type="expression" dxfId="3506" priority="7848">
      <formula>BM165&lt;=0</formula>
    </cfRule>
  </conditionalFormatting>
  <conditionalFormatting sqref="BK165">
    <cfRule type="cellIs" dxfId="3505" priority="7845" operator="greaterThan">
      <formula>BJ165</formula>
    </cfRule>
  </conditionalFormatting>
  <conditionalFormatting sqref="CS165">
    <cfRule type="cellIs" dxfId="3504" priority="7842" operator="greaterThan">
      <formula>CR165</formula>
    </cfRule>
  </conditionalFormatting>
  <conditionalFormatting sqref="CW165">
    <cfRule type="cellIs" dxfId="3503" priority="7841" operator="greaterThan">
      <formula>CV165</formula>
    </cfRule>
  </conditionalFormatting>
  <conditionalFormatting sqref="BJ165">
    <cfRule type="cellIs" dxfId="3502" priority="7847" operator="greaterThan">
      <formula>#REF!</formula>
    </cfRule>
  </conditionalFormatting>
  <conditionalFormatting sqref="BJ166">
    <cfRule type="expression" dxfId="3501" priority="7840">
      <formula>BM166&lt;=0</formula>
    </cfRule>
  </conditionalFormatting>
  <conditionalFormatting sqref="BK166">
    <cfRule type="cellIs" dxfId="3500" priority="7837" operator="greaterThan">
      <formula>BJ166</formula>
    </cfRule>
  </conditionalFormatting>
  <conditionalFormatting sqref="CS166">
    <cfRule type="cellIs" dxfId="3499" priority="7834" operator="greaterThan">
      <formula>CR166</formula>
    </cfRule>
  </conditionalFormatting>
  <conditionalFormatting sqref="CW166">
    <cfRule type="cellIs" dxfId="3498" priority="7833" operator="greaterThan">
      <formula>CV166</formula>
    </cfRule>
  </conditionalFormatting>
  <conditionalFormatting sqref="BJ166">
    <cfRule type="cellIs" dxfId="3497" priority="7839" operator="greaterThan">
      <formula>#REF!</formula>
    </cfRule>
  </conditionalFormatting>
  <conditionalFormatting sqref="BJ167">
    <cfRule type="expression" dxfId="3496" priority="7832">
      <formula>BM167&lt;=0</formula>
    </cfRule>
  </conditionalFormatting>
  <conditionalFormatting sqref="BK167">
    <cfRule type="cellIs" dxfId="3495" priority="7829" operator="greaterThan">
      <formula>BJ167</formula>
    </cfRule>
  </conditionalFormatting>
  <conditionalFormatting sqref="CS167">
    <cfRule type="cellIs" dxfId="3494" priority="7826" operator="greaterThan">
      <formula>CR167</formula>
    </cfRule>
  </conditionalFormatting>
  <conditionalFormatting sqref="CW167">
    <cfRule type="cellIs" dxfId="3493" priority="7825" operator="greaterThan">
      <formula>CV167</formula>
    </cfRule>
  </conditionalFormatting>
  <conditionalFormatting sqref="BJ167">
    <cfRule type="cellIs" dxfId="3492" priority="7831" operator="greaterThan">
      <formula>#REF!</formula>
    </cfRule>
  </conditionalFormatting>
  <conditionalFormatting sqref="BJ168">
    <cfRule type="expression" dxfId="3491" priority="7824">
      <formula>BM168&lt;=0</formula>
    </cfRule>
  </conditionalFormatting>
  <conditionalFormatting sqref="BK168">
    <cfRule type="cellIs" dxfId="3490" priority="7821" operator="greaterThan">
      <formula>BJ168</formula>
    </cfRule>
  </conditionalFormatting>
  <conditionalFormatting sqref="CS168">
    <cfRule type="cellIs" dxfId="3489" priority="7818" operator="greaterThan">
      <formula>CR168</formula>
    </cfRule>
  </conditionalFormatting>
  <conditionalFormatting sqref="CW168">
    <cfRule type="cellIs" dxfId="3488" priority="7817" operator="greaterThan">
      <formula>CV168</formula>
    </cfRule>
  </conditionalFormatting>
  <conditionalFormatting sqref="BJ168">
    <cfRule type="cellIs" dxfId="3487" priority="7823" operator="greaterThan">
      <formula>#REF!</formula>
    </cfRule>
  </conditionalFormatting>
  <conditionalFormatting sqref="BJ170">
    <cfRule type="expression" dxfId="3486" priority="7816">
      <formula>BM170&lt;=0</formula>
    </cfRule>
  </conditionalFormatting>
  <conditionalFormatting sqref="BK170">
    <cfRule type="cellIs" dxfId="3485" priority="7813" operator="greaterThan">
      <formula>BJ170</formula>
    </cfRule>
  </conditionalFormatting>
  <conditionalFormatting sqref="CS170">
    <cfRule type="cellIs" dxfId="3484" priority="7810" operator="greaterThan">
      <formula>CR170</formula>
    </cfRule>
  </conditionalFormatting>
  <conditionalFormatting sqref="CW170">
    <cfRule type="cellIs" dxfId="3483" priority="7809" operator="greaterThan">
      <formula>CV170</formula>
    </cfRule>
  </conditionalFormatting>
  <conditionalFormatting sqref="BJ170">
    <cfRule type="cellIs" dxfId="3482" priority="7815" operator="greaterThan">
      <formula>#REF!</formula>
    </cfRule>
  </conditionalFormatting>
  <conditionalFormatting sqref="BJ171">
    <cfRule type="expression" dxfId="3481" priority="7808">
      <formula>BM171&lt;=0</formula>
    </cfRule>
  </conditionalFormatting>
  <conditionalFormatting sqref="BK171">
    <cfRule type="cellIs" dxfId="3480" priority="7805" operator="greaterThan">
      <formula>BJ171</formula>
    </cfRule>
  </conditionalFormatting>
  <conditionalFormatting sqref="CS171">
    <cfRule type="cellIs" dxfId="3479" priority="7802" operator="greaterThan">
      <formula>CR171</formula>
    </cfRule>
  </conditionalFormatting>
  <conditionalFormatting sqref="CW171">
    <cfRule type="cellIs" dxfId="3478" priority="7801" operator="greaterThan">
      <formula>CV171</formula>
    </cfRule>
  </conditionalFormatting>
  <conditionalFormatting sqref="BJ171">
    <cfRule type="cellIs" dxfId="3477" priority="7807" operator="greaterThan">
      <formula>#REF!</formula>
    </cfRule>
  </conditionalFormatting>
  <conditionalFormatting sqref="BJ172">
    <cfRule type="expression" dxfId="3476" priority="7800">
      <formula>BM172&lt;=0</formula>
    </cfRule>
  </conditionalFormatting>
  <conditionalFormatting sqref="BK172">
    <cfRule type="cellIs" dxfId="3475" priority="7797" operator="greaterThan">
      <formula>BJ172</formula>
    </cfRule>
  </conditionalFormatting>
  <conditionalFormatting sqref="CS172">
    <cfRule type="cellIs" dxfId="3474" priority="7794" operator="greaterThan">
      <formula>CR172</formula>
    </cfRule>
  </conditionalFormatting>
  <conditionalFormatting sqref="CW172">
    <cfRule type="cellIs" dxfId="3473" priority="7793" operator="greaterThan">
      <formula>CV172</formula>
    </cfRule>
  </conditionalFormatting>
  <conditionalFormatting sqref="BJ172">
    <cfRule type="cellIs" dxfId="3472" priority="7799" operator="greaterThan">
      <formula>#REF!</formula>
    </cfRule>
  </conditionalFormatting>
  <conditionalFormatting sqref="BJ173">
    <cfRule type="expression" dxfId="3471" priority="7792">
      <formula>BM173&lt;=0</formula>
    </cfRule>
  </conditionalFormatting>
  <conditionalFormatting sqref="BK173">
    <cfRule type="cellIs" dxfId="3470" priority="7789" operator="greaterThan">
      <formula>BJ173</formula>
    </cfRule>
  </conditionalFormatting>
  <conditionalFormatting sqref="CS173">
    <cfRule type="cellIs" dxfId="3469" priority="7786" operator="greaterThan">
      <formula>CR173</formula>
    </cfRule>
  </conditionalFormatting>
  <conditionalFormatting sqref="CW173">
    <cfRule type="cellIs" dxfId="3468" priority="7785" operator="greaterThan">
      <formula>CV173</formula>
    </cfRule>
  </conditionalFormatting>
  <conditionalFormatting sqref="BJ173">
    <cfRule type="cellIs" dxfId="3467" priority="7791" operator="greaterThan">
      <formula>#REF!</formula>
    </cfRule>
  </conditionalFormatting>
  <conditionalFormatting sqref="BJ174">
    <cfRule type="expression" dxfId="3466" priority="7784">
      <formula>BM174&lt;=0</formula>
    </cfRule>
  </conditionalFormatting>
  <conditionalFormatting sqref="BK174">
    <cfRule type="cellIs" dxfId="3465" priority="7781" operator="greaterThan">
      <formula>BJ174</formula>
    </cfRule>
  </conditionalFormatting>
  <conditionalFormatting sqref="CS174">
    <cfRule type="cellIs" dxfId="3464" priority="7778" operator="greaterThan">
      <formula>CR174</formula>
    </cfRule>
  </conditionalFormatting>
  <conditionalFormatting sqref="CW174">
    <cfRule type="cellIs" dxfId="3463" priority="7777" operator="greaterThan">
      <formula>CV174</formula>
    </cfRule>
  </conditionalFormatting>
  <conditionalFormatting sqref="BJ174">
    <cfRule type="cellIs" dxfId="3462" priority="7783" operator="greaterThan">
      <formula>#REF!</formula>
    </cfRule>
  </conditionalFormatting>
  <conditionalFormatting sqref="BJ177">
    <cfRule type="expression" dxfId="3461" priority="7776">
      <formula>BM177&lt;=0</formula>
    </cfRule>
  </conditionalFormatting>
  <conditionalFormatting sqref="BK177">
    <cfRule type="cellIs" dxfId="3460" priority="7773" operator="greaterThan">
      <formula>BJ177</formula>
    </cfRule>
  </conditionalFormatting>
  <conditionalFormatting sqref="CN177">
    <cfRule type="cellIs" dxfId="3459" priority="7771" operator="greaterThan">
      <formula>CM177</formula>
    </cfRule>
  </conditionalFormatting>
  <conditionalFormatting sqref="CS177">
    <cfRule type="cellIs" dxfId="3458" priority="7770" operator="greaterThan">
      <formula>CR177</formula>
    </cfRule>
  </conditionalFormatting>
  <conditionalFormatting sqref="CW177">
    <cfRule type="cellIs" dxfId="3457" priority="7769" operator="greaterThan">
      <formula>CV177</formula>
    </cfRule>
  </conditionalFormatting>
  <conditionalFormatting sqref="BJ177">
    <cfRule type="cellIs" dxfId="3456" priority="7775" operator="greaterThan">
      <formula>#REF!</formula>
    </cfRule>
  </conditionalFormatting>
  <conditionalFormatting sqref="CO177">
    <cfRule type="expression" dxfId="3455" priority="7774">
      <formula>IF(CM177&lt;&gt;"-",IF(CM177&lt;#REF!,IF(CO177&lt;1,1,0),0),0)</formula>
    </cfRule>
  </conditionalFormatting>
  <conditionalFormatting sqref="BJ178">
    <cfRule type="expression" dxfId="3454" priority="7768">
      <formula>BM178&lt;=0</formula>
    </cfRule>
  </conditionalFormatting>
  <conditionalFormatting sqref="BK178">
    <cfRule type="cellIs" dxfId="3453" priority="7765" operator="greaterThan">
      <formula>BJ178</formula>
    </cfRule>
  </conditionalFormatting>
  <conditionalFormatting sqref="CS178">
    <cfRule type="cellIs" dxfId="3452" priority="7762" operator="greaterThan">
      <formula>CR178</formula>
    </cfRule>
  </conditionalFormatting>
  <conditionalFormatting sqref="CW178">
    <cfRule type="cellIs" dxfId="3451" priority="7761" operator="greaterThan">
      <formula>CV178</formula>
    </cfRule>
  </conditionalFormatting>
  <conditionalFormatting sqref="BJ178">
    <cfRule type="cellIs" dxfId="3450" priority="7767" operator="greaterThan">
      <formula>#REF!</formula>
    </cfRule>
  </conditionalFormatting>
  <conditionalFormatting sqref="BJ179">
    <cfRule type="expression" dxfId="3449" priority="7760">
      <formula>BM179&lt;=0</formula>
    </cfRule>
  </conditionalFormatting>
  <conditionalFormatting sqref="BK179">
    <cfRule type="cellIs" dxfId="3448" priority="7757" operator="greaterThan">
      <formula>BJ179</formula>
    </cfRule>
  </conditionalFormatting>
  <conditionalFormatting sqref="CS179">
    <cfRule type="cellIs" dxfId="3447" priority="7754" operator="greaterThan">
      <formula>CR179</formula>
    </cfRule>
  </conditionalFormatting>
  <conditionalFormatting sqref="CW179">
    <cfRule type="cellIs" dxfId="3446" priority="7753" operator="greaterThan">
      <formula>CV179</formula>
    </cfRule>
  </conditionalFormatting>
  <conditionalFormatting sqref="BJ179">
    <cfRule type="cellIs" dxfId="3445" priority="7759" operator="greaterThan">
      <formula>#REF!</formula>
    </cfRule>
  </conditionalFormatting>
  <conditionalFormatting sqref="BJ180">
    <cfRule type="expression" dxfId="3444" priority="7752">
      <formula>BM180&lt;=0</formula>
    </cfRule>
  </conditionalFormatting>
  <conditionalFormatting sqref="BK180">
    <cfRule type="cellIs" dxfId="3443" priority="7749" operator="greaterThan">
      <formula>BJ180</formula>
    </cfRule>
  </conditionalFormatting>
  <conditionalFormatting sqref="CS180">
    <cfRule type="cellIs" dxfId="3442" priority="7746" operator="greaterThan">
      <formula>CR180</formula>
    </cfRule>
  </conditionalFormatting>
  <conditionalFormatting sqref="CW180">
    <cfRule type="cellIs" dxfId="3441" priority="7745" operator="greaterThan">
      <formula>CV180</formula>
    </cfRule>
  </conditionalFormatting>
  <conditionalFormatting sqref="BJ180">
    <cfRule type="cellIs" dxfId="3440" priority="7751" operator="greaterThan">
      <formula>#REF!</formula>
    </cfRule>
  </conditionalFormatting>
  <conditionalFormatting sqref="BJ181">
    <cfRule type="expression" dxfId="3439" priority="7744">
      <formula>BM181&lt;=0</formula>
    </cfRule>
  </conditionalFormatting>
  <conditionalFormatting sqref="BK181">
    <cfRule type="cellIs" dxfId="3438" priority="7741" operator="greaterThan">
      <formula>BJ181</formula>
    </cfRule>
  </conditionalFormatting>
  <conditionalFormatting sqref="CN181">
    <cfRule type="cellIs" dxfId="3437" priority="7739" operator="greaterThan">
      <formula>CM181</formula>
    </cfRule>
  </conditionalFormatting>
  <conditionalFormatting sqref="CS181">
    <cfRule type="cellIs" dxfId="3436" priority="7738" operator="greaterThan">
      <formula>CR181</formula>
    </cfRule>
  </conditionalFormatting>
  <conditionalFormatting sqref="CW181">
    <cfRule type="cellIs" dxfId="3435" priority="7737" operator="greaterThan">
      <formula>CV181</formula>
    </cfRule>
  </conditionalFormatting>
  <conditionalFormatting sqref="BJ181">
    <cfRule type="cellIs" dxfId="3434" priority="7743" operator="greaterThan">
      <formula>#REF!</formula>
    </cfRule>
  </conditionalFormatting>
  <conditionalFormatting sqref="CO181">
    <cfRule type="expression" dxfId="3433" priority="7742">
      <formula>IF(CM181&lt;&gt;"-",IF(CM181&lt;#REF!,IF(CO181&lt;1,1,0),0),0)</formula>
    </cfRule>
  </conditionalFormatting>
  <conditionalFormatting sqref="BJ183">
    <cfRule type="expression" dxfId="3432" priority="7736">
      <formula>BM183&lt;=0</formula>
    </cfRule>
  </conditionalFormatting>
  <conditionalFormatting sqref="BK183">
    <cfRule type="cellIs" dxfId="3431" priority="7733" operator="greaterThan">
      <formula>BJ183</formula>
    </cfRule>
  </conditionalFormatting>
  <conditionalFormatting sqref="CN183">
    <cfRule type="cellIs" dxfId="3430" priority="7731" operator="greaterThan">
      <formula>CM183</formula>
    </cfRule>
  </conditionalFormatting>
  <conditionalFormatting sqref="CS183">
    <cfRule type="cellIs" dxfId="3429" priority="7730" operator="greaterThan">
      <formula>CR183</formula>
    </cfRule>
  </conditionalFormatting>
  <conditionalFormatting sqref="CW183">
    <cfRule type="cellIs" dxfId="3428" priority="7729" operator="greaterThan">
      <formula>CV183</formula>
    </cfRule>
  </conditionalFormatting>
  <conditionalFormatting sqref="BJ183">
    <cfRule type="cellIs" dxfId="3427" priority="7735" operator="greaterThan">
      <formula>#REF!</formula>
    </cfRule>
  </conditionalFormatting>
  <conditionalFormatting sqref="CO183">
    <cfRule type="expression" dxfId="3426" priority="7734">
      <formula>IF(CM183&lt;&gt;"-",IF(CM183&lt;#REF!,IF(CO183&lt;1,1,0),0),0)</formula>
    </cfRule>
  </conditionalFormatting>
  <conditionalFormatting sqref="BJ184">
    <cfRule type="expression" dxfId="3425" priority="7728">
      <formula>BM184&lt;=0</formula>
    </cfRule>
  </conditionalFormatting>
  <conditionalFormatting sqref="BK184">
    <cfRule type="cellIs" dxfId="3424" priority="7725" operator="greaterThan">
      <formula>BJ184</formula>
    </cfRule>
  </conditionalFormatting>
  <conditionalFormatting sqref="CS184">
    <cfRule type="cellIs" dxfId="3423" priority="7722" operator="greaterThan">
      <formula>CR184</formula>
    </cfRule>
  </conditionalFormatting>
  <conditionalFormatting sqref="CW184">
    <cfRule type="cellIs" dxfId="3422" priority="7721" operator="greaterThan">
      <formula>CV184</formula>
    </cfRule>
  </conditionalFormatting>
  <conditionalFormatting sqref="BJ184">
    <cfRule type="cellIs" dxfId="3421" priority="7727" operator="greaterThan">
      <formula>#REF!</formula>
    </cfRule>
  </conditionalFormatting>
  <conditionalFormatting sqref="BJ185">
    <cfRule type="expression" dxfId="3420" priority="7720">
      <formula>BM185&lt;=0</formula>
    </cfRule>
  </conditionalFormatting>
  <conditionalFormatting sqref="BK185">
    <cfRule type="cellIs" dxfId="3419" priority="7717" operator="greaterThan">
      <formula>BJ185</formula>
    </cfRule>
  </conditionalFormatting>
  <conditionalFormatting sqref="CS185">
    <cfRule type="cellIs" dxfId="3418" priority="7714" operator="greaterThan">
      <formula>CR185</formula>
    </cfRule>
  </conditionalFormatting>
  <conditionalFormatting sqref="CW185">
    <cfRule type="cellIs" dxfId="3417" priority="7713" operator="greaterThan">
      <formula>CV185</formula>
    </cfRule>
  </conditionalFormatting>
  <conditionalFormatting sqref="BJ185">
    <cfRule type="cellIs" dxfId="3416" priority="7719" operator="greaterThan">
      <formula>#REF!</formula>
    </cfRule>
  </conditionalFormatting>
  <conditionalFormatting sqref="BJ186">
    <cfRule type="expression" dxfId="3415" priority="7712">
      <formula>BM186&lt;=0</formula>
    </cfRule>
  </conditionalFormatting>
  <conditionalFormatting sqref="BK186">
    <cfRule type="cellIs" dxfId="3414" priority="7709" operator="greaterThan">
      <formula>BJ186</formula>
    </cfRule>
  </conditionalFormatting>
  <conditionalFormatting sqref="CS186">
    <cfRule type="cellIs" dxfId="3413" priority="7706" operator="greaterThan">
      <formula>CR186</formula>
    </cfRule>
  </conditionalFormatting>
  <conditionalFormatting sqref="CW186">
    <cfRule type="cellIs" dxfId="3412" priority="7705" operator="greaterThan">
      <formula>CV186</formula>
    </cfRule>
  </conditionalFormatting>
  <conditionalFormatting sqref="BJ186">
    <cfRule type="cellIs" dxfId="3411" priority="7711" operator="greaterThan">
      <formula>#REF!</formula>
    </cfRule>
  </conditionalFormatting>
  <conditionalFormatting sqref="BJ187">
    <cfRule type="expression" dxfId="3410" priority="7704">
      <formula>BM187&lt;=0</formula>
    </cfRule>
  </conditionalFormatting>
  <conditionalFormatting sqref="BK187">
    <cfRule type="cellIs" dxfId="3409" priority="7701" operator="greaterThan">
      <formula>BJ187</formula>
    </cfRule>
  </conditionalFormatting>
  <conditionalFormatting sqref="CN187">
    <cfRule type="cellIs" dxfId="3408" priority="7699" operator="greaterThan">
      <formula>CM187</formula>
    </cfRule>
  </conditionalFormatting>
  <conditionalFormatting sqref="CW187">
    <cfRule type="cellIs" dxfId="3407" priority="7697" operator="greaterThan">
      <formula>CV187</formula>
    </cfRule>
  </conditionalFormatting>
  <conditionalFormatting sqref="BJ187">
    <cfRule type="cellIs" dxfId="3406" priority="7703" operator="greaterThan">
      <formula>#REF!</formula>
    </cfRule>
  </conditionalFormatting>
  <conditionalFormatting sqref="CO187">
    <cfRule type="expression" dxfId="3405" priority="7702">
      <formula>IF(CM187&lt;&gt;"-",IF(CM187&lt;#REF!,IF(CO187&lt;1,1,0),0),0)</formula>
    </cfRule>
  </conditionalFormatting>
  <conditionalFormatting sqref="BJ189">
    <cfRule type="expression" dxfId="3404" priority="7696">
      <formula>BM189&lt;=0</formula>
    </cfRule>
  </conditionalFormatting>
  <conditionalFormatting sqref="CS189">
    <cfRule type="cellIs" dxfId="3403" priority="7690" operator="greaterThan">
      <formula>CR189</formula>
    </cfRule>
  </conditionalFormatting>
  <conditionalFormatting sqref="CW189">
    <cfRule type="cellIs" dxfId="3402" priority="7689" operator="greaterThan">
      <formula>CV189</formula>
    </cfRule>
  </conditionalFormatting>
  <conditionalFormatting sqref="BJ189">
    <cfRule type="cellIs" dxfId="3401" priority="7695" operator="greaterThan">
      <formula>#REF!</formula>
    </cfRule>
  </conditionalFormatting>
  <conditionalFormatting sqref="BJ190">
    <cfRule type="expression" dxfId="3400" priority="7688">
      <formula>BM190&lt;=0</formula>
    </cfRule>
  </conditionalFormatting>
  <conditionalFormatting sqref="CS190">
    <cfRule type="cellIs" dxfId="3399" priority="7682" operator="greaterThan">
      <formula>CR190</formula>
    </cfRule>
  </conditionalFormatting>
  <conditionalFormatting sqref="CW190">
    <cfRule type="cellIs" dxfId="3398" priority="7681" operator="greaterThan">
      <formula>CV190</formula>
    </cfRule>
  </conditionalFormatting>
  <conditionalFormatting sqref="BJ190">
    <cfRule type="cellIs" dxfId="3397" priority="7687" operator="greaterThan">
      <formula>#REF!</formula>
    </cfRule>
  </conditionalFormatting>
  <conditionalFormatting sqref="BJ191">
    <cfRule type="expression" dxfId="3396" priority="7680">
      <formula>BM191&lt;=0</formula>
    </cfRule>
  </conditionalFormatting>
  <conditionalFormatting sqref="CS191">
    <cfRule type="cellIs" dxfId="3395" priority="7674" operator="greaterThan">
      <formula>CR191</formula>
    </cfRule>
  </conditionalFormatting>
  <conditionalFormatting sqref="CW191">
    <cfRule type="cellIs" dxfId="3394" priority="7673" operator="greaterThan">
      <formula>CV191</formula>
    </cfRule>
  </conditionalFormatting>
  <conditionalFormatting sqref="BJ191">
    <cfRule type="cellIs" dxfId="3393" priority="7679" operator="greaterThan">
      <formula>#REF!</formula>
    </cfRule>
  </conditionalFormatting>
  <conditionalFormatting sqref="BJ192">
    <cfRule type="expression" dxfId="3392" priority="7672">
      <formula>BM192&lt;=0</formula>
    </cfRule>
  </conditionalFormatting>
  <conditionalFormatting sqref="CS192">
    <cfRule type="cellIs" dxfId="3391" priority="7666" operator="greaterThan">
      <formula>CR192</formula>
    </cfRule>
  </conditionalFormatting>
  <conditionalFormatting sqref="CW192">
    <cfRule type="cellIs" dxfId="3390" priority="7665" operator="greaterThan">
      <formula>CV192</formula>
    </cfRule>
  </conditionalFormatting>
  <conditionalFormatting sqref="BJ192">
    <cfRule type="cellIs" dxfId="3389" priority="7671" operator="greaterThan">
      <formula>#REF!</formula>
    </cfRule>
  </conditionalFormatting>
  <conditionalFormatting sqref="BJ193">
    <cfRule type="expression" dxfId="3388" priority="7664">
      <formula>BM193&lt;=0</formula>
    </cfRule>
  </conditionalFormatting>
  <conditionalFormatting sqref="BK193">
    <cfRule type="cellIs" dxfId="3387" priority="7661" operator="greaterThan">
      <formula>BJ193</formula>
    </cfRule>
  </conditionalFormatting>
  <conditionalFormatting sqref="CS193">
    <cfRule type="cellIs" dxfId="3386" priority="7658" operator="greaterThan">
      <formula>CR193</formula>
    </cfRule>
  </conditionalFormatting>
  <conditionalFormatting sqref="CW193">
    <cfRule type="cellIs" dxfId="3385" priority="7657" operator="greaterThan">
      <formula>CV193</formula>
    </cfRule>
  </conditionalFormatting>
  <conditionalFormatting sqref="BJ193">
    <cfRule type="cellIs" dxfId="3384" priority="7663" operator="greaterThan">
      <formula>#REF!</formula>
    </cfRule>
  </conditionalFormatting>
  <conditionalFormatting sqref="BJ195">
    <cfRule type="expression" dxfId="3383" priority="7656">
      <formula>BM195&lt;=0</formula>
    </cfRule>
  </conditionalFormatting>
  <conditionalFormatting sqref="CS195">
    <cfRule type="cellIs" dxfId="3382" priority="7650" operator="greaterThan">
      <formula>CR195</formula>
    </cfRule>
  </conditionalFormatting>
  <conditionalFormatting sqref="CW195">
    <cfRule type="cellIs" dxfId="3381" priority="7649" operator="greaterThan">
      <formula>CV195</formula>
    </cfRule>
  </conditionalFormatting>
  <conditionalFormatting sqref="BJ195">
    <cfRule type="cellIs" dxfId="3380" priority="7655" operator="greaterThan">
      <formula>#REF!</formula>
    </cfRule>
  </conditionalFormatting>
  <conditionalFormatting sqref="BJ196">
    <cfRule type="expression" dxfId="3379" priority="7648">
      <formula>BM196&lt;=0</formula>
    </cfRule>
  </conditionalFormatting>
  <conditionalFormatting sqref="CS196">
    <cfRule type="cellIs" dxfId="3378" priority="7642" operator="greaterThan">
      <formula>CR196</formula>
    </cfRule>
  </conditionalFormatting>
  <conditionalFormatting sqref="CW196">
    <cfRule type="cellIs" dxfId="3377" priority="7641" operator="greaterThan">
      <formula>CV196</formula>
    </cfRule>
  </conditionalFormatting>
  <conditionalFormatting sqref="BJ196">
    <cfRule type="cellIs" dxfId="3376" priority="7647" operator="greaterThan">
      <formula>#REF!</formula>
    </cfRule>
  </conditionalFormatting>
  <conditionalFormatting sqref="BJ197">
    <cfRule type="expression" dxfId="3375" priority="7640">
      <formula>BM197&lt;=0</formula>
    </cfRule>
  </conditionalFormatting>
  <conditionalFormatting sqref="CS197">
    <cfRule type="cellIs" dxfId="3374" priority="7634" operator="greaterThan">
      <formula>CR197</formula>
    </cfRule>
  </conditionalFormatting>
  <conditionalFormatting sqref="CW197">
    <cfRule type="cellIs" dxfId="3373" priority="7633" operator="greaterThan">
      <formula>CV197</formula>
    </cfRule>
  </conditionalFormatting>
  <conditionalFormatting sqref="BJ197">
    <cfRule type="cellIs" dxfId="3372" priority="7639" operator="greaterThan">
      <formula>#REF!</formula>
    </cfRule>
  </conditionalFormatting>
  <conditionalFormatting sqref="BJ198">
    <cfRule type="expression" dxfId="3371" priority="7632">
      <formula>BM198&lt;=0</formula>
    </cfRule>
  </conditionalFormatting>
  <conditionalFormatting sqref="CS198">
    <cfRule type="cellIs" dxfId="3370" priority="7626" operator="greaterThan">
      <formula>CR198</formula>
    </cfRule>
  </conditionalFormatting>
  <conditionalFormatting sqref="CW198">
    <cfRule type="cellIs" dxfId="3369" priority="7625" operator="greaterThan">
      <formula>CV198</formula>
    </cfRule>
  </conditionalFormatting>
  <conditionalFormatting sqref="BJ198">
    <cfRule type="cellIs" dxfId="3368" priority="7631" operator="greaterThan">
      <formula>#REF!</formula>
    </cfRule>
  </conditionalFormatting>
  <conditionalFormatting sqref="BJ199">
    <cfRule type="expression" dxfId="3367" priority="7624">
      <formula>BM199&lt;=0</formula>
    </cfRule>
  </conditionalFormatting>
  <conditionalFormatting sqref="BK199">
    <cfRule type="cellIs" dxfId="3366" priority="7621" operator="greaterThan">
      <formula>BJ199</formula>
    </cfRule>
  </conditionalFormatting>
  <conditionalFormatting sqref="CS199">
    <cfRule type="cellIs" dxfId="3365" priority="7618" operator="greaterThan">
      <formula>CR199</formula>
    </cfRule>
  </conditionalFormatting>
  <conditionalFormatting sqref="CW199">
    <cfRule type="cellIs" dxfId="3364" priority="7617" operator="greaterThan">
      <formula>CV199</formula>
    </cfRule>
  </conditionalFormatting>
  <conditionalFormatting sqref="BJ199">
    <cfRule type="cellIs" dxfId="3363" priority="7623" operator="greaterThan">
      <formula>#REF!</formula>
    </cfRule>
  </conditionalFormatting>
  <conditionalFormatting sqref="BJ201">
    <cfRule type="expression" dxfId="3362" priority="7616">
      <formula>BM201&lt;=0</formula>
    </cfRule>
  </conditionalFormatting>
  <conditionalFormatting sqref="CS201">
    <cfRule type="cellIs" dxfId="3361" priority="7610" operator="greaterThan">
      <formula>CR201</formula>
    </cfRule>
  </conditionalFormatting>
  <conditionalFormatting sqref="CW201">
    <cfRule type="cellIs" dxfId="3360" priority="7609" operator="greaterThan">
      <formula>CV201</formula>
    </cfRule>
  </conditionalFormatting>
  <conditionalFormatting sqref="BJ201">
    <cfRule type="cellIs" dxfId="3359" priority="7615" operator="greaterThan">
      <formula>#REF!</formula>
    </cfRule>
  </conditionalFormatting>
  <conditionalFormatting sqref="BJ202">
    <cfRule type="expression" dxfId="3358" priority="7608">
      <formula>BM202&lt;=0</formula>
    </cfRule>
  </conditionalFormatting>
  <conditionalFormatting sqref="CS202">
    <cfRule type="cellIs" dxfId="3357" priority="7602" operator="greaterThan">
      <formula>CR202</formula>
    </cfRule>
  </conditionalFormatting>
  <conditionalFormatting sqref="CW202">
    <cfRule type="cellIs" dxfId="3356" priority="7601" operator="greaterThan">
      <formula>CV202</formula>
    </cfRule>
  </conditionalFormatting>
  <conditionalFormatting sqref="BJ202">
    <cfRule type="cellIs" dxfId="3355" priority="7607" operator="greaterThan">
      <formula>#REF!</formula>
    </cfRule>
  </conditionalFormatting>
  <conditionalFormatting sqref="BJ203">
    <cfRule type="expression" dxfId="3354" priority="7600">
      <formula>BM203&lt;=0</formula>
    </cfRule>
  </conditionalFormatting>
  <conditionalFormatting sqref="CS203">
    <cfRule type="cellIs" dxfId="3353" priority="7594" operator="greaterThan">
      <formula>CR203</formula>
    </cfRule>
  </conditionalFormatting>
  <conditionalFormatting sqref="CW203">
    <cfRule type="cellIs" dxfId="3352" priority="7593" operator="greaterThan">
      <formula>CV203</formula>
    </cfRule>
  </conditionalFormatting>
  <conditionalFormatting sqref="BJ203">
    <cfRule type="cellIs" dxfId="3351" priority="7599" operator="greaterThan">
      <formula>#REF!</formula>
    </cfRule>
  </conditionalFormatting>
  <conditionalFormatting sqref="BJ204">
    <cfRule type="expression" dxfId="3350" priority="7592">
      <formula>BM204&lt;=0</formula>
    </cfRule>
  </conditionalFormatting>
  <conditionalFormatting sqref="CS204">
    <cfRule type="cellIs" dxfId="3349" priority="7586" operator="greaterThan">
      <formula>CR204</formula>
    </cfRule>
  </conditionalFormatting>
  <conditionalFormatting sqref="CW204">
    <cfRule type="cellIs" dxfId="3348" priority="7585" operator="greaterThan">
      <formula>CV204</formula>
    </cfRule>
  </conditionalFormatting>
  <conditionalFormatting sqref="BJ204">
    <cfRule type="cellIs" dxfId="3347" priority="7591" operator="greaterThan">
      <formula>#REF!</formula>
    </cfRule>
  </conditionalFormatting>
  <conditionalFormatting sqref="BJ205">
    <cfRule type="expression" dxfId="3346" priority="7584">
      <formula>BM205&lt;=0</formula>
    </cfRule>
  </conditionalFormatting>
  <conditionalFormatting sqref="BK205">
    <cfRule type="cellIs" dxfId="3345" priority="7581" operator="greaterThan">
      <formula>BJ205</formula>
    </cfRule>
  </conditionalFormatting>
  <conditionalFormatting sqref="CS205">
    <cfRule type="cellIs" dxfId="3344" priority="7578" operator="greaterThan">
      <formula>CR205</formula>
    </cfRule>
  </conditionalFormatting>
  <conditionalFormatting sqref="CW205">
    <cfRule type="cellIs" dxfId="3343" priority="7577" operator="greaterThan">
      <formula>CV205</formula>
    </cfRule>
  </conditionalFormatting>
  <conditionalFormatting sqref="BJ205">
    <cfRule type="cellIs" dxfId="3342" priority="7583" operator="greaterThan">
      <formula>#REF!</formula>
    </cfRule>
  </conditionalFormatting>
  <conditionalFormatting sqref="BJ207">
    <cfRule type="expression" dxfId="3341" priority="7576">
      <formula>BM207&lt;=0</formula>
    </cfRule>
  </conditionalFormatting>
  <conditionalFormatting sqref="BK207">
    <cfRule type="cellIs" dxfId="3340" priority="7573" operator="greaterThan">
      <formula>BJ207</formula>
    </cfRule>
  </conditionalFormatting>
  <conditionalFormatting sqref="CS207">
    <cfRule type="cellIs" dxfId="3339" priority="7570" operator="greaterThan">
      <formula>CR207</formula>
    </cfRule>
  </conditionalFormatting>
  <conditionalFormatting sqref="CW207">
    <cfRule type="cellIs" dxfId="3338" priority="7569" operator="greaterThan">
      <formula>CV207</formula>
    </cfRule>
  </conditionalFormatting>
  <conditionalFormatting sqref="BJ207">
    <cfRule type="cellIs" dxfId="3337" priority="7575" operator="greaterThan">
      <formula>#REF!</formula>
    </cfRule>
  </conditionalFormatting>
  <conditionalFormatting sqref="BJ208">
    <cfRule type="expression" dxfId="3336" priority="7568">
      <formula>BM208&lt;=0</formula>
    </cfRule>
  </conditionalFormatting>
  <conditionalFormatting sqref="BK208">
    <cfRule type="cellIs" dxfId="3335" priority="7565" operator="greaterThan">
      <formula>BJ208</formula>
    </cfRule>
  </conditionalFormatting>
  <conditionalFormatting sqref="CS208">
    <cfRule type="cellIs" dxfId="3334" priority="7562" operator="greaterThan">
      <formula>CR208</formula>
    </cfRule>
  </conditionalFormatting>
  <conditionalFormatting sqref="CW208">
    <cfRule type="cellIs" dxfId="3333" priority="7561" operator="greaterThan">
      <formula>CV208</formula>
    </cfRule>
  </conditionalFormatting>
  <conditionalFormatting sqref="BJ208">
    <cfRule type="cellIs" dxfId="3332" priority="7567" operator="greaterThan">
      <formula>#REF!</formula>
    </cfRule>
  </conditionalFormatting>
  <conditionalFormatting sqref="BJ209">
    <cfRule type="expression" dxfId="3331" priority="7560">
      <formula>BM209&lt;=0</formula>
    </cfRule>
  </conditionalFormatting>
  <conditionalFormatting sqref="BK209">
    <cfRule type="cellIs" dxfId="3330" priority="7557" operator="greaterThan">
      <formula>BJ209</formula>
    </cfRule>
  </conditionalFormatting>
  <conditionalFormatting sqref="CS209">
    <cfRule type="cellIs" dxfId="3329" priority="7554" operator="greaterThan">
      <formula>CR209</formula>
    </cfRule>
  </conditionalFormatting>
  <conditionalFormatting sqref="CW209">
    <cfRule type="cellIs" dxfId="3328" priority="7553" operator="greaterThan">
      <formula>CV209</formula>
    </cfRule>
  </conditionalFormatting>
  <conditionalFormatting sqref="BJ209">
    <cfRule type="cellIs" dxfId="3327" priority="7559" operator="greaterThan">
      <formula>#REF!</formula>
    </cfRule>
  </conditionalFormatting>
  <conditionalFormatting sqref="BJ210">
    <cfRule type="expression" dxfId="3326" priority="7552">
      <formula>BM210&lt;=0</formula>
    </cfRule>
  </conditionalFormatting>
  <conditionalFormatting sqref="BK210">
    <cfRule type="cellIs" dxfId="3325" priority="7549" operator="greaterThan">
      <formula>BJ210</formula>
    </cfRule>
  </conditionalFormatting>
  <conditionalFormatting sqref="CS210">
    <cfRule type="cellIs" dxfId="3324" priority="7546" operator="greaterThan">
      <formula>CR210</formula>
    </cfRule>
  </conditionalFormatting>
  <conditionalFormatting sqref="CW210">
    <cfRule type="cellIs" dxfId="3323" priority="7545" operator="greaterThan">
      <formula>CV210</formula>
    </cfRule>
  </conditionalFormatting>
  <conditionalFormatting sqref="BJ210">
    <cfRule type="cellIs" dxfId="3322" priority="7551" operator="greaterThan">
      <formula>#REF!</formula>
    </cfRule>
  </conditionalFormatting>
  <conditionalFormatting sqref="BJ211">
    <cfRule type="expression" dxfId="3321" priority="7544">
      <formula>BM211&lt;=0</formula>
    </cfRule>
  </conditionalFormatting>
  <conditionalFormatting sqref="BK211">
    <cfRule type="cellIs" dxfId="3320" priority="7541" operator="greaterThan">
      <formula>BJ211</formula>
    </cfRule>
  </conditionalFormatting>
  <conditionalFormatting sqref="CS211">
    <cfRule type="cellIs" dxfId="3319" priority="7538" operator="greaterThan">
      <formula>CR211</formula>
    </cfRule>
  </conditionalFormatting>
  <conditionalFormatting sqref="CW211">
    <cfRule type="cellIs" dxfId="3318" priority="7537" operator="greaterThan">
      <formula>CV211</formula>
    </cfRule>
  </conditionalFormatting>
  <conditionalFormatting sqref="BJ211">
    <cfRule type="cellIs" dxfId="3317" priority="7543" operator="greaterThan">
      <formula>#REF!</formula>
    </cfRule>
  </conditionalFormatting>
  <conditionalFormatting sqref="BJ213">
    <cfRule type="expression" dxfId="3316" priority="7536">
      <formula>BM213&lt;=0</formula>
    </cfRule>
  </conditionalFormatting>
  <conditionalFormatting sqref="CS213">
    <cfRule type="cellIs" dxfId="3315" priority="7530" operator="greaterThan">
      <formula>CR213</formula>
    </cfRule>
  </conditionalFormatting>
  <conditionalFormatting sqref="CW213">
    <cfRule type="cellIs" dxfId="3314" priority="7529" operator="greaterThan">
      <formula>CV213</formula>
    </cfRule>
  </conditionalFormatting>
  <conditionalFormatting sqref="BJ213">
    <cfRule type="cellIs" dxfId="3313" priority="7535" operator="greaterThan">
      <formula>#REF!</formula>
    </cfRule>
  </conditionalFormatting>
  <conditionalFormatting sqref="BJ214">
    <cfRule type="expression" dxfId="3312" priority="7528">
      <formula>BM214&lt;=0</formula>
    </cfRule>
  </conditionalFormatting>
  <conditionalFormatting sqref="CS214">
    <cfRule type="cellIs" dxfId="3311" priority="7522" operator="greaterThan">
      <formula>CR214</formula>
    </cfRule>
  </conditionalFormatting>
  <conditionalFormatting sqref="CW214">
    <cfRule type="cellIs" dxfId="3310" priority="7521" operator="greaterThan">
      <formula>CV214</formula>
    </cfRule>
  </conditionalFormatting>
  <conditionalFormatting sqref="BJ214">
    <cfRule type="cellIs" dxfId="3309" priority="7527" operator="greaterThan">
      <formula>#REF!</formula>
    </cfRule>
  </conditionalFormatting>
  <conditionalFormatting sqref="BJ215">
    <cfRule type="expression" dxfId="3308" priority="7520">
      <formula>BM215&lt;=0</formula>
    </cfRule>
  </conditionalFormatting>
  <conditionalFormatting sqref="CS215">
    <cfRule type="cellIs" dxfId="3307" priority="7514" operator="greaterThan">
      <formula>CR215</formula>
    </cfRule>
  </conditionalFormatting>
  <conditionalFormatting sqref="CW215">
    <cfRule type="cellIs" dxfId="3306" priority="7513" operator="greaterThan">
      <formula>CV215</formula>
    </cfRule>
  </conditionalFormatting>
  <conditionalFormatting sqref="BJ215">
    <cfRule type="cellIs" dxfId="3305" priority="7519" operator="greaterThan">
      <formula>#REF!</formula>
    </cfRule>
  </conditionalFormatting>
  <conditionalFormatting sqref="BJ216">
    <cfRule type="expression" dxfId="3304" priority="7512">
      <formula>BM216&lt;=0</formula>
    </cfRule>
  </conditionalFormatting>
  <conditionalFormatting sqref="CS216">
    <cfRule type="cellIs" dxfId="3303" priority="7506" operator="greaterThan">
      <formula>CR216</formula>
    </cfRule>
  </conditionalFormatting>
  <conditionalFormatting sqref="CW216">
    <cfRule type="cellIs" dxfId="3302" priority="7505" operator="greaterThan">
      <formula>CV216</formula>
    </cfRule>
  </conditionalFormatting>
  <conditionalFormatting sqref="BJ216">
    <cfRule type="cellIs" dxfId="3301" priority="7511" operator="greaterThan">
      <formula>#REF!</formula>
    </cfRule>
  </conditionalFormatting>
  <conditionalFormatting sqref="BJ217">
    <cfRule type="expression" dxfId="3300" priority="7504">
      <formula>BM217&lt;=0</formula>
    </cfRule>
  </conditionalFormatting>
  <conditionalFormatting sqref="BK217">
    <cfRule type="cellIs" dxfId="3299" priority="7501" operator="greaterThan">
      <formula>BJ217</formula>
    </cfRule>
  </conditionalFormatting>
  <conditionalFormatting sqref="CS217">
    <cfRule type="cellIs" dxfId="3298" priority="7498" operator="greaterThan">
      <formula>CR217</formula>
    </cfRule>
  </conditionalFormatting>
  <conditionalFormatting sqref="CW217">
    <cfRule type="cellIs" dxfId="3297" priority="7497" operator="greaterThan">
      <formula>CV217</formula>
    </cfRule>
  </conditionalFormatting>
  <conditionalFormatting sqref="BJ217">
    <cfRule type="cellIs" dxfId="3296" priority="7503" operator="greaterThan">
      <formula>#REF!</formula>
    </cfRule>
  </conditionalFormatting>
  <conditionalFormatting sqref="BJ219">
    <cfRule type="expression" dxfId="3295" priority="7496">
      <formula>BM219&lt;=0</formula>
    </cfRule>
  </conditionalFormatting>
  <conditionalFormatting sqref="CN219">
    <cfRule type="cellIs" dxfId="3294" priority="7491" operator="greaterThan">
      <formula>CM219</formula>
    </cfRule>
  </conditionalFormatting>
  <conditionalFormatting sqref="CS219">
    <cfRule type="cellIs" dxfId="3293" priority="7490" operator="greaterThan">
      <formula>CR219</formula>
    </cfRule>
  </conditionalFormatting>
  <conditionalFormatting sqref="CW219">
    <cfRule type="cellIs" dxfId="3292" priority="7489" operator="greaterThan">
      <formula>CV219</formula>
    </cfRule>
  </conditionalFormatting>
  <conditionalFormatting sqref="BJ219">
    <cfRule type="cellIs" dxfId="3291" priority="7495" operator="greaterThan">
      <formula>#REF!</formula>
    </cfRule>
  </conditionalFormatting>
  <conditionalFormatting sqref="CO219">
    <cfRule type="expression" dxfId="3290" priority="7494">
      <formula>IF(CM219&lt;&gt;"-",IF(CM219&lt;#REF!,IF(CO219&lt;1,1,0),0),0)</formula>
    </cfRule>
  </conditionalFormatting>
  <conditionalFormatting sqref="BJ220">
    <cfRule type="expression" dxfId="3289" priority="7488">
      <formula>BM220&lt;=0</formula>
    </cfRule>
  </conditionalFormatting>
  <conditionalFormatting sqref="CS220">
    <cfRule type="cellIs" dxfId="3288" priority="7482" operator="greaterThan">
      <formula>CR220</formula>
    </cfRule>
  </conditionalFormatting>
  <conditionalFormatting sqref="CW220">
    <cfRule type="cellIs" dxfId="3287" priority="7481" operator="greaterThan">
      <formula>CV220</formula>
    </cfRule>
  </conditionalFormatting>
  <conditionalFormatting sqref="BJ220">
    <cfRule type="cellIs" dxfId="3286" priority="7487" operator="greaterThan">
      <formula>#REF!</formula>
    </cfRule>
  </conditionalFormatting>
  <conditionalFormatting sqref="BJ221">
    <cfRule type="expression" dxfId="3285" priority="7480">
      <formula>BM221&lt;=0</formula>
    </cfRule>
  </conditionalFormatting>
  <conditionalFormatting sqref="CS221">
    <cfRule type="cellIs" dxfId="3284" priority="7474" operator="greaterThan">
      <formula>CR221</formula>
    </cfRule>
  </conditionalFormatting>
  <conditionalFormatting sqref="CW221">
    <cfRule type="cellIs" dxfId="3283" priority="7473" operator="greaterThan">
      <formula>CV221</formula>
    </cfRule>
  </conditionalFormatting>
  <conditionalFormatting sqref="BJ221">
    <cfRule type="cellIs" dxfId="3282" priority="7479" operator="greaterThan">
      <formula>#REF!</formula>
    </cfRule>
  </conditionalFormatting>
  <conditionalFormatting sqref="BJ222">
    <cfRule type="expression" dxfId="3281" priority="7472">
      <formula>BM222&lt;=0</formula>
    </cfRule>
  </conditionalFormatting>
  <conditionalFormatting sqref="CS222">
    <cfRule type="cellIs" dxfId="3280" priority="7466" operator="greaterThan">
      <formula>CR222</formula>
    </cfRule>
  </conditionalFormatting>
  <conditionalFormatting sqref="CW222">
    <cfRule type="cellIs" dxfId="3279" priority="7465" operator="greaterThan">
      <formula>CV222</formula>
    </cfRule>
  </conditionalFormatting>
  <conditionalFormatting sqref="BJ222">
    <cfRule type="cellIs" dxfId="3278" priority="7471" operator="greaterThan">
      <formula>#REF!</formula>
    </cfRule>
  </conditionalFormatting>
  <conditionalFormatting sqref="BJ223">
    <cfRule type="expression" dxfId="3277" priority="7464">
      <formula>BM223&lt;=0</formula>
    </cfRule>
  </conditionalFormatting>
  <conditionalFormatting sqref="BK223">
    <cfRule type="cellIs" dxfId="3276" priority="7461" operator="greaterThan">
      <formula>BJ223</formula>
    </cfRule>
  </conditionalFormatting>
  <conditionalFormatting sqref="CN223">
    <cfRule type="cellIs" dxfId="3275" priority="7459" operator="greaterThan">
      <formula>CM223</formula>
    </cfRule>
  </conditionalFormatting>
  <conditionalFormatting sqref="CS223">
    <cfRule type="cellIs" dxfId="3274" priority="7458" operator="greaterThan">
      <formula>CR223</formula>
    </cfRule>
  </conditionalFormatting>
  <conditionalFormatting sqref="CW223">
    <cfRule type="cellIs" dxfId="3273" priority="7457" operator="greaterThan">
      <formula>CV223</formula>
    </cfRule>
  </conditionalFormatting>
  <conditionalFormatting sqref="BJ223">
    <cfRule type="cellIs" dxfId="3272" priority="7463" operator="greaterThan">
      <formula>#REF!</formula>
    </cfRule>
  </conditionalFormatting>
  <conditionalFormatting sqref="CO223">
    <cfRule type="expression" dxfId="3271" priority="7462">
      <formula>IF(CM223&lt;&gt;"-",IF(CM223&lt;#REF!,IF(CO223&lt;1,1,0),0),0)</formula>
    </cfRule>
  </conditionalFormatting>
  <conditionalFormatting sqref="BJ225">
    <cfRule type="expression" dxfId="3270" priority="7456">
      <formula>BM225&lt;=0</formula>
    </cfRule>
  </conditionalFormatting>
  <conditionalFormatting sqref="CS225">
    <cfRule type="cellIs" dxfId="3269" priority="7450" operator="greaterThan">
      <formula>CR225</formula>
    </cfRule>
  </conditionalFormatting>
  <conditionalFormatting sqref="CW225">
    <cfRule type="cellIs" dxfId="3268" priority="7449" operator="greaterThan">
      <formula>CV225</formula>
    </cfRule>
  </conditionalFormatting>
  <conditionalFormatting sqref="BJ225">
    <cfRule type="cellIs" dxfId="3267" priority="7455" operator="greaterThan">
      <formula>#REF!</formula>
    </cfRule>
  </conditionalFormatting>
  <conditionalFormatting sqref="BJ226">
    <cfRule type="expression" dxfId="3266" priority="7448">
      <formula>BM226&lt;=0</formula>
    </cfRule>
  </conditionalFormatting>
  <conditionalFormatting sqref="CS226">
    <cfRule type="cellIs" dxfId="3265" priority="7442" operator="greaterThan">
      <formula>CR226</formula>
    </cfRule>
  </conditionalFormatting>
  <conditionalFormatting sqref="CW226">
    <cfRule type="cellIs" dxfId="3264" priority="7441" operator="greaterThan">
      <formula>CV226</formula>
    </cfRule>
  </conditionalFormatting>
  <conditionalFormatting sqref="BJ226">
    <cfRule type="cellIs" dxfId="3263" priority="7447" operator="greaterThan">
      <formula>#REF!</formula>
    </cfRule>
  </conditionalFormatting>
  <conditionalFormatting sqref="BJ227">
    <cfRule type="expression" dxfId="3262" priority="7440">
      <formula>BM227&lt;=0</formula>
    </cfRule>
  </conditionalFormatting>
  <conditionalFormatting sqref="CS227">
    <cfRule type="cellIs" dxfId="3261" priority="7434" operator="greaterThan">
      <formula>CR227</formula>
    </cfRule>
  </conditionalFormatting>
  <conditionalFormatting sqref="CW227">
    <cfRule type="cellIs" dxfId="3260" priority="7433" operator="greaterThan">
      <formula>CV227</formula>
    </cfRule>
  </conditionalFormatting>
  <conditionalFormatting sqref="BJ227">
    <cfRule type="cellIs" dxfId="3259" priority="7439" operator="greaterThan">
      <formula>#REF!</formula>
    </cfRule>
  </conditionalFormatting>
  <conditionalFormatting sqref="BJ228">
    <cfRule type="expression" dxfId="3258" priority="7432">
      <formula>BM228&lt;=0</formula>
    </cfRule>
  </conditionalFormatting>
  <conditionalFormatting sqref="CS228">
    <cfRule type="cellIs" dxfId="3257" priority="7426" operator="greaterThan">
      <formula>CR228</formula>
    </cfRule>
  </conditionalFormatting>
  <conditionalFormatting sqref="CW228">
    <cfRule type="cellIs" dxfId="3256" priority="7425" operator="greaterThan">
      <formula>CV228</formula>
    </cfRule>
  </conditionalFormatting>
  <conditionalFormatting sqref="BJ228">
    <cfRule type="cellIs" dxfId="3255" priority="7431" operator="greaterThan">
      <formula>#REF!</formula>
    </cfRule>
  </conditionalFormatting>
  <conditionalFormatting sqref="BJ229">
    <cfRule type="expression" dxfId="3254" priority="7424">
      <formula>BM229&lt;=0</formula>
    </cfRule>
  </conditionalFormatting>
  <conditionalFormatting sqref="BK229">
    <cfRule type="cellIs" dxfId="3253" priority="7421" operator="greaterThan">
      <formula>BJ229</formula>
    </cfRule>
  </conditionalFormatting>
  <conditionalFormatting sqref="CS229">
    <cfRule type="cellIs" dxfId="3252" priority="7418" operator="greaterThan">
      <formula>CR229</formula>
    </cfRule>
  </conditionalFormatting>
  <conditionalFormatting sqref="CW229">
    <cfRule type="cellIs" dxfId="3251" priority="7417" operator="greaterThan">
      <formula>CV229</formula>
    </cfRule>
  </conditionalFormatting>
  <conditionalFormatting sqref="BJ229">
    <cfRule type="cellIs" dxfId="3250" priority="7423" operator="greaterThan">
      <formula>#REF!</formula>
    </cfRule>
  </conditionalFormatting>
  <conditionalFormatting sqref="BJ231">
    <cfRule type="expression" dxfId="3249" priority="7416">
      <formula>BM231&lt;=0</formula>
    </cfRule>
  </conditionalFormatting>
  <conditionalFormatting sqref="CS231">
    <cfRule type="cellIs" dxfId="3248" priority="7410" operator="greaterThan">
      <formula>CR231</formula>
    </cfRule>
  </conditionalFormatting>
  <conditionalFormatting sqref="CW231">
    <cfRule type="cellIs" dxfId="3247" priority="7409" operator="greaterThan">
      <formula>CV231</formula>
    </cfRule>
  </conditionalFormatting>
  <conditionalFormatting sqref="BJ231">
    <cfRule type="cellIs" dxfId="3246" priority="7415" operator="greaterThan">
      <formula>#REF!</formula>
    </cfRule>
  </conditionalFormatting>
  <conditionalFormatting sqref="BJ232">
    <cfRule type="expression" dxfId="3245" priority="7408">
      <formula>BM232&lt;=0</formula>
    </cfRule>
  </conditionalFormatting>
  <conditionalFormatting sqref="CS232">
    <cfRule type="cellIs" dxfId="3244" priority="7402" operator="greaterThan">
      <formula>CR232</formula>
    </cfRule>
  </conditionalFormatting>
  <conditionalFormatting sqref="CW232">
    <cfRule type="cellIs" dxfId="3243" priority="7401" operator="greaterThan">
      <formula>CV232</formula>
    </cfRule>
  </conditionalFormatting>
  <conditionalFormatting sqref="BJ232">
    <cfRule type="cellIs" dxfId="3242" priority="7407" operator="greaterThan">
      <formula>#REF!</formula>
    </cfRule>
  </conditionalFormatting>
  <conditionalFormatting sqref="BJ233">
    <cfRule type="expression" dxfId="3241" priority="7400">
      <formula>BM233&lt;=0</formula>
    </cfRule>
  </conditionalFormatting>
  <conditionalFormatting sqref="CS233">
    <cfRule type="cellIs" dxfId="3240" priority="7394" operator="greaterThan">
      <formula>CR233</formula>
    </cfRule>
  </conditionalFormatting>
  <conditionalFormatting sqref="CW233">
    <cfRule type="cellIs" dxfId="3239" priority="7393" operator="greaterThan">
      <formula>CV233</formula>
    </cfRule>
  </conditionalFormatting>
  <conditionalFormatting sqref="BJ233">
    <cfRule type="cellIs" dxfId="3238" priority="7399" operator="greaterThan">
      <formula>#REF!</formula>
    </cfRule>
  </conditionalFormatting>
  <conditionalFormatting sqref="BJ234">
    <cfRule type="expression" dxfId="3237" priority="7392">
      <formula>BM234&lt;=0</formula>
    </cfRule>
  </conditionalFormatting>
  <conditionalFormatting sqref="CS234">
    <cfRule type="cellIs" dxfId="3236" priority="7386" operator="greaterThan">
      <formula>CR234</formula>
    </cfRule>
  </conditionalFormatting>
  <conditionalFormatting sqref="CW234">
    <cfRule type="cellIs" dxfId="3235" priority="7385" operator="greaterThan">
      <formula>CV234</formula>
    </cfRule>
  </conditionalFormatting>
  <conditionalFormatting sqref="BJ234">
    <cfRule type="cellIs" dxfId="3234" priority="7391" operator="greaterThan">
      <formula>#REF!</formula>
    </cfRule>
  </conditionalFormatting>
  <conditionalFormatting sqref="BJ235">
    <cfRule type="expression" dxfId="3233" priority="7384">
      <formula>BM235&lt;=0</formula>
    </cfRule>
  </conditionalFormatting>
  <conditionalFormatting sqref="BK235">
    <cfRule type="cellIs" dxfId="3232" priority="7381" operator="greaterThan">
      <formula>BJ235</formula>
    </cfRule>
  </conditionalFormatting>
  <conditionalFormatting sqref="CS235">
    <cfRule type="cellIs" dxfId="3231" priority="7378" operator="greaterThan">
      <formula>CR235</formula>
    </cfRule>
  </conditionalFormatting>
  <conditionalFormatting sqref="CW235">
    <cfRule type="cellIs" dxfId="3230" priority="7377" operator="greaterThan">
      <formula>CV235</formula>
    </cfRule>
  </conditionalFormatting>
  <conditionalFormatting sqref="BJ235">
    <cfRule type="cellIs" dxfId="3229" priority="7383" operator="greaterThan">
      <formula>#REF!</formula>
    </cfRule>
  </conditionalFormatting>
  <conditionalFormatting sqref="BJ237">
    <cfRule type="expression" dxfId="3228" priority="7344">
      <formula>BM237&lt;=0</formula>
    </cfRule>
  </conditionalFormatting>
  <conditionalFormatting sqref="BK237">
    <cfRule type="cellIs" dxfId="3227" priority="7341" operator="greaterThan">
      <formula>BJ237</formula>
    </cfRule>
  </conditionalFormatting>
  <conditionalFormatting sqref="CN237">
    <cfRule type="cellIs" dxfId="3226" priority="7339" operator="greaterThan">
      <formula>CM237</formula>
    </cfRule>
  </conditionalFormatting>
  <conditionalFormatting sqref="CS237">
    <cfRule type="cellIs" dxfId="3225" priority="7338" operator="greaterThan">
      <formula>CR237</formula>
    </cfRule>
  </conditionalFormatting>
  <conditionalFormatting sqref="CW237">
    <cfRule type="cellIs" dxfId="3224" priority="7337" operator="greaterThan">
      <formula>CV237</formula>
    </cfRule>
  </conditionalFormatting>
  <conditionalFormatting sqref="BJ237">
    <cfRule type="cellIs" dxfId="3223" priority="7343" operator="greaterThan">
      <formula>#REF!</formula>
    </cfRule>
  </conditionalFormatting>
  <conditionalFormatting sqref="CO237">
    <cfRule type="expression" dxfId="3222" priority="7342">
      <formula>IF(CM237&lt;&gt;"-",IF(CM237&lt;#REF!,IF(CO237&lt;1,1,0),0),0)</formula>
    </cfRule>
  </conditionalFormatting>
  <conditionalFormatting sqref="BJ240">
    <cfRule type="expression" dxfId="3221" priority="7336">
      <formula>BM240&lt;=0</formula>
    </cfRule>
  </conditionalFormatting>
  <conditionalFormatting sqref="CN240">
    <cfRule type="cellIs" dxfId="3220" priority="7331" operator="greaterThan">
      <formula>CM240</formula>
    </cfRule>
  </conditionalFormatting>
  <conditionalFormatting sqref="CS240">
    <cfRule type="cellIs" dxfId="3219" priority="7330" operator="greaterThan">
      <formula>CR240</formula>
    </cfRule>
  </conditionalFormatting>
  <conditionalFormatting sqref="CW240">
    <cfRule type="cellIs" dxfId="3218" priority="7329" operator="greaterThan">
      <formula>CV240</formula>
    </cfRule>
  </conditionalFormatting>
  <conditionalFormatting sqref="BJ240">
    <cfRule type="cellIs" dxfId="3217" priority="7335" operator="greaterThan">
      <formula>#REF!</formula>
    </cfRule>
  </conditionalFormatting>
  <conditionalFormatting sqref="CO240">
    <cfRule type="expression" dxfId="3216" priority="7334">
      <formula>IF(CM240&lt;&gt;"-",IF(CM240&lt;#REF!,IF(CO240&lt;1,1,0),0),0)</formula>
    </cfRule>
  </conditionalFormatting>
  <conditionalFormatting sqref="BJ241">
    <cfRule type="expression" dxfId="3215" priority="7328">
      <formula>BM241&lt;=0</formula>
    </cfRule>
  </conditionalFormatting>
  <conditionalFormatting sqref="CS241">
    <cfRule type="cellIs" dxfId="3214" priority="7322" operator="greaterThan">
      <formula>CR241</formula>
    </cfRule>
  </conditionalFormatting>
  <conditionalFormatting sqref="CW241">
    <cfRule type="cellIs" dxfId="3213" priority="7321" operator="greaterThan">
      <formula>CV241</formula>
    </cfRule>
  </conditionalFormatting>
  <conditionalFormatting sqref="BJ241">
    <cfRule type="cellIs" dxfId="3212" priority="7327" operator="greaterThan">
      <formula>#REF!</formula>
    </cfRule>
  </conditionalFormatting>
  <conditionalFormatting sqref="BJ242">
    <cfRule type="expression" dxfId="3211" priority="7320">
      <formula>BM242&lt;=0</formula>
    </cfRule>
  </conditionalFormatting>
  <conditionalFormatting sqref="CS242">
    <cfRule type="cellIs" dxfId="3210" priority="7314" operator="greaterThan">
      <formula>CR242</formula>
    </cfRule>
  </conditionalFormatting>
  <conditionalFormatting sqref="CW242">
    <cfRule type="cellIs" dxfId="3209" priority="7313" operator="greaterThan">
      <formula>CV242</formula>
    </cfRule>
  </conditionalFormatting>
  <conditionalFormatting sqref="BJ242">
    <cfRule type="cellIs" dxfId="3208" priority="7319" operator="greaterThan">
      <formula>#REF!</formula>
    </cfRule>
  </conditionalFormatting>
  <conditionalFormatting sqref="BJ243">
    <cfRule type="expression" dxfId="3207" priority="7312">
      <formula>BM243&lt;=0</formula>
    </cfRule>
  </conditionalFormatting>
  <conditionalFormatting sqref="CS243">
    <cfRule type="cellIs" dxfId="3206" priority="7306" operator="greaterThan">
      <formula>CR243</formula>
    </cfRule>
  </conditionalFormatting>
  <conditionalFormatting sqref="CW243">
    <cfRule type="cellIs" dxfId="3205" priority="7305" operator="greaterThan">
      <formula>CV243</formula>
    </cfRule>
  </conditionalFormatting>
  <conditionalFormatting sqref="BJ243">
    <cfRule type="cellIs" dxfId="3204" priority="7311" operator="greaterThan">
      <formula>#REF!</formula>
    </cfRule>
  </conditionalFormatting>
  <conditionalFormatting sqref="BJ244">
    <cfRule type="expression" dxfId="3203" priority="7304">
      <formula>BM244&lt;=0</formula>
    </cfRule>
  </conditionalFormatting>
  <conditionalFormatting sqref="BK244">
    <cfRule type="cellIs" dxfId="3202" priority="7301" operator="greaterThan">
      <formula>BJ244</formula>
    </cfRule>
  </conditionalFormatting>
  <conditionalFormatting sqref="CN244">
    <cfRule type="cellIs" dxfId="3201" priority="7299" operator="greaterThan">
      <formula>CM244</formula>
    </cfRule>
  </conditionalFormatting>
  <conditionalFormatting sqref="CS244">
    <cfRule type="cellIs" dxfId="3200" priority="7298" operator="greaterThan">
      <formula>CR244</formula>
    </cfRule>
  </conditionalFormatting>
  <conditionalFormatting sqref="CW244">
    <cfRule type="cellIs" dxfId="3199" priority="7297" operator="greaterThan">
      <formula>CV244</formula>
    </cfRule>
  </conditionalFormatting>
  <conditionalFormatting sqref="BJ244">
    <cfRule type="cellIs" dxfId="3198" priority="7303" operator="greaterThan">
      <formula>#REF!</formula>
    </cfRule>
  </conditionalFormatting>
  <conditionalFormatting sqref="CO244">
    <cfRule type="expression" dxfId="3197" priority="7302">
      <formula>IF(CM244&lt;&gt;"-",IF(CM244&lt;#REF!,IF(CO244&lt;1,1,0),0),0)</formula>
    </cfRule>
  </conditionalFormatting>
  <conditionalFormatting sqref="BJ246">
    <cfRule type="expression" dxfId="3196" priority="7296">
      <formula>BM246&lt;=0</formula>
    </cfRule>
  </conditionalFormatting>
  <conditionalFormatting sqref="CS246">
    <cfRule type="cellIs" dxfId="3195" priority="7290" operator="greaterThan">
      <formula>CR246</formula>
    </cfRule>
  </conditionalFormatting>
  <conditionalFormatting sqref="CW246">
    <cfRule type="cellIs" dxfId="3194" priority="7289" operator="greaterThan">
      <formula>CV246</formula>
    </cfRule>
  </conditionalFormatting>
  <conditionalFormatting sqref="BJ246">
    <cfRule type="cellIs" dxfId="3193" priority="7295" operator="greaterThan">
      <formula>#REF!</formula>
    </cfRule>
  </conditionalFormatting>
  <conditionalFormatting sqref="BJ247">
    <cfRule type="expression" dxfId="3192" priority="7288">
      <formula>BM247&lt;=0</formula>
    </cfRule>
  </conditionalFormatting>
  <conditionalFormatting sqref="CS247">
    <cfRule type="cellIs" dxfId="3191" priority="7282" operator="greaterThan">
      <formula>CR247</formula>
    </cfRule>
  </conditionalFormatting>
  <conditionalFormatting sqref="CW247">
    <cfRule type="cellIs" dxfId="3190" priority="7281" operator="greaterThan">
      <formula>CV247</formula>
    </cfRule>
  </conditionalFormatting>
  <conditionalFormatting sqref="BJ247">
    <cfRule type="cellIs" dxfId="3189" priority="7287" operator="greaterThan">
      <formula>#REF!</formula>
    </cfRule>
  </conditionalFormatting>
  <conditionalFormatting sqref="BJ248">
    <cfRule type="expression" dxfId="3188" priority="7280">
      <formula>BM248&lt;=0</formula>
    </cfRule>
  </conditionalFormatting>
  <conditionalFormatting sqref="CS248">
    <cfRule type="cellIs" dxfId="3187" priority="7274" operator="greaterThan">
      <formula>CR248</formula>
    </cfRule>
  </conditionalFormatting>
  <conditionalFormatting sqref="CW248">
    <cfRule type="cellIs" dxfId="3186" priority="7273" operator="greaterThan">
      <formula>CV248</formula>
    </cfRule>
  </conditionalFormatting>
  <conditionalFormatting sqref="BJ248">
    <cfRule type="cellIs" dxfId="3185" priority="7279" operator="greaterThan">
      <formula>#REF!</formula>
    </cfRule>
  </conditionalFormatting>
  <conditionalFormatting sqref="BJ249">
    <cfRule type="expression" dxfId="3184" priority="7272">
      <formula>BM249&lt;=0</formula>
    </cfRule>
  </conditionalFormatting>
  <conditionalFormatting sqref="CS249">
    <cfRule type="cellIs" dxfId="3183" priority="7266" operator="greaterThan">
      <formula>CR249</formula>
    </cfRule>
  </conditionalFormatting>
  <conditionalFormatting sqref="CW249">
    <cfRule type="cellIs" dxfId="3182" priority="7265" operator="greaterThan">
      <formula>CV249</formula>
    </cfRule>
  </conditionalFormatting>
  <conditionalFormatting sqref="BJ249">
    <cfRule type="cellIs" dxfId="3181" priority="7271" operator="greaterThan">
      <formula>#REF!</formula>
    </cfRule>
  </conditionalFormatting>
  <conditionalFormatting sqref="BJ250">
    <cfRule type="expression" dxfId="3180" priority="7264">
      <formula>BM250&lt;=0</formula>
    </cfRule>
  </conditionalFormatting>
  <conditionalFormatting sqref="BK250">
    <cfRule type="cellIs" dxfId="3179" priority="7261" operator="greaterThan">
      <formula>BJ250</formula>
    </cfRule>
  </conditionalFormatting>
  <conditionalFormatting sqref="CS250">
    <cfRule type="cellIs" dxfId="3178" priority="7258" operator="greaterThan">
      <formula>CR250</formula>
    </cfRule>
  </conditionalFormatting>
  <conditionalFormatting sqref="CW250">
    <cfRule type="cellIs" dxfId="3177" priority="7257" operator="greaterThan">
      <formula>CV250</formula>
    </cfRule>
  </conditionalFormatting>
  <conditionalFormatting sqref="BJ250">
    <cfRule type="cellIs" dxfId="3176" priority="7263" operator="greaterThan">
      <formula>#REF!</formula>
    </cfRule>
  </conditionalFormatting>
  <conditionalFormatting sqref="BJ252">
    <cfRule type="expression" dxfId="3175" priority="7256">
      <formula>BM252&lt;=0</formula>
    </cfRule>
  </conditionalFormatting>
  <conditionalFormatting sqref="CS252">
    <cfRule type="cellIs" dxfId="3174" priority="7250" operator="greaterThan">
      <formula>CR252</formula>
    </cfRule>
  </conditionalFormatting>
  <conditionalFormatting sqref="CW252">
    <cfRule type="cellIs" dxfId="3173" priority="7249" operator="greaterThan">
      <formula>CV252</formula>
    </cfRule>
  </conditionalFormatting>
  <conditionalFormatting sqref="BJ252">
    <cfRule type="cellIs" dxfId="3172" priority="7255" operator="greaterThan">
      <formula>#REF!</formula>
    </cfRule>
  </conditionalFormatting>
  <conditionalFormatting sqref="BJ253">
    <cfRule type="expression" dxfId="3171" priority="7248">
      <formula>BM253&lt;=0</formula>
    </cfRule>
  </conditionalFormatting>
  <conditionalFormatting sqref="CS253">
    <cfRule type="cellIs" dxfId="3170" priority="7242" operator="greaterThan">
      <formula>CR253</formula>
    </cfRule>
  </conditionalFormatting>
  <conditionalFormatting sqref="CW253">
    <cfRule type="cellIs" dxfId="3169" priority="7241" operator="greaterThan">
      <formula>CV253</formula>
    </cfRule>
  </conditionalFormatting>
  <conditionalFormatting sqref="BJ253">
    <cfRule type="cellIs" dxfId="3168" priority="7247" operator="greaterThan">
      <formula>#REF!</formula>
    </cfRule>
  </conditionalFormatting>
  <conditionalFormatting sqref="BJ254">
    <cfRule type="expression" dxfId="3167" priority="7240">
      <formula>BM254&lt;=0</formula>
    </cfRule>
  </conditionalFormatting>
  <conditionalFormatting sqref="CS254">
    <cfRule type="cellIs" dxfId="3166" priority="7234" operator="greaterThan">
      <formula>CR254</formula>
    </cfRule>
  </conditionalFormatting>
  <conditionalFormatting sqref="CW254">
    <cfRule type="cellIs" dxfId="3165" priority="7233" operator="greaterThan">
      <formula>CV254</formula>
    </cfRule>
  </conditionalFormatting>
  <conditionalFormatting sqref="BJ254">
    <cfRule type="cellIs" dxfId="3164" priority="7239" operator="greaterThan">
      <formula>#REF!</formula>
    </cfRule>
  </conditionalFormatting>
  <conditionalFormatting sqref="BJ255">
    <cfRule type="expression" dxfId="3163" priority="7232">
      <formula>BM255&lt;=0</formula>
    </cfRule>
  </conditionalFormatting>
  <conditionalFormatting sqref="CS255">
    <cfRule type="cellIs" dxfId="3162" priority="7226" operator="greaterThan">
      <formula>CR255</formula>
    </cfRule>
  </conditionalFormatting>
  <conditionalFormatting sqref="CW255">
    <cfRule type="cellIs" dxfId="3161" priority="7225" operator="greaterThan">
      <formula>CV255</formula>
    </cfRule>
  </conditionalFormatting>
  <conditionalFormatting sqref="BJ255">
    <cfRule type="cellIs" dxfId="3160" priority="7231" operator="greaterThan">
      <formula>#REF!</formula>
    </cfRule>
  </conditionalFormatting>
  <conditionalFormatting sqref="BJ256">
    <cfRule type="expression" dxfId="3159" priority="7224">
      <formula>BM256&lt;=0</formula>
    </cfRule>
  </conditionalFormatting>
  <conditionalFormatting sqref="BK256">
    <cfRule type="cellIs" dxfId="3158" priority="7221" operator="greaterThan">
      <formula>BJ256</formula>
    </cfRule>
  </conditionalFormatting>
  <conditionalFormatting sqref="CS256">
    <cfRule type="cellIs" dxfId="3157" priority="7218" operator="greaterThan">
      <formula>CR256</formula>
    </cfRule>
  </conditionalFormatting>
  <conditionalFormatting sqref="CW256">
    <cfRule type="cellIs" dxfId="3156" priority="7217" operator="greaterThan">
      <formula>CV256</formula>
    </cfRule>
  </conditionalFormatting>
  <conditionalFormatting sqref="BJ256">
    <cfRule type="cellIs" dxfId="3155" priority="7223" operator="greaterThan">
      <formula>#REF!</formula>
    </cfRule>
  </conditionalFormatting>
  <conditionalFormatting sqref="BJ258">
    <cfRule type="expression" dxfId="3154" priority="7216">
      <formula>BM258&lt;=0</formula>
    </cfRule>
  </conditionalFormatting>
  <conditionalFormatting sqref="CS258">
    <cfRule type="cellIs" dxfId="3153" priority="7210" operator="greaterThan">
      <formula>CR258</formula>
    </cfRule>
  </conditionalFormatting>
  <conditionalFormatting sqref="CW258">
    <cfRule type="cellIs" dxfId="3152" priority="7209" operator="greaterThan">
      <formula>CV258</formula>
    </cfRule>
  </conditionalFormatting>
  <conditionalFormatting sqref="BJ258">
    <cfRule type="cellIs" dxfId="3151" priority="7215" operator="greaterThan">
      <formula>#REF!</formula>
    </cfRule>
  </conditionalFormatting>
  <conditionalFormatting sqref="BJ259">
    <cfRule type="expression" dxfId="3150" priority="7208">
      <formula>BM259&lt;=0</formula>
    </cfRule>
  </conditionalFormatting>
  <conditionalFormatting sqref="CS259">
    <cfRule type="cellIs" dxfId="3149" priority="7202" operator="greaterThan">
      <formula>CR259</formula>
    </cfRule>
  </conditionalFormatting>
  <conditionalFormatting sqref="CW259">
    <cfRule type="cellIs" dxfId="3148" priority="7201" operator="greaterThan">
      <formula>CV259</formula>
    </cfRule>
  </conditionalFormatting>
  <conditionalFormatting sqref="BJ259">
    <cfRule type="cellIs" dxfId="3147" priority="7207" operator="greaterThan">
      <formula>#REF!</formula>
    </cfRule>
  </conditionalFormatting>
  <conditionalFormatting sqref="BJ260">
    <cfRule type="expression" dxfId="3146" priority="7200">
      <formula>BM260&lt;=0</formula>
    </cfRule>
  </conditionalFormatting>
  <conditionalFormatting sqref="CS260">
    <cfRule type="cellIs" dxfId="3145" priority="7194" operator="greaterThan">
      <formula>CR260</formula>
    </cfRule>
  </conditionalFormatting>
  <conditionalFormatting sqref="CW260">
    <cfRule type="cellIs" dxfId="3144" priority="7193" operator="greaterThan">
      <formula>CV260</formula>
    </cfRule>
  </conditionalFormatting>
  <conditionalFormatting sqref="BJ260">
    <cfRule type="cellIs" dxfId="3143" priority="7199" operator="greaterThan">
      <formula>#REF!</formula>
    </cfRule>
  </conditionalFormatting>
  <conditionalFormatting sqref="BJ261">
    <cfRule type="expression" dxfId="3142" priority="7192">
      <formula>BM261&lt;=0</formula>
    </cfRule>
  </conditionalFormatting>
  <conditionalFormatting sqref="CS261">
    <cfRule type="cellIs" dxfId="3141" priority="7186" operator="greaterThan">
      <formula>CR261</formula>
    </cfRule>
  </conditionalFormatting>
  <conditionalFormatting sqref="CW261">
    <cfRule type="cellIs" dxfId="3140" priority="7185" operator="greaterThan">
      <formula>CV261</formula>
    </cfRule>
  </conditionalFormatting>
  <conditionalFormatting sqref="BJ261">
    <cfRule type="cellIs" dxfId="3139" priority="7191" operator="greaterThan">
      <formula>#REF!</formula>
    </cfRule>
  </conditionalFormatting>
  <conditionalFormatting sqref="BJ262">
    <cfRule type="expression" dxfId="3138" priority="7184">
      <formula>BM262&lt;=0</formula>
    </cfRule>
  </conditionalFormatting>
  <conditionalFormatting sqref="BK262">
    <cfRule type="cellIs" dxfId="3137" priority="7181" operator="greaterThan">
      <formula>BJ262</formula>
    </cfRule>
  </conditionalFormatting>
  <conditionalFormatting sqref="CS262">
    <cfRule type="cellIs" dxfId="3136" priority="7178" operator="greaterThan">
      <formula>CR262</formula>
    </cfRule>
  </conditionalFormatting>
  <conditionalFormatting sqref="CW262">
    <cfRule type="cellIs" dxfId="3135" priority="7177" operator="greaterThan">
      <formula>CV262</formula>
    </cfRule>
  </conditionalFormatting>
  <conditionalFormatting sqref="BJ262">
    <cfRule type="cellIs" dxfId="3134" priority="7183" operator="greaterThan">
      <formula>#REF!</formula>
    </cfRule>
  </conditionalFormatting>
  <conditionalFormatting sqref="BJ264">
    <cfRule type="expression" dxfId="3133" priority="7176">
      <formula>BM264&lt;=0</formula>
    </cfRule>
  </conditionalFormatting>
  <conditionalFormatting sqref="CS264">
    <cfRule type="cellIs" dxfId="3132" priority="7170" operator="greaterThan">
      <formula>CR264</formula>
    </cfRule>
  </conditionalFormatting>
  <conditionalFormatting sqref="CW264">
    <cfRule type="cellIs" dxfId="3131" priority="7169" operator="greaterThan">
      <formula>CV264</formula>
    </cfRule>
  </conditionalFormatting>
  <conditionalFormatting sqref="BJ264">
    <cfRule type="cellIs" dxfId="3130" priority="7175" operator="greaterThan">
      <formula>#REF!</formula>
    </cfRule>
  </conditionalFormatting>
  <conditionalFormatting sqref="BJ265">
    <cfRule type="expression" dxfId="3129" priority="7168">
      <formula>BM265&lt;=0</formula>
    </cfRule>
  </conditionalFormatting>
  <conditionalFormatting sqref="CS265">
    <cfRule type="cellIs" dxfId="3128" priority="7162" operator="greaterThan">
      <formula>CR265</formula>
    </cfRule>
  </conditionalFormatting>
  <conditionalFormatting sqref="CW265">
    <cfRule type="cellIs" dxfId="3127" priority="7161" operator="greaterThan">
      <formula>CV265</formula>
    </cfRule>
  </conditionalFormatting>
  <conditionalFormatting sqref="BJ265">
    <cfRule type="cellIs" dxfId="3126" priority="7167" operator="greaterThan">
      <formula>#REF!</formula>
    </cfRule>
  </conditionalFormatting>
  <conditionalFormatting sqref="BJ266">
    <cfRule type="expression" dxfId="3125" priority="7160">
      <formula>BM266&lt;=0</formula>
    </cfRule>
  </conditionalFormatting>
  <conditionalFormatting sqref="CS266">
    <cfRule type="cellIs" dxfId="3124" priority="7154" operator="greaterThan">
      <formula>CR266</formula>
    </cfRule>
  </conditionalFormatting>
  <conditionalFormatting sqref="CW266">
    <cfRule type="cellIs" dxfId="3123" priority="7153" operator="greaterThan">
      <formula>CV266</formula>
    </cfRule>
  </conditionalFormatting>
  <conditionalFormatting sqref="BJ266">
    <cfRule type="cellIs" dxfId="3122" priority="7159" operator="greaterThan">
      <formula>#REF!</formula>
    </cfRule>
  </conditionalFormatting>
  <conditionalFormatting sqref="BJ267">
    <cfRule type="expression" dxfId="3121" priority="7152">
      <formula>BM267&lt;=0</formula>
    </cfRule>
  </conditionalFormatting>
  <conditionalFormatting sqref="CS267">
    <cfRule type="cellIs" dxfId="3120" priority="7146" operator="greaterThan">
      <formula>CR267</formula>
    </cfRule>
  </conditionalFormatting>
  <conditionalFormatting sqref="CW267">
    <cfRule type="cellIs" dxfId="3119" priority="7145" operator="greaterThan">
      <formula>CV267</formula>
    </cfRule>
  </conditionalFormatting>
  <conditionalFormatting sqref="BJ267">
    <cfRule type="cellIs" dxfId="3118" priority="7151" operator="greaterThan">
      <formula>#REF!</formula>
    </cfRule>
  </conditionalFormatting>
  <conditionalFormatting sqref="BJ268">
    <cfRule type="expression" dxfId="3117" priority="7144">
      <formula>BM268&lt;=0</formula>
    </cfRule>
  </conditionalFormatting>
  <conditionalFormatting sqref="BK268">
    <cfRule type="cellIs" dxfId="3116" priority="7141" operator="greaterThan">
      <formula>BJ268</formula>
    </cfRule>
  </conditionalFormatting>
  <conditionalFormatting sqref="CS268">
    <cfRule type="cellIs" dxfId="3115" priority="7138" operator="greaterThan">
      <formula>CR268</formula>
    </cfRule>
  </conditionalFormatting>
  <conditionalFormatting sqref="CW268">
    <cfRule type="cellIs" dxfId="3114" priority="7137" operator="greaterThan">
      <formula>CV268</formula>
    </cfRule>
  </conditionalFormatting>
  <conditionalFormatting sqref="BJ268">
    <cfRule type="cellIs" dxfId="3113" priority="7143" operator="greaterThan">
      <formula>#REF!</formula>
    </cfRule>
  </conditionalFormatting>
  <conditionalFormatting sqref="BJ270">
    <cfRule type="expression" dxfId="3112" priority="7136">
      <formula>BM270&lt;=0</formula>
    </cfRule>
  </conditionalFormatting>
  <conditionalFormatting sqref="CS270">
    <cfRule type="cellIs" dxfId="3111" priority="7130" operator="greaterThan">
      <formula>CR270</formula>
    </cfRule>
  </conditionalFormatting>
  <conditionalFormatting sqref="CW270">
    <cfRule type="cellIs" dxfId="3110" priority="7129" operator="greaterThan">
      <formula>CV270</formula>
    </cfRule>
  </conditionalFormatting>
  <conditionalFormatting sqref="BJ270">
    <cfRule type="cellIs" dxfId="3109" priority="7135" operator="greaterThan">
      <formula>#REF!</formula>
    </cfRule>
  </conditionalFormatting>
  <conditionalFormatting sqref="BJ271">
    <cfRule type="expression" dxfId="3108" priority="7128">
      <formula>BM271&lt;=0</formula>
    </cfRule>
  </conditionalFormatting>
  <conditionalFormatting sqref="CS271">
    <cfRule type="cellIs" dxfId="3107" priority="7122" operator="greaterThan">
      <formula>CR271</formula>
    </cfRule>
  </conditionalFormatting>
  <conditionalFormatting sqref="CW271">
    <cfRule type="cellIs" dxfId="3106" priority="7121" operator="greaterThan">
      <formula>CV271</formula>
    </cfRule>
  </conditionalFormatting>
  <conditionalFormatting sqref="BJ271">
    <cfRule type="cellIs" dxfId="3105" priority="7127" operator="greaterThan">
      <formula>#REF!</formula>
    </cfRule>
  </conditionalFormatting>
  <conditionalFormatting sqref="BJ272">
    <cfRule type="expression" dxfId="3104" priority="7120">
      <formula>BM272&lt;=0</formula>
    </cfRule>
  </conditionalFormatting>
  <conditionalFormatting sqref="CS272">
    <cfRule type="cellIs" dxfId="3103" priority="7114" operator="greaterThan">
      <formula>CR272</formula>
    </cfRule>
  </conditionalFormatting>
  <conditionalFormatting sqref="CW272">
    <cfRule type="cellIs" dxfId="3102" priority="7113" operator="greaterThan">
      <formula>CV272</formula>
    </cfRule>
  </conditionalFormatting>
  <conditionalFormatting sqref="BJ272">
    <cfRule type="cellIs" dxfId="3101" priority="7119" operator="greaterThan">
      <formula>#REF!</formula>
    </cfRule>
  </conditionalFormatting>
  <conditionalFormatting sqref="BJ273">
    <cfRule type="expression" dxfId="3100" priority="7112">
      <formula>BM273&lt;=0</formula>
    </cfRule>
  </conditionalFormatting>
  <conditionalFormatting sqref="CS273">
    <cfRule type="cellIs" dxfId="3099" priority="7106" operator="greaterThan">
      <formula>CR273</formula>
    </cfRule>
  </conditionalFormatting>
  <conditionalFormatting sqref="CW273">
    <cfRule type="cellIs" dxfId="3098" priority="7105" operator="greaterThan">
      <formula>CV273</formula>
    </cfRule>
  </conditionalFormatting>
  <conditionalFormatting sqref="BJ273">
    <cfRule type="cellIs" dxfId="3097" priority="7111" operator="greaterThan">
      <formula>#REF!</formula>
    </cfRule>
  </conditionalFormatting>
  <conditionalFormatting sqref="BJ274">
    <cfRule type="expression" dxfId="3096" priority="7104">
      <formula>BM274&lt;=0</formula>
    </cfRule>
  </conditionalFormatting>
  <conditionalFormatting sqref="BK274">
    <cfRule type="cellIs" dxfId="3095" priority="7101" operator="greaterThan">
      <formula>BJ274</formula>
    </cfRule>
  </conditionalFormatting>
  <conditionalFormatting sqref="CS274">
    <cfRule type="cellIs" dxfId="3094" priority="7098" operator="greaterThan">
      <formula>CR274</formula>
    </cfRule>
  </conditionalFormatting>
  <conditionalFormatting sqref="CW274">
    <cfRule type="cellIs" dxfId="3093" priority="7097" operator="greaterThan">
      <formula>CV274</formula>
    </cfRule>
  </conditionalFormatting>
  <conditionalFormatting sqref="BJ274">
    <cfRule type="cellIs" dxfId="3092" priority="7103" operator="greaterThan">
      <formula>#REF!</formula>
    </cfRule>
  </conditionalFormatting>
  <conditionalFormatting sqref="BJ276">
    <cfRule type="expression" dxfId="3091" priority="7096">
      <formula>BM276&lt;=0</formula>
    </cfRule>
  </conditionalFormatting>
  <conditionalFormatting sqref="CS276">
    <cfRule type="cellIs" dxfId="3090" priority="7090" operator="greaterThan">
      <formula>CR276</formula>
    </cfRule>
  </conditionalFormatting>
  <conditionalFormatting sqref="CW276">
    <cfRule type="cellIs" dxfId="3089" priority="7089" operator="greaterThan">
      <formula>CV276</formula>
    </cfRule>
  </conditionalFormatting>
  <conditionalFormatting sqref="BJ276">
    <cfRule type="cellIs" dxfId="3088" priority="7095" operator="greaterThan">
      <formula>#REF!</formula>
    </cfRule>
  </conditionalFormatting>
  <conditionalFormatting sqref="BJ277">
    <cfRule type="expression" dxfId="3087" priority="7088">
      <formula>BM277&lt;=0</formula>
    </cfRule>
  </conditionalFormatting>
  <conditionalFormatting sqref="CS277">
    <cfRule type="cellIs" dxfId="3086" priority="7082" operator="greaterThan">
      <formula>CR277</formula>
    </cfRule>
  </conditionalFormatting>
  <conditionalFormatting sqref="CW277">
    <cfRule type="cellIs" dxfId="3085" priority="7081" operator="greaterThan">
      <formula>CV277</formula>
    </cfRule>
  </conditionalFormatting>
  <conditionalFormatting sqref="BJ277">
    <cfRule type="cellIs" dxfId="3084" priority="7087" operator="greaterThan">
      <formula>#REF!</formula>
    </cfRule>
  </conditionalFormatting>
  <conditionalFormatting sqref="BJ278">
    <cfRule type="expression" dxfId="3083" priority="7080">
      <formula>BM278&lt;=0</formula>
    </cfRule>
  </conditionalFormatting>
  <conditionalFormatting sqref="CS278">
    <cfRule type="cellIs" dxfId="3082" priority="7074" operator="greaterThan">
      <formula>CR278</formula>
    </cfRule>
  </conditionalFormatting>
  <conditionalFormatting sqref="CW278">
    <cfRule type="cellIs" dxfId="3081" priority="7073" operator="greaterThan">
      <formula>CV278</formula>
    </cfRule>
  </conditionalFormatting>
  <conditionalFormatting sqref="BJ278">
    <cfRule type="cellIs" dxfId="3080" priority="7079" operator="greaterThan">
      <formula>#REF!</formula>
    </cfRule>
  </conditionalFormatting>
  <conditionalFormatting sqref="BJ279">
    <cfRule type="expression" dxfId="3079" priority="7072">
      <formula>BM279&lt;=0</formula>
    </cfRule>
  </conditionalFormatting>
  <conditionalFormatting sqref="CS279">
    <cfRule type="cellIs" dxfId="3078" priority="7066" operator="greaterThan">
      <formula>CR279</formula>
    </cfRule>
  </conditionalFormatting>
  <conditionalFormatting sqref="CW279">
    <cfRule type="cellIs" dxfId="3077" priority="7065" operator="greaterThan">
      <formula>CV279</formula>
    </cfRule>
  </conditionalFormatting>
  <conditionalFormatting sqref="BJ279">
    <cfRule type="cellIs" dxfId="3076" priority="7071" operator="greaterThan">
      <formula>#REF!</formula>
    </cfRule>
  </conditionalFormatting>
  <conditionalFormatting sqref="BJ280">
    <cfRule type="expression" dxfId="3075" priority="7064">
      <formula>BM280&lt;=0</formula>
    </cfRule>
  </conditionalFormatting>
  <conditionalFormatting sqref="BK280">
    <cfRule type="cellIs" dxfId="3074" priority="7061" operator="greaterThan">
      <formula>BJ280</formula>
    </cfRule>
  </conditionalFormatting>
  <conditionalFormatting sqref="CS280">
    <cfRule type="cellIs" dxfId="3073" priority="7058" operator="greaterThan">
      <formula>CR280</formula>
    </cfRule>
  </conditionalFormatting>
  <conditionalFormatting sqref="CW280">
    <cfRule type="cellIs" dxfId="3072" priority="7057" operator="greaterThan">
      <formula>CV280</formula>
    </cfRule>
  </conditionalFormatting>
  <conditionalFormatting sqref="BJ280">
    <cfRule type="cellIs" dxfId="3071" priority="7063" operator="greaterThan">
      <formula>#REF!</formula>
    </cfRule>
  </conditionalFormatting>
  <conditionalFormatting sqref="BJ282">
    <cfRule type="expression" dxfId="3070" priority="7056">
      <formula>BM282&lt;=0</formula>
    </cfRule>
  </conditionalFormatting>
  <conditionalFormatting sqref="CS282">
    <cfRule type="cellIs" dxfId="3069" priority="7050" operator="greaterThan">
      <formula>CR282</formula>
    </cfRule>
  </conditionalFormatting>
  <conditionalFormatting sqref="CW282">
    <cfRule type="cellIs" dxfId="3068" priority="7049" operator="greaterThan">
      <formula>CV282</formula>
    </cfRule>
  </conditionalFormatting>
  <conditionalFormatting sqref="BJ282">
    <cfRule type="cellIs" dxfId="3067" priority="7055" operator="greaterThan">
      <formula>#REF!</formula>
    </cfRule>
  </conditionalFormatting>
  <conditionalFormatting sqref="BJ283">
    <cfRule type="expression" dxfId="3066" priority="7048">
      <formula>BM283&lt;=0</formula>
    </cfRule>
  </conditionalFormatting>
  <conditionalFormatting sqref="CS283">
    <cfRule type="cellIs" dxfId="3065" priority="7042" operator="greaterThan">
      <formula>CR283</formula>
    </cfRule>
  </conditionalFormatting>
  <conditionalFormatting sqref="CW283">
    <cfRule type="cellIs" dxfId="3064" priority="7041" operator="greaterThan">
      <formula>CV283</formula>
    </cfRule>
  </conditionalFormatting>
  <conditionalFormatting sqref="BJ283">
    <cfRule type="cellIs" dxfId="3063" priority="7047" operator="greaterThan">
      <formula>#REF!</formula>
    </cfRule>
  </conditionalFormatting>
  <conditionalFormatting sqref="BJ284">
    <cfRule type="expression" dxfId="3062" priority="7040">
      <formula>BM284&lt;=0</formula>
    </cfRule>
  </conditionalFormatting>
  <conditionalFormatting sqref="CS284">
    <cfRule type="cellIs" dxfId="3061" priority="7034" operator="greaterThan">
      <formula>CR284</formula>
    </cfRule>
  </conditionalFormatting>
  <conditionalFormatting sqref="CW284">
    <cfRule type="cellIs" dxfId="3060" priority="7033" operator="greaterThan">
      <formula>CV284</formula>
    </cfRule>
  </conditionalFormatting>
  <conditionalFormatting sqref="BJ284">
    <cfRule type="cellIs" dxfId="3059" priority="7039" operator="greaterThan">
      <formula>#REF!</formula>
    </cfRule>
  </conditionalFormatting>
  <conditionalFormatting sqref="BJ285">
    <cfRule type="expression" dxfId="3058" priority="7032">
      <formula>BM285&lt;=0</formula>
    </cfRule>
  </conditionalFormatting>
  <conditionalFormatting sqref="CS285">
    <cfRule type="cellIs" dxfId="3057" priority="7026" operator="greaterThan">
      <formula>CR285</formula>
    </cfRule>
  </conditionalFormatting>
  <conditionalFormatting sqref="CW285">
    <cfRule type="cellIs" dxfId="3056" priority="7025" operator="greaterThan">
      <formula>CV285</formula>
    </cfRule>
  </conditionalFormatting>
  <conditionalFormatting sqref="BJ285">
    <cfRule type="cellIs" dxfId="3055" priority="7031" operator="greaterThan">
      <formula>#REF!</formula>
    </cfRule>
  </conditionalFormatting>
  <conditionalFormatting sqref="BJ286">
    <cfRule type="expression" dxfId="3054" priority="7024">
      <formula>BM286&lt;=0</formula>
    </cfRule>
  </conditionalFormatting>
  <conditionalFormatting sqref="BK286">
    <cfRule type="cellIs" dxfId="3053" priority="7021" operator="greaterThan">
      <formula>BJ286</formula>
    </cfRule>
  </conditionalFormatting>
  <conditionalFormatting sqref="CS286">
    <cfRule type="cellIs" dxfId="3052" priority="7018" operator="greaterThan">
      <formula>CR286</formula>
    </cfRule>
  </conditionalFormatting>
  <conditionalFormatting sqref="CW286">
    <cfRule type="cellIs" dxfId="3051" priority="7017" operator="greaterThan">
      <formula>CV286</formula>
    </cfRule>
  </conditionalFormatting>
  <conditionalFormatting sqref="BJ286">
    <cfRule type="cellIs" dxfId="3050" priority="7023" operator="greaterThan">
      <formula>#REF!</formula>
    </cfRule>
  </conditionalFormatting>
  <conditionalFormatting sqref="BJ289">
    <cfRule type="expression" dxfId="3049" priority="7016">
      <formula>BM289&lt;=0</formula>
    </cfRule>
  </conditionalFormatting>
  <conditionalFormatting sqref="CN289">
    <cfRule type="cellIs" dxfId="3048" priority="7011" operator="greaterThan">
      <formula>CM289</formula>
    </cfRule>
  </conditionalFormatting>
  <conditionalFormatting sqref="CS289">
    <cfRule type="cellIs" dxfId="3047" priority="7010" operator="greaterThan">
      <formula>CR289</formula>
    </cfRule>
  </conditionalFormatting>
  <conditionalFormatting sqref="CW289">
    <cfRule type="cellIs" dxfId="3046" priority="7009" operator="greaterThan">
      <formula>CV289</formula>
    </cfRule>
  </conditionalFormatting>
  <conditionalFormatting sqref="BJ289">
    <cfRule type="cellIs" dxfId="3045" priority="7015" operator="greaterThan">
      <formula>#REF!</formula>
    </cfRule>
  </conditionalFormatting>
  <conditionalFormatting sqref="CO289">
    <cfRule type="expression" dxfId="3044" priority="7014">
      <formula>IF(CM289&lt;&gt;"-",IF(CM289&lt;#REF!,IF(CO289&lt;1,1,0),0),0)</formula>
    </cfRule>
  </conditionalFormatting>
  <conditionalFormatting sqref="BJ290">
    <cfRule type="expression" dxfId="3043" priority="7008">
      <formula>BM290&lt;=0</formula>
    </cfRule>
  </conditionalFormatting>
  <conditionalFormatting sqref="CS290">
    <cfRule type="cellIs" dxfId="3042" priority="7002" operator="greaterThan">
      <formula>CR290</formula>
    </cfRule>
  </conditionalFormatting>
  <conditionalFormatting sqref="CW290">
    <cfRule type="cellIs" dxfId="3041" priority="7001" operator="greaterThan">
      <formula>CV290</formula>
    </cfRule>
  </conditionalFormatting>
  <conditionalFormatting sqref="BJ290">
    <cfRule type="cellIs" dxfId="3040" priority="7007" operator="greaterThan">
      <formula>#REF!</formula>
    </cfRule>
  </conditionalFormatting>
  <conditionalFormatting sqref="BJ291">
    <cfRule type="expression" dxfId="3039" priority="7000">
      <formula>BM291&lt;=0</formula>
    </cfRule>
  </conditionalFormatting>
  <conditionalFormatting sqref="CS291">
    <cfRule type="cellIs" dxfId="3038" priority="6994" operator="greaterThan">
      <formula>CR291</formula>
    </cfRule>
  </conditionalFormatting>
  <conditionalFormatting sqref="CW291">
    <cfRule type="cellIs" dxfId="3037" priority="6993" operator="greaterThan">
      <formula>CV291</formula>
    </cfRule>
  </conditionalFormatting>
  <conditionalFormatting sqref="BJ291">
    <cfRule type="cellIs" dxfId="3036" priority="6999" operator="greaterThan">
      <formula>#REF!</formula>
    </cfRule>
  </conditionalFormatting>
  <conditionalFormatting sqref="BJ292">
    <cfRule type="expression" dxfId="3035" priority="6992">
      <formula>BM292&lt;=0</formula>
    </cfRule>
  </conditionalFormatting>
  <conditionalFormatting sqref="CS292">
    <cfRule type="cellIs" dxfId="3034" priority="6986" operator="greaterThan">
      <formula>CR292</formula>
    </cfRule>
  </conditionalFormatting>
  <conditionalFormatting sqref="CW292">
    <cfRule type="cellIs" dxfId="3033" priority="6985" operator="greaterThan">
      <formula>CV292</formula>
    </cfRule>
  </conditionalFormatting>
  <conditionalFormatting sqref="BJ292">
    <cfRule type="cellIs" dxfId="3032" priority="6991" operator="greaterThan">
      <formula>#REF!</formula>
    </cfRule>
  </conditionalFormatting>
  <conditionalFormatting sqref="BJ293">
    <cfRule type="expression" dxfId="3031" priority="6984">
      <formula>BM293&lt;=0</formula>
    </cfRule>
  </conditionalFormatting>
  <conditionalFormatting sqref="BK293">
    <cfRule type="cellIs" dxfId="3030" priority="6981" operator="greaterThan">
      <formula>BJ293</formula>
    </cfRule>
  </conditionalFormatting>
  <conditionalFormatting sqref="CN293">
    <cfRule type="cellIs" dxfId="3029" priority="6979" operator="greaterThan">
      <formula>CM293</formula>
    </cfRule>
  </conditionalFormatting>
  <conditionalFormatting sqref="CS293">
    <cfRule type="cellIs" dxfId="3028" priority="6978" operator="greaterThan">
      <formula>CR293</formula>
    </cfRule>
  </conditionalFormatting>
  <conditionalFormatting sqref="CW293">
    <cfRule type="cellIs" dxfId="3027" priority="6977" operator="greaterThan">
      <formula>CV293</formula>
    </cfRule>
  </conditionalFormatting>
  <conditionalFormatting sqref="BJ293">
    <cfRule type="cellIs" dxfId="3026" priority="6983" operator="greaterThan">
      <formula>#REF!</formula>
    </cfRule>
  </conditionalFormatting>
  <conditionalFormatting sqref="CO293">
    <cfRule type="expression" dxfId="3025" priority="6982">
      <formula>IF(CM293&lt;&gt;"-",IF(CM293&lt;#REF!,IF(CO293&lt;1,1,0),0),0)</formula>
    </cfRule>
  </conditionalFormatting>
  <conditionalFormatting sqref="BJ295">
    <cfRule type="expression" dxfId="3024" priority="6976">
      <formula>BM295&lt;=0</formula>
    </cfRule>
  </conditionalFormatting>
  <conditionalFormatting sqref="CS295">
    <cfRule type="cellIs" dxfId="3023" priority="6970" operator="greaterThan">
      <formula>CR295</formula>
    </cfRule>
  </conditionalFormatting>
  <conditionalFormatting sqref="CW295">
    <cfRule type="cellIs" dxfId="3022" priority="6969" operator="greaterThan">
      <formula>CV295</formula>
    </cfRule>
  </conditionalFormatting>
  <conditionalFormatting sqref="BJ295">
    <cfRule type="cellIs" dxfId="3021" priority="6975" operator="greaterThan">
      <formula>#REF!</formula>
    </cfRule>
  </conditionalFormatting>
  <conditionalFormatting sqref="BJ296">
    <cfRule type="expression" dxfId="3020" priority="6968">
      <formula>BM296&lt;=0</formula>
    </cfRule>
  </conditionalFormatting>
  <conditionalFormatting sqref="CS296">
    <cfRule type="cellIs" dxfId="3019" priority="6962" operator="greaterThan">
      <formula>CR296</formula>
    </cfRule>
  </conditionalFormatting>
  <conditionalFormatting sqref="CW296">
    <cfRule type="cellIs" dxfId="3018" priority="6961" operator="greaterThan">
      <formula>CV296</formula>
    </cfRule>
  </conditionalFormatting>
  <conditionalFormatting sqref="BJ296">
    <cfRule type="cellIs" dxfId="3017" priority="6967" operator="greaterThan">
      <formula>#REF!</formula>
    </cfRule>
  </conditionalFormatting>
  <conditionalFormatting sqref="BJ297">
    <cfRule type="expression" dxfId="3016" priority="6960">
      <formula>BM297&lt;=0</formula>
    </cfRule>
  </conditionalFormatting>
  <conditionalFormatting sqref="CS297">
    <cfRule type="cellIs" dxfId="3015" priority="6954" operator="greaterThan">
      <formula>CR297</formula>
    </cfRule>
  </conditionalFormatting>
  <conditionalFormatting sqref="CW297">
    <cfRule type="cellIs" dxfId="3014" priority="6953" operator="greaterThan">
      <formula>CV297</formula>
    </cfRule>
  </conditionalFormatting>
  <conditionalFormatting sqref="BJ297">
    <cfRule type="cellIs" dxfId="3013" priority="6959" operator="greaterThan">
      <formula>#REF!</formula>
    </cfRule>
  </conditionalFormatting>
  <conditionalFormatting sqref="BJ298">
    <cfRule type="expression" dxfId="3012" priority="6952">
      <formula>BM298&lt;=0</formula>
    </cfRule>
  </conditionalFormatting>
  <conditionalFormatting sqref="CS298">
    <cfRule type="cellIs" dxfId="3011" priority="6946" operator="greaterThan">
      <formula>CR298</formula>
    </cfRule>
  </conditionalFormatting>
  <conditionalFormatting sqref="CW298">
    <cfRule type="cellIs" dxfId="3010" priority="6945" operator="greaterThan">
      <formula>CV298</formula>
    </cfRule>
  </conditionalFormatting>
  <conditionalFormatting sqref="BJ298">
    <cfRule type="cellIs" dxfId="3009" priority="6951" operator="greaterThan">
      <formula>#REF!</formula>
    </cfRule>
  </conditionalFormatting>
  <conditionalFormatting sqref="BJ299">
    <cfRule type="expression" dxfId="3008" priority="6944">
      <formula>BM299&lt;=0</formula>
    </cfRule>
  </conditionalFormatting>
  <conditionalFormatting sqref="BK299">
    <cfRule type="cellIs" dxfId="3007" priority="6941" operator="greaterThan">
      <formula>BJ299</formula>
    </cfRule>
  </conditionalFormatting>
  <conditionalFormatting sqref="CS299">
    <cfRule type="cellIs" dxfId="3006" priority="6938" operator="greaterThan">
      <formula>CR299</formula>
    </cfRule>
  </conditionalFormatting>
  <conditionalFormatting sqref="CW299">
    <cfRule type="cellIs" dxfId="3005" priority="6937" operator="greaterThan">
      <formula>CV299</formula>
    </cfRule>
  </conditionalFormatting>
  <conditionalFormatting sqref="BJ299">
    <cfRule type="cellIs" dxfId="3004" priority="6943" operator="greaterThan">
      <formula>#REF!</formula>
    </cfRule>
  </conditionalFormatting>
  <conditionalFormatting sqref="BJ301">
    <cfRule type="expression" dxfId="3003" priority="6936">
      <formula>BM301&lt;=0</formula>
    </cfRule>
  </conditionalFormatting>
  <conditionalFormatting sqref="CS301">
    <cfRule type="cellIs" dxfId="3002" priority="6930" operator="greaterThan">
      <formula>CR301</formula>
    </cfRule>
  </conditionalFormatting>
  <conditionalFormatting sqref="CW301">
    <cfRule type="cellIs" dxfId="3001" priority="6929" operator="greaterThan">
      <formula>CV301</formula>
    </cfRule>
  </conditionalFormatting>
  <conditionalFormatting sqref="BJ301">
    <cfRule type="cellIs" dxfId="3000" priority="6935" operator="greaterThan">
      <formula>#REF!</formula>
    </cfRule>
  </conditionalFormatting>
  <conditionalFormatting sqref="BJ302">
    <cfRule type="expression" dxfId="2999" priority="6928">
      <formula>BM302&lt;=0</formula>
    </cfRule>
  </conditionalFormatting>
  <conditionalFormatting sqref="CS302">
    <cfRule type="cellIs" dxfId="2998" priority="6922" operator="greaterThan">
      <formula>CR302</formula>
    </cfRule>
  </conditionalFormatting>
  <conditionalFormatting sqref="CW302">
    <cfRule type="cellIs" dxfId="2997" priority="6921" operator="greaterThan">
      <formula>CV302</formula>
    </cfRule>
  </conditionalFormatting>
  <conditionalFormatting sqref="BJ302">
    <cfRule type="cellIs" dxfId="2996" priority="6927" operator="greaterThan">
      <formula>#REF!</formula>
    </cfRule>
  </conditionalFormatting>
  <conditionalFormatting sqref="BJ303">
    <cfRule type="expression" dxfId="2995" priority="6920">
      <formula>BM303&lt;=0</formula>
    </cfRule>
  </conditionalFormatting>
  <conditionalFormatting sqref="CS303">
    <cfRule type="cellIs" dxfId="2994" priority="6914" operator="greaterThan">
      <formula>CR303</formula>
    </cfRule>
  </conditionalFormatting>
  <conditionalFormatting sqref="CW303">
    <cfRule type="cellIs" dxfId="2993" priority="6913" operator="greaterThan">
      <formula>CV303</formula>
    </cfRule>
  </conditionalFormatting>
  <conditionalFormatting sqref="BJ303">
    <cfRule type="cellIs" dxfId="2992" priority="6919" operator="greaterThan">
      <formula>#REF!</formula>
    </cfRule>
  </conditionalFormatting>
  <conditionalFormatting sqref="BJ304">
    <cfRule type="expression" dxfId="2991" priority="6912">
      <formula>BM304&lt;=0</formula>
    </cfRule>
  </conditionalFormatting>
  <conditionalFormatting sqref="CS304">
    <cfRule type="cellIs" dxfId="2990" priority="6906" operator="greaterThan">
      <formula>CR304</formula>
    </cfRule>
  </conditionalFormatting>
  <conditionalFormatting sqref="CW304">
    <cfRule type="cellIs" dxfId="2989" priority="6905" operator="greaterThan">
      <formula>CV304</formula>
    </cfRule>
  </conditionalFormatting>
  <conditionalFormatting sqref="BJ304">
    <cfRule type="cellIs" dxfId="2988" priority="6911" operator="greaterThan">
      <formula>#REF!</formula>
    </cfRule>
  </conditionalFormatting>
  <conditionalFormatting sqref="BJ305">
    <cfRule type="expression" dxfId="2987" priority="6904">
      <formula>BM305&lt;=0</formula>
    </cfRule>
  </conditionalFormatting>
  <conditionalFormatting sqref="BK305">
    <cfRule type="cellIs" dxfId="2986" priority="6901" operator="greaterThan">
      <formula>BJ305</formula>
    </cfRule>
  </conditionalFormatting>
  <conditionalFormatting sqref="CS305">
    <cfRule type="cellIs" dxfId="2985" priority="6898" operator="greaterThan">
      <formula>CR305</formula>
    </cfRule>
  </conditionalFormatting>
  <conditionalFormatting sqref="CW305">
    <cfRule type="cellIs" dxfId="2984" priority="6897" operator="greaterThan">
      <formula>CV305</formula>
    </cfRule>
  </conditionalFormatting>
  <conditionalFormatting sqref="BJ305">
    <cfRule type="cellIs" dxfId="2983" priority="6903" operator="greaterThan">
      <formula>#REF!</formula>
    </cfRule>
  </conditionalFormatting>
  <conditionalFormatting sqref="BJ308">
    <cfRule type="expression" dxfId="2982" priority="6896">
      <formula>BM308&lt;=0</formula>
    </cfRule>
  </conditionalFormatting>
  <conditionalFormatting sqref="CS308">
    <cfRule type="cellIs" dxfId="2981" priority="6890" operator="greaterThan">
      <formula>CR308</formula>
    </cfRule>
  </conditionalFormatting>
  <conditionalFormatting sqref="CW308">
    <cfRule type="cellIs" dxfId="2980" priority="6889" operator="greaterThan">
      <formula>CV308</formula>
    </cfRule>
  </conditionalFormatting>
  <conditionalFormatting sqref="BJ308">
    <cfRule type="cellIs" dxfId="2979" priority="6895" operator="greaterThan">
      <formula>#REF!</formula>
    </cfRule>
  </conditionalFormatting>
  <conditionalFormatting sqref="BJ309">
    <cfRule type="expression" dxfId="2978" priority="6888">
      <formula>BM309&lt;=0</formula>
    </cfRule>
  </conditionalFormatting>
  <conditionalFormatting sqref="CS309">
    <cfRule type="cellIs" dxfId="2977" priority="6882" operator="greaterThan">
      <formula>CR309</formula>
    </cfRule>
  </conditionalFormatting>
  <conditionalFormatting sqref="CW309">
    <cfRule type="cellIs" dxfId="2976" priority="6881" operator="greaterThan">
      <formula>CV309</formula>
    </cfRule>
  </conditionalFormatting>
  <conditionalFormatting sqref="BJ309">
    <cfRule type="cellIs" dxfId="2975" priority="6887" operator="greaterThan">
      <formula>#REF!</formula>
    </cfRule>
  </conditionalFormatting>
  <conditionalFormatting sqref="BJ310">
    <cfRule type="expression" dxfId="2974" priority="6880">
      <formula>BM310&lt;=0</formula>
    </cfRule>
  </conditionalFormatting>
  <conditionalFormatting sqref="CS310">
    <cfRule type="cellIs" dxfId="2973" priority="6874" operator="greaterThan">
      <formula>CR310</formula>
    </cfRule>
  </conditionalFormatting>
  <conditionalFormatting sqref="CW310">
    <cfRule type="cellIs" dxfId="2972" priority="6873" operator="greaterThan">
      <formula>CV310</formula>
    </cfRule>
  </conditionalFormatting>
  <conditionalFormatting sqref="BJ310">
    <cfRule type="cellIs" dxfId="2971" priority="6879" operator="greaterThan">
      <formula>#REF!</formula>
    </cfRule>
  </conditionalFormatting>
  <conditionalFormatting sqref="BJ311">
    <cfRule type="expression" dxfId="2970" priority="6872">
      <formula>BM311&lt;=0</formula>
    </cfRule>
  </conditionalFormatting>
  <conditionalFormatting sqref="CS311">
    <cfRule type="cellIs" dxfId="2969" priority="6866" operator="greaterThan">
      <formula>CR311</formula>
    </cfRule>
  </conditionalFormatting>
  <conditionalFormatting sqref="CW311">
    <cfRule type="cellIs" dxfId="2968" priority="6865" operator="greaterThan">
      <formula>CV311</formula>
    </cfRule>
  </conditionalFormatting>
  <conditionalFormatting sqref="BJ311">
    <cfRule type="cellIs" dxfId="2967" priority="6871" operator="greaterThan">
      <formula>#REF!</formula>
    </cfRule>
  </conditionalFormatting>
  <conditionalFormatting sqref="BJ312">
    <cfRule type="expression" dxfId="2966" priority="6864">
      <formula>BM312&lt;=0</formula>
    </cfRule>
  </conditionalFormatting>
  <conditionalFormatting sqref="BK312">
    <cfRule type="cellIs" dxfId="2965" priority="6861" operator="greaterThan">
      <formula>BJ312</formula>
    </cfRule>
  </conditionalFormatting>
  <conditionalFormatting sqref="CS312">
    <cfRule type="cellIs" dxfId="2964" priority="6858" operator="greaterThan">
      <formula>CR312</formula>
    </cfRule>
  </conditionalFormatting>
  <conditionalFormatting sqref="CW312">
    <cfRule type="cellIs" dxfId="2963" priority="6857" operator="greaterThan">
      <formula>CV312</formula>
    </cfRule>
  </conditionalFormatting>
  <conditionalFormatting sqref="BJ312">
    <cfRule type="cellIs" dxfId="2962" priority="6863" operator="greaterThan">
      <formula>#REF!</formula>
    </cfRule>
  </conditionalFormatting>
  <conditionalFormatting sqref="BJ314">
    <cfRule type="expression" dxfId="2961" priority="6856">
      <formula>BM314&lt;=0</formula>
    </cfRule>
  </conditionalFormatting>
  <conditionalFormatting sqref="CS314">
    <cfRule type="cellIs" dxfId="2960" priority="6850" operator="greaterThan">
      <formula>CR314</formula>
    </cfRule>
  </conditionalFormatting>
  <conditionalFormatting sqref="CW314">
    <cfRule type="cellIs" dxfId="2959" priority="6849" operator="greaterThan">
      <formula>CV314</formula>
    </cfRule>
  </conditionalFormatting>
  <conditionalFormatting sqref="BJ314">
    <cfRule type="cellIs" dxfId="2958" priority="6855" operator="greaterThan">
      <formula>#REF!</formula>
    </cfRule>
  </conditionalFormatting>
  <conditionalFormatting sqref="BJ315">
    <cfRule type="expression" dxfId="2957" priority="6848">
      <formula>BM315&lt;=0</formula>
    </cfRule>
  </conditionalFormatting>
  <conditionalFormatting sqref="CS315">
    <cfRule type="cellIs" dxfId="2956" priority="6842" operator="greaterThan">
      <formula>CR315</formula>
    </cfRule>
  </conditionalFormatting>
  <conditionalFormatting sqref="CW315">
    <cfRule type="cellIs" dxfId="2955" priority="6841" operator="greaterThan">
      <formula>CV315</formula>
    </cfRule>
  </conditionalFormatting>
  <conditionalFormatting sqref="BJ315">
    <cfRule type="cellIs" dxfId="2954" priority="6847" operator="greaterThan">
      <formula>#REF!</formula>
    </cfRule>
  </conditionalFormatting>
  <conditionalFormatting sqref="BJ316">
    <cfRule type="expression" dxfId="2953" priority="6840">
      <formula>BM316&lt;=0</formula>
    </cfRule>
  </conditionalFormatting>
  <conditionalFormatting sqref="CS316">
    <cfRule type="cellIs" dxfId="2952" priority="6834" operator="greaterThan">
      <formula>CR316</formula>
    </cfRule>
  </conditionalFormatting>
  <conditionalFormatting sqref="CW316">
    <cfRule type="cellIs" dxfId="2951" priority="6833" operator="greaterThan">
      <formula>CV316</formula>
    </cfRule>
  </conditionalFormatting>
  <conditionalFormatting sqref="BJ316">
    <cfRule type="cellIs" dxfId="2950" priority="6839" operator="greaterThan">
      <formula>#REF!</formula>
    </cfRule>
  </conditionalFormatting>
  <conditionalFormatting sqref="BJ317">
    <cfRule type="expression" dxfId="2949" priority="6832">
      <formula>BM317&lt;=0</formula>
    </cfRule>
  </conditionalFormatting>
  <conditionalFormatting sqref="CS317">
    <cfRule type="cellIs" dxfId="2948" priority="6826" operator="greaterThan">
      <formula>CR317</formula>
    </cfRule>
  </conditionalFormatting>
  <conditionalFormatting sqref="CW317">
    <cfRule type="cellIs" dxfId="2947" priority="6825" operator="greaterThan">
      <formula>CV317</formula>
    </cfRule>
  </conditionalFormatting>
  <conditionalFormatting sqref="BJ317">
    <cfRule type="cellIs" dxfId="2946" priority="6831" operator="greaterThan">
      <formula>#REF!</formula>
    </cfRule>
  </conditionalFormatting>
  <conditionalFormatting sqref="BJ318">
    <cfRule type="expression" dxfId="2945" priority="6824">
      <formula>BM318&lt;=0</formula>
    </cfRule>
  </conditionalFormatting>
  <conditionalFormatting sqref="BK318">
    <cfRule type="cellIs" dxfId="2944" priority="6821" operator="greaterThan">
      <formula>BJ318</formula>
    </cfRule>
  </conditionalFormatting>
  <conditionalFormatting sqref="CS318">
    <cfRule type="cellIs" dxfId="2943" priority="6818" operator="greaterThan">
      <formula>CR318</formula>
    </cfRule>
  </conditionalFormatting>
  <conditionalFormatting sqref="CW318">
    <cfRule type="cellIs" dxfId="2942" priority="6817" operator="greaterThan">
      <formula>CV318</formula>
    </cfRule>
  </conditionalFormatting>
  <conditionalFormatting sqref="BJ318">
    <cfRule type="cellIs" dxfId="2941" priority="6823" operator="greaterThan">
      <formula>#REF!</formula>
    </cfRule>
  </conditionalFormatting>
  <conditionalFormatting sqref="BJ320">
    <cfRule type="expression" dxfId="2940" priority="6816">
      <formula>BM320&lt;=0</formula>
    </cfRule>
  </conditionalFormatting>
  <conditionalFormatting sqref="CS320">
    <cfRule type="cellIs" dxfId="2939" priority="6810" operator="greaterThan">
      <formula>CR320</formula>
    </cfRule>
  </conditionalFormatting>
  <conditionalFormatting sqref="CW320">
    <cfRule type="cellIs" dxfId="2938" priority="6809" operator="greaterThan">
      <formula>CV320</formula>
    </cfRule>
  </conditionalFormatting>
  <conditionalFormatting sqref="BJ320">
    <cfRule type="cellIs" dxfId="2937" priority="6815" operator="greaterThan">
      <formula>#REF!</formula>
    </cfRule>
  </conditionalFormatting>
  <conditionalFormatting sqref="BJ321">
    <cfRule type="expression" dxfId="2936" priority="6808">
      <formula>BM321&lt;=0</formula>
    </cfRule>
  </conditionalFormatting>
  <conditionalFormatting sqref="CS321">
    <cfRule type="cellIs" dxfId="2935" priority="6802" operator="greaterThan">
      <formula>CR321</formula>
    </cfRule>
  </conditionalFormatting>
  <conditionalFormatting sqref="CW321">
    <cfRule type="cellIs" dxfId="2934" priority="6801" operator="greaterThan">
      <formula>CV321</formula>
    </cfRule>
  </conditionalFormatting>
  <conditionalFormatting sqref="BJ321">
    <cfRule type="cellIs" dxfId="2933" priority="6807" operator="greaterThan">
      <formula>#REF!</formula>
    </cfRule>
  </conditionalFormatting>
  <conditionalFormatting sqref="BJ322">
    <cfRule type="expression" dxfId="2932" priority="6800">
      <formula>BM322&lt;=0</formula>
    </cfRule>
  </conditionalFormatting>
  <conditionalFormatting sqref="CS322">
    <cfRule type="cellIs" dxfId="2931" priority="6794" operator="greaterThan">
      <formula>CR322</formula>
    </cfRule>
  </conditionalFormatting>
  <conditionalFormatting sqref="CW322">
    <cfRule type="cellIs" dxfId="2930" priority="6793" operator="greaterThan">
      <formula>CV322</formula>
    </cfRule>
  </conditionalFormatting>
  <conditionalFormatting sqref="BJ322">
    <cfRule type="cellIs" dxfId="2929" priority="6799" operator="greaterThan">
      <formula>#REF!</formula>
    </cfRule>
  </conditionalFormatting>
  <conditionalFormatting sqref="BJ323">
    <cfRule type="expression" dxfId="2928" priority="6792">
      <formula>BM323&lt;=0</formula>
    </cfRule>
  </conditionalFormatting>
  <conditionalFormatting sqref="CS323">
    <cfRule type="cellIs" dxfId="2927" priority="6786" operator="greaterThan">
      <formula>CR323</formula>
    </cfRule>
  </conditionalFormatting>
  <conditionalFormatting sqref="CW323">
    <cfRule type="cellIs" dxfId="2926" priority="6785" operator="greaterThan">
      <formula>CV323</formula>
    </cfRule>
  </conditionalFormatting>
  <conditionalFormatting sqref="BJ323">
    <cfRule type="cellIs" dxfId="2925" priority="6791" operator="greaterThan">
      <formula>#REF!</formula>
    </cfRule>
  </conditionalFormatting>
  <conditionalFormatting sqref="BJ324">
    <cfRule type="expression" dxfId="2924" priority="6784">
      <formula>BM324&lt;=0</formula>
    </cfRule>
  </conditionalFormatting>
  <conditionalFormatting sqref="BK324">
    <cfRule type="cellIs" dxfId="2923" priority="6781" operator="greaterThan">
      <formula>BJ324</formula>
    </cfRule>
  </conditionalFormatting>
  <conditionalFormatting sqref="CS324">
    <cfRule type="cellIs" dxfId="2922" priority="6778" operator="greaterThan">
      <formula>CR324</formula>
    </cfRule>
  </conditionalFormatting>
  <conditionalFormatting sqref="CW324">
    <cfRule type="cellIs" dxfId="2921" priority="6777" operator="greaterThan">
      <formula>CV324</formula>
    </cfRule>
  </conditionalFormatting>
  <conditionalFormatting sqref="BJ324">
    <cfRule type="cellIs" dxfId="2920" priority="6783" operator="greaterThan">
      <formula>#REF!</formula>
    </cfRule>
  </conditionalFormatting>
  <conditionalFormatting sqref="BJ327">
    <cfRule type="expression" dxfId="2919" priority="6776">
      <formula>BM327&lt;=0</formula>
    </cfRule>
  </conditionalFormatting>
  <conditionalFormatting sqref="CN327">
    <cfRule type="cellIs" dxfId="2918" priority="6771" operator="greaterThan">
      <formula>CM327</formula>
    </cfRule>
  </conditionalFormatting>
  <conditionalFormatting sqref="CS327">
    <cfRule type="cellIs" dxfId="2917" priority="6770" operator="greaterThan">
      <formula>CR327</formula>
    </cfRule>
  </conditionalFormatting>
  <conditionalFormatting sqref="CW327">
    <cfRule type="cellIs" dxfId="2916" priority="6769" operator="greaterThan">
      <formula>CV327</formula>
    </cfRule>
  </conditionalFormatting>
  <conditionalFormatting sqref="BJ327">
    <cfRule type="cellIs" dxfId="2915" priority="6775" operator="greaterThan">
      <formula>#REF!</formula>
    </cfRule>
  </conditionalFormatting>
  <conditionalFormatting sqref="CO327">
    <cfRule type="expression" dxfId="2914" priority="6774">
      <formula>IF(CM327&lt;&gt;"-",IF(CM327&lt;#REF!,IF(CO327&lt;1,1,0),0),0)</formula>
    </cfRule>
  </conditionalFormatting>
  <conditionalFormatting sqref="BJ328">
    <cfRule type="expression" dxfId="2913" priority="6768">
      <formula>BM328&lt;=0</formula>
    </cfRule>
  </conditionalFormatting>
  <conditionalFormatting sqref="CS328">
    <cfRule type="cellIs" dxfId="2912" priority="6762" operator="greaterThan">
      <formula>CR328</formula>
    </cfRule>
  </conditionalFormatting>
  <conditionalFormatting sqref="CW328">
    <cfRule type="cellIs" dxfId="2911" priority="6761" operator="greaterThan">
      <formula>CV328</formula>
    </cfRule>
  </conditionalFormatting>
  <conditionalFormatting sqref="BJ328">
    <cfRule type="cellIs" dxfId="2910" priority="6767" operator="greaterThan">
      <formula>#REF!</formula>
    </cfRule>
  </conditionalFormatting>
  <conditionalFormatting sqref="BJ329">
    <cfRule type="expression" dxfId="2909" priority="6760">
      <formula>BM329&lt;=0</formula>
    </cfRule>
  </conditionalFormatting>
  <conditionalFormatting sqref="CS329">
    <cfRule type="cellIs" dxfId="2908" priority="6754" operator="greaterThan">
      <formula>CR329</formula>
    </cfRule>
  </conditionalFormatting>
  <conditionalFormatting sqref="CW329">
    <cfRule type="cellIs" dxfId="2907" priority="6753" operator="greaterThan">
      <formula>CV329</formula>
    </cfRule>
  </conditionalFormatting>
  <conditionalFormatting sqref="BJ329">
    <cfRule type="cellIs" dxfId="2906" priority="6759" operator="greaterThan">
      <formula>#REF!</formula>
    </cfRule>
  </conditionalFormatting>
  <conditionalFormatting sqref="BJ330">
    <cfRule type="expression" dxfId="2905" priority="6752">
      <formula>BM330&lt;=0</formula>
    </cfRule>
  </conditionalFormatting>
  <conditionalFormatting sqref="CS330">
    <cfRule type="cellIs" dxfId="2904" priority="6746" operator="greaterThan">
      <formula>CR330</formula>
    </cfRule>
  </conditionalFormatting>
  <conditionalFormatting sqref="CW330">
    <cfRule type="cellIs" dxfId="2903" priority="6745" operator="greaterThan">
      <formula>CV330</formula>
    </cfRule>
  </conditionalFormatting>
  <conditionalFormatting sqref="BJ330">
    <cfRule type="cellIs" dxfId="2902" priority="6751" operator="greaterThan">
      <formula>#REF!</formula>
    </cfRule>
  </conditionalFormatting>
  <conditionalFormatting sqref="BJ331">
    <cfRule type="expression" dxfId="2901" priority="6744">
      <formula>BM331&lt;=0</formula>
    </cfRule>
  </conditionalFormatting>
  <conditionalFormatting sqref="BK331">
    <cfRule type="cellIs" dxfId="2900" priority="6741" operator="greaterThan">
      <formula>BJ331</formula>
    </cfRule>
  </conditionalFormatting>
  <conditionalFormatting sqref="CN331">
    <cfRule type="cellIs" dxfId="2899" priority="6739" operator="greaterThan">
      <formula>CM331</formula>
    </cfRule>
  </conditionalFormatting>
  <conditionalFormatting sqref="CS331">
    <cfRule type="cellIs" dxfId="2898" priority="6738" operator="greaterThan">
      <formula>CR331</formula>
    </cfRule>
  </conditionalFormatting>
  <conditionalFormatting sqref="CW331">
    <cfRule type="cellIs" dxfId="2897" priority="6737" operator="greaterThan">
      <formula>CV331</formula>
    </cfRule>
  </conditionalFormatting>
  <conditionalFormatting sqref="BJ331">
    <cfRule type="cellIs" dxfId="2896" priority="6743" operator="greaterThan">
      <formula>#REF!</formula>
    </cfRule>
  </conditionalFormatting>
  <conditionalFormatting sqref="CO331">
    <cfRule type="expression" dxfId="2895" priority="6742">
      <formula>IF(CM331&lt;&gt;"-",IF(CM331&lt;#REF!,IF(CO331&lt;1,1,0),0),0)</formula>
    </cfRule>
  </conditionalFormatting>
  <conditionalFormatting sqref="BJ334">
    <cfRule type="expression" dxfId="2894" priority="6736">
      <formula>BM334&lt;=0</formula>
    </cfRule>
  </conditionalFormatting>
  <conditionalFormatting sqref="BK334">
    <cfRule type="cellIs" dxfId="2893" priority="6733" operator="greaterThan">
      <formula>BJ334</formula>
    </cfRule>
  </conditionalFormatting>
  <conditionalFormatting sqref="CN334">
    <cfRule type="cellIs" dxfId="2892" priority="6731" operator="greaterThan">
      <formula>CM334</formula>
    </cfRule>
  </conditionalFormatting>
  <conditionalFormatting sqref="CS334">
    <cfRule type="cellIs" dxfId="2891" priority="6730" operator="greaterThan">
      <formula>CR334</formula>
    </cfRule>
  </conditionalFormatting>
  <conditionalFormatting sqref="CW334">
    <cfRule type="cellIs" dxfId="2890" priority="6729" operator="greaterThan">
      <formula>CV334</formula>
    </cfRule>
  </conditionalFormatting>
  <conditionalFormatting sqref="BJ334">
    <cfRule type="cellIs" dxfId="2889" priority="6735" operator="greaterThan">
      <formula>#REF!</formula>
    </cfRule>
  </conditionalFormatting>
  <conditionalFormatting sqref="BJ335">
    <cfRule type="expression" dxfId="2888" priority="6728">
      <formula>BM335&lt;=0</formula>
    </cfRule>
  </conditionalFormatting>
  <conditionalFormatting sqref="BK335">
    <cfRule type="cellIs" dxfId="2887" priority="6725" operator="greaterThan">
      <formula>BJ335</formula>
    </cfRule>
  </conditionalFormatting>
  <conditionalFormatting sqref="CS335">
    <cfRule type="cellIs" dxfId="2886" priority="6722" operator="greaterThan">
      <formula>CR335</formula>
    </cfRule>
  </conditionalFormatting>
  <conditionalFormatting sqref="CW335">
    <cfRule type="cellIs" dxfId="2885" priority="6721" operator="greaterThan">
      <formula>CV335</formula>
    </cfRule>
  </conditionalFormatting>
  <conditionalFormatting sqref="BJ335">
    <cfRule type="cellIs" dxfId="2884" priority="6727" operator="greaterThan">
      <formula>#REF!</formula>
    </cfRule>
  </conditionalFormatting>
  <conditionalFormatting sqref="BJ336">
    <cfRule type="expression" dxfId="2883" priority="6720">
      <formula>BM336&lt;=0</formula>
    </cfRule>
  </conditionalFormatting>
  <conditionalFormatting sqref="BK336">
    <cfRule type="cellIs" dxfId="2882" priority="6717" operator="greaterThan">
      <formula>BJ336</formula>
    </cfRule>
  </conditionalFormatting>
  <conditionalFormatting sqref="CS336">
    <cfRule type="cellIs" dxfId="2881" priority="6714" operator="greaterThan">
      <formula>CR336</formula>
    </cfRule>
  </conditionalFormatting>
  <conditionalFormatting sqref="CW336">
    <cfRule type="cellIs" dxfId="2880" priority="6713" operator="greaterThan">
      <formula>CV336</formula>
    </cfRule>
  </conditionalFormatting>
  <conditionalFormatting sqref="BJ336">
    <cfRule type="cellIs" dxfId="2879" priority="6719" operator="greaterThan">
      <formula>#REF!</formula>
    </cfRule>
  </conditionalFormatting>
  <conditionalFormatting sqref="BJ337">
    <cfRule type="expression" dxfId="2878" priority="6712">
      <formula>BM337&lt;=0</formula>
    </cfRule>
  </conditionalFormatting>
  <conditionalFormatting sqref="BK337">
    <cfRule type="cellIs" dxfId="2877" priority="6709" operator="greaterThan">
      <formula>BJ337</formula>
    </cfRule>
  </conditionalFormatting>
  <conditionalFormatting sqref="CS337">
    <cfRule type="cellIs" dxfId="2876" priority="6706" operator="greaterThan">
      <formula>CR337</formula>
    </cfRule>
  </conditionalFormatting>
  <conditionalFormatting sqref="CW337">
    <cfRule type="cellIs" dxfId="2875" priority="6705" operator="greaterThan">
      <formula>CV337</formula>
    </cfRule>
  </conditionalFormatting>
  <conditionalFormatting sqref="BJ337">
    <cfRule type="cellIs" dxfId="2874" priority="6711" operator="greaterThan">
      <formula>#REF!</formula>
    </cfRule>
  </conditionalFormatting>
  <conditionalFormatting sqref="BJ338">
    <cfRule type="expression" dxfId="2873" priority="6704">
      <formula>BM338&lt;=0</formula>
    </cfRule>
  </conditionalFormatting>
  <conditionalFormatting sqref="BK338">
    <cfRule type="cellIs" dxfId="2872" priority="6701" operator="greaterThan">
      <formula>BJ338</formula>
    </cfRule>
  </conditionalFormatting>
  <conditionalFormatting sqref="CS338">
    <cfRule type="cellIs" dxfId="2871" priority="6698" operator="greaterThan">
      <formula>CR338</formula>
    </cfRule>
  </conditionalFormatting>
  <conditionalFormatting sqref="CW338">
    <cfRule type="cellIs" dxfId="2870" priority="6697" operator="greaterThan">
      <formula>CV338</formula>
    </cfRule>
  </conditionalFormatting>
  <conditionalFormatting sqref="BJ338">
    <cfRule type="cellIs" dxfId="2869" priority="6703" operator="greaterThan">
      <formula>#REF!</formula>
    </cfRule>
  </conditionalFormatting>
  <conditionalFormatting sqref="BJ340">
    <cfRule type="expression" dxfId="2868" priority="6696">
      <formula>BM340&lt;=0</formula>
    </cfRule>
  </conditionalFormatting>
  <conditionalFormatting sqref="BK340">
    <cfRule type="cellIs" dxfId="2867" priority="6693" operator="greaterThan">
      <formula>BJ340</formula>
    </cfRule>
  </conditionalFormatting>
  <conditionalFormatting sqref="CS340">
    <cfRule type="cellIs" dxfId="2866" priority="6690" operator="greaterThan">
      <formula>CR340</formula>
    </cfRule>
  </conditionalFormatting>
  <conditionalFormatting sqref="CW340">
    <cfRule type="cellIs" dxfId="2865" priority="6689" operator="greaterThan">
      <formula>CV340</formula>
    </cfRule>
  </conditionalFormatting>
  <conditionalFormatting sqref="BJ340">
    <cfRule type="cellIs" dxfId="2864" priority="6695" operator="greaterThan">
      <formula>#REF!</formula>
    </cfRule>
  </conditionalFormatting>
  <conditionalFormatting sqref="BJ341">
    <cfRule type="expression" dxfId="2863" priority="6688">
      <formula>BM341&lt;=0</formula>
    </cfRule>
  </conditionalFormatting>
  <conditionalFormatting sqref="BK341">
    <cfRule type="cellIs" dxfId="2862" priority="6685" operator="greaterThan">
      <formula>BJ341</formula>
    </cfRule>
  </conditionalFormatting>
  <conditionalFormatting sqref="CS341">
    <cfRule type="cellIs" dxfId="2861" priority="6682" operator="greaterThan">
      <formula>CR341</formula>
    </cfRule>
  </conditionalFormatting>
  <conditionalFormatting sqref="CW341">
    <cfRule type="cellIs" dxfId="2860" priority="6681" operator="greaterThan">
      <formula>CV341</formula>
    </cfRule>
  </conditionalFormatting>
  <conditionalFormatting sqref="BJ341">
    <cfRule type="cellIs" dxfId="2859" priority="6687" operator="greaterThan">
      <formula>#REF!</formula>
    </cfRule>
  </conditionalFormatting>
  <conditionalFormatting sqref="BJ342">
    <cfRule type="expression" dxfId="2858" priority="6680">
      <formula>BM342&lt;=0</formula>
    </cfRule>
  </conditionalFormatting>
  <conditionalFormatting sqref="BK342">
    <cfRule type="cellIs" dxfId="2857" priority="6677" operator="greaterThan">
      <formula>BJ342</formula>
    </cfRule>
  </conditionalFormatting>
  <conditionalFormatting sqref="CS342">
    <cfRule type="cellIs" dxfId="2856" priority="6674" operator="greaterThan">
      <formula>CR342</formula>
    </cfRule>
  </conditionalFormatting>
  <conditionalFormatting sqref="CW342">
    <cfRule type="cellIs" dxfId="2855" priority="6673" operator="greaterThan">
      <formula>CV342</formula>
    </cfRule>
  </conditionalFormatting>
  <conditionalFormatting sqref="BJ342">
    <cfRule type="cellIs" dxfId="2854" priority="6679" operator="greaterThan">
      <formula>#REF!</formula>
    </cfRule>
  </conditionalFormatting>
  <conditionalFormatting sqref="BJ343">
    <cfRule type="expression" dxfId="2853" priority="6672">
      <formula>BM343&lt;=0</formula>
    </cfRule>
  </conditionalFormatting>
  <conditionalFormatting sqref="BK343">
    <cfRule type="cellIs" dxfId="2852" priority="6669" operator="greaterThan">
      <formula>BJ343</formula>
    </cfRule>
  </conditionalFormatting>
  <conditionalFormatting sqref="CS343">
    <cfRule type="cellIs" dxfId="2851" priority="6666" operator="greaterThan">
      <formula>CR343</formula>
    </cfRule>
  </conditionalFormatting>
  <conditionalFormatting sqref="CW343">
    <cfRule type="cellIs" dxfId="2850" priority="6665" operator="greaterThan">
      <formula>CV343</formula>
    </cfRule>
  </conditionalFormatting>
  <conditionalFormatting sqref="BJ343">
    <cfRule type="cellIs" dxfId="2849" priority="6671" operator="greaterThan">
      <formula>#REF!</formula>
    </cfRule>
  </conditionalFormatting>
  <conditionalFormatting sqref="BJ344">
    <cfRule type="expression" dxfId="2848" priority="6664">
      <formula>BM344&lt;=0</formula>
    </cfRule>
  </conditionalFormatting>
  <conditionalFormatting sqref="BK344">
    <cfRule type="cellIs" dxfId="2847" priority="6661" operator="greaterThan">
      <formula>BJ344</formula>
    </cfRule>
  </conditionalFormatting>
  <conditionalFormatting sqref="CS344">
    <cfRule type="cellIs" dxfId="2846" priority="6658" operator="greaterThan">
      <formula>CR344</formula>
    </cfRule>
  </conditionalFormatting>
  <conditionalFormatting sqref="CW344">
    <cfRule type="cellIs" dxfId="2845" priority="6657" operator="greaterThan">
      <formula>CV344</formula>
    </cfRule>
  </conditionalFormatting>
  <conditionalFormatting sqref="BJ344">
    <cfRule type="cellIs" dxfId="2844" priority="6663" operator="greaterThan">
      <formula>#REF!</formula>
    </cfRule>
  </conditionalFormatting>
  <conditionalFormatting sqref="BJ346">
    <cfRule type="expression" dxfId="2843" priority="6656">
      <formula>BM346&lt;=0</formula>
    </cfRule>
  </conditionalFormatting>
  <conditionalFormatting sqref="BK346">
    <cfRule type="cellIs" dxfId="2842" priority="6653" operator="greaterThan">
      <formula>BJ346</formula>
    </cfRule>
  </conditionalFormatting>
  <conditionalFormatting sqref="CS346">
    <cfRule type="cellIs" dxfId="2841" priority="6650" operator="greaterThan">
      <formula>CR346</formula>
    </cfRule>
  </conditionalFormatting>
  <conditionalFormatting sqref="CW346">
    <cfRule type="cellIs" dxfId="2840" priority="6649" operator="greaterThan">
      <formula>CV346</formula>
    </cfRule>
  </conditionalFormatting>
  <conditionalFormatting sqref="BJ346">
    <cfRule type="cellIs" dxfId="2839" priority="6655" operator="greaterThan">
      <formula>#REF!</formula>
    </cfRule>
  </conditionalFormatting>
  <conditionalFormatting sqref="BJ347">
    <cfRule type="expression" dxfId="2838" priority="6648">
      <formula>BM347&lt;=0</formula>
    </cfRule>
  </conditionalFormatting>
  <conditionalFormatting sqref="BK347">
    <cfRule type="cellIs" dxfId="2837" priority="6645" operator="greaterThan">
      <formula>BJ347</formula>
    </cfRule>
  </conditionalFormatting>
  <conditionalFormatting sqref="CS347">
    <cfRule type="cellIs" dxfId="2836" priority="6642" operator="greaterThan">
      <formula>CR347</formula>
    </cfRule>
  </conditionalFormatting>
  <conditionalFormatting sqref="CW347">
    <cfRule type="cellIs" dxfId="2835" priority="6641" operator="greaterThan">
      <formula>CV347</formula>
    </cfRule>
  </conditionalFormatting>
  <conditionalFormatting sqref="BJ347">
    <cfRule type="cellIs" dxfId="2834" priority="6647" operator="greaterThan">
      <formula>#REF!</formula>
    </cfRule>
  </conditionalFormatting>
  <conditionalFormatting sqref="BJ348">
    <cfRule type="expression" dxfId="2833" priority="6640">
      <formula>BM348&lt;=0</formula>
    </cfRule>
  </conditionalFormatting>
  <conditionalFormatting sqref="BK348">
    <cfRule type="cellIs" dxfId="2832" priority="6637" operator="greaterThan">
      <formula>BJ348</formula>
    </cfRule>
  </conditionalFormatting>
  <conditionalFormatting sqref="CS348">
    <cfRule type="cellIs" dxfId="2831" priority="6634" operator="greaterThan">
      <formula>CR348</formula>
    </cfRule>
  </conditionalFormatting>
  <conditionalFormatting sqref="CW348">
    <cfRule type="cellIs" dxfId="2830" priority="6633" operator="greaterThan">
      <formula>CV348</formula>
    </cfRule>
  </conditionalFormatting>
  <conditionalFormatting sqref="BJ348">
    <cfRule type="cellIs" dxfId="2829" priority="6639" operator="greaterThan">
      <formula>#REF!</formula>
    </cfRule>
  </conditionalFormatting>
  <conditionalFormatting sqref="BJ349">
    <cfRule type="expression" dxfId="2828" priority="6632">
      <formula>BM349&lt;=0</formula>
    </cfRule>
  </conditionalFormatting>
  <conditionalFormatting sqref="BK349">
    <cfRule type="cellIs" dxfId="2827" priority="6629" operator="greaterThan">
      <formula>BJ349</formula>
    </cfRule>
  </conditionalFormatting>
  <conditionalFormatting sqref="CS349">
    <cfRule type="cellIs" dxfId="2826" priority="6626" operator="greaterThan">
      <formula>CR349</formula>
    </cfRule>
  </conditionalFormatting>
  <conditionalFormatting sqref="CW349">
    <cfRule type="cellIs" dxfId="2825" priority="6625" operator="greaterThan">
      <formula>CV349</formula>
    </cfRule>
  </conditionalFormatting>
  <conditionalFormatting sqref="BJ349">
    <cfRule type="cellIs" dxfId="2824" priority="6631" operator="greaterThan">
      <formula>#REF!</formula>
    </cfRule>
  </conditionalFormatting>
  <conditionalFormatting sqref="BJ350">
    <cfRule type="expression" dxfId="2823" priority="6624">
      <formula>BM350&lt;=0</formula>
    </cfRule>
  </conditionalFormatting>
  <conditionalFormatting sqref="BK350">
    <cfRule type="cellIs" dxfId="2822" priority="6621" operator="greaterThan">
      <formula>BJ350</formula>
    </cfRule>
  </conditionalFormatting>
  <conditionalFormatting sqref="CS350">
    <cfRule type="cellIs" dxfId="2821" priority="6618" operator="greaterThan">
      <formula>CR350</formula>
    </cfRule>
  </conditionalFormatting>
  <conditionalFormatting sqref="CW350">
    <cfRule type="cellIs" dxfId="2820" priority="6617" operator="greaterThan">
      <formula>CV350</formula>
    </cfRule>
  </conditionalFormatting>
  <conditionalFormatting sqref="BJ350">
    <cfRule type="cellIs" dxfId="2819" priority="6623" operator="greaterThan">
      <formula>#REF!</formula>
    </cfRule>
  </conditionalFormatting>
  <conditionalFormatting sqref="BJ353">
    <cfRule type="expression" dxfId="2818" priority="6616">
      <formula>BM353&lt;=0</formula>
    </cfRule>
  </conditionalFormatting>
  <conditionalFormatting sqref="CN353">
    <cfRule type="cellIs" dxfId="2817" priority="6611" operator="greaterThan">
      <formula>CM353</formula>
    </cfRule>
  </conditionalFormatting>
  <conditionalFormatting sqref="CS353">
    <cfRule type="cellIs" dxfId="2816" priority="6610" operator="greaterThan">
      <formula>CR353</formula>
    </cfRule>
  </conditionalFormatting>
  <conditionalFormatting sqref="CW353">
    <cfRule type="cellIs" dxfId="2815" priority="6609" operator="greaterThan">
      <formula>CV353</formula>
    </cfRule>
  </conditionalFormatting>
  <conditionalFormatting sqref="BJ353">
    <cfRule type="cellIs" dxfId="2814" priority="6615" operator="greaterThan">
      <formula>#REF!</formula>
    </cfRule>
  </conditionalFormatting>
  <conditionalFormatting sqref="CO353">
    <cfRule type="expression" dxfId="2813" priority="6614">
      <formula>IF(CM353&lt;&gt;"-",IF(CM353&lt;#REF!,IF(CO353&lt;1,1,0),0),0)</formula>
    </cfRule>
  </conditionalFormatting>
  <conditionalFormatting sqref="BJ354">
    <cfRule type="expression" dxfId="2812" priority="6608">
      <formula>BM354&lt;=0</formula>
    </cfRule>
  </conditionalFormatting>
  <conditionalFormatting sqref="CS354">
    <cfRule type="cellIs" dxfId="2811" priority="6602" operator="greaterThan">
      <formula>CR354</formula>
    </cfRule>
  </conditionalFormatting>
  <conditionalFormatting sqref="CW354">
    <cfRule type="cellIs" dxfId="2810" priority="6601" operator="greaterThan">
      <formula>CV354</formula>
    </cfRule>
  </conditionalFormatting>
  <conditionalFormatting sqref="BJ354">
    <cfRule type="cellIs" dxfId="2809" priority="6607" operator="greaterThan">
      <formula>#REF!</formula>
    </cfRule>
  </conditionalFormatting>
  <conditionalFormatting sqref="BJ355">
    <cfRule type="expression" dxfId="2808" priority="6600">
      <formula>BM355&lt;=0</formula>
    </cfRule>
  </conditionalFormatting>
  <conditionalFormatting sqref="CS355">
    <cfRule type="cellIs" dxfId="2807" priority="6594" operator="greaterThan">
      <formula>CR355</formula>
    </cfRule>
  </conditionalFormatting>
  <conditionalFormatting sqref="CW355">
    <cfRule type="cellIs" dxfId="2806" priority="6593" operator="greaterThan">
      <formula>CV355</formula>
    </cfRule>
  </conditionalFormatting>
  <conditionalFormatting sqref="BJ355">
    <cfRule type="cellIs" dxfId="2805" priority="6599" operator="greaterThan">
      <formula>#REF!</formula>
    </cfRule>
  </conditionalFormatting>
  <conditionalFormatting sqref="BJ356">
    <cfRule type="expression" dxfId="2804" priority="6592">
      <formula>BM356&lt;=0</formula>
    </cfRule>
  </conditionalFormatting>
  <conditionalFormatting sqref="CS356">
    <cfRule type="cellIs" dxfId="2803" priority="6586" operator="greaterThan">
      <formula>CR356</formula>
    </cfRule>
  </conditionalFormatting>
  <conditionalFormatting sqref="CW356">
    <cfRule type="cellIs" dxfId="2802" priority="6585" operator="greaterThan">
      <formula>CV356</formula>
    </cfRule>
  </conditionalFormatting>
  <conditionalFormatting sqref="BJ356">
    <cfRule type="cellIs" dxfId="2801" priority="6591" operator="greaterThan">
      <formula>#REF!</formula>
    </cfRule>
  </conditionalFormatting>
  <conditionalFormatting sqref="BJ357">
    <cfRule type="expression" dxfId="2800" priority="6584">
      <formula>BM357&lt;=0</formula>
    </cfRule>
  </conditionalFormatting>
  <conditionalFormatting sqref="BK357">
    <cfRule type="cellIs" dxfId="2799" priority="6581" operator="greaterThan">
      <formula>BJ357</formula>
    </cfRule>
  </conditionalFormatting>
  <conditionalFormatting sqref="CN357">
    <cfRule type="cellIs" dxfId="2798" priority="6579" operator="greaterThan">
      <formula>CM357</formula>
    </cfRule>
  </conditionalFormatting>
  <conditionalFormatting sqref="CS357">
    <cfRule type="cellIs" dxfId="2797" priority="6578" operator="greaterThan">
      <formula>CR357</formula>
    </cfRule>
  </conditionalFormatting>
  <conditionalFormatting sqref="CW357">
    <cfRule type="cellIs" dxfId="2796" priority="6577" operator="greaterThan">
      <formula>CV357</formula>
    </cfRule>
  </conditionalFormatting>
  <conditionalFormatting sqref="BJ357">
    <cfRule type="cellIs" dxfId="2795" priority="6583" operator="greaterThan">
      <formula>#REF!</formula>
    </cfRule>
  </conditionalFormatting>
  <conditionalFormatting sqref="CO357">
    <cfRule type="expression" dxfId="2794" priority="6582">
      <formula>IF(CM357&lt;&gt;"-",IF(CM357&lt;#REF!,IF(CO357&lt;1,1,0),0),0)</formula>
    </cfRule>
  </conditionalFormatting>
  <conditionalFormatting sqref="BJ359">
    <cfRule type="expression" dxfId="2793" priority="6576">
      <formula>BM359&lt;=0</formula>
    </cfRule>
  </conditionalFormatting>
  <conditionalFormatting sqref="CS359">
    <cfRule type="cellIs" dxfId="2792" priority="6570" operator="greaterThan">
      <formula>CR359</formula>
    </cfRule>
  </conditionalFormatting>
  <conditionalFormatting sqref="CW359">
    <cfRule type="cellIs" dxfId="2791" priority="6569" operator="greaterThan">
      <formula>CV359</formula>
    </cfRule>
  </conditionalFormatting>
  <conditionalFormatting sqref="BJ359">
    <cfRule type="cellIs" dxfId="2790" priority="6575" operator="greaterThan">
      <formula>#REF!</formula>
    </cfRule>
  </conditionalFormatting>
  <conditionalFormatting sqref="BJ360">
    <cfRule type="expression" dxfId="2789" priority="6568">
      <formula>BM360&lt;=0</formula>
    </cfRule>
  </conditionalFormatting>
  <conditionalFormatting sqref="CS360">
    <cfRule type="cellIs" dxfId="2788" priority="6562" operator="greaterThan">
      <formula>CR360</formula>
    </cfRule>
  </conditionalFormatting>
  <conditionalFormatting sqref="CW360">
    <cfRule type="cellIs" dxfId="2787" priority="6561" operator="greaterThan">
      <formula>CV360</formula>
    </cfRule>
  </conditionalFormatting>
  <conditionalFormatting sqref="BJ360">
    <cfRule type="cellIs" dxfId="2786" priority="6567" operator="greaterThan">
      <formula>#REF!</formula>
    </cfRule>
  </conditionalFormatting>
  <conditionalFormatting sqref="BJ361">
    <cfRule type="expression" dxfId="2785" priority="6560">
      <formula>BM361&lt;=0</formula>
    </cfRule>
  </conditionalFormatting>
  <conditionalFormatting sqref="CS361">
    <cfRule type="cellIs" dxfId="2784" priority="6554" operator="greaterThan">
      <formula>CR361</formula>
    </cfRule>
  </conditionalFormatting>
  <conditionalFormatting sqref="CW361">
    <cfRule type="cellIs" dxfId="2783" priority="6553" operator="greaterThan">
      <formula>CV361</formula>
    </cfRule>
  </conditionalFormatting>
  <conditionalFormatting sqref="BJ361">
    <cfRule type="cellIs" dxfId="2782" priority="6559" operator="greaterThan">
      <formula>#REF!</formula>
    </cfRule>
  </conditionalFormatting>
  <conditionalFormatting sqref="BJ362">
    <cfRule type="expression" dxfId="2781" priority="6552">
      <formula>BM362&lt;=0</formula>
    </cfRule>
  </conditionalFormatting>
  <conditionalFormatting sqref="CS362">
    <cfRule type="cellIs" dxfId="2780" priority="6546" operator="greaterThan">
      <formula>CR362</formula>
    </cfRule>
  </conditionalFormatting>
  <conditionalFormatting sqref="CW362">
    <cfRule type="cellIs" dxfId="2779" priority="6545" operator="greaterThan">
      <formula>CV362</formula>
    </cfRule>
  </conditionalFormatting>
  <conditionalFormatting sqref="BJ362">
    <cfRule type="cellIs" dxfId="2778" priority="6551" operator="greaterThan">
      <formula>#REF!</formula>
    </cfRule>
  </conditionalFormatting>
  <conditionalFormatting sqref="BJ363">
    <cfRule type="expression" dxfId="2777" priority="6544">
      <formula>BM363&lt;=0</formula>
    </cfRule>
  </conditionalFormatting>
  <conditionalFormatting sqref="BK363">
    <cfRule type="cellIs" dxfId="2776" priority="6541" operator="greaterThan">
      <formula>BJ363</formula>
    </cfRule>
  </conditionalFormatting>
  <conditionalFormatting sqref="CS363">
    <cfRule type="cellIs" dxfId="2775" priority="6538" operator="greaterThan">
      <formula>CR363</formula>
    </cfRule>
  </conditionalFormatting>
  <conditionalFormatting sqref="CW363">
    <cfRule type="cellIs" dxfId="2774" priority="6537" operator="greaterThan">
      <formula>CV363</formula>
    </cfRule>
  </conditionalFormatting>
  <conditionalFormatting sqref="BJ363">
    <cfRule type="cellIs" dxfId="2773" priority="6543" operator="greaterThan">
      <formula>#REF!</formula>
    </cfRule>
  </conditionalFormatting>
  <conditionalFormatting sqref="BJ365">
    <cfRule type="expression" dxfId="2772" priority="6536">
      <formula>BM365&lt;=0</formula>
    </cfRule>
  </conditionalFormatting>
  <conditionalFormatting sqref="CS365">
    <cfRule type="cellIs" dxfId="2771" priority="6530" operator="greaterThan">
      <formula>CR365</formula>
    </cfRule>
  </conditionalFormatting>
  <conditionalFormatting sqref="CW365">
    <cfRule type="cellIs" dxfId="2770" priority="6529" operator="greaterThan">
      <formula>CV365</formula>
    </cfRule>
  </conditionalFormatting>
  <conditionalFormatting sqref="BJ365">
    <cfRule type="cellIs" dxfId="2769" priority="6535" operator="greaterThan">
      <formula>#REF!</formula>
    </cfRule>
  </conditionalFormatting>
  <conditionalFormatting sqref="BJ366">
    <cfRule type="expression" dxfId="2768" priority="6528">
      <formula>BM366&lt;=0</formula>
    </cfRule>
  </conditionalFormatting>
  <conditionalFormatting sqref="CS366">
    <cfRule type="cellIs" dxfId="2767" priority="6522" operator="greaterThan">
      <formula>CR366</formula>
    </cfRule>
  </conditionalFormatting>
  <conditionalFormatting sqref="CW366">
    <cfRule type="cellIs" dxfId="2766" priority="6521" operator="greaterThan">
      <formula>CV366</formula>
    </cfRule>
  </conditionalFormatting>
  <conditionalFormatting sqref="BJ366">
    <cfRule type="cellIs" dxfId="2765" priority="6527" operator="greaterThan">
      <formula>#REF!</formula>
    </cfRule>
  </conditionalFormatting>
  <conditionalFormatting sqref="BJ367">
    <cfRule type="expression" dxfId="2764" priority="6520">
      <formula>BM367&lt;=0</formula>
    </cfRule>
  </conditionalFormatting>
  <conditionalFormatting sqref="CS367">
    <cfRule type="cellIs" dxfId="2763" priority="6514" operator="greaterThan">
      <formula>CR367</formula>
    </cfRule>
  </conditionalFormatting>
  <conditionalFormatting sqref="CW367">
    <cfRule type="cellIs" dxfId="2762" priority="6513" operator="greaterThan">
      <formula>CV367</formula>
    </cfRule>
  </conditionalFormatting>
  <conditionalFormatting sqref="BJ367">
    <cfRule type="cellIs" dxfId="2761" priority="6519" operator="greaterThan">
      <formula>#REF!</formula>
    </cfRule>
  </conditionalFormatting>
  <conditionalFormatting sqref="BJ368">
    <cfRule type="expression" dxfId="2760" priority="6512">
      <formula>BM368&lt;=0</formula>
    </cfRule>
  </conditionalFormatting>
  <conditionalFormatting sqref="CS368">
    <cfRule type="cellIs" dxfId="2759" priority="6506" operator="greaterThan">
      <formula>CR368</formula>
    </cfRule>
  </conditionalFormatting>
  <conditionalFormatting sqref="CW368">
    <cfRule type="cellIs" dxfId="2758" priority="6505" operator="greaterThan">
      <formula>CV368</formula>
    </cfRule>
  </conditionalFormatting>
  <conditionalFormatting sqref="BJ368">
    <cfRule type="cellIs" dxfId="2757" priority="6511" operator="greaterThan">
      <formula>#REF!</formula>
    </cfRule>
  </conditionalFormatting>
  <conditionalFormatting sqref="BJ369">
    <cfRule type="expression" dxfId="2756" priority="6504">
      <formula>BM369&lt;=0</formula>
    </cfRule>
  </conditionalFormatting>
  <conditionalFormatting sqref="BK369">
    <cfRule type="cellIs" dxfId="2755" priority="6501" operator="greaterThan">
      <formula>BJ369</formula>
    </cfRule>
  </conditionalFormatting>
  <conditionalFormatting sqref="CS369">
    <cfRule type="cellIs" dxfId="2754" priority="6498" operator="greaterThan">
      <formula>CR369</formula>
    </cfRule>
  </conditionalFormatting>
  <conditionalFormatting sqref="CW369">
    <cfRule type="cellIs" dxfId="2753" priority="6497" operator="greaterThan">
      <formula>CV369</formula>
    </cfRule>
  </conditionalFormatting>
  <conditionalFormatting sqref="BJ369">
    <cfRule type="cellIs" dxfId="2752" priority="6503" operator="greaterThan">
      <formula>#REF!</formula>
    </cfRule>
  </conditionalFormatting>
  <conditionalFormatting sqref="BJ371">
    <cfRule type="expression" dxfId="2751" priority="6496">
      <formula>BM371&lt;=0</formula>
    </cfRule>
  </conditionalFormatting>
  <conditionalFormatting sqref="CS371">
    <cfRule type="cellIs" dxfId="2750" priority="6490" operator="greaterThan">
      <formula>CR371</formula>
    </cfRule>
  </conditionalFormatting>
  <conditionalFormatting sqref="CW371">
    <cfRule type="cellIs" dxfId="2749" priority="6489" operator="greaterThan">
      <formula>CV371</formula>
    </cfRule>
  </conditionalFormatting>
  <conditionalFormatting sqref="BJ371">
    <cfRule type="cellIs" dxfId="2748" priority="6495" operator="greaterThan">
      <formula>#REF!</formula>
    </cfRule>
  </conditionalFormatting>
  <conditionalFormatting sqref="BJ372">
    <cfRule type="expression" dxfId="2747" priority="6488">
      <formula>BM372&lt;=0</formula>
    </cfRule>
  </conditionalFormatting>
  <conditionalFormatting sqref="CS372">
    <cfRule type="cellIs" dxfId="2746" priority="6482" operator="greaterThan">
      <formula>CR372</formula>
    </cfRule>
  </conditionalFormatting>
  <conditionalFormatting sqref="CW372">
    <cfRule type="cellIs" dxfId="2745" priority="6481" operator="greaterThan">
      <formula>CV372</formula>
    </cfRule>
  </conditionalFormatting>
  <conditionalFormatting sqref="BJ372">
    <cfRule type="cellIs" dxfId="2744" priority="6487" operator="greaterThan">
      <formula>#REF!</formula>
    </cfRule>
  </conditionalFormatting>
  <conditionalFormatting sqref="BJ373">
    <cfRule type="expression" dxfId="2743" priority="6480">
      <formula>BM373&lt;=0</formula>
    </cfRule>
  </conditionalFormatting>
  <conditionalFormatting sqref="CS373">
    <cfRule type="cellIs" dxfId="2742" priority="6474" operator="greaterThan">
      <formula>CR373</formula>
    </cfRule>
  </conditionalFormatting>
  <conditionalFormatting sqref="CW373">
    <cfRule type="cellIs" dxfId="2741" priority="6473" operator="greaterThan">
      <formula>CV373</formula>
    </cfRule>
  </conditionalFormatting>
  <conditionalFormatting sqref="BJ373">
    <cfRule type="cellIs" dxfId="2740" priority="6479" operator="greaterThan">
      <formula>#REF!</formula>
    </cfRule>
  </conditionalFormatting>
  <conditionalFormatting sqref="BJ374">
    <cfRule type="expression" dxfId="2739" priority="6472">
      <formula>BM374&lt;=0</formula>
    </cfRule>
  </conditionalFormatting>
  <conditionalFormatting sqref="CS374">
    <cfRule type="cellIs" dxfId="2738" priority="6466" operator="greaterThan">
      <formula>CR374</formula>
    </cfRule>
  </conditionalFormatting>
  <conditionalFormatting sqref="CW374">
    <cfRule type="cellIs" dxfId="2737" priority="6465" operator="greaterThan">
      <formula>CV374</formula>
    </cfRule>
  </conditionalFormatting>
  <conditionalFormatting sqref="BJ374">
    <cfRule type="cellIs" dxfId="2736" priority="6471" operator="greaterThan">
      <formula>#REF!</formula>
    </cfRule>
  </conditionalFormatting>
  <conditionalFormatting sqref="BJ375">
    <cfRule type="expression" dxfId="2735" priority="6464">
      <formula>BM375&lt;=0</formula>
    </cfRule>
  </conditionalFormatting>
  <conditionalFormatting sqref="BK375">
    <cfRule type="cellIs" dxfId="2734" priority="6461" operator="greaterThan">
      <formula>BJ375</formula>
    </cfRule>
  </conditionalFormatting>
  <conditionalFormatting sqref="CS375">
    <cfRule type="cellIs" dxfId="2733" priority="6458" operator="greaterThan">
      <formula>CR375</formula>
    </cfRule>
  </conditionalFormatting>
  <conditionalFormatting sqref="CW375">
    <cfRule type="cellIs" dxfId="2732" priority="6457" operator="greaterThan">
      <formula>CV375</formula>
    </cfRule>
  </conditionalFormatting>
  <conditionalFormatting sqref="BJ375">
    <cfRule type="cellIs" dxfId="2731" priority="6463" operator="greaterThan">
      <formula>#REF!</formula>
    </cfRule>
  </conditionalFormatting>
  <conditionalFormatting sqref="BJ377">
    <cfRule type="expression" dxfId="2730" priority="6456">
      <formula>BM377&lt;=0</formula>
    </cfRule>
  </conditionalFormatting>
  <conditionalFormatting sqref="CS377">
    <cfRule type="cellIs" dxfId="2729" priority="6450" operator="greaterThan">
      <formula>CR377</formula>
    </cfRule>
  </conditionalFormatting>
  <conditionalFormatting sqref="CW377">
    <cfRule type="cellIs" dxfId="2728" priority="6449" operator="greaterThan">
      <formula>CV377</formula>
    </cfRule>
  </conditionalFormatting>
  <conditionalFormatting sqref="BJ377">
    <cfRule type="cellIs" dxfId="2727" priority="6455" operator="greaterThan">
      <formula>#REF!</formula>
    </cfRule>
  </conditionalFormatting>
  <conditionalFormatting sqref="BJ378">
    <cfRule type="expression" dxfId="2726" priority="6448">
      <formula>BM378&lt;=0</formula>
    </cfRule>
  </conditionalFormatting>
  <conditionalFormatting sqref="CS378">
    <cfRule type="cellIs" dxfId="2725" priority="6442" operator="greaterThan">
      <formula>CR378</formula>
    </cfRule>
  </conditionalFormatting>
  <conditionalFormatting sqref="CW378">
    <cfRule type="cellIs" dxfId="2724" priority="6441" operator="greaterThan">
      <formula>CV378</formula>
    </cfRule>
  </conditionalFormatting>
  <conditionalFormatting sqref="BJ378">
    <cfRule type="cellIs" dxfId="2723" priority="6447" operator="greaterThan">
      <formula>#REF!</formula>
    </cfRule>
  </conditionalFormatting>
  <conditionalFormatting sqref="BJ379">
    <cfRule type="expression" dxfId="2722" priority="6440">
      <formula>BM379&lt;=0</formula>
    </cfRule>
  </conditionalFormatting>
  <conditionalFormatting sqref="CS379">
    <cfRule type="cellIs" dxfId="2721" priority="6434" operator="greaterThan">
      <formula>CR379</formula>
    </cfRule>
  </conditionalFormatting>
  <conditionalFormatting sqref="CW379">
    <cfRule type="cellIs" dxfId="2720" priority="6433" operator="greaterThan">
      <formula>CV379</formula>
    </cfRule>
  </conditionalFormatting>
  <conditionalFormatting sqref="BJ379">
    <cfRule type="cellIs" dxfId="2719" priority="6439" operator="greaterThan">
      <formula>#REF!</formula>
    </cfRule>
  </conditionalFormatting>
  <conditionalFormatting sqref="BJ380">
    <cfRule type="expression" dxfId="2718" priority="6432">
      <formula>BM380&lt;=0</formula>
    </cfRule>
  </conditionalFormatting>
  <conditionalFormatting sqref="CS380">
    <cfRule type="cellIs" dxfId="2717" priority="6426" operator="greaterThan">
      <formula>CR380</formula>
    </cfRule>
  </conditionalFormatting>
  <conditionalFormatting sqref="CW380">
    <cfRule type="cellIs" dxfId="2716" priority="6425" operator="greaterThan">
      <formula>CV380</formula>
    </cfRule>
  </conditionalFormatting>
  <conditionalFormatting sqref="BJ380">
    <cfRule type="cellIs" dxfId="2715" priority="6431" operator="greaterThan">
      <formula>#REF!</formula>
    </cfRule>
  </conditionalFormatting>
  <conditionalFormatting sqref="BJ381">
    <cfRule type="expression" dxfId="2714" priority="6424">
      <formula>BM381&lt;=0</formula>
    </cfRule>
  </conditionalFormatting>
  <conditionalFormatting sqref="BK381">
    <cfRule type="cellIs" dxfId="2713" priority="6421" operator="greaterThan">
      <formula>BJ381</formula>
    </cfRule>
  </conditionalFormatting>
  <conditionalFormatting sqref="CS381">
    <cfRule type="cellIs" dxfId="2712" priority="6418" operator="greaterThan">
      <formula>CR381</formula>
    </cfRule>
  </conditionalFormatting>
  <conditionalFormatting sqref="CW381">
    <cfRule type="cellIs" dxfId="2711" priority="6417" operator="greaterThan">
      <formula>CV381</formula>
    </cfRule>
  </conditionalFormatting>
  <conditionalFormatting sqref="BJ381">
    <cfRule type="cellIs" dxfId="2710" priority="6423" operator="greaterThan">
      <formula>#REF!</formula>
    </cfRule>
  </conditionalFormatting>
  <conditionalFormatting sqref="BJ383">
    <cfRule type="expression" dxfId="2709" priority="6384">
      <formula>BM383&lt;=0</formula>
    </cfRule>
  </conditionalFormatting>
  <conditionalFormatting sqref="BK383">
    <cfRule type="cellIs" dxfId="2708" priority="6381" operator="greaterThan">
      <formula>BJ383</formula>
    </cfRule>
  </conditionalFormatting>
  <conditionalFormatting sqref="CN383">
    <cfRule type="cellIs" dxfId="2707" priority="6379" operator="greaterThan">
      <formula>CM383</formula>
    </cfRule>
  </conditionalFormatting>
  <conditionalFormatting sqref="CS383">
    <cfRule type="cellIs" dxfId="2706" priority="6378" operator="greaterThan">
      <formula>CR383</formula>
    </cfRule>
  </conditionalFormatting>
  <conditionalFormatting sqref="CW383">
    <cfRule type="cellIs" dxfId="2705" priority="6377" operator="greaterThan">
      <formula>CV383</formula>
    </cfRule>
  </conditionalFormatting>
  <conditionalFormatting sqref="BJ383">
    <cfRule type="cellIs" dxfId="2704" priority="6383" operator="greaterThan">
      <formula>#REF!</formula>
    </cfRule>
  </conditionalFormatting>
  <conditionalFormatting sqref="CO383">
    <cfRule type="expression" dxfId="2703" priority="6382">
      <formula>IF(CM383&lt;&gt;"-",IF(CM383&lt;#REF!,IF(CO383&lt;1,1,0),0),0)</formula>
    </cfRule>
  </conditionalFormatting>
  <conditionalFormatting sqref="BJ386">
    <cfRule type="expression" dxfId="2702" priority="6376">
      <formula>BM386&lt;=0</formula>
    </cfRule>
  </conditionalFormatting>
  <conditionalFormatting sqref="CN386">
    <cfRule type="cellIs" dxfId="2701" priority="6371" operator="greaterThan">
      <formula>CM386</formula>
    </cfRule>
  </conditionalFormatting>
  <conditionalFormatting sqref="CS386">
    <cfRule type="cellIs" dxfId="2700" priority="6370" operator="greaterThan">
      <formula>CR386</formula>
    </cfRule>
  </conditionalFormatting>
  <conditionalFormatting sqref="CW386">
    <cfRule type="cellIs" dxfId="2699" priority="6369" operator="greaterThan">
      <formula>CV386</formula>
    </cfRule>
  </conditionalFormatting>
  <conditionalFormatting sqref="BJ386">
    <cfRule type="cellIs" dxfId="2698" priority="6375" operator="greaterThan">
      <formula>#REF!</formula>
    </cfRule>
  </conditionalFormatting>
  <conditionalFormatting sqref="CO386">
    <cfRule type="expression" dxfId="2697" priority="6374">
      <formula>IF(CM386&lt;&gt;"-",IF(CM386&lt;#REF!,IF(CO386&lt;1,1,0),0),0)</formula>
    </cfRule>
  </conditionalFormatting>
  <conditionalFormatting sqref="BJ387">
    <cfRule type="expression" dxfId="2696" priority="6368">
      <formula>BM387&lt;=0</formula>
    </cfRule>
  </conditionalFormatting>
  <conditionalFormatting sqref="CS387">
    <cfRule type="cellIs" dxfId="2695" priority="6362" operator="greaterThan">
      <formula>CR387</formula>
    </cfRule>
  </conditionalFormatting>
  <conditionalFormatting sqref="CW387">
    <cfRule type="cellIs" dxfId="2694" priority="6361" operator="greaterThan">
      <formula>CV387</formula>
    </cfRule>
  </conditionalFormatting>
  <conditionalFormatting sqref="BJ387">
    <cfRule type="cellIs" dxfId="2693" priority="6367" operator="greaterThan">
      <formula>#REF!</formula>
    </cfRule>
  </conditionalFormatting>
  <conditionalFormatting sqref="BJ388">
    <cfRule type="expression" dxfId="2692" priority="6360">
      <formula>BM388&lt;=0</formula>
    </cfRule>
  </conditionalFormatting>
  <conditionalFormatting sqref="CS388">
    <cfRule type="cellIs" dxfId="2691" priority="6354" operator="greaterThan">
      <formula>CR388</formula>
    </cfRule>
  </conditionalFormatting>
  <conditionalFormatting sqref="CW388">
    <cfRule type="cellIs" dxfId="2690" priority="6353" operator="greaterThan">
      <formula>CV388</formula>
    </cfRule>
  </conditionalFormatting>
  <conditionalFormatting sqref="BJ388">
    <cfRule type="cellIs" dxfId="2689" priority="6359" operator="greaterThan">
      <formula>#REF!</formula>
    </cfRule>
  </conditionalFormatting>
  <conditionalFormatting sqref="BJ389">
    <cfRule type="expression" dxfId="2688" priority="6352">
      <formula>BM389&lt;=0</formula>
    </cfRule>
  </conditionalFormatting>
  <conditionalFormatting sqref="CS389">
    <cfRule type="cellIs" dxfId="2687" priority="6346" operator="greaterThan">
      <formula>CR389</formula>
    </cfRule>
  </conditionalFormatting>
  <conditionalFormatting sqref="CW389">
    <cfRule type="cellIs" dxfId="2686" priority="6345" operator="greaterThan">
      <formula>CV389</formula>
    </cfRule>
  </conditionalFormatting>
  <conditionalFormatting sqref="BJ389">
    <cfRule type="cellIs" dxfId="2685" priority="6351" operator="greaterThan">
      <formula>#REF!</formula>
    </cfRule>
  </conditionalFormatting>
  <conditionalFormatting sqref="BJ390">
    <cfRule type="expression" dxfId="2684" priority="6344">
      <formula>BM390&lt;=0</formula>
    </cfRule>
  </conditionalFormatting>
  <conditionalFormatting sqref="BK390">
    <cfRule type="cellIs" dxfId="2683" priority="6341" operator="greaterThan">
      <formula>BJ390</formula>
    </cfRule>
  </conditionalFormatting>
  <conditionalFormatting sqref="CN390">
    <cfRule type="cellIs" dxfId="2682" priority="6339" operator="greaterThan">
      <formula>CM390</formula>
    </cfRule>
  </conditionalFormatting>
  <conditionalFormatting sqref="CS390">
    <cfRule type="cellIs" dxfId="2681" priority="6338" operator="greaterThan">
      <formula>CR390</formula>
    </cfRule>
  </conditionalFormatting>
  <conditionalFormatting sqref="CW390">
    <cfRule type="cellIs" dxfId="2680" priority="6337" operator="greaterThan">
      <formula>CV390</formula>
    </cfRule>
  </conditionalFormatting>
  <conditionalFormatting sqref="BJ390">
    <cfRule type="cellIs" dxfId="2679" priority="6343" operator="greaterThan">
      <formula>#REF!</formula>
    </cfRule>
  </conditionalFormatting>
  <conditionalFormatting sqref="CO390">
    <cfRule type="expression" dxfId="2678" priority="6342">
      <formula>IF(CM390&lt;&gt;"-",IF(CM390&lt;#REF!,IF(CO390&lt;1,1,0),0),0)</formula>
    </cfRule>
  </conditionalFormatting>
  <conditionalFormatting sqref="BJ392">
    <cfRule type="expression" dxfId="2677" priority="6336">
      <formula>BM392&lt;=0</formula>
    </cfRule>
  </conditionalFormatting>
  <conditionalFormatting sqref="CS392">
    <cfRule type="cellIs" dxfId="2676" priority="6330" operator="greaterThan">
      <formula>CR392</formula>
    </cfRule>
  </conditionalFormatting>
  <conditionalFormatting sqref="CW392">
    <cfRule type="cellIs" dxfId="2675" priority="6329" operator="greaterThan">
      <formula>CV392</formula>
    </cfRule>
  </conditionalFormatting>
  <conditionalFormatting sqref="BJ392">
    <cfRule type="cellIs" dxfId="2674" priority="6335" operator="greaterThan">
      <formula>#REF!</formula>
    </cfRule>
  </conditionalFormatting>
  <conditionalFormatting sqref="BJ393">
    <cfRule type="expression" dxfId="2673" priority="6328">
      <formula>BM393&lt;=0</formula>
    </cfRule>
  </conditionalFormatting>
  <conditionalFormatting sqref="CS393">
    <cfRule type="cellIs" dxfId="2672" priority="6322" operator="greaterThan">
      <formula>CR393</formula>
    </cfRule>
  </conditionalFormatting>
  <conditionalFormatting sqref="CW393">
    <cfRule type="cellIs" dxfId="2671" priority="6321" operator="greaterThan">
      <formula>CV393</formula>
    </cfRule>
  </conditionalFormatting>
  <conditionalFormatting sqref="BJ393">
    <cfRule type="cellIs" dxfId="2670" priority="6327" operator="greaterThan">
      <formula>#REF!</formula>
    </cfRule>
  </conditionalFormatting>
  <conditionalFormatting sqref="BJ394">
    <cfRule type="expression" dxfId="2669" priority="6320">
      <formula>BM394&lt;=0</formula>
    </cfRule>
  </conditionalFormatting>
  <conditionalFormatting sqref="CS394">
    <cfRule type="cellIs" dxfId="2668" priority="6314" operator="greaterThan">
      <formula>CR394</formula>
    </cfRule>
  </conditionalFormatting>
  <conditionalFormatting sqref="CW394">
    <cfRule type="cellIs" dxfId="2667" priority="6313" operator="greaterThan">
      <formula>CV394</formula>
    </cfRule>
  </conditionalFormatting>
  <conditionalFormatting sqref="BJ394">
    <cfRule type="cellIs" dxfId="2666" priority="6319" operator="greaterThan">
      <formula>#REF!</formula>
    </cfRule>
  </conditionalFormatting>
  <conditionalFormatting sqref="BJ395">
    <cfRule type="expression" dxfId="2665" priority="6312">
      <formula>BM395&lt;=0</formula>
    </cfRule>
  </conditionalFormatting>
  <conditionalFormatting sqref="CS395">
    <cfRule type="cellIs" dxfId="2664" priority="6306" operator="greaterThan">
      <formula>CR395</formula>
    </cfRule>
  </conditionalFormatting>
  <conditionalFormatting sqref="CW395">
    <cfRule type="cellIs" dxfId="2663" priority="6305" operator="greaterThan">
      <formula>CV395</formula>
    </cfRule>
  </conditionalFormatting>
  <conditionalFormatting sqref="BJ395">
    <cfRule type="cellIs" dxfId="2662" priority="6311" operator="greaterThan">
      <formula>#REF!</formula>
    </cfRule>
  </conditionalFormatting>
  <conditionalFormatting sqref="BJ396">
    <cfRule type="expression" dxfId="2661" priority="6304">
      <formula>BM396&lt;=0</formula>
    </cfRule>
  </conditionalFormatting>
  <conditionalFormatting sqref="BK396">
    <cfRule type="cellIs" dxfId="2660" priority="6301" operator="greaterThan">
      <formula>BJ396</formula>
    </cfRule>
  </conditionalFormatting>
  <conditionalFormatting sqref="CS396">
    <cfRule type="cellIs" dxfId="2659" priority="6298" operator="greaterThan">
      <formula>CR396</formula>
    </cfRule>
  </conditionalFormatting>
  <conditionalFormatting sqref="CW396">
    <cfRule type="cellIs" dxfId="2658" priority="6297" operator="greaterThan">
      <formula>CV396</formula>
    </cfRule>
  </conditionalFormatting>
  <conditionalFormatting sqref="BJ396">
    <cfRule type="cellIs" dxfId="2657" priority="6303" operator="greaterThan">
      <formula>#REF!</formula>
    </cfRule>
  </conditionalFormatting>
  <conditionalFormatting sqref="BJ398">
    <cfRule type="expression" dxfId="2656" priority="6296">
      <formula>BM398&lt;=0</formula>
    </cfRule>
  </conditionalFormatting>
  <conditionalFormatting sqref="CS398">
    <cfRule type="cellIs" dxfId="2655" priority="6290" operator="greaterThan">
      <formula>CR398</formula>
    </cfRule>
  </conditionalFormatting>
  <conditionalFormatting sqref="CW398">
    <cfRule type="cellIs" dxfId="2654" priority="6289" operator="greaterThan">
      <formula>CV398</formula>
    </cfRule>
  </conditionalFormatting>
  <conditionalFormatting sqref="BJ398">
    <cfRule type="cellIs" dxfId="2653" priority="6295" operator="greaterThan">
      <formula>#REF!</formula>
    </cfRule>
  </conditionalFormatting>
  <conditionalFormatting sqref="BJ399">
    <cfRule type="expression" dxfId="2652" priority="6288">
      <formula>BM399&lt;=0</formula>
    </cfRule>
  </conditionalFormatting>
  <conditionalFormatting sqref="CS399">
    <cfRule type="cellIs" dxfId="2651" priority="6282" operator="greaterThan">
      <formula>CR399</formula>
    </cfRule>
  </conditionalFormatting>
  <conditionalFormatting sqref="CW399">
    <cfRule type="cellIs" dxfId="2650" priority="6281" operator="greaterThan">
      <formula>CV399</formula>
    </cfRule>
  </conditionalFormatting>
  <conditionalFormatting sqref="BJ399">
    <cfRule type="cellIs" dxfId="2649" priority="6287" operator="greaterThan">
      <formula>#REF!</formula>
    </cfRule>
  </conditionalFormatting>
  <conditionalFormatting sqref="BJ400">
    <cfRule type="expression" dxfId="2648" priority="6280">
      <formula>BM400&lt;=0</formula>
    </cfRule>
  </conditionalFormatting>
  <conditionalFormatting sqref="CS400">
    <cfRule type="cellIs" dxfId="2647" priority="6274" operator="greaterThan">
      <formula>CR400</formula>
    </cfRule>
  </conditionalFormatting>
  <conditionalFormatting sqref="CW400">
    <cfRule type="cellIs" dxfId="2646" priority="6273" operator="greaterThan">
      <formula>CV400</formula>
    </cfRule>
  </conditionalFormatting>
  <conditionalFormatting sqref="BJ400">
    <cfRule type="cellIs" dxfId="2645" priority="6279" operator="greaterThan">
      <formula>#REF!</formula>
    </cfRule>
  </conditionalFormatting>
  <conditionalFormatting sqref="BJ401">
    <cfRule type="expression" dxfId="2644" priority="6272">
      <formula>BM401&lt;=0</formula>
    </cfRule>
  </conditionalFormatting>
  <conditionalFormatting sqref="CS401">
    <cfRule type="cellIs" dxfId="2643" priority="6266" operator="greaterThan">
      <formula>CR401</formula>
    </cfRule>
  </conditionalFormatting>
  <conditionalFormatting sqref="CW401">
    <cfRule type="cellIs" dxfId="2642" priority="6265" operator="greaterThan">
      <formula>CV401</formula>
    </cfRule>
  </conditionalFormatting>
  <conditionalFormatting sqref="BJ401">
    <cfRule type="cellIs" dxfId="2641" priority="6271" operator="greaterThan">
      <formula>#REF!</formula>
    </cfRule>
  </conditionalFormatting>
  <conditionalFormatting sqref="BJ402">
    <cfRule type="expression" dxfId="2640" priority="6264">
      <formula>BM402&lt;=0</formula>
    </cfRule>
  </conditionalFormatting>
  <conditionalFormatting sqref="BK402">
    <cfRule type="cellIs" dxfId="2639" priority="6261" operator="greaterThan">
      <formula>BJ402</formula>
    </cfRule>
  </conditionalFormatting>
  <conditionalFormatting sqref="CS402">
    <cfRule type="cellIs" dxfId="2638" priority="6258" operator="greaterThan">
      <formula>CR402</formula>
    </cfRule>
  </conditionalFormatting>
  <conditionalFormatting sqref="CW402">
    <cfRule type="cellIs" dxfId="2637" priority="6257" operator="greaterThan">
      <formula>CV402</formula>
    </cfRule>
  </conditionalFormatting>
  <conditionalFormatting sqref="BJ402">
    <cfRule type="cellIs" dxfId="2636" priority="6263" operator="greaterThan">
      <formula>#REF!</formula>
    </cfRule>
  </conditionalFormatting>
  <conditionalFormatting sqref="BJ404">
    <cfRule type="expression" dxfId="2635" priority="6256">
      <formula>BM404&lt;=0</formula>
    </cfRule>
  </conditionalFormatting>
  <conditionalFormatting sqref="CS404">
    <cfRule type="cellIs" dxfId="2634" priority="6250" operator="greaterThan">
      <formula>CR404</formula>
    </cfRule>
  </conditionalFormatting>
  <conditionalFormatting sqref="CW404">
    <cfRule type="cellIs" dxfId="2633" priority="6249" operator="greaterThan">
      <formula>CV404</formula>
    </cfRule>
  </conditionalFormatting>
  <conditionalFormatting sqref="BJ404">
    <cfRule type="cellIs" dxfId="2632" priority="6255" operator="greaterThan">
      <formula>#REF!</formula>
    </cfRule>
  </conditionalFormatting>
  <conditionalFormatting sqref="BJ405">
    <cfRule type="expression" dxfId="2631" priority="6248">
      <formula>BM405&lt;=0</formula>
    </cfRule>
  </conditionalFormatting>
  <conditionalFormatting sqref="CS405">
    <cfRule type="cellIs" dxfId="2630" priority="6242" operator="greaterThan">
      <formula>CR405</formula>
    </cfRule>
  </conditionalFormatting>
  <conditionalFormatting sqref="CW405">
    <cfRule type="cellIs" dxfId="2629" priority="6241" operator="greaterThan">
      <formula>CV405</formula>
    </cfRule>
  </conditionalFormatting>
  <conditionalFormatting sqref="BJ405">
    <cfRule type="cellIs" dxfId="2628" priority="6247" operator="greaterThan">
      <formula>#REF!</formula>
    </cfRule>
  </conditionalFormatting>
  <conditionalFormatting sqref="BJ406">
    <cfRule type="expression" dxfId="2627" priority="6240">
      <formula>BM406&lt;=0</formula>
    </cfRule>
  </conditionalFormatting>
  <conditionalFormatting sqref="CS406">
    <cfRule type="cellIs" dxfId="2626" priority="6234" operator="greaterThan">
      <formula>CR406</formula>
    </cfRule>
  </conditionalFormatting>
  <conditionalFormatting sqref="CW406">
    <cfRule type="cellIs" dxfId="2625" priority="6233" operator="greaterThan">
      <formula>CV406</formula>
    </cfRule>
  </conditionalFormatting>
  <conditionalFormatting sqref="BJ406">
    <cfRule type="cellIs" dxfId="2624" priority="6239" operator="greaterThan">
      <formula>#REF!</formula>
    </cfRule>
  </conditionalFormatting>
  <conditionalFormatting sqref="BJ407">
    <cfRule type="expression" dxfId="2623" priority="6232">
      <formula>BM407&lt;=0</formula>
    </cfRule>
  </conditionalFormatting>
  <conditionalFormatting sqref="CS407">
    <cfRule type="cellIs" dxfId="2622" priority="6226" operator="greaterThan">
      <formula>CR407</formula>
    </cfRule>
  </conditionalFormatting>
  <conditionalFormatting sqref="CW407">
    <cfRule type="cellIs" dxfId="2621" priority="6225" operator="greaterThan">
      <formula>CV407</formula>
    </cfRule>
  </conditionalFormatting>
  <conditionalFormatting sqref="BJ407">
    <cfRule type="cellIs" dxfId="2620" priority="6231" operator="greaterThan">
      <formula>#REF!</formula>
    </cfRule>
  </conditionalFormatting>
  <conditionalFormatting sqref="BJ408">
    <cfRule type="expression" dxfId="2619" priority="6224">
      <formula>BM408&lt;=0</formula>
    </cfRule>
  </conditionalFormatting>
  <conditionalFormatting sqref="BK408">
    <cfRule type="cellIs" dxfId="2618" priority="6221" operator="greaterThan">
      <formula>BJ408</formula>
    </cfRule>
  </conditionalFormatting>
  <conditionalFormatting sqref="CS408">
    <cfRule type="cellIs" dxfId="2617" priority="6218" operator="greaterThan">
      <formula>CR408</formula>
    </cfRule>
  </conditionalFormatting>
  <conditionalFormatting sqref="CW408">
    <cfRule type="cellIs" dxfId="2616" priority="6217" operator="greaterThan">
      <formula>CV408</formula>
    </cfRule>
  </conditionalFormatting>
  <conditionalFormatting sqref="BJ408">
    <cfRule type="cellIs" dxfId="2615" priority="6223" operator="greaterThan">
      <formula>#REF!</formula>
    </cfRule>
  </conditionalFormatting>
  <conditionalFormatting sqref="BJ410">
    <cfRule type="expression" dxfId="2614" priority="6216">
      <formula>BM410&lt;=0</formula>
    </cfRule>
  </conditionalFormatting>
  <conditionalFormatting sqref="CS410">
    <cfRule type="cellIs" dxfId="2613" priority="6210" operator="greaterThan">
      <formula>CR410</formula>
    </cfRule>
  </conditionalFormatting>
  <conditionalFormatting sqref="CW410">
    <cfRule type="cellIs" dxfId="2612" priority="6209" operator="greaterThan">
      <formula>CV410</formula>
    </cfRule>
  </conditionalFormatting>
  <conditionalFormatting sqref="BJ410">
    <cfRule type="cellIs" dxfId="2611" priority="6215" operator="greaterThan">
      <formula>#REF!</formula>
    </cfRule>
  </conditionalFormatting>
  <conditionalFormatting sqref="BJ411">
    <cfRule type="expression" dxfId="2610" priority="6208">
      <formula>BM411&lt;=0</formula>
    </cfRule>
  </conditionalFormatting>
  <conditionalFormatting sqref="CS411">
    <cfRule type="cellIs" dxfId="2609" priority="6202" operator="greaterThan">
      <formula>CR411</formula>
    </cfRule>
  </conditionalFormatting>
  <conditionalFormatting sqref="CW411">
    <cfRule type="cellIs" dxfId="2608" priority="6201" operator="greaterThan">
      <formula>CV411</formula>
    </cfRule>
  </conditionalFormatting>
  <conditionalFormatting sqref="BJ411">
    <cfRule type="cellIs" dxfId="2607" priority="6207" operator="greaterThan">
      <formula>#REF!</formula>
    </cfRule>
  </conditionalFormatting>
  <conditionalFormatting sqref="BJ412">
    <cfRule type="expression" dxfId="2606" priority="6200">
      <formula>BM412&lt;=0</formula>
    </cfRule>
  </conditionalFormatting>
  <conditionalFormatting sqref="CS412">
    <cfRule type="cellIs" dxfId="2605" priority="6194" operator="greaterThan">
      <formula>CR412</formula>
    </cfRule>
  </conditionalFormatting>
  <conditionalFormatting sqref="CW412">
    <cfRule type="cellIs" dxfId="2604" priority="6193" operator="greaterThan">
      <formula>CV412</formula>
    </cfRule>
  </conditionalFormatting>
  <conditionalFormatting sqref="BJ412">
    <cfRule type="cellIs" dxfId="2603" priority="6199" operator="greaterThan">
      <formula>#REF!</formula>
    </cfRule>
  </conditionalFormatting>
  <conditionalFormatting sqref="BJ413">
    <cfRule type="expression" dxfId="2602" priority="6192">
      <formula>BM413&lt;=0</formula>
    </cfRule>
  </conditionalFormatting>
  <conditionalFormatting sqref="CS413">
    <cfRule type="cellIs" dxfId="2601" priority="6186" operator="greaterThan">
      <formula>CR413</formula>
    </cfRule>
  </conditionalFormatting>
  <conditionalFormatting sqref="CW413">
    <cfRule type="cellIs" dxfId="2600" priority="6185" operator="greaterThan">
      <formula>CV413</formula>
    </cfRule>
  </conditionalFormatting>
  <conditionalFormatting sqref="BJ413">
    <cfRule type="cellIs" dxfId="2599" priority="6191" operator="greaterThan">
      <formula>#REF!</formula>
    </cfRule>
  </conditionalFormatting>
  <conditionalFormatting sqref="BJ414">
    <cfRule type="expression" dxfId="2598" priority="6184">
      <formula>BM414&lt;=0</formula>
    </cfRule>
  </conditionalFormatting>
  <conditionalFormatting sqref="BK414">
    <cfRule type="cellIs" dxfId="2597" priority="6181" operator="greaterThan">
      <formula>BJ414</formula>
    </cfRule>
  </conditionalFormatting>
  <conditionalFormatting sqref="CS414">
    <cfRule type="cellIs" dxfId="2596" priority="6178" operator="greaterThan">
      <formula>CR414</formula>
    </cfRule>
  </conditionalFormatting>
  <conditionalFormatting sqref="CW414">
    <cfRule type="cellIs" dxfId="2595" priority="6177" operator="greaterThan">
      <formula>CV414</formula>
    </cfRule>
  </conditionalFormatting>
  <conditionalFormatting sqref="BJ414">
    <cfRule type="cellIs" dxfId="2594" priority="6183" operator="greaterThan">
      <formula>#REF!</formula>
    </cfRule>
  </conditionalFormatting>
  <conditionalFormatting sqref="BJ416">
    <cfRule type="expression" dxfId="2593" priority="6176">
      <formula>BM416&lt;=0</formula>
    </cfRule>
  </conditionalFormatting>
  <conditionalFormatting sqref="CS416">
    <cfRule type="cellIs" dxfId="2592" priority="6170" operator="greaterThan">
      <formula>CR416</formula>
    </cfRule>
  </conditionalFormatting>
  <conditionalFormatting sqref="CW416">
    <cfRule type="cellIs" dxfId="2591" priority="6169" operator="greaterThan">
      <formula>CV416</formula>
    </cfRule>
  </conditionalFormatting>
  <conditionalFormatting sqref="BJ416">
    <cfRule type="cellIs" dxfId="2590" priority="6175" operator="greaterThan">
      <formula>#REF!</formula>
    </cfRule>
  </conditionalFormatting>
  <conditionalFormatting sqref="BJ417">
    <cfRule type="expression" dxfId="2589" priority="6168">
      <formula>BM417&lt;=0</formula>
    </cfRule>
  </conditionalFormatting>
  <conditionalFormatting sqref="CS417">
    <cfRule type="cellIs" dxfId="2588" priority="6162" operator="greaterThan">
      <formula>CR417</formula>
    </cfRule>
  </conditionalFormatting>
  <conditionalFormatting sqref="CW417">
    <cfRule type="cellIs" dxfId="2587" priority="6161" operator="greaterThan">
      <formula>CV417</formula>
    </cfRule>
  </conditionalFormatting>
  <conditionalFormatting sqref="BJ417">
    <cfRule type="cellIs" dxfId="2586" priority="6167" operator="greaterThan">
      <formula>#REF!</formula>
    </cfRule>
  </conditionalFormatting>
  <conditionalFormatting sqref="BJ418">
    <cfRule type="expression" dxfId="2585" priority="6160">
      <formula>BM418&lt;=0</formula>
    </cfRule>
  </conditionalFormatting>
  <conditionalFormatting sqref="CS418">
    <cfRule type="cellIs" dxfId="2584" priority="6154" operator="greaterThan">
      <formula>CR418</formula>
    </cfRule>
  </conditionalFormatting>
  <conditionalFormatting sqref="CW418">
    <cfRule type="cellIs" dxfId="2583" priority="6153" operator="greaterThan">
      <formula>CV418</formula>
    </cfRule>
  </conditionalFormatting>
  <conditionalFormatting sqref="BJ418">
    <cfRule type="cellIs" dxfId="2582" priority="6159" operator="greaterThan">
      <formula>#REF!</formula>
    </cfRule>
  </conditionalFormatting>
  <conditionalFormatting sqref="BJ419">
    <cfRule type="expression" dxfId="2581" priority="6152">
      <formula>BM419&lt;=0</formula>
    </cfRule>
  </conditionalFormatting>
  <conditionalFormatting sqref="CS419">
    <cfRule type="cellIs" dxfId="2580" priority="6146" operator="greaterThan">
      <formula>CR419</formula>
    </cfRule>
  </conditionalFormatting>
  <conditionalFormatting sqref="CW419">
    <cfRule type="cellIs" dxfId="2579" priority="6145" operator="greaterThan">
      <formula>CV419</formula>
    </cfRule>
  </conditionalFormatting>
  <conditionalFormatting sqref="BJ419">
    <cfRule type="cellIs" dxfId="2578" priority="6151" operator="greaterThan">
      <formula>#REF!</formula>
    </cfRule>
  </conditionalFormatting>
  <conditionalFormatting sqref="BJ420">
    <cfRule type="expression" dxfId="2577" priority="6144">
      <formula>BM420&lt;=0</formula>
    </cfRule>
  </conditionalFormatting>
  <conditionalFormatting sqref="BK420">
    <cfRule type="cellIs" dxfId="2576" priority="6141" operator="greaterThan">
      <formula>BJ420</formula>
    </cfRule>
  </conditionalFormatting>
  <conditionalFormatting sqref="CS420">
    <cfRule type="cellIs" dxfId="2575" priority="6138" operator="greaterThan">
      <formula>CR420</formula>
    </cfRule>
  </conditionalFormatting>
  <conditionalFormatting sqref="CW420">
    <cfRule type="cellIs" dxfId="2574" priority="6137" operator="greaterThan">
      <formula>CV420</formula>
    </cfRule>
  </conditionalFormatting>
  <conditionalFormatting sqref="BJ420">
    <cfRule type="cellIs" dxfId="2573" priority="6143" operator="greaterThan">
      <formula>#REF!</formula>
    </cfRule>
  </conditionalFormatting>
  <conditionalFormatting sqref="BJ422">
    <cfRule type="expression" dxfId="2572" priority="6136">
      <formula>BM422&lt;=0</formula>
    </cfRule>
  </conditionalFormatting>
  <conditionalFormatting sqref="CS422">
    <cfRule type="cellIs" dxfId="2571" priority="6130" operator="greaterThan">
      <formula>CR422</formula>
    </cfRule>
  </conditionalFormatting>
  <conditionalFormatting sqref="CW422">
    <cfRule type="cellIs" dxfId="2570" priority="6129" operator="greaterThan">
      <formula>CV422</formula>
    </cfRule>
  </conditionalFormatting>
  <conditionalFormatting sqref="BJ422">
    <cfRule type="cellIs" dxfId="2569" priority="6135" operator="greaterThan">
      <formula>#REF!</formula>
    </cfRule>
  </conditionalFormatting>
  <conditionalFormatting sqref="BJ423">
    <cfRule type="expression" dxfId="2568" priority="6128">
      <formula>BM423&lt;=0</formula>
    </cfRule>
  </conditionalFormatting>
  <conditionalFormatting sqref="CS423">
    <cfRule type="cellIs" dxfId="2567" priority="6122" operator="greaterThan">
      <formula>CR423</formula>
    </cfRule>
  </conditionalFormatting>
  <conditionalFormatting sqref="CW423">
    <cfRule type="cellIs" dxfId="2566" priority="6121" operator="greaterThan">
      <formula>CV423</formula>
    </cfRule>
  </conditionalFormatting>
  <conditionalFormatting sqref="BJ423">
    <cfRule type="cellIs" dxfId="2565" priority="6127" operator="greaterThan">
      <formula>#REF!</formula>
    </cfRule>
  </conditionalFormatting>
  <conditionalFormatting sqref="BJ424">
    <cfRule type="expression" dxfId="2564" priority="6120">
      <formula>BM424&lt;=0</formula>
    </cfRule>
  </conditionalFormatting>
  <conditionalFormatting sqref="CS424">
    <cfRule type="cellIs" dxfId="2563" priority="6114" operator="greaterThan">
      <formula>CR424</formula>
    </cfRule>
  </conditionalFormatting>
  <conditionalFormatting sqref="CW424">
    <cfRule type="cellIs" dxfId="2562" priority="6113" operator="greaterThan">
      <formula>CV424</formula>
    </cfRule>
  </conditionalFormatting>
  <conditionalFormatting sqref="BJ424">
    <cfRule type="cellIs" dxfId="2561" priority="6119" operator="greaterThan">
      <formula>#REF!</formula>
    </cfRule>
  </conditionalFormatting>
  <conditionalFormatting sqref="BJ425">
    <cfRule type="expression" dxfId="2560" priority="6112">
      <formula>BM425&lt;=0</formula>
    </cfRule>
  </conditionalFormatting>
  <conditionalFormatting sqref="CS425">
    <cfRule type="cellIs" dxfId="2559" priority="6106" operator="greaterThan">
      <formula>CR425</formula>
    </cfRule>
  </conditionalFormatting>
  <conditionalFormatting sqref="CW425">
    <cfRule type="cellIs" dxfId="2558" priority="6105" operator="greaterThan">
      <formula>CV425</formula>
    </cfRule>
  </conditionalFormatting>
  <conditionalFormatting sqref="BJ425">
    <cfRule type="cellIs" dxfId="2557" priority="6111" operator="greaterThan">
      <formula>#REF!</formula>
    </cfRule>
  </conditionalFormatting>
  <conditionalFormatting sqref="BJ426">
    <cfRule type="expression" dxfId="2556" priority="6104">
      <formula>BM426&lt;=0</formula>
    </cfRule>
  </conditionalFormatting>
  <conditionalFormatting sqref="BK426">
    <cfRule type="cellIs" dxfId="2555" priority="6101" operator="greaterThan">
      <formula>BJ426</formula>
    </cfRule>
  </conditionalFormatting>
  <conditionalFormatting sqref="CS426">
    <cfRule type="cellIs" dxfId="2554" priority="6098" operator="greaterThan">
      <formula>CR426</formula>
    </cfRule>
  </conditionalFormatting>
  <conditionalFormatting sqref="CW426">
    <cfRule type="cellIs" dxfId="2553" priority="6097" operator="greaterThan">
      <formula>CV426</formula>
    </cfRule>
  </conditionalFormatting>
  <conditionalFormatting sqref="BJ426">
    <cfRule type="cellIs" dxfId="2552" priority="6103" operator="greaterThan">
      <formula>#REF!</formula>
    </cfRule>
  </conditionalFormatting>
  <conditionalFormatting sqref="BJ429">
    <cfRule type="expression" dxfId="2551" priority="6096">
      <formula>BM429&lt;=0</formula>
    </cfRule>
  </conditionalFormatting>
  <conditionalFormatting sqref="CN429">
    <cfRule type="cellIs" dxfId="2550" priority="6091" operator="greaterThan">
      <formula>CM429</formula>
    </cfRule>
  </conditionalFormatting>
  <conditionalFormatting sqref="CS429">
    <cfRule type="cellIs" dxfId="2549" priority="6090" operator="greaterThan">
      <formula>CR429</formula>
    </cfRule>
  </conditionalFormatting>
  <conditionalFormatting sqref="CW429">
    <cfRule type="cellIs" dxfId="2548" priority="6089" operator="greaterThan">
      <formula>CV429</formula>
    </cfRule>
  </conditionalFormatting>
  <conditionalFormatting sqref="BJ429">
    <cfRule type="cellIs" dxfId="2547" priority="6095" operator="greaterThan">
      <formula>#REF!</formula>
    </cfRule>
  </conditionalFormatting>
  <conditionalFormatting sqref="CO429">
    <cfRule type="expression" dxfId="2546" priority="6094">
      <formula>IF(CM429&lt;&gt;"-",IF(CM429&lt;#REF!,IF(CO429&lt;1,1,0),0),0)</formula>
    </cfRule>
  </conditionalFormatting>
  <conditionalFormatting sqref="BJ430">
    <cfRule type="expression" dxfId="2545" priority="6088">
      <formula>BM430&lt;=0</formula>
    </cfRule>
  </conditionalFormatting>
  <conditionalFormatting sqref="CS430">
    <cfRule type="cellIs" dxfId="2544" priority="6082" operator="greaterThan">
      <formula>CR430</formula>
    </cfRule>
  </conditionalFormatting>
  <conditionalFormatting sqref="CW430">
    <cfRule type="cellIs" dxfId="2543" priority="6081" operator="greaterThan">
      <formula>CV430</formula>
    </cfRule>
  </conditionalFormatting>
  <conditionalFormatting sqref="BJ430">
    <cfRule type="cellIs" dxfId="2542" priority="6087" operator="greaterThan">
      <formula>#REF!</formula>
    </cfRule>
  </conditionalFormatting>
  <conditionalFormatting sqref="BJ431">
    <cfRule type="expression" dxfId="2541" priority="6080">
      <formula>BM431&lt;=0</formula>
    </cfRule>
  </conditionalFormatting>
  <conditionalFormatting sqref="CS431">
    <cfRule type="cellIs" dxfId="2540" priority="6074" operator="greaterThan">
      <formula>CR431</formula>
    </cfRule>
  </conditionalFormatting>
  <conditionalFormatting sqref="CW431">
    <cfRule type="cellIs" dxfId="2539" priority="6073" operator="greaterThan">
      <formula>CV431</formula>
    </cfRule>
  </conditionalFormatting>
  <conditionalFormatting sqref="BJ431">
    <cfRule type="cellIs" dxfId="2538" priority="6079" operator="greaterThan">
      <formula>#REF!</formula>
    </cfRule>
  </conditionalFormatting>
  <conditionalFormatting sqref="BJ432">
    <cfRule type="expression" dxfId="2537" priority="6072">
      <formula>BM432&lt;=0</formula>
    </cfRule>
  </conditionalFormatting>
  <conditionalFormatting sqref="CS432">
    <cfRule type="cellIs" dxfId="2536" priority="6066" operator="greaterThan">
      <formula>CR432</formula>
    </cfRule>
  </conditionalFormatting>
  <conditionalFormatting sqref="CW432">
    <cfRule type="cellIs" dxfId="2535" priority="6065" operator="greaterThan">
      <formula>CV432</formula>
    </cfRule>
  </conditionalFormatting>
  <conditionalFormatting sqref="BJ432">
    <cfRule type="cellIs" dxfId="2534" priority="6071" operator="greaterThan">
      <formula>#REF!</formula>
    </cfRule>
  </conditionalFormatting>
  <conditionalFormatting sqref="BJ433">
    <cfRule type="expression" dxfId="2533" priority="6064">
      <formula>BM433&lt;=0</formula>
    </cfRule>
  </conditionalFormatting>
  <conditionalFormatting sqref="BK433">
    <cfRule type="cellIs" dxfId="2532" priority="6061" operator="greaterThan">
      <formula>BJ433</formula>
    </cfRule>
  </conditionalFormatting>
  <conditionalFormatting sqref="CN433">
    <cfRule type="cellIs" dxfId="2531" priority="6059" operator="greaterThan">
      <formula>CM433</formula>
    </cfRule>
  </conditionalFormatting>
  <conditionalFormatting sqref="CS433">
    <cfRule type="cellIs" dxfId="2530" priority="6058" operator="greaterThan">
      <formula>CR433</formula>
    </cfRule>
  </conditionalFormatting>
  <conditionalFormatting sqref="CW433">
    <cfRule type="cellIs" dxfId="2529" priority="6057" operator="greaterThan">
      <formula>CV433</formula>
    </cfRule>
  </conditionalFormatting>
  <conditionalFormatting sqref="BJ433">
    <cfRule type="cellIs" dxfId="2528" priority="6063" operator="greaterThan">
      <formula>#REF!</formula>
    </cfRule>
  </conditionalFormatting>
  <conditionalFormatting sqref="CO433">
    <cfRule type="expression" dxfId="2527" priority="6062">
      <formula>IF(CM433&lt;&gt;"-",IF(CM433&lt;#REF!,IF(CO433&lt;1,1,0),0),0)</formula>
    </cfRule>
  </conditionalFormatting>
  <conditionalFormatting sqref="BJ435">
    <cfRule type="expression" dxfId="2526" priority="6056">
      <formula>BM435&lt;=0</formula>
    </cfRule>
  </conditionalFormatting>
  <conditionalFormatting sqref="CS435">
    <cfRule type="cellIs" dxfId="2525" priority="6050" operator="greaterThan">
      <formula>CR435</formula>
    </cfRule>
  </conditionalFormatting>
  <conditionalFormatting sqref="CW435">
    <cfRule type="cellIs" dxfId="2524" priority="6049" operator="greaterThan">
      <formula>CV435</formula>
    </cfRule>
  </conditionalFormatting>
  <conditionalFormatting sqref="BJ435">
    <cfRule type="cellIs" dxfId="2523" priority="6055" operator="greaterThan">
      <formula>#REF!</formula>
    </cfRule>
  </conditionalFormatting>
  <conditionalFormatting sqref="BJ436">
    <cfRule type="expression" dxfId="2522" priority="6048">
      <formula>BM436&lt;=0</formula>
    </cfRule>
  </conditionalFormatting>
  <conditionalFormatting sqref="CS436">
    <cfRule type="cellIs" dxfId="2521" priority="6042" operator="greaterThan">
      <formula>CR436</formula>
    </cfRule>
  </conditionalFormatting>
  <conditionalFormatting sqref="CW436">
    <cfRule type="cellIs" dxfId="2520" priority="6041" operator="greaterThan">
      <formula>CV436</formula>
    </cfRule>
  </conditionalFormatting>
  <conditionalFormatting sqref="BJ436">
    <cfRule type="cellIs" dxfId="2519" priority="6047" operator="greaterThan">
      <formula>#REF!</formula>
    </cfRule>
  </conditionalFormatting>
  <conditionalFormatting sqref="BJ437">
    <cfRule type="expression" dxfId="2518" priority="6040">
      <formula>BM437&lt;=0</formula>
    </cfRule>
  </conditionalFormatting>
  <conditionalFormatting sqref="CS437">
    <cfRule type="cellIs" dxfId="2517" priority="6034" operator="greaterThan">
      <formula>CR437</formula>
    </cfRule>
  </conditionalFormatting>
  <conditionalFormatting sqref="CW437">
    <cfRule type="cellIs" dxfId="2516" priority="6033" operator="greaterThan">
      <formula>CV437</formula>
    </cfRule>
  </conditionalFormatting>
  <conditionalFormatting sqref="BJ437">
    <cfRule type="cellIs" dxfId="2515" priority="6039" operator="greaterThan">
      <formula>#REF!</formula>
    </cfRule>
  </conditionalFormatting>
  <conditionalFormatting sqref="BJ438">
    <cfRule type="expression" dxfId="2514" priority="6032">
      <formula>BM438&lt;=0</formula>
    </cfRule>
  </conditionalFormatting>
  <conditionalFormatting sqref="CS438">
    <cfRule type="cellIs" dxfId="2513" priority="6026" operator="greaterThan">
      <formula>CR438</formula>
    </cfRule>
  </conditionalFormatting>
  <conditionalFormatting sqref="CW438">
    <cfRule type="cellIs" dxfId="2512" priority="6025" operator="greaterThan">
      <formula>CV438</formula>
    </cfRule>
  </conditionalFormatting>
  <conditionalFormatting sqref="BJ438">
    <cfRule type="cellIs" dxfId="2511" priority="6031" operator="greaterThan">
      <formula>#REF!</formula>
    </cfRule>
  </conditionalFormatting>
  <conditionalFormatting sqref="BJ439">
    <cfRule type="expression" dxfId="2510" priority="6024">
      <formula>BM439&lt;=0</formula>
    </cfRule>
  </conditionalFormatting>
  <conditionalFormatting sqref="BK439">
    <cfRule type="cellIs" dxfId="2509" priority="6021" operator="greaterThan">
      <formula>BJ439</formula>
    </cfRule>
  </conditionalFormatting>
  <conditionalFormatting sqref="CS439">
    <cfRule type="cellIs" dxfId="2508" priority="6018" operator="greaterThan">
      <formula>CR439</formula>
    </cfRule>
  </conditionalFormatting>
  <conditionalFormatting sqref="CW439">
    <cfRule type="cellIs" dxfId="2507" priority="6017" operator="greaterThan">
      <formula>CV439</formula>
    </cfRule>
  </conditionalFormatting>
  <conditionalFormatting sqref="BJ439">
    <cfRule type="cellIs" dxfId="2506" priority="6023" operator="greaterThan">
      <formula>#REF!</formula>
    </cfRule>
  </conditionalFormatting>
  <conditionalFormatting sqref="BJ442">
    <cfRule type="expression" dxfId="2505" priority="6016">
      <formula>BM442&lt;=0</formula>
    </cfRule>
  </conditionalFormatting>
  <conditionalFormatting sqref="CN442">
    <cfRule type="cellIs" dxfId="2504" priority="6011" operator="greaterThan">
      <formula>CM442</formula>
    </cfRule>
  </conditionalFormatting>
  <conditionalFormatting sqref="CS442">
    <cfRule type="cellIs" dxfId="2503" priority="6010" operator="greaterThan">
      <formula>CR442</formula>
    </cfRule>
  </conditionalFormatting>
  <conditionalFormatting sqref="CW442">
    <cfRule type="cellIs" dxfId="2502" priority="6009" operator="greaterThan">
      <formula>CV442</formula>
    </cfRule>
  </conditionalFormatting>
  <conditionalFormatting sqref="BJ442">
    <cfRule type="cellIs" dxfId="2501" priority="6015" operator="greaterThan">
      <formula>#REF!</formula>
    </cfRule>
  </conditionalFormatting>
  <conditionalFormatting sqref="CO442">
    <cfRule type="expression" dxfId="2500" priority="6014">
      <formula>IF(CM442&lt;&gt;"-",IF(CM442&lt;#REF!,IF(CO442&lt;1,1,0),0),0)</formula>
    </cfRule>
  </conditionalFormatting>
  <conditionalFormatting sqref="BJ443">
    <cfRule type="expression" dxfId="2499" priority="6008">
      <formula>BM443&lt;=0</formula>
    </cfRule>
  </conditionalFormatting>
  <conditionalFormatting sqref="CS443">
    <cfRule type="cellIs" dxfId="2498" priority="6002" operator="greaterThan">
      <formula>CR443</formula>
    </cfRule>
  </conditionalFormatting>
  <conditionalFormatting sqref="CW443">
    <cfRule type="cellIs" dxfId="2497" priority="6001" operator="greaterThan">
      <formula>CV443</formula>
    </cfRule>
  </conditionalFormatting>
  <conditionalFormatting sqref="BJ443">
    <cfRule type="cellIs" dxfId="2496" priority="6007" operator="greaterThan">
      <formula>#REF!</formula>
    </cfRule>
  </conditionalFormatting>
  <conditionalFormatting sqref="BJ444">
    <cfRule type="expression" dxfId="2495" priority="6000">
      <formula>BM444&lt;=0</formula>
    </cfRule>
  </conditionalFormatting>
  <conditionalFormatting sqref="CS444">
    <cfRule type="cellIs" dxfId="2494" priority="5994" operator="greaterThan">
      <formula>CR444</formula>
    </cfRule>
  </conditionalFormatting>
  <conditionalFormatting sqref="CW444">
    <cfRule type="cellIs" dxfId="2493" priority="5993" operator="greaterThan">
      <formula>CV444</formula>
    </cfRule>
  </conditionalFormatting>
  <conditionalFormatting sqref="BJ444">
    <cfRule type="cellIs" dxfId="2492" priority="5999" operator="greaterThan">
      <formula>#REF!</formula>
    </cfRule>
  </conditionalFormatting>
  <conditionalFormatting sqref="BJ445">
    <cfRule type="expression" dxfId="2491" priority="5992">
      <formula>BM445&lt;=0</formula>
    </cfRule>
  </conditionalFormatting>
  <conditionalFormatting sqref="CS445">
    <cfRule type="cellIs" dxfId="2490" priority="5986" operator="greaterThan">
      <formula>CR445</formula>
    </cfRule>
  </conditionalFormatting>
  <conditionalFormatting sqref="CW445">
    <cfRule type="cellIs" dxfId="2489" priority="5985" operator="greaterThan">
      <formula>CV445</formula>
    </cfRule>
  </conditionalFormatting>
  <conditionalFormatting sqref="BJ445">
    <cfRule type="cellIs" dxfId="2488" priority="5991" operator="greaterThan">
      <formula>#REF!</formula>
    </cfRule>
  </conditionalFormatting>
  <conditionalFormatting sqref="BJ446">
    <cfRule type="expression" dxfId="2487" priority="5984">
      <formula>BM446&lt;=0</formula>
    </cfRule>
  </conditionalFormatting>
  <conditionalFormatting sqref="BK446">
    <cfRule type="cellIs" dxfId="2486" priority="5981" operator="greaterThan">
      <formula>BJ446</formula>
    </cfRule>
  </conditionalFormatting>
  <conditionalFormatting sqref="CS446">
    <cfRule type="cellIs" dxfId="2485" priority="5978" operator="greaterThan">
      <formula>CR446</formula>
    </cfRule>
  </conditionalFormatting>
  <conditionalFormatting sqref="CW446">
    <cfRule type="cellIs" dxfId="2484" priority="5977" operator="greaterThan">
      <formula>CV446</formula>
    </cfRule>
  </conditionalFormatting>
  <conditionalFormatting sqref="BJ446">
    <cfRule type="cellIs" dxfId="2483" priority="5983" operator="greaterThan">
      <formula>#REF!</formula>
    </cfRule>
  </conditionalFormatting>
  <conditionalFormatting sqref="BJ449">
    <cfRule type="expression" dxfId="2482" priority="5976">
      <formula>BM449&lt;=0</formula>
    </cfRule>
  </conditionalFormatting>
  <conditionalFormatting sqref="CN449">
    <cfRule type="cellIs" dxfId="2481" priority="5971" operator="greaterThan">
      <formula>CM449</formula>
    </cfRule>
  </conditionalFormatting>
  <conditionalFormatting sqref="CS449">
    <cfRule type="cellIs" dxfId="2480" priority="5970" operator="greaterThan">
      <formula>CR449</formula>
    </cfRule>
  </conditionalFormatting>
  <conditionalFormatting sqref="CW449">
    <cfRule type="cellIs" dxfId="2479" priority="5969" operator="greaterThan">
      <formula>CV449</formula>
    </cfRule>
  </conditionalFormatting>
  <conditionalFormatting sqref="BJ449">
    <cfRule type="cellIs" dxfId="2478" priority="5975" operator="greaterThan">
      <formula>#REF!</formula>
    </cfRule>
  </conditionalFormatting>
  <conditionalFormatting sqref="CO449">
    <cfRule type="expression" dxfId="2477" priority="5974">
      <formula>IF(CM449&lt;&gt;"-",IF(CM449&lt;#REF!,IF(CO449&lt;1,1,0),0),0)</formula>
    </cfRule>
  </conditionalFormatting>
  <conditionalFormatting sqref="BJ450">
    <cfRule type="expression" dxfId="2476" priority="5968">
      <formula>BM450&lt;=0</formula>
    </cfRule>
  </conditionalFormatting>
  <conditionalFormatting sqref="CS450">
    <cfRule type="cellIs" dxfId="2475" priority="5962" operator="greaterThan">
      <formula>CR450</formula>
    </cfRule>
  </conditionalFormatting>
  <conditionalFormatting sqref="CW450">
    <cfRule type="cellIs" dxfId="2474" priority="5961" operator="greaterThan">
      <formula>CV450</formula>
    </cfRule>
  </conditionalFormatting>
  <conditionalFormatting sqref="BJ450">
    <cfRule type="cellIs" dxfId="2473" priority="5967" operator="greaterThan">
      <formula>#REF!</formula>
    </cfRule>
  </conditionalFormatting>
  <conditionalFormatting sqref="BJ451">
    <cfRule type="expression" dxfId="2472" priority="5960">
      <formula>BM451&lt;=0</formula>
    </cfRule>
  </conditionalFormatting>
  <conditionalFormatting sqref="CS451">
    <cfRule type="cellIs" dxfId="2471" priority="5954" operator="greaterThan">
      <formula>CR451</formula>
    </cfRule>
  </conditionalFormatting>
  <conditionalFormatting sqref="CW451">
    <cfRule type="cellIs" dxfId="2470" priority="5953" operator="greaterThan">
      <formula>CV451</formula>
    </cfRule>
  </conditionalFormatting>
  <conditionalFormatting sqref="BJ451">
    <cfRule type="cellIs" dxfId="2469" priority="5959" operator="greaterThan">
      <formula>#REF!</formula>
    </cfRule>
  </conditionalFormatting>
  <conditionalFormatting sqref="BJ452">
    <cfRule type="expression" dxfId="2468" priority="5952">
      <formula>BM452&lt;=0</formula>
    </cfRule>
  </conditionalFormatting>
  <conditionalFormatting sqref="CS452">
    <cfRule type="cellIs" dxfId="2467" priority="5946" operator="greaterThan">
      <formula>CR452</formula>
    </cfRule>
  </conditionalFormatting>
  <conditionalFormatting sqref="CW452">
    <cfRule type="cellIs" dxfId="2466" priority="5945" operator="greaterThan">
      <formula>CV452</formula>
    </cfRule>
  </conditionalFormatting>
  <conditionalFormatting sqref="BJ452">
    <cfRule type="cellIs" dxfId="2465" priority="5951" operator="greaterThan">
      <formula>#REF!</formula>
    </cfRule>
  </conditionalFormatting>
  <conditionalFormatting sqref="BJ453">
    <cfRule type="expression" dxfId="2464" priority="5944">
      <formula>BM453&lt;=0</formula>
    </cfRule>
  </conditionalFormatting>
  <conditionalFormatting sqref="BK453">
    <cfRule type="cellIs" dxfId="2463" priority="5941" operator="greaterThan">
      <formula>BJ453</formula>
    </cfRule>
  </conditionalFormatting>
  <conditionalFormatting sqref="CN453">
    <cfRule type="cellIs" dxfId="2462" priority="5939" operator="greaterThan">
      <formula>CM453</formula>
    </cfRule>
  </conditionalFormatting>
  <conditionalFormatting sqref="CS453">
    <cfRule type="cellIs" dxfId="2461" priority="5938" operator="greaterThan">
      <formula>CR453</formula>
    </cfRule>
  </conditionalFormatting>
  <conditionalFormatting sqref="CW453">
    <cfRule type="cellIs" dxfId="2460" priority="5937" operator="greaterThan">
      <formula>CV453</formula>
    </cfRule>
  </conditionalFormatting>
  <conditionalFormatting sqref="BJ453">
    <cfRule type="cellIs" dxfId="2459" priority="5943" operator="greaterThan">
      <formula>#REF!</formula>
    </cfRule>
  </conditionalFormatting>
  <conditionalFormatting sqref="CO453">
    <cfRule type="expression" dxfId="2458" priority="5942">
      <formula>IF(CM453&lt;&gt;"-",IF(CM453&lt;#REF!,IF(CO453&lt;1,1,0),0),0)</formula>
    </cfRule>
  </conditionalFormatting>
  <conditionalFormatting sqref="BJ455">
    <cfRule type="expression" dxfId="2457" priority="5936">
      <formula>BM455&lt;=0</formula>
    </cfRule>
  </conditionalFormatting>
  <conditionalFormatting sqref="CS455">
    <cfRule type="cellIs" dxfId="2456" priority="5930" operator="greaterThan">
      <formula>CR455</formula>
    </cfRule>
  </conditionalFormatting>
  <conditionalFormatting sqref="CW455">
    <cfRule type="cellIs" dxfId="2455" priority="5929" operator="greaterThan">
      <formula>CV455</formula>
    </cfRule>
  </conditionalFormatting>
  <conditionalFormatting sqref="BJ455">
    <cfRule type="cellIs" dxfId="2454" priority="5935" operator="greaterThan">
      <formula>#REF!</formula>
    </cfRule>
  </conditionalFormatting>
  <conditionalFormatting sqref="BJ456">
    <cfRule type="expression" dxfId="2453" priority="5928">
      <formula>BM456&lt;=0</formula>
    </cfRule>
  </conditionalFormatting>
  <conditionalFormatting sqref="CS456">
    <cfRule type="cellIs" dxfId="2452" priority="5922" operator="greaterThan">
      <formula>CR456</formula>
    </cfRule>
  </conditionalFormatting>
  <conditionalFormatting sqref="CW456">
    <cfRule type="cellIs" dxfId="2451" priority="5921" operator="greaterThan">
      <formula>CV456</formula>
    </cfRule>
  </conditionalFormatting>
  <conditionalFormatting sqref="BJ456">
    <cfRule type="cellIs" dxfId="2450" priority="5927" operator="greaterThan">
      <formula>#REF!</formula>
    </cfRule>
  </conditionalFormatting>
  <conditionalFormatting sqref="BJ457">
    <cfRule type="expression" dxfId="2449" priority="5920">
      <formula>BM457&lt;=0</formula>
    </cfRule>
  </conditionalFormatting>
  <conditionalFormatting sqref="CS457">
    <cfRule type="cellIs" dxfId="2448" priority="5914" operator="greaterThan">
      <formula>CR457</formula>
    </cfRule>
  </conditionalFormatting>
  <conditionalFormatting sqref="CW457">
    <cfRule type="cellIs" dxfId="2447" priority="5913" operator="greaterThan">
      <formula>CV457</formula>
    </cfRule>
  </conditionalFormatting>
  <conditionalFormatting sqref="BJ457">
    <cfRule type="cellIs" dxfId="2446" priority="5919" operator="greaterThan">
      <formula>#REF!</formula>
    </cfRule>
  </conditionalFormatting>
  <conditionalFormatting sqref="BJ458">
    <cfRule type="expression" dxfId="2445" priority="5912">
      <formula>BM458&lt;=0</formula>
    </cfRule>
  </conditionalFormatting>
  <conditionalFormatting sqref="CS458">
    <cfRule type="cellIs" dxfId="2444" priority="5906" operator="greaterThan">
      <formula>CR458</formula>
    </cfRule>
  </conditionalFormatting>
  <conditionalFormatting sqref="CW458">
    <cfRule type="cellIs" dxfId="2443" priority="5905" operator="greaterThan">
      <formula>CV458</formula>
    </cfRule>
  </conditionalFormatting>
  <conditionalFormatting sqref="BJ458">
    <cfRule type="cellIs" dxfId="2442" priority="5911" operator="greaterThan">
      <formula>#REF!</formula>
    </cfRule>
  </conditionalFormatting>
  <conditionalFormatting sqref="BJ459">
    <cfRule type="expression" dxfId="2441" priority="5904">
      <formula>BM459&lt;=0</formula>
    </cfRule>
  </conditionalFormatting>
  <conditionalFormatting sqref="BK459">
    <cfRule type="cellIs" dxfId="2440" priority="5901" operator="greaterThan">
      <formula>BJ459</formula>
    </cfRule>
  </conditionalFormatting>
  <conditionalFormatting sqref="CS459">
    <cfRule type="cellIs" dxfId="2439" priority="5898" operator="greaterThan">
      <formula>CR459</formula>
    </cfRule>
  </conditionalFormatting>
  <conditionalFormatting sqref="CW459">
    <cfRule type="cellIs" dxfId="2438" priority="5897" operator="greaterThan">
      <formula>CV459</formula>
    </cfRule>
  </conditionalFormatting>
  <conditionalFormatting sqref="BJ459">
    <cfRule type="cellIs" dxfId="2437" priority="5903" operator="greaterThan">
      <formula>#REF!</formula>
    </cfRule>
  </conditionalFormatting>
  <conditionalFormatting sqref="BJ461">
    <cfRule type="expression" dxfId="2436" priority="5896">
      <formula>BM461&lt;=0</formula>
    </cfRule>
  </conditionalFormatting>
  <conditionalFormatting sqref="CS461">
    <cfRule type="cellIs" dxfId="2435" priority="5890" operator="greaterThan">
      <formula>CR461</formula>
    </cfRule>
  </conditionalFormatting>
  <conditionalFormatting sqref="CW461">
    <cfRule type="cellIs" dxfId="2434" priority="5889" operator="greaterThan">
      <formula>CV461</formula>
    </cfRule>
  </conditionalFormatting>
  <conditionalFormatting sqref="BJ461">
    <cfRule type="cellIs" dxfId="2433" priority="5895" operator="greaterThan">
      <formula>#REF!</formula>
    </cfRule>
  </conditionalFormatting>
  <conditionalFormatting sqref="BJ462">
    <cfRule type="expression" dxfId="2432" priority="5888">
      <formula>BM462&lt;=0</formula>
    </cfRule>
  </conditionalFormatting>
  <conditionalFormatting sqref="CS462">
    <cfRule type="cellIs" dxfId="2431" priority="5882" operator="greaterThan">
      <formula>CR462</formula>
    </cfRule>
  </conditionalFormatting>
  <conditionalFormatting sqref="CW462">
    <cfRule type="cellIs" dxfId="2430" priority="5881" operator="greaterThan">
      <formula>CV462</formula>
    </cfRule>
  </conditionalFormatting>
  <conditionalFormatting sqref="BJ462">
    <cfRule type="cellIs" dxfId="2429" priority="5887" operator="greaterThan">
      <formula>#REF!</formula>
    </cfRule>
  </conditionalFormatting>
  <conditionalFormatting sqref="BJ463">
    <cfRule type="expression" dxfId="2428" priority="5880">
      <formula>BM463&lt;=0</formula>
    </cfRule>
  </conditionalFormatting>
  <conditionalFormatting sqref="CS463">
    <cfRule type="cellIs" dxfId="2427" priority="5874" operator="greaterThan">
      <formula>CR463</formula>
    </cfRule>
  </conditionalFormatting>
  <conditionalFormatting sqref="CW463">
    <cfRule type="cellIs" dxfId="2426" priority="5873" operator="greaterThan">
      <formula>CV463</formula>
    </cfRule>
  </conditionalFormatting>
  <conditionalFormatting sqref="BJ463">
    <cfRule type="cellIs" dxfId="2425" priority="5879" operator="greaterThan">
      <formula>#REF!</formula>
    </cfRule>
  </conditionalFormatting>
  <conditionalFormatting sqref="BJ464">
    <cfRule type="expression" dxfId="2424" priority="5872">
      <formula>BM464&lt;=0</formula>
    </cfRule>
  </conditionalFormatting>
  <conditionalFormatting sqref="CS464">
    <cfRule type="cellIs" dxfId="2423" priority="5866" operator="greaterThan">
      <formula>CR464</formula>
    </cfRule>
  </conditionalFormatting>
  <conditionalFormatting sqref="CW464">
    <cfRule type="cellIs" dxfId="2422" priority="5865" operator="greaterThan">
      <formula>CV464</formula>
    </cfRule>
  </conditionalFormatting>
  <conditionalFormatting sqref="BJ464">
    <cfRule type="cellIs" dxfId="2421" priority="5871" operator="greaterThan">
      <formula>#REF!</formula>
    </cfRule>
  </conditionalFormatting>
  <conditionalFormatting sqref="BJ465">
    <cfRule type="expression" dxfId="2420" priority="5864">
      <formula>BM465&lt;=0</formula>
    </cfRule>
  </conditionalFormatting>
  <conditionalFormatting sqref="BK465">
    <cfRule type="cellIs" dxfId="2419" priority="5861" operator="greaterThan">
      <formula>BJ465</formula>
    </cfRule>
  </conditionalFormatting>
  <conditionalFormatting sqref="CS465">
    <cfRule type="cellIs" dxfId="2418" priority="5858" operator="greaterThan">
      <formula>CR465</formula>
    </cfRule>
  </conditionalFormatting>
  <conditionalFormatting sqref="CW465">
    <cfRule type="cellIs" dxfId="2417" priority="5857" operator="greaterThan">
      <formula>CV465</formula>
    </cfRule>
  </conditionalFormatting>
  <conditionalFormatting sqref="BJ465">
    <cfRule type="cellIs" dxfId="2416" priority="5863" operator="greaterThan">
      <formula>#REF!</formula>
    </cfRule>
  </conditionalFormatting>
  <conditionalFormatting sqref="BJ467">
    <cfRule type="expression" dxfId="2415" priority="5856">
      <formula>BM467&lt;=0</formula>
    </cfRule>
  </conditionalFormatting>
  <conditionalFormatting sqref="CS467">
    <cfRule type="cellIs" dxfId="2414" priority="5850" operator="greaterThan">
      <formula>CR467</formula>
    </cfRule>
  </conditionalFormatting>
  <conditionalFormatting sqref="CW467">
    <cfRule type="cellIs" dxfId="2413" priority="5849" operator="greaterThan">
      <formula>CV467</formula>
    </cfRule>
  </conditionalFormatting>
  <conditionalFormatting sqref="BJ467">
    <cfRule type="cellIs" dxfId="2412" priority="5855" operator="greaterThan">
      <formula>#REF!</formula>
    </cfRule>
  </conditionalFormatting>
  <conditionalFormatting sqref="BJ468">
    <cfRule type="expression" dxfId="2411" priority="5848">
      <formula>BM468&lt;=0</formula>
    </cfRule>
  </conditionalFormatting>
  <conditionalFormatting sqref="CS468">
    <cfRule type="cellIs" dxfId="2410" priority="5842" operator="greaterThan">
      <formula>CR468</formula>
    </cfRule>
  </conditionalFormatting>
  <conditionalFormatting sqref="CW468">
    <cfRule type="cellIs" dxfId="2409" priority="5841" operator="greaterThan">
      <formula>CV468</formula>
    </cfRule>
  </conditionalFormatting>
  <conditionalFormatting sqref="BJ468">
    <cfRule type="cellIs" dxfId="2408" priority="5847" operator="greaterThan">
      <formula>#REF!</formula>
    </cfRule>
  </conditionalFormatting>
  <conditionalFormatting sqref="BJ469">
    <cfRule type="expression" dxfId="2407" priority="5840">
      <formula>BM469&lt;=0</formula>
    </cfRule>
  </conditionalFormatting>
  <conditionalFormatting sqref="CS469">
    <cfRule type="cellIs" dxfId="2406" priority="5834" operator="greaterThan">
      <formula>CR469</formula>
    </cfRule>
  </conditionalFormatting>
  <conditionalFormatting sqref="CW469">
    <cfRule type="cellIs" dxfId="2405" priority="5833" operator="greaterThan">
      <formula>CV469</formula>
    </cfRule>
  </conditionalFormatting>
  <conditionalFormatting sqref="BJ469">
    <cfRule type="cellIs" dxfId="2404" priority="5839" operator="greaterThan">
      <formula>#REF!</formula>
    </cfRule>
  </conditionalFormatting>
  <conditionalFormatting sqref="BJ470">
    <cfRule type="expression" dxfId="2403" priority="5832">
      <formula>BM470&lt;=0</formula>
    </cfRule>
  </conditionalFormatting>
  <conditionalFormatting sqref="CS470">
    <cfRule type="cellIs" dxfId="2402" priority="5826" operator="greaterThan">
      <formula>CR470</formula>
    </cfRule>
  </conditionalFormatting>
  <conditionalFormatting sqref="CW470">
    <cfRule type="cellIs" dxfId="2401" priority="5825" operator="greaterThan">
      <formula>CV470</formula>
    </cfRule>
  </conditionalFormatting>
  <conditionalFormatting sqref="BJ470">
    <cfRule type="cellIs" dxfId="2400" priority="5831" operator="greaterThan">
      <formula>#REF!</formula>
    </cfRule>
  </conditionalFormatting>
  <conditionalFormatting sqref="BJ471">
    <cfRule type="expression" dxfId="2399" priority="5824">
      <formula>BM471&lt;=0</formula>
    </cfRule>
  </conditionalFormatting>
  <conditionalFormatting sqref="BK471">
    <cfRule type="cellIs" dxfId="2398" priority="5821" operator="greaterThan">
      <formula>BJ471</formula>
    </cfRule>
  </conditionalFormatting>
  <conditionalFormatting sqref="CS471">
    <cfRule type="cellIs" dxfId="2397" priority="5818" operator="greaterThan">
      <formula>CR471</formula>
    </cfRule>
  </conditionalFormatting>
  <conditionalFormatting sqref="CW471">
    <cfRule type="cellIs" dxfId="2396" priority="5817" operator="greaterThan">
      <formula>CV471</formula>
    </cfRule>
  </conditionalFormatting>
  <conditionalFormatting sqref="BJ471">
    <cfRule type="cellIs" dxfId="2395" priority="5823" operator="greaterThan">
      <formula>#REF!</formula>
    </cfRule>
  </conditionalFormatting>
  <conditionalFormatting sqref="BJ473">
    <cfRule type="expression" dxfId="2394" priority="5816">
      <formula>BM473&lt;=0</formula>
    </cfRule>
  </conditionalFormatting>
  <conditionalFormatting sqref="CS473">
    <cfRule type="cellIs" dxfId="2393" priority="5810" operator="greaterThan">
      <formula>CR473</formula>
    </cfRule>
  </conditionalFormatting>
  <conditionalFormatting sqref="CW473">
    <cfRule type="cellIs" dxfId="2392" priority="5809" operator="greaterThan">
      <formula>CV473</formula>
    </cfRule>
  </conditionalFormatting>
  <conditionalFormatting sqref="BJ473">
    <cfRule type="cellIs" dxfId="2391" priority="5815" operator="greaterThan">
      <formula>#REF!</formula>
    </cfRule>
  </conditionalFormatting>
  <conditionalFormatting sqref="BJ474">
    <cfRule type="expression" dxfId="2390" priority="5808">
      <formula>BM474&lt;=0</formula>
    </cfRule>
  </conditionalFormatting>
  <conditionalFormatting sqref="CS474">
    <cfRule type="cellIs" dxfId="2389" priority="5802" operator="greaterThan">
      <formula>CR474</formula>
    </cfRule>
  </conditionalFormatting>
  <conditionalFormatting sqref="CW474">
    <cfRule type="cellIs" dxfId="2388" priority="5801" operator="greaterThan">
      <formula>CV474</formula>
    </cfRule>
  </conditionalFormatting>
  <conditionalFormatting sqref="BJ474">
    <cfRule type="cellIs" dxfId="2387" priority="5807" operator="greaterThan">
      <formula>#REF!</formula>
    </cfRule>
  </conditionalFormatting>
  <conditionalFormatting sqref="BJ475">
    <cfRule type="expression" dxfId="2386" priority="5800">
      <formula>BM475&lt;=0</formula>
    </cfRule>
  </conditionalFormatting>
  <conditionalFormatting sqref="CS475">
    <cfRule type="cellIs" dxfId="2385" priority="5794" operator="greaterThan">
      <formula>CR475</formula>
    </cfRule>
  </conditionalFormatting>
  <conditionalFormatting sqref="CW475">
    <cfRule type="cellIs" dxfId="2384" priority="5793" operator="greaterThan">
      <formula>CV475</formula>
    </cfRule>
  </conditionalFormatting>
  <conditionalFormatting sqref="BJ475">
    <cfRule type="cellIs" dxfId="2383" priority="5799" operator="greaterThan">
      <formula>#REF!</formula>
    </cfRule>
  </conditionalFormatting>
  <conditionalFormatting sqref="BJ476">
    <cfRule type="expression" dxfId="2382" priority="5792">
      <formula>BM476&lt;=0</formula>
    </cfRule>
  </conditionalFormatting>
  <conditionalFormatting sqref="CS476">
    <cfRule type="cellIs" dxfId="2381" priority="5786" operator="greaterThan">
      <formula>CR476</formula>
    </cfRule>
  </conditionalFormatting>
  <conditionalFormatting sqref="CW476">
    <cfRule type="cellIs" dxfId="2380" priority="5785" operator="greaterThan">
      <formula>CV476</formula>
    </cfRule>
  </conditionalFormatting>
  <conditionalFormatting sqref="BJ476">
    <cfRule type="cellIs" dxfId="2379" priority="5791" operator="greaterThan">
      <formula>#REF!</formula>
    </cfRule>
  </conditionalFormatting>
  <conditionalFormatting sqref="BJ477">
    <cfRule type="expression" dxfId="2378" priority="5784">
      <formula>BM477&lt;=0</formula>
    </cfRule>
  </conditionalFormatting>
  <conditionalFormatting sqref="BK477">
    <cfRule type="cellIs" dxfId="2377" priority="5781" operator="greaterThan">
      <formula>BJ477</formula>
    </cfRule>
  </conditionalFormatting>
  <conditionalFormatting sqref="CS477">
    <cfRule type="cellIs" dxfId="2376" priority="5778" operator="greaterThan">
      <formula>CR477</formula>
    </cfRule>
  </conditionalFormatting>
  <conditionalFormatting sqref="CW477">
    <cfRule type="cellIs" dxfId="2375" priority="5777" operator="greaterThan">
      <formula>CV477</formula>
    </cfRule>
  </conditionalFormatting>
  <conditionalFormatting sqref="BJ477">
    <cfRule type="cellIs" dxfId="2374" priority="5783" operator="greaterThan">
      <formula>#REF!</formula>
    </cfRule>
  </conditionalFormatting>
  <conditionalFormatting sqref="BJ479">
    <cfRule type="expression" dxfId="2373" priority="5744">
      <formula>BM479&lt;=0</formula>
    </cfRule>
  </conditionalFormatting>
  <conditionalFormatting sqref="BK479">
    <cfRule type="cellIs" dxfId="2372" priority="5741" operator="greaterThan">
      <formula>BJ479</formula>
    </cfRule>
  </conditionalFormatting>
  <conditionalFormatting sqref="CN479">
    <cfRule type="cellIs" dxfId="2371" priority="5739" operator="greaterThan">
      <formula>CM479</formula>
    </cfRule>
  </conditionalFormatting>
  <conditionalFormatting sqref="CS479">
    <cfRule type="cellIs" dxfId="2370" priority="5738" operator="greaterThan">
      <formula>CR479</formula>
    </cfRule>
  </conditionalFormatting>
  <conditionalFormatting sqref="CW479">
    <cfRule type="cellIs" dxfId="2369" priority="5737" operator="greaterThan">
      <formula>CV479</formula>
    </cfRule>
  </conditionalFormatting>
  <conditionalFormatting sqref="BJ479">
    <cfRule type="cellIs" dxfId="2368" priority="5743" operator="greaterThan">
      <formula>#REF!</formula>
    </cfRule>
  </conditionalFormatting>
  <conditionalFormatting sqref="CO479">
    <cfRule type="expression" dxfId="2367" priority="5742">
      <formula>IF(CM479&lt;&gt;"-",IF(CM479&lt;#REF!,IF(CO479&lt;1,1,0),0),0)</formula>
    </cfRule>
  </conditionalFormatting>
  <conditionalFormatting sqref="BJ482">
    <cfRule type="expression" dxfId="2366" priority="5736">
      <formula>BM482&lt;=0</formula>
    </cfRule>
  </conditionalFormatting>
  <conditionalFormatting sqref="CN482">
    <cfRule type="cellIs" dxfId="2365" priority="5731" operator="greaterThan">
      <formula>CM482</formula>
    </cfRule>
  </conditionalFormatting>
  <conditionalFormatting sqref="CS482">
    <cfRule type="cellIs" dxfId="2364" priority="5730" operator="greaterThan">
      <formula>CR482</formula>
    </cfRule>
  </conditionalFormatting>
  <conditionalFormatting sqref="CW482">
    <cfRule type="cellIs" dxfId="2363" priority="5729" operator="greaterThan">
      <formula>CV482</formula>
    </cfRule>
  </conditionalFormatting>
  <conditionalFormatting sqref="BJ482">
    <cfRule type="cellIs" dxfId="2362" priority="5735" operator="greaterThan">
      <formula>#REF!</formula>
    </cfRule>
  </conditionalFormatting>
  <conditionalFormatting sqref="CO482">
    <cfRule type="expression" dxfId="2361" priority="5734">
      <formula>IF(CM482&lt;&gt;"-",IF(CM482&lt;#REF!,IF(CO482&lt;1,1,0),0),0)</formula>
    </cfRule>
  </conditionalFormatting>
  <conditionalFormatting sqref="BJ483">
    <cfRule type="expression" dxfId="2360" priority="5728">
      <formula>BM483&lt;=0</formula>
    </cfRule>
  </conditionalFormatting>
  <conditionalFormatting sqref="CS483">
    <cfRule type="cellIs" dxfId="2359" priority="5722" operator="greaterThan">
      <formula>CR483</formula>
    </cfRule>
  </conditionalFormatting>
  <conditionalFormatting sqref="CW483">
    <cfRule type="cellIs" dxfId="2358" priority="5721" operator="greaterThan">
      <formula>CV483</formula>
    </cfRule>
  </conditionalFormatting>
  <conditionalFormatting sqref="BJ483">
    <cfRule type="cellIs" dxfId="2357" priority="5727" operator="greaterThan">
      <formula>#REF!</formula>
    </cfRule>
  </conditionalFormatting>
  <conditionalFormatting sqref="BJ484">
    <cfRule type="expression" dxfId="2356" priority="5720">
      <formula>BM484&lt;=0</formula>
    </cfRule>
  </conditionalFormatting>
  <conditionalFormatting sqref="CS484">
    <cfRule type="cellIs" dxfId="2355" priority="5714" operator="greaterThan">
      <formula>CR484</formula>
    </cfRule>
  </conditionalFormatting>
  <conditionalFormatting sqref="CW484">
    <cfRule type="cellIs" dxfId="2354" priority="5713" operator="greaterThan">
      <formula>CV484</formula>
    </cfRule>
  </conditionalFormatting>
  <conditionalFormatting sqref="BJ484">
    <cfRule type="cellIs" dxfId="2353" priority="5719" operator="greaterThan">
      <formula>#REF!</formula>
    </cfRule>
  </conditionalFormatting>
  <conditionalFormatting sqref="BJ485">
    <cfRule type="expression" dxfId="2352" priority="5712">
      <formula>BM485&lt;=0</formula>
    </cfRule>
  </conditionalFormatting>
  <conditionalFormatting sqref="CS485">
    <cfRule type="cellIs" dxfId="2351" priority="5706" operator="greaterThan">
      <formula>CR485</formula>
    </cfRule>
  </conditionalFormatting>
  <conditionalFormatting sqref="CW485">
    <cfRule type="cellIs" dxfId="2350" priority="5705" operator="greaterThan">
      <formula>CV485</formula>
    </cfRule>
  </conditionalFormatting>
  <conditionalFormatting sqref="BJ485">
    <cfRule type="cellIs" dxfId="2349" priority="5711" operator="greaterThan">
      <formula>#REF!</formula>
    </cfRule>
  </conditionalFormatting>
  <conditionalFormatting sqref="BJ486">
    <cfRule type="expression" dxfId="2348" priority="5704">
      <formula>BM486&lt;=0</formula>
    </cfRule>
  </conditionalFormatting>
  <conditionalFormatting sqref="BK486">
    <cfRule type="cellIs" dxfId="2347" priority="5701" operator="greaterThan">
      <formula>BJ486</formula>
    </cfRule>
  </conditionalFormatting>
  <conditionalFormatting sqref="CN486">
    <cfRule type="cellIs" dxfId="2346" priority="5699" operator="greaterThan">
      <formula>CM486</formula>
    </cfRule>
  </conditionalFormatting>
  <conditionalFormatting sqref="CS486">
    <cfRule type="cellIs" dxfId="2345" priority="5698" operator="greaterThan">
      <formula>CR486</formula>
    </cfRule>
  </conditionalFormatting>
  <conditionalFormatting sqref="CW486">
    <cfRule type="cellIs" dxfId="2344" priority="5697" operator="greaterThan">
      <formula>CV486</formula>
    </cfRule>
  </conditionalFormatting>
  <conditionalFormatting sqref="BJ486">
    <cfRule type="cellIs" dxfId="2343" priority="5703" operator="greaterThan">
      <formula>#REF!</formula>
    </cfRule>
  </conditionalFormatting>
  <conditionalFormatting sqref="CO486">
    <cfRule type="expression" dxfId="2342" priority="5702">
      <formula>IF(CM486&lt;&gt;"-",IF(CM486&lt;#REF!,IF(CO486&lt;1,1,0),0),0)</formula>
    </cfRule>
  </conditionalFormatting>
  <conditionalFormatting sqref="BJ488">
    <cfRule type="expression" dxfId="2341" priority="5696">
      <formula>BM488&lt;=0</formula>
    </cfRule>
  </conditionalFormatting>
  <conditionalFormatting sqref="CS488">
    <cfRule type="cellIs" dxfId="2340" priority="5690" operator="greaterThan">
      <formula>CR488</formula>
    </cfRule>
  </conditionalFormatting>
  <conditionalFormatting sqref="CW488">
    <cfRule type="cellIs" dxfId="2339" priority="5689" operator="greaterThan">
      <formula>CV488</formula>
    </cfRule>
  </conditionalFormatting>
  <conditionalFormatting sqref="BJ488">
    <cfRule type="cellIs" dxfId="2338" priority="5695" operator="greaterThan">
      <formula>#REF!</formula>
    </cfRule>
  </conditionalFormatting>
  <conditionalFormatting sqref="BJ489">
    <cfRule type="expression" dxfId="2337" priority="5688">
      <formula>BM489&lt;=0</formula>
    </cfRule>
  </conditionalFormatting>
  <conditionalFormatting sqref="CS489">
    <cfRule type="cellIs" dxfId="2336" priority="5682" operator="greaterThan">
      <formula>CR489</formula>
    </cfRule>
  </conditionalFormatting>
  <conditionalFormatting sqref="CW489">
    <cfRule type="cellIs" dxfId="2335" priority="5681" operator="greaterThan">
      <formula>CV489</formula>
    </cfRule>
  </conditionalFormatting>
  <conditionalFormatting sqref="BJ489">
    <cfRule type="cellIs" dxfId="2334" priority="5687" operator="greaterThan">
      <formula>#REF!</formula>
    </cfRule>
  </conditionalFormatting>
  <conditionalFormatting sqref="BJ490">
    <cfRule type="expression" dxfId="2333" priority="5680">
      <formula>BM490&lt;=0</formula>
    </cfRule>
  </conditionalFormatting>
  <conditionalFormatting sqref="CS490">
    <cfRule type="cellIs" dxfId="2332" priority="5674" operator="greaterThan">
      <formula>CR490</formula>
    </cfRule>
  </conditionalFormatting>
  <conditionalFormatting sqref="CW490">
    <cfRule type="cellIs" dxfId="2331" priority="5673" operator="greaterThan">
      <formula>CV490</formula>
    </cfRule>
  </conditionalFormatting>
  <conditionalFormatting sqref="BJ490">
    <cfRule type="cellIs" dxfId="2330" priority="5679" operator="greaterThan">
      <formula>#REF!</formula>
    </cfRule>
  </conditionalFormatting>
  <conditionalFormatting sqref="BJ491">
    <cfRule type="expression" dxfId="2329" priority="5672">
      <formula>BM491&lt;=0</formula>
    </cfRule>
  </conditionalFormatting>
  <conditionalFormatting sqref="CS491">
    <cfRule type="cellIs" dxfId="2328" priority="5666" operator="greaterThan">
      <formula>CR491</formula>
    </cfRule>
  </conditionalFormatting>
  <conditionalFormatting sqref="CW491">
    <cfRule type="cellIs" dxfId="2327" priority="5665" operator="greaterThan">
      <formula>CV491</formula>
    </cfRule>
  </conditionalFormatting>
  <conditionalFormatting sqref="BJ491">
    <cfRule type="cellIs" dxfId="2326" priority="5671" operator="greaterThan">
      <formula>#REF!</formula>
    </cfRule>
  </conditionalFormatting>
  <conditionalFormatting sqref="BJ492">
    <cfRule type="expression" dxfId="2325" priority="5664">
      <formula>BM492&lt;=0</formula>
    </cfRule>
  </conditionalFormatting>
  <conditionalFormatting sqref="BK492">
    <cfRule type="cellIs" dxfId="2324" priority="5661" operator="greaterThan">
      <formula>BJ492</formula>
    </cfRule>
  </conditionalFormatting>
  <conditionalFormatting sqref="CS492">
    <cfRule type="cellIs" dxfId="2323" priority="5658" operator="greaterThan">
      <formula>CR492</formula>
    </cfRule>
  </conditionalFormatting>
  <conditionalFormatting sqref="CW492">
    <cfRule type="cellIs" dxfId="2322" priority="5657" operator="greaterThan">
      <formula>CV492</formula>
    </cfRule>
  </conditionalFormatting>
  <conditionalFormatting sqref="BJ492">
    <cfRule type="cellIs" dxfId="2321" priority="5663" operator="greaterThan">
      <formula>#REF!</formula>
    </cfRule>
  </conditionalFormatting>
  <conditionalFormatting sqref="BJ494">
    <cfRule type="expression" dxfId="2320" priority="5656">
      <formula>BM494&lt;=0</formula>
    </cfRule>
  </conditionalFormatting>
  <conditionalFormatting sqref="CS494">
    <cfRule type="cellIs" dxfId="2319" priority="5650" operator="greaterThan">
      <formula>CR494</formula>
    </cfRule>
  </conditionalFormatting>
  <conditionalFormatting sqref="CW494">
    <cfRule type="cellIs" dxfId="2318" priority="5649" operator="greaterThan">
      <formula>CV494</formula>
    </cfRule>
  </conditionalFormatting>
  <conditionalFormatting sqref="BJ494">
    <cfRule type="cellIs" dxfId="2317" priority="5655" operator="greaterThan">
      <formula>#REF!</formula>
    </cfRule>
  </conditionalFormatting>
  <conditionalFormatting sqref="BJ495">
    <cfRule type="expression" dxfId="2316" priority="5648">
      <formula>BM495&lt;=0</formula>
    </cfRule>
  </conditionalFormatting>
  <conditionalFormatting sqref="CS495">
    <cfRule type="cellIs" dxfId="2315" priority="5642" operator="greaterThan">
      <formula>CR495</formula>
    </cfRule>
  </conditionalFormatting>
  <conditionalFormatting sqref="CW495">
    <cfRule type="cellIs" dxfId="2314" priority="5641" operator="greaterThan">
      <formula>CV495</formula>
    </cfRule>
  </conditionalFormatting>
  <conditionalFormatting sqref="BJ495">
    <cfRule type="cellIs" dxfId="2313" priority="5647" operator="greaterThan">
      <formula>#REF!</formula>
    </cfRule>
  </conditionalFormatting>
  <conditionalFormatting sqref="BJ496">
    <cfRule type="expression" dxfId="2312" priority="5640">
      <formula>BM496&lt;=0</formula>
    </cfRule>
  </conditionalFormatting>
  <conditionalFormatting sqref="CS496">
    <cfRule type="cellIs" dxfId="2311" priority="5634" operator="greaterThan">
      <formula>CR496</formula>
    </cfRule>
  </conditionalFormatting>
  <conditionalFormatting sqref="CW496">
    <cfRule type="cellIs" dxfId="2310" priority="5633" operator="greaterThan">
      <formula>CV496</formula>
    </cfRule>
  </conditionalFormatting>
  <conditionalFormatting sqref="BJ496">
    <cfRule type="cellIs" dxfId="2309" priority="5639" operator="greaterThan">
      <formula>#REF!</formula>
    </cfRule>
  </conditionalFormatting>
  <conditionalFormatting sqref="BJ497">
    <cfRule type="expression" dxfId="2308" priority="5632">
      <formula>BM497&lt;=0</formula>
    </cfRule>
  </conditionalFormatting>
  <conditionalFormatting sqref="CS497">
    <cfRule type="cellIs" dxfId="2307" priority="5626" operator="greaterThan">
      <formula>CR497</formula>
    </cfRule>
  </conditionalFormatting>
  <conditionalFormatting sqref="CW497">
    <cfRule type="cellIs" dxfId="2306" priority="5625" operator="greaterThan">
      <formula>CV497</formula>
    </cfRule>
  </conditionalFormatting>
  <conditionalFormatting sqref="BJ497">
    <cfRule type="cellIs" dxfId="2305" priority="5631" operator="greaterThan">
      <formula>#REF!</formula>
    </cfRule>
  </conditionalFormatting>
  <conditionalFormatting sqref="BJ498">
    <cfRule type="expression" dxfId="2304" priority="5624">
      <formula>BM498&lt;=0</formula>
    </cfRule>
  </conditionalFormatting>
  <conditionalFormatting sqref="BK498">
    <cfRule type="cellIs" dxfId="2303" priority="5621" operator="greaterThan">
      <formula>BJ498</formula>
    </cfRule>
  </conditionalFormatting>
  <conditionalFormatting sqref="CS498">
    <cfRule type="cellIs" dxfId="2302" priority="5618" operator="greaterThan">
      <formula>CR498</formula>
    </cfRule>
  </conditionalFormatting>
  <conditionalFormatting sqref="CW498">
    <cfRule type="cellIs" dxfId="2301" priority="5617" operator="greaterThan">
      <formula>CV498</formula>
    </cfRule>
  </conditionalFormatting>
  <conditionalFormatting sqref="BJ498">
    <cfRule type="cellIs" dxfId="2300" priority="5623" operator="greaterThan">
      <formula>#REF!</formula>
    </cfRule>
  </conditionalFormatting>
  <conditionalFormatting sqref="BJ500">
    <cfRule type="expression" dxfId="2299" priority="5616">
      <formula>BM500&lt;=0</formula>
    </cfRule>
  </conditionalFormatting>
  <conditionalFormatting sqref="CS500">
    <cfRule type="cellIs" dxfId="2298" priority="5610" operator="greaterThan">
      <formula>CR500</formula>
    </cfRule>
  </conditionalFormatting>
  <conditionalFormatting sqref="CW500">
    <cfRule type="cellIs" dxfId="2297" priority="5609" operator="greaterThan">
      <formula>CV500</formula>
    </cfRule>
  </conditionalFormatting>
  <conditionalFormatting sqref="BJ500">
    <cfRule type="cellIs" dxfId="2296" priority="5615" operator="greaterThan">
      <formula>#REF!</formula>
    </cfRule>
  </conditionalFormatting>
  <conditionalFormatting sqref="BJ501">
    <cfRule type="expression" dxfId="2295" priority="5608">
      <formula>BM501&lt;=0</formula>
    </cfRule>
  </conditionalFormatting>
  <conditionalFormatting sqref="CS501">
    <cfRule type="cellIs" dxfId="2294" priority="5602" operator="greaterThan">
      <formula>CR501</formula>
    </cfRule>
  </conditionalFormatting>
  <conditionalFormatting sqref="CW501">
    <cfRule type="cellIs" dxfId="2293" priority="5601" operator="greaterThan">
      <formula>CV501</formula>
    </cfRule>
  </conditionalFormatting>
  <conditionalFormatting sqref="BJ501">
    <cfRule type="cellIs" dxfId="2292" priority="5607" operator="greaterThan">
      <formula>#REF!</formula>
    </cfRule>
  </conditionalFormatting>
  <conditionalFormatting sqref="BJ502">
    <cfRule type="expression" dxfId="2291" priority="5600">
      <formula>BM502&lt;=0</formula>
    </cfRule>
  </conditionalFormatting>
  <conditionalFormatting sqref="CS502">
    <cfRule type="cellIs" dxfId="2290" priority="5594" operator="greaterThan">
      <formula>CR502</formula>
    </cfRule>
  </conditionalFormatting>
  <conditionalFormatting sqref="CW502">
    <cfRule type="cellIs" dxfId="2289" priority="5593" operator="greaterThan">
      <formula>CV502</formula>
    </cfRule>
  </conditionalFormatting>
  <conditionalFormatting sqref="BJ502">
    <cfRule type="cellIs" dxfId="2288" priority="5599" operator="greaterThan">
      <formula>#REF!</formula>
    </cfRule>
  </conditionalFormatting>
  <conditionalFormatting sqref="BJ503">
    <cfRule type="expression" dxfId="2287" priority="5592">
      <formula>BM503&lt;=0</formula>
    </cfRule>
  </conditionalFormatting>
  <conditionalFormatting sqref="CS503">
    <cfRule type="cellIs" dxfId="2286" priority="5586" operator="greaterThan">
      <formula>CR503</formula>
    </cfRule>
  </conditionalFormatting>
  <conditionalFormatting sqref="CW503">
    <cfRule type="cellIs" dxfId="2285" priority="5585" operator="greaterThan">
      <formula>CV503</formula>
    </cfRule>
  </conditionalFormatting>
  <conditionalFormatting sqref="BJ503">
    <cfRule type="cellIs" dxfId="2284" priority="5591" operator="greaterThan">
      <formula>#REF!</formula>
    </cfRule>
  </conditionalFormatting>
  <conditionalFormatting sqref="BJ504">
    <cfRule type="expression" dxfId="2283" priority="5584">
      <formula>BM504&lt;=0</formula>
    </cfRule>
  </conditionalFormatting>
  <conditionalFormatting sqref="BK504">
    <cfRule type="cellIs" dxfId="2282" priority="5581" operator="greaterThan">
      <formula>BJ504</formula>
    </cfRule>
  </conditionalFormatting>
  <conditionalFormatting sqref="CS504">
    <cfRule type="cellIs" dxfId="2281" priority="5578" operator="greaterThan">
      <formula>CR504</formula>
    </cfRule>
  </conditionalFormatting>
  <conditionalFormatting sqref="CW504">
    <cfRule type="cellIs" dxfId="2280" priority="5577" operator="greaterThan">
      <formula>CV504</formula>
    </cfRule>
  </conditionalFormatting>
  <conditionalFormatting sqref="BJ504">
    <cfRule type="cellIs" dxfId="2279" priority="5583" operator="greaterThan">
      <formula>#REF!</formula>
    </cfRule>
  </conditionalFormatting>
  <conditionalFormatting sqref="BJ506">
    <cfRule type="expression" dxfId="2278" priority="5576">
      <formula>BM506&lt;=0</formula>
    </cfRule>
  </conditionalFormatting>
  <conditionalFormatting sqref="CS506">
    <cfRule type="cellIs" dxfId="2277" priority="5570" operator="greaterThan">
      <formula>CR506</formula>
    </cfRule>
  </conditionalFormatting>
  <conditionalFormatting sqref="CW506">
    <cfRule type="cellIs" dxfId="2276" priority="5569" operator="greaterThan">
      <formula>CV506</formula>
    </cfRule>
  </conditionalFormatting>
  <conditionalFormatting sqref="BJ506">
    <cfRule type="cellIs" dxfId="2275" priority="5575" operator="greaterThan">
      <formula>#REF!</formula>
    </cfRule>
  </conditionalFormatting>
  <conditionalFormatting sqref="BJ507">
    <cfRule type="expression" dxfId="2274" priority="5568">
      <formula>BM507&lt;=0</formula>
    </cfRule>
  </conditionalFormatting>
  <conditionalFormatting sqref="CS507">
    <cfRule type="cellIs" dxfId="2273" priority="5562" operator="greaterThan">
      <formula>CR507</formula>
    </cfRule>
  </conditionalFormatting>
  <conditionalFormatting sqref="CW507">
    <cfRule type="cellIs" dxfId="2272" priority="5561" operator="greaterThan">
      <formula>CV507</formula>
    </cfRule>
  </conditionalFormatting>
  <conditionalFormatting sqref="BJ507">
    <cfRule type="cellIs" dxfId="2271" priority="5567" operator="greaterThan">
      <formula>#REF!</formula>
    </cfRule>
  </conditionalFormatting>
  <conditionalFormatting sqref="BJ508">
    <cfRule type="expression" dxfId="2270" priority="5560">
      <formula>BM508&lt;=0</formula>
    </cfRule>
  </conditionalFormatting>
  <conditionalFormatting sqref="CS508">
    <cfRule type="cellIs" dxfId="2269" priority="5554" operator="greaterThan">
      <formula>CR508</formula>
    </cfRule>
  </conditionalFormatting>
  <conditionalFormatting sqref="CW508">
    <cfRule type="cellIs" dxfId="2268" priority="5553" operator="greaterThan">
      <formula>CV508</formula>
    </cfRule>
  </conditionalFormatting>
  <conditionalFormatting sqref="BJ508">
    <cfRule type="cellIs" dxfId="2267" priority="5559" operator="greaterThan">
      <formula>#REF!</formula>
    </cfRule>
  </conditionalFormatting>
  <conditionalFormatting sqref="BJ509">
    <cfRule type="expression" dxfId="2266" priority="5552">
      <formula>BM509&lt;=0</formula>
    </cfRule>
  </conditionalFormatting>
  <conditionalFormatting sqref="CS509">
    <cfRule type="cellIs" dxfId="2265" priority="5546" operator="greaterThan">
      <formula>CR509</formula>
    </cfRule>
  </conditionalFormatting>
  <conditionalFormatting sqref="CW509">
    <cfRule type="cellIs" dxfId="2264" priority="5545" operator="greaterThan">
      <formula>CV509</formula>
    </cfRule>
  </conditionalFormatting>
  <conditionalFormatting sqref="BJ509">
    <cfRule type="cellIs" dxfId="2263" priority="5551" operator="greaterThan">
      <formula>#REF!</formula>
    </cfRule>
  </conditionalFormatting>
  <conditionalFormatting sqref="BJ510">
    <cfRule type="expression" dxfId="2262" priority="5544">
      <formula>BM510&lt;=0</formula>
    </cfRule>
  </conditionalFormatting>
  <conditionalFormatting sqref="BK510">
    <cfRule type="cellIs" dxfId="2261" priority="5541" operator="greaterThan">
      <formula>BJ510</formula>
    </cfRule>
  </conditionalFormatting>
  <conditionalFormatting sqref="CS510">
    <cfRule type="cellIs" dxfId="2260" priority="5538" operator="greaterThan">
      <formula>CR510</formula>
    </cfRule>
  </conditionalFormatting>
  <conditionalFormatting sqref="CW510">
    <cfRule type="cellIs" dxfId="2259" priority="5537" operator="greaterThan">
      <formula>CV510</formula>
    </cfRule>
  </conditionalFormatting>
  <conditionalFormatting sqref="BJ510">
    <cfRule type="cellIs" dxfId="2258" priority="5543" operator="greaterThan">
      <formula>#REF!</formula>
    </cfRule>
  </conditionalFormatting>
  <conditionalFormatting sqref="BJ513">
    <cfRule type="expression" dxfId="2257" priority="5536">
      <formula>BM513&lt;=0</formula>
    </cfRule>
  </conditionalFormatting>
  <conditionalFormatting sqref="CN513">
    <cfRule type="cellIs" dxfId="2256" priority="5531" operator="greaterThan">
      <formula>CM513</formula>
    </cfRule>
  </conditionalFormatting>
  <conditionalFormatting sqref="CS513">
    <cfRule type="cellIs" dxfId="2255" priority="5530" operator="greaterThan">
      <formula>CR513</formula>
    </cfRule>
  </conditionalFormatting>
  <conditionalFormatting sqref="CW513">
    <cfRule type="cellIs" dxfId="2254" priority="5529" operator="greaterThan">
      <formula>CV513</formula>
    </cfRule>
  </conditionalFormatting>
  <conditionalFormatting sqref="BJ513">
    <cfRule type="cellIs" dxfId="2253" priority="5535" operator="greaterThan">
      <formula>#REF!</formula>
    </cfRule>
  </conditionalFormatting>
  <conditionalFormatting sqref="CO513">
    <cfRule type="expression" dxfId="2252" priority="5534">
      <formula>IF(CM513&lt;&gt;"-",IF(CM513&lt;#REF!,IF(CO513&lt;1,1,0),0),0)</formula>
    </cfRule>
  </conditionalFormatting>
  <conditionalFormatting sqref="BJ514">
    <cfRule type="expression" dxfId="2251" priority="5528">
      <formula>BM514&lt;=0</formula>
    </cfRule>
  </conditionalFormatting>
  <conditionalFormatting sqref="CS514">
    <cfRule type="cellIs" dxfId="2250" priority="5522" operator="greaterThan">
      <formula>CR514</formula>
    </cfRule>
  </conditionalFormatting>
  <conditionalFormatting sqref="CW514">
    <cfRule type="cellIs" dxfId="2249" priority="5521" operator="greaterThan">
      <formula>CV514</formula>
    </cfRule>
  </conditionalFormatting>
  <conditionalFormatting sqref="BJ514">
    <cfRule type="cellIs" dxfId="2248" priority="5527" operator="greaterThan">
      <formula>#REF!</formula>
    </cfRule>
  </conditionalFormatting>
  <conditionalFormatting sqref="BJ515">
    <cfRule type="expression" dxfId="2247" priority="5520">
      <formula>BM515&lt;=0</formula>
    </cfRule>
  </conditionalFormatting>
  <conditionalFormatting sqref="CS515">
    <cfRule type="cellIs" dxfId="2246" priority="5514" operator="greaterThan">
      <formula>CR515</formula>
    </cfRule>
  </conditionalFormatting>
  <conditionalFormatting sqref="CW515">
    <cfRule type="cellIs" dxfId="2245" priority="5513" operator="greaterThan">
      <formula>CV515</formula>
    </cfRule>
  </conditionalFormatting>
  <conditionalFormatting sqref="BJ515">
    <cfRule type="cellIs" dxfId="2244" priority="5519" operator="greaterThan">
      <formula>#REF!</formula>
    </cfRule>
  </conditionalFormatting>
  <conditionalFormatting sqref="BJ516">
    <cfRule type="expression" dxfId="2243" priority="5512">
      <formula>BM516&lt;=0</formula>
    </cfRule>
  </conditionalFormatting>
  <conditionalFormatting sqref="CS516">
    <cfRule type="cellIs" dxfId="2242" priority="5506" operator="greaterThan">
      <formula>CR516</formula>
    </cfRule>
  </conditionalFormatting>
  <conditionalFormatting sqref="CW516">
    <cfRule type="cellIs" dxfId="2241" priority="5505" operator="greaterThan">
      <formula>CV516</formula>
    </cfRule>
  </conditionalFormatting>
  <conditionalFormatting sqref="BJ516">
    <cfRule type="cellIs" dxfId="2240" priority="5511" operator="greaterThan">
      <formula>#REF!</formula>
    </cfRule>
  </conditionalFormatting>
  <conditionalFormatting sqref="BJ517">
    <cfRule type="expression" dxfId="2239" priority="5504">
      <formula>BM517&lt;=0</formula>
    </cfRule>
  </conditionalFormatting>
  <conditionalFormatting sqref="BK517">
    <cfRule type="cellIs" dxfId="2238" priority="5501" operator="greaterThan">
      <formula>BJ517</formula>
    </cfRule>
  </conditionalFormatting>
  <conditionalFormatting sqref="CN517">
    <cfRule type="cellIs" dxfId="2237" priority="5499" operator="greaterThan">
      <formula>CM517</formula>
    </cfRule>
  </conditionalFormatting>
  <conditionalFormatting sqref="CS517">
    <cfRule type="cellIs" dxfId="2236" priority="5498" operator="greaterThan">
      <formula>CR517</formula>
    </cfRule>
  </conditionalFormatting>
  <conditionalFormatting sqref="CW517">
    <cfRule type="cellIs" dxfId="2235" priority="5497" operator="greaterThan">
      <formula>CV517</formula>
    </cfRule>
  </conditionalFormatting>
  <conditionalFormatting sqref="BJ517">
    <cfRule type="cellIs" dxfId="2234" priority="5503" operator="greaterThan">
      <formula>#REF!</formula>
    </cfRule>
  </conditionalFormatting>
  <conditionalFormatting sqref="CO517">
    <cfRule type="expression" dxfId="2233" priority="5502">
      <formula>IF(CM517&lt;&gt;"-",IF(CM517&lt;#REF!,IF(CO517&lt;1,1,0),0),0)</formula>
    </cfRule>
  </conditionalFormatting>
  <conditionalFormatting sqref="BJ519">
    <cfRule type="expression" dxfId="2232" priority="5496">
      <formula>BM519&lt;=0</formula>
    </cfRule>
  </conditionalFormatting>
  <conditionalFormatting sqref="CS519">
    <cfRule type="cellIs" dxfId="2231" priority="5490" operator="greaterThan">
      <formula>CR519</formula>
    </cfRule>
  </conditionalFormatting>
  <conditionalFormatting sqref="CW519">
    <cfRule type="cellIs" dxfId="2230" priority="5489" operator="greaterThan">
      <formula>CV519</formula>
    </cfRule>
  </conditionalFormatting>
  <conditionalFormatting sqref="BJ519">
    <cfRule type="cellIs" dxfId="2229" priority="5495" operator="greaterThan">
      <formula>#REF!</formula>
    </cfRule>
  </conditionalFormatting>
  <conditionalFormatting sqref="BJ520">
    <cfRule type="expression" dxfId="2228" priority="5488">
      <formula>BM520&lt;=0</formula>
    </cfRule>
  </conditionalFormatting>
  <conditionalFormatting sqref="CS520">
    <cfRule type="cellIs" dxfId="2227" priority="5482" operator="greaterThan">
      <formula>CR520</formula>
    </cfRule>
  </conditionalFormatting>
  <conditionalFormatting sqref="CW520">
    <cfRule type="cellIs" dxfId="2226" priority="5481" operator="greaterThan">
      <formula>CV520</formula>
    </cfRule>
  </conditionalFormatting>
  <conditionalFormatting sqref="BJ520">
    <cfRule type="cellIs" dxfId="2225" priority="5487" operator="greaterThan">
      <formula>#REF!</formula>
    </cfRule>
  </conditionalFormatting>
  <conditionalFormatting sqref="BJ521">
    <cfRule type="expression" dxfId="2224" priority="5480">
      <formula>BM521&lt;=0</formula>
    </cfRule>
  </conditionalFormatting>
  <conditionalFormatting sqref="CS521">
    <cfRule type="cellIs" dxfId="2223" priority="5474" operator="greaterThan">
      <formula>CR521</formula>
    </cfRule>
  </conditionalFormatting>
  <conditionalFormatting sqref="CW521">
    <cfRule type="cellIs" dxfId="2222" priority="5473" operator="greaterThan">
      <formula>CV521</formula>
    </cfRule>
  </conditionalFormatting>
  <conditionalFormatting sqref="BJ521">
    <cfRule type="cellIs" dxfId="2221" priority="5479" operator="greaterThan">
      <formula>#REF!</formula>
    </cfRule>
  </conditionalFormatting>
  <conditionalFormatting sqref="BJ522">
    <cfRule type="expression" dxfId="2220" priority="5472">
      <formula>BM522&lt;=0</formula>
    </cfRule>
  </conditionalFormatting>
  <conditionalFormatting sqref="CS522">
    <cfRule type="cellIs" dxfId="2219" priority="5466" operator="greaterThan">
      <formula>CR522</formula>
    </cfRule>
  </conditionalFormatting>
  <conditionalFormatting sqref="CW522">
    <cfRule type="cellIs" dxfId="2218" priority="5465" operator="greaterThan">
      <formula>CV522</formula>
    </cfRule>
  </conditionalFormatting>
  <conditionalFormatting sqref="BJ522">
    <cfRule type="cellIs" dxfId="2217" priority="5471" operator="greaterThan">
      <formula>#REF!</formula>
    </cfRule>
  </conditionalFormatting>
  <conditionalFormatting sqref="BJ523">
    <cfRule type="expression" dxfId="2216" priority="5464">
      <formula>BM523&lt;=0</formula>
    </cfRule>
  </conditionalFormatting>
  <conditionalFormatting sqref="BK523">
    <cfRule type="cellIs" dxfId="2215" priority="5461" operator="greaterThan">
      <formula>BJ523</formula>
    </cfRule>
  </conditionalFormatting>
  <conditionalFormatting sqref="CS523">
    <cfRule type="cellIs" dxfId="2214" priority="5458" operator="greaterThan">
      <formula>CR523</formula>
    </cfRule>
  </conditionalFormatting>
  <conditionalFormatting sqref="CW523">
    <cfRule type="cellIs" dxfId="2213" priority="5457" operator="greaterThan">
      <formula>CV523</formula>
    </cfRule>
  </conditionalFormatting>
  <conditionalFormatting sqref="BJ523">
    <cfRule type="cellIs" dxfId="2212" priority="5463" operator="greaterThan">
      <formula>#REF!</formula>
    </cfRule>
  </conditionalFormatting>
  <conditionalFormatting sqref="BJ526">
    <cfRule type="expression" dxfId="2211" priority="5456">
      <formula>BM526&lt;=0</formula>
    </cfRule>
  </conditionalFormatting>
  <conditionalFormatting sqref="CN526">
    <cfRule type="cellIs" dxfId="2210" priority="5451" operator="greaterThan">
      <formula>CM526</formula>
    </cfRule>
  </conditionalFormatting>
  <conditionalFormatting sqref="CS526">
    <cfRule type="cellIs" dxfId="2209" priority="5450" operator="greaterThan">
      <formula>CR526</formula>
    </cfRule>
  </conditionalFormatting>
  <conditionalFormatting sqref="CW526">
    <cfRule type="cellIs" dxfId="2208" priority="5449" operator="greaterThan">
      <formula>CV526</formula>
    </cfRule>
  </conditionalFormatting>
  <conditionalFormatting sqref="BJ526">
    <cfRule type="cellIs" dxfId="2207" priority="5455" operator="greaterThan">
      <formula>#REF!</formula>
    </cfRule>
  </conditionalFormatting>
  <conditionalFormatting sqref="CO526">
    <cfRule type="expression" dxfId="2206" priority="5454">
      <formula>IF(CM526&lt;&gt;"-",IF(CM526&lt;#REF!,IF(CO526&lt;1,1,0),0),0)</formula>
    </cfRule>
  </conditionalFormatting>
  <conditionalFormatting sqref="BJ527">
    <cfRule type="expression" dxfId="2205" priority="5448">
      <formula>BM527&lt;=0</formula>
    </cfRule>
  </conditionalFormatting>
  <conditionalFormatting sqref="CS527">
    <cfRule type="cellIs" dxfId="2204" priority="5442" operator="greaterThan">
      <formula>CR527</formula>
    </cfRule>
  </conditionalFormatting>
  <conditionalFormatting sqref="CW527">
    <cfRule type="cellIs" dxfId="2203" priority="5441" operator="greaterThan">
      <formula>CV527</formula>
    </cfRule>
  </conditionalFormatting>
  <conditionalFormatting sqref="BJ527">
    <cfRule type="cellIs" dxfId="2202" priority="5447" operator="greaterThan">
      <formula>#REF!</formula>
    </cfRule>
  </conditionalFormatting>
  <conditionalFormatting sqref="BJ528">
    <cfRule type="expression" dxfId="2201" priority="5440">
      <formula>BM528&lt;=0</formula>
    </cfRule>
  </conditionalFormatting>
  <conditionalFormatting sqref="CS528">
    <cfRule type="cellIs" dxfId="2200" priority="5434" operator="greaterThan">
      <formula>CR528</formula>
    </cfRule>
  </conditionalFormatting>
  <conditionalFormatting sqref="CW528">
    <cfRule type="cellIs" dxfId="2199" priority="5433" operator="greaterThan">
      <formula>CV528</formula>
    </cfRule>
  </conditionalFormatting>
  <conditionalFormatting sqref="BJ528">
    <cfRule type="cellIs" dxfId="2198" priority="5439" operator="greaterThan">
      <formula>#REF!</formula>
    </cfRule>
  </conditionalFormatting>
  <conditionalFormatting sqref="BJ529">
    <cfRule type="expression" dxfId="2197" priority="5432">
      <formula>BM529&lt;=0</formula>
    </cfRule>
  </conditionalFormatting>
  <conditionalFormatting sqref="CS529">
    <cfRule type="cellIs" dxfId="2196" priority="5426" operator="greaterThan">
      <formula>CR529</formula>
    </cfRule>
  </conditionalFormatting>
  <conditionalFormatting sqref="CW529">
    <cfRule type="cellIs" dxfId="2195" priority="5425" operator="greaterThan">
      <formula>CV529</formula>
    </cfRule>
  </conditionalFormatting>
  <conditionalFormatting sqref="BJ529">
    <cfRule type="cellIs" dxfId="2194" priority="5431" operator="greaterThan">
      <formula>#REF!</formula>
    </cfRule>
  </conditionalFormatting>
  <conditionalFormatting sqref="BJ530">
    <cfRule type="expression" dxfId="2193" priority="5424">
      <formula>BM530&lt;=0</formula>
    </cfRule>
  </conditionalFormatting>
  <conditionalFormatting sqref="BK530">
    <cfRule type="cellIs" dxfId="2192" priority="5421" operator="greaterThan">
      <formula>BJ530</formula>
    </cfRule>
  </conditionalFormatting>
  <conditionalFormatting sqref="CN530">
    <cfRule type="cellIs" dxfId="2191" priority="5419" operator="greaterThan">
      <formula>CM530</formula>
    </cfRule>
  </conditionalFormatting>
  <conditionalFormatting sqref="CS530">
    <cfRule type="cellIs" dxfId="2190" priority="5418" operator="greaterThan">
      <formula>CR530</formula>
    </cfRule>
  </conditionalFormatting>
  <conditionalFormatting sqref="CW530">
    <cfRule type="cellIs" dxfId="2189" priority="5417" operator="greaterThan">
      <formula>CV530</formula>
    </cfRule>
  </conditionalFormatting>
  <conditionalFormatting sqref="BJ530">
    <cfRule type="cellIs" dxfId="2188" priority="5423" operator="greaterThan">
      <formula>#REF!</formula>
    </cfRule>
  </conditionalFormatting>
  <conditionalFormatting sqref="CO530">
    <cfRule type="expression" dxfId="2187" priority="5422">
      <formula>IF(CM530&lt;&gt;"-",IF(CM530&lt;#REF!,IF(CO530&lt;1,1,0),0),0)</formula>
    </cfRule>
  </conditionalFormatting>
  <conditionalFormatting sqref="BJ532">
    <cfRule type="expression" dxfId="2186" priority="5416">
      <formula>BM532&lt;=0</formula>
    </cfRule>
  </conditionalFormatting>
  <conditionalFormatting sqref="CS532">
    <cfRule type="cellIs" dxfId="2185" priority="5410" operator="greaterThan">
      <formula>CR532</formula>
    </cfRule>
  </conditionalFormatting>
  <conditionalFormatting sqref="CW532">
    <cfRule type="cellIs" dxfId="2184" priority="5409" operator="greaterThan">
      <formula>CV532</formula>
    </cfRule>
  </conditionalFormatting>
  <conditionalFormatting sqref="BJ532">
    <cfRule type="cellIs" dxfId="2183" priority="5415" operator="greaterThan">
      <formula>#REF!</formula>
    </cfRule>
  </conditionalFormatting>
  <conditionalFormatting sqref="BJ533">
    <cfRule type="expression" dxfId="2182" priority="5408">
      <formula>BM533&lt;=0</formula>
    </cfRule>
  </conditionalFormatting>
  <conditionalFormatting sqref="CS533">
    <cfRule type="cellIs" dxfId="2181" priority="5402" operator="greaterThan">
      <formula>CR533</formula>
    </cfRule>
  </conditionalFormatting>
  <conditionalFormatting sqref="CW533">
    <cfRule type="cellIs" dxfId="2180" priority="5401" operator="greaterThan">
      <formula>CV533</formula>
    </cfRule>
  </conditionalFormatting>
  <conditionalFormatting sqref="BJ533">
    <cfRule type="cellIs" dxfId="2179" priority="5407" operator="greaterThan">
      <formula>#REF!</formula>
    </cfRule>
  </conditionalFormatting>
  <conditionalFormatting sqref="BJ534">
    <cfRule type="expression" dxfId="2178" priority="5400">
      <formula>BM534&lt;=0</formula>
    </cfRule>
  </conditionalFormatting>
  <conditionalFormatting sqref="CS534">
    <cfRule type="cellIs" dxfId="2177" priority="5394" operator="greaterThan">
      <formula>CR534</formula>
    </cfRule>
  </conditionalFormatting>
  <conditionalFormatting sqref="CW534">
    <cfRule type="cellIs" dxfId="2176" priority="5393" operator="greaterThan">
      <formula>CV534</formula>
    </cfRule>
  </conditionalFormatting>
  <conditionalFormatting sqref="BJ534">
    <cfRule type="cellIs" dxfId="2175" priority="5399" operator="greaterThan">
      <formula>#REF!</formula>
    </cfRule>
  </conditionalFormatting>
  <conditionalFormatting sqref="BJ535">
    <cfRule type="expression" dxfId="2174" priority="5392">
      <formula>BM535&lt;=0</formula>
    </cfRule>
  </conditionalFormatting>
  <conditionalFormatting sqref="CS535">
    <cfRule type="cellIs" dxfId="2173" priority="5386" operator="greaterThan">
      <formula>CR535</formula>
    </cfRule>
  </conditionalFormatting>
  <conditionalFormatting sqref="CW535">
    <cfRule type="cellIs" dxfId="2172" priority="5385" operator="greaterThan">
      <formula>CV535</formula>
    </cfRule>
  </conditionalFormatting>
  <conditionalFormatting sqref="BJ535">
    <cfRule type="cellIs" dxfId="2171" priority="5391" operator="greaterThan">
      <formula>#REF!</formula>
    </cfRule>
  </conditionalFormatting>
  <conditionalFormatting sqref="BJ536">
    <cfRule type="expression" dxfId="2170" priority="5384">
      <formula>BM536&lt;=0</formula>
    </cfRule>
  </conditionalFormatting>
  <conditionalFormatting sqref="BK536">
    <cfRule type="cellIs" dxfId="2169" priority="5381" operator="greaterThan">
      <formula>BJ536</formula>
    </cfRule>
  </conditionalFormatting>
  <conditionalFormatting sqref="CS536">
    <cfRule type="cellIs" dxfId="2168" priority="5378" operator="greaterThan">
      <formula>CR536</formula>
    </cfRule>
  </conditionalFormatting>
  <conditionalFormatting sqref="CW536">
    <cfRule type="cellIs" dxfId="2167" priority="5377" operator="greaterThan">
      <formula>CV536</formula>
    </cfRule>
  </conditionalFormatting>
  <conditionalFormatting sqref="BJ536">
    <cfRule type="cellIs" dxfId="2166" priority="5383" operator="greaterThan">
      <formula>#REF!</formula>
    </cfRule>
  </conditionalFormatting>
  <conditionalFormatting sqref="BJ539">
    <cfRule type="expression" dxfId="2165" priority="5376">
      <formula>BM539&lt;=0</formula>
    </cfRule>
  </conditionalFormatting>
  <conditionalFormatting sqref="CN539">
    <cfRule type="cellIs" dxfId="2164" priority="5371" operator="greaterThan">
      <formula>CM539</formula>
    </cfRule>
  </conditionalFormatting>
  <conditionalFormatting sqref="CS539">
    <cfRule type="cellIs" dxfId="2163" priority="5370" operator="greaterThan">
      <formula>CR539</formula>
    </cfRule>
  </conditionalFormatting>
  <conditionalFormatting sqref="CW539">
    <cfRule type="cellIs" dxfId="2162" priority="5369" operator="greaterThan">
      <formula>CV539</formula>
    </cfRule>
  </conditionalFormatting>
  <conditionalFormatting sqref="BJ539">
    <cfRule type="cellIs" dxfId="2161" priority="5375" operator="greaterThan">
      <formula>#REF!</formula>
    </cfRule>
  </conditionalFormatting>
  <conditionalFormatting sqref="CO539">
    <cfRule type="expression" dxfId="2160" priority="5374">
      <formula>IF(CM539&lt;&gt;"-",IF(CM539&lt;#REF!,IF(CO539&lt;1,1,0),0),0)</formula>
    </cfRule>
  </conditionalFormatting>
  <conditionalFormatting sqref="BJ540">
    <cfRule type="expression" dxfId="2159" priority="5368">
      <formula>BM540&lt;=0</formula>
    </cfRule>
  </conditionalFormatting>
  <conditionalFormatting sqref="CS540">
    <cfRule type="cellIs" dxfId="2158" priority="5362" operator="greaterThan">
      <formula>CR540</formula>
    </cfRule>
  </conditionalFormatting>
  <conditionalFormatting sqref="CW540">
    <cfRule type="cellIs" dxfId="2157" priority="5361" operator="greaterThan">
      <formula>CV540</formula>
    </cfRule>
  </conditionalFormatting>
  <conditionalFormatting sqref="BJ540">
    <cfRule type="cellIs" dxfId="2156" priority="5367" operator="greaterThan">
      <formula>#REF!</formula>
    </cfRule>
  </conditionalFormatting>
  <conditionalFormatting sqref="BJ541">
    <cfRule type="expression" dxfId="2155" priority="5360">
      <formula>BM541&lt;=0</formula>
    </cfRule>
  </conditionalFormatting>
  <conditionalFormatting sqref="CS541">
    <cfRule type="cellIs" dxfId="2154" priority="5354" operator="greaterThan">
      <formula>CR541</formula>
    </cfRule>
  </conditionalFormatting>
  <conditionalFormatting sqref="CW541">
    <cfRule type="cellIs" dxfId="2153" priority="5353" operator="greaterThan">
      <formula>CV541</formula>
    </cfRule>
  </conditionalFormatting>
  <conditionalFormatting sqref="BJ541">
    <cfRule type="cellIs" dxfId="2152" priority="5359" operator="greaterThan">
      <formula>#REF!</formula>
    </cfRule>
  </conditionalFormatting>
  <conditionalFormatting sqref="BJ542">
    <cfRule type="expression" dxfId="2151" priority="5352">
      <formula>BM542&lt;=0</formula>
    </cfRule>
  </conditionalFormatting>
  <conditionalFormatting sqref="CS542">
    <cfRule type="cellIs" dxfId="2150" priority="5346" operator="greaterThan">
      <formula>CR542</formula>
    </cfRule>
  </conditionalFormatting>
  <conditionalFormatting sqref="CW542">
    <cfRule type="cellIs" dxfId="2149" priority="5345" operator="greaterThan">
      <formula>CV542</formula>
    </cfRule>
  </conditionalFormatting>
  <conditionalFormatting sqref="BJ542">
    <cfRule type="cellIs" dxfId="2148" priority="5351" operator="greaterThan">
      <formula>#REF!</formula>
    </cfRule>
  </conditionalFormatting>
  <conditionalFormatting sqref="BJ543">
    <cfRule type="expression" dxfId="2147" priority="5344">
      <formula>BM543&lt;=0</formula>
    </cfRule>
  </conditionalFormatting>
  <conditionalFormatting sqref="BK543">
    <cfRule type="cellIs" dxfId="2146" priority="5341" operator="greaterThan">
      <formula>BJ543</formula>
    </cfRule>
  </conditionalFormatting>
  <conditionalFormatting sqref="CS543">
    <cfRule type="cellIs" dxfId="2145" priority="5338" operator="greaterThan">
      <formula>CR543</formula>
    </cfRule>
  </conditionalFormatting>
  <conditionalFormatting sqref="CW543">
    <cfRule type="cellIs" dxfId="2144" priority="5337" operator="greaterThan">
      <formula>CV543</formula>
    </cfRule>
  </conditionalFormatting>
  <conditionalFormatting sqref="BJ543">
    <cfRule type="cellIs" dxfId="2143" priority="5343" operator="greaterThan">
      <formula>#REF!</formula>
    </cfRule>
  </conditionalFormatting>
  <conditionalFormatting sqref="BJ545">
    <cfRule type="expression" dxfId="2142" priority="5336">
      <formula>BM545&lt;=0</formula>
    </cfRule>
  </conditionalFormatting>
  <conditionalFormatting sqref="CS545">
    <cfRule type="cellIs" dxfId="2141" priority="5330" operator="greaterThan">
      <formula>CR545</formula>
    </cfRule>
  </conditionalFormatting>
  <conditionalFormatting sqref="CW545">
    <cfRule type="cellIs" dxfId="2140" priority="5329" operator="greaterThan">
      <formula>CV545</formula>
    </cfRule>
  </conditionalFormatting>
  <conditionalFormatting sqref="BJ545">
    <cfRule type="cellIs" dxfId="2139" priority="5335" operator="greaterThan">
      <formula>#REF!</formula>
    </cfRule>
  </conditionalFormatting>
  <conditionalFormatting sqref="BJ546">
    <cfRule type="expression" dxfId="2138" priority="5328">
      <formula>BM546&lt;=0</formula>
    </cfRule>
  </conditionalFormatting>
  <conditionalFormatting sqref="CS546">
    <cfRule type="cellIs" dxfId="2137" priority="5322" operator="greaterThan">
      <formula>CR546</formula>
    </cfRule>
  </conditionalFormatting>
  <conditionalFormatting sqref="CW546">
    <cfRule type="cellIs" dxfId="2136" priority="5321" operator="greaterThan">
      <formula>CV546</formula>
    </cfRule>
  </conditionalFormatting>
  <conditionalFormatting sqref="BJ546">
    <cfRule type="cellIs" dxfId="2135" priority="5327" operator="greaterThan">
      <formula>#REF!</formula>
    </cfRule>
  </conditionalFormatting>
  <conditionalFormatting sqref="BJ547">
    <cfRule type="expression" dxfId="2134" priority="5320">
      <formula>BM547&lt;=0</formula>
    </cfRule>
  </conditionalFormatting>
  <conditionalFormatting sqref="CS547">
    <cfRule type="cellIs" dxfId="2133" priority="5314" operator="greaterThan">
      <formula>CR547</formula>
    </cfRule>
  </conditionalFormatting>
  <conditionalFormatting sqref="CW547">
    <cfRule type="cellIs" dxfId="2132" priority="5313" operator="greaterThan">
      <formula>CV547</formula>
    </cfRule>
  </conditionalFormatting>
  <conditionalFormatting sqref="BJ547">
    <cfRule type="cellIs" dxfId="2131" priority="5319" operator="greaterThan">
      <formula>#REF!</formula>
    </cfRule>
  </conditionalFormatting>
  <conditionalFormatting sqref="BJ548">
    <cfRule type="expression" dxfId="2130" priority="5312">
      <formula>BM548&lt;=0</formula>
    </cfRule>
  </conditionalFormatting>
  <conditionalFormatting sqref="CS548">
    <cfRule type="cellIs" dxfId="2129" priority="5306" operator="greaterThan">
      <formula>CR548</formula>
    </cfRule>
  </conditionalFormatting>
  <conditionalFormatting sqref="CW548">
    <cfRule type="cellIs" dxfId="2128" priority="5305" operator="greaterThan">
      <formula>CV548</formula>
    </cfRule>
  </conditionalFormatting>
  <conditionalFormatting sqref="BJ548">
    <cfRule type="cellIs" dxfId="2127" priority="5311" operator="greaterThan">
      <formula>#REF!</formula>
    </cfRule>
  </conditionalFormatting>
  <conditionalFormatting sqref="BJ549">
    <cfRule type="expression" dxfId="2126" priority="5304">
      <formula>BM549&lt;=0</formula>
    </cfRule>
  </conditionalFormatting>
  <conditionalFormatting sqref="BK549">
    <cfRule type="cellIs" dxfId="2125" priority="5301" operator="greaterThan">
      <formula>BJ549</formula>
    </cfRule>
  </conditionalFormatting>
  <conditionalFormatting sqref="CS549">
    <cfRule type="cellIs" dxfId="2124" priority="5298" operator="greaterThan">
      <formula>CR549</formula>
    </cfRule>
  </conditionalFormatting>
  <conditionalFormatting sqref="CW549">
    <cfRule type="cellIs" dxfId="2123" priority="5297" operator="greaterThan">
      <formula>CV549</formula>
    </cfRule>
  </conditionalFormatting>
  <conditionalFormatting sqref="BJ549">
    <cfRule type="cellIs" dxfId="2122" priority="5303" operator="greaterThan">
      <formula>#REF!</formula>
    </cfRule>
  </conditionalFormatting>
  <conditionalFormatting sqref="BJ552">
    <cfRule type="expression" dxfId="2121" priority="5296">
      <formula>BM552&lt;=0</formula>
    </cfRule>
  </conditionalFormatting>
  <conditionalFormatting sqref="CN552">
    <cfRule type="cellIs" dxfId="2120" priority="5291" operator="greaterThan">
      <formula>CM552</formula>
    </cfRule>
  </conditionalFormatting>
  <conditionalFormatting sqref="CS552">
    <cfRule type="cellIs" dxfId="2119" priority="5290" operator="greaterThan">
      <formula>CR552</formula>
    </cfRule>
  </conditionalFormatting>
  <conditionalFormatting sqref="CW552">
    <cfRule type="cellIs" dxfId="2118" priority="5289" operator="greaterThan">
      <formula>CV552</formula>
    </cfRule>
  </conditionalFormatting>
  <conditionalFormatting sqref="BJ552">
    <cfRule type="cellIs" dxfId="2117" priority="5295" operator="greaterThan">
      <formula>#REF!</formula>
    </cfRule>
  </conditionalFormatting>
  <conditionalFormatting sqref="CO552">
    <cfRule type="expression" dxfId="2116" priority="5294">
      <formula>IF(CM552&lt;&gt;"-",IF(CM552&lt;#REF!,IF(CO552&lt;1,1,0),0),0)</formula>
    </cfRule>
  </conditionalFormatting>
  <conditionalFormatting sqref="BJ553">
    <cfRule type="expression" dxfId="2115" priority="5288">
      <formula>BM553&lt;=0</formula>
    </cfRule>
  </conditionalFormatting>
  <conditionalFormatting sqref="CS553">
    <cfRule type="cellIs" dxfId="2114" priority="5282" operator="greaterThan">
      <formula>CR553</formula>
    </cfRule>
  </conditionalFormatting>
  <conditionalFormatting sqref="CW553">
    <cfRule type="cellIs" dxfId="2113" priority="5281" operator="greaterThan">
      <formula>CV553</formula>
    </cfRule>
  </conditionalFormatting>
  <conditionalFormatting sqref="BJ553">
    <cfRule type="cellIs" dxfId="2112" priority="5287" operator="greaterThan">
      <formula>#REF!</formula>
    </cfRule>
  </conditionalFormatting>
  <conditionalFormatting sqref="CO553">
    <cfRule type="expression" dxfId="2111" priority="5286">
      <formula>IF(CM553&lt;&gt;"-",IF(CM553&lt;#REF!,IF(CO553&lt;1,1,0),0),0)</formula>
    </cfRule>
  </conditionalFormatting>
  <conditionalFormatting sqref="BJ554">
    <cfRule type="expression" dxfId="2110" priority="5280">
      <formula>BM554&lt;=0</formula>
    </cfRule>
  </conditionalFormatting>
  <conditionalFormatting sqref="CS554">
    <cfRule type="cellIs" dxfId="2109" priority="5274" operator="greaterThan">
      <formula>CR554</formula>
    </cfRule>
  </conditionalFormatting>
  <conditionalFormatting sqref="CW554">
    <cfRule type="cellIs" dxfId="2108" priority="5273" operator="greaterThan">
      <formula>CV554</formula>
    </cfRule>
  </conditionalFormatting>
  <conditionalFormatting sqref="BJ554">
    <cfRule type="cellIs" dxfId="2107" priority="5279" operator="greaterThan">
      <formula>#REF!</formula>
    </cfRule>
  </conditionalFormatting>
  <conditionalFormatting sqref="CO554">
    <cfRule type="expression" dxfId="2106" priority="5278">
      <formula>IF(CM554&lt;&gt;"-",IF(CM554&lt;#REF!,IF(CO554&lt;1,1,0),0),0)</formula>
    </cfRule>
  </conditionalFormatting>
  <conditionalFormatting sqref="BJ555">
    <cfRule type="expression" dxfId="2105" priority="5272">
      <formula>BM555&lt;=0</formula>
    </cfRule>
  </conditionalFormatting>
  <conditionalFormatting sqref="CS555">
    <cfRule type="cellIs" dxfId="2104" priority="5266" operator="greaterThan">
      <formula>CR555</formula>
    </cfRule>
  </conditionalFormatting>
  <conditionalFormatting sqref="CW555">
    <cfRule type="cellIs" dxfId="2103" priority="5265" operator="greaterThan">
      <formula>CV555</formula>
    </cfRule>
  </conditionalFormatting>
  <conditionalFormatting sqref="BJ555">
    <cfRule type="cellIs" dxfId="2102" priority="5271" operator="greaterThan">
      <formula>#REF!</formula>
    </cfRule>
  </conditionalFormatting>
  <conditionalFormatting sqref="CO555">
    <cfRule type="expression" dxfId="2101" priority="5270">
      <formula>IF(CM555&lt;&gt;"-",IF(CM555&lt;#REF!,IF(CO555&lt;1,1,0),0),0)</formula>
    </cfRule>
  </conditionalFormatting>
  <conditionalFormatting sqref="BJ556">
    <cfRule type="expression" dxfId="2100" priority="5264">
      <formula>BM556&lt;=0</formula>
    </cfRule>
  </conditionalFormatting>
  <conditionalFormatting sqref="BK556">
    <cfRule type="cellIs" dxfId="2099" priority="5261" operator="greaterThan">
      <formula>BJ556</formula>
    </cfRule>
  </conditionalFormatting>
  <conditionalFormatting sqref="CN556">
    <cfRule type="cellIs" dxfId="2098" priority="5259" operator="greaterThan">
      <formula>CM556</formula>
    </cfRule>
  </conditionalFormatting>
  <conditionalFormatting sqref="CS556">
    <cfRule type="cellIs" dxfId="2097" priority="5258" operator="greaterThan">
      <formula>CR556</formula>
    </cfRule>
  </conditionalFormatting>
  <conditionalFormatting sqref="CW556">
    <cfRule type="cellIs" dxfId="2096" priority="5257" operator="greaterThan">
      <formula>CV556</formula>
    </cfRule>
  </conditionalFormatting>
  <conditionalFormatting sqref="BJ556">
    <cfRule type="cellIs" dxfId="2095" priority="5263" operator="greaterThan">
      <formula>#REF!</formula>
    </cfRule>
  </conditionalFormatting>
  <conditionalFormatting sqref="CO556">
    <cfRule type="expression" dxfId="2094" priority="5262">
      <formula>IF(CM556&lt;&gt;"-",IF(CM556&lt;#REF!,IF(CO556&lt;1,1,0),0),0)</formula>
    </cfRule>
  </conditionalFormatting>
  <conditionalFormatting sqref="BJ558">
    <cfRule type="expression" dxfId="2093" priority="5256">
      <formula>BM558&lt;=0</formula>
    </cfRule>
  </conditionalFormatting>
  <conditionalFormatting sqref="CS558">
    <cfRule type="cellIs" dxfId="2092" priority="5250" operator="greaterThan">
      <formula>CR558</formula>
    </cfRule>
  </conditionalFormatting>
  <conditionalFormatting sqref="CW558">
    <cfRule type="cellIs" dxfId="2091" priority="5249" operator="greaterThan">
      <formula>CV558</formula>
    </cfRule>
  </conditionalFormatting>
  <conditionalFormatting sqref="BJ558">
    <cfRule type="cellIs" dxfId="2090" priority="5255" operator="greaterThan">
      <formula>#REF!</formula>
    </cfRule>
  </conditionalFormatting>
  <conditionalFormatting sqref="CO558">
    <cfRule type="expression" dxfId="2089" priority="5254">
      <formula>IF(CM558&lt;&gt;"-",IF(CM558&lt;#REF!,IF(CO558&lt;1,1,0),0),0)</formula>
    </cfRule>
  </conditionalFormatting>
  <conditionalFormatting sqref="BJ559">
    <cfRule type="expression" dxfId="2088" priority="5248">
      <formula>BM559&lt;=0</formula>
    </cfRule>
  </conditionalFormatting>
  <conditionalFormatting sqref="CS559">
    <cfRule type="cellIs" dxfId="2087" priority="5242" operator="greaterThan">
      <formula>CR559</formula>
    </cfRule>
  </conditionalFormatting>
  <conditionalFormatting sqref="CW559">
    <cfRule type="cellIs" dxfId="2086" priority="5241" operator="greaterThan">
      <formula>CV559</formula>
    </cfRule>
  </conditionalFormatting>
  <conditionalFormatting sqref="BJ559">
    <cfRule type="cellIs" dxfId="2085" priority="5247" operator="greaterThan">
      <formula>#REF!</formula>
    </cfRule>
  </conditionalFormatting>
  <conditionalFormatting sqref="CO559">
    <cfRule type="expression" dxfId="2084" priority="5246">
      <formula>IF(CM559&lt;&gt;"-",IF(CM559&lt;#REF!,IF(CO559&lt;1,1,0),0),0)</formula>
    </cfRule>
  </conditionalFormatting>
  <conditionalFormatting sqref="BJ560">
    <cfRule type="expression" dxfId="2083" priority="5240">
      <formula>BM560&lt;=0</formula>
    </cfRule>
  </conditionalFormatting>
  <conditionalFormatting sqref="CS560">
    <cfRule type="cellIs" dxfId="2082" priority="5234" operator="greaterThan">
      <formula>CR560</formula>
    </cfRule>
  </conditionalFormatting>
  <conditionalFormatting sqref="CW560">
    <cfRule type="cellIs" dxfId="2081" priority="5233" operator="greaterThan">
      <formula>CV560</formula>
    </cfRule>
  </conditionalFormatting>
  <conditionalFormatting sqref="BJ560">
    <cfRule type="cellIs" dxfId="2080" priority="5239" operator="greaterThan">
      <formula>#REF!</formula>
    </cfRule>
  </conditionalFormatting>
  <conditionalFormatting sqref="CO560">
    <cfRule type="expression" dxfId="2079" priority="5238">
      <formula>IF(CM560&lt;&gt;"-",IF(CM560&lt;#REF!,IF(CO560&lt;1,1,0),0),0)</formula>
    </cfRule>
  </conditionalFormatting>
  <conditionalFormatting sqref="BJ561">
    <cfRule type="expression" dxfId="2078" priority="5232">
      <formula>BM561&lt;=0</formula>
    </cfRule>
  </conditionalFormatting>
  <conditionalFormatting sqref="CS561">
    <cfRule type="cellIs" dxfId="2077" priority="5226" operator="greaterThan">
      <formula>CR561</formula>
    </cfRule>
  </conditionalFormatting>
  <conditionalFormatting sqref="CW561">
    <cfRule type="cellIs" dxfId="2076" priority="5225" operator="greaterThan">
      <formula>CV561</formula>
    </cfRule>
  </conditionalFormatting>
  <conditionalFormatting sqref="BJ561">
    <cfRule type="cellIs" dxfId="2075" priority="5231" operator="greaterThan">
      <formula>#REF!</formula>
    </cfRule>
  </conditionalFormatting>
  <conditionalFormatting sqref="CO561">
    <cfRule type="expression" dxfId="2074" priority="5230">
      <formula>IF(CM561&lt;&gt;"-",IF(CM561&lt;#REF!,IF(CO561&lt;1,1,0),0),0)</formula>
    </cfRule>
  </conditionalFormatting>
  <conditionalFormatting sqref="BJ562">
    <cfRule type="expression" dxfId="2073" priority="5224">
      <formula>BM562&lt;=0</formula>
    </cfRule>
  </conditionalFormatting>
  <conditionalFormatting sqref="BK562">
    <cfRule type="cellIs" dxfId="2072" priority="5221" operator="greaterThan">
      <formula>BJ562</formula>
    </cfRule>
  </conditionalFormatting>
  <conditionalFormatting sqref="CS562">
    <cfRule type="cellIs" dxfId="2071" priority="5218" operator="greaterThan">
      <formula>CR562</formula>
    </cfRule>
  </conditionalFormatting>
  <conditionalFormatting sqref="CW562">
    <cfRule type="cellIs" dxfId="2070" priority="5217" operator="greaterThan">
      <formula>CV562</formula>
    </cfRule>
  </conditionalFormatting>
  <conditionalFormatting sqref="BJ562">
    <cfRule type="cellIs" dxfId="2069" priority="5223" operator="greaterThan">
      <formula>#REF!</formula>
    </cfRule>
  </conditionalFormatting>
  <conditionalFormatting sqref="BJ564">
    <cfRule type="expression" dxfId="2068" priority="5216">
      <formula>BM564&lt;=0</formula>
    </cfRule>
  </conditionalFormatting>
  <conditionalFormatting sqref="CS564">
    <cfRule type="cellIs" dxfId="2067" priority="5210" operator="greaterThan">
      <formula>CR564</formula>
    </cfRule>
  </conditionalFormatting>
  <conditionalFormatting sqref="CW564">
    <cfRule type="cellIs" dxfId="2066" priority="5209" operator="greaterThan">
      <formula>CV564</formula>
    </cfRule>
  </conditionalFormatting>
  <conditionalFormatting sqref="BJ564">
    <cfRule type="cellIs" dxfId="2065" priority="5215" operator="greaterThan">
      <formula>#REF!</formula>
    </cfRule>
  </conditionalFormatting>
  <conditionalFormatting sqref="CO564">
    <cfRule type="expression" dxfId="2064" priority="5214">
      <formula>IF(CM564&lt;&gt;"-",IF(CM564&lt;#REF!,IF(CO564&lt;1,1,0),0),0)</formula>
    </cfRule>
  </conditionalFormatting>
  <conditionalFormatting sqref="BJ565">
    <cfRule type="expression" dxfId="2063" priority="5208">
      <formula>BM565&lt;=0</formula>
    </cfRule>
  </conditionalFormatting>
  <conditionalFormatting sqref="CS565">
    <cfRule type="cellIs" dxfId="2062" priority="5202" operator="greaterThan">
      <formula>CR565</formula>
    </cfRule>
  </conditionalFormatting>
  <conditionalFormatting sqref="CW565">
    <cfRule type="cellIs" dxfId="2061" priority="5201" operator="greaterThan">
      <formula>CV565</formula>
    </cfRule>
  </conditionalFormatting>
  <conditionalFormatting sqref="BJ565">
    <cfRule type="cellIs" dxfId="2060" priority="5207" operator="greaterThan">
      <formula>#REF!</formula>
    </cfRule>
  </conditionalFormatting>
  <conditionalFormatting sqref="CO565">
    <cfRule type="expression" dxfId="2059" priority="5206">
      <formula>IF(CM565&lt;&gt;"-",IF(CM565&lt;#REF!,IF(CO565&lt;1,1,0),0),0)</formula>
    </cfRule>
  </conditionalFormatting>
  <conditionalFormatting sqref="BJ566">
    <cfRule type="expression" dxfId="2058" priority="5200">
      <formula>BM566&lt;=0</formula>
    </cfRule>
  </conditionalFormatting>
  <conditionalFormatting sqref="CS566">
    <cfRule type="cellIs" dxfId="2057" priority="5194" operator="greaterThan">
      <formula>CR566</formula>
    </cfRule>
  </conditionalFormatting>
  <conditionalFormatting sqref="CW566">
    <cfRule type="cellIs" dxfId="2056" priority="5193" operator="greaterThan">
      <formula>CV566</formula>
    </cfRule>
  </conditionalFormatting>
  <conditionalFormatting sqref="BJ566">
    <cfRule type="cellIs" dxfId="2055" priority="5199" operator="greaterThan">
      <formula>#REF!</formula>
    </cfRule>
  </conditionalFormatting>
  <conditionalFormatting sqref="CO566">
    <cfRule type="expression" dxfId="2054" priority="5198">
      <formula>IF(CM566&lt;&gt;"-",IF(CM566&lt;#REF!,IF(CO566&lt;1,1,0),0),0)</formula>
    </cfRule>
  </conditionalFormatting>
  <conditionalFormatting sqref="BJ567">
    <cfRule type="expression" dxfId="2053" priority="5192">
      <formula>BM567&lt;=0</formula>
    </cfRule>
  </conditionalFormatting>
  <conditionalFormatting sqref="CS567">
    <cfRule type="cellIs" dxfId="2052" priority="5186" operator="greaterThan">
      <formula>CR567</formula>
    </cfRule>
  </conditionalFormatting>
  <conditionalFormatting sqref="CW567">
    <cfRule type="cellIs" dxfId="2051" priority="5185" operator="greaterThan">
      <formula>CV567</formula>
    </cfRule>
  </conditionalFormatting>
  <conditionalFormatting sqref="BJ567">
    <cfRule type="cellIs" dxfId="2050" priority="5191" operator="greaterThan">
      <formula>#REF!</formula>
    </cfRule>
  </conditionalFormatting>
  <conditionalFormatting sqref="CO567">
    <cfRule type="expression" dxfId="2049" priority="5190">
      <formula>IF(CM567&lt;&gt;"-",IF(CM567&lt;#REF!,IF(CO567&lt;1,1,0),0),0)</formula>
    </cfRule>
  </conditionalFormatting>
  <conditionalFormatting sqref="BJ568">
    <cfRule type="expression" dxfId="2048" priority="5184">
      <formula>BM568&lt;=0</formula>
    </cfRule>
  </conditionalFormatting>
  <conditionalFormatting sqref="BK568">
    <cfRule type="cellIs" dxfId="2047" priority="5181" operator="greaterThan">
      <formula>BJ568</formula>
    </cfRule>
  </conditionalFormatting>
  <conditionalFormatting sqref="CS568">
    <cfRule type="cellIs" dxfId="2046" priority="5178" operator="greaterThan">
      <formula>CR568</formula>
    </cfRule>
  </conditionalFormatting>
  <conditionalFormatting sqref="CW568">
    <cfRule type="cellIs" dxfId="2045" priority="5177" operator="greaterThan">
      <formula>CV568</formula>
    </cfRule>
  </conditionalFormatting>
  <conditionalFormatting sqref="BJ568">
    <cfRule type="cellIs" dxfId="2044" priority="5183" operator="greaterThan">
      <formula>#REF!</formula>
    </cfRule>
  </conditionalFormatting>
  <conditionalFormatting sqref="BJ570">
    <cfRule type="expression" dxfId="2043" priority="5176">
      <formula>BM570&lt;=0</formula>
    </cfRule>
  </conditionalFormatting>
  <conditionalFormatting sqref="CS570">
    <cfRule type="cellIs" dxfId="2042" priority="5170" operator="greaterThan">
      <formula>CR570</formula>
    </cfRule>
  </conditionalFormatting>
  <conditionalFormatting sqref="CW570">
    <cfRule type="cellIs" dxfId="2041" priority="5169" operator="greaterThan">
      <formula>CV570</formula>
    </cfRule>
  </conditionalFormatting>
  <conditionalFormatting sqref="BJ570">
    <cfRule type="cellIs" dxfId="2040" priority="5175" operator="greaterThan">
      <formula>#REF!</formula>
    </cfRule>
  </conditionalFormatting>
  <conditionalFormatting sqref="CO570">
    <cfRule type="expression" dxfId="2039" priority="5174">
      <formula>IF(CM570&lt;&gt;"-",IF(CM570&lt;#REF!,IF(CO570&lt;1,1,0),0),0)</formula>
    </cfRule>
  </conditionalFormatting>
  <conditionalFormatting sqref="BJ571">
    <cfRule type="expression" dxfId="2038" priority="5168">
      <formula>BM571&lt;=0</formula>
    </cfRule>
  </conditionalFormatting>
  <conditionalFormatting sqref="CS571">
    <cfRule type="cellIs" dxfId="2037" priority="5162" operator="greaterThan">
      <formula>CR571</formula>
    </cfRule>
  </conditionalFormatting>
  <conditionalFormatting sqref="CW571">
    <cfRule type="cellIs" dxfId="2036" priority="5161" operator="greaterThan">
      <formula>CV571</formula>
    </cfRule>
  </conditionalFormatting>
  <conditionalFormatting sqref="BJ571">
    <cfRule type="cellIs" dxfId="2035" priority="5167" operator="greaterThan">
      <formula>#REF!</formula>
    </cfRule>
  </conditionalFormatting>
  <conditionalFormatting sqref="CO571">
    <cfRule type="expression" dxfId="2034" priority="5166">
      <formula>IF(CM571&lt;&gt;"-",IF(CM571&lt;#REF!,IF(CO571&lt;1,1,0),0),0)</formula>
    </cfRule>
  </conditionalFormatting>
  <conditionalFormatting sqref="BJ572">
    <cfRule type="expression" dxfId="2033" priority="5160">
      <formula>BM572&lt;=0</formula>
    </cfRule>
  </conditionalFormatting>
  <conditionalFormatting sqref="CS572">
    <cfRule type="cellIs" dxfId="2032" priority="5154" operator="greaterThan">
      <formula>CR572</formula>
    </cfRule>
  </conditionalFormatting>
  <conditionalFormatting sqref="CW572">
    <cfRule type="cellIs" dxfId="2031" priority="5153" operator="greaterThan">
      <formula>CV572</formula>
    </cfRule>
  </conditionalFormatting>
  <conditionalFormatting sqref="BJ572">
    <cfRule type="cellIs" dxfId="2030" priority="5159" operator="greaterThan">
      <formula>#REF!</formula>
    </cfRule>
  </conditionalFormatting>
  <conditionalFormatting sqref="CO572">
    <cfRule type="expression" dxfId="2029" priority="5158">
      <formula>IF(CM572&lt;&gt;"-",IF(CM572&lt;#REF!,IF(CO572&lt;1,1,0),0),0)</formula>
    </cfRule>
  </conditionalFormatting>
  <conditionalFormatting sqref="BJ573">
    <cfRule type="expression" dxfId="2028" priority="5152">
      <formula>BM573&lt;=0</formula>
    </cfRule>
  </conditionalFormatting>
  <conditionalFormatting sqref="CS573">
    <cfRule type="cellIs" dxfId="2027" priority="5146" operator="greaterThan">
      <formula>CR573</formula>
    </cfRule>
  </conditionalFormatting>
  <conditionalFormatting sqref="CW573">
    <cfRule type="cellIs" dxfId="2026" priority="5145" operator="greaterThan">
      <formula>CV573</formula>
    </cfRule>
  </conditionalFormatting>
  <conditionalFormatting sqref="BJ573">
    <cfRule type="cellIs" dxfId="2025" priority="5151" operator="greaterThan">
      <formula>#REF!</formula>
    </cfRule>
  </conditionalFormatting>
  <conditionalFormatting sqref="CO573">
    <cfRule type="expression" dxfId="2024" priority="5150">
      <formula>IF(CM573&lt;&gt;"-",IF(CM573&lt;#REF!,IF(CO573&lt;1,1,0),0),0)</formula>
    </cfRule>
  </conditionalFormatting>
  <conditionalFormatting sqref="BJ574 BJ576:BJ580">
    <cfRule type="expression" dxfId="2023" priority="5144">
      <formula>BM574&lt;=0</formula>
    </cfRule>
  </conditionalFormatting>
  <conditionalFormatting sqref="BK574 BK576:BK580">
    <cfRule type="cellIs" dxfId="2022" priority="5141" operator="greaterThan">
      <formula>BJ574</formula>
    </cfRule>
  </conditionalFormatting>
  <conditionalFormatting sqref="CS574 CS576:CS580">
    <cfRule type="cellIs" dxfId="2021" priority="5138" operator="greaterThan">
      <formula>CR574</formula>
    </cfRule>
  </conditionalFormatting>
  <conditionalFormatting sqref="CW574 CW576:CW580">
    <cfRule type="cellIs" dxfId="2020" priority="5137" operator="greaterThan">
      <formula>CV574</formula>
    </cfRule>
  </conditionalFormatting>
  <conditionalFormatting sqref="BJ574 BJ576:BJ580">
    <cfRule type="cellIs" dxfId="2019" priority="5143" operator="greaterThan">
      <formula>#REF!</formula>
    </cfRule>
  </conditionalFormatting>
  <conditionalFormatting sqref="BJ582">
    <cfRule type="expression" dxfId="2018" priority="5136">
      <formula>BM582&lt;=0</formula>
    </cfRule>
  </conditionalFormatting>
  <conditionalFormatting sqref="CS582">
    <cfRule type="cellIs" dxfId="2017" priority="5130" operator="greaterThan">
      <formula>CR582</formula>
    </cfRule>
  </conditionalFormatting>
  <conditionalFormatting sqref="CW582">
    <cfRule type="cellIs" dxfId="2016" priority="5129" operator="greaterThan">
      <formula>CV582</formula>
    </cfRule>
  </conditionalFormatting>
  <conditionalFormatting sqref="BJ582">
    <cfRule type="cellIs" dxfId="2015" priority="5135" operator="greaterThan">
      <formula>#REF!</formula>
    </cfRule>
  </conditionalFormatting>
  <conditionalFormatting sqref="CO582">
    <cfRule type="expression" dxfId="2014" priority="5134">
      <formula>IF(CM582&lt;&gt;"-",IF(CM582&lt;#REF!,IF(CO582&lt;1,1,0),0),0)</formula>
    </cfRule>
  </conditionalFormatting>
  <conditionalFormatting sqref="BJ583">
    <cfRule type="expression" dxfId="2013" priority="5128">
      <formula>BM583&lt;=0</formula>
    </cfRule>
  </conditionalFormatting>
  <conditionalFormatting sqref="CS583">
    <cfRule type="cellIs" dxfId="2012" priority="5122" operator="greaterThan">
      <formula>CR583</formula>
    </cfRule>
  </conditionalFormatting>
  <conditionalFormatting sqref="CW583">
    <cfRule type="cellIs" dxfId="2011" priority="5121" operator="greaterThan">
      <formula>CV583</formula>
    </cfRule>
  </conditionalFormatting>
  <conditionalFormatting sqref="BJ583">
    <cfRule type="cellIs" dxfId="2010" priority="5127" operator="greaterThan">
      <formula>#REF!</formula>
    </cfRule>
  </conditionalFormatting>
  <conditionalFormatting sqref="CO583">
    <cfRule type="expression" dxfId="2009" priority="5126">
      <formula>IF(CM583&lt;&gt;"-",IF(CM583&lt;#REF!,IF(CO583&lt;1,1,0),0),0)</formula>
    </cfRule>
  </conditionalFormatting>
  <conditionalFormatting sqref="BJ584">
    <cfRule type="expression" dxfId="2008" priority="5120">
      <formula>BM584&lt;=0</formula>
    </cfRule>
  </conditionalFormatting>
  <conditionalFormatting sqref="CS584">
    <cfRule type="cellIs" dxfId="2007" priority="5114" operator="greaterThan">
      <formula>CR584</formula>
    </cfRule>
  </conditionalFormatting>
  <conditionalFormatting sqref="CW584">
    <cfRule type="cellIs" dxfId="2006" priority="5113" operator="greaterThan">
      <formula>CV584</formula>
    </cfRule>
  </conditionalFormatting>
  <conditionalFormatting sqref="BJ584">
    <cfRule type="cellIs" dxfId="2005" priority="5119" operator="greaterThan">
      <formula>#REF!</formula>
    </cfRule>
  </conditionalFormatting>
  <conditionalFormatting sqref="CO584">
    <cfRule type="expression" dxfId="2004" priority="5118">
      <formula>IF(CM584&lt;&gt;"-",IF(CM584&lt;#REF!,IF(CO584&lt;1,1,0),0),0)</formula>
    </cfRule>
  </conditionalFormatting>
  <conditionalFormatting sqref="BJ585">
    <cfRule type="expression" dxfId="2003" priority="5112">
      <formula>BM585&lt;=0</formula>
    </cfRule>
  </conditionalFormatting>
  <conditionalFormatting sqref="CS585">
    <cfRule type="cellIs" dxfId="2002" priority="5106" operator="greaterThan">
      <formula>CR585</formula>
    </cfRule>
  </conditionalFormatting>
  <conditionalFormatting sqref="CW585">
    <cfRule type="cellIs" dxfId="2001" priority="5105" operator="greaterThan">
      <formula>CV585</formula>
    </cfRule>
  </conditionalFormatting>
  <conditionalFormatting sqref="BJ585">
    <cfRule type="cellIs" dxfId="2000" priority="5111" operator="greaterThan">
      <formula>#REF!</formula>
    </cfRule>
  </conditionalFormatting>
  <conditionalFormatting sqref="CO585">
    <cfRule type="expression" dxfId="1999" priority="5110">
      <formula>IF(CM585&lt;&gt;"-",IF(CM585&lt;#REF!,IF(CO585&lt;1,1,0),0),0)</formula>
    </cfRule>
  </conditionalFormatting>
  <conditionalFormatting sqref="BJ586">
    <cfRule type="expression" dxfId="1998" priority="5104">
      <formula>BM586&lt;=0</formula>
    </cfRule>
  </conditionalFormatting>
  <conditionalFormatting sqref="BK586">
    <cfRule type="cellIs" dxfId="1997" priority="5101" operator="greaterThan">
      <formula>BJ586</formula>
    </cfRule>
  </conditionalFormatting>
  <conditionalFormatting sqref="CS586">
    <cfRule type="cellIs" dxfId="1996" priority="5098" operator="greaterThan">
      <formula>CR586</formula>
    </cfRule>
  </conditionalFormatting>
  <conditionalFormatting sqref="CW586">
    <cfRule type="cellIs" dxfId="1995" priority="5097" operator="greaterThan">
      <formula>CV586</formula>
    </cfRule>
  </conditionalFormatting>
  <conditionalFormatting sqref="BJ586">
    <cfRule type="cellIs" dxfId="1994" priority="5103" operator="greaterThan">
      <formula>#REF!</formula>
    </cfRule>
  </conditionalFormatting>
  <conditionalFormatting sqref="BJ590">
    <cfRule type="expression" dxfId="1993" priority="5096">
      <formula>BM590&lt;=0</formula>
    </cfRule>
  </conditionalFormatting>
  <conditionalFormatting sqref="BK590">
    <cfRule type="cellIs" dxfId="1992" priority="5093" operator="greaterThan">
      <formula>BJ590</formula>
    </cfRule>
  </conditionalFormatting>
  <conditionalFormatting sqref="CN590">
    <cfRule type="cellIs" dxfId="1991" priority="5091" operator="greaterThan">
      <formula>CM590</formula>
    </cfRule>
  </conditionalFormatting>
  <conditionalFormatting sqref="CS590">
    <cfRule type="cellIs" dxfId="1990" priority="5090" operator="greaterThan">
      <formula>CR590</formula>
    </cfRule>
  </conditionalFormatting>
  <conditionalFormatting sqref="CW590">
    <cfRule type="cellIs" dxfId="1989" priority="5089" operator="greaterThan">
      <formula>CV590</formula>
    </cfRule>
  </conditionalFormatting>
  <conditionalFormatting sqref="BJ590">
    <cfRule type="cellIs" dxfId="1988" priority="5095" operator="greaterThan">
      <formula>#REF!</formula>
    </cfRule>
  </conditionalFormatting>
  <conditionalFormatting sqref="CO590">
    <cfRule type="expression" dxfId="1987" priority="5094">
      <formula>IF(CM590&lt;&gt;"-",IF(CM590&lt;#REF!,IF(CO590&lt;1,1,0),0),0)</formula>
    </cfRule>
  </conditionalFormatting>
  <conditionalFormatting sqref="BJ591">
    <cfRule type="expression" dxfId="1986" priority="5088">
      <formula>BM591&lt;=0</formula>
    </cfRule>
  </conditionalFormatting>
  <conditionalFormatting sqref="BK591">
    <cfRule type="cellIs" dxfId="1985" priority="5085" operator="greaterThan">
      <formula>BJ591</formula>
    </cfRule>
  </conditionalFormatting>
  <conditionalFormatting sqref="CS591">
    <cfRule type="cellIs" dxfId="1984" priority="5082" operator="greaterThan">
      <formula>CR591</formula>
    </cfRule>
  </conditionalFormatting>
  <conditionalFormatting sqref="CW591">
    <cfRule type="cellIs" dxfId="1983" priority="5081" operator="greaterThan">
      <formula>CV591</formula>
    </cfRule>
  </conditionalFormatting>
  <conditionalFormatting sqref="BJ591">
    <cfRule type="cellIs" dxfId="1982" priority="5087" operator="greaterThan">
      <formula>#REF!</formula>
    </cfRule>
  </conditionalFormatting>
  <conditionalFormatting sqref="BJ592">
    <cfRule type="expression" dxfId="1981" priority="5080">
      <formula>BM592&lt;=0</formula>
    </cfRule>
  </conditionalFormatting>
  <conditionalFormatting sqref="BK592">
    <cfRule type="cellIs" dxfId="1980" priority="5077" operator="greaterThan">
      <formula>BJ592</formula>
    </cfRule>
  </conditionalFormatting>
  <conditionalFormatting sqref="CS592">
    <cfRule type="cellIs" dxfId="1979" priority="5074" operator="greaterThan">
      <formula>CR592</formula>
    </cfRule>
  </conditionalFormatting>
  <conditionalFormatting sqref="CW592">
    <cfRule type="cellIs" dxfId="1978" priority="5073" operator="greaterThan">
      <formula>CV592</formula>
    </cfRule>
  </conditionalFormatting>
  <conditionalFormatting sqref="BJ592">
    <cfRule type="cellIs" dxfId="1977" priority="5079" operator="greaterThan">
      <formula>#REF!</formula>
    </cfRule>
  </conditionalFormatting>
  <conditionalFormatting sqref="BJ593">
    <cfRule type="expression" dxfId="1976" priority="5072">
      <formula>BM593&lt;=0</formula>
    </cfRule>
  </conditionalFormatting>
  <conditionalFormatting sqref="BK593">
    <cfRule type="cellIs" dxfId="1975" priority="5069" operator="greaterThan">
      <formula>BJ593</formula>
    </cfRule>
  </conditionalFormatting>
  <conditionalFormatting sqref="CS593">
    <cfRule type="cellIs" dxfId="1974" priority="5066" operator="greaterThan">
      <formula>CR593</formula>
    </cfRule>
  </conditionalFormatting>
  <conditionalFormatting sqref="CW593">
    <cfRule type="cellIs" dxfId="1973" priority="5065" operator="greaterThan">
      <formula>CV593</formula>
    </cfRule>
  </conditionalFormatting>
  <conditionalFormatting sqref="BJ593">
    <cfRule type="cellIs" dxfId="1972" priority="5071" operator="greaterThan">
      <formula>#REF!</formula>
    </cfRule>
  </conditionalFormatting>
  <conditionalFormatting sqref="BJ594">
    <cfRule type="expression" dxfId="1971" priority="5064">
      <formula>BM594&lt;=0</formula>
    </cfRule>
  </conditionalFormatting>
  <conditionalFormatting sqref="BK594">
    <cfRule type="cellIs" dxfId="1970" priority="5061" operator="greaterThan">
      <formula>BJ594</formula>
    </cfRule>
  </conditionalFormatting>
  <conditionalFormatting sqref="CN594">
    <cfRule type="cellIs" dxfId="1969" priority="5059" operator="greaterThan">
      <formula>CM594</formula>
    </cfRule>
  </conditionalFormatting>
  <conditionalFormatting sqref="CS594">
    <cfRule type="cellIs" dxfId="1968" priority="5058" operator="greaterThan">
      <formula>CR594</formula>
    </cfRule>
  </conditionalFormatting>
  <conditionalFormatting sqref="CW594">
    <cfRule type="cellIs" dxfId="1967" priority="5057" operator="greaterThan">
      <formula>CV594</formula>
    </cfRule>
  </conditionalFormatting>
  <conditionalFormatting sqref="BJ594">
    <cfRule type="cellIs" dxfId="1966" priority="5063" operator="greaterThan">
      <formula>#REF!</formula>
    </cfRule>
  </conditionalFormatting>
  <conditionalFormatting sqref="CO594">
    <cfRule type="expression" dxfId="1965" priority="5062">
      <formula>IF(CM594&lt;&gt;"-",IF(CM594&lt;#REF!,IF(CO594&lt;1,1,0),0),0)</formula>
    </cfRule>
  </conditionalFormatting>
  <conditionalFormatting sqref="BJ596">
    <cfRule type="expression" dxfId="1964" priority="5024">
      <formula>BM596&lt;=0</formula>
    </cfRule>
  </conditionalFormatting>
  <conditionalFormatting sqref="BK596">
    <cfRule type="cellIs" dxfId="1963" priority="5021" operator="greaterThan">
      <formula>BJ596</formula>
    </cfRule>
  </conditionalFormatting>
  <conditionalFormatting sqref="CS596">
    <cfRule type="cellIs" dxfId="1962" priority="5018" operator="greaterThan">
      <formula>CR596</formula>
    </cfRule>
  </conditionalFormatting>
  <conditionalFormatting sqref="CW596">
    <cfRule type="cellIs" dxfId="1961" priority="5017" operator="greaterThan">
      <formula>CV596</formula>
    </cfRule>
  </conditionalFormatting>
  <conditionalFormatting sqref="BJ596">
    <cfRule type="cellIs" dxfId="1960" priority="5023" operator="greaterThan">
      <formula>#REF!</formula>
    </cfRule>
  </conditionalFormatting>
  <conditionalFormatting sqref="BJ598">
    <cfRule type="expression" dxfId="1959" priority="4984">
      <formula>BM598&lt;=0</formula>
    </cfRule>
  </conditionalFormatting>
  <conditionalFormatting sqref="BK598">
    <cfRule type="cellIs" dxfId="1958" priority="4981" operator="greaterThan">
      <formula>BJ598</formula>
    </cfRule>
  </conditionalFormatting>
  <conditionalFormatting sqref="CS598">
    <cfRule type="cellIs" dxfId="1957" priority="4978" operator="greaterThan">
      <formula>CR598</formula>
    </cfRule>
  </conditionalFormatting>
  <conditionalFormatting sqref="CW598">
    <cfRule type="cellIs" dxfId="1956" priority="4977" operator="greaterThan">
      <formula>CV598</formula>
    </cfRule>
  </conditionalFormatting>
  <conditionalFormatting sqref="BJ598">
    <cfRule type="cellIs" dxfId="1955" priority="4983" operator="greaterThan">
      <formula>#REF!</formula>
    </cfRule>
  </conditionalFormatting>
  <conditionalFormatting sqref="BJ600">
    <cfRule type="expression" dxfId="1954" priority="4944">
      <formula>BM600&lt;=0</formula>
    </cfRule>
  </conditionalFormatting>
  <conditionalFormatting sqref="BK600">
    <cfRule type="cellIs" dxfId="1953" priority="4941" operator="greaterThan">
      <formula>BJ600</formula>
    </cfRule>
  </conditionalFormatting>
  <conditionalFormatting sqref="CS600">
    <cfRule type="cellIs" dxfId="1952" priority="4938" operator="greaterThan">
      <formula>CR600</formula>
    </cfRule>
  </conditionalFormatting>
  <conditionalFormatting sqref="CW600">
    <cfRule type="cellIs" dxfId="1951" priority="4937" operator="greaterThan">
      <formula>CV600</formula>
    </cfRule>
  </conditionalFormatting>
  <conditionalFormatting sqref="BJ600">
    <cfRule type="cellIs" dxfId="1950" priority="4943" operator="greaterThan">
      <formula>#REF!</formula>
    </cfRule>
  </conditionalFormatting>
  <conditionalFormatting sqref="BJ602">
    <cfRule type="expression" dxfId="1949" priority="4936">
      <formula>BM602&lt;=0</formula>
    </cfRule>
  </conditionalFormatting>
  <conditionalFormatting sqref="BK602">
    <cfRule type="cellIs" dxfId="1948" priority="4933" operator="greaterThan">
      <formula>BJ602</formula>
    </cfRule>
  </conditionalFormatting>
  <conditionalFormatting sqref="BL602">
    <cfRule type="cellIs" dxfId="1947" priority="4932" operator="greaterThan">
      <formula>BK602</formula>
    </cfRule>
  </conditionalFormatting>
  <conditionalFormatting sqref="CN602">
    <cfRule type="cellIs" dxfId="1946" priority="4931" operator="greaterThan">
      <formula>CM602</formula>
    </cfRule>
  </conditionalFormatting>
  <conditionalFormatting sqref="CS602">
    <cfRule type="cellIs" dxfId="1945" priority="4930" operator="greaterThan">
      <formula>CR602</formula>
    </cfRule>
  </conditionalFormatting>
  <conditionalFormatting sqref="CW602">
    <cfRule type="cellIs" dxfId="1944" priority="4929" operator="greaterThan">
      <formula>CV602</formula>
    </cfRule>
  </conditionalFormatting>
  <conditionalFormatting sqref="BJ602">
    <cfRule type="cellIs" dxfId="1943" priority="4935" operator="greaterThan">
      <formula>#REF!</formula>
    </cfRule>
  </conditionalFormatting>
  <conditionalFormatting sqref="CO602">
    <cfRule type="expression" dxfId="1942" priority="4934">
      <formula>IF(CM602&lt;&gt;"-",IF(CM602&lt;#REF!,IF(CO602&lt;1,1,0),0),0)</formula>
    </cfRule>
  </conditionalFormatting>
  <conditionalFormatting sqref="BJ603">
    <cfRule type="expression" dxfId="1941" priority="4928">
      <formula>BM603&lt;=0</formula>
    </cfRule>
  </conditionalFormatting>
  <conditionalFormatting sqref="BK603">
    <cfRule type="cellIs" dxfId="1940" priority="4925" operator="greaterThan">
      <formula>BJ603</formula>
    </cfRule>
  </conditionalFormatting>
  <conditionalFormatting sqref="BK604">
    <cfRule type="cellIs" dxfId="1939" priority="4917" operator="greaterThan">
      <formula>BJ604</formula>
    </cfRule>
  </conditionalFormatting>
  <conditionalFormatting sqref="CS603">
    <cfRule type="cellIs" dxfId="1938" priority="4922" operator="greaterThan">
      <formula>CR603</formula>
    </cfRule>
  </conditionalFormatting>
  <conditionalFormatting sqref="CW603">
    <cfRule type="cellIs" dxfId="1937" priority="4921" operator="greaterThan">
      <formula>CV603</formula>
    </cfRule>
  </conditionalFormatting>
  <conditionalFormatting sqref="BJ603">
    <cfRule type="cellIs" dxfId="1936" priority="4927" operator="greaterThan">
      <formula>#REF!</formula>
    </cfRule>
  </conditionalFormatting>
  <conditionalFormatting sqref="BJ604">
    <cfRule type="expression" dxfId="1935" priority="4920">
      <formula>BM604&lt;=0</formula>
    </cfRule>
  </conditionalFormatting>
  <conditionalFormatting sqref="BK605">
    <cfRule type="cellIs" dxfId="1934" priority="4909" operator="greaterThan">
      <formula>BJ605</formula>
    </cfRule>
  </conditionalFormatting>
  <conditionalFormatting sqref="CS604">
    <cfRule type="cellIs" dxfId="1933" priority="4914" operator="greaterThan">
      <formula>CR604</formula>
    </cfRule>
  </conditionalFormatting>
  <conditionalFormatting sqref="CW604">
    <cfRule type="cellIs" dxfId="1932" priority="4913" operator="greaterThan">
      <formula>CV604</formula>
    </cfRule>
  </conditionalFormatting>
  <conditionalFormatting sqref="BJ604">
    <cfRule type="cellIs" dxfId="1931" priority="4919" operator="greaterThan">
      <formula>#REF!</formula>
    </cfRule>
  </conditionalFormatting>
  <conditionalFormatting sqref="BJ605">
    <cfRule type="expression" dxfId="1930" priority="4912">
      <formula>BM605&lt;=0</formula>
    </cfRule>
  </conditionalFormatting>
  <conditionalFormatting sqref="BK606">
    <cfRule type="cellIs" dxfId="1929" priority="4901" operator="greaterThan">
      <formula>BJ606</formula>
    </cfRule>
  </conditionalFormatting>
  <conditionalFormatting sqref="CS605">
    <cfRule type="cellIs" dxfId="1928" priority="4906" operator="greaterThan">
      <formula>CR605</formula>
    </cfRule>
  </conditionalFormatting>
  <conditionalFormatting sqref="CW605">
    <cfRule type="cellIs" dxfId="1927" priority="4905" operator="greaterThan">
      <formula>CV605</formula>
    </cfRule>
  </conditionalFormatting>
  <conditionalFormatting sqref="BJ605">
    <cfRule type="cellIs" dxfId="1926" priority="4911" operator="greaterThan">
      <formula>#REF!</formula>
    </cfRule>
  </conditionalFormatting>
  <conditionalFormatting sqref="BJ606">
    <cfRule type="expression" dxfId="1925" priority="4904">
      <formula>BM606&lt;=0</formula>
    </cfRule>
  </conditionalFormatting>
  <conditionalFormatting sqref="CN606">
    <cfRule type="cellIs" dxfId="1924" priority="4899" operator="greaterThan">
      <formula>CM606</formula>
    </cfRule>
  </conditionalFormatting>
  <conditionalFormatting sqref="CS606">
    <cfRule type="cellIs" dxfId="1923" priority="4898" operator="greaterThan">
      <formula>CR606</formula>
    </cfRule>
  </conditionalFormatting>
  <conditionalFormatting sqref="CW606">
    <cfRule type="cellIs" dxfId="1922" priority="4897" operator="greaterThan">
      <formula>CV606</formula>
    </cfRule>
  </conditionalFormatting>
  <conditionalFormatting sqref="BJ606">
    <cfRule type="cellIs" dxfId="1921" priority="4903" operator="greaterThan">
      <formula>#REF!</formula>
    </cfRule>
  </conditionalFormatting>
  <conditionalFormatting sqref="CO606">
    <cfRule type="expression" dxfId="1920" priority="4902">
      <formula>IF(CM606&lt;&gt;"-",IF(CM606&lt;#REF!,IF(CO606&lt;1,1,0),0),0)</formula>
    </cfRule>
  </conditionalFormatting>
  <conditionalFormatting sqref="BJ609">
    <cfRule type="expression" dxfId="1919" priority="4896">
      <formula>BM609&lt;=0</formula>
    </cfRule>
  </conditionalFormatting>
  <conditionalFormatting sqref="BK609">
    <cfRule type="cellIs" dxfId="1918" priority="4893" operator="greaterThan">
      <formula>BJ609</formula>
    </cfRule>
  </conditionalFormatting>
  <conditionalFormatting sqref="CS609">
    <cfRule type="cellIs" dxfId="1917" priority="4890" operator="greaterThan">
      <formula>CR609</formula>
    </cfRule>
  </conditionalFormatting>
  <conditionalFormatting sqref="CW609">
    <cfRule type="cellIs" dxfId="1916" priority="4889" operator="greaterThan">
      <formula>CV609</formula>
    </cfRule>
  </conditionalFormatting>
  <conditionalFormatting sqref="BJ609">
    <cfRule type="cellIs" dxfId="1915" priority="4895" operator="greaterThan">
      <formula>#REF!</formula>
    </cfRule>
  </conditionalFormatting>
  <conditionalFormatting sqref="BJ610">
    <cfRule type="expression" dxfId="1914" priority="4888">
      <formula>BM610&lt;=0</formula>
    </cfRule>
  </conditionalFormatting>
  <conditionalFormatting sqref="BK610">
    <cfRule type="cellIs" dxfId="1913" priority="4885" operator="greaterThan">
      <formula>BJ610</formula>
    </cfRule>
  </conditionalFormatting>
  <conditionalFormatting sqref="CS610">
    <cfRule type="cellIs" dxfId="1912" priority="4882" operator="greaterThan">
      <formula>CR610</formula>
    </cfRule>
  </conditionalFormatting>
  <conditionalFormatting sqref="CW610">
    <cfRule type="cellIs" dxfId="1911" priority="4881" operator="greaterThan">
      <formula>CV610</formula>
    </cfRule>
  </conditionalFormatting>
  <conditionalFormatting sqref="BJ610">
    <cfRule type="cellIs" dxfId="1910" priority="4887" operator="greaterThan">
      <formula>#REF!</formula>
    </cfRule>
  </conditionalFormatting>
  <conditionalFormatting sqref="BJ611">
    <cfRule type="expression" dxfId="1909" priority="4880">
      <formula>BM611&lt;=0</formula>
    </cfRule>
  </conditionalFormatting>
  <conditionalFormatting sqref="BK611">
    <cfRule type="cellIs" dxfId="1908" priority="4877" operator="greaterThan">
      <formula>BJ611</formula>
    </cfRule>
  </conditionalFormatting>
  <conditionalFormatting sqref="CS611">
    <cfRule type="cellIs" dxfId="1907" priority="4874" operator="greaterThan">
      <formula>CR611</formula>
    </cfRule>
  </conditionalFormatting>
  <conditionalFormatting sqref="CW611">
    <cfRule type="cellIs" dxfId="1906" priority="4873" operator="greaterThan">
      <formula>CV611</formula>
    </cfRule>
  </conditionalFormatting>
  <conditionalFormatting sqref="BJ611">
    <cfRule type="cellIs" dxfId="1905" priority="4879" operator="greaterThan">
      <formula>#REF!</formula>
    </cfRule>
  </conditionalFormatting>
  <conditionalFormatting sqref="BJ612">
    <cfRule type="expression" dxfId="1904" priority="4872">
      <formula>BM612&lt;=0</formula>
    </cfRule>
  </conditionalFormatting>
  <conditionalFormatting sqref="BK612">
    <cfRule type="cellIs" dxfId="1903" priority="4869" operator="greaterThan">
      <formula>BJ612</formula>
    </cfRule>
  </conditionalFormatting>
  <conditionalFormatting sqref="CS612">
    <cfRule type="cellIs" dxfId="1902" priority="4866" operator="greaterThan">
      <formula>CR612</formula>
    </cfRule>
  </conditionalFormatting>
  <conditionalFormatting sqref="CW612">
    <cfRule type="cellIs" dxfId="1901" priority="4865" operator="greaterThan">
      <formula>CV612</formula>
    </cfRule>
  </conditionalFormatting>
  <conditionalFormatting sqref="BJ612">
    <cfRule type="cellIs" dxfId="1900" priority="4871" operator="greaterThan">
      <formula>#REF!</formula>
    </cfRule>
  </conditionalFormatting>
  <conditionalFormatting sqref="BJ613">
    <cfRule type="expression" dxfId="1899" priority="4864">
      <formula>BM613&lt;=0</formula>
    </cfRule>
  </conditionalFormatting>
  <conditionalFormatting sqref="BK613">
    <cfRule type="cellIs" dxfId="1898" priority="4861" operator="greaterThan">
      <formula>BJ613</formula>
    </cfRule>
  </conditionalFormatting>
  <conditionalFormatting sqref="CS613">
    <cfRule type="cellIs" dxfId="1897" priority="4858" operator="greaterThan">
      <formula>CR613</formula>
    </cfRule>
  </conditionalFormatting>
  <conditionalFormatting sqref="CW613">
    <cfRule type="cellIs" dxfId="1896" priority="4857" operator="greaterThan">
      <formula>CV613</formula>
    </cfRule>
  </conditionalFormatting>
  <conditionalFormatting sqref="BJ613">
    <cfRule type="cellIs" dxfId="1895" priority="4863" operator="greaterThan">
      <formula>#REF!</formula>
    </cfRule>
  </conditionalFormatting>
  <conditionalFormatting sqref="BJ615">
    <cfRule type="expression" dxfId="1894" priority="4824">
      <formula>BM615&lt;=0</formula>
    </cfRule>
  </conditionalFormatting>
  <conditionalFormatting sqref="BK615">
    <cfRule type="cellIs" dxfId="1893" priority="4821" operator="greaterThan">
      <formula>BJ615</formula>
    </cfRule>
  </conditionalFormatting>
  <conditionalFormatting sqref="CS615">
    <cfRule type="cellIs" dxfId="1892" priority="4818" operator="greaterThan">
      <formula>CR615</formula>
    </cfRule>
  </conditionalFormatting>
  <conditionalFormatting sqref="CW615">
    <cfRule type="cellIs" dxfId="1891" priority="4817" operator="greaterThan">
      <formula>CV615</formula>
    </cfRule>
  </conditionalFormatting>
  <conditionalFormatting sqref="BJ615">
    <cfRule type="cellIs" dxfId="1890" priority="4823" operator="greaterThan">
      <formula>#REF!</formula>
    </cfRule>
  </conditionalFormatting>
  <conditionalFormatting sqref="BJ617">
    <cfRule type="expression" dxfId="1889" priority="4784">
      <formula>BM617&lt;=0</formula>
    </cfRule>
  </conditionalFormatting>
  <conditionalFormatting sqref="BK617">
    <cfRule type="cellIs" dxfId="1888" priority="4781" operator="greaterThan">
      <formula>BJ617</formula>
    </cfRule>
  </conditionalFormatting>
  <conditionalFormatting sqref="CS617">
    <cfRule type="cellIs" dxfId="1887" priority="4778" operator="greaterThan">
      <formula>CR617</formula>
    </cfRule>
  </conditionalFormatting>
  <conditionalFormatting sqref="CW617">
    <cfRule type="cellIs" dxfId="1886" priority="4777" operator="greaterThan">
      <formula>CV617</formula>
    </cfRule>
  </conditionalFormatting>
  <conditionalFormatting sqref="BJ617">
    <cfRule type="cellIs" dxfId="1885" priority="4783" operator="greaterThan">
      <formula>#REF!</formula>
    </cfRule>
  </conditionalFormatting>
  <conditionalFormatting sqref="BJ619">
    <cfRule type="expression" dxfId="1884" priority="4744">
      <formula>BM619&lt;=0</formula>
    </cfRule>
  </conditionalFormatting>
  <conditionalFormatting sqref="BK619">
    <cfRule type="cellIs" dxfId="1883" priority="4741" operator="greaterThan">
      <formula>BJ619</formula>
    </cfRule>
  </conditionalFormatting>
  <conditionalFormatting sqref="CS619">
    <cfRule type="cellIs" dxfId="1882" priority="4738" operator="greaterThan">
      <formula>CR619</formula>
    </cfRule>
  </conditionalFormatting>
  <conditionalFormatting sqref="CW619">
    <cfRule type="cellIs" dxfId="1881" priority="4737" operator="greaterThan">
      <formula>CV619</formula>
    </cfRule>
  </conditionalFormatting>
  <conditionalFormatting sqref="BJ619">
    <cfRule type="cellIs" dxfId="1880" priority="4743" operator="greaterThan">
      <formula>#REF!</formula>
    </cfRule>
  </conditionalFormatting>
  <conditionalFormatting sqref="BJ621">
    <cfRule type="expression" dxfId="1879" priority="4736">
      <formula>BM621&lt;=0</formula>
    </cfRule>
  </conditionalFormatting>
  <conditionalFormatting sqref="BK621">
    <cfRule type="cellIs" dxfId="1878" priority="4733" operator="greaterThan">
      <formula>BJ621</formula>
    </cfRule>
  </conditionalFormatting>
  <conditionalFormatting sqref="BL621">
    <cfRule type="cellIs" dxfId="1877" priority="4732" operator="greaterThan">
      <formula>BK621</formula>
    </cfRule>
  </conditionalFormatting>
  <conditionalFormatting sqref="CW621">
    <cfRule type="cellIs" dxfId="1876" priority="4729" operator="greaterThan">
      <formula>CV621</formula>
    </cfRule>
  </conditionalFormatting>
  <conditionalFormatting sqref="CS621">
    <cfRule type="cellIs" dxfId="1875" priority="4730" operator="greaterThan">
      <formula>CR621</formula>
    </cfRule>
  </conditionalFormatting>
  <conditionalFormatting sqref="BJ621">
    <cfRule type="cellIs" dxfId="1874" priority="4735" operator="greaterThan">
      <formula>#REF!</formula>
    </cfRule>
  </conditionalFormatting>
  <conditionalFormatting sqref="BJ622">
    <cfRule type="expression" dxfId="1873" priority="4728">
      <formula>BM622&lt;=0</formula>
    </cfRule>
  </conditionalFormatting>
  <conditionalFormatting sqref="BK622">
    <cfRule type="cellIs" dxfId="1872" priority="4725" operator="greaterThan">
      <formula>BJ622</formula>
    </cfRule>
  </conditionalFormatting>
  <conditionalFormatting sqref="CN622">
    <cfRule type="cellIs" dxfId="1871" priority="4723" operator="greaterThan">
      <formula>CM622</formula>
    </cfRule>
  </conditionalFormatting>
  <conditionalFormatting sqref="CS622">
    <cfRule type="cellIs" dxfId="1870" priority="4722" operator="greaterThan">
      <formula>CR622</formula>
    </cfRule>
  </conditionalFormatting>
  <conditionalFormatting sqref="CW622">
    <cfRule type="cellIs" dxfId="1869" priority="4721" operator="greaterThan">
      <formula>CV622</formula>
    </cfRule>
  </conditionalFormatting>
  <conditionalFormatting sqref="BJ622">
    <cfRule type="cellIs" dxfId="1868" priority="4727" operator="greaterThan">
      <formula>#REF!</formula>
    </cfRule>
  </conditionalFormatting>
  <conditionalFormatting sqref="BJ623">
    <cfRule type="expression" dxfId="1867" priority="4720">
      <formula>BM623&lt;=0</formula>
    </cfRule>
  </conditionalFormatting>
  <conditionalFormatting sqref="BK623">
    <cfRule type="cellIs" dxfId="1866" priority="4717" operator="greaterThan">
      <formula>BJ623</formula>
    </cfRule>
  </conditionalFormatting>
  <conditionalFormatting sqref="CS623">
    <cfRule type="cellIs" dxfId="1865" priority="4714" operator="greaterThan">
      <formula>CR623</formula>
    </cfRule>
  </conditionalFormatting>
  <conditionalFormatting sqref="CW623">
    <cfRule type="cellIs" dxfId="1864" priority="4713" operator="greaterThan">
      <formula>CV623</formula>
    </cfRule>
  </conditionalFormatting>
  <conditionalFormatting sqref="BJ623">
    <cfRule type="cellIs" dxfId="1863" priority="4719" operator="greaterThan">
      <formula>#REF!</formula>
    </cfRule>
  </conditionalFormatting>
  <conditionalFormatting sqref="BJ624">
    <cfRule type="expression" dxfId="1862" priority="4712">
      <formula>BM624&lt;=0</formula>
    </cfRule>
  </conditionalFormatting>
  <conditionalFormatting sqref="BK624">
    <cfRule type="cellIs" dxfId="1861" priority="4709" operator="greaterThan">
      <formula>BJ624</formula>
    </cfRule>
  </conditionalFormatting>
  <conditionalFormatting sqref="CS624">
    <cfRule type="cellIs" dxfId="1860" priority="4706" operator="greaterThan">
      <formula>CR624</formula>
    </cfRule>
  </conditionalFormatting>
  <conditionalFormatting sqref="CW624">
    <cfRule type="cellIs" dxfId="1859" priority="4705" operator="greaterThan">
      <formula>CV624</formula>
    </cfRule>
  </conditionalFormatting>
  <conditionalFormatting sqref="BJ624">
    <cfRule type="cellIs" dxfId="1858" priority="4711" operator="greaterThan">
      <formula>#REF!</formula>
    </cfRule>
  </conditionalFormatting>
  <conditionalFormatting sqref="BJ625">
    <cfRule type="expression" dxfId="1857" priority="4704">
      <formula>BM625&lt;=0</formula>
    </cfRule>
  </conditionalFormatting>
  <conditionalFormatting sqref="BK625">
    <cfRule type="cellIs" dxfId="1856" priority="4701" operator="greaterThan">
      <formula>BJ625</formula>
    </cfRule>
  </conditionalFormatting>
  <conditionalFormatting sqref="CN625">
    <cfRule type="cellIs" dxfId="1855" priority="4699" operator="greaterThan">
      <formula>CM625</formula>
    </cfRule>
  </conditionalFormatting>
  <conditionalFormatting sqref="CS625">
    <cfRule type="cellIs" dxfId="1854" priority="4698" operator="greaterThan">
      <formula>CR625</formula>
    </cfRule>
  </conditionalFormatting>
  <conditionalFormatting sqref="CW625">
    <cfRule type="cellIs" dxfId="1853" priority="4697" operator="greaterThan">
      <formula>CV625</formula>
    </cfRule>
  </conditionalFormatting>
  <conditionalFormatting sqref="BJ625">
    <cfRule type="cellIs" dxfId="1852" priority="4703" operator="greaterThan">
      <formula>#REF!</formula>
    </cfRule>
  </conditionalFormatting>
  <conditionalFormatting sqref="CO625">
    <cfRule type="expression" dxfId="1851" priority="4702">
      <formula>IF(CM625&lt;&gt;"-",IF(CM625&lt;#REF!,IF(CO625&lt;1,1,0),0),0)</formula>
    </cfRule>
  </conditionalFormatting>
  <conditionalFormatting sqref="BJ629">
    <cfRule type="expression" dxfId="1850" priority="4696">
      <formula>BM629&lt;=0</formula>
    </cfRule>
  </conditionalFormatting>
  <conditionalFormatting sqref="BK629">
    <cfRule type="cellIs" dxfId="1849" priority="4693" operator="greaterThan">
      <formula>BJ629</formula>
    </cfRule>
  </conditionalFormatting>
  <conditionalFormatting sqref="CS629">
    <cfRule type="cellIs" dxfId="1848" priority="4690" operator="greaterThan">
      <formula>CR629</formula>
    </cfRule>
  </conditionalFormatting>
  <conditionalFormatting sqref="CW629">
    <cfRule type="cellIs" dxfId="1847" priority="4689" operator="greaterThan">
      <formula>CV629</formula>
    </cfRule>
  </conditionalFormatting>
  <conditionalFormatting sqref="BJ629">
    <cfRule type="cellIs" dxfId="1846" priority="4695" operator="greaterThan">
      <formula>#REF!</formula>
    </cfRule>
  </conditionalFormatting>
  <conditionalFormatting sqref="BJ630">
    <cfRule type="expression" dxfId="1845" priority="4688">
      <formula>BM630&lt;=0</formula>
    </cfRule>
  </conditionalFormatting>
  <conditionalFormatting sqref="BK630">
    <cfRule type="cellIs" dxfId="1844" priority="4685" operator="greaterThan">
      <formula>BJ630</formula>
    </cfRule>
  </conditionalFormatting>
  <conditionalFormatting sqref="CS630">
    <cfRule type="cellIs" dxfId="1843" priority="4682" operator="greaterThan">
      <formula>CR630</formula>
    </cfRule>
  </conditionalFormatting>
  <conditionalFormatting sqref="CW630">
    <cfRule type="cellIs" dxfId="1842" priority="4681" operator="greaterThan">
      <formula>CV630</formula>
    </cfRule>
  </conditionalFormatting>
  <conditionalFormatting sqref="BJ630">
    <cfRule type="cellIs" dxfId="1841" priority="4687" operator="greaterThan">
      <formula>#REF!</formula>
    </cfRule>
  </conditionalFormatting>
  <conditionalFormatting sqref="BJ631">
    <cfRule type="expression" dxfId="1840" priority="4680">
      <formula>BM631&lt;=0</formula>
    </cfRule>
  </conditionalFormatting>
  <conditionalFormatting sqref="BK631">
    <cfRule type="cellIs" dxfId="1839" priority="4677" operator="greaterThan">
      <formula>BJ631</formula>
    </cfRule>
  </conditionalFormatting>
  <conditionalFormatting sqref="CS631">
    <cfRule type="cellIs" dxfId="1838" priority="4674" operator="greaterThan">
      <formula>CR631</formula>
    </cfRule>
  </conditionalFormatting>
  <conditionalFormatting sqref="CW631">
    <cfRule type="cellIs" dxfId="1837" priority="4673" operator="greaterThan">
      <formula>CV631</formula>
    </cfRule>
  </conditionalFormatting>
  <conditionalFormatting sqref="BJ631">
    <cfRule type="cellIs" dxfId="1836" priority="4679" operator="greaterThan">
      <formula>#REF!</formula>
    </cfRule>
  </conditionalFormatting>
  <conditionalFormatting sqref="BJ632">
    <cfRule type="expression" dxfId="1835" priority="4672">
      <formula>BM632&lt;=0</formula>
    </cfRule>
  </conditionalFormatting>
  <conditionalFormatting sqref="BK632">
    <cfRule type="cellIs" dxfId="1834" priority="4669" operator="greaterThan">
      <formula>BJ632</formula>
    </cfRule>
  </conditionalFormatting>
  <conditionalFormatting sqref="CS632">
    <cfRule type="cellIs" dxfId="1833" priority="4666" operator="greaterThan">
      <formula>CR632</formula>
    </cfRule>
  </conditionalFormatting>
  <conditionalFormatting sqref="CW632">
    <cfRule type="cellIs" dxfId="1832" priority="4665" operator="greaterThan">
      <formula>CV632</formula>
    </cfRule>
  </conditionalFormatting>
  <conditionalFormatting sqref="BJ632">
    <cfRule type="cellIs" dxfId="1831" priority="4671" operator="greaterThan">
      <formula>#REF!</formula>
    </cfRule>
  </conditionalFormatting>
  <conditionalFormatting sqref="BJ633">
    <cfRule type="expression" dxfId="1830" priority="4664">
      <formula>BM633&lt;=0</formula>
    </cfRule>
  </conditionalFormatting>
  <conditionalFormatting sqref="BK633">
    <cfRule type="cellIs" dxfId="1829" priority="4661" operator="greaterThan">
      <formula>BJ633</formula>
    </cfRule>
  </conditionalFormatting>
  <conditionalFormatting sqref="CS633">
    <cfRule type="cellIs" dxfId="1828" priority="4658" operator="greaterThan">
      <formula>CR633</formula>
    </cfRule>
  </conditionalFormatting>
  <conditionalFormatting sqref="CW633">
    <cfRule type="cellIs" dxfId="1827" priority="4657" operator="greaterThan">
      <formula>CV633</formula>
    </cfRule>
  </conditionalFormatting>
  <conditionalFormatting sqref="BJ633">
    <cfRule type="cellIs" dxfId="1826" priority="4663" operator="greaterThan">
      <formula>#REF!</formula>
    </cfRule>
  </conditionalFormatting>
  <conditionalFormatting sqref="BJ635">
    <cfRule type="expression" dxfId="1825" priority="4624">
      <formula>BM635&lt;=0</formula>
    </cfRule>
  </conditionalFormatting>
  <conditionalFormatting sqref="BK635">
    <cfRule type="cellIs" dxfId="1824" priority="4621" operator="greaterThan">
      <formula>BJ635</formula>
    </cfRule>
  </conditionalFormatting>
  <conditionalFormatting sqref="CS635">
    <cfRule type="cellIs" dxfId="1823" priority="4618" operator="greaterThan">
      <formula>CR635</formula>
    </cfRule>
  </conditionalFormatting>
  <conditionalFormatting sqref="CW635">
    <cfRule type="cellIs" dxfId="1822" priority="4617" operator="greaterThan">
      <formula>CV635</formula>
    </cfRule>
  </conditionalFormatting>
  <conditionalFormatting sqref="BJ635">
    <cfRule type="cellIs" dxfId="1821" priority="4623" operator="greaterThan">
      <formula>#REF!</formula>
    </cfRule>
  </conditionalFormatting>
  <conditionalFormatting sqref="BJ637">
    <cfRule type="expression" dxfId="1820" priority="4584">
      <formula>BM637&lt;=0</formula>
    </cfRule>
  </conditionalFormatting>
  <conditionalFormatting sqref="BK637">
    <cfRule type="cellIs" dxfId="1819" priority="4581" operator="greaterThan">
      <formula>BJ637</formula>
    </cfRule>
  </conditionalFormatting>
  <conditionalFormatting sqref="CS637">
    <cfRule type="cellIs" dxfId="1818" priority="4578" operator="greaterThan">
      <formula>CR637</formula>
    </cfRule>
  </conditionalFormatting>
  <conditionalFormatting sqref="CW637">
    <cfRule type="cellIs" dxfId="1817" priority="4577" operator="greaterThan">
      <formula>CV637</formula>
    </cfRule>
  </conditionalFormatting>
  <conditionalFormatting sqref="BJ637">
    <cfRule type="cellIs" dxfId="1816" priority="4583" operator="greaterThan">
      <formula>#REF!</formula>
    </cfRule>
  </conditionalFormatting>
  <conditionalFormatting sqref="BJ639">
    <cfRule type="expression" dxfId="1815" priority="4544">
      <formula>BM639&lt;=0</formula>
    </cfRule>
  </conditionalFormatting>
  <conditionalFormatting sqref="BK639">
    <cfRule type="cellIs" dxfId="1814" priority="4541" operator="greaterThan">
      <formula>BJ639</formula>
    </cfRule>
  </conditionalFormatting>
  <conditionalFormatting sqref="CS639">
    <cfRule type="cellIs" dxfId="1813" priority="4538" operator="greaterThan">
      <formula>CR639</formula>
    </cfRule>
  </conditionalFormatting>
  <conditionalFormatting sqref="CW639">
    <cfRule type="cellIs" dxfId="1812" priority="4537" operator="greaterThan">
      <formula>CV639</formula>
    </cfRule>
  </conditionalFormatting>
  <conditionalFormatting sqref="BJ639">
    <cfRule type="cellIs" dxfId="1811" priority="4543" operator="greaterThan">
      <formula>#REF!</formula>
    </cfRule>
  </conditionalFormatting>
  <conditionalFormatting sqref="BJ641">
    <cfRule type="expression" dxfId="1810" priority="4504">
      <formula>BM641&lt;=0</formula>
    </cfRule>
  </conditionalFormatting>
  <conditionalFormatting sqref="BK641">
    <cfRule type="cellIs" dxfId="1809" priority="4501" operator="greaterThan">
      <formula>BJ641</formula>
    </cfRule>
  </conditionalFormatting>
  <conditionalFormatting sqref="CS641">
    <cfRule type="cellIs" dxfId="1808" priority="4498" operator="greaterThan">
      <formula>CR641</formula>
    </cfRule>
  </conditionalFormatting>
  <conditionalFormatting sqref="CW641">
    <cfRule type="cellIs" dxfId="1807" priority="4497" operator="greaterThan">
      <formula>CV641</formula>
    </cfRule>
  </conditionalFormatting>
  <conditionalFormatting sqref="BJ641">
    <cfRule type="cellIs" dxfId="1806" priority="4503" operator="greaterThan">
      <formula>#REF!</formula>
    </cfRule>
  </conditionalFormatting>
  <conditionalFormatting sqref="BJ643">
    <cfRule type="expression" dxfId="1805" priority="4496">
      <formula>BM643&lt;=0</formula>
    </cfRule>
  </conditionalFormatting>
  <conditionalFormatting sqref="BK643">
    <cfRule type="cellIs" dxfId="1804" priority="4493" operator="greaterThan">
      <formula>BJ643</formula>
    </cfRule>
  </conditionalFormatting>
  <conditionalFormatting sqref="CN643">
    <cfRule type="cellIs" dxfId="1803" priority="4491" operator="greaterThan">
      <formula>CM643</formula>
    </cfRule>
  </conditionalFormatting>
  <conditionalFormatting sqref="CS643">
    <cfRule type="cellIs" dxfId="1802" priority="4490" operator="greaterThan">
      <formula>CR643</formula>
    </cfRule>
  </conditionalFormatting>
  <conditionalFormatting sqref="CW643">
    <cfRule type="cellIs" dxfId="1801" priority="4489" operator="greaterThan">
      <formula>CV643</formula>
    </cfRule>
  </conditionalFormatting>
  <conditionalFormatting sqref="BJ643">
    <cfRule type="cellIs" dxfId="1800" priority="4495" operator="greaterThan">
      <formula>#REF!</formula>
    </cfRule>
  </conditionalFormatting>
  <conditionalFormatting sqref="CO643">
    <cfRule type="expression" dxfId="1799" priority="4494">
      <formula>IF(CM643&lt;&gt;"-",IF(CM643&lt;#REF!,IF(CO643&lt;1,1,0),0),0)</formula>
    </cfRule>
  </conditionalFormatting>
  <conditionalFormatting sqref="BJ644">
    <cfRule type="expression" dxfId="1798" priority="4488">
      <formula>BM644&lt;=0</formula>
    </cfRule>
  </conditionalFormatting>
  <conditionalFormatting sqref="BK644">
    <cfRule type="cellIs" dxfId="1797" priority="4485" operator="greaterThan">
      <formula>BJ644</formula>
    </cfRule>
  </conditionalFormatting>
  <conditionalFormatting sqref="CS644">
    <cfRule type="cellIs" dxfId="1796" priority="4482" operator="greaterThan">
      <formula>CR644</formula>
    </cfRule>
  </conditionalFormatting>
  <conditionalFormatting sqref="CW644">
    <cfRule type="cellIs" dxfId="1795" priority="4481" operator="greaterThan">
      <formula>CV644</formula>
    </cfRule>
  </conditionalFormatting>
  <conditionalFormatting sqref="BJ644">
    <cfRule type="cellIs" dxfId="1794" priority="4487" operator="greaterThan">
      <formula>#REF!</formula>
    </cfRule>
  </conditionalFormatting>
  <conditionalFormatting sqref="BJ645">
    <cfRule type="expression" dxfId="1793" priority="4480">
      <formula>BM645&lt;=0</formula>
    </cfRule>
  </conditionalFormatting>
  <conditionalFormatting sqref="BK645">
    <cfRule type="cellIs" dxfId="1792" priority="4477" operator="greaterThan">
      <formula>BJ645</formula>
    </cfRule>
  </conditionalFormatting>
  <conditionalFormatting sqref="CS645">
    <cfRule type="cellIs" dxfId="1791" priority="4474" operator="greaterThan">
      <formula>CR645</formula>
    </cfRule>
  </conditionalFormatting>
  <conditionalFormatting sqref="CW645">
    <cfRule type="cellIs" dxfId="1790" priority="4473" operator="greaterThan">
      <formula>CV645</formula>
    </cfRule>
  </conditionalFormatting>
  <conditionalFormatting sqref="BJ645">
    <cfRule type="cellIs" dxfId="1789" priority="4479" operator="greaterThan">
      <formula>#REF!</formula>
    </cfRule>
  </conditionalFormatting>
  <conditionalFormatting sqref="BJ646">
    <cfRule type="expression" dxfId="1788" priority="4472">
      <formula>BM646&lt;=0</formula>
    </cfRule>
  </conditionalFormatting>
  <conditionalFormatting sqref="BK646">
    <cfRule type="cellIs" dxfId="1787" priority="4469" operator="greaterThan">
      <formula>BJ646</formula>
    </cfRule>
  </conditionalFormatting>
  <conditionalFormatting sqref="CS646">
    <cfRule type="cellIs" dxfId="1786" priority="4466" operator="greaterThan">
      <formula>CR646</formula>
    </cfRule>
  </conditionalFormatting>
  <conditionalFormatting sqref="CW646">
    <cfRule type="cellIs" dxfId="1785" priority="4465" operator="greaterThan">
      <formula>CV646</formula>
    </cfRule>
  </conditionalFormatting>
  <conditionalFormatting sqref="BJ646">
    <cfRule type="cellIs" dxfId="1784" priority="4471" operator="greaterThan">
      <formula>#REF!</formula>
    </cfRule>
  </conditionalFormatting>
  <conditionalFormatting sqref="BJ647">
    <cfRule type="expression" dxfId="1783" priority="4464">
      <formula>BM647&lt;=0</formula>
    </cfRule>
  </conditionalFormatting>
  <conditionalFormatting sqref="BK647">
    <cfRule type="cellIs" dxfId="1782" priority="4461" operator="greaterThan">
      <formula>BJ647</formula>
    </cfRule>
  </conditionalFormatting>
  <conditionalFormatting sqref="CS647">
    <cfRule type="cellIs" dxfId="1781" priority="4458" operator="greaterThan">
      <formula>CR647</formula>
    </cfRule>
  </conditionalFormatting>
  <conditionalFormatting sqref="CW647">
    <cfRule type="cellIs" dxfId="1780" priority="4457" operator="greaterThan">
      <formula>CV647</formula>
    </cfRule>
  </conditionalFormatting>
  <conditionalFormatting sqref="BJ647">
    <cfRule type="cellIs" dxfId="1779" priority="4463" operator="greaterThan">
      <formula>#REF!</formula>
    </cfRule>
  </conditionalFormatting>
  <conditionalFormatting sqref="BJ656">
    <cfRule type="expression" dxfId="1778" priority="4456">
      <formula>BM656&lt;=0</formula>
    </cfRule>
  </conditionalFormatting>
  <conditionalFormatting sqref="BK656">
    <cfRule type="cellIs" dxfId="1777" priority="4453" operator="greaterThan">
      <formula>BJ656</formula>
    </cfRule>
  </conditionalFormatting>
  <conditionalFormatting sqref="BL656">
    <cfRule type="cellIs" dxfId="1776" priority="4452" operator="greaterThan">
      <formula>BK656</formula>
    </cfRule>
  </conditionalFormatting>
  <conditionalFormatting sqref="CS656">
    <cfRule type="cellIs" dxfId="1775" priority="4450" operator="greaterThan">
      <formula>CR656</formula>
    </cfRule>
  </conditionalFormatting>
  <conditionalFormatting sqref="CW656">
    <cfRule type="cellIs" dxfId="1774" priority="4449" operator="greaterThan">
      <formula>CV656</formula>
    </cfRule>
  </conditionalFormatting>
  <conditionalFormatting sqref="BJ656">
    <cfRule type="cellIs" dxfId="1773" priority="4455" operator="greaterThan">
      <formula>#REF!</formula>
    </cfRule>
  </conditionalFormatting>
  <conditionalFormatting sqref="BJ657">
    <cfRule type="expression" dxfId="1772" priority="4448">
      <formula>BM657&lt;=0</formula>
    </cfRule>
  </conditionalFormatting>
  <conditionalFormatting sqref="BK657">
    <cfRule type="cellIs" dxfId="1771" priority="4445" operator="greaterThan">
      <formula>BJ657</formula>
    </cfRule>
  </conditionalFormatting>
  <conditionalFormatting sqref="CS657">
    <cfRule type="cellIs" dxfId="1770" priority="4442" operator="greaterThan">
      <formula>CR657</formula>
    </cfRule>
  </conditionalFormatting>
  <conditionalFormatting sqref="CW657">
    <cfRule type="cellIs" dxfId="1769" priority="4441" operator="greaterThan">
      <formula>CV657</formula>
    </cfRule>
  </conditionalFormatting>
  <conditionalFormatting sqref="BJ657">
    <cfRule type="cellIs" dxfId="1768" priority="4447" operator="greaterThan">
      <formula>#REF!</formula>
    </cfRule>
  </conditionalFormatting>
  <conditionalFormatting sqref="BJ658">
    <cfRule type="expression" dxfId="1767" priority="4440">
      <formula>BM658&lt;=0</formula>
    </cfRule>
  </conditionalFormatting>
  <conditionalFormatting sqref="BK658">
    <cfRule type="cellIs" dxfId="1766" priority="4437" operator="greaterThan">
      <formula>BJ658</formula>
    </cfRule>
  </conditionalFormatting>
  <conditionalFormatting sqref="CS658">
    <cfRule type="cellIs" dxfId="1765" priority="4434" operator="greaterThan">
      <formula>CR658</formula>
    </cfRule>
  </conditionalFormatting>
  <conditionalFormatting sqref="CW658">
    <cfRule type="cellIs" dxfId="1764" priority="4433" operator="greaterThan">
      <formula>CV658</formula>
    </cfRule>
  </conditionalFormatting>
  <conditionalFormatting sqref="BJ658">
    <cfRule type="cellIs" dxfId="1763" priority="4439" operator="greaterThan">
      <formula>#REF!</formula>
    </cfRule>
  </conditionalFormatting>
  <conditionalFormatting sqref="BJ659">
    <cfRule type="expression" dxfId="1762" priority="4432">
      <formula>BM659&lt;=0</formula>
    </cfRule>
  </conditionalFormatting>
  <conditionalFormatting sqref="BK659">
    <cfRule type="cellIs" dxfId="1761" priority="4429" operator="greaterThan">
      <formula>BJ659</formula>
    </cfRule>
  </conditionalFormatting>
  <conditionalFormatting sqref="CS659">
    <cfRule type="cellIs" dxfId="1760" priority="4426" operator="greaterThan">
      <formula>CR659</formula>
    </cfRule>
  </conditionalFormatting>
  <conditionalFormatting sqref="CW659">
    <cfRule type="cellIs" dxfId="1759" priority="4425" operator="greaterThan">
      <formula>CV659</formula>
    </cfRule>
  </conditionalFormatting>
  <conditionalFormatting sqref="BJ659">
    <cfRule type="cellIs" dxfId="1758" priority="4431" operator="greaterThan">
      <formula>#REF!</formula>
    </cfRule>
  </conditionalFormatting>
  <conditionalFormatting sqref="BJ660">
    <cfRule type="expression" dxfId="1757" priority="4424">
      <formula>BM660&lt;=0</formula>
    </cfRule>
  </conditionalFormatting>
  <conditionalFormatting sqref="BK660">
    <cfRule type="cellIs" dxfId="1756" priority="4421" operator="greaterThan">
      <formula>BJ660</formula>
    </cfRule>
  </conditionalFormatting>
  <conditionalFormatting sqref="CN660">
    <cfRule type="cellIs" dxfId="1755" priority="4419" operator="greaterThan">
      <formula>CM660</formula>
    </cfRule>
  </conditionalFormatting>
  <conditionalFormatting sqref="CS660">
    <cfRule type="cellIs" dxfId="1754" priority="4418" operator="greaterThan">
      <formula>CR660</formula>
    </cfRule>
  </conditionalFormatting>
  <conditionalFormatting sqref="CW660">
    <cfRule type="cellIs" dxfId="1753" priority="4417" operator="greaterThan">
      <formula>CV660</formula>
    </cfRule>
  </conditionalFormatting>
  <conditionalFormatting sqref="BJ660">
    <cfRule type="cellIs" dxfId="1752" priority="4423" operator="greaterThan">
      <formula>#REF!</formula>
    </cfRule>
  </conditionalFormatting>
  <conditionalFormatting sqref="CO660">
    <cfRule type="expression" dxfId="1751" priority="4422">
      <formula>IF(CM660&lt;&gt;"-",IF(CM660&lt;#REF!,IF(CO660&lt;1,1,0),0),0)</formula>
    </cfRule>
  </conditionalFormatting>
  <conditionalFormatting sqref="BJ687">
    <cfRule type="expression" dxfId="1750" priority="4416">
      <formula>BM687&lt;=0</formula>
    </cfRule>
  </conditionalFormatting>
  <conditionalFormatting sqref="BK687">
    <cfRule type="cellIs" dxfId="1749" priority="4413" operator="greaterThan">
      <formula>BJ687</formula>
    </cfRule>
  </conditionalFormatting>
  <conditionalFormatting sqref="BL687">
    <cfRule type="cellIs" dxfId="1748" priority="4412" operator="greaterThan">
      <formula>BK687</formula>
    </cfRule>
  </conditionalFormatting>
  <conditionalFormatting sqref="CS687">
    <cfRule type="cellIs" dxfId="1747" priority="4410" operator="greaterThan">
      <formula>CR687</formula>
    </cfRule>
  </conditionalFormatting>
  <conditionalFormatting sqref="CW687">
    <cfRule type="cellIs" dxfId="1746" priority="4409" operator="greaterThan">
      <formula>CV687</formula>
    </cfRule>
  </conditionalFormatting>
  <conditionalFormatting sqref="BJ687">
    <cfRule type="cellIs" dxfId="1745" priority="4415" operator="greaterThan">
      <formula>#REF!</formula>
    </cfRule>
  </conditionalFormatting>
  <conditionalFormatting sqref="BJ688">
    <cfRule type="expression" dxfId="1744" priority="4408">
      <formula>BM688&lt;=0</formula>
    </cfRule>
  </conditionalFormatting>
  <conditionalFormatting sqref="BK688">
    <cfRule type="cellIs" dxfId="1743" priority="4405" operator="greaterThan">
      <formula>BJ688</formula>
    </cfRule>
  </conditionalFormatting>
  <conditionalFormatting sqref="BL688">
    <cfRule type="cellIs" dxfId="1742" priority="4404" operator="greaterThan">
      <formula>BK688</formula>
    </cfRule>
  </conditionalFormatting>
  <conditionalFormatting sqref="CS688">
    <cfRule type="cellIs" dxfId="1741" priority="4402" operator="greaterThan">
      <formula>CR688</formula>
    </cfRule>
  </conditionalFormatting>
  <conditionalFormatting sqref="CW688">
    <cfRule type="cellIs" dxfId="1740" priority="4401" operator="greaterThan">
      <formula>CV688</formula>
    </cfRule>
  </conditionalFormatting>
  <conditionalFormatting sqref="BJ688">
    <cfRule type="cellIs" dxfId="1739" priority="4407" operator="greaterThan">
      <formula>#REF!</formula>
    </cfRule>
  </conditionalFormatting>
  <conditionalFormatting sqref="BJ689">
    <cfRule type="expression" dxfId="1738" priority="4400">
      <formula>BM689&lt;=0</formula>
    </cfRule>
  </conditionalFormatting>
  <conditionalFormatting sqref="BK689">
    <cfRule type="cellIs" dxfId="1737" priority="4397" operator="greaterThan">
      <formula>BJ689</formula>
    </cfRule>
  </conditionalFormatting>
  <conditionalFormatting sqref="BL689">
    <cfRule type="cellIs" dxfId="1736" priority="4396" operator="greaterThan">
      <formula>BK689</formula>
    </cfRule>
  </conditionalFormatting>
  <conditionalFormatting sqref="CS689">
    <cfRule type="cellIs" dxfId="1735" priority="4394" operator="greaterThan">
      <formula>CR689</formula>
    </cfRule>
  </conditionalFormatting>
  <conditionalFormatting sqref="CW689">
    <cfRule type="cellIs" dxfId="1734" priority="4393" operator="greaterThan">
      <formula>CV689</formula>
    </cfRule>
  </conditionalFormatting>
  <conditionalFormatting sqref="BJ689">
    <cfRule type="cellIs" dxfId="1733" priority="4399" operator="greaterThan">
      <formula>#REF!</formula>
    </cfRule>
  </conditionalFormatting>
  <conditionalFormatting sqref="BJ691">
    <cfRule type="expression" dxfId="1732" priority="4392">
      <formula>BM691&lt;=0</formula>
    </cfRule>
  </conditionalFormatting>
  <conditionalFormatting sqref="BK691">
    <cfRule type="cellIs" dxfId="1731" priority="4389" operator="greaterThan">
      <formula>BJ691</formula>
    </cfRule>
  </conditionalFormatting>
  <conditionalFormatting sqref="BL691">
    <cfRule type="cellIs" dxfId="1730" priority="4388" operator="greaterThan">
      <formula>BK691</formula>
    </cfRule>
  </conditionalFormatting>
  <conditionalFormatting sqref="CS691">
    <cfRule type="cellIs" dxfId="1729" priority="4386" operator="greaterThan">
      <formula>CR691</formula>
    </cfRule>
  </conditionalFormatting>
  <conditionalFormatting sqref="CW691">
    <cfRule type="cellIs" dxfId="1728" priority="4385" operator="greaterThan">
      <formula>CV691</formula>
    </cfRule>
  </conditionalFormatting>
  <conditionalFormatting sqref="BJ691">
    <cfRule type="cellIs" dxfId="1727" priority="4391" operator="greaterThan">
      <formula>#REF!</formula>
    </cfRule>
  </conditionalFormatting>
  <conditionalFormatting sqref="BJ692">
    <cfRule type="expression" dxfId="1726" priority="4376">
      <formula>BM692&lt;=0</formula>
    </cfRule>
  </conditionalFormatting>
  <conditionalFormatting sqref="BK692">
    <cfRule type="cellIs" dxfId="1725" priority="4373" operator="greaterThan">
      <formula>BJ692</formula>
    </cfRule>
  </conditionalFormatting>
  <conditionalFormatting sqref="BL692">
    <cfRule type="cellIs" dxfId="1724" priority="4372" operator="greaterThan">
      <formula>BK692</formula>
    </cfRule>
  </conditionalFormatting>
  <conditionalFormatting sqref="CS692">
    <cfRule type="cellIs" dxfId="1723" priority="4370" operator="greaterThan">
      <formula>CR692</formula>
    </cfRule>
  </conditionalFormatting>
  <conditionalFormatting sqref="CW692">
    <cfRule type="cellIs" dxfId="1722" priority="4369" operator="greaterThan">
      <formula>CV692</formula>
    </cfRule>
  </conditionalFormatting>
  <conditionalFormatting sqref="BJ692">
    <cfRule type="cellIs" dxfId="1721" priority="4375" operator="greaterThan">
      <formula>#REF!</formula>
    </cfRule>
  </conditionalFormatting>
  <conditionalFormatting sqref="BJ694">
    <cfRule type="expression" dxfId="1720" priority="4368">
      <formula>BM694&lt;=0</formula>
    </cfRule>
  </conditionalFormatting>
  <conditionalFormatting sqref="BK694">
    <cfRule type="cellIs" dxfId="1719" priority="4365" operator="greaterThan">
      <formula>BJ694</formula>
    </cfRule>
  </conditionalFormatting>
  <conditionalFormatting sqref="BL694">
    <cfRule type="cellIs" dxfId="1718" priority="4364" operator="greaterThan">
      <formula>BK694</formula>
    </cfRule>
  </conditionalFormatting>
  <conditionalFormatting sqref="CS694">
    <cfRule type="cellIs" dxfId="1717" priority="4362" operator="greaterThan">
      <formula>CR694</formula>
    </cfRule>
  </conditionalFormatting>
  <conditionalFormatting sqref="CW694">
    <cfRule type="cellIs" dxfId="1716" priority="4361" operator="greaterThan">
      <formula>CV694</formula>
    </cfRule>
  </conditionalFormatting>
  <conditionalFormatting sqref="BJ694">
    <cfRule type="cellIs" dxfId="1715" priority="4367" operator="greaterThan">
      <formula>#REF!</formula>
    </cfRule>
  </conditionalFormatting>
  <conditionalFormatting sqref="BJ695">
    <cfRule type="expression" dxfId="1714" priority="4360">
      <formula>BM695&lt;=0</formula>
    </cfRule>
  </conditionalFormatting>
  <conditionalFormatting sqref="BK695">
    <cfRule type="cellIs" dxfId="1713" priority="4357" operator="greaterThan">
      <formula>BJ695</formula>
    </cfRule>
  </conditionalFormatting>
  <conditionalFormatting sqref="BL695">
    <cfRule type="cellIs" dxfId="1712" priority="4356" operator="greaterThan">
      <formula>BK695</formula>
    </cfRule>
  </conditionalFormatting>
  <conditionalFormatting sqref="CS695">
    <cfRule type="cellIs" dxfId="1711" priority="4354" operator="greaterThan">
      <formula>CR695</formula>
    </cfRule>
  </conditionalFormatting>
  <conditionalFormatting sqref="CW695">
    <cfRule type="cellIs" dxfId="1710" priority="4353" operator="greaterThan">
      <formula>CV695</formula>
    </cfRule>
  </conditionalFormatting>
  <conditionalFormatting sqref="BJ695">
    <cfRule type="cellIs" dxfId="1709" priority="4359" operator="greaterThan">
      <formula>#REF!</formula>
    </cfRule>
  </conditionalFormatting>
  <conditionalFormatting sqref="BJ696">
    <cfRule type="expression" dxfId="1708" priority="4352">
      <formula>BM696&lt;=0</formula>
    </cfRule>
  </conditionalFormatting>
  <conditionalFormatting sqref="BK696">
    <cfRule type="cellIs" dxfId="1707" priority="4349" operator="greaterThan">
      <formula>BJ696</formula>
    </cfRule>
  </conditionalFormatting>
  <conditionalFormatting sqref="BL696">
    <cfRule type="cellIs" dxfId="1706" priority="4348" operator="greaterThan">
      <formula>BK696</formula>
    </cfRule>
  </conditionalFormatting>
  <conditionalFormatting sqref="CS696">
    <cfRule type="cellIs" dxfId="1705" priority="4346" operator="greaterThan">
      <formula>CR696</formula>
    </cfRule>
  </conditionalFormatting>
  <conditionalFormatting sqref="CW696">
    <cfRule type="cellIs" dxfId="1704" priority="4345" operator="greaterThan">
      <formula>CV696</formula>
    </cfRule>
  </conditionalFormatting>
  <conditionalFormatting sqref="BJ696">
    <cfRule type="cellIs" dxfId="1703" priority="4351" operator="greaterThan">
      <formula>#REF!</formula>
    </cfRule>
  </conditionalFormatting>
  <conditionalFormatting sqref="CO696">
    <cfRule type="expression" dxfId="1702" priority="4350">
      <formula>IF(CM696&lt;&gt;"-",IF(CM696&lt;#REF!,IF(CO696&lt;1,1,0),0),0)</formula>
    </cfRule>
  </conditionalFormatting>
  <conditionalFormatting sqref="BJ698">
    <cfRule type="expression" dxfId="1701" priority="4344">
      <formula>BM698&lt;=0</formula>
    </cfRule>
  </conditionalFormatting>
  <conditionalFormatting sqref="BK698">
    <cfRule type="cellIs" dxfId="1700" priority="4341" operator="greaterThan">
      <formula>BJ698</formula>
    </cfRule>
  </conditionalFormatting>
  <conditionalFormatting sqref="BL699">
    <cfRule type="cellIs" dxfId="1699" priority="4332" operator="greaterThan">
      <formula>BK699</formula>
    </cfRule>
  </conditionalFormatting>
  <conditionalFormatting sqref="CS698">
    <cfRule type="cellIs" dxfId="1698" priority="4338" operator="greaterThan">
      <formula>CR698</formula>
    </cfRule>
  </conditionalFormatting>
  <conditionalFormatting sqref="CW698">
    <cfRule type="cellIs" dxfId="1697" priority="4337" operator="greaterThan">
      <formula>CV698</formula>
    </cfRule>
  </conditionalFormatting>
  <conditionalFormatting sqref="BJ698">
    <cfRule type="cellIs" dxfId="1696" priority="4343" operator="greaterThan">
      <formula>#REF!</formula>
    </cfRule>
  </conditionalFormatting>
  <conditionalFormatting sqref="CO698">
    <cfRule type="expression" dxfId="1695" priority="4342">
      <formula>IF(CM698&lt;&gt;"-",IF(CM698&lt;#REF!,IF(CO698&lt;1,1,0),0),0)</formula>
    </cfRule>
  </conditionalFormatting>
  <conditionalFormatting sqref="BJ699">
    <cfRule type="expression" dxfId="1694" priority="4336">
      <formula>BM699&lt;=0</formula>
    </cfRule>
  </conditionalFormatting>
  <conditionalFormatting sqref="BK699">
    <cfRule type="cellIs" dxfId="1693" priority="4333" operator="greaterThan">
      <formula>BJ699</formula>
    </cfRule>
  </conditionalFormatting>
  <conditionalFormatting sqref="BK700">
    <cfRule type="cellIs" dxfId="1692" priority="4325" operator="greaterThan">
      <formula>BJ700</formula>
    </cfRule>
  </conditionalFormatting>
  <conditionalFormatting sqref="CS699">
    <cfRule type="cellIs" dxfId="1691" priority="4330" operator="greaterThan">
      <formula>CR699</formula>
    </cfRule>
  </conditionalFormatting>
  <conditionalFormatting sqref="CW699">
    <cfRule type="cellIs" dxfId="1690" priority="4329" operator="greaterThan">
      <formula>CV699</formula>
    </cfRule>
  </conditionalFormatting>
  <conditionalFormatting sqref="BJ699">
    <cfRule type="cellIs" dxfId="1689" priority="4335" operator="greaterThan">
      <formula>#REF!</formula>
    </cfRule>
  </conditionalFormatting>
  <conditionalFormatting sqref="CO699">
    <cfRule type="expression" dxfId="1688" priority="4334">
      <formula>IF(CM699&lt;&gt;"-",IF(CM699&lt;#REF!,IF(CO699&lt;1,1,0),0),0)</formula>
    </cfRule>
  </conditionalFormatting>
  <conditionalFormatting sqref="BJ700">
    <cfRule type="expression" dxfId="1687" priority="4328">
      <formula>BM700&lt;=0</formula>
    </cfRule>
  </conditionalFormatting>
  <conditionalFormatting sqref="CN700">
    <cfRule type="cellIs" dxfId="1686" priority="4323" operator="greaterThan">
      <formula>CM700</formula>
    </cfRule>
  </conditionalFormatting>
  <conditionalFormatting sqref="CS700">
    <cfRule type="cellIs" dxfId="1685" priority="4322" operator="greaterThan">
      <formula>CR700</formula>
    </cfRule>
  </conditionalFormatting>
  <conditionalFormatting sqref="CW700">
    <cfRule type="cellIs" dxfId="1684" priority="4321" operator="greaterThan">
      <formula>CV700</formula>
    </cfRule>
  </conditionalFormatting>
  <conditionalFormatting sqref="BJ700">
    <cfRule type="cellIs" dxfId="1683" priority="4327" operator="greaterThan">
      <formula>#REF!</formula>
    </cfRule>
  </conditionalFormatting>
  <conditionalFormatting sqref="CO700">
    <cfRule type="expression" dxfId="1682" priority="4326">
      <formula>IF(CM700&lt;&gt;"-",IF(CM700&lt;#REF!,IF(CO700&lt;1,1,0),0),0)</formula>
    </cfRule>
  </conditionalFormatting>
  <conditionalFormatting sqref="BJ701">
    <cfRule type="expression" dxfId="1681" priority="4320">
      <formula>BM701&lt;=0</formula>
    </cfRule>
  </conditionalFormatting>
  <conditionalFormatting sqref="BK701">
    <cfRule type="cellIs" dxfId="1680" priority="4317" operator="greaterThan">
      <formula>BJ701</formula>
    </cfRule>
  </conditionalFormatting>
  <conditionalFormatting sqref="BL701">
    <cfRule type="cellIs" dxfId="1679" priority="4316" operator="greaterThan">
      <formula>BK701</formula>
    </cfRule>
  </conditionalFormatting>
  <conditionalFormatting sqref="CN701">
    <cfRule type="cellIs" dxfId="1678" priority="4315" operator="greaterThan">
      <formula>CM701</formula>
    </cfRule>
  </conditionalFormatting>
  <conditionalFormatting sqref="CS701">
    <cfRule type="cellIs" dxfId="1677" priority="4314" operator="greaterThan">
      <formula>CR701</formula>
    </cfRule>
  </conditionalFormatting>
  <conditionalFormatting sqref="CW701">
    <cfRule type="cellIs" dxfId="1676" priority="4313" operator="greaterThan">
      <formula>CV701</formula>
    </cfRule>
  </conditionalFormatting>
  <conditionalFormatting sqref="BJ701">
    <cfRule type="cellIs" dxfId="1675" priority="4319" operator="greaterThan">
      <formula>#REF!</formula>
    </cfRule>
  </conditionalFormatting>
  <conditionalFormatting sqref="CO701">
    <cfRule type="expression" dxfId="1674" priority="4318">
      <formula>IF(CM701&lt;&gt;"-",IF(CM701&lt;#REF!,IF(CO701&lt;1,1,0),0),0)</formula>
    </cfRule>
  </conditionalFormatting>
  <conditionalFormatting sqref="BJ702">
    <cfRule type="expression" dxfId="1673" priority="4312">
      <formula>BM702&lt;=0</formula>
    </cfRule>
  </conditionalFormatting>
  <conditionalFormatting sqref="BK702">
    <cfRule type="cellIs" dxfId="1672" priority="4309" operator="greaterThan">
      <formula>BJ702</formula>
    </cfRule>
  </conditionalFormatting>
  <conditionalFormatting sqref="BL702">
    <cfRule type="cellIs" dxfId="1671" priority="4308" operator="greaterThan">
      <formula>BK702</formula>
    </cfRule>
  </conditionalFormatting>
  <conditionalFormatting sqref="CS702">
    <cfRule type="cellIs" dxfId="1670" priority="4306" operator="greaterThan">
      <formula>CR702</formula>
    </cfRule>
  </conditionalFormatting>
  <conditionalFormatting sqref="CW702">
    <cfRule type="cellIs" dxfId="1669" priority="4305" operator="greaterThan">
      <formula>CV702</formula>
    </cfRule>
  </conditionalFormatting>
  <conditionalFormatting sqref="BJ702">
    <cfRule type="cellIs" dxfId="1668" priority="4311" operator="greaterThan">
      <formula>#REF!</formula>
    </cfRule>
  </conditionalFormatting>
  <conditionalFormatting sqref="BJ703">
    <cfRule type="expression" dxfId="1667" priority="4304">
      <formula>BM703&lt;=0</formula>
    </cfRule>
  </conditionalFormatting>
  <conditionalFormatting sqref="BK703">
    <cfRule type="cellIs" dxfId="1666" priority="4301" operator="greaterThan">
      <formula>BJ703</formula>
    </cfRule>
  </conditionalFormatting>
  <conditionalFormatting sqref="CS703">
    <cfRule type="cellIs" dxfId="1665" priority="4298" operator="greaterThan">
      <formula>CR703</formula>
    </cfRule>
  </conditionalFormatting>
  <conditionalFormatting sqref="CW703">
    <cfRule type="cellIs" dxfId="1664" priority="4297" operator="greaterThan">
      <formula>CV703</formula>
    </cfRule>
  </conditionalFormatting>
  <conditionalFormatting sqref="BJ703">
    <cfRule type="cellIs" dxfId="1663" priority="4303" operator="greaterThan">
      <formula>#REF!</formula>
    </cfRule>
  </conditionalFormatting>
  <conditionalFormatting sqref="BJ705">
    <cfRule type="expression" dxfId="1662" priority="4168">
      <formula>BM705&lt;=0</formula>
    </cfRule>
  </conditionalFormatting>
  <conditionalFormatting sqref="BK705">
    <cfRule type="cellIs" dxfId="1661" priority="4165" operator="greaterThan">
      <formula>BJ705</formula>
    </cfRule>
  </conditionalFormatting>
  <conditionalFormatting sqref="CN705">
    <cfRule type="cellIs" dxfId="1660" priority="4163" operator="greaterThan">
      <formula>CM705</formula>
    </cfRule>
  </conditionalFormatting>
  <conditionalFormatting sqref="CS705">
    <cfRule type="cellIs" dxfId="1659" priority="4162" operator="greaterThan">
      <formula>CR705</formula>
    </cfRule>
  </conditionalFormatting>
  <conditionalFormatting sqref="CW705">
    <cfRule type="cellIs" dxfId="1658" priority="4161" operator="greaterThan">
      <formula>CV705</formula>
    </cfRule>
  </conditionalFormatting>
  <conditionalFormatting sqref="BJ705">
    <cfRule type="cellIs" dxfId="1657" priority="4167" operator="greaterThan">
      <formula>#REF!</formula>
    </cfRule>
  </conditionalFormatting>
  <conditionalFormatting sqref="CO705">
    <cfRule type="expression" dxfId="1656" priority="4166">
      <formula>IF(CM705&lt;&gt;"-",IF(CM705&lt;#REF!,IF(CO705&lt;1,1,0),0),0)</formula>
    </cfRule>
  </conditionalFormatting>
  <conditionalFormatting sqref="BJ706">
    <cfRule type="expression" dxfId="1655" priority="4160">
      <formula>BM706&lt;=0</formula>
    </cfRule>
  </conditionalFormatting>
  <conditionalFormatting sqref="BK706">
    <cfRule type="cellIs" dxfId="1654" priority="4157" operator="greaterThan">
      <formula>BJ706</formula>
    </cfRule>
  </conditionalFormatting>
  <conditionalFormatting sqref="CN706">
    <cfRule type="cellIs" dxfId="1653" priority="4155" operator="greaterThan">
      <formula>CM706</formula>
    </cfRule>
  </conditionalFormatting>
  <conditionalFormatting sqref="CS706">
    <cfRule type="cellIs" dxfId="1652" priority="4154" operator="greaterThan">
      <formula>CR706</formula>
    </cfRule>
  </conditionalFormatting>
  <conditionalFormatting sqref="CW706">
    <cfRule type="cellIs" dxfId="1651" priority="4153" operator="greaterThan">
      <formula>CV706</formula>
    </cfRule>
  </conditionalFormatting>
  <conditionalFormatting sqref="BJ706">
    <cfRule type="cellIs" dxfId="1650" priority="4159" operator="greaterThan">
      <formula>#REF!</formula>
    </cfRule>
  </conditionalFormatting>
  <conditionalFormatting sqref="CO706">
    <cfRule type="expression" dxfId="1649" priority="4158">
      <formula>IF(CM706&lt;&gt;"-",IF(CM706&lt;#REF!,IF(CO706&lt;1,1,0),0),0)</formula>
    </cfRule>
  </conditionalFormatting>
  <conditionalFormatting sqref="BJ707">
    <cfRule type="expression" dxfId="1648" priority="4152">
      <formula>BM707&lt;=0</formula>
    </cfRule>
  </conditionalFormatting>
  <conditionalFormatting sqref="BK707">
    <cfRule type="cellIs" dxfId="1647" priority="4149" operator="greaterThan">
      <formula>BJ707</formula>
    </cfRule>
  </conditionalFormatting>
  <conditionalFormatting sqref="CN707">
    <cfRule type="cellIs" dxfId="1646" priority="4147" operator="greaterThan">
      <formula>CM707</formula>
    </cfRule>
  </conditionalFormatting>
  <conditionalFormatting sqref="CS707">
    <cfRule type="cellIs" dxfId="1645" priority="4146" operator="greaterThan">
      <formula>CR707</formula>
    </cfRule>
  </conditionalFormatting>
  <conditionalFormatting sqref="CW707">
    <cfRule type="cellIs" dxfId="1644" priority="4145" operator="greaterThan">
      <formula>CV707</formula>
    </cfRule>
  </conditionalFormatting>
  <conditionalFormatting sqref="BJ707">
    <cfRule type="cellIs" dxfId="1643" priority="4151" operator="greaterThan">
      <formula>#REF!</formula>
    </cfRule>
  </conditionalFormatting>
  <conditionalFormatting sqref="CO707">
    <cfRule type="expression" dxfId="1642" priority="4150">
      <formula>IF(CM707&lt;&gt;"-",IF(CM707&lt;#REF!,IF(CO707&lt;1,1,0),0),0)</formula>
    </cfRule>
  </conditionalFormatting>
  <conditionalFormatting sqref="BJ709">
    <cfRule type="expression" dxfId="1641" priority="4072">
      <formula>BM709&lt;=0</formula>
    </cfRule>
  </conditionalFormatting>
  <conditionalFormatting sqref="BK709">
    <cfRule type="cellIs" dxfId="1640" priority="4069" operator="greaterThan">
      <formula>BJ709</formula>
    </cfRule>
  </conditionalFormatting>
  <conditionalFormatting sqref="CS709">
    <cfRule type="cellIs" dxfId="1639" priority="4066" operator="greaterThan">
      <formula>CR709</formula>
    </cfRule>
  </conditionalFormatting>
  <conditionalFormatting sqref="CW709">
    <cfRule type="cellIs" dxfId="1638" priority="4065" operator="greaterThan">
      <formula>CV709</formula>
    </cfRule>
  </conditionalFormatting>
  <conditionalFormatting sqref="BJ709">
    <cfRule type="cellIs" dxfId="1637" priority="4071" operator="greaterThan">
      <formula>#REF!</formula>
    </cfRule>
  </conditionalFormatting>
  <conditionalFormatting sqref="CO709">
    <cfRule type="expression" dxfId="1636" priority="4070">
      <formula>IF(CM709&lt;&gt;"-",IF(CM709&lt;#REF!,IF(CO709&lt;1,1,0),0),0)</formula>
    </cfRule>
  </conditionalFormatting>
  <conditionalFormatting sqref="BJ710">
    <cfRule type="expression" dxfId="1635" priority="4064">
      <formula>BM710&lt;=0</formula>
    </cfRule>
  </conditionalFormatting>
  <conditionalFormatting sqref="BK710">
    <cfRule type="cellIs" dxfId="1634" priority="4061" operator="greaterThan">
      <formula>BJ710</formula>
    </cfRule>
  </conditionalFormatting>
  <conditionalFormatting sqref="BL710">
    <cfRule type="cellIs" dxfId="1633" priority="4060" operator="greaterThan">
      <formula>BK710</formula>
    </cfRule>
  </conditionalFormatting>
  <conditionalFormatting sqref="CS710">
    <cfRule type="cellIs" dxfId="1632" priority="4058" operator="greaterThan">
      <formula>CR710</formula>
    </cfRule>
  </conditionalFormatting>
  <conditionalFormatting sqref="CW710">
    <cfRule type="cellIs" dxfId="1631" priority="4057" operator="greaterThan">
      <formula>CV710</formula>
    </cfRule>
  </conditionalFormatting>
  <conditionalFormatting sqref="BJ710">
    <cfRule type="cellIs" dxfId="1630" priority="4063" operator="greaterThan">
      <formula>#REF!</formula>
    </cfRule>
  </conditionalFormatting>
  <conditionalFormatting sqref="BJ711">
    <cfRule type="expression" dxfId="1629" priority="4056">
      <formula>BM711&lt;=0</formula>
    </cfRule>
  </conditionalFormatting>
  <conditionalFormatting sqref="BK711">
    <cfRule type="cellIs" dxfId="1628" priority="4053" operator="greaterThan">
      <formula>BJ711</formula>
    </cfRule>
  </conditionalFormatting>
  <conditionalFormatting sqref="CS711">
    <cfRule type="cellIs" dxfId="1627" priority="4050" operator="greaterThan">
      <formula>CR711</formula>
    </cfRule>
  </conditionalFormatting>
  <conditionalFormatting sqref="CW711">
    <cfRule type="cellIs" dxfId="1626" priority="4049" operator="greaterThan">
      <formula>CV711</formula>
    </cfRule>
  </conditionalFormatting>
  <conditionalFormatting sqref="BJ711">
    <cfRule type="cellIs" dxfId="1625" priority="4055" operator="greaterThan">
      <formula>#REF!</formula>
    </cfRule>
  </conditionalFormatting>
  <conditionalFormatting sqref="BJ713">
    <cfRule type="expression" dxfId="1624" priority="4048">
      <formula>BM713&lt;=0</formula>
    </cfRule>
  </conditionalFormatting>
  <conditionalFormatting sqref="BK713">
    <cfRule type="cellIs" dxfId="1623" priority="4045" operator="greaterThan">
      <formula>BJ713</formula>
    </cfRule>
  </conditionalFormatting>
  <conditionalFormatting sqref="CS713">
    <cfRule type="cellIs" dxfId="1622" priority="4042" operator="greaterThan">
      <formula>CR713</formula>
    </cfRule>
  </conditionalFormatting>
  <conditionalFormatting sqref="CW713">
    <cfRule type="cellIs" dxfId="1621" priority="4041" operator="greaterThan">
      <formula>CV713</formula>
    </cfRule>
  </conditionalFormatting>
  <conditionalFormatting sqref="BJ713">
    <cfRule type="cellIs" dxfId="1620" priority="4047" operator="greaterThan">
      <formula>#REF!</formula>
    </cfRule>
  </conditionalFormatting>
  <conditionalFormatting sqref="CO713">
    <cfRule type="expression" dxfId="1619" priority="4046">
      <formula>IF(CM713&lt;&gt;"-",IF(CM713&lt;#REF!,IF(CO713&lt;1,1,0),0),0)</formula>
    </cfRule>
  </conditionalFormatting>
  <conditionalFormatting sqref="BJ714">
    <cfRule type="expression" dxfId="1618" priority="4040">
      <formula>BM714&lt;=0</formula>
    </cfRule>
  </conditionalFormatting>
  <conditionalFormatting sqref="BK714">
    <cfRule type="cellIs" dxfId="1617" priority="4037" operator="greaterThan">
      <formula>BJ714</formula>
    </cfRule>
  </conditionalFormatting>
  <conditionalFormatting sqref="CS714">
    <cfRule type="cellIs" dxfId="1616" priority="4034" operator="greaterThan">
      <formula>CR714</formula>
    </cfRule>
  </conditionalFormatting>
  <conditionalFormatting sqref="CW714">
    <cfRule type="cellIs" dxfId="1615" priority="4033" operator="greaterThan">
      <formula>CV714</formula>
    </cfRule>
  </conditionalFormatting>
  <conditionalFormatting sqref="BJ714">
    <cfRule type="cellIs" dxfId="1614" priority="4039" operator="greaterThan">
      <formula>#REF!</formula>
    </cfRule>
  </conditionalFormatting>
  <conditionalFormatting sqref="CO714">
    <cfRule type="expression" dxfId="1613" priority="4038">
      <formula>IF(CM714&lt;&gt;"-",IF(CM714&lt;#REF!,IF(CO714&lt;1,1,0),0),0)</formula>
    </cfRule>
  </conditionalFormatting>
  <conditionalFormatting sqref="BJ715">
    <cfRule type="expression" dxfId="1612" priority="4032">
      <formula>BM715&lt;=0</formula>
    </cfRule>
  </conditionalFormatting>
  <conditionalFormatting sqref="BK715">
    <cfRule type="cellIs" dxfId="1611" priority="4029" operator="greaterThan">
      <formula>BJ715</formula>
    </cfRule>
  </conditionalFormatting>
  <conditionalFormatting sqref="CN715">
    <cfRule type="cellIs" dxfId="1610" priority="4027" operator="greaterThan">
      <formula>CM715</formula>
    </cfRule>
  </conditionalFormatting>
  <conditionalFormatting sqref="CS715">
    <cfRule type="cellIs" dxfId="1609" priority="4026" operator="greaterThan">
      <formula>CR715</formula>
    </cfRule>
  </conditionalFormatting>
  <conditionalFormatting sqref="CW715">
    <cfRule type="cellIs" dxfId="1608" priority="4025" operator="greaterThan">
      <formula>CV715</formula>
    </cfRule>
  </conditionalFormatting>
  <conditionalFormatting sqref="BJ715">
    <cfRule type="cellIs" dxfId="1607" priority="4031" operator="greaterThan">
      <formula>#REF!</formula>
    </cfRule>
  </conditionalFormatting>
  <conditionalFormatting sqref="CO715">
    <cfRule type="expression" dxfId="1606" priority="4030">
      <formula>IF(CM715&lt;&gt;"-",IF(CM715&lt;#REF!,IF(CO715&lt;1,1,0),0),0)</formula>
    </cfRule>
  </conditionalFormatting>
  <conditionalFormatting sqref="BJ716">
    <cfRule type="expression" dxfId="1605" priority="4024">
      <formula>BM716&lt;=0</formula>
    </cfRule>
  </conditionalFormatting>
  <conditionalFormatting sqref="BK716">
    <cfRule type="cellIs" dxfId="1604" priority="4021" operator="greaterThan">
      <formula>BJ716</formula>
    </cfRule>
  </conditionalFormatting>
  <conditionalFormatting sqref="CN716">
    <cfRule type="cellIs" dxfId="1603" priority="4019" operator="greaterThan">
      <formula>CM716</formula>
    </cfRule>
  </conditionalFormatting>
  <conditionalFormatting sqref="CS716">
    <cfRule type="cellIs" dxfId="1602" priority="4018" operator="greaterThan">
      <formula>CR716</formula>
    </cfRule>
  </conditionalFormatting>
  <conditionalFormatting sqref="CW716">
    <cfRule type="cellIs" dxfId="1601" priority="4017" operator="greaterThan">
      <formula>CV716</formula>
    </cfRule>
  </conditionalFormatting>
  <conditionalFormatting sqref="BJ716">
    <cfRule type="cellIs" dxfId="1600" priority="4023" operator="greaterThan">
      <formula>#REF!</formula>
    </cfRule>
  </conditionalFormatting>
  <conditionalFormatting sqref="CO716">
    <cfRule type="expression" dxfId="1599" priority="4022">
      <formula>IF(CM716&lt;&gt;"-",IF(CM716&lt;#REF!,IF(CO716&lt;1,1,0),0),0)</formula>
    </cfRule>
  </conditionalFormatting>
  <conditionalFormatting sqref="BJ717">
    <cfRule type="expression" dxfId="1598" priority="4016">
      <formula>BM717&lt;=0</formula>
    </cfRule>
  </conditionalFormatting>
  <conditionalFormatting sqref="BK717">
    <cfRule type="cellIs" dxfId="1597" priority="4013" operator="greaterThan">
      <formula>BJ717</formula>
    </cfRule>
  </conditionalFormatting>
  <conditionalFormatting sqref="CS717">
    <cfRule type="cellIs" dxfId="1596" priority="4010" operator="greaterThan">
      <formula>CR717</formula>
    </cfRule>
  </conditionalFormatting>
  <conditionalFormatting sqref="CW717">
    <cfRule type="cellIs" dxfId="1595" priority="4009" operator="greaterThan">
      <formula>CV717</formula>
    </cfRule>
  </conditionalFormatting>
  <conditionalFormatting sqref="BJ717">
    <cfRule type="cellIs" dxfId="1594" priority="4015" operator="greaterThan">
      <formula>#REF!</formula>
    </cfRule>
  </conditionalFormatting>
  <conditionalFormatting sqref="BJ719">
    <cfRule type="expression" dxfId="1593" priority="4008">
      <formula>BM719&lt;=0</formula>
    </cfRule>
  </conditionalFormatting>
  <conditionalFormatting sqref="BK719">
    <cfRule type="cellIs" dxfId="1592" priority="4005" operator="greaterThan">
      <formula>BJ719</formula>
    </cfRule>
  </conditionalFormatting>
  <conditionalFormatting sqref="CN719">
    <cfRule type="cellIs" dxfId="1591" priority="4003" operator="greaterThan">
      <formula>CM719</formula>
    </cfRule>
  </conditionalFormatting>
  <conditionalFormatting sqref="CS719">
    <cfRule type="cellIs" dxfId="1590" priority="4002" operator="greaterThan">
      <formula>CR719</formula>
    </cfRule>
  </conditionalFormatting>
  <conditionalFormatting sqref="CW719">
    <cfRule type="cellIs" dxfId="1589" priority="4001" operator="greaterThan">
      <formula>CV719</formula>
    </cfRule>
  </conditionalFormatting>
  <conditionalFormatting sqref="BJ719">
    <cfRule type="cellIs" dxfId="1588" priority="4007" operator="greaterThan">
      <formula>#REF!</formula>
    </cfRule>
  </conditionalFormatting>
  <conditionalFormatting sqref="CO719">
    <cfRule type="expression" dxfId="1587" priority="4006">
      <formula>IF(CM719&lt;&gt;"-",IF(CM719&lt;#REF!,IF(CO719&lt;1,1,0),0),0)</formula>
    </cfRule>
  </conditionalFormatting>
  <conditionalFormatting sqref="BJ720">
    <cfRule type="expression" dxfId="1586" priority="4000">
      <formula>BM720&lt;=0</formula>
    </cfRule>
  </conditionalFormatting>
  <conditionalFormatting sqref="BK720">
    <cfRule type="cellIs" dxfId="1585" priority="3997" operator="greaterThan">
      <formula>BJ720</formula>
    </cfRule>
  </conditionalFormatting>
  <conditionalFormatting sqref="BL720">
    <cfRule type="cellIs" dxfId="1584" priority="3996" operator="greaterThan">
      <formula>BK720</formula>
    </cfRule>
  </conditionalFormatting>
  <conditionalFormatting sqref="CN720">
    <cfRule type="cellIs" dxfId="1583" priority="3995" operator="greaterThan">
      <formula>CM720</formula>
    </cfRule>
  </conditionalFormatting>
  <conditionalFormatting sqref="CS720">
    <cfRule type="cellIs" dxfId="1582" priority="3994" operator="greaterThan">
      <formula>CR720</formula>
    </cfRule>
  </conditionalFormatting>
  <conditionalFormatting sqref="CW720">
    <cfRule type="cellIs" dxfId="1581" priority="3993" operator="greaterThan">
      <formula>CV720</formula>
    </cfRule>
  </conditionalFormatting>
  <conditionalFormatting sqref="BJ720">
    <cfRule type="cellIs" dxfId="1580" priority="3999" operator="greaterThan">
      <formula>#REF!</formula>
    </cfRule>
  </conditionalFormatting>
  <conditionalFormatting sqref="CO720">
    <cfRule type="expression" dxfId="1579" priority="3998">
      <formula>IF(CM720&lt;&gt;"-",IF(CM720&lt;#REF!,IF(CO720&lt;1,1,0),0),0)</formula>
    </cfRule>
  </conditionalFormatting>
  <conditionalFormatting sqref="BJ721">
    <cfRule type="expression" dxfId="1578" priority="3992">
      <formula>BM721&lt;=0</formula>
    </cfRule>
  </conditionalFormatting>
  <conditionalFormatting sqref="BK721">
    <cfRule type="cellIs" dxfId="1577" priority="3989" operator="greaterThan">
      <formula>BJ721</formula>
    </cfRule>
  </conditionalFormatting>
  <conditionalFormatting sqref="BL721">
    <cfRule type="cellIs" dxfId="1576" priority="3988" operator="greaterThan">
      <formula>BK721</formula>
    </cfRule>
  </conditionalFormatting>
  <conditionalFormatting sqref="CN721">
    <cfRule type="cellIs" dxfId="1575" priority="3987" operator="greaterThan">
      <formula>CM721</formula>
    </cfRule>
  </conditionalFormatting>
  <conditionalFormatting sqref="CS721">
    <cfRule type="cellIs" dxfId="1574" priority="3986" operator="greaterThan">
      <formula>CR721</formula>
    </cfRule>
  </conditionalFormatting>
  <conditionalFormatting sqref="CW721">
    <cfRule type="cellIs" dxfId="1573" priority="3985" operator="greaterThan">
      <formula>CV721</formula>
    </cfRule>
  </conditionalFormatting>
  <conditionalFormatting sqref="BJ721">
    <cfRule type="cellIs" dxfId="1572" priority="3991" operator="greaterThan">
      <formula>#REF!</formula>
    </cfRule>
  </conditionalFormatting>
  <conditionalFormatting sqref="CO721">
    <cfRule type="expression" dxfId="1571" priority="3990">
      <formula>IF(CM721&lt;&gt;"-",IF(CM721&lt;#REF!,IF(CO721&lt;1,1,0),0),0)</formula>
    </cfRule>
  </conditionalFormatting>
  <conditionalFormatting sqref="BJ722">
    <cfRule type="expression" dxfId="1570" priority="3984">
      <formula>BM722&lt;=0</formula>
    </cfRule>
  </conditionalFormatting>
  <conditionalFormatting sqref="BK722">
    <cfRule type="cellIs" dxfId="1569" priority="3981" operator="greaterThan">
      <formula>BJ722</formula>
    </cfRule>
  </conditionalFormatting>
  <conditionalFormatting sqref="CN722">
    <cfRule type="cellIs" dxfId="1568" priority="3979" operator="greaterThan">
      <formula>CM722</formula>
    </cfRule>
  </conditionalFormatting>
  <conditionalFormatting sqref="CS722">
    <cfRule type="cellIs" dxfId="1567" priority="3978" operator="greaterThan">
      <formula>CR722</formula>
    </cfRule>
  </conditionalFormatting>
  <conditionalFormatting sqref="CW722">
    <cfRule type="cellIs" dxfId="1566" priority="3977" operator="greaterThan">
      <formula>CV722</formula>
    </cfRule>
  </conditionalFormatting>
  <conditionalFormatting sqref="BJ722">
    <cfRule type="cellIs" dxfId="1565" priority="3983" operator="greaterThan">
      <formula>#REF!</formula>
    </cfRule>
  </conditionalFormatting>
  <conditionalFormatting sqref="CO722">
    <cfRule type="expression" dxfId="1564" priority="3982">
      <formula>IF(CM722&lt;&gt;"-",IF(CM722&lt;#REF!,IF(CO722&lt;1,1,0),0),0)</formula>
    </cfRule>
  </conditionalFormatting>
  <conditionalFormatting sqref="BJ723">
    <cfRule type="expression" dxfId="1563" priority="3976">
      <formula>BM723&lt;=0</formula>
    </cfRule>
  </conditionalFormatting>
  <conditionalFormatting sqref="BK723">
    <cfRule type="cellIs" dxfId="1562" priority="3973" operator="greaterThan">
      <formula>BJ723</formula>
    </cfRule>
  </conditionalFormatting>
  <conditionalFormatting sqref="CN723">
    <cfRule type="cellIs" dxfId="1561" priority="3971" operator="greaterThan">
      <formula>CM723</formula>
    </cfRule>
  </conditionalFormatting>
  <conditionalFormatting sqref="CS723">
    <cfRule type="cellIs" dxfId="1560" priority="3970" operator="greaterThan">
      <formula>CR723</formula>
    </cfRule>
  </conditionalFormatting>
  <conditionalFormatting sqref="CW723">
    <cfRule type="cellIs" dxfId="1559" priority="3969" operator="greaterThan">
      <formula>CV723</formula>
    </cfRule>
  </conditionalFormatting>
  <conditionalFormatting sqref="BJ723">
    <cfRule type="cellIs" dxfId="1558" priority="3975" operator="greaterThan">
      <formula>#REF!</formula>
    </cfRule>
  </conditionalFormatting>
  <conditionalFormatting sqref="CO723">
    <cfRule type="expression" dxfId="1557" priority="3974">
      <formula>IF(CM723&lt;&gt;"-",IF(CM723&lt;#REF!,IF(CO723&lt;1,1,0),0),0)</formula>
    </cfRule>
  </conditionalFormatting>
  <conditionalFormatting sqref="BJ724">
    <cfRule type="expression" dxfId="1556" priority="3968">
      <formula>BM724&lt;=0</formula>
    </cfRule>
  </conditionalFormatting>
  <conditionalFormatting sqref="BK724">
    <cfRule type="cellIs" dxfId="1555" priority="3965" operator="greaterThan">
      <formula>BJ724</formula>
    </cfRule>
  </conditionalFormatting>
  <conditionalFormatting sqref="CS724">
    <cfRule type="cellIs" dxfId="1554" priority="3962" operator="greaterThan">
      <formula>CR724</formula>
    </cfRule>
  </conditionalFormatting>
  <conditionalFormatting sqref="CW724">
    <cfRule type="cellIs" dxfId="1553" priority="3961" operator="greaterThan">
      <formula>CV724</formula>
    </cfRule>
  </conditionalFormatting>
  <conditionalFormatting sqref="BJ724">
    <cfRule type="cellIs" dxfId="1552" priority="3967" operator="greaterThan">
      <formula>#REF!</formula>
    </cfRule>
  </conditionalFormatting>
  <conditionalFormatting sqref="BJ726">
    <cfRule type="expression" dxfId="1551" priority="3960">
      <formula>BM726&lt;=0</formula>
    </cfRule>
  </conditionalFormatting>
  <conditionalFormatting sqref="BK726">
    <cfRule type="cellIs" dxfId="1550" priority="3957" operator="greaterThan">
      <formula>BJ726</formula>
    </cfRule>
  </conditionalFormatting>
  <conditionalFormatting sqref="BL726">
    <cfRule type="cellIs" dxfId="1549" priority="3956" operator="greaterThan">
      <formula>BK726</formula>
    </cfRule>
  </conditionalFormatting>
  <conditionalFormatting sqref="CN726">
    <cfRule type="cellIs" dxfId="1548" priority="3955" operator="greaterThan">
      <formula>CM726</formula>
    </cfRule>
  </conditionalFormatting>
  <conditionalFormatting sqref="CS726">
    <cfRule type="cellIs" dxfId="1547" priority="3954" operator="greaterThan">
      <formula>CR726</formula>
    </cfRule>
  </conditionalFormatting>
  <conditionalFormatting sqref="CW726">
    <cfRule type="cellIs" dxfId="1546" priority="3953" operator="greaterThan">
      <formula>CV726</formula>
    </cfRule>
  </conditionalFormatting>
  <conditionalFormatting sqref="BJ726">
    <cfRule type="cellIs" dxfId="1545" priority="3959" operator="greaterThan">
      <formula>#REF!</formula>
    </cfRule>
  </conditionalFormatting>
  <conditionalFormatting sqref="CO726">
    <cfRule type="expression" dxfId="1544" priority="3958">
      <formula>IF(CM726&lt;&gt;"-",IF(CM726&lt;#REF!,IF(CO726&lt;1,1,0),0),0)</formula>
    </cfRule>
  </conditionalFormatting>
  <conditionalFormatting sqref="BJ727">
    <cfRule type="expression" dxfId="1543" priority="3952">
      <formula>BM727&lt;=0</formula>
    </cfRule>
  </conditionalFormatting>
  <conditionalFormatting sqref="BK727">
    <cfRule type="cellIs" dxfId="1542" priority="3949" operator="greaterThan">
      <formula>BJ727</formula>
    </cfRule>
  </conditionalFormatting>
  <conditionalFormatting sqref="BL727">
    <cfRule type="cellIs" dxfId="1541" priority="3948" operator="greaterThan">
      <formula>BK727</formula>
    </cfRule>
  </conditionalFormatting>
  <conditionalFormatting sqref="CN727">
    <cfRule type="cellIs" dxfId="1540" priority="3947" operator="greaterThan">
      <formula>CM727</formula>
    </cfRule>
  </conditionalFormatting>
  <conditionalFormatting sqref="CS727">
    <cfRule type="cellIs" dxfId="1539" priority="3946" operator="greaterThan">
      <formula>CR727</formula>
    </cfRule>
  </conditionalFormatting>
  <conditionalFormatting sqref="CW727">
    <cfRule type="cellIs" dxfId="1538" priority="3945" operator="greaterThan">
      <formula>CV727</formula>
    </cfRule>
  </conditionalFormatting>
  <conditionalFormatting sqref="BJ727">
    <cfRule type="cellIs" dxfId="1537" priority="3951" operator="greaterThan">
      <formula>#REF!</formula>
    </cfRule>
  </conditionalFormatting>
  <conditionalFormatting sqref="CO727">
    <cfRule type="expression" dxfId="1536" priority="3950">
      <formula>IF(CM727&lt;&gt;"-",IF(CM727&lt;#REF!,IF(CO727&lt;1,1,0),0),0)</formula>
    </cfRule>
  </conditionalFormatting>
  <conditionalFormatting sqref="BJ728">
    <cfRule type="expression" dxfId="1535" priority="3944">
      <formula>BM728&lt;=0</formula>
    </cfRule>
  </conditionalFormatting>
  <conditionalFormatting sqref="BK728">
    <cfRule type="cellIs" dxfId="1534" priority="3941" operator="greaterThan">
      <formula>BJ728</formula>
    </cfRule>
  </conditionalFormatting>
  <conditionalFormatting sqref="CS728">
    <cfRule type="cellIs" dxfId="1533" priority="3938" operator="greaterThan">
      <formula>CR728</formula>
    </cfRule>
  </conditionalFormatting>
  <conditionalFormatting sqref="CW728">
    <cfRule type="cellIs" dxfId="1532" priority="3937" operator="greaterThan">
      <formula>CV728</formula>
    </cfRule>
  </conditionalFormatting>
  <conditionalFormatting sqref="BJ728">
    <cfRule type="cellIs" dxfId="1531" priority="3943" operator="greaterThan">
      <formula>#REF!</formula>
    </cfRule>
  </conditionalFormatting>
  <conditionalFormatting sqref="BJ729">
    <cfRule type="expression" dxfId="1530" priority="3936">
      <formula>BM729&lt;=0</formula>
    </cfRule>
  </conditionalFormatting>
  <conditionalFormatting sqref="BK729">
    <cfRule type="cellIs" dxfId="1529" priority="3933" operator="greaterThan">
      <formula>BJ729</formula>
    </cfRule>
  </conditionalFormatting>
  <conditionalFormatting sqref="CS729">
    <cfRule type="cellIs" dxfId="1528" priority="3930" operator="greaterThan">
      <formula>CR729</formula>
    </cfRule>
  </conditionalFormatting>
  <conditionalFormatting sqref="CW729">
    <cfRule type="cellIs" dxfId="1527" priority="3929" operator="greaterThan">
      <formula>CV729</formula>
    </cfRule>
  </conditionalFormatting>
  <conditionalFormatting sqref="BJ729">
    <cfRule type="cellIs" dxfId="1526" priority="3935" operator="greaterThan">
      <formula>#REF!</formula>
    </cfRule>
  </conditionalFormatting>
  <conditionalFormatting sqref="BJ731">
    <cfRule type="expression" dxfId="1525" priority="3928">
      <formula>BM731&lt;=0</formula>
    </cfRule>
  </conditionalFormatting>
  <conditionalFormatting sqref="BK731">
    <cfRule type="cellIs" dxfId="1524" priority="3925" operator="greaterThan">
      <formula>BJ731</formula>
    </cfRule>
  </conditionalFormatting>
  <conditionalFormatting sqref="CS731">
    <cfRule type="cellIs" dxfId="1523" priority="3922" operator="greaterThan">
      <formula>CR731</formula>
    </cfRule>
  </conditionalFormatting>
  <conditionalFormatting sqref="CW731">
    <cfRule type="cellIs" dxfId="1522" priority="3921" operator="greaterThan">
      <formula>CV731</formula>
    </cfRule>
  </conditionalFormatting>
  <conditionalFormatting sqref="BJ731">
    <cfRule type="cellIs" dxfId="1521" priority="3927" operator="greaterThan">
      <formula>#REF!</formula>
    </cfRule>
  </conditionalFormatting>
  <conditionalFormatting sqref="BJ732">
    <cfRule type="expression" dxfId="1520" priority="3920">
      <formula>BM732&lt;=0</formula>
    </cfRule>
  </conditionalFormatting>
  <conditionalFormatting sqref="BK732">
    <cfRule type="cellIs" dxfId="1519" priority="3917" operator="greaterThan">
      <formula>BJ732</formula>
    </cfRule>
  </conditionalFormatting>
  <conditionalFormatting sqref="CN732">
    <cfRule type="cellIs" dxfId="1518" priority="3915" operator="greaterThan">
      <formula>CM732</formula>
    </cfRule>
  </conditionalFormatting>
  <conditionalFormatting sqref="CS732">
    <cfRule type="cellIs" dxfId="1517" priority="3914" operator="greaterThan">
      <formula>CR732</formula>
    </cfRule>
  </conditionalFormatting>
  <conditionalFormatting sqref="CW732">
    <cfRule type="cellIs" dxfId="1516" priority="3913" operator="greaterThan">
      <formula>CV732</formula>
    </cfRule>
  </conditionalFormatting>
  <conditionalFormatting sqref="BJ732">
    <cfRule type="cellIs" dxfId="1515" priority="3919" operator="greaterThan">
      <formula>#REF!</formula>
    </cfRule>
  </conditionalFormatting>
  <conditionalFormatting sqref="CO732">
    <cfRule type="expression" dxfId="1514" priority="3918">
      <formula>IF(CM732&lt;&gt;"-",IF(CM732&lt;#REF!,IF(CO732&lt;1,1,0),0),0)</formula>
    </cfRule>
  </conditionalFormatting>
  <conditionalFormatting sqref="BJ733">
    <cfRule type="expression" dxfId="1513" priority="3912">
      <formula>BM733&lt;=0</formula>
    </cfRule>
  </conditionalFormatting>
  <conditionalFormatting sqref="BK733">
    <cfRule type="cellIs" dxfId="1512" priority="3909" operator="greaterThan">
      <formula>BJ733</formula>
    </cfRule>
  </conditionalFormatting>
  <conditionalFormatting sqref="CN733">
    <cfRule type="cellIs" dxfId="1511" priority="3907" operator="greaterThan">
      <formula>CM733</formula>
    </cfRule>
  </conditionalFormatting>
  <conditionalFormatting sqref="CS733">
    <cfRule type="cellIs" dxfId="1510" priority="3906" operator="greaterThan">
      <formula>CR733</formula>
    </cfRule>
  </conditionalFormatting>
  <conditionalFormatting sqref="CW733">
    <cfRule type="cellIs" dxfId="1509" priority="3905" operator="greaterThan">
      <formula>CV733</formula>
    </cfRule>
  </conditionalFormatting>
  <conditionalFormatting sqref="BJ733">
    <cfRule type="cellIs" dxfId="1508" priority="3911" operator="greaterThan">
      <formula>#REF!</formula>
    </cfRule>
  </conditionalFormatting>
  <conditionalFormatting sqref="CO733">
    <cfRule type="expression" dxfId="1507" priority="3910">
      <formula>IF(CM733&lt;&gt;"-",IF(CM733&lt;#REF!,IF(CO733&lt;1,1,0),0),0)</formula>
    </cfRule>
  </conditionalFormatting>
  <conditionalFormatting sqref="BJ734">
    <cfRule type="expression" dxfId="1506" priority="3904">
      <formula>BM734&lt;=0</formula>
    </cfRule>
  </conditionalFormatting>
  <conditionalFormatting sqref="BK734">
    <cfRule type="cellIs" dxfId="1505" priority="3901" operator="greaterThan">
      <formula>BJ734</formula>
    </cfRule>
  </conditionalFormatting>
  <conditionalFormatting sqref="BL734">
    <cfRule type="cellIs" dxfId="1504" priority="3900" operator="greaterThan">
      <formula>BK734</formula>
    </cfRule>
  </conditionalFormatting>
  <conditionalFormatting sqref="CS734">
    <cfRule type="cellIs" dxfId="1503" priority="3898" operator="greaterThan">
      <formula>CR734</formula>
    </cfRule>
  </conditionalFormatting>
  <conditionalFormatting sqref="CW734">
    <cfRule type="cellIs" dxfId="1502" priority="3897" operator="greaterThan">
      <formula>CV734</formula>
    </cfRule>
  </conditionalFormatting>
  <conditionalFormatting sqref="BJ734">
    <cfRule type="cellIs" dxfId="1501" priority="3903" operator="greaterThan">
      <formula>#REF!</formula>
    </cfRule>
  </conditionalFormatting>
  <conditionalFormatting sqref="BJ735">
    <cfRule type="expression" dxfId="1500" priority="3896">
      <formula>BM735&lt;=0</formula>
    </cfRule>
  </conditionalFormatting>
  <conditionalFormatting sqref="BK735">
    <cfRule type="cellIs" dxfId="1499" priority="3893" operator="greaterThan">
      <formula>BJ735</formula>
    </cfRule>
  </conditionalFormatting>
  <conditionalFormatting sqref="BL735">
    <cfRule type="cellIs" dxfId="1498" priority="3892" operator="greaterThan">
      <formula>BK735</formula>
    </cfRule>
  </conditionalFormatting>
  <conditionalFormatting sqref="CS735">
    <cfRule type="cellIs" dxfId="1497" priority="3890" operator="greaterThan">
      <formula>CR735</formula>
    </cfRule>
  </conditionalFormatting>
  <conditionalFormatting sqref="CW735">
    <cfRule type="cellIs" dxfId="1496" priority="3889" operator="greaterThan">
      <formula>CV735</formula>
    </cfRule>
  </conditionalFormatting>
  <conditionalFormatting sqref="BJ735">
    <cfRule type="cellIs" dxfId="1495" priority="3895" operator="greaterThan">
      <formula>#REF!</formula>
    </cfRule>
  </conditionalFormatting>
  <conditionalFormatting sqref="CO735">
    <cfRule type="expression" dxfId="1494" priority="3894">
      <formula>IF(CM735&lt;&gt;"-",IF(CM735&lt;#REF!,IF(CO735&lt;1,1,0),0),0)</formula>
    </cfRule>
  </conditionalFormatting>
  <conditionalFormatting sqref="BJ737">
    <cfRule type="expression" dxfId="1493" priority="3888">
      <formula>BM737&lt;=0</formula>
    </cfRule>
  </conditionalFormatting>
  <conditionalFormatting sqref="BK737">
    <cfRule type="cellIs" dxfId="1492" priority="3885" operator="greaterThan">
      <formula>BJ737</formula>
    </cfRule>
  </conditionalFormatting>
  <conditionalFormatting sqref="BL737">
    <cfRule type="cellIs" dxfId="1491" priority="3884" operator="greaterThan">
      <formula>BK737</formula>
    </cfRule>
  </conditionalFormatting>
  <conditionalFormatting sqref="CN737">
    <cfRule type="cellIs" dxfId="1490" priority="3883" operator="greaterThan">
      <formula>CM737</formula>
    </cfRule>
  </conditionalFormatting>
  <conditionalFormatting sqref="CS737">
    <cfRule type="cellIs" dxfId="1489" priority="3882" operator="greaterThan">
      <formula>CR737</formula>
    </cfRule>
  </conditionalFormatting>
  <conditionalFormatting sqref="CW737">
    <cfRule type="cellIs" dxfId="1488" priority="3881" operator="greaterThan">
      <formula>CV737</formula>
    </cfRule>
  </conditionalFormatting>
  <conditionalFormatting sqref="BJ737">
    <cfRule type="cellIs" dxfId="1487" priority="3887" operator="greaterThan">
      <formula>#REF!</formula>
    </cfRule>
  </conditionalFormatting>
  <conditionalFormatting sqref="CO737">
    <cfRule type="expression" dxfId="1486" priority="3886">
      <formula>IF(CM737&lt;&gt;"-",IF(CM737&lt;#REF!,IF(CO737&lt;1,1,0),0),0)</formula>
    </cfRule>
  </conditionalFormatting>
  <conditionalFormatting sqref="BJ739">
    <cfRule type="expression" dxfId="1485" priority="3880">
      <formula>BM739&lt;=0</formula>
    </cfRule>
  </conditionalFormatting>
  <conditionalFormatting sqref="BK739">
    <cfRule type="cellIs" dxfId="1484" priority="3877" operator="greaterThan">
      <formula>BJ739</formula>
    </cfRule>
  </conditionalFormatting>
  <conditionalFormatting sqref="CS739">
    <cfRule type="cellIs" dxfId="1483" priority="3874" operator="greaterThan">
      <formula>CR739</formula>
    </cfRule>
  </conditionalFormatting>
  <conditionalFormatting sqref="CW739">
    <cfRule type="cellIs" dxfId="1482" priority="3873" operator="greaterThan">
      <formula>CV739</formula>
    </cfRule>
  </conditionalFormatting>
  <conditionalFormatting sqref="BJ739">
    <cfRule type="cellIs" dxfId="1481" priority="3879" operator="greaterThan">
      <formula>#REF!</formula>
    </cfRule>
  </conditionalFormatting>
  <conditionalFormatting sqref="BJ740">
    <cfRule type="expression" dxfId="1480" priority="3872">
      <formula>BM740&lt;=0</formula>
    </cfRule>
  </conditionalFormatting>
  <conditionalFormatting sqref="BK740">
    <cfRule type="cellIs" dxfId="1479" priority="3869" operator="greaterThan">
      <formula>BJ740</formula>
    </cfRule>
  </conditionalFormatting>
  <conditionalFormatting sqref="BL740">
    <cfRule type="cellIs" dxfId="1478" priority="3868" operator="greaterThan">
      <formula>BK740</formula>
    </cfRule>
  </conditionalFormatting>
  <conditionalFormatting sqref="CS740">
    <cfRule type="cellIs" dxfId="1477" priority="3866" operator="greaterThan">
      <formula>CR740</formula>
    </cfRule>
  </conditionalFormatting>
  <conditionalFormatting sqref="CW740">
    <cfRule type="cellIs" dxfId="1476" priority="3865" operator="greaterThan">
      <formula>CV740</formula>
    </cfRule>
  </conditionalFormatting>
  <conditionalFormatting sqref="BJ740">
    <cfRule type="cellIs" dxfId="1475" priority="3871" operator="greaterThan">
      <formula>#REF!</formula>
    </cfRule>
  </conditionalFormatting>
  <conditionalFormatting sqref="BJ741">
    <cfRule type="expression" dxfId="1474" priority="3856">
      <formula>BM741&lt;=0</formula>
    </cfRule>
  </conditionalFormatting>
  <conditionalFormatting sqref="BK741">
    <cfRule type="cellIs" dxfId="1473" priority="3853" operator="greaterThan">
      <formula>BJ741</formula>
    </cfRule>
  </conditionalFormatting>
  <conditionalFormatting sqref="CN741">
    <cfRule type="cellIs" dxfId="1472" priority="3851" operator="greaterThan">
      <formula>CM741</formula>
    </cfRule>
  </conditionalFormatting>
  <conditionalFormatting sqref="CS741">
    <cfRule type="cellIs" dxfId="1471" priority="3850" operator="greaterThan">
      <formula>CR741</formula>
    </cfRule>
  </conditionalFormatting>
  <conditionalFormatting sqref="CW741">
    <cfRule type="cellIs" dxfId="1470" priority="3849" operator="greaterThan">
      <formula>CV741</formula>
    </cfRule>
  </conditionalFormatting>
  <conditionalFormatting sqref="BJ741">
    <cfRule type="cellIs" dxfId="1469" priority="3855" operator="greaterThan">
      <formula>#REF!</formula>
    </cfRule>
  </conditionalFormatting>
  <conditionalFormatting sqref="CO741">
    <cfRule type="expression" dxfId="1468" priority="3854">
      <formula>IF(CM741&lt;&gt;"-",IF(CM741&lt;#REF!,IF(CO741&lt;1,1,0),0),0)</formula>
    </cfRule>
  </conditionalFormatting>
  <conditionalFormatting sqref="BJ743">
    <cfRule type="expression" dxfId="1467" priority="3848">
      <formula>BM743&lt;=0</formula>
    </cfRule>
  </conditionalFormatting>
  <conditionalFormatting sqref="BK743">
    <cfRule type="cellIs" dxfId="1466" priority="3845" operator="greaterThan">
      <formula>BJ743</formula>
    </cfRule>
  </conditionalFormatting>
  <conditionalFormatting sqref="CN743">
    <cfRule type="cellIs" dxfId="1465" priority="3843" operator="greaterThan">
      <formula>CM743</formula>
    </cfRule>
  </conditionalFormatting>
  <conditionalFormatting sqref="CS743">
    <cfRule type="cellIs" dxfId="1464" priority="3842" operator="greaterThan">
      <formula>CR743</formula>
    </cfRule>
  </conditionalFormatting>
  <conditionalFormatting sqref="CW743">
    <cfRule type="cellIs" dxfId="1463" priority="3841" operator="greaterThan">
      <formula>CV743</formula>
    </cfRule>
  </conditionalFormatting>
  <conditionalFormatting sqref="BJ743">
    <cfRule type="cellIs" dxfId="1462" priority="3847" operator="greaterThan">
      <formula>#REF!</formula>
    </cfRule>
  </conditionalFormatting>
  <conditionalFormatting sqref="CO743">
    <cfRule type="expression" dxfId="1461" priority="3846">
      <formula>IF(CM743&lt;&gt;"-",IF(CM743&lt;#REF!,IF(CO743&lt;1,1,0),0),0)</formula>
    </cfRule>
  </conditionalFormatting>
  <conditionalFormatting sqref="BK760">
    <cfRule type="cellIs" dxfId="1460" priority="3685" operator="greaterThan">
      <formula>BJ760</formula>
    </cfRule>
  </conditionalFormatting>
  <conditionalFormatting sqref="BJ744">
    <cfRule type="expression" dxfId="1459" priority="3832">
      <formula>BM744&lt;=0</formula>
    </cfRule>
  </conditionalFormatting>
  <conditionalFormatting sqref="BK744">
    <cfRule type="cellIs" dxfId="1458" priority="3829" operator="greaterThan">
      <formula>BJ744</formula>
    </cfRule>
  </conditionalFormatting>
  <conditionalFormatting sqref="CN744">
    <cfRule type="cellIs" dxfId="1457" priority="3827" operator="greaterThan">
      <formula>CM744</formula>
    </cfRule>
  </conditionalFormatting>
  <conditionalFormatting sqref="CS744">
    <cfRule type="cellIs" dxfId="1456" priority="3826" operator="greaterThan">
      <formula>CR744</formula>
    </cfRule>
  </conditionalFormatting>
  <conditionalFormatting sqref="CW744">
    <cfRule type="cellIs" dxfId="1455" priority="3825" operator="greaterThan">
      <formula>CV744</formula>
    </cfRule>
  </conditionalFormatting>
  <conditionalFormatting sqref="BJ744">
    <cfRule type="cellIs" dxfId="1454" priority="3831" operator="greaterThan">
      <formula>#REF!</formula>
    </cfRule>
  </conditionalFormatting>
  <conditionalFormatting sqref="CO744">
    <cfRule type="expression" dxfId="1453" priority="3830">
      <formula>IF(CM744&lt;&gt;"-",IF(CM744&lt;#REF!,IF(CO744&lt;1,1,0),0),0)</formula>
    </cfRule>
  </conditionalFormatting>
  <conditionalFormatting sqref="BJ745">
    <cfRule type="expression" dxfId="1452" priority="3824">
      <formula>BM745&lt;=0</formula>
    </cfRule>
  </conditionalFormatting>
  <conditionalFormatting sqref="BK745">
    <cfRule type="cellIs" dxfId="1451" priority="3821" operator="greaterThan">
      <formula>BJ745</formula>
    </cfRule>
  </conditionalFormatting>
  <conditionalFormatting sqref="CS745">
    <cfRule type="cellIs" dxfId="1450" priority="3818" operator="greaterThan">
      <formula>CR745</formula>
    </cfRule>
  </conditionalFormatting>
  <conditionalFormatting sqref="CW745">
    <cfRule type="cellIs" dxfId="1449" priority="3817" operator="greaterThan">
      <formula>CV745</formula>
    </cfRule>
  </conditionalFormatting>
  <conditionalFormatting sqref="BJ745">
    <cfRule type="cellIs" dxfId="1448" priority="3823" operator="greaterThan">
      <formula>#REF!</formula>
    </cfRule>
  </conditionalFormatting>
  <conditionalFormatting sqref="BJ746">
    <cfRule type="expression" dxfId="1447" priority="3816">
      <formula>BM746&lt;=0</formula>
    </cfRule>
  </conditionalFormatting>
  <conditionalFormatting sqref="BK746">
    <cfRule type="cellIs" dxfId="1446" priority="3813" operator="greaterThan">
      <formula>BJ746</formula>
    </cfRule>
  </conditionalFormatting>
  <conditionalFormatting sqref="CN746">
    <cfRule type="cellIs" dxfId="1445" priority="3811" operator="greaterThan">
      <formula>CM746</formula>
    </cfRule>
  </conditionalFormatting>
  <conditionalFormatting sqref="CS746">
    <cfRule type="cellIs" dxfId="1444" priority="3810" operator="greaterThan">
      <formula>CR746</formula>
    </cfRule>
  </conditionalFormatting>
  <conditionalFormatting sqref="CW746">
    <cfRule type="cellIs" dxfId="1443" priority="3809" operator="greaterThan">
      <formula>CV746</formula>
    </cfRule>
  </conditionalFormatting>
  <conditionalFormatting sqref="BJ746">
    <cfRule type="cellIs" dxfId="1442" priority="3815" operator="greaterThan">
      <formula>#REF!</formula>
    </cfRule>
  </conditionalFormatting>
  <conditionalFormatting sqref="CO746">
    <cfRule type="expression" dxfId="1441" priority="3814">
      <formula>IF(CM746&lt;&gt;"-",IF(CM746&lt;#REF!,IF(CO746&lt;1,1,0),0),0)</formula>
    </cfRule>
  </conditionalFormatting>
  <conditionalFormatting sqref="BJ749:BJ750">
    <cfRule type="expression" dxfId="1440" priority="3760">
      <formula>BM749&lt;=0</formula>
    </cfRule>
  </conditionalFormatting>
  <conditionalFormatting sqref="BK749:BK750">
    <cfRule type="cellIs" dxfId="1439" priority="3757" operator="greaterThan">
      <formula>BJ749</formula>
    </cfRule>
  </conditionalFormatting>
  <conditionalFormatting sqref="BL749:BL750">
    <cfRule type="cellIs" dxfId="1438" priority="3756" operator="greaterThan">
      <formula>BK749</formula>
    </cfRule>
  </conditionalFormatting>
  <conditionalFormatting sqref="CN749:CN750">
    <cfRule type="cellIs" dxfId="1437" priority="3755" operator="greaterThan">
      <formula>CM749</formula>
    </cfRule>
  </conditionalFormatting>
  <conditionalFormatting sqref="CS749:CS750">
    <cfRule type="cellIs" dxfId="1436" priority="3754" operator="greaterThan">
      <formula>CR749</formula>
    </cfRule>
  </conditionalFormatting>
  <conditionalFormatting sqref="CW749:CW750">
    <cfRule type="cellIs" dxfId="1435" priority="3753" operator="greaterThan">
      <formula>CV749</formula>
    </cfRule>
  </conditionalFormatting>
  <conditionalFormatting sqref="BJ749:BJ750">
    <cfRule type="cellIs" dxfId="1434" priority="3759" operator="greaterThan">
      <formula>#REF!</formula>
    </cfRule>
  </conditionalFormatting>
  <conditionalFormatting sqref="CO749:CO750">
    <cfRule type="expression" dxfId="1433" priority="3758">
      <formula>IF(CM749&lt;&gt;"-",IF(CM749&lt;#REF!,IF(CO749&lt;1,1,0),0),0)</formula>
    </cfRule>
  </conditionalFormatting>
  <conditionalFormatting sqref="BJ751">
    <cfRule type="expression" dxfId="1432" priority="3752">
      <formula>BM751&lt;=0</formula>
    </cfRule>
  </conditionalFormatting>
  <conditionalFormatting sqref="BK751">
    <cfRule type="cellIs" dxfId="1431" priority="3749" operator="greaterThan">
      <formula>BJ751</formula>
    </cfRule>
  </conditionalFormatting>
  <conditionalFormatting sqref="CS751">
    <cfRule type="cellIs" dxfId="1430" priority="3746" operator="greaterThan">
      <formula>CR751</formula>
    </cfRule>
  </conditionalFormatting>
  <conditionalFormatting sqref="CW751">
    <cfRule type="cellIs" dxfId="1429" priority="3745" operator="greaterThan">
      <formula>CV751</formula>
    </cfRule>
  </conditionalFormatting>
  <conditionalFormatting sqref="BJ751">
    <cfRule type="cellIs" dxfId="1428" priority="3751" operator="greaterThan">
      <formula>#REF!</formula>
    </cfRule>
  </conditionalFormatting>
  <conditionalFormatting sqref="BJ752">
    <cfRule type="expression" dxfId="1427" priority="3744">
      <formula>BM752&lt;=0</formula>
    </cfRule>
  </conditionalFormatting>
  <conditionalFormatting sqref="BK752">
    <cfRule type="cellIs" dxfId="1426" priority="3741" operator="greaterThan">
      <formula>BJ752</formula>
    </cfRule>
  </conditionalFormatting>
  <conditionalFormatting sqref="CN752">
    <cfRule type="cellIs" dxfId="1425" priority="3739" operator="greaterThan">
      <formula>CM752</formula>
    </cfRule>
  </conditionalFormatting>
  <conditionalFormatting sqref="CS752">
    <cfRule type="cellIs" dxfId="1424" priority="3738" operator="greaterThan">
      <formula>CR752</formula>
    </cfRule>
  </conditionalFormatting>
  <conditionalFormatting sqref="CW752">
    <cfRule type="cellIs" dxfId="1423" priority="3737" operator="greaterThan">
      <formula>CV752</formula>
    </cfRule>
  </conditionalFormatting>
  <conditionalFormatting sqref="BJ752">
    <cfRule type="cellIs" dxfId="1422" priority="3743" operator="greaterThan">
      <formula>#REF!</formula>
    </cfRule>
  </conditionalFormatting>
  <conditionalFormatting sqref="CO752">
    <cfRule type="expression" dxfId="1421" priority="3742">
      <formula>IF(CM752&lt;&gt;"-",IF(CM752&lt;#REF!,IF(CO752&lt;1,1,0),0),0)</formula>
    </cfRule>
  </conditionalFormatting>
  <conditionalFormatting sqref="BJ753">
    <cfRule type="expression" dxfId="1420" priority="3736">
      <formula>BM753&lt;=0</formula>
    </cfRule>
  </conditionalFormatting>
  <conditionalFormatting sqref="BK753">
    <cfRule type="cellIs" dxfId="1419" priority="3733" operator="greaterThan">
      <formula>BJ753</formula>
    </cfRule>
  </conditionalFormatting>
  <conditionalFormatting sqref="CN753">
    <cfRule type="cellIs" dxfId="1418" priority="3731" operator="greaterThan">
      <formula>CM753</formula>
    </cfRule>
  </conditionalFormatting>
  <conditionalFormatting sqref="CS753">
    <cfRule type="cellIs" dxfId="1417" priority="3730" operator="greaterThan">
      <formula>CR753</formula>
    </cfRule>
  </conditionalFormatting>
  <conditionalFormatting sqref="CW753">
    <cfRule type="cellIs" dxfId="1416" priority="3729" operator="greaterThan">
      <formula>CV753</formula>
    </cfRule>
  </conditionalFormatting>
  <conditionalFormatting sqref="BJ753">
    <cfRule type="cellIs" dxfId="1415" priority="3735" operator="greaterThan">
      <formula>#REF!</formula>
    </cfRule>
  </conditionalFormatting>
  <conditionalFormatting sqref="CO753">
    <cfRule type="expression" dxfId="1414" priority="3734">
      <formula>IF(CM753&lt;&gt;"-",IF(CM753&lt;#REF!,IF(CO753&lt;1,1,0),0),0)</formula>
    </cfRule>
  </conditionalFormatting>
  <conditionalFormatting sqref="BJ754">
    <cfRule type="expression" dxfId="1413" priority="3728">
      <formula>BM754&lt;=0</formula>
    </cfRule>
  </conditionalFormatting>
  <conditionalFormatting sqref="BK754">
    <cfRule type="cellIs" dxfId="1412" priority="3725" operator="greaterThan">
      <formula>BJ754</formula>
    </cfRule>
  </conditionalFormatting>
  <conditionalFormatting sqref="BL754">
    <cfRule type="cellIs" dxfId="1411" priority="3724" operator="greaterThan">
      <formula>BK754</formula>
    </cfRule>
  </conditionalFormatting>
  <conditionalFormatting sqref="CN754">
    <cfRule type="cellIs" dxfId="1410" priority="3723" operator="greaterThan">
      <formula>CM754</formula>
    </cfRule>
  </conditionalFormatting>
  <conditionalFormatting sqref="CS754">
    <cfRule type="cellIs" dxfId="1409" priority="3722" operator="greaterThan">
      <formula>CR754</formula>
    </cfRule>
  </conditionalFormatting>
  <conditionalFormatting sqref="CW754">
    <cfRule type="cellIs" dxfId="1408" priority="3721" operator="greaterThan">
      <formula>CV754</formula>
    </cfRule>
  </conditionalFormatting>
  <conditionalFormatting sqref="BJ754">
    <cfRule type="cellIs" dxfId="1407" priority="3727" operator="greaterThan">
      <formula>#REF!</formula>
    </cfRule>
  </conditionalFormatting>
  <conditionalFormatting sqref="CO754">
    <cfRule type="expression" dxfId="1406" priority="3726">
      <formula>IF(CM754&lt;&gt;"-",IF(CM754&lt;#REF!,IF(CO754&lt;1,1,0),0),0)</formula>
    </cfRule>
  </conditionalFormatting>
  <conditionalFormatting sqref="BJ755">
    <cfRule type="expression" dxfId="1405" priority="3720">
      <formula>BM755&lt;=0</formula>
    </cfRule>
  </conditionalFormatting>
  <conditionalFormatting sqref="BK755">
    <cfRule type="cellIs" dxfId="1404" priority="3717" operator="greaterThan">
      <formula>BJ755</formula>
    </cfRule>
  </conditionalFormatting>
  <conditionalFormatting sqref="CS755">
    <cfRule type="cellIs" dxfId="1403" priority="3714" operator="greaterThan">
      <formula>CR755</formula>
    </cfRule>
  </conditionalFormatting>
  <conditionalFormatting sqref="CW755">
    <cfRule type="cellIs" dxfId="1402" priority="3713" operator="greaterThan">
      <formula>CV755</formula>
    </cfRule>
  </conditionalFormatting>
  <conditionalFormatting sqref="BJ755">
    <cfRule type="cellIs" dxfId="1401" priority="3719" operator="greaterThan">
      <formula>#REF!</formula>
    </cfRule>
  </conditionalFormatting>
  <conditionalFormatting sqref="BJ757">
    <cfRule type="expression" dxfId="1400" priority="3712">
      <formula>BM757&lt;=0</formula>
    </cfRule>
  </conditionalFormatting>
  <conditionalFormatting sqref="BK757">
    <cfRule type="cellIs" dxfId="1399" priority="3709" operator="greaterThan">
      <formula>BJ757</formula>
    </cfRule>
  </conditionalFormatting>
  <conditionalFormatting sqref="CN757">
    <cfRule type="cellIs" dxfId="1398" priority="3707" operator="greaterThan">
      <formula>CM757</formula>
    </cfRule>
  </conditionalFormatting>
  <conditionalFormatting sqref="CS757">
    <cfRule type="cellIs" dxfId="1397" priority="3706" operator="greaterThan">
      <formula>CR757</formula>
    </cfRule>
  </conditionalFormatting>
  <conditionalFormatting sqref="CW757">
    <cfRule type="cellIs" dxfId="1396" priority="3705" operator="greaterThan">
      <formula>CV757</formula>
    </cfRule>
  </conditionalFormatting>
  <conditionalFormatting sqref="BJ757">
    <cfRule type="cellIs" dxfId="1395" priority="3711" operator="greaterThan">
      <formula>#REF!</formula>
    </cfRule>
  </conditionalFormatting>
  <conditionalFormatting sqref="CO757">
    <cfRule type="expression" dxfId="1394" priority="3710">
      <formula>IF(CM757&lt;&gt;"-",IF(CM757&lt;#REF!,IF(CO757&lt;1,1,0),0),0)</formula>
    </cfRule>
  </conditionalFormatting>
  <conditionalFormatting sqref="BJ758">
    <cfRule type="expression" dxfId="1393" priority="3704">
      <formula>BM758&lt;=0</formula>
    </cfRule>
  </conditionalFormatting>
  <conditionalFormatting sqref="BK758">
    <cfRule type="cellIs" dxfId="1392" priority="3701" operator="greaterThan">
      <formula>BJ758</formula>
    </cfRule>
  </conditionalFormatting>
  <conditionalFormatting sqref="CS758">
    <cfRule type="cellIs" dxfId="1391" priority="3698" operator="greaterThan">
      <formula>CR758</formula>
    </cfRule>
  </conditionalFormatting>
  <conditionalFormatting sqref="CW758">
    <cfRule type="cellIs" dxfId="1390" priority="3697" operator="greaterThan">
      <formula>CV758</formula>
    </cfRule>
  </conditionalFormatting>
  <conditionalFormatting sqref="BJ758">
    <cfRule type="cellIs" dxfId="1389" priority="3703" operator="greaterThan">
      <formula>#REF!</formula>
    </cfRule>
  </conditionalFormatting>
  <conditionalFormatting sqref="BJ759">
    <cfRule type="expression" dxfId="1388" priority="3696">
      <formula>BM759&lt;=0</formula>
    </cfRule>
  </conditionalFormatting>
  <conditionalFormatting sqref="BK759">
    <cfRule type="cellIs" dxfId="1387" priority="3693" operator="greaterThan">
      <formula>BJ759</formula>
    </cfRule>
  </conditionalFormatting>
  <conditionalFormatting sqref="CS759">
    <cfRule type="cellIs" dxfId="1386" priority="3690" operator="greaterThan">
      <formula>CR759</formula>
    </cfRule>
  </conditionalFormatting>
  <conditionalFormatting sqref="CW759">
    <cfRule type="cellIs" dxfId="1385" priority="3689" operator="greaterThan">
      <formula>CV759</formula>
    </cfRule>
  </conditionalFormatting>
  <conditionalFormatting sqref="BJ759">
    <cfRule type="cellIs" dxfId="1384" priority="3695" operator="greaterThan">
      <formula>#REF!</formula>
    </cfRule>
  </conditionalFormatting>
  <conditionalFormatting sqref="BJ760">
    <cfRule type="expression" dxfId="1383" priority="3688">
      <formula>BM760&lt;=0</formula>
    </cfRule>
  </conditionalFormatting>
  <conditionalFormatting sqref="CS760">
    <cfRule type="cellIs" dxfId="1382" priority="3682" operator="greaterThan">
      <formula>CR760</formula>
    </cfRule>
  </conditionalFormatting>
  <conditionalFormatting sqref="CW760">
    <cfRule type="cellIs" dxfId="1381" priority="3681" operator="greaterThan">
      <formula>CV760</formula>
    </cfRule>
  </conditionalFormatting>
  <conditionalFormatting sqref="BJ760">
    <cfRule type="cellIs" dxfId="1380" priority="3687" operator="greaterThan">
      <formula>#REF!</formula>
    </cfRule>
  </conditionalFormatting>
  <conditionalFormatting sqref="BJ761">
    <cfRule type="expression" dxfId="1379" priority="3680">
      <formula>BM761&lt;=0</formula>
    </cfRule>
  </conditionalFormatting>
  <conditionalFormatting sqref="BK761">
    <cfRule type="cellIs" dxfId="1378" priority="3677" operator="greaterThan">
      <formula>BJ761</formula>
    </cfRule>
  </conditionalFormatting>
  <conditionalFormatting sqref="CS761">
    <cfRule type="cellIs" dxfId="1377" priority="3674" operator="greaterThan">
      <formula>CR761</formula>
    </cfRule>
  </conditionalFormatting>
  <conditionalFormatting sqref="CW761">
    <cfRule type="cellIs" dxfId="1376" priority="3673" operator="greaterThan">
      <formula>CV761</formula>
    </cfRule>
  </conditionalFormatting>
  <conditionalFormatting sqref="BJ761">
    <cfRule type="cellIs" dxfId="1375" priority="3679" operator="greaterThan">
      <formula>#REF!</formula>
    </cfRule>
  </conditionalFormatting>
  <conditionalFormatting sqref="CO761">
    <cfRule type="expression" dxfId="1374" priority="3678">
      <formula>IF(CM761&lt;&gt;"-",IF(CM761&lt;#REF!,IF(CO761&lt;1,1,0),0),0)</formula>
    </cfRule>
  </conditionalFormatting>
  <conditionalFormatting sqref="BJ762">
    <cfRule type="expression" dxfId="1373" priority="3672">
      <formula>BM762&lt;=0</formula>
    </cfRule>
  </conditionalFormatting>
  <conditionalFormatting sqref="BK762">
    <cfRule type="cellIs" dxfId="1372" priority="3669" operator="greaterThan">
      <formula>BJ762</formula>
    </cfRule>
  </conditionalFormatting>
  <conditionalFormatting sqref="CS762">
    <cfRule type="cellIs" dxfId="1371" priority="3666" operator="greaterThan">
      <formula>CR762</formula>
    </cfRule>
  </conditionalFormatting>
  <conditionalFormatting sqref="CW762">
    <cfRule type="cellIs" dxfId="1370" priority="3665" operator="greaterThan">
      <formula>CV762</formula>
    </cfRule>
  </conditionalFormatting>
  <conditionalFormatting sqref="BJ762">
    <cfRule type="cellIs" dxfId="1369" priority="3671" operator="greaterThan">
      <formula>#REF!</formula>
    </cfRule>
  </conditionalFormatting>
  <conditionalFormatting sqref="BJ764">
    <cfRule type="expression" dxfId="1368" priority="3616">
      <formula>BM764&lt;=0</formula>
    </cfRule>
  </conditionalFormatting>
  <conditionalFormatting sqref="BK764">
    <cfRule type="cellIs" dxfId="1367" priority="3613" operator="greaterThan">
      <formula>BJ764</formula>
    </cfRule>
  </conditionalFormatting>
  <conditionalFormatting sqref="CS764">
    <cfRule type="cellIs" dxfId="1366" priority="3610" operator="greaterThan">
      <formula>CR764</formula>
    </cfRule>
  </conditionalFormatting>
  <conditionalFormatting sqref="CW764">
    <cfRule type="cellIs" dxfId="1365" priority="3609" operator="greaterThan">
      <formula>CV764</formula>
    </cfRule>
  </conditionalFormatting>
  <conditionalFormatting sqref="BJ764">
    <cfRule type="cellIs" dxfId="1364" priority="3615" operator="greaterThan">
      <formula>#REF!</formula>
    </cfRule>
  </conditionalFormatting>
  <conditionalFormatting sqref="BJ765">
    <cfRule type="expression" dxfId="1363" priority="3608">
      <formula>BM765&lt;=0</formula>
    </cfRule>
  </conditionalFormatting>
  <conditionalFormatting sqref="BK765">
    <cfRule type="cellIs" dxfId="1362" priority="3605" operator="greaterThan">
      <formula>BJ765</formula>
    </cfRule>
  </conditionalFormatting>
  <conditionalFormatting sqref="CN765">
    <cfRule type="cellIs" dxfId="1361" priority="3603" operator="greaterThan">
      <formula>CM765</formula>
    </cfRule>
  </conditionalFormatting>
  <conditionalFormatting sqref="CS765">
    <cfRule type="cellIs" dxfId="1360" priority="3602" operator="greaterThan">
      <formula>CR765</formula>
    </cfRule>
  </conditionalFormatting>
  <conditionalFormatting sqref="CW765">
    <cfRule type="cellIs" dxfId="1359" priority="3601" operator="greaterThan">
      <formula>CV765</formula>
    </cfRule>
  </conditionalFormatting>
  <conditionalFormatting sqref="BJ765">
    <cfRule type="cellIs" dxfId="1358" priority="3607" operator="greaterThan">
      <formula>#REF!</formula>
    </cfRule>
  </conditionalFormatting>
  <conditionalFormatting sqref="CO765">
    <cfRule type="expression" dxfId="1357" priority="3606">
      <formula>IF(CM765&lt;&gt;"-",IF(CM765&lt;#REF!,IF(CO765&lt;1,1,0),0),0)</formula>
    </cfRule>
  </conditionalFormatting>
  <conditionalFormatting sqref="BJ766">
    <cfRule type="expression" dxfId="1356" priority="3592">
      <formula>BM766&lt;=0</formula>
    </cfRule>
  </conditionalFormatting>
  <conditionalFormatting sqref="BK766">
    <cfRule type="cellIs" dxfId="1355" priority="3589" operator="greaterThan">
      <formula>BJ766</formula>
    </cfRule>
  </conditionalFormatting>
  <conditionalFormatting sqref="CN766">
    <cfRule type="cellIs" dxfId="1354" priority="3587" operator="greaterThan">
      <formula>CM766</formula>
    </cfRule>
  </conditionalFormatting>
  <conditionalFormatting sqref="CS766">
    <cfRule type="cellIs" dxfId="1353" priority="3586" operator="greaterThan">
      <formula>CR766</formula>
    </cfRule>
  </conditionalFormatting>
  <conditionalFormatting sqref="CW766">
    <cfRule type="cellIs" dxfId="1352" priority="3585" operator="greaterThan">
      <formula>CV766</formula>
    </cfRule>
  </conditionalFormatting>
  <conditionalFormatting sqref="BJ766">
    <cfRule type="cellIs" dxfId="1351" priority="3591" operator="greaterThan">
      <formula>#REF!</formula>
    </cfRule>
  </conditionalFormatting>
  <conditionalFormatting sqref="CO766">
    <cfRule type="expression" dxfId="1350" priority="3590">
      <formula>IF(CM766&lt;&gt;"-",IF(CM766&lt;#REF!,IF(CO766&lt;1,1,0),0),0)</formula>
    </cfRule>
  </conditionalFormatting>
  <conditionalFormatting sqref="BJ767">
    <cfRule type="expression" dxfId="1349" priority="3584">
      <formula>BM767&lt;=0</formula>
    </cfRule>
  </conditionalFormatting>
  <conditionalFormatting sqref="BK767">
    <cfRule type="cellIs" dxfId="1348" priority="3581" operator="greaterThan">
      <formula>BJ767</formula>
    </cfRule>
  </conditionalFormatting>
  <conditionalFormatting sqref="CS767">
    <cfRule type="cellIs" dxfId="1347" priority="3578" operator="greaterThan">
      <formula>CR767</formula>
    </cfRule>
  </conditionalFormatting>
  <conditionalFormatting sqref="CW767">
    <cfRule type="cellIs" dxfId="1346" priority="3577" operator="greaterThan">
      <formula>CV767</formula>
    </cfRule>
  </conditionalFormatting>
  <conditionalFormatting sqref="BJ767">
    <cfRule type="cellIs" dxfId="1345" priority="3583" operator="greaterThan">
      <formula>#REF!</formula>
    </cfRule>
  </conditionalFormatting>
  <conditionalFormatting sqref="CO767">
    <cfRule type="expression" dxfId="1344" priority="3582">
      <formula>IF(CM767&lt;&gt;"-",IF(CM767&lt;#REF!,IF(CO767&lt;1,1,0),0),0)</formula>
    </cfRule>
  </conditionalFormatting>
  <conditionalFormatting sqref="BJ768">
    <cfRule type="expression" dxfId="1343" priority="3576">
      <formula>BM768&lt;=0</formula>
    </cfRule>
  </conditionalFormatting>
  <conditionalFormatting sqref="BK768">
    <cfRule type="cellIs" dxfId="1342" priority="3573" operator="greaterThan">
      <formula>BJ768</formula>
    </cfRule>
  </conditionalFormatting>
  <conditionalFormatting sqref="CS768">
    <cfRule type="cellIs" dxfId="1341" priority="3570" operator="greaterThan">
      <formula>CR768</formula>
    </cfRule>
  </conditionalFormatting>
  <conditionalFormatting sqref="CW768">
    <cfRule type="cellIs" dxfId="1340" priority="3569" operator="greaterThan">
      <formula>CV768</formula>
    </cfRule>
  </conditionalFormatting>
  <conditionalFormatting sqref="BJ768">
    <cfRule type="cellIs" dxfId="1339" priority="3575" operator="greaterThan">
      <formula>#REF!</formula>
    </cfRule>
  </conditionalFormatting>
  <conditionalFormatting sqref="CO768">
    <cfRule type="expression" dxfId="1338" priority="3574">
      <formula>IF(CM768&lt;&gt;"-",IF(CM768&lt;#REF!,IF(CO768&lt;1,1,0),0),0)</formula>
    </cfRule>
  </conditionalFormatting>
  <conditionalFormatting sqref="BJ771">
    <cfRule type="expression" dxfId="1337" priority="3472">
      <formula>BM771&lt;=0</formula>
    </cfRule>
  </conditionalFormatting>
  <conditionalFormatting sqref="BK771">
    <cfRule type="cellIs" dxfId="1336" priority="3469" operator="greaterThan">
      <formula>BJ771</formula>
    </cfRule>
  </conditionalFormatting>
  <conditionalFormatting sqref="CS771">
    <cfRule type="cellIs" dxfId="1335" priority="3466" operator="greaterThan">
      <formula>CR771</formula>
    </cfRule>
  </conditionalFormatting>
  <conditionalFormatting sqref="CW771">
    <cfRule type="cellIs" dxfId="1334" priority="3465" operator="greaterThan">
      <formula>CV771</formula>
    </cfRule>
  </conditionalFormatting>
  <conditionalFormatting sqref="BJ771">
    <cfRule type="cellIs" dxfId="1333" priority="3471" operator="greaterThan">
      <formula>#REF!</formula>
    </cfRule>
  </conditionalFormatting>
  <conditionalFormatting sqref="BJ790">
    <cfRule type="expression" dxfId="1332" priority="3328">
      <formula>BM790&lt;=0</formula>
    </cfRule>
  </conditionalFormatting>
  <conditionalFormatting sqref="BK790">
    <cfRule type="cellIs" dxfId="1331" priority="3325" operator="greaterThan">
      <formula>BJ790</formula>
    </cfRule>
  </conditionalFormatting>
  <conditionalFormatting sqref="CN790">
    <cfRule type="cellIs" dxfId="1330" priority="3323" operator="greaterThan">
      <formula>CM790</formula>
    </cfRule>
  </conditionalFormatting>
  <conditionalFormatting sqref="CS790">
    <cfRule type="cellIs" dxfId="1329" priority="3322" operator="greaterThan">
      <formula>CR790</formula>
    </cfRule>
  </conditionalFormatting>
  <conditionalFormatting sqref="CW790">
    <cfRule type="cellIs" dxfId="1328" priority="3321" operator="greaterThan">
      <formula>CV790</formula>
    </cfRule>
  </conditionalFormatting>
  <conditionalFormatting sqref="BJ790">
    <cfRule type="cellIs" dxfId="1327" priority="3327" operator="greaterThan">
      <formula>#REF!</formula>
    </cfRule>
  </conditionalFormatting>
  <conditionalFormatting sqref="BJ772">
    <cfRule type="expression" dxfId="1326" priority="3456">
      <formula>BM772&lt;=0</formula>
    </cfRule>
  </conditionalFormatting>
  <conditionalFormatting sqref="BK772">
    <cfRule type="cellIs" dxfId="1325" priority="3453" operator="greaterThan">
      <formula>BJ772</formula>
    </cfRule>
  </conditionalFormatting>
  <conditionalFormatting sqref="BL772">
    <cfRule type="cellIs" dxfId="1324" priority="3452" operator="greaterThan">
      <formula>BK772</formula>
    </cfRule>
  </conditionalFormatting>
  <conditionalFormatting sqref="CN772">
    <cfRule type="cellIs" dxfId="1323" priority="3451" operator="greaterThan">
      <formula>CM772</formula>
    </cfRule>
  </conditionalFormatting>
  <conditionalFormatting sqref="CS772">
    <cfRule type="cellIs" dxfId="1322" priority="3450" operator="greaterThan">
      <formula>CR772</formula>
    </cfRule>
  </conditionalFormatting>
  <conditionalFormatting sqref="CW772">
    <cfRule type="cellIs" dxfId="1321" priority="3449" operator="greaterThan">
      <formula>CV772</formula>
    </cfRule>
  </conditionalFormatting>
  <conditionalFormatting sqref="BJ772">
    <cfRule type="cellIs" dxfId="1320" priority="3455" operator="greaterThan">
      <formula>#REF!</formula>
    </cfRule>
  </conditionalFormatting>
  <conditionalFormatting sqref="CO772">
    <cfRule type="expression" dxfId="1319" priority="3454">
      <formula>IF(CM772&lt;&gt;"-",IF(CM772&lt;#REF!,IF(CO772&lt;1,1,0),0),0)</formula>
    </cfRule>
  </conditionalFormatting>
  <conditionalFormatting sqref="BJ773">
    <cfRule type="expression" dxfId="1318" priority="3448">
      <formula>BM773&lt;=0</formula>
    </cfRule>
  </conditionalFormatting>
  <conditionalFormatting sqref="BK773">
    <cfRule type="cellIs" dxfId="1317" priority="3445" operator="greaterThan">
      <formula>BJ773</formula>
    </cfRule>
  </conditionalFormatting>
  <conditionalFormatting sqref="BL773">
    <cfRule type="cellIs" dxfId="1316" priority="3444" operator="greaterThan">
      <formula>BK773</formula>
    </cfRule>
  </conditionalFormatting>
  <conditionalFormatting sqref="CS773">
    <cfRule type="cellIs" dxfId="1315" priority="3442" operator="greaterThan">
      <formula>CR773</formula>
    </cfRule>
  </conditionalFormatting>
  <conditionalFormatting sqref="CW773">
    <cfRule type="cellIs" dxfId="1314" priority="3441" operator="greaterThan">
      <formula>CV773</formula>
    </cfRule>
  </conditionalFormatting>
  <conditionalFormatting sqref="BJ773">
    <cfRule type="cellIs" dxfId="1313" priority="3447" operator="greaterThan">
      <formula>#REF!</formula>
    </cfRule>
  </conditionalFormatting>
  <conditionalFormatting sqref="CO773">
    <cfRule type="expression" dxfId="1312" priority="3446">
      <formula>IF(CM773&lt;&gt;"-",IF(CM773&lt;#REF!,IF(CO773&lt;1,1,0),0),0)</formula>
    </cfRule>
  </conditionalFormatting>
  <conditionalFormatting sqref="BJ774">
    <cfRule type="expression" dxfId="1311" priority="3440">
      <formula>BM774&lt;=0</formula>
    </cfRule>
  </conditionalFormatting>
  <conditionalFormatting sqref="BK774">
    <cfRule type="cellIs" dxfId="1310" priority="3437" operator="greaterThan">
      <formula>BJ774</formula>
    </cfRule>
  </conditionalFormatting>
  <conditionalFormatting sqref="CN774">
    <cfRule type="cellIs" dxfId="1309" priority="3435" operator="greaterThan">
      <formula>CM774</formula>
    </cfRule>
  </conditionalFormatting>
  <conditionalFormatting sqref="CS774">
    <cfRule type="cellIs" dxfId="1308" priority="3434" operator="greaterThan">
      <formula>CR774</formula>
    </cfRule>
  </conditionalFormatting>
  <conditionalFormatting sqref="CW774">
    <cfRule type="cellIs" dxfId="1307" priority="3433" operator="greaterThan">
      <formula>CV774</formula>
    </cfRule>
  </conditionalFormatting>
  <conditionalFormatting sqref="BJ774">
    <cfRule type="cellIs" dxfId="1306" priority="3439" operator="greaterThan">
      <formula>#REF!</formula>
    </cfRule>
  </conditionalFormatting>
  <conditionalFormatting sqref="CO774">
    <cfRule type="expression" dxfId="1305" priority="3438">
      <formula>IF(CM774&lt;&gt;"-",IF(CM774&lt;#REF!,IF(CO774&lt;1,1,0),0),0)</formula>
    </cfRule>
  </conditionalFormatting>
  <conditionalFormatting sqref="CS792">
    <cfRule type="cellIs" dxfId="1304" priority="3306" operator="greaterThan">
      <formula>CR792</formula>
    </cfRule>
  </conditionalFormatting>
  <conditionalFormatting sqref="BK792">
    <cfRule type="cellIs" dxfId="1303" priority="3309" operator="greaterThan">
      <formula>BJ792</formula>
    </cfRule>
  </conditionalFormatting>
  <conditionalFormatting sqref="BL792">
    <cfRule type="cellIs" dxfId="1302" priority="3308" operator="greaterThan">
      <formula>BK792</formula>
    </cfRule>
  </conditionalFormatting>
  <conditionalFormatting sqref="CN792">
    <cfRule type="cellIs" dxfId="1301" priority="3307" operator="greaterThan">
      <formula>CM792</formula>
    </cfRule>
  </conditionalFormatting>
  <conditionalFormatting sqref="CS791">
    <cfRule type="cellIs" dxfId="1300" priority="3314" operator="greaterThan">
      <formula>CR791</formula>
    </cfRule>
  </conditionalFormatting>
  <conditionalFormatting sqref="CW791">
    <cfRule type="cellIs" dxfId="1299" priority="3313" operator="greaterThan">
      <formula>CV791</formula>
    </cfRule>
  </conditionalFormatting>
  <conditionalFormatting sqref="BJ777">
    <cfRule type="expression" dxfId="1298" priority="3408">
      <formula>BM777&lt;=0</formula>
    </cfRule>
  </conditionalFormatting>
  <conditionalFormatting sqref="BK777">
    <cfRule type="cellIs" dxfId="1297" priority="3405" operator="greaterThan">
      <formula>BJ777</formula>
    </cfRule>
  </conditionalFormatting>
  <conditionalFormatting sqref="CS777">
    <cfRule type="cellIs" dxfId="1296" priority="3402" operator="greaterThan">
      <formula>CR777</formula>
    </cfRule>
  </conditionalFormatting>
  <conditionalFormatting sqref="CW777">
    <cfRule type="cellIs" dxfId="1295" priority="3401" operator="greaterThan">
      <formula>CV777</formula>
    </cfRule>
  </conditionalFormatting>
  <conditionalFormatting sqref="BJ777">
    <cfRule type="cellIs" dxfId="1294" priority="3407" operator="greaterThan">
      <formula>#REF!</formula>
    </cfRule>
  </conditionalFormatting>
  <conditionalFormatting sqref="BJ778">
    <cfRule type="expression" dxfId="1293" priority="3400">
      <formula>BM778&lt;=0</formula>
    </cfRule>
  </conditionalFormatting>
  <conditionalFormatting sqref="BK778">
    <cfRule type="cellIs" dxfId="1292" priority="3397" operator="greaterThan">
      <formula>BJ778</formula>
    </cfRule>
  </conditionalFormatting>
  <conditionalFormatting sqref="CS778">
    <cfRule type="cellIs" dxfId="1291" priority="3394" operator="greaterThan">
      <formula>CR778</formula>
    </cfRule>
  </conditionalFormatting>
  <conditionalFormatting sqref="CW778">
    <cfRule type="cellIs" dxfId="1290" priority="3393" operator="greaterThan">
      <formula>CV778</formula>
    </cfRule>
  </conditionalFormatting>
  <conditionalFormatting sqref="BJ778">
    <cfRule type="cellIs" dxfId="1289" priority="3399" operator="greaterThan">
      <formula>#REF!</formula>
    </cfRule>
  </conditionalFormatting>
  <conditionalFormatting sqref="BJ779">
    <cfRule type="expression" dxfId="1288" priority="3392">
      <formula>BM779&lt;=0</formula>
    </cfRule>
  </conditionalFormatting>
  <conditionalFormatting sqref="BK779">
    <cfRule type="cellIs" dxfId="1287" priority="3389" operator="greaterThan">
      <formula>BJ779</formula>
    </cfRule>
  </conditionalFormatting>
  <conditionalFormatting sqref="CS779">
    <cfRule type="cellIs" dxfId="1286" priority="3386" operator="greaterThan">
      <formula>CR779</formula>
    </cfRule>
  </conditionalFormatting>
  <conditionalFormatting sqref="CW779">
    <cfRule type="cellIs" dxfId="1285" priority="3385" operator="greaterThan">
      <formula>CV779</formula>
    </cfRule>
  </conditionalFormatting>
  <conditionalFormatting sqref="BJ779">
    <cfRule type="cellIs" dxfId="1284" priority="3391" operator="greaterThan">
      <formula>#REF!</formula>
    </cfRule>
  </conditionalFormatting>
  <conditionalFormatting sqref="CO779">
    <cfRule type="expression" dxfId="1283" priority="3390">
      <formula>IF(CM779&lt;&gt;"-",IF(CM779&lt;#REF!,IF(CO779&lt;1,1,0),0),0)</formula>
    </cfRule>
  </conditionalFormatting>
  <conditionalFormatting sqref="BJ780">
    <cfRule type="expression" dxfId="1282" priority="3384">
      <formula>BM780&lt;=0</formula>
    </cfRule>
  </conditionalFormatting>
  <conditionalFormatting sqref="BK780">
    <cfRule type="cellIs" dxfId="1281" priority="3381" operator="greaterThan">
      <formula>BJ780</formula>
    </cfRule>
  </conditionalFormatting>
  <conditionalFormatting sqref="CS780">
    <cfRule type="cellIs" dxfId="1280" priority="3378" operator="greaterThan">
      <formula>CR780</formula>
    </cfRule>
  </conditionalFormatting>
  <conditionalFormatting sqref="CW780">
    <cfRule type="cellIs" dxfId="1279" priority="3377" operator="greaterThan">
      <formula>CV780</formula>
    </cfRule>
  </conditionalFormatting>
  <conditionalFormatting sqref="BJ780">
    <cfRule type="cellIs" dxfId="1278" priority="3383" operator="greaterThan">
      <formula>#REF!</formula>
    </cfRule>
  </conditionalFormatting>
  <conditionalFormatting sqref="BJ782">
    <cfRule type="expression" dxfId="1277" priority="3376">
      <formula>BM782&lt;=0</formula>
    </cfRule>
  </conditionalFormatting>
  <conditionalFormatting sqref="BK782">
    <cfRule type="cellIs" dxfId="1276" priority="3373" operator="greaterThan">
      <formula>BJ782</formula>
    </cfRule>
  </conditionalFormatting>
  <conditionalFormatting sqref="CS782">
    <cfRule type="cellIs" dxfId="1275" priority="3370" operator="greaterThan">
      <formula>CR782</formula>
    </cfRule>
  </conditionalFormatting>
  <conditionalFormatting sqref="CW782">
    <cfRule type="cellIs" dxfId="1274" priority="3369" operator="greaterThan">
      <formula>CV782</formula>
    </cfRule>
  </conditionalFormatting>
  <conditionalFormatting sqref="BJ782">
    <cfRule type="cellIs" dxfId="1273" priority="3375" operator="greaterThan">
      <formula>#REF!</formula>
    </cfRule>
  </conditionalFormatting>
  <conditionalFormatting sqref="BJ783">
    <cfRule type="expression" dxfId="1272" priority="3368">
      <formula>BM783&lt;=0</formula>
    </cfRule>
  </conditionalFormatting>
  <conditionalFormatting sqref="BK783">
    <cfRule type="cellIs" dxfId="1271" priority="3365" operator="greaterThan">
      <formula>BJ783</formula>
    </cfRule>
  </conditionalFormatting>
  <conditionalFormatting sqref="CS783">
    <cfRule type="cellIs" dxfId="1270" priority="3362" operator="greaterThan">
      <formula>CR783</formula>
    </cfRule>
  </conditionalFormatting>
  <conditionalFormatting sqref="CW783">
    <cfRule type="cellIs" dxfId="1269" priority="3361" operator="greaterThan">
      <formula>CV783</formula>
    </cfRule>
  </conditionalFormatting>
  <conditionalFormatting sqref="BJ783">
    <cfRule type="cellIs" dxfId="1268" priority="3367" operator="greaterThan">
      <formula>#REF!</formula>
    </cfRule>
  </conditionalFormatting>
  <conditionalFormatting sqref="BJ784">
    <cfRule type="expression" dxfId="1267" priority="3360">
      <formula>BM784&lt;=0</formula>
    </cfRule>
  </conditionalFormatting>
  <conditionalFormatting sqref="BK784">
    <cfRule type="cellIs" dxfId="1266" priority="3357" operator="greaterThan">
      <formula>BJ784</formula>
    </cfRule>
  </conditionalFormatting>
  <conditionalFormatting sqref="CS784">
    <cfRule type="cellIs" dxfId="1265" priority="3354" operator="greaterThan">
      <formula>CR784</formula>
    </cfRule>
  </conditionalFormatting>
  <conditionalFormatting sqref="CW784">
    <cfRule type="cellIs" dxfId="1264" priority="3353" operator="greaterThan">
      <formula>CV784</formula>
    </cfRule>
  </conditionalFormatting>
  <conditionalFormatting sqref="BJ784">
    <cfRule type="cellIs" dxfId="1263" priority="3359" operator="greaterThan">
      <formula>#REF!</formula>
    </cfRule>
  </conditionalFormatting>
  <conditionalFormatting sqref="BJ785">
    <cfRule type="expression" dxfId="1262" priority="3352">
      <formula>BM785&lt;=0</formula>
    </cfRule>
  </conditionalFormatting>
  <conditionalFormatting sqref="BK785">
    <cfRule type="cellIs" dxfId="1261" priority="3349" operator="greaterThan">
      <formula>BJ785</formula>
    </cfRule>
  </conditionalFormatting>
  <conditionalFormatting sqref="CS785">
    <cfRule type="cellIs" dxfId="1260" priority="3346" operator="greaterThan">
      <formula>CR785</formula>
    </cfRule>
  </conditionalFormatting>
  <conditionalFormatting sqref="CW785">
    <cfRule type="cellIs" dxfId="1259" priority="3345" operator="greaterThan">
      <formula>CV785</formula>
    </cfRule>
  </conditionalFormatting>
  <conditionalFormatting sqref="BJ785">
    <cfRule type="cellIs" dxfId="1258" priority="3351" operator="greaterThan">
      <formula>#REF!</formula>
    </cfRule>
  </conditionalFormatting>
  <conditionalFormatting sqref="BJ787">
    <cfRule type="expression" dxfId="1257" priority="3344">
      <formula>BM787&lt;=0</formula>
    </cfRule>
  </conditionalFormatting>
  <conditionalFormatting sqref="BK787">
    <cfRule type="cellIs" dxfId="1256" priority="3341" operator="greaterThan">
      <formula>BJ787</formula>
    </cfRule>
  </conditionalFormatting>
  <conditionalFormatting sqref="CS787">
    <cfRule type="cellIs" dxfId="1255" priority="3338" operator="greaterThan">
      <formula>CR787</formula>
    </cfRule>
  </conditionalFormatting>
  <conditionalFormatting sqref="CW787">
    <cfRule type="cellIs" dxfId="1254" priority="3337" operator="greaterThan">
      <formula>CV787</formula>
    </cfRule>
  </conditionalFormatting>
  <conditionalFormatting sqref="BJ787">
    <cfRule type="cellIs" dxfId="1253" priority="3343" operator="greaterThan">
      <formula>#REF!</formula>
    </cfRule>
  </conditionalFormatting>
  <conditionalFormatting sqref="BJ788">
    <cfRule type="expression" dxfId="1252" priority="3336">
      <formula>BM788&lt;=0</formula>
    </cfRule>
  </conditionalFormatting>
  <conditionalFormatting sqref="BK788">
    <cfRule type="cellIs" dxfId="1251" priority="3333" operator="greaterThan">
      <formula>BJ788</formula>
    </cfRule>
  </conditionalFormatting>
  <conditionalFormatting sqref="CS788">
    <cfRule type="cellIs" dxfId="1250" priority="3330" operator="greaterThan">
      <formula>CR788</formula>
    </cfRule>
  </conditionalFormatting>
  <conditionalFormatting sqref="CW788">
    <cfRule type="cellIs" dxfId="1249" priority="3329" operator="greaterThan">
      <formula>CV788</formula>
    </cfRule>
  </conditionalFormatting>
  <conditionalFormatting sqref="BJ788">
    <cfRule type="cellIs" dxfId="1248" priority="3335" operator="greaterThan">
      <formula>#REF!</formula>
    </cfRule>
  </conditionalFormatting>
  <conditionalFormatting sqref="BJ791">
    <cfRule type="expression" dxfId="1247" priority="3320">
      <formula>BM791&lt;=0</formula>
    </cfRule>
  </conditionalFormatting>
  <conditionalFormatting sqref="BK791">
    <cfRule type="cellIs" dxfId="1246" priority="3317" operator="greaterThan">
      <formula>BJ791</formula>
    </cfRule>
  </conditionalFormatting>
  <conditionalFormatting sqref="CN791">
    <cfRule type="cellIs" dxfId="1245" priority="3315" operator="greaterThan">
      <formula>CM791</formula>
    </cfRule>
  </conditionalFormatting>
  <conditionalFormatting sqref="BJ791">
    <cfRule type="cellIs" dxfId="1244" priority="3319" operator="greaterThan">
      <formula>#REF!</formula>
    </cfRule>
  </conditionalFormatting>
  <conditionalFormatting sqref="CO791">
    <cfRule type="expression" dxfId="1243" priority="3318">
      <formula>IF(CM791&lt;&gt;"-",IF(CM791&lt;#REF!,IF(CO791&lt;1,1,0),0),0)</formula>
    </cfRule>
  </conditionalFormatting>
  <conditionalFormatting sqref="BJ792">
    <cfRule type="expression" dxfId="1242" priority="3312">
      <formula>BM792&lt;=0</formula>
    </cfRule>
  </conditionalFormatting>
  <conditionalFormatting sqref="CW792">
    <cfRule type="cellIs" dxfId="1241" priority="3305" operator="greaterThan">
      <formula>CV792</formula>
    </cfRule>
  </conditionalFormatting>
  <conditionalFormatting sqref="BJ792">
    <cfRule type="cellIs" dxfId="1240" priority="3311" operator="greaterThan">
      <formula>#REF!</formula>
    </cfRule>
  </conditionalFormatting>
  <conditionalFormatting sqref="BJ793">
    <cfRule type="expression" dxfId="1239" priority="3304">
      <formula>BM793&lt;=0</formula>
    </cfRule>
  </conditionalFormatting>
  <conditionalFormatting sqref="BK793">
    <cfRule type="cellIs" dxfId="1238" priority="3301" operator="greaterThan">
      <formula>BJ793</formula>
    </cfRule>
  </conditionalFormatting>
  <conditionalFormatting sqref="CN793">
    <cfRule type="cellIs" dxfId="1237" priority="3299" operator="greaterThan">
      <formula>CM793</formula>
    </cfRule>
  </conditionalFormatting>
  <conditionalFormatting sqref="CS793">
    <cfRule type="cellIs" dxfId="1236" priority="3298" operator="greaterThan">
      <formula>CR793</formula>
    </cfRule>
  </conditionalFormatting>
  <conditionalFormatting sqref="CW793">
    <cfRule type="cellIs" dxfId="1235" priority="3297" operator="greaterThan">
      <formula>CV793</formula>
    </cfRule>
  </conditionalFormatting>
  <conditionalFormatting sqref="BJ793">
    <cfRule type="cellIs" dxfId="1234" priority="3303" operator="greaterThan">
      <formula>#REF!</formula>
    </cfRule>
  </conditionalFormatting>
  <conditionalFormatting sqref="CO793">
    <cfRule type="expression" dxfId="1233" priority="3302">
      <formula>IF(CM793&lt;&gt;"-",IF(CM793&lt;#REF!,IF(CO793&lt;1,1,0),0),0)</formula>
    </cfRule>
  </conditionalFormatting>
  <conditionalFormatting sqref="BJ827">
    <cfRule type="expression" dxfId="1232" priority="3056">
      <formula>BM827&lt;=0</formula>
    </cfRule>
  </conditionalFormatting>
  <conditionalFormatting sqref="BK827">
    <cfRule type="cellIs" dxfId="1231" priority="3053" operator="greaterThan">
      <formula>BJ827</formula>
    </cfRule>
  </conditionalFormatting>
  <conditionalFormatting sqref="CS827">
    <cfRule type="cellIs" dxfId="1230" priority="3050" operator="greaterThan">
      <formula>CR827</formula>
    </cfRule>
  </conditionalFormatting>
  <conditionalFormatting sqref="CW827">
    <cfRule type="cellIs" dxfId="1229" priority="3049" operator="greaterThan">
      <formula>CV827</formula>
    </cfRule>
  </conditionalFormatting>
  <conditionalFormatting sqref="BJ827">
    <cfRule type="cellIs" dxfId="1228" priority="3055" operator="greaterThan">
      <formula>#REF!</formula>
    </cfRule>
  </conditionalFormatting>
  <conditionalFormatting sqref="BJ830">
    <cfRule type="expression" dxfId="1227" priority="3016">
      <formula>BM830&lt;=0</formula>
    </cfRule>
  </conditionalFormatting>
  <conditionalFormatting sqref="BK830">
    <cfRule type="cellIs" dxfId="1226" priority="3013" operator="greaterThan">
      <formula>BJ830</formula>
    </cfRule>
  </conditionalFormatting>
  <conditionalFormatting sqref="CS830">
    <cfRule type="cellIs" dxfId="1225" priority="3010" operator="greaterThan">
      <formula>CR830</formula>
    </cfRule>
  </conditionalFormatting>
  <conditionalFormatting sqref="CW830">
    <cfRule type="cellIs" dxfId="1224" priority="3009" operator="greaterThan">
      <formula>CV830</formula>
    </cfRule>
  </conditionalFormatting>
  <conditionalFormatting sqref="BJ830">
    <cfRule type="cellIs" dxfId="1223" priority="3015" operator="greaterThan">
      <formula>#REF!</formula>
    </cfRule>
  </conditionalFormatting>
  <conditionalFormatting sqref="BJ833">
    <cfRule type="expression" dxfId="1222" priority="2760">
      <formula>BM833&lt;=0</formula>
    </cfRule>
  </conditionalFormatting>
  <conditionalFormatting sqref="BK833">
    <cfRule type="cellIs" dxfId="1221" priority="2757" operator="greaterThan">
      <formula>BJ833</formula>
    </cfRule>
  </conditionalFormatting>
  <conditionalFormatting sqref="CS833">
    <cfRule type="cellIs" dxfId="1220" priority="2754" operator="greaterThan">
      <formula>CR833</formula>
    </cfRule>
  </conditionalFormatting>
  <conditionalFormatting sqref="CW833">
    <cfRule type="cellIs" dxfId="1219" priority="2753" operator="greaterThan">
      <formula>CV833</formula>
    </cfRule>
  </conditionalFormatting>
  <conditionalFormatting sqref="BJ833">
    <cfRule type="cellIs" dxfId="1218" priority="2759" operator="greaterThan">
      <formula>#REF!</formula>
    </cfRule>
  </conditionalFormatting>
  <conditionalFormatting sqref="BJ834">
    <cfRule type="expression" dxfId="1217" priority="2752">
      <formula>BM834&lt;=0</formula>
    </cfRule>
  </conditionalFormatting>
  <conditionalFormatting sqref="BK834">
    <cfRule type="cellIs" dxfId="1216" priority="2749" operator="greaterThan">
      <formula>BJ834</formula>
    </cfRule>
  </conditionalFormatting>
  <conditionalFormatting sqref="CS834">
    <cfRule type="cellIs" dxfId="1215" priority="2746" operator="greaterThan">
      <formula>CR834</formula>
    </cfRule>
  </conditionalFormatting>
  <conditionalFormatting sqref="CW834">
    <cfRule type="cellIs" dxfId="1214" priority="2745" operator="greaterThan">
      <formula>CV834</formula>
    </cfRule>
  </conditionalFormatting>
  <conditionalFormatting sqref="BJ834">
    <cfRule type="cellIs" dxfId="1213" priority="2751" operator="greaterThan">
      <formula>#REF!</formula>
    </cfRule>
  </conditionalFormatting>
  <conditionalFormatting sqref="CO834">
    <cfRule type="expression" dxfId="1212" priority="2750">
      <formula>IF(CM834&lt;&gt;"-",IF(CM834&lt;#REF!,IF(CO834&lt;1,1,0),0),0)</formula>
    </cfRule>
  </conditionalFormatting>
  <conditionalFormatting sqref="BJ835">
    <cfRule type="expression" dxfId="1211" priority="2744">
      <formula>BM835&lt;=0</formula>
    </cfRule>
  </conditionalFormatting>
  <conditionalFormatting sqref="BK835">
    <cfRule type="cellIs" dxfId="1210" priority="2741" operator="greaterThan">
      <formula>BJ835</formula>
    </cfRule>
  </conditionalFormatting>
  <conditionalFormatting sqref="CS835">
    <cfRule type="cellIs" dxfId="1209" priority="2738" operator="greaterThan">
      <formula>CR835</formula>
    </cfRule>
  </conditionalFormatting>
  <conditionalFormatting sqref="CW835">
    <cfRule type="cellIs" dxfId="1208" priority="2737" operator="greaterThan">
      <formula>CV835</formula>
    </cfRule>
  </conditionalFormatting>
  <conditionalFormatting sqref="BJ835">
    <cfRule type="cellIs" dxfId="1207" priority="2743" operator="greaterThan">
      <formula>#REF!</formula>
    </cfRule>
  </conditionalFormatting>
  <conditionalFormatting sqref="BJ837">
    <cfRule type="expression" dxfId="1206" priority="2736">
      <formula>BM837&lt;=0</formula>
    </cfRule>
  </conditionalFormatting>
  <conditionalFormatting sqref="BK837">
    <cfRule type="cellIs" dxfId="1205" priority="2733" operator="greaterThan">
      <formula>BJ837</formula>
    </cfRule>
  </conditionalFormatting>
  <conditionalFormatting sqref="CS837">
    <cfRule type="cellIs" dxfId="1204" priority="2730" operator="greaterThan">
      <formula>CR837</formula>
    </cfRule>
  </conditionalFormatting>
  <conditionalFormatting sqref="CW837">
    <cfRule type="cellIs" dxfId="1203" priority="2729" operator="greaterThan">
      <formula>CV837</formula>
    </cfRule>
  </conditionalFormatting>
  <conditionalFormatting sqref="BJ837">
    <cfRule type="cellIs" dxfId="1202" priority="2735" operator="greaterThan">
      <formula>#REF!</formula>
    </cfRule>
  </conditionalFormatting>
  <conditionalFormatting sqref="BJ838">
    <cfRule type="expression" dxfId="1201" priority="2728">
      <formula>BM838&lt;=0</formula>
    </cfRule>
  </conditionalFormatting>
  <conditionalFormatting sqref="BK838">
    <cfRule type="cellIs" dxfId="1200" priority="2725" operator="greaterThan">
      <formula>BJ838</formula>
    </cfRule>
  </conditionalFormatting>
  <conditionalFormatting sqref="CS838">
    <cfRule type="cellIs" dxfId="1199" priority="2722" operator="greaterThan">
      <formula>CR838</formula>
    </cfRule>
  </conditionalFormatting>
  <conditionalFormatting sqref="CW838">
    <cfRule type="cellIs" dxfId="1198" priority="2721" operator="greaterThan">
      <formula>CV838</formula>
    </cfRule>
  </conditionalFormatting>
  <conditionalFormatting sqref="BJ838">
    <cfRule type="cellIs" dxfId="1197" priority="2727" operator="greaterThan">
      <formula>#REF!</formula>
    </cfRule>
  </conditionalFormatting>
  <conditionalFormatting sqref="BJ839">
    <cfRule type="cellIs" dxfId="1196" priority="2719" operator="greaterThan">
      <formula>#REF!</formula>
    </cfRule>
  </conditionalFormatting>
  <conditionalFormatting sqref="BJ842">
    <cfRule type="expression" dxfId="1195" priority="2664">
      <formula>BM842&lt;=0</formula>
    </cfRule>
  </conditionalFormatting>
  <conditionalFormatting sqref="BK842">
    <cfRule type="cellIs" dxfId="1194" priority="2661" operator="greaterThan">
      <formula>BJ842</formula>
    </cfRule>
  </conditionalFormatting>
  <conditionalFormatting sqref="CS842">
    <cfRule type="cellIs" dxfId="1193" priority="2658" operator="greaterThan">
      <formula>CR842</formula>
    </cfRule>
  </conditionalFormatting>
  <conditionalFormatting sqref="CW842">
    <cfRule type="cellIs" dxfId="1192" priority="2657" operator="greaterThan">
      <formula>CV842</formula>
    </cfRule>
  </conditionalFormatting>
  <conditionalFormatting sqref="BJ842">
    <cfRule type="cellIs" dxfId="1191" priority="2663" operator="greaterThan">
      <formula>#REF!</formula>
    </cfRule>
  </conditionalFormatting>
  <conditionalFormatting sqref="BJ843">
    <cfRule type="expression" dxfId="1190" priority="2656">
      <formula>BM843&lt;=0</formula>
    </cfRule>
  </conditionalFormatting>
  <conditionalFormatting sqref="BK843">
    <cfRule type="cellIs" dxfId="1189" priority="2653" operator="greaterThan">
      <formula>BJ843</formula>
    </cfRule>
  </conditionalFormatting>
  <conditionalFormatting sqref="CS843">
    <cfRule type="cellIs" dxfId="1188" priority="2650" operator="greaterThan">
      <formula>CR843</formula>
    </cfRule>
  </conditionalFormatting>
  <conditionalFormatting sqref="CW843">
    <cfRule type="cellIs" dxfId="1187" priority="2649" operator="greaterThan">
      <formula>CV843</formula>
    </cfRule>
  </conditionalFormatting>
  <conditionalFormatting sqref="BJ843">
    <cfRule type="cellIs" dxfId="1186" priority="2655" operator="greaterThan">
      <formula>#REF!</formula>
    </cfRule>
  </conditionalFormatting>
  <conditionalFormatting sqref="BJ846">
    <cfRule type="expression" dxfId="1185" priority="2648">
      <formula>BM846&lt;=0</formula>
    </cfRule>
  </conditionalFormatting>
  <conditionalFormatting sqref="BK846">
    <cfRule type="cellIs" dxfId="1184" priority="2645" operator="greaterThan">
      <formula>BJ846</formula>
    </cfRule>
  </conditionalFormatting>
  <conditionalFormatting sqref="CS846">
    <cfRule type="cellIs" dxfId="1183" priority="2642" operator="greaterThan">
      <formula>CR846</formula>
    </cfRule>
  </conditionalFormatting>
  <conditionalFormatting sqref="CW846">
    <cfRule type="cellIs" dxfId="1182" priority="2641" operator="greaterThan">
      <formula>CV846</formula>
    </cfRule>
  </conditionalFormatting>
  <conditionalFormatting sqref="BJ846">
    <cfRule type="cellIs" dxfId="1181" priority="2647" operator="greaterThan">
      <formula>#REF!</formula>
    </cfRule>
  </conditionalFormatting>
  <conditionalFormatting sqref="BJ847">
    <cfRule type="expression" dxfId="1180" priority="2640">
      <formula>BM847&lt;=0</formula>
    </cfRule>
  </conditionalFormatting>
  <conditionalFormatting sqref="BK847">
    <cfRule type="cellIs" dxfId="1179" priority="2637" operator="greaterThan">
      <formula>BJ847</formula>
    </cfRule>
  </conditionalFormatting>
  <conditionalFormatting sqref="CS847">
    <cfRule type="cellIs" dxfId="1178" priority="2634" operator="greaterThan">
      <formula>CR847</formula>
    </cfRule>
  </conditionalFormatting>
  <conditionalFormatting sqref="CW847">
    <cfRule type="cellIs" dxfId="1177" priority="2633" operator="greaterThan">
      <formula>CV847</formula>
    </cfRule>
  </conditionalFormatting>
  <conditionalFormatting sqref="BJ847">
    <cfRule type="cellIs" dxfId="1176" priority="2639" operator="greaterThan">
      <formula>#REF!</formula>
    </cfRule>
  </conditionalFormatting>
  <conditionalFormatting sqref="BJ848">
    <cfRule type="expression" dxfId="1175" priority="2632">
      <formula>BM848&lt;=0</formula>
    </cfRule>
  </conditionalFormatting>
  <conditionalFormatting sqref="BK848">
    <cfRule type="cellIs" dxfId="1174" priority="2629" operator="greaterThan">
      <formula>BJ848</formula>
    </cfRule>
  </conditionalFormatting>
  <conditionalFormatting sqref="CS848">
    <cfRule type="cellIs" dxfId="1173" priority="2626" operator="greaterThan">
      <formula>CR848</formula>
    </cfRule>
  </conditionalFormatting>
  <conditionalFormatting sqref="CW848">
    <cfRule type="cellIs" dxfId="1172" priority="2625" operator="greaterThan">
      <formula>CV848</formula>
    </cfRule>
  </conditionalFormatting>
  <conditionalFormatting sqref="BJ848">
    <cfRule type="cellIs" dxfId="1171" priority="2631" operator="greaterThan">
      <formula>#REF!</formula>
    </cfRule>
  </conditionalFormatting>
  <conditionalFormatting sqref="BJ849">
    <cfRule type="expression" dxfId="1170" priority="2624">
      <formula>BM849&lt;=0</formula>
    </cfRule>
  </conditionalFormatting>
  <conditionalFormatting sqref="BK849">
    <cfRule type="cellIs" dxfId="1169" priority="2621" operator="greaterThan">
      <formula>BJ849</formula>
    </cfRule>
  </conditionalFormatting>
  <conditionalFormatting sqref="CS849">
    <cfRule type="cellIs" dxfId="1168" priority="2618" operator="greaterThan">
      <formula>CR849</formula>
    </cfRule>
  </conditionalFormatting>
  <conditionalFormatting sqref="CW849">
    <cfRule type="cellIs" dxfId="1167" priority="2617" operator="greaterThan">
      <formula>CV849</formula>
    </cfRule>
  </conditionalFormatting>
  <conditionalFormatting sqref="BJ849">
    <cfRule type="cellIs" dxfId="1166" priority="2623" operator="greaterThan">
      <formula>#REF!</formula>
    </cfRule>
  </conditionalFormatting>
  <conditionalFormatting sqref="BJ853">
    <cfRule type="expression" dxfId="1165" priority="2616">
      <formula>BM853&lt;=0</formula>
    </cfRule>
  </conditionalFormatting>
  <conditionalFormatting sqref="BK853">
    <cfRule type="cellIs" dxfId="1164" priority="2613" operator="greaterThan">
      <formula>BJ853</formula>
    </cfRule>
  </conditionalFormatting>
  <conditionalFormatting sqref="CS853">
    <cfRule type="cellIs" dxfId="1163" priority="2610" operator="greaterThan">
      <formula>CR853</formula>
    </cfRule>
  </conditionalFormatting>
  <conditionalFormatting sqref="CW853">
    <cfRule type="cellIs" dxfId="1162" priority="2609" operator="greaterThan">
      <formula>CV853</formula>
    </cfRule>
  </conditionalFormatting>
  <conditionalFormatting sqref="BJ853">
    <cfRule type="cellIs" dxfId="1161" priority="2615" operator="greaterThan">
      <formula>#REF!</formula>
    </cfRule>
  </conditionalFormatting>
  <conditionalFormatting sqref="BJ854">
    <cfRule type="expression" dxfId="1160" priority="2504">
      <formula>BM854&lt;=0</formula>
    </cfRule>
  </conditionalFormatting>
  <conditionalFormatting sqref="BK854">
    <cfRule type="cellIs" dxfId="1159" priority="2501" operator="greaterThan">
      <formula>BJ854</formula>
    </cfRule>
  </conditionalFormatting>
  <conditionalFormatting sqref="CN854">
    <cfRule type="cellIs" dxfId="1158" priority="2499" operator="greaterThan">
      <formula>CM854</formula>
    </cfRule>
  </conditionalFormatting>
  <conditionalFormatting sqref="CS854">
    <cfRule type="cellIs" dxfId="1157" priority="2498" operator="greaterThan">
      <formula>CR854</formula>
    </cfRule>
  </conditionalFormatting>
  <conditionalFormatting sqref="CW854">
    <cfRule type="cellIs" dxfId="1156" priority="2497" operator="greaterThan">
      <formula>CV854</formula>
    </cfRule>
  </conditionalFormatting>
  <conditionalFormatting sqref="BJ854">
    <cfRule type="cellIs" dxfId="1155" priority="2503" operator="greaterThan">
      <formula>#REF!</formula>
    </cfRule>
  </conditionalFormatting>
  <conditionalFormatting sqref="CO854">
    <cfRule type="expression" dxfId="1154" priority="2502">
      <formula>IF(CM854&lt;&gt;"-",IF(CM854&lt;#REF!,IF(CO854&lt;1,1,0),0),0)</formula>
    </cfRule>
  </conditionalFormatting>
  <conditionalFormatting sqref="BJ855">
    <cfRule type="expression" dxfId="1153" priority="2496">
      <formula>BM855&lt;=0</formula>
    </cfRule>
  </conditionalFormatting>
  <conditionalFormatting sqref="BK855">
    <cfRule type="cellIs" dxfId="1152" priority="2493" operator="greaterThan">
      <formula>BJ855</formula>
    </cfRule>
  </conditionalFormatting>
  <conditionalFormatting sqref="CN855">
    <cfRule type="cellIs" dxfId="1151" priority="2491" operator="greaterThan">
      <formula>CM855</formula>
    </cfRule>
  </conditionalFormatting>
  <conditionalFormatting sqref="CS855">
    <cfRule type="cellIs" dxfId="1150" priority="2490" operator="greaterThan">
      <formula>CR855</formula>
    </cfRule>
  </conditionalFormatting>
  <conditionalFormatting sqref="CW855">
    <cfRule type="cellIs" dxfId="1149" priority="2489" operator="greaterThan">
      <formula>CV855</formula>
    </cfRule>
  </conditionalFormatting>
  <conditionalFormatting sqref="BJ855">
    <cfRule type="cellIs" dxfId="1148" priority="2495" operator="greaterThan">
      <formula>#REF!</formula>
    </cfRule>
  </conditionalFormatting>
  <conditionalFormatting sqref="CO855">
    <cfRule type="expression" dxfId="1147" priority="2494">
      <formula>IF(CM855&lt;&gt;"-",IF(CM855&lt;#REF!,IF(CO855&lt;1,1,0),0),0)</formula>
    </cfRule>
  </conditionalFormatting>
  <conditionalFormatting sqref="BJ856">
    <cfRule type="expression" dxfId="1146" priority="2488">
      <formula>BM856&lt;=0</formula>
    </cfRule>
  </conditionalFormatting>
  <conditionalFormatting sqref="BK856">
    <cfRule type="cellIs" dxfId="1145" priority="2485" operator="greaterThan">
      <formula>BJ856</formula>
    </cfRule>
  </conditionalFormatting>
  <conditionalFormatting sqref="CN856">
    <cfRule type="cellIs" dxfId="1144" priority="2483" operator="greaterThan">
      <formula>CM856</formula>
    </cfRule>
  </conditionalFormatting>
  <conditionalFormatting sqref="CS856">
    <cfRule type="cellIs" dxfId="1143" priority="2482" operator="greaterThan">
      <formula>CR856</formula>
    </cfRule>
  </conditionalFormatting>
  <conditionalFormatting sqref="CW856">
    <cfRule type="cellIs" dxfId="1142" priority="2481" operator="greaterThan">
      <formula>CV856</formula>
    </cfRule>
  </conditionalFormatting>
  <conditionalFormatting sqref="BJ856">
    <cfRule type="cellIs" dxfId="1141" priority="2487" operator="greaterThan">
      <formula>#REF!</formula>
    </cfRule>
  </conditionalFormatting>
  <conditionalFormatting sqref="CO856">
    <cfRule type="expression" dxfId="1140" priority="2486">
      <formula>IF(CM856&lt;&gt;"-",IF(CM856&lt;#REF!,IF(CO856&lt;1,1,0),0),0)</formula>
    </cfRule>
  </conditionalFormatting>
  <conditionalFormatting sqref="BJ857">
    <cfRule type="expression" dxfId="1139" priority="2472">
      <formula>BM857&lt;=0</formula>
    </cfRule>
  </conditionalFormatting>
  <conditionalFormatting sqref="BK857">
    <cfRule type="cellIs" dxfId="1138" priority="2469" operator="greaterThan">
      <formula>BJ857</formula>
    </cfRule>
  </conditionalFormatting>
  <conditionalFormatting sqref="CN857">
    <cfRule type="cellIs" dxfId="1137" priority="2467" operator="greaterThan">
      <formula>CM857</formula>
    </cfRule>
  </conditionalFormatting>
  <conditionalFormatting sqref="CS857">
    <cfRule type="cellIs" dxfId="1136" priority="2466" operator="greaterThan">
      <formula>CR857</formula>
    </cfRule>
  </conditionalFormatting>
  <conditionalFormatting sqref="CW857">
    <cfRule type="cellIs" dxfId="1135" priority="2465" operator="greaterThan">
      <formula>CV857</formula>
    </cfRule>
  </conditionalFormatting>
  <conditionalFormatting sqref="BJ857">
    <cfRule type="cellIs" dxfId="1134" priority="2471" operator="greaterThan">
      <formula>#REF!</formula>
    </cfRule>
  </conditionalFormatting>
  <conditionalFormatting sqref="CO857">
    <cfRule type="expression" dxfId="1133" priority="2470">
      <formula>IF(CM857&lt;&gt;"-",IF(CM857&lt;#REF!,IF(CO857&lt;1,1,0),0),0)</formula>
    </cfRule>
  </conditionalFormatting>
  <conditionalFormatting sqref="BJ858">
    <cfRule type="expression" dxfId="1132" priority="2464">
      <formula>BM858&lt;=0</formula>
    </cfRule>
  </conditionalFormatting>
  <conditionalFormatting sqref="BK858">
    <cfRule type="cellIs" dxfId="1131" priority="2461" operator="greaterThan">
      <formula>BJ858</formula>
    </cfRule>
  </conditionalFormatting>
  <conditionalFormatting sqref="CN858">
    <cfRule type="cellIs" dxfId="1130" priority="2459" operator="greaterThan">
      <formula>CM858</formula>
    </cfRule>
  </conditionalFormatting>
  <conditionalFormatting sqref="CS858">
    <cfRule type="cellIs" dxfId="1129" priority="2458" operator="greaterThan">
      <formula>CR858</formula>
    </cfRule>
  </conditionalFormatting>
  <conditionalFormatting sqref="CW858">
    <cfRule type="cellIs" dxfId="1128" priority="2457" operator="greaterThan">
      <formula>CV858</formula>
    </cfRule>
  </conditionalFormatting>
  <conditionalFormatting sqref="BJ858">
    <cfRule type="cellIs" dxfId="1127" priority="2463" operator="greaterThan">
      <formula>#REF!</formula>
    </cfRule>
  </conditionalFormatting>
  <conditionalFormatting sqref="CO858">
    <cfRule type="expression" dxfId="1126" priority="2462">
      <formula>IF(CM858&lt;&gt;"-",IF(CM858&lt;#REF!,IF(CO858&lt;1,1,0),0),0)</formula>
    </cfRule>
  </conditionalFormatting>
  <conditionalFormatting sqref="BJ860">
    <cfRule type="expression" dxfId="1125" priority="2448">
      <formula>BM860&lt;=0</formula>
    </cfRule>
  </conditionalFormatting>
  <conditionalFormatting sqref="BK860">
    <cfRule type="cellIs" dxfId="1124" priority="2445" operator="greaterThan">
      <formula>BJ860</formula>
    </cfRule>
  </conditionalFormatting>
  <conditionalFormatting sqref="BL860">
    <cfRule type="cellIs" dxfId="1123" priority="2444" operator="greaterThan">
      <formula>BK860</formula>
    </cfRule>
  </conditionalFormatting>
  <conditionalFormatting sqref="CN860">
    <cfRule type="cellIs" dxfId="1122" priority="2443" operator="greaterThan">
      <formula>CM860</formula>
    </cfRule>
  </conditionalFormatting>
  <conditionalFormatting sqref="CS860">
    <cfRule type="cellIs" dxfId="1121" priority="2442" operator="greaterThan">
      <formula>CR860</formula>
    </cfRule>
  </conditionalFormatting>
  <conditionalFormatting sqref="CW860">
    <cfRule type="cellIs" dxfId="1120" priority="2441" operator="greaterThan">
      <formula>CV860</formula>
    </cfRule>
  </conditionalFormatting>
  <conditionalFormatting sqref="BJ860">
    <cfRule type="cellIs" dxfId="1119" priority="2447" operator="greaterThan">
      <formula>#REF!</formula>
    </cfRule>
  </conditionalFormatting>
  <conditionalFormatting sqref="CO860">
    <cfRule type="expression" dxfId="1118" priority="2446">
      <formula>IF(CM860&lt;&gt;"-",IF(CM860&lt;#REF!,IF(CO860&lt;1,1,0),0),0)</formula>
    </cfRule>
  </conditionalFormatting>
  <conditionalFormatting sqref="BJ861">
    <cfRule type="expression" dxfId="1117" priority="2440">
      <formula>BM861&lt;=0</formula>
    </cfRule>
  </conditionalFormatting>
  <conditionalFormatting sqref="BK861">
    <cfRule type="cellIs" dxfId="1116" priority="2437" operator="greaterThan">
      <formula>BJ861</formula>
    </cfRule>
  </conditionalFormatting>
  <conditionalFormatting sqref="CN861">
    <cfRule type="cellIs" dxfId="1115" priority="2435" operator="greaterThan">
      <formula>CM861</formula>
    </cfRule>
  </conditionalFormatting>
  <conditionalFormatting sqref="CS861">
    <cfRule type="cellIs" dxfId="1114" priority="2434" operator="greaterThan">
      <formula>CR861</formula>
    </cfRule>
  </conditionalFormatting>
  <conditionalFormatting sqref="CW861">
    <cfRule type="cellIs" dxfId="1113" priority="2433" operator="greaterThan">
      <formula>CV861</formula>
    </cfRule>
  </conditionalFormatting>
  <conditionalFormatting sqref="BJ861">
    <cfRule type="cellIs" dxfId="1112" priority="2439" operator="greaterThan">
      <formula>#REF!</formula>
    </cfRule>
  </conditionalFormatting>
  <conditionalFormatting sqref="CO861">
    <cfRule type="expression" dxfId="1111" priority="2438">
      <formula>IF(CM861&lt;&gt;"-",IF(CM861&lt;#REF!,IF(CO861&lt;1,1,0),0),0)</formula>
    </cfRule>
  </conditionalFormatting>
  <conditionalFormatting sqref="BJ862">
    <cfRule type="expression" dxfId="1110" priority="2432">
      <formula>BM862&lt;=0</formula>
    </cfRule>
  </conditionalFormatting>
  <conditionalFormatting sqref="BK862">
    <cfRule type="cellIs" dxfId="1109" priority="2429" operator="greaterThan">
      <formula>BJ862</formula>
    </cfRule>
  </conditionalFormatting>
  <conditionalFormatting sqref="CN862">
    <cfRule type="cellIs" dxfId="1108" priority="2427" operator="greaterThan">
      <formula>CM862</formula>
    </cfRule>
  </conditionalFormatting>
  <conditionalFormatting sqref="CS862">
    <cfRule type="cellIs" dxfId="1107" priority="2426" operator="greaterThan">
      <formula>CR862</formula>
    </cfRule>
  </conditionalFormatting>
  <conditionalFormatting sqref="CW862">
    <cfRule type="cellIs" dxfId="1106" priority="2425" operator="greaterThan">
      <formula>CV862</formula>
    </cfRule>
  </conditionalFormatting>
  <conditionalFormatting sqref="BJ862">
    <cfRule type="cellIs" dxfId="1105" priority="2431" operator="greaterThan">
      <formula>#REF!</formula>
    </cfRule>
  </conditionalFormatting>
  <conditionalFormatting sqref="CO862">
    <cfRule type="expression" dxfId="1104" priority="2430">
      <formula>IF(CM862&lt;&gt;"-",IF(CM862&lt;#REF!,IF(CO862&lt;1,1,0),0),0)</formula>
    </cfRule>
  </conditionalFormatting>
  <conditionalFormatting sqref="BJ863">
    <cfRule type="expression" dxfId="1103" priority="2424">
      <formula>BM863&lt;=0</formula>
    </cfRule>
  </conditionalFormatting>
  <conditionalFormatting sqref="BK863">
    <cfRule type="cellIs" dxfId="1102" priority="2421" operator="greaterThan">
      <formula>BJ863</formula>
    </cfRule>
  </conditionalFormatting>
  <conditionalFormatting sqref="CN863">
    <cfRule type="cellIs" dxfId="1101" priority="2419" operator="greaterThan">
      <formula>CM863</formula>
    </cfRule>
  </conditionalFormatting>
  <conditionalFormatting sqref="CS863">
    <cfRule type="cellIs" dxfId="1100" priority="2418" operator="greaterThan">
      <formula>CR863</formula>
    </cfRule>
  </conditionalFormatting>
  <conditionalFormatting sqref="CW863">
    <cfRule type="cellIs" dxfId="1099" priority="2417" operator="greaterThan">
      <formula>CV863</formula>
    </cfRule>
  </conditionalFormatting>
  <conditionalFormatting sqref="BJ863">
    <cfRule type="cellIs" dxfId="1098" priority="2423" operator="greaterThan">
      <formula>#REF!</formula>
    </cfRule>
  </conditionalFormatting>
  <conditionalFormatting sqref="CO863">
    <cfRule type="expression" dxfId="1097" priority="2422">
      <formula>IF(CM863&lt;&gt;"-",IF(CM863&lt;#REF!,IF(CO863&lt;1,1,0),0),0)</formula>
    </cfRule>
  </conditionalFormatting>
  <conditionalFormatting sqref="BJ864">
    <cfRule type="expression" dxfId="1096" priority="2416">
      <formula>BM864&lt;=0</formula>
    </cfRule>
  </conditionalFormatting>
  <conditionalFormatting sqref="BK864">
    <cfRule type="cellIs" dxfId="1095" priority="2413" operator="greaterThan">
      <formula>BJ864</formula>
    </cfRule>
  </conditionalFormatting>
  <conditionalFormatting sqref="CN864">
    <cfRule type="cellIs" dxfId="1094" priority="2411" operator="greaterThan">
      <formula>CM864</formula>
    </cfRule>
  </conditionalFormatting>
  <conditionalFormatting sqref="CS864">
    <cfRule type="cellIs" dxfId="1093" priority="2410" operator="greaterThan">
      <formula>CR864</formula>
    </cfRule>
  </conditionalFormatting>
  <conditionalFormatting sqref="CW864">
    <cfRule type="cellIs" dxfId="1092" priority="2409" operator="greaterThan">
      <formula>CV864</formula>
    </cfRule>
  </conditionalFormatting>
  <conditionalFormatting sqref="BJ864">
    <cfRule type="cellIs" dxfId="1091" priority="2415" operator="greaterThan">
      <formula>#REF!</formula>
    </cfRule>
  </conditionalFormatting>
  <conditionalFormatting sqref="CO864">
    <cfRule type="expression" dxfId="1090" priority="2414">
      <formula>IF(CM864&lt;&gt;"-",IF(CM864&lt;#REF!,IF(CO864&lt;1,1,0),0),0)</formula>
    </cfRule>
  </conditionalFormatting>
  <conditionalFormatting sqref="BJ865">
    <cfRule type="expression" dxfId="1089" priority="2408">
      <formula>BM865&lt;=0</formula>
    </cfRule>
  </conditionalFormatting>
  <conditionalFormatting sqref="BK865">
    <cfRule type="cellIs" dxfId="1088" priority="2405" operator="greaterThan">
      <formula>BJ865</formula>
    </cfRule>
  </conditionalFormatting>
  <conditionalFormatting sqref="CS865">
    <cfRule type="cellIs" dxfId="1087" priority="2402" operator="greaterThan">
      <formula>CR865</formula>
    </cfRule>
  </conditionalFormatting>
  <conditionalFormatting sqref="CW865">
    <cfRule type="cellIs" dxfId="1086" priority="2401" operator="greaterThan">
      <formula>CV865</formula>
    </cfRule>
  </conditionalFormatting>
  <conditionalFormatting sqref="BJ865">
    <cfRule type="cellIs" dxfId="1085" priority="2407" operator="greaterThan">
      <formula>#REF!</formula>
    </cfRule>
  </conditionalFormatting>
  <conditionalFormatting sqref="BJ867">
    <cfRule type="expression" dxfId="1084" priority="2384">
      <formula>BM867&lt;=0</formula>
    </cfRule>
  </conditionalFormatting>
  <conditionalFormatting sqref="BK867">
    <cfRule type="cellIs" dxfId="1083" priority="2381" operator="greaterThan">
      <formula>BJ867</formula>
    </cfRule>
  </conditionalFormatting>
  <conditionalFormatting sqref="CN867">
    <cfRule type="cellIs" dxfId="1082" priority="2379" operator="greaterThan">
      <formula>CM867</formula>
    </cfRule>
  </conditionalFormatting>
  <conditionalFormatting sqref="CS867">
    <cfRule type="cellIs" dxfId="1081" priority="2378" operator="greaterThan">
      <formula>CR867</formula>
    </cfRule>
  </conditionalFormatting>
  <conditionalFormatting sqref="CW867">
    <cfRule type="cellIs" dxfId="1080" priority="2377" operator="greaterThan">
      <formula>CV867</formula>
    </cfRule>
  </conditionalFormatting>
  <conditionalFormatting sqref="BJ867">
    <cfRule type="cellIs" dxfId="1079" priority="2383" operator="greaterThan">
      <formula>#REF!</formula>
    </cfRule>
  </conditionalFormatting>
  <conditionalFormatting sqref="CO867">
    <cfRule type="expression" dxfId="1078" priority="2382">
      <formula>IF(CM867&lt;&gt;"-",IF(CM867&lt;#REF!,IF(CO867&lt;1,1,0),0),0)</formula>
    </cfRule>
  </conditionalFormatting>
  <conditionalFormatting sqref="BJ868">
    <cfRule type="expression" dxfId="1077" priority="2376">
      <formula>BM868&lt;=0</formula>
    </cfRule>
  </conditionalFormatting>
  <conditionalFormatting sqref="BK868">
    <cfRule type="cellIs" dxfId="1076" priority="2373" operator="greaterThan">
      <formula>BJ868</formula>
    </cfRule>
  </conditionalFormatting>
  <conditionalFormatting sqref="CN868">
    <cfRule type="cellIs" dxfId="1075" priority="2371" operator="greaterThan">
      <formula>CM868</formula>
    </cfRule>
  </conditionalFormatting>
  <conditionalFormatting sqref="CS868">
    <cfRule type="cellIs" dxfId="1074" priority="2370" operator="greaterThan">
      <formula>CR868</formula>
    </cfRule>
  </conditionalFormatting>
  <conditionalFormatting sqref="CW868">
    <cfRule type="cellIs" dxfId="1073" priority="2369" operator="greaterThan">
      <formula>CV868</formula>
    </cfRule>
  </conditionalFormatting>
  <conditionalFormatting sqref="BJ868">
    <cfRule type="cellIs" dxfId="1072" priority="2375" operator="greaterThan">
      <formula>#REF!</formula>
    </cfRule>
  </conditionalFormatting>
  <conditionalFormatting sqref="CO868">
    <cfRule type="expression" dxfId="1071" priority="2374">
      <formula>IF(CM868&lt;&gt;"-",IF(CM868&lt;#REF!,IF(CO868&lt;1,1,0),0),0)</formula>
    </cfRule>
  </conditionalFormatting>
  <conditionalFormatting sqref="BJ869">
    <cfRule type="expression" dxfId="1070" priority="2368">
      <formula>BM869&lt;=0</formula>
    </cfRule>
  </conditionalFormatting>
  <conditionalFormatting sqref="BK869">
    <cfRule type="cellIs" dxfId="1069" priority="2365" operator="greaterThan">
      <formula>BJ869</formula>
    </cfRule>
  </conditionalFormatting>
  <conditionalFormatting sqref="CN869">
    <cfRule type="cellIs" dxfId="1068" priority="2363" operator="greaterThan">
      <formula>CM869</formula>
    </cfRule>
  </conditionalFormatting>
  <conditionalFormatting sqref="CS869">
    <cfRule type="cellIs" dxfId="1067" priority="2362" operator="greaterThan">
      <formula>CR869</formula>
    </cfRule>
  </conditionalFormatting>
  <conditionalFormatting sqref="CW869">
    <cfRule type="cellIs" dxfId="1066" priority="2361" operator="greaterThan">
      <formula>CV869</formula>
    </cfRule>
  </conditionalFormatting>
  <conditionalFormatting sqref="BJ869">
    <cfRule type="cellIs" dxfId="1065" priority="2367" operator="greaterThan">
      <formula>#REF!</formula>
    </cfRule>
  </conditionalFormatting>
  <conditionalFormatting sqref="CO869">
    <cfRule type="expression" dxfId="1064" priority="2366">
      <formula>IF(CM869&lt;&gt;"-",IF(CM869&lt;#REF!,IF(CO869&lt;1,1,0),0),0)</formula>
    </cfRule>
  </conditionalFormatting>
  <conditionalFormatting sqref="BJ870">
    <cfRule type="expression" dxfId="1063" priority="2360">
      <formula>BM870&lt;=0</formula>
    </cfRule>
  </conditionalFormatting>
  <conditionalFormatting sqref="BK870">
    <cfRule type="cellIs" dxfId="1062" priority="2357" operator="greaterThan">
      <formula>BJ870</formula>
    </cfRule>
  </conditionalFormatting>
  <conditionalFormatting sqref="CN870">
    <cfRule type="cellIs" dxfId="1061" priority="2355" operator="greaterThan">
      <formula>CM870</formula>
    </cfRule>
  </conditionalFormatting>
  <conditionalFormatting sqref="CS870">
    <cfRule type="cellIs" dxfId="1060" priority="2354" operator="greaterThan">
      <formula>CR870</formula>
    </cfRule>
  </conditionalFormatting>
  <conditionalFormatting sqref="CW870">
    <cfRule type="cellIs" dxfId="1059" priority="2353" operator="greaterThan">
      <formula>CV870</formula>
    </cfRule>
  </conditionalFormatting>
  <conditionalFormatting sqref="BJ870">
    <cfRule type="cellIs" dxfId="1058" priority="2359" operator="greaterThan">
      <formula>#REF!</formula>
    </cfRule>
  </conditionalFormatting>
  <conditionalFormatting sqref="CO870">
    <cfRule type="expression" dxfId="1057" priority="2358">
      <formula>IF(CM870&lt;&gt;"-",IF(CM870&lt;#REF!,IF(CO870&lt;1,1,0),0),0)</formula>
    </cfRule>
  </conditionalFormatting>
  <conditionalFormatting sqref="BJ871">
    <cfRule type="expression" dxfId="1056" priority="2352">
      <formula>BM871&lt;=0</formula>
    </cfRule>
  </conditionalFormatting>
  <conditionalFormatting sqref="BK871">
    <cfRule type="cellIs" dxfId="1055" priority="2349" operator="greaterThan">
      <formula>BJ871</formula>
    </cfRule>
  </conditionalFormatting>
  <conditionalFormatting sqref="CN871">
    <cfRule type="cellIs" dxfId="1054" priority="2347" operator="greaterThan">
      <formula>CM871</formula>
    </cfRule>
  </conditionalFormatting>
  <conditionalFormatting sqref="CS871">
    <cfRule type="cellIs" dxfId="1053" priority="2346" operator="greaterThan">
      <formula>CR871</formula>
    </cfRule>
  </conditionalFormatting>
  <conditionalFormatting sqref="CW871">
    <cfRule type="cellIs" dxfId="1052" priority="2345" operator="greaterThan">
      <formula>CV871</formula>
    </cfRule>
  </conditionalFormatting>
  <conditionalFormatting sqref="BJ871">
    <cfRule type="cellIs" dxfId="1051" priority="2351" operator="greaterThan">
      <formula>#REF!</formula>
    </cfRule>
  </conditionalFormatting>
  <conditionalFormatting sqref="CO871">
    <cfRule type="expression" dxfId="1050" priority="2350">
      <formula>IF(CM871&lt;&gt;"-",IF(CM871&lt;#REF!,IF(CO871&lt;1,1,0),0),0)</formula>
    </cfRule>
  </conditionalFormatting>
  <conditionalFormatting sqref="BJ872">
    <cfRule type="expression" dxfId="1049" priority="2344">
      <formula>BM872&lt;=0</formula>
    </cfRule>
  </conditionalFormatting>
  <conditionalFormatting sqref="BK872">
    <cfRule type="cellIs" dxfId="1048" priority="2341" operator="greaterThan">
      <formula>BJ872</formula>
    </cfRule>
  </conditionalFormatting>
  <conditionalFormatting sqref="CS872">
    <cfRule type="cellIs" dxfId="1047" priority="2338" operator="greaterThan">
      <formula>CR872</formula>
    </cfRule>
  </conditionalFormatting>
  <conditionalFormatting sqref="CW872">
    <cfRule type="cellIs" dxfId="1046" priority="2337" operator="greaterThan">
      <formula>CV872</formula>
    </cfRule>
  </conditionalFormatting>
  <conditionalFormatting sqref="BJ872">
    <cfRule type="cellIs" dxfId="1045" priority="2343" operator="greaterThan">
      <formula>#REF!</formula>
    </cfRule>
  </conditionalFormatting>
  <conditionalFormatting sqref="BJ875">
    <cfRule type="expression" dxfId="1044" priority="2328">
      <formula>BM875&lt;=0</formula>
    </cfRule>
  </conditionalFormatting>
  <conditionalFormatting sqref="BK875">
    <cfRule type="cellIs" dxfId="1043" priority="2325" operator="greaterThan">
      <formula>BJ875</formula>
    </cfRule>
  </conditionalFormatting>
  <conditionalFormatting sqref="CN875">
    <cfRule type="cellIs" dxfId="1042" priority="2323" operator="greaterThan">
      <formula>CM875</formula>
    </cfRule>
  </conditionalFormatting>
  <conditionalFormatting sqref="CS875">
    <cfRule type="cellIs" dxfId="1041" priority="2322" operator="greaterThan">
      <formula>CR875</formula>
    </cfRule>
  </conditionalFormatting>
  <conditionalFormatting sqref="CW875">
    <cfRule type="cellIs" dxfId="1040" priority="2321" operator="greaterThan">
      <formula>CV875</formula>
    </cfRule>
  </conditionalFormatting>
  <conditionalFormatting sqref="BJ875">
    <cfRule type="cellIs" dxfId="1039" priority="2327" operator="greaterThan">
      <formula>#REF!</formula>
    </cfRule>
  </conditionalFormatting>
  <conditionalFormatting sqref="CO875">
    <cfRule type="expression" dxfId="1038" priority="2326">
      <formula>IF(CM875&lt;&gt;"-",IF(CM875&lt;#REF!,IF(CO875&lt;1,1,0),0),0)</formula>
    </cfRule>
  </conditionalFormatting>
  <conditionalFormatting sqref="BL113">
    <cfRule type="cellIs" dxfId="1037" priority="2261" operator="greaterThan">
      <formula>BK113</formula>
    </cfRule>
  </conditionalFormatting>
  <conditionalFormatting sqref="BL145">
    <cfRule type="cellIs" dxfId="1036" priority="2241" operator="greaterThan">
      <formula>BK145</formula>
    </cfRule>
  </conditionalFormatting>
  <conditionalFormatting sqref="BL149">
    <cfRule type="cellIs" dxfId="1035" priority="2240" operator="greaterThan">
      <formula>BK149</formula>
    </cfRule>
  </conditionalFormatting>
  <conditionalFormatting sqref="BL152">
    <cfRule type="cellIs" dxfId="1034" priority="2237" operator="greaterThan">
      <formula>BK152</formula>
    </cfRule>
  </conditionalFormatting>
  <conditionalFormatting sqref="BL177">
    <cfRule type="cellIs" dxfId="1033" priority="2221" operator="greaterThan">
      <formula>BK177</formula>
    </cfRule>
  </conditionalFormatting>
  <conditionalFormatting sqref="BK189">
    <cfRule type="cellIs" dxfId="1032" priority="2077" operator="greaterThan">
      <formula>BJ189</formula>
    </cfRule>
  </conditionalFormatting>
  <conditionalFormatting sqref="BK190">
    <cfRule type="cellIs" dxfId="1031" priority="2075" operator="greaterThan">
      <formula>BJ190</formula>
    </cfRule>
  </conditionalFormatting>
  <conditionalFormatting sqref="BK191">
    <cfRule type="cellIs" dxfId="1030" priority="2074" operator="greaterThan">
      <formula>BJ191</formula>
    </cfRule>
  </conditionalFormatting>
  <conditionalFormatting sqref="BK192">
    <cfRule type="cellIs" dxfId="1029" priority="2073" operator="greaterThan">
      <formula>BJ192</formula>
    </cfRule>
  </conditionalFormatting>
  <conditionalFormatting sqref="BK195">
    <cfRule type="cellIs" dxfId="1028" priority="2069" operator="greaterThan">
      <formula>BJ195</formula>
    </cfRule>
  </conditionalFormatting>
  <conditionalFormatting sqref="BK196">
    <cfRule type="cellIs" dxfId="1027" priority="2067" operator="greaterThan">
      <formula>BJ196</formula>
    </cfRule>
  </conditionalFormatting>
  <conditionalFormatting sqref="BK197">
    <cfRule type="cellIs" dxfId="1026" priority="2066" operator="greaterThan">
      <formula>BJ197</formula>
    </cfRule>
  </conditionalFormatting>
  <conditionalFormatting sqref="BK198">
    <cfRule type="cellIs" dxfId="1025" priority="2065" operator="greaterThan">
      <formula>BJ198</formula>
    </cfRule>
  </conditionalFormatting>
  <conditionalFormatting sqref="BK201">
    <cfRule type="cellIs" dxfId="1024" priority="2061" operator="greaterThan">
      <formula>BJ201</formula>
    </cfRule>
  </conditionalFormatting>
  <conditionalFormatting sqref="BK202">
    <cfRule type="cellIs" dxfId="1023" priority="2059" operator="greaterThan">
      <formula>BJ202</formula>
    </cfRule>
  </conditionalFormatting>
  <conditionalFormatting sqref="BK203">
    <cfRule type="cellIs" dxfId="1022" priority="2058" operator="greaterThan">
      <formula>BJ203</formula>
    </cfRule>
  </conditionalFormatting>
  <conditionalFormatting sqref="BK204">
    <cfRule type="cellIs" dxfId="1021" priority="2057" operator="greaterThan">
      <formula>BJ204</formula>
    </cfRule>
  </conditionalFormatting>
  <conditionalFormatting sqref="BK213">
    <cfRule type="cellIs" dxfId="1020" priority="2053" operator="greaterThan">
      <formula>BJ213</formula>
    </cfRule>
  </conditionalFormatting>
  <conditionalFormatting sqref="BK214">
    <cfRule type="cellIs" dxfId="1019" priority="2051" operator="greaterThan">
      <formula>BJ214</formula>
    </cfRule>
  </conditionalFormatting>
  <conditionalFormatting sqref="BK215">
    <cfRule type="cellIs" dxfId="1018" priority="2050" operator="greaterThan">
      <formula>BJ215</formula>
    </cfRule>
  </conditionalFormatting>
  <conditionalFormatting sqref="BK216">
    <cfRule type="cellIs" dxfId="1017" priority="2049" operator="greaterThan">
      <formula>BJ216</formula>
    </cfRule>
  </conditionalFormatting>
  <conditionalFormatting sqref="BK219">
    <cfRule type="cellIs" dxfId="1016" priority="2045" operator="greaterThan">
      <formula>BJ219</formula>
    </cfRule>
  </conditionalFormatting>
  <conditionalFormatting sqref="BL219">
    <cfRule type="cellIs" dxfId="1015" priority="2044" operator="greaterThan">
      <formula>BK219</formula>
    </cfRule>
  </conditionalFormatting>
  <conditionalFormatting sqref="BK220">
    <cfRule type="cellIs" dxfId="1014" priority="2043" operator="greaterThan">
      <formula>BJ220</formula>
    </cfRule>
  </conditionalFormatting>
  <conditionalFormatting sqref="BK221">
    <cfRule type="cellIs" dxfId="1013" priority="2042" operator="greaterThan">
      <formula>BJ221</formula>
    </cfRule>
  </conditionalFormatting>
  <conditionalFormatting sqref="BK222">
    <cfRule type="cellIs" dxfId="1012" priority="2041" operator="greaterThan">
      <formula>BJ222</formula>
    </cfRule>
  </conditionalFormatting>
  <conditionalFormatting sqref="BK225">
    <cfRule type="cellIs" dxfId="1011" priority="2037" operator="greaterThan">
      <formula>BJ225</formula>
    </cfRule>
  </conditionalFormatting>
  <conditionalFormatting sqref="BK226">
    <cfRule type="cellIs" dxfId="1010" priority="2035" operator="greaterThan">
      <formula>BJ226</formula>
    </cfRule>
  </conditionalFormatting>
  <conditionalFormatting sqref="BK227">
    <cfRule type="cellIs" dxfId="1009" priority="2034" operator="greaterThan">
      <formula>BJ227</formula>
    </cfRule>
  </conditionalFormatting>
  <conditionalFormatting sqref="BK228">
    <cfRule type="cellIs" dxfId="1008" priority="2033" operator="greaterThan">
      <formula>BJ228</formula>
    </cfRule>
  </conditionalFormatting>
  <conditionalFormatting sqref="BK231">
    <cfRule type="cellIs" dxfId="1007" priority="2029" operator="greaterThan">
      <formula>BJ231</formula>
    </cfRule>
  </conditionalFormatting>
  <conditionalFormatting sqref="BK232">
    <cfRule type="cellIs" dxfId="1006" priority="2027" operator="greaterThan">
      <formula>BJ232</formula>
    </cfRule>
  </conditionalFormatting>
  <conditionalFormatting sqref="BK233">
    <cfRule type="cellIs" dxfId="1005" priority="2026" operator="greaterThan">
      <formula>BJ233</formula>
    </cfRule>
  </conditionalFormatting>
  <conditionalFormatting sqref="BK234">
    <cfRule type="cellIs" dxfId="1004" priority="2025" operator="greaterThan">
      <formula>BJ234</formula>
    </cfRule>
  </conditionalFormatting>
  <conditionalFormatting sqref="BK240">
    <cfRule type="cellIs" dxfId="1003" priority="2013" operator="greaterThan">
      <formula>BJ240</formula>
    </cfRule>
  </conditionalFormatting>
  <conditionalFormatting sqref="BK241">
    <cfRule type="cellIs" dxfId="1002" priority="2011" operator="greaterThan">
      <formula>BJ241</formula>
    </cfRule>
  </conditionalFormatting>
  <conditionalFormatting sqref="BK242">
    <cfRule type="cellIs" dxfId="1001" priority="2010" operator="greaterThan">
      <formula>BJ242</formula>
    </cfRule>
  </conditionalFormatting>
  <conditionalFormatting sqref="BK243">
    <cfRule type="cellIs" dxfId="1000" priority="2009" operator="greaterThan">
      <formula>BJ243</formula>
    </cfRule>
  </conditionalFormatting>
  <conditionalFormatting sqref="BK246">
    <cfRule type="cellIs" dxfId="999" priority="2005" operator="greaterThan">
      <formula>BJ246</formula>
    </cfRule>
  </conditionalFormatting>
  <conditionalFormatting sqref="BK247">
    <cfRule type="cellIs" dxfId="998" priority="2003" operator="greaterThan">
      <formula>BJ247</formula>
    </cfRule>
  </conditionalFormatting>
  <conditionalFormatting sqref="BK248">
    <cfRule type="cellIs" dxfId="997" priority="2002" operator="greaterThan">
      <formula>BJ248</formula>
    </cfRule>
  </conditionalFormatting>
  <conditionalFormatting sqref="BK249">
    <cfRule type="cellIs" dxfId="996" priority="2001" operator="greaterThan">
      <formula>BJ249</formula>
    </cfRule>
  </conditionalFormatting>
  <conditionalFormatting sqref="BK252">
    <cfRule type="cellIs" dxfId="995" priority="1997" operator="greaterThan">
      <formula>BJ252</formula>
    </cfRule>
  </conditionalFormatting>
  <conditionalFormatting sqref="BK253">
    <cfRule type="cellIs" dxfId="994" priority="1995" operator="greaterThan">
      <formula>BJ253</formula>
    </cfRule>
  </conditionalFormatting>
  <conditionalFormatting sqref="BK254">
    <cfRule type="cellIs" dxfId="993" priority="1994" operator="greaterThan">
      <formula>BJ254</formula>
    </cfRule>
  </conditionalFormatting>
  <conditionalFormatting sqref="BK255">
    <cfRule type="cellIs" dxfId="992" priority="1993" operator="greaterThan">
      <formula>BJ255</formula>
    </cfRule>
  </conditionalFormatting>
  <conditionalFormatting sqref="BK258">
    <cfRule type="cellIs" dxfId="991" priority="1989" operator="greaterThan">
      <formula>BJ258</formula>
    </cfRule>
  </conditionalFormatting>
  <conditionalFormatting sqref="BK259">
    <cfRule type="cellIs" dxfId="990" priority="1987" operator="greaterThan">
      <formula>BJ259</formula>
    </cfRule>
  </conditionalFormatting>
  <conditionalFormatting sqref="BK260">
    <cfRule type="cellIs" dxfId="989" priority="1986" operator="greaterThan">
      <formula>BJ260</formula>
    </cfRule>
  </conditionalFormatting>
  <conditionalFormatting sqref="BK261">
    <cfRule type="cellIs" dxfId="988" priority="1985" operator="greaterThan">
      <formula>BJ261</formula>
    </cfRule>
  </conditionalFormatting>
  <conditionalFormatting sqref="BK264">
    <cfRule type="cellIs" dxfId="987" priority="1981" operator="greaterThan">
      <formula>BJ264</formula>
    </cfRule>
  </conditionalFormatting>
  <conditionalFormatting sqref="BL264">
    <cfRule type="cellIs" dxfId="986" priority="1980" operator="greaterThan">
      <formula>BK264</formula>
    </cfRule>
  </conditionalFormatting>
  <conditionalFormatting sqref="BK265">
    <cfRule type="cellIs" dxfId="985" priority="1979" operator="greaterThan">
      <formula>BJ265</formula>
    </cfRule>
  </conditionalFormatting>
  <conditionalFormatting sqref="BK266">
    <cfRule type="cellIs" dxfId="984" priority="1978" operator="greaterThan">
      <formula>BJ266</formula>
    </cfRule>
  </conditionalFormatting>
  <conditionalFormatting sqref="BK267">
    <cfRule type="cellIs" dxfId="983" priority="1977" operator="greaterThan">
      <formula>BJ267</formula>
    </cfRule>
  </conditionalFormatting>
  <conditionalFormatting sqref="BK270">
    <cfRule type="cellIs" dxfId="982" priority="1973" operator="greaterThan">
      <formula>BJ270</formula>
    </cfRule>
  </conditionalFormatting>
  <conditionalFormatting sqref="BK271">
    <cfRule type="cellIs" dxfId="981" priority="1971" operator="greaterThan">
      <formula>BJ271</formula>
    </cfRule>
  </conditionalFormatting>
  <conditionalFormatting sqref="BK272">
    <cfRule type="cellIs" dxfId="980" priority="1970" operator="greaterThan">
      <formula>BJ272</formula>
    </cfRule>
  </conditionalFormatting>
  <conditionalFormatting sqref="BK273">
    <cfRule type="cellIs" dxfId="979" priority="1969" operator="greaterThan">
      <formula>BJ273</formula>
    </cfRule>
  </conditionalFormatting>
  <conditionalFormatting sqref="BK276">
    <cfRule type="cellIs" dxfId="978" priority="1965" operator="greaterThan">
      <formula>BJ276</formula>
    </cfRule>
  </conditionalFormatting>
  <conditionalFormatting sqref="BK277">
    <cfRule type="cellIs" dxfId="977" priority="1963" operator="greaterThan">
      <formula>BJ277</formula>
    </cfRule>
  </conditionalFormatting>
  <conditionalFormatting sqref="BK278">
    <cfRule type="cellIs" dxfId="976" priority="1962" operator="greaterThan">
      <formula>BJ278</formula>
    </cfRule>
  </conditionalFormatting>
  <conditionalFormatting sqref="BK279">
    <cfRule type="cellIs" dxfId="975" priority="1961" operator="greaterThan">
      <formula>BJ279</formula>
    </cfRule>
  </conditionalFormatting>
  <conditionalFormatting sqref="BK282">
    <cfRule type="cellIs" dxfId="974" priority="1957" operator="greaterThan">
      <formula>BJ282</formula>
    </cfRule>
  </conditionalFormatting>
  <conditionalFormatting sqref="BK283">
    <cfRule type="cellIs" dxfId="973" priority="1955" operator="greaterThan">
      <formula>BJ283</formula>
    </cfRule>
  </conditionalFormatting>
  <conditionalFormatting sqref="BK284">
    <cfRule type="cellIs" dxfId="972" priority="1954" operator="greaterThan">
      <formula>BJ284</formula>
    </cfRule>
  </conditionalFormatting>
  <conditionalFormatting sqref="BK285">
    <cfRule type="cellIs" dxfId="971" priority="1953" operator="greaterThan">
      <formula>BJ285</formula>
    </cfRule>
  </conditionalFormatting>
  <conditionalFormatting sqref="BK289">
    <cfRule type="cellIs" dxfId="970" priority="1949" operator="greaterThan">
      <formula>BJ289</formula>
    </cfRule>
  </conditionalFormatting>
  <conditionalFormatting sqref="BK290">
    <cfRule type="cellIs" dxfId="969" priority="1947" operator="greaterThan">
      <formula>BJ290</formula>
    </cfRule>
  </conditionalFormatting>
  <conditionalFormatting sqref="BK291">
    <cfRule type="cellIs" dxfId="968" priority="1946" operator="greaterThan">
      <formula>BJ291</formula>
    </cfRule>
  </conditionalFormatting>
  <conditionalFormatting sqref="BK292">
    <cfRule type="cellIs" dxfId="967" priority="1945" operator="greaterThan">
      <formula>BJ292</formula>
    </cfRule>
  </conditionalFormatting>
  <conditionalFormatting sqref="BK295">
    <cfRule type="cellIs" dxfId="966" priority="1941" operator="greaterThan">
      <formula>BJ295</formula>
    </cfRule>
  </conditionalFormatting>
  <conditionalFormatting sqref="BK296">
    <cfRule type="cellIs" dxfId="965" priority="1939" operator="greaterThan">
      <formula>BJ296</formula>
    </cfRule>
  </conditionalFormatting>
  <conditionalFormatting sqref="BK297">
    <cfRule type="cellIs" dxfId="964" priority="1938" operator="greaterThan">
      <formula>BJ297</formula>
    </cfRule>
  </conditionalFormatting>
  <conditionalFormatting sqref="BK298">
    <cfRule type="cellIs" dxfId="963" priority="1937" operator="greaterThan">
      <formula>BJ298</formula>
    </cfRule>
  </conditionalFormatting>
  <conditionalFormatting sqref="BK301">
    <cfRule type="cellIs" dxfId="962" priority="1933" operator="greaterThan">
      <formula>BJ301</formula>
    </cfRule>
  </conditionalFormatting>
  <conditionalFormatting sqref="BK302">
    <cfRule type="cellIs" dxfId="961" priority="1931" operator="greaterThan">
      <formula>BJ302</formula>
    </cfRule>
  </conditionalFormatting>
  <conditionalFormatting sqref="BK303">
    <cfRule type="cellIs" dxfId="960" priority="1930" operator="greaterThan">
      <formula>BJ303</formula>
    </cfRule>
  </conditionalFormatting>
  <conditionalFormatting sqref="BK304">
    <cfRule type="cellIs" dxfId="959" priority="1929" operator="greaterThan">
      <formula>BJ304</formula>
    </cfRule>
  </conditionalFormatting>
  <conditionalFormatting sqref="BK308">
    <cfRule type="cellIs" dxfId="958" priority="1925" operator="greaterThan">
      <formula>BJ308</formula>
    </cfRule>
  </conditionalFormatting>
  <conditionalFormatting sqref="BK309">
    <cfRule type="cellIs" dxfId="957" priority="1923" operator="greaterThan">
      <formula>BJ309</formula>
    </cfRule>
  </conditionalFormatting>
  <conditionalFormatting sqref="BK310">
    <cfRule type="cellIs" dxfId="956" priority="1922" operator="greaterThan">
      <formula>BJ310</formula>
    </cfRule>
  </conditionalFormatting>
  <conditionalFormatting sqref="BK311">
    <cfRule type="cellIs" dxfId="955" priority="1921" operator="greaterThan">
      <formula>BJ311</formula>
    </cfRule>
  </conditionalFormatting>
  <conditionalFormatting sqref="BK314">
    <cfRule type="cellIs" dxfId="954" priority="1917" operator="greaterThan">
      <formula>BJ314</formula>
    </cfRule>
  </conditionalFormatting>
  <conditionalFormatting sqref="BK315">
    <cfRule type="cellIs" dxfId="953" priority="1915" operator="greaterThan">
      <formula>BJ315</formula>
    </cfRule>
  </conditionalFormatting>
  <conditionalFormatting sqref="BK316">
    <cfRule type="cellIs" dxfId="952" priority="1914" operator="greaterThan">
      <formula>BJ316</formula>
    </cfRule>
  </conditionalFormatting>
  <conditionalFormatting sqref="BK317">
    <cfRule type="cellIs" dxfId="951" priority="1913" operator="greaterThan">
      <formula>BJ317</formula>
    </cfRule>
  </conditionalFormatting>
  <conditionalFormatting sqref="BK320">
    <cfRule type="cellIs" dxfId="950" priority="1909" operator="greaterThan">
      <formula>BJ320</formula>
    </cfRule>
  </conditionalFormatting>
  <conditionalFormatting sqref="BK321">
    <cfRule type="cellIs" dxfId="949" priority="1907" operator="greaterThan">
      <formula>BJ321</formula>
    </cfRule>
  </conditionalFormatting>
  <conditionalFormatting sqref="BK322">
    <cfRule type="cellIs" dxfId="948" priority="1906" operator="greaterThan">
      <formula>BJ322</formula>
    </cfRule>
  </conditionalFormatting>
  <conditionalFormatting sqref="BK323">
    <cfRule type="cellIs" dxfId="947" priority="1905" operator="greaterThan">
      <formula>BJ323</formula>
    </cfRule>
  </conditionalFormatting>
  <conditionalFormatting sqref="BK327">
    <cfRule type="cellIs" dxfId="946" priority="1901" operator="greaterThan">
      <formula>BJ327</formula>
    </cfRule>
  </conditionalFormatting>
  <conditionalFormatting sqref="BK328">
    <cfRule type="cellIs" dxfId="945" priority="1899" operator="greaterThan">
      <formula>BJ328</formula>
    </cfRule>
  </conditionalFormatting>
  <conditionalFormatting sqref="BK329">
    <cfRule type="cellIs" dxfId="944" priority="1898" operator="greaterThan">
      <formula>BJ329</formula>
    </cfRule>
  </conditionalFormatting>
  <conditionalFormatting sqref="BK330">
    <cfRule type="cellIs" dxfId="943" priority="1897" operator="greaterThan">
      <formula>BJ330</formula>
    </cfRule>
  </conditionalFormatting>
  <conditionalFormatting sqref="BK353">
    <cfRule type="cellIs" dxfId="942" priority="1893" operator="greaterThan">
      <formula>BJ353</formula>
    </cfRule>
  </conditionalFormatting>
  <conditionalFormatting sqref="BL353">
    <cfRule type="cellIs" dxfId="941" priority="1892" operator="greaterThan">
      <formula>BK353</formula>
    </cfRule>
  </conditionalFormatting>
  <conditionalFormatting sqref="BK354">
    <cfRule type="cellIs" dxfId="940" priority="1891" operator="greaterThan">
      <formula>BJ354</formula>
    </cfRule>
  </conditionalFormatting>
  <conditionalFormatting sqref="BK355">
    <cfRule type="cellIs" dxfId="939" priority="1890" operator="greaterThan">
      <formula>BJ355</formula>
    </cfRule>
  </conditionalFormatting>
  <conditionalFormatting sqref="BK356">
    <cfRule type="cellIs" dxfId="938" priority="1889" operator="greaterThan">
      <formula>BJ356</formula>
    </cfRule>
  </conditionalFormatting>
  <conditionalFormatting sqref="BK359">
    <cfRule type="cellIs" dxfId="937" priority="1885" operator="greaterThan">
      <formula>BJ359</formula>
    </cfRule>
  </conditionalFormatting>
  <conditionalFormatting sqref="BK360">
    <cfRule type="cellIs" dxfId="936" priority="1883" operator="greaterThan">
      <formula>BJ360</formula>
    </cfRule>
  </conditionalFormatting>
  <conditionalFormatting sqref="BK361">
    <cfRule type="cellIs" dxfId="935" priority="1882" operator="greaterThan">
      <formula>BJ361</formula>
    </cfRule>
  </conditionalFormatting>
  <conditionalFormatting sqref="BK362">
    <cfRule type="cellIs" dxfId="934" priority="1881" operator="greaterThan">
      <formula>BJ362</formula>
    </cfRule>
  </conditionalFormatting>
  <conditionalFormatting sqref="BK365">
    <cfRule type="cellIs" dxfId="933" priority="1877" operator="greaterThan">
      <formula>BJ365</formula>
    </cfRule>
  </conditionalFormatting>
  <conditionalFormatting sqref="BK366">
    <cfRule type="cellIs" dxfId="932" priority="1875" operator="greaterThan">
      <formula>BJ366</formula>
    </cfRule>
  </conditionalFormatting>
  <conditionalFormatting sqref="BK367">
    <cfRule type="cellIs" dxfId="931" priority="1874" operator="greaterThan">
      <formula>BJ367</formula>
    </cfRule>
  </conditionalFormatting>
  <conditionalFormatting sqref="BK368">
    <cfRule type="cellIs" dxfId="930" priority="1873" operator="greaterThan">
      <formula>BJ368</formula>
    </cfRule>
  </conditionalFormatting>
  <conditionalFormatting sqref="BK371">
    <cfRule type="cellIs" dxfId="929" priority="1869" operator="greaterThan">
      <formula>BJ371</formula>
    </cfRule>
  </conditionalFormatting>
  <conditionalFormatting sqref="BK372">
    <cfRule type="cellIs" dxfId="928" priority="1867" operator="greaterThan">
      <formula>BJ372</formula>
    </cfRule>
  </conditionalFormatting>
  <conditionalFormatting sqref="BK373">
    <cfRule type="cellIs" dxfId="927" priority="1866" operator="greaterThan">
      <formula>BJ373</formula>
    </cfRule>
  </conditionalFormatting>
  <conditionalFormatting sqref="BK374">
    <cfRule type="cellIs" dxfId="926" priority="1865" operator="greaterThan">
      <formula>BJ374</formula>
    </cfRule>
  </conditionalFormatting>
  <conditionalFormatting sqref="BK377">
    <cfRule type="cellIs" dxfId="925" priority="1861" operator="greaterThan">
      <formula>BJ377</formula>
    </cfRule>
  </conditionalFormatting>
  <conditionalFormatting sqref="BK378">
    <cfRule type="cellIs" dxfId="924" priority="1859" operator="greaterThan">
      <formula>BJ378</formula>
    </cfRule>
  </conditionalFormatting>
  <conditionalFormatting sqref="BK379">
    <cfRule type="cellIs" dxfId="923" priority="1858" operator="greaterThan">
      <formula>BJ379</formula>
    </cfRule>
  </conditionalFormatting>
  <conditionalFormatting sqref="BK380">
    <cfRule type="cellIs" dxfId="922" priority="1857" operator="greaterThan">
      <formula>BJ380</formula>
    </cfRule>
  </conditionalFormatting>
  <conditionalFormatting sqref="BK386">
    <cfRule type="cellIs" dxfId="921" priority="1853" operator="greaterThan">
      <formula>BJ386</formula>
    </cfRule>
  </conditionalFormatting>
  <conditionalFormatting sqref="BK387">
    <cfRule type="cellIs" dxfId="920" priority="1851" operator="greaterThan">
      <formula>BJ387</formula>
    </cfRule>
  </conditionalFormatting>
  <conditionalFormatting sqref="BK388">
    <cfRule type="cellIs" dxfId="919" priority="1850" operator="greaterThan">
      <formula>BJ388</formula>
    </cfRule>
  </conditionalFormatting>
  <conditionalFormatting sqref="BK389">
    <cfRule type="cellIs" dxfId="918" priority="1849" operator="greaterThan">
      <formula>BJ389</formula>
    </cfRule>
  </conditionalFormatting>
  <conditionalFormatting sqref="BK392">
    <cfRule type="cellIs" dxfId="917" priority="1845" operator="greaterThan">
      <formula>BJ392</formula>
    </cfRule>
  </conditionalFormatting>
  <conditionalFormatting sqref="BK393">
    <cfRule type="cellIs" dxfId="916" priority="1843" operator="greaterThan">
      <formula>BJ393</formula>
    </cfRule>
  </conditionalFormatting>
  <conditionalFormatting sqref="BK394">
    <cfRule type="cellIs" dxfId="915" priority="1842" operator="greaterThan">
      <formula>BJ394</formula>
    </cfRule>
  </conditionalFormatting>
  <conditionalFormatting sqref="BK395">
    <cfRule type="cellIs" dxfId="914" priority="1841" operator="greaterThan">
      <formula>BJ395</formula>
    </cfRule>
  </conditionalFormatting>
  <conditionalFormatting sqref="BK398">
    <cfRule type="cellIs" dxfId="913" priority="1837" operator="greaterThan">
      <formula>BJ398</formula>
    </cfRule>
  </conditionalFormatting>
  <conditionalFormatting sqref="BK399">
    <cfRule type="cellIs" dxfId="912" priority="1835" operator="greaterThan">
      <formula>BJ399</formula>
    </cfRule>
  </conditionalFormatting>
  <conditionalFormatting sqref="BK400">
    <cfRule type="cellIs" dxfId="911" priority="1834" operator="greaterThan">
      <formula>BJ400</formula>
    </cfRule>
  </conditionalFormatting>
  <conditionalFormatting sqref="BK401">
    <cfRule type="cellIs" dxfId="910" priority="1833" operator="greaterThan">
      <formula>BJ401</formula>
    </cfRule>
  </conditionalFormatting>
  <conditionalFormatting sqref="BK404">
    <cfRule type="cellIs" dxfId="909" priority="1829" operator="greaterThan">
      <formula>BJ404</formula>
    </cfRule>
  </conditionalFormatting>
  <conditionalFormatting sqref="BK405">
    <cfRule type="cellIs" dxfId="908" priority="1827" operator="greaterThan">
      <formula>BJ405</formula>
    </cfRule>
  </conditionalFormatting>
  <conditionalFormatting sqref="BK406">
    <cfRule type="cellIs" dxfId="907" priority="1826" operator="greaterThan">
      <formula>BJ406</formula>
    </cfRule>
  </conditionalFormatting>
  <conditionalFormatting sqref="BK407">
    <cfRule type="cellIs" dxfId="906" priority="1825" operator="greaterThan">
      <formula>BJ407</formula>
    </cfRule>
  </conditionalFormatting>
  <conditionalFormatting sqref="BK410">
    <cfRule type="cellIs" dxfId="905" priority="1821" operator="greaterThan">
      <formula>BJ410</formula>
    </cfRule>
  </conditionalFormatting>
  <conditionalFormatting sqref="BL410">
    <cfRule type="cellIs" dxfId="904" priority="1820" operator="greaterThan">
      <formula>BK410</formula>
    </cfRule>
  </conditionalFormatting>
  <conditionalFormatting sqref="BK411">
    <cfRule type="cellIs" dxfId="903" priority="1819" operator="greaterThan">
      <formula>BJ411</formula>
    </cfRule>
  </conditionalFormatting>
  <conditionalFormatting sqref="BK412">
    <cfRule type="cellIs" dxfId="902" priority="1818" operator="greaterThan">
      <formula>BJ412</formula>
    </cfRule>
  </conditionalFormatting>
  <conditionalFormatting sqref="BK413">
    <cfRule type="cellIs" dxfId="901" priority="1817" operator="greaterThan">
      <formula>BJ413</formula>
    </cfRule>
  </conditionalFormatting>
  <conditionalFormatting sqref="BK416">
    <cfRule type="cellIs" dxfId="900" priority="1813" operator="greaterThan">
      <formula>BJ416</formula>
    </cfRule>
  </conditionalFormatting>
  <conditionalFormatting sqref="BK417">
    <cfRule type="cellIs" dxfId="899" priority="1811" operator="greaterThan">
      <formula>BJ417</formula>
    </cfRule>
  </conditionalFormatting>
  <conditionalFormatting sqref="BK418">
    <cfRule type="cellIs" dxfId="898" priority="1810" operator="greaterThan">
      <formula>BJ418</formula>
    </cfRule>
  </conditionalFormatting>
  <conditionalFormatting sqref="BK419">
    <cfRule type="cellIs" dxfId="897" priority="1809" operator="greaterThan">
      <formula>BJ419</formula>
    </cfRule>
  </conditionalFormatting>
  <conditionalFormatting sqref="BK422">
    <cfRule type="cellIs" dxfId="896" priority="1805" operator="greaterThan">
      <formula>BJ422</formula>
    </cfRule>
  </conditionalFormatting>
  <conditionalFormatting sqref="BK423">
    <cfRule type="cellIs" dxfId="895" priority="1803" operator="greaterThan">
      <formula>BJ423</formula>
    </cfRule>
  </conditionalFormatting>
  <conditionalFormatting sqref="BK424">
    <cfRule type="cellIs" dxfId="894" priority="1802" operator="greaterThan">
      <formula>BJ424</formula>
    </cfRule>
  </conditionalFormatting>
  <conditionalFormatting sqref="BK425">
    <cfRule type="cellIs" dxfId="893" priority="1801" operator="greaterThan">
      <formula>BJ425</formula>
    </cfRule>
  </conditionalFormatting>
  <conditionalFormatting sqref="BK429">
    <cfRule type="cellIs" dxfId="892" priority="1797" operator="greaterThan">
      <formula>BJ429</formula>
    </cfRule>
  </conditionalFormatting>
  <conditionalFormatting sqref="BK430">
    <cfRule type="cellIs" dxfId="891" priority="1795" operator="greaterThan">
      <formula>BJ430</formula>
    </cfRule>
  </conditionalFormatting>
  <conditionalFormatting sqref="BK431">
    <cfRule type="cellIs" dxfId="890" priority="1794" operator="greaterThan">
      <formula>BJ431</formula>
    </cfRule>
  </conditionalFormatting>
  <conditionalFormatting sqref="BK432">
    <cfRule type="cellIs" dxfId="889" priority="1793" operator="greaterThan">
      <formula>BJ432</formula>
    </cfRule>
  </conditionalFormatting>
  <conditionalFormatting sqref="BK435">
    <cfRule type="cellIs" dxfId="888" priority="1789" operator="greaterThan">
      <formula>BJ435</formula>
    </cfRule>
  </conditionalFormatting>
  <conditionalFormatting sqref="BK436">
    <cfRule type="cellIs" dxfId="887" priority="1787" operator="greaterThan">
      <formula>BJ436</formula>
    </cfRule>
  </conditionalFormatting>
  <conditionalFormatting sqref="BK437">
    <cfRule type="cellIs" dxfId="886" priority="1786" operator="greaterThan">
      <formula>BJ437</formula>
    </cfRule>
  </conditionalFormatting>
  <conditionalFormatting sqref="BK438">
    <cfRule type="cellIs" dxfId="885" priority="1785" operator="greaterThan">
      <formula>BJ438</formula>
    </cfRule>
  </conditionalFormatting>
  <conditionalFormatting sqref="BK442">
    <cfRule type="cellIs" dxfId="884" priority="1781" operator="greaterThan">
      <formula>BJ442</formula>
    </cfRule>
  </conditionalFormatting>
  <conditionalFormatting sqref="BK443">
    <cfRule type="cellIs" dxfId="883" priority="1779" operator="greaterThan">
      <formula>BJ443</formula>
    </cfRule>
  </conditionalFormatting>
  <conditionalFormatting sqref="BK444">
    <cfRule type="cellIs" dxfId="882" priority="1778" operator="greaterThan">
      <formula>BJ444</formula>
    </cfRule>
  </conditionalFormatting>
  <conditionalFormatting sqref="BK445">
    <cfRule type="cellIs" dxfId="881" priority="1777" operator="greaterThan">
      <formula>BJ445</formula>
    </cfRule>
  </conditionalFormatting>
  <conditionalFormatting sqref="BK449">
    <cfRule type="cellIs" dxfId="880" priority="1773" operator="greaterThan">
      <formula>BJ449</formula>
    </cfRule>
  </conditionalFormatting>
  <conditionalFormatting sqref="BL449">
    <cfRule type="cellIs" dxfId="879" priority="1772" operator="greaterThan">
      <formula>BK449</formula>
    </cfRule>
  </conditionalFormatting>
  <conditionalFormatting sqref="BK450">
    <cfRule type="cellIs" dxfId="878" priority="1771" operator="greaterThan">
      <formula>BJ450</formula>
    </cfRule>
  </conditionalFormatting>
  <conditionalFormatting sqref="BK451">
    <cfRule type="cellIs" dxfId="877" priority="1770" operator="greaterThan">
      <formula>BJ451</formula>
    </cfRule>
  </conditionalFormatting>
  <conditionalFormatting sqref="BK452">
    <cfRule type="cellIs" dxfId="876" priority="1769" operator="greaterThan">
      <formula>BJ452</formula>
    </cfRule>
  </conditionalFormatting>
  <conditionalFormatting sqref="BK455">
    <cfRule type="cellIs" dxfId="875" priority="1765" operator="greaterThan">
      <formula>BJ455</formula>
    </cfRule>
  </conditionalFormatting>
  <conditionalFormatting sqref="BK456">
    <cfRule type="cellIs" dxfId="874" priority="1763" operator="greaterThan">
      <formula>BJ456</formula>
    </cfRule>
  </conditionalFormatting>
  <conditionalFormatting sqref="BK457">
    <cfRule type="cellIs" dxfId="873" priority="1762" operator="greaterThan">
      <formula>BJ457</formula>
    </cfRule>
  </conditionalFormatting>
  <conditionalFormatting sqref="BK458">
    <cfRule type="cellIs" dxfId="872" priority="1761" operator="greaterThan">
      <formula>BJ458</formula>
    </cfRule>
  </conditionalFormatting>
  <conditionalFormatting sqref="BK461">
    <cfRule type="cellIs" dxfId="871" priority="1757" operator="greaterThan">
      <formula>BJ461</formula>
    </cfRule>
  </conditionalFormatting>
  <conditionalFormatting sqref="BK462">
    <cfRule type="cellIs" dxfId="870" priority="1755" operator="greaterThan">
      <formula>BJ462</formula>
    </cfRule>
  </conditionalFormatting>
  <conditionalFormatting sqref="BK463">
    <cfRule type="cellIs" dxfId="869" priority="1754" operator="greaterThan">
      <formula>BJ463</formula>
    </cfRule>
  </conditionalFormatting>
  <conditionalFormatting sqref="BK464">
    <cfRule type="cellIs" dxfId="868" priority="1753" operator="greaterThan">
      <formula>BJ464</formula>
    </cfRule>
  </conditionalFormatting>
  <conditionalFormatting sqref="BK467">
    <cfRule type="cellIs" dxfId="867" priority="1749" operator="greaterThan">
      <formula>BJ467</formula>
    </cfRule>
  </conditionalFormatting>
  <conditionalFormatting sqref="BK468">
    <cfRule type="cellIs" dxfId="866" priority="1747" operator="greaterThan">
      <formula>BJ468</formula>
    </cfRule>
  </conditionalFormatting>
  <conditionalFormatting sqref="BK469">
    <cfRule type="cellIs" dxfId="865" priority="1746" operator="greaterThan">
      <formula>BJ469</formula>
    </cfRule>
  </conditionalFormatting>
  <conditionalFormatting sqref="BK470">
    <cfRule type="cellIs" dxfId="864" priority="1745" operator="greaterThan">
      <formula>BJ470</formula>
    </cfRule>
  </conditionalFormatting>
  <conditionalFormatting sqref="BK473">
    <cfRule type="cellIs" dxfId="863" priority="1741" operator="greaterThan">
      <formula>BJ473</formula>
    </cfRule>
  </conditionalFormatting>
  <conditionalFormatting sqref="BK474">
    <cfRule type="cellIs" dxfId="862" priority="1739" operator="greaterThan">
      <formula>BJ474</formula>
    </cfRule>
  </conditionalFormatting>
  <conditionalFormatting sqref="BK475">
    <cfRule type="cellIs" dxfId="861" priority="1738" operator="greaterThan">
      <formula>BJ475</formula>
    </cfRule>
  </conditionalFormatting>
  <conditionalFormatting sqref="BK476">
    <cfRule type="cellIs" dxfId="860" priority="1737" operator="greaterThan">
      <formula>BJ476</formula>
    </cfRule>
  </conditionalFormatting>
  <conditionalFormatting sqref="BK482">
    <cfRule type="cellIs" dxfId="859" priority="1733" operator="greaterThan">
      <formula>BJ482</formula>
    </cfRule>
  </conditionalFormatting>
  <conditionalFormatting sqref="BK483">
    <cfRule type="cellIs" dxfId="858" priority="1731" operator="greaterThan">
      <formula>BJ483</formula>
    </cfRule>
  </conditionalFormatting>
  <conditionalFormatting sqref="BK484">
    <cfRule type="cellIs" dxfId="857" priority="1730" operator="greaterThan">
      <formula>BJ484</formula>
    </cfRule>
  </conditionalFormatting>
  <conditionalFormatting sqref="BK485">
    <cfRule type="cellIs" dxfId="856" priority="1729" operator="greaterThan">
      <formula>BJ485</formula>
    </cfRule>
  </conditionalFormatting>
  <conditionalFormatting sqref="BK488">
    <cfRule type="cellIs" dxfId="855" priority="1725" operator="greaterThan">
      <formula>BJ488</formula>
    </cfRule>
  </conditionalFormatting>
  <conditionalFormatting sqref="BK489">
    <cfRule type="cellIs" dxfId="854" priority="1723" operator="greaterThan">
      <formula>BJ489</formula>
    </cfRule>
  </conditionalFormatting>
  <conditionalFormatting sqref="BK490">
    <cfRule type="cellIs" dxfId="853" priority="1722" operator="greaterThan">
      <formula>BJ490</formula>
    </cfRule>
  </conditionalFormatting>
  <conditionalFormatting sqref="BK491">
    <cfRule type="cellIs" dxfId="852" priority="1721" operator="greaterThan">
      <formula>BJ491</formula>
    </cfRule>
  </conditionalFormatting>
  <conditionalFormatting sqref="BK494">
    <cfRule type="cellIs" dxfId="851" priority="1717" operator="greaterThan">
      <formula>BJ494</formula>
    </cfRule>
  </conditionalFormatting>
  <conditionalFormatting sqref="BK495">
    <cfRule type="cellIs" dxfId="850" priority="1715" operator="greaterThan">
      <formula>BJ495</formula>
    </cfRule>
  </conditionalFormatting>
  <conditionalFormatting sqref="BK496">
    <cfRule type="cellIs" dxfId="849" priority="1714" operator="greaterThan">
      <formula>BJ496</formula>
    </cfRule>
  </conditionalFormatting>
  <conditionalFormatting sqref="BK497">
    <cfRule type="cellIs" dxfId="848" priority="1713" operator="greaterThan">
      <formula>BJ497</formula>
    </cfRule>
  </conditionalFormatting>
  <conditionalFormatting sqref="BK500">
    <cfRule type="cellIs" dxfId="847" priority="1709" operator="greaterThan">
      <formula>BJ500</formula>
    </cfRule>
  </conditionalFormatting>
  <conditionalFormatting sqref="BK501">
    <cfRule type="cellIs" dxfId="846" priority="1707" operator="greaterThan">
      <formula>BJ501</formula>
    </cfRule>
  </conditionalFormatting>
  <conditionalFormatting sqref="BK502">
    <cfRule type="cellIs" dxfId="845" priority="1706" operator="greaterThan">
      <formula>BJ502</formula>
    </cfRule>
  </conditionalFormatting>
  <conditionalFormatting sqref="BK503">
    <cfRule type="cellIs" dxfId="844" priority="1705" operator="greaterThan">
      <formula>BJ503</formula>
    </cfRule>
  </conditionalFormatting>
  <conditionalFormatting sqref="BK506">
    <cfRule type="cellIs" dxfId="843" priority="1701" operator="greaterThan">
      <formula>BJ506</formula>
    </cfRule>
  </conditionalFormatting>
  <conditionalFormatting sqref="BK507">
    <cfRule type="cellIs" dxfId="842" priority="1699" operator="greaterThan">
      <formula>BJ507</formula>
    </cfRule>
  </conditionalFormatting>
  <conditionalFormatting sqref="BK508">
    <cfRule type="cellIs" dxfId="841" priority="1698" operator="greaterThan">
      <formula>BJ508</formula>
    </cfRule>
  </conditionalFormatting>
  <conditionalFormatting sqref="BK509">
    <cfRule type="cellIs" dxfId="840" priority="1697" operator="greaterThan">
      <formula>BJ509</formula>
    </cfRule>
  </conditionalFormatting>
  <conditionalFormatting sqref="BK513">
    <cfRule type="cellIs" dxfId="839" priority="1693" operator="greaterThan">
      <formula>BJ513</formula>
    </cfRule>
  </conditionalFormatting>
  <conditionalFormatting sqref="BK514">
    <cfRule type="cellIs" dxfId="838" priority="1691" operator="greaterThan">
      <formula>BJ514</formula>
    </cfRule>
  </conditionalFormatting>
  <conditionalFormatting sqref="BK515">
    <cfRule type="cellIs" dxfId="837" priority="1690" operator="greaterThan">
      <formula>BJ515</formula>
    </cfRule>
  </conditionalFormatting>
  <conditionalFormatting sqref="BK516">
    <cfRule type="cellIs" dxfId="836" priority="1689" operator="greaterThan">
      <formula>BJ516</formula>
    </cfRule>
  </conditionalFormatting>
  <conditionalFormatting sqref="BK519">
    <cfRule type="cellIs" dxfId="835" priority="1685" operator="greaterThan">
      <formula>BJ519</formula>
    </cfRule>
  </conditionalFormatting>
  <conditionalFormatting sqref="BK520">
    <cfRule type="cellIs" dxfId="834" priority="1683" operator="greaterThan">
      <formula>BJ520</formula>
    </cfRule>
  </conditionalFormatting>
  <conditionalFormatting sqref="BK521">
    <cfRule type="cellIs" dxfId="833" priority="1682" operator="greaterThan">
      <formula>BJ521</formula>
    </cfRule>
  </conditionalFormatting>
  <conditionalFormatting sqref="BK522">
    <cfRule type="cellIs" dxfId="832" priority="1681" operator="greaterThan">
      <formula>BJ522</formula>
    </cfRule>
  </conditionalFormatting>
  <conditionalFormatting sqref="BK526">
    <cfRule type="cellIs" dxfId="831" priority="1677" operator="greaterThan">
      <formula>BJ526</formula>
    </cfRule>
  </conditionalFormatting>
  <conditionalFormatting sqref="BK527">
    <cfRule type="cellIs" dxfId="830" priority="1675" operator="greaterThan">
      <formula>BJ527</formula>
    </cfRule>
  </conditionalFormatting>
  <conditionalFormatting sqref="BK528">
    <cfRule type="cellIs" dxfId="829" priority="1674" operator="greaterThan">
      <formula>BJ528</formula>
    </cfRule>
  </conditionalFormatting>
  <conditionalFormatting sqref="BK529">
    <cfRule type="cellIs" dxfId="828" priority="1673" operator="greaterThan">
      <formula>BJ529</formula>
    </cfRule>
  </conditionalFormatting>
  <conditionalFormatting sqref="BK532">
    <cfRule type="cellIs" dxfId="827" priority="1669" operator="greaterThan">
      <formula>BJ532</formula>
    </cfRule>
  </conditionalFormatting>
  <conditionalFormatting sqref="BK533">
    <cfRule type="cellIs" dxfId="826" priority="1667" operator="greaterThan">
      <formula>BJ533</formula>
    </cfRule>
  </conditionalFormatting>
  <conditionalFormatting sqref="BK534">
    <cfRule type="cellIs" dxfId="825" priority="1666" operator="greaterThan">
      <formula>BJ534</formula>
    </cfRule>
  </conditionalFormatting>
  <conditionalFormatting sqref="BK535">
    <cfRule type="cellIs" dxfId="824" priority="1665" operator="greaterThan">
      <formula>BJ535</formula>
    </cfRule>
  </conditionalFormatting>
  <conditionalFormatting sqref="BK539">
    <cfRule type="cellIs" dxfId="823" priority="1661" operator="greaterThan">
      <formula>BJ539</formula>
    </cfRule>
  </conditionalFormatting>
  <conditionalFormatting sqref="BK540">
    <cfRule type="cellIs" dxfId="822" priority="1659" operator="greaterThan">
      <formula>BJ540</formula>
    </cfRule>
  </conditionalFormatting>
  <conditionalFormatting sqref="BK541">
    <cfRule type="cellIs" dxfId="821" priority="1658" operator="greaterThan">
      <formula>BJ541</formula>
    </cfRule>
  </conditionalFormatting>
  <conditionalFormatting sqref="BK542">
    <cfRule type="cellIs" dxfId="820" priority="1657" operator="greaterThan">
      <formula>BJ542</formula>
    </cfRule>
  </conditionalFormatting>
  <conditionalFormatting sqref="BK545">
    <cfRule type="cellIs" dxfId="819" priority="1653" operator="greaterThan">
      <formula>BJ545</formula>
    </cfRule>
  </conditionalFormatting>
  <conditionalFormatting sqref="BK546">
    <cfRule type="cellIs" dxfId="818" priority="1651" operator="greaterThan">
      <formula>BJ546</formula>
    </cfRule>
  </conditionalFormatting>
  <conditionalFormatting sqref="BK547">
    <cfRule type="cellIs" dxfId="817" priority="1650" operator="greaterThan">
      <formula>BJ547</formula>
    </cfRule>
  </conditionalFormatting>
  <conditionalFormatting sqref="BK548">
    <cfRule type="cellIs" dxfId="816" priority="1649" operator="greaterThan">
      <formula>BJ548</formula>
    </cfRule>
  </conditionalFormatting>
  <conditionalFormatting sqref="BK552">
    <cfRule type="cellIs" dxfId="815" priority="1645" operator="greaterThan">
      <formula>BJ552</formula>
    </cfRule>
  </conditionalFormatting>
  <conditionalFormatting sqref="BK553">
    <cfRule type="cellIs" dxfId="814" priority="1643" operator="greaterThan">
      <formula>BJ553</formula>
    </cfRule>
  </conditionalFormatting>
  <conditionalFormatting sqref="BK554">
    <cfRule type="cellIs" dxfId="813" priority="1642" operator="greaterThan">
      <formula>BJ554</formula>
    </cfRule>
  </conditionalFormatting>
  <conditionalFormatting sqref="BK555">
    <cfRule type="cellIs" dxfId="812" priority="1641" operator="greaterThan">
      <formula>BJ555</formula>
    </cfRule>
  </conditionalFormatting>
  <conditionalFormatting sqref="BK558">
    <cfRule type="cellIs" dxfId="811" priority="1637" operator="greaterThan">
      <formula>BJ558</formula>
    </cfRule>
  </conditionalFormatting>
  <conditionalFormatting sqref="BK559">
    <cfRule type="cellIs" dxfId="810" priority="1635" operator="greaterThan">
      <formula>BJ559</formula>
    </cfRule>
  </conditionalFormatting>
  <conditionalFormatting sqref="BK560">
    <cfRule type="cellIs" dxfId="809" priority="1634" operator="greaterThan">
      <formula>BJ560</formula>
    </cfRule>
  </conditionalFormatting>
  <conditionalFormatting sqref="BK561">
    <cfRule type="cellIs" dxfId="808" priority="1633" operator="greaterThan">
      <formula>BJ561</formula>
    </cfRule>
  </conditionalFormatting>
  <conditionalFormatting sqref="BK564">
    <cfRule type="cellIs" dxfId="807" priority="1629" operator="greaterThan">
      <formula>BJ564</formula>
    </cfRule>
  </conditionalFormatting>
  <conditionalFormatting sqref="BK565">
    <cfRule type="cellIs" dxfId="806" priority="1627" operator="greaterThan">
      <formula>BJ565</formula>
    </cfRule>
  </conditionalFormatting>
  <conditionalFormatting sqref="BK566">
    <cfRule type="cellIs" dxfId="805" priority="1626" operator="greaterThan">
      <formula>BJ566</formula>
    </cfRule>
  </conditionalFormatting>
  <conditionalFormatting sqref="BK567">
    <cfRule type="cellIs" dxfId="804" priority="1625" operator="greaterThan">
      <formula>BJ567</formula>
    </cfRule>
  </conditionalFormatting>
  <conditionalFormatting sqref="BK570">
    <cfRule type="cellIs" dxfId="803" priority="1621" operator="greaterThan">
      <formula>BJ570</formula>
    </cfRule>
  </conditionalFormatting>
  <conditionalFormatting sqref="BK571">
    <cfRule type="cellIs" dxfId="802" priority="1619" operator="greaterThan">
      <formula>BJ571</formula>
    </cfRule>
  </conditionalFormatting>
  <conditionalFormatting sqref="BK572">
    <cfRule type="cellIs" dxfId="801" priority="1618" operator="greaterThan">
      <formula>BJ572</formula>
    </cfRule>
  </conditionalFormatting>
  <conditionalFormatting sqref="BK573">
    <cfRule type="cellIs" dxfId="800" priority="1617" operator="greaterThan">
      <formula>BJ573</formula>
    </cfRule>
  </conditionalFormatting>
  <conditionalFormatting sqref="BK582">
    <cfRule type="cellIs" dxfId="799" priority="1613" operator="greaterThan">
      <formula>BJ582</formula>
    </cfRule>
  </conditionalFormatting>
  <conditionalFormatting sqref="BK583">
    <cfRule type="cellIs" dxfId="798" priority="1611" operator="greaterThan">
      <formula>BJ583</formula>
    </cfRule>
  </conditionalFormatting>
  <conditionalFormatting sqref="BK584">
    <cfRule type="cellIs" dxfId="797" priority="1610" operator="greaterThan">
      <formula>BJ584</formula>
    </cfRule>
  </conditionalFormatting>
  <conditionalFormatting sqref="BK585">
    <cfRule type="cellIs" dxfId="796" priority="1609" operator="greaterThan">
      <formula>BJ585</formula>
    </cfRule>
  </conditionalFormatting>
  <conditionalFormatting sqref="AO747">
    <cfRule type="duplicateValues" dxfId="795" priority="1605"/>
  </conditionalFormatting>
  <conditionalFormatting sqref="BJ747">
    <cfRule type="expression" dxfId="794" priority="1600">
      <formula>BM747&lt;=0</formula>
    </cfRule>
  </conditionalFormatting>
  <conditionalFormatting sqref="BK747">
    <cfRule type="cellIs" dxfId="793" priority="1597" operator="greaterThan">
      <formula>BJ747</formula>
    </cfRule>
  </conditionalFormatting>
  <conditionalFormatting sqref="BL747">
    <cfRule type="cellIs" dxfId="792" priority="1596" operator="greaterThan">
      <formula>BK747</formula>
    </cfRule>
  </conditionalFormatting>
  <conditionalFormatting sqref="CN747">
    <cfRule type="cellIs" dxfId="791" priority="1595" operator="greaterThan">
      <formula>CM747</formula>
    </cfRule>
  </conditionalFormatting>
  <conditionalFormatting sqref="CS747">
    <cfRule type="cellIs" dxfId="790" priority="1594" operator="greaterThan">
      <formula>CR747</formula>
    </cfRule>
  </conditionalFormatting>
  <conditionalFormatting sqref="CW747">
    <cfRule type="cellIs" dxfId="789" priority="1593" operator="greaterThan">
      <formula>CV747</formula>
    </cfRule>
  </conditionalFormatting>
  <conditionalFormatting sqref="BJ747">
    <cfRule type="cellIs" dxfId="788" priority="1599" operator="greaterThan">
      <formula>#REF!</formula>
    </cfRule>
  </conditionalFormatting>
  <conditionalFormatting sqref="CO747">
    <cfRule type="expression" dxfId="787" priority="1598">
      <formula>IF(CM747&lt;&gt;"-",IF(CM747&lt;#REF!,IF(CO747&lt;1,1,0),0),0)</formula>
    </cfRule>
  </conditionalFormatting>
  <conditionalFormatting sqref="AO798">
    <cfRule type="duplicateValues" dxfId="786" priority="1592"/>
  </conditionalFormatting>
  <conditionalFormatting sqref="BJ798">
    <cfRule type="expression" dxfId="785" priority="1587">
      <formula>BM798&lt;=0</formula>
    </cfRule>
  </conditionalFormatting>
  <conditionalFormatting sqref="BK798">
    <cfRule type="cellIs" dxfId="784" priority="1584" operator="greaterThan">
      <formula>BJ798</formula>
    </cfRule>
  </conditionalFormatting>
  <conditionalFormatting sqref="CS798">
    <cfRule type="cellIs" dxfId="783" priority="1581" operator="greaterThan">
      <formula>CR798</formula>
    </cfRule>
  </conditionalFormatting>
  <conditionalFormatting sqref="CW798">
    <cfRule type="cellIs" dxfId="782" priority="1580" operator="greaterThan">
      <formula>CV798</formula>
    </cfRule>
  </conditionalFormatting>
  <conditionalFormatting sqref="BJ798">
    <cfRule type="cellIs" dxfId="781" priority="1586" operator="greaterThan">
      <formula>#REF!</formula>
    </cfRule>
  </conditionalFormatting>
  <conditionalFormatting sqref="AO800">
    <cfRule type="duplicateValues" dxfId="780" priority="1579"/>
  </conditionalFormatting>
  <conditionalFormatting sqref="BJ800">
    <cfRule type="expression" dxfId="779" priority="1574">
      <formula>BM800&lt;=0</formula>
    </cfRule>
  </conditionalFormatting>
  <conditionalFormatting sqref="BK800">
    <cfRule type="cellIs" dxfId="778" priority="1571" operator="greaterThan">
      <formula>BJ800</formula>
    </cfRule>
  </conditionalFormatting>
  <conditionalFormatting sqref="CS800">
    <cfRule type="cellIs" dxfId="777" priority="1568" operator="greaterThan">
      <formula>CR800</formula>
    </cfRule>
  </conditionalFormatting>
  <conditionalFormatting sqref="CW800">
    <cfRule type="cellIs" dxfId="776" priority="1567" operator="greaterThan">
      <formula>CV800</formula>
    </cfRule>
  </conditionalFormatting>
  <conditionalFormatting sqref="BJ800">
    <cfRule type="cellIs" dxfId="775" priority="1573" operator="greaterThan">
      <formula>#REF!</formula>
    </cfRule>
  </conditionalFormatting>
  <conditionalFormatting sqref="AO803">
    <cfRule type="duplicateValues" dxfId="774" priority="1566"/>
  </conditionalFormatting>
  <conditionalFormatting sqref="BJ803">
    <cfRule type="expression" dxfId="773" priority="1561">
      <formula>BM803&lt;=0</formula>
    </cfRule>
  </conditionalFormatting>
  <conditionalFormatting sqref="BK803">
    <cfRule type="cellIs" dxfId="772" priority="1558" operator="greaterThan">
      <formula>BJ803</formula>
    </cfRule>
  </conditionalFormatting>
  <conditionalFormatting sqref="CS803">
    <cfRule type="cellIs" dxfId="771" priority="1555" operator="greaterThan">
      <formula>CR803</formula>
    </cfRule>
  </conditionalFormatting>
  <conditionalFormatting sqref="CW803">
    <cfRule type="cellIs" dxfId="770" priority="1554" operator="greaterThan">
      <formula>CV803</formula>
    </cfRule>
  </conditionalFormatting>
  <conditionalFormatting sqref="BJ803">
    <cfRule type="cellIs" dxfId="769" priority="1560" operator="greaterThan">
      <formula>#REF!</formula>
    </cfRule>
  </conditionalFormatting>
  <conditionalFormatting sqref="AO805">
    <cfRule type="duplicateValues" dxfId="768" priority="1553"/>
  </conditionalFormatting>
  <conditionalFormatting sqref="BJ805">
    <cfRule type="expression" dxfId="767" priority="1548">
      <formula>BM805&lt;=0</formula>
    </cfRule>
  </conditionalFormatting>
  <conditionalFormatting sqref="BK805">
    <cfRule type="cellIs" dxfId="766" priority="1545" operator="greaterThan">
      <formula>BJ805</formula>
    </cfRule>
  </conditionalFormatting>
  <conditionalFormatting sqref="CN805">
    <cfRule type="cellIs" dxfId="765" priority="1543" operator="greaterThan">
      <formula>CM805</formula>
    </cfRule>
  </conditionalFormatting>
  <conditionalFormatting sqref="CS805">
    <cfRule type="cellIs" dxfId="764" priority="1542" operator="greaterThan">
      <formula>CR805</formula>
    </cfRule>
  </conditionalFormatting>
  <conditionalFormatting sqref="CW805">
    <cfRule type="cellIs" dxfId="763" priority="1541" operator="greaterThan">
      <formula>CV805</formula>
    </cfRule>
  </conditionalFormatting>
  <conditionalFormatting sqref="BJ805">
    <cfRule type="cellIs" dxfId="762" priority="1547" operator="greaterThan">
      <formula>#REF!</formula>
    </cfRule>
  </conditionalFormatting>
  <conditionalFormatting sqref="CO805">
    <cfRule type="expression" dxfId="761" priority="1546">
      <formula>IF(CM805&lt;&gt;"-",IF(CM805&lt;#REF!,IF(CO805&lt;1,1,0),0),0)</formula>
    </cfRule>
  </conditionalFormatting>
  <conditionalFormatting sqref="AO807">
    <cfRule type="duplicateValues" dxfId="760" priority="1540"/>
  </conditionalFormatting>
  <conditionalFormatting sqref="BJ807">
    <cfRule type="expression" dxfId="759" priority="1535">
      <formula>BM807&lt;=0</formula>
    </cfRule>
  </conditionalFormatting>
  <conditionalFormatting sqref="BK807">
    <cfRule type="cellIs" dxfId="758" priority="1532" operator="greaterThan">
      <formula>BJ807</formula>
    </cfRule>
  </conditionalFormatting>
  <conditionalFormatting sqref="CS807">
    <cfRule type="cellIs" dxfId="757" priority="1529" operator="greaterThan">
      <formula>CR807</formula>
    </cfRule>
  </conditionalFormatting>
  <conditionalFormatting sqref="CW807">
    <cfRule type="cellIs" dxfId="756" priority="1528" operator="greaterThan">
      <formula>CV807</formula>
    </cfRule>
  </conditionalFormatting>
  <conditionalFormatting sqref="BJ807">
    <cfRule type="cellIs" dxfId="755" priority="1534" operator="greaterThan">
      <formula>#REF!</formula>
    </cfRule>
  </conditionalFormatting>
  <conditionalFormatting sqref="AO809">
    <cfRule type="duplicateValues" dxfId="754" priority="1527"/>
  </conditionalFormatting>
  <conditionalFormatting sqref="BJ809">
    <cfRule type="expression" dxfId="753" priority="1522">
      <formula>BM809&lt;=0</formula>
    </cfRule>
  </conditionalFormatting>
  <conditionalFormatting sqref="BK809">
    <cfRule type="cellIs" dxfId="752" priority="1519" operator="greaterThan">
      <formula>BJ809</formula>
    </cfRule>
  </conditionalFormatting>
  <conditionalFormatting sqref="CS809">
    <cfRule type="cellIs" dxfId="751" priority="1516" operator="greaterThan">
      <formula>CR809</formula>
    </cfRule>
  </conditionalFormatting>
  <conditionalFormatting sqref="CW809">
    <cfRule type="cellIs" dxfId="750" priority="1515" operator="greaterThan">
      <formula>CV809</formula>
    </cfRule>
  </conditionalFormatting>
  <conditionalFormatting sqref="BJ809">
    <cfRule type="cellIs" dxfId="749" priority="1521" operator="greaterThan">
      <formula>#REF!</formula>
    </cfRule>
  </conditionalFormatting>
  <conditionalFormatting sqref="AO811">
    <cfRule type="duplicateValues" dxfId="748" priority="1514"/>
  </conditionalFormatting>
  <conditionalFormatting sqref="BJ811">
    <cfRule type="expression" dxfId="747" priority="1509">
      <formula>BM811&lt;=0</formula>
    </cfRule>
  </conditionalFormatting>
  <conditionalFormatting sqref="BK811">
    <cfRule type="cellIs" dxfId="746" priority="1506" operator="greaterThan">
      <formula>BJ811</formula>
    </cfRule>
  </conditionalFormatting>
  <conditionalFormatting sqref="CS811">
    <cfRule type="cellIs" dxfId="745" priority="1503" operator="greaterThan">
      <formula>CR811</formula>
    </cfRule>
  </conditionalFormatting>
  <conditionalFormatting sqref="CW811">
    <cfRule type="cellIs" dxfId="744" priority="1502" operator="greaterThan">
      <formula>CV811</formula>
    </cfRule>
  </conditionalFormatting>
  <conditionalFormatting sqref="BJ811">
    <cfRule type="cellIs" dxfId="743" priority="1508" operator="greaterThan">
      <formula>#REF!</formula>
    </cfRule>
  </conditionalFormatting>
  <conditionalFormatting sqref="AO813">
    <cfRule type="duplicateValues" dxfId="742" priority="1501"/>
  </conditionalFormatting>
  <conditionalFormatting sqref="BJ813">
    <cfRule type="expression" dxfId="741" priority="1496">
      <formula>BM813&lt;=0</formula>
    </cfRule>
  </conditionalFormatting>
  <conditionalFormatting sqref="BK813">
    <cfRule type="cellIs" dxfId="740" priority="1493" operator="greaterThan">
      <formula>BJ813</formula>
    </cfRule>
  </conditionalFormatting>
  <conditionalFormatting sqref="CS813">
    <cfRule type="cellIs" dxfId="739" priority="1490" operator="greaterThan">
      <formula>CR813</formula>
    </cfRule>
  </conditionalFormatting>
  <conditionalFormatting sqref="CW813">
    <cfRule type="cellIs" dxfId="738" priority="1489" operator="greaterThan">
      <formula>CV813</formula>
    </cfRule>
  </conditionalFormatting>
  <conditionalFormatting sqref="BJ813">
    <cfRule type="cellIs" dxfId="737" priority="1495" operator="greaterThan">
      <formula>#REF!</formula>
    </cfRule>
  </conditionalFormatting>
  <conditionalFormatting sqref="AO815">
    <cfRule type="duplicateValues" dxfId="736" priority="1475"/>
  </conditionalFormatting>
  <conditionalFormatting sqref="BJ815">
    <cfRule type="expression" dxfId="735" priority="1470">
      <formula>BM815&lt;=0</formula>
    </cfRule>
  </conditionalFormatting>
  <conditionalFormatting sqref="BK815">
    <cfRule type="cellIs" dxfId="734" priority="1467" operator="greaterThan">
      <formula>BJ815</formula>
    </cfRule>
  </conditionalFormatting>
  <conditionalFormatting sqref="CS815">
    <cfRule type="cellIs" dxfId="733" priority="1464" operator="greaterThan">
      <formula>CR815</formula>
    </cfRule>
  </conditionalFormatting>
  <conditionalFormatting sqref="CW815">
    <cfRule type="cellIs" dxfId="732" priority="1463" operator="greaterThan">
      <formula>CV815</formula>
    </cfRule>
  </conditionalFormatting>
  <conditionalFormatting sqref="BJ815">
    <cfRule type="cellIs" dxfId="731" priority="1469" operator="greaterThan">
      <formula>#REF!</formula>
    </cfRule>
  </conditionalFormatting>
  <conditionalFormatting sqref="AO817">
    <cfRule type="duplicateValues" dxfId="730" priority="1462"/>
  </conditionalFormatting>
  <conditionalFormatting sqref="BJ817">
    <cfRule type="expression" dxfId="729" priority="1457">
      <formula>BM817&lt;=0</formula>
    </cfRule>
  </conditionalFormatting>
  <conditionalFormatting sqref="BK817">
    <cfRule type="cellIs" dxfId="728" priority="1454" operator="greaterThan">
      <formula>BJ817</formula>
    </cfRule>
  </conditionalFormatting>
  <conditionalFormatting sqref="CS817">
    <cfRule type="cellIs" dxfId="727" priority="1451" operator="greaterThan">
      <formula>CR817</formula>
    </cfRule>
  </conditionalFormatting>
  <conditionalFormatting sqref="CW817">
    <cfRule type="cellIs" dxfId="726" priority="1450" operator="greaterThan">
      <formula>CV817</formula>
    </cfRule>
  </conditionalFormatting>
  <conditionalFormatting sqref="BJ817">
    <cfRule type="cellIs" dxfId="725" priority="1456" operator="greaterThan">
      <formula>#REF!</formula>
    </cfRule>
  </conditionalFormatting>
  <conditionalFormatting sqref="AO819">
    <cfRule type="duplicateValues" dxfId="724" priority="1449"/>
  </conditionalFormatting>
  <conditionalFormatting sqref="BJ819">
    <cfRule type="expression" dxfId="723" priority="1444">
      <formula>BM819&lt;=0</formula>
    </cfRule>
  </conditionalFormatting>
  <conditionalFormatting sqref="BK819">
    <cfRule type="cellIs" dxfId="722" priority="1441" operator="greaterThan">
      <formula>BJ819</formula>
    </cfRule>
  </conditionalFormatting>
  <conditionalFormatting sqref="CS819">
    <cfRule type="cellIs" dxfId="721" priority="1438" operator="greaterThan">
      <formula>CR819</formula>
    </cfRule>
  </conditionalFormatting>
  <conditionalFormatting sqref="CW819">
    <cfRule type="cellIs" dxfId="720" priority="1437" operator="greaterThan">
      <formula>CV819</formula>
    </cfRule>
  </conditionalFormatting>
  <conditionalFormatting sqref="BJ819">
    <cfRule type="cellIs" dxfId="719" priority="1443" operator="greaterThan">
      <formula>#REF!</formula>
    </cfRule>
  </conditionalFormatting>
  <conditionalFormatting sqref="AO821">
    <cfRule type="duplicateValues" dxfId="718" priority="1436"/>
  </conditionalFormatting>
  <conditionalFormatting sqref="BJ821">
    <cfRule type="expression" dxfId="717" priority="1431">
      <formula>BM821&lt;=0</formula>
    </cfRule>
  </conditionalFormatting>
  <conditionalFormatting sqref="BK821">
    <cfRule type="cellIs" dxfId="716" priority="1428" operator="greaterThan">
      <formula>BJ821</formula>
    </cfRule>
  </conditionalFormatting>
  <conditionalFormatting sqref="BL821">
    <cfRule type="cellIs" dxfId="715" priority="1427" operator="greaterThan">
      <formula>BK821</formula>
    </cfRule>
  </conditionalFormatting>
  <conditionalFormatting sqref="CN821">
    <cfRule type="cellIs" dxfId="714" priority="1426" operator="greaterThan">
      <formula>CM821</formula>
    </cfRule>
  </conditionalFormatting>
  <conditionalFormatting sqref="CS821">
    <cfRule type="cellIs" dxfId="713" priority="1425" operator="greaterThan">
      <formula>CR821</formula>
    </cfRule>
  </conditionalFormatting>
  <conditionalFormatting sqref="CW821">
    <cfRule type="cellIs" dxfId="712" priority="1424" operator="greaterThan">
      <formula>CV821</formula>
    </cfRule>
  </conditionalFormatting>
  <conditionalFormatting sqref="BJ821">
    <cfRule type="cellIs" dxfId="711" priority="1430" operator="greaterThan">
      <formula>#REF!</formula>
    </cfRule>
  </conditionalFormatting>
  <conditionalFormatting sqref="CO821">
    <cfRule type="expression" dxfId="710" priority="1429">
      <formula>IF(CM821&lt;&gt;"-",IF(CM821&lt;#REF!,IF(CO821&lt;1,1,0),0),0)</formula>
    </cfRule>
  </conditionalFormatting>
  <conditionalFormatting sqref="AO823">
    <cfRule type="duplicateValues" dxfId="709" priority="1423"/>
  </conditionalFormatting>
  <conditionalFormatting sqref="BJ823">
    <cfRule type="expression" dxfId="708" priority="1418">
      <formula>BM823&lt;=0</formula>
    </cfRule>
  </conditionalFormatting>
  <conditionalFormatting sqref="BK823">
    <cfRule type="cellIs" dxfId="707" priority="1415" operator="greaterThan">
      <formula>BJ823</formula>
    </cfRule>
  </conditionalFormatting>
  <conditionalFormatting sqref="CN823:CN824">
    <cfRule type="cellIs" dxfId="706" priority="1413" operator="greaterThan">
      <formula>CM823</formula>
    </cfRule>
  </conditionalFormatting>
  <conditionalFormatting sqref="CS823:CS824">
    <cfRule type="cellIs" dxfId="705" priority="1412" operator="greaterThan">
      <formula>CR823</formula>
    </cfRule>
  </conditionalFormatting>
  <conditionalFormatting sqref="CW823:CW824">
    <cfRule type="cellIs" dxfId="704" priority="1411" operator="greaterThan">
      <formula>CV823</formula>
    </cfRule>
  </conditionalFormatting>
  <conditionalFormatting sqref="BJ823">
    <cfRule type="cellIs" dxfId="703" priority="1417" operator="greaterThan">
      <formula>#REF!</formula>
    </cfRule>
  </conditionalFormatting>
  <conditionalFormatting sqref="CO823:CO824">
    <cfRule type="expression" dxfId="702" priority="1416">
      <formula>IF(CM823&lt;&gt;"-",IF(CM823&lt;#REF!,IF(CO823&lt;1,1,0),0),0)</formula>
    </cfRule>
  </conditionalFormatting>
  <conditionalFormatting sqref="BL629:BL632 BL609:BL612 BL590:BL593">
    <cfRule type="cellIs" dxfId="701" priority="1409" operator="greaterThan">
      <formula>BK590</formula>
    </cfRule>
  </conditionalFormatting>
  <conditionalFormatting sqref="CN532:CN535 CN527:CN529">
    <cfRule type="cellIs" dxfId="700" priority="1406" operator="greaterThan">
      <formula>CM527</formula>
    </cfRule>
  </conditionalFormatting>
  <conditionalFormatting sqref="CO532:CO535 CO527:CO529">
    <cfRule type="expression" dxfId="699" priority="1407">
      <formula>IF(CM527&lt;&gt;"-",IF(CM527&lt;#REF!,IF(CO527&lt;1,1,0),0),0)</formula>
    </cfRule>
  </conditionalFormatting>
  <conditionalFormatting sqref="CN545:CN548 CN540:CN542">
    <cfRule type="cellIs" dxfId="698" priority="1404" operator="greaterThan">
      <formula>CM540</formula>
    </cfRule>
  </conditionalFormatting>
  <conditionalFormatting sqref="CO545:CO548 CO540:CO542">
    <cfRule type="expression" dxfId="697" priority="1405">
      <formula>IF(CM540&lt;&gt;"-",IF(CM540&lt;#REF!,IF(CO540&lt;1,1,0),0),0)</formula>
    </cfRule>
  </conditionalFormatting>
  <conditionalFormatting sqref="CN473:CN476 CN467:CN470 CN461:CN464 CN455:CN458 CN450:CN452">
    <cfRule type="cellIs" dxfId="696" priority="1402" operator="greaterThan">
      <formula>CM450</formula>
    </cfRule>
  </conditionalFormatting>
  <conditionalFormatting sqref="CO473:CO476 CO467:CO470 CO461:CO464 CO455:CO458 CO450:CO452">
    <cfRule type="expression" dxfId="695" priority="1403">
      <formula>IF(CM450&lt;&gt;"-",IF(CM450&lt;#REF!,IF(CO450&lt;1,1,0),0),0)</formula>
    </cfRule>
  </conditionalFormatting>
  <conditionalFormatting sqref="CN506:CN509 CN500:CN503 CN494:CN497 CN488:CN491 CN483:CN485">
    <cfRule type="cellIs" dxfId="694" priority="1400" operator="greaterThan">
      <formula>CM483</formula>
    </cfRule>
  </conditionalFormatting>
  <conditionalFormatting sqref="CO506:CO509 CO500:CO503 CO494:CO497 CO488:CO491 CO483:CO485">
    <cfRule type="expression" dxfId="693" priority="1401">
      <formula>IF(CM483&lt;&gt;"-",IF(CM483&lt;#REF!,IF(CO483&lt;1,1,0),0),0)</formula>
    </cfRule>
  </conditionalFormatting>
  <conditionalFormatting sqref="CN519:CN522 CN514:CN516">
    <cfRule type="cellIs" dxfId="692" priority="1398" operator="greaterThan">
      <formula>CM514</formula>
    </cfRule>
  </conditionalFormatting>
  <conditionalFormatting sqref="CO519:CO522 CO514:CO516">
    <cfRule type="expression" dxfId="691" priority="1399">
      <formula>IF(CM514&lt;&gt;"-",IF(CM514&lt;#REF!,IF(CO514&lt;1,1,0),0),0)</formula>
    </cfRule>
  </conditionalFormatting>
  <conditionalFormatting sqref="BL346:BL349 BL340:BL343 BL334:BL337 BL146:BL148">
    <cfRule type="cellIs" dxfId="690" priority="1397" operator="greaterThan">
      <formula>BK146</formula>
    </cfRule>
  </conditionalFormatting>
  <conditionalFormatting sqref="BL14">
    <cfRule type="cellIs" dxfId="689" priority="1396" operator="greaterThan">
      <formula>BK14</formula>
    </cfRule>
  </conditionalFormatting>
  <conditionalFormatting sqref="BJ797">
    <cfRule type="expression" dxfId="688" priority="1389">
      <formula>BM797&lt;=0</formula>
    </cfRule>
  </conditionalFormatting>
  <conditionalFormatting sqref="BK797">
    <cfRule type="cellIs" dxfId="687" priority="1386" operator="greaterThan">
      <formula>BJ797</formula>
    </cfRule>
  </conditionalFormatting>
  <conditionalFormatting sqref="CS797">
    <cfRule type="cellIs" dxfId="686" priority="1383" operator="greaterThan">
      <formula>CR797</formula>
    </cfRule>
  </conditionalFormatting>
  <conditionalFormatting sqref="CW797">
    <cfRule type="cellIs" dxfId="685" priority="1382" operator="greaterThan">
      <formula>CV797</formula>
    </cfRule>
  </conditionalFormatting>
  <conditionalFormatting sqref="BJ797">
    <cfRule type="cellIs" dxfId="684" priority="1388" operator="greaterThan">
      <formula>#REF!</formula>
    </cfRule>
  </conditionalFormatting>
  <conditionalFormatting sqref="AO797">
    <cfRule type="duplicateValues" dxfId="683" priority="1381"/>
  </conditionalFormatting>
  <conditionalFormatting sqref="BJ799">
    <cfRule type="expression" dxfId="682" priority="1376">
      <formula>BM799&lt;=0</formula>
    </cfRule>
  </conditionalFormatting>
  <conditionalFormatting sqref="BK799">
    <cfRule type="cellIs" dxfId="681" priority="1373" operator="greaterThan">
      <formula>BJ799</formula>
    </cfRule>
  </conditionalFormatting>
  <conditionalFormatting sqref="CS799">
    <cfRule type="cellIs" dxfId="680" priority="1370" operator="greaterThan">
      <formula>CR799</formula>
    </cfRule>
  </conditionalFormatting>
  <conditionalFormatting sqref="CW799">
    <cfRule type="cellIs" dxfId="679" priority="1369" operator="greaterThan">
      <formula>CV799</formula>
    </cfRule>
  </conditionalFormatting>
  <conditionalFormatting sqref="BJ799">
    <cfRule type="cellIs" dxfId="678" priority="1375" operator="greaterThan">
      <formula>#REF!</formula>
    </cfRule>
  </conditionalFormatting>
  <conditionalFormatting sqref="CO799">
    <cfRule type="expression" dxfId="677" priority="1374">
      <formula>IF(CM799&lt;&gt;"-",IF(CM799&lt;#REF!,IF(CO799&lt;1,1,0),0),0)</formula>
    </cfRule>
  </conditionalFormatting>
  <conditionalFormatting sqref="BJ802">
    <cfRule type="expression" dxfId="676" priority="1363">
      <formula>BM802&lt;=0</formula>
    </cfRule>
  </conditionalFormatting>
  <conditionalFormatting sqref="BK802">
    <cfRule type="cellIs" dxfId="675" priority="1360" operator="greaterThan">
      <formula>BJ802</formula>
    </cfRule>
  </conditionalFormatting>
  <conditionalFormatting sqref="CS802">
    <cfRule type="cellIs" dxfId="674" priority="1357" operator="greaterThan">
      <formula>CR802</formula>
    </cfRule>
  </conditionalFormatting>
  <conditionalFormatting sqref="CW802">
    <cfRule type="cellIs" dxfId="673" priority="1356" operator="greaterThan">
      <formula>CV802</formula>
    </cfRule>
  </conditionalFormatting>
  <conditionalFormatting sqref="BJ802">
    <cfRule type="cellIs" dxfId="672" priority="1362" operator="greaterThan">
      <formula>#REF!</formula>
    </cfRule>
  </conditionalFormatting>
  <conditionalFormatting sqref="BJ804">
    <cfRule type="expression" dxfId="671" priority="1350">
      <formula>BM804&lt;=0</formula>
    </cfRule>
  </conditionalFormatting>
  <conditionalFormatting sqref="BK804">
    <cfRule type="cellIs" dxfId="670" priority="1347" operator="greaterThan">
      <formula>BJ804</formula>
    </cfRule>
  </conditionalFormatting>
  <conditionalFormatting sqref="CN804">
    <cfRule type="cellIs" dxfId="669" priority="1345" operator="greaterThan">
      <formula>CM804</formula>
    </cfRule>
  </conditionalFormatting>
  <conditionalFormatting sqref="CS804">
    <cfRule type="cellIs" dxfId="668" priority="1344" operator="greaterThan">
      <formula>CR804</formula>
    </cfRule>
  </conditionalFormatting>
  <conditionalFormatting sqref="CW804">
    <cfRule type="cellIs" dxfId="667" priority="1343" operator="greaterThan">
      <formula>CV804</formula>
    </cfRule>
  </conditionalFormatting>
  <conditionalFormatting sqref="BJ804">
    <cfRule type="cellIs" dxfId="666" priority="1349" operator="greaterThan">
      <formula>#REF!</formula>
    </cfRule>
  </conditionalFormatting>
  <conditionalFormatting sqref="CO804">
    <cfRule type="expression" dxfId="665" priority="1348">
      <formula>IF(CM804&lt;&gt;"-",IF(CM804&lt;#REF!,IF(CO804&lt;1,1,0),0),0)</formula>
    </cfRule>
  </conditionalFormatting>
  <conditionalFormatting sqref="BJ806">
    <cfRule type="expression" dxfId="664" priority="1337">
      <formula>BM806&lt;=0</formula>
    </cfRule>
  </conditionalFormatting>
  <conditionalFormatting sqref="BK806">
    <cfRule type="cellIs" dxfId="663" priority="1334" operator="greaterThan">
      <formula>BJ806</formula>
    </cfRule>
  </conditionalFormatting>
  <conditionalFormatting sqref="CS806">
    <cfRule type="cellIs" dxfId="662" priority="1331" operator="greaterThan">
      <formula>CR806</formula>
    </cfRule>
  </conditionalFormatting>
  <conditionalFormatting sqref="CW806">
    <cfRule type="cellIs" dxfId="661" priority="1330" operator="greaterThan">
      <formula>CV806</formula>
    </cfRule>
  </conditionalFormatting>
  <conditionalFormatting sqref="BJ806">
    <cfRule type="cellIs" dxfId="660" priority="1336" operator="greaterThan">
      <formula>#REF!</formula>
    </cfRule>
  </conditionalFormatting>
  <conditionalFormatting sqref="BJ808">
    <cfRule type="expression" dxfId="659" priority="1324">
      <formula>BM808&lt;=0</formula>
    </cfRule>
  </conditionalFormatting>
  <conditionalFormatting sqref="BK808">
    <cfRule type="cellIs" dxfId="658" priority="1321" operator="greaterThan">
      <formula>BJ808</formula>
    </cfRule>
  </conditionalFormatting>
  <conditionalFormatting sqref="CS808">
    <cfRule type="cellIs" dxfId="657" priority="1318" operator="greaterThan">
      <formula>CR808</formula>
    </cfRule>
  </conditionalFormatting>
  <conditionalFormatting sqref="CW808">
    <cfRule type="cellIs" dxfId="656" priority="1317" operator="greaterThan">
      <formula>CV808</formula>
    </cfRule>
  </conditionalFormatting>
  <conditionalFormatting sqref="BJ808">
    <cfRule type="cellIs" dxfId="655" priority="1323" operator="greaterThan">
      <formula>#REF!</formula>
    </cfRule>
  </conditionalFormatting>
  <conditionalFormatting sqref="BJ810">
    <cfRule type="expression" dxfId="654" priority="1311">
      <formula>BM810&lt;=0</formula>
    </cfRule>
  </conditionalFormatting>
  <conditionalFormatting sqref="BK810">
    <cfRule type="cellIs" dxfId="653" priority="1308" operator="greaterThan">
      <formula>BJ810</formula>
    </cfRule>
  </conditionalFormatting>
  <conditionalFormatting sqref="CS810">
    <cfRule type="cellIs" dxfId="652" priority="1305" operator="greaterThan">
      <formula>CR810</formula>
    </cfRule>
  </conditionalFormatting>
  <conditionalFormatting sqref="CW810">
    <cfRule type="cellIs" dxfId="651" priority="1304" operator="greaterThan">
      <formula>CV810</formula>
    </cfRule>
  </conditionalFormatting>
  <conditionalFormatting sqref="BJ810">
    <cfRule type="cellIs" dxfId="650" priority="1310" operator="greaterThan">
      <formula>#REF!</formula>
    </cfRule>
  </conditionalFormatting>
  <conditionalFormatting sqref="BJ812">
    <cfRule type="expression" dxfId="649" priority="1298">
      <formula>BM812&lt;=0</formula>
    </cfRule>
  </conditionalFormatting>
  <conditionalFormatting sqref="BK812">
    <cfRule type="cellIs" dxfId="648" priority="1295" operator="greaterThan">
      <formula>BJ812</formula>
    </cfRule>
  </conditionalFormatting>
  <conditionalFormatting sqref="CS812">
    <cfRule type="cellIs" dxfId="647" priority="1292" operator="greaterThan">
      <formula>CR812</formula>
    </cfRule>
  </conditionalFormatting>
  <conditionalFormatting sqref="CW812">
    <cfRule type="cellIs" dxfId="646" priority="1291" operator="greaterThan">
      <formula>CV812</formula>
    </cfRule>
  </conditionalFormatting>
  <conditionalFormatting sqref="BJ812">
    <cfRule type="cellIs" dxfId="645" priority="1297" operator="greaterThan">
      <formula>#REF!</formula>
    </cfRule>
  </conditionalFormatting>
  <conditionalFormatting sqref="BJ814">
    <cfRule type="expression" dxfId="644" priority="1285">
      <formula>BM814&lt;=0</formula>
    </cfRule>
  </conditionalFormatting>
  <conditionalFormatting sqref="BK814">
    <cfRule type="cellIs" dxfId="643" priority="1282" operator="greaterThan">
      <formula>BJ814</formula>
    </cfRule>
  </conditionalFormatting>
  <conditionalFormatting sqref="CS814">
    <cfRule type="cellIs" dxfId="642" priority="1279" operator="greaterThan">
      <formula>CR814</formula>
    </cfRule>
  </conditionalFormatting>
  <conditionalFormatting sqref="CW814">
    <cfRule type="cellIs" dxfId="641" priority="1278" operator="greaterThan">
      <formula>CV814</formula>
    </cfRule>
  </conditionalFormatting>
  <conditionalFormatting sqref="BJ814">
    <cfRule type="cellIs" dxfId="640" priority="1284" operator="greaterThan">
      <formula>#REF!</formula>
    </cfRule>
  </conditionalFormatting>
  <conditionalFormatting sqref="BJ816">
    <cfRule type="expression" dxfId="639" priority="1272">
      <formula>BM816&lt;=0</formula>
    </cfRule>
  </conditionalFormatting>
  <conditionalFormatting sqref="BK816">
    <cfRule type="cellIs" dxfId="638" priority="1269" operator="greaterThan">
      <formula>BJ816</formula>
    </cfRule>
  </conditionalFormatting>
  <conditionalFormatting sqref="CN816">
    <cfRule type="cellIs" dxfId="637" priority="1267" operator="greaterThan">
      <formula>CM816</formula>
    </cfRule>
  </conditionalFormatting>
  <conditionalFormatting sqref="CS816">
    <cfRule type="cellIs" dxfId="636" priority="1266" operator="greaterThan">
      <formula>CR816</formula>
    </cfRule>
  </conditionalFormatting>
  <conditionalFormatting sqref="CW816">
    <cfRule type="cellIs" dxfId="635" priority="1265" operator="greaterThan">
      <formula>CV816</formula>
    </cfRule>
  </conditionalFormatting>
  <conditionalFormatting sqref="BJ816">
    <cfRule type="cellIs" dxfId="634" priority="1271" operator="greaterThan">
      <formula>#REF!</formula>
    </cfRule>
  </conditionalFormatting>
  <conditionalFormatting sqref="CO816">
    <cfRule type="expression" dxfId="633" priority="1270">
      <formula>IF(CM816&lt;&gt;"-",IF(CM816&lt;#REF!,IF(CO816&lt;1,1,0),0),0)</formula>
    </cfRule>
  </conditionalFormatting>
  <conditionalFormatting sqref="BJ818">
    <cfRule type="expression" dxfId="632" priority="1259">
      <formula>BM818&lt;=0</formula>
    </cfRule>
  </conditionalFormatting>
  <conditionalFormatting sqref="BK818">
    <cfRule type="cellIs" dxfId="631" priority="1256" operator="greaterThan">
      <formula>BJ818</formula>
    </cfRule>
  </conditionalFormatting>
  <conditionalFormatting sqref="CS818">
    <cfRule type="cellIs" dxfId="630" priority="1253" operator="greaterThan">
      <formula>CR818</formula>
    </cfRule>
  </conditionalFormatting>
  <conditionalFormatting sqref="CW818">
    <cfRule type="cellIs" dxfId="629" priority="1252" operator="greaterThan">
      <formula>CV818</formula>
    </cfRule>
  </conditionalFormatting>
  <conditionalFormatting sqref="BJ818">
    <cfRule type="cellIs" dxfId="628" priority="1258" operator="greaterThan">
      <formula>#REF!</formula>
    </cfRule>
  </conditionalFormatting>
  <conditionalFormatting sqref="BJ820">
    <cfRule type="expression" dxfId="627" priority="1246">
      <formula>BM820&lt;=0</formula>
    </cfRule>
  </conditionalFormatting>
  <conditionalFormatting sqref="BK820">
    <cfRule type="cellIs" dxfId="626" priority="1243" operator="greaterThan">
      <formula>BJ820</formula>
    </cfRule>
  </conditionalFormatting>
  <conditionalFormatting sqref="CS820">
    <cfRule type="cellIs" dxfId="625" priority="1240" operator="greaterThan">
      <formula>CR820</formula>
    </cfRule>
  </conditionalFormatting>
  <conditionalFormatting sqref="CW820">
    <cfRule type="cellIs" dxfId="624" priority="1239" operator="greaterThan">
      <formula>CV820</formula>
    </cfRule>
  </conditionalFormatting>
  <conditionalFormatting sqref="BJ820">
    <cfRule type="cellIs" dxfId="623" priority="1245" operator="greaterThan">
      <formula>#REF!</formula>
    </cfRule>
  </conditionalFormatting>
  <conditionalFormatting sqref="BJ822">
    <cfRule type="expression" dxfId="622" priority="1233">
      <formula>BM822&lt;=0</formula>
    </cfRule>
  </conditionalFormatting>
  <conditionalFormatting sqref="BK822">
    <cfRule type="cellIs" dxfId="621" priority="1230" operator="greaterThan">
      <formula>BJ822</formula>
    </cfRule>
  </conditionalFormatting>
  <conditionalFormatting sqref="CN822">
    <cfRule type="cellIs" dxfId="620" priority="1228" operator="greaterThan">
      <formula>CM822</formula>
    </cfRule>
  </conditionalFormatting>
  <conditionalFormatting sqref="CS822">
    <cfRule type="cellIs" dxfId="619" priority="1227" operator="greaterThan">
      <formula>CR822</formula>
    </cfRule>
  </conditionalFormatting>
  <conditionalFormatting sqref="CW822">
    <cfRule type="cellIs" dxfId="618" priority="1226" operator="greaterThan">
      <formula>CV822</formula>
    </cfRule>
  </conditionalFormatting>
  <conditionalFormatting sqref="BJ822">
    <cfRule type="cellIs" dxfId="617" priority="1232" operator="greaterThan">
      <formula>#REF!</formula>
    </cfRule>
  </conditionalFormatting>
  <conditionalFormatting sqref="CO822">
    <cfRule type="expression" dxfId="616" priority="1231">
      <formula>IF(CM822&lt;&gt;"-",IF(CM822&lt;#REF!,IF(CO822&lt;1,1,0),0),0)</formula>
    </cfRule>
  </conditionalFormatting>
  <conditionalFormatting sqref="AO799">
    <cfRule type="duplicateValues" dxfId="615" priority="1224"/>
  </conditionalFormatting>
  <conditionalFormatting sqref="AO802">
    <cfRule type="duplicateValues" dxfId="614" priority="1223"/>
  </conditionalFormatting>
  <conditionalFormatting sqref="AO804">
    <cfRule type="duplicateValues" dxfId="613" priority="1222"/>
  </conditionalFormatting>
  <conditionalFormatting sqref="AO806">
    <cfRule type="duplicateValues" dxfId="612" priority="1221"/>
  </conditionalFormatting>
  <conditionalFormatting sqref="AO808">
    <cfRule type="duplicateValues" dxfId="611" priority="1220"/>
  </conditionalFormatting>
  <conditionalFormatting sqref="AO810">
    <cfRule type="duplicateValues" dxfId="610" priority="1219"/>
  </conditionalFormatting>
  <conditionalFormatting sqref="AO812">
    <cfRule type="duplicateValues" dxfId="609" priority="1218"/>
  </conditionalFormatting>
  <conditionalFormatting sqref="AO814">
    <cfRule type="duplicateValues" dxfId="608" priority="1217"/>
  </conditionalFormatting>
  <conditionalFormatting sqref="AO816">
    <cfRule type="duplicateValues" dxfId="607" priority="1216"/>
  </conditionalFormatting>
  <conditionalFormatting sqref="AO818">
    <cfRule type="duplicateValues" dxfId="606" priority="1215"/>
  </conditionalFormatting>
  <conditionalFormatting sqref="AO820">
    <cfRule type="duplicateValues" dxfId="605" priority="1214"/>
  </conditionalFormatting>
  <conditionalFormatting sqref="AO822">
    <cfRule type="duplicateValues" dxfId="604" priority="1213"/>
  </conditionalFormatting>
  <conditionalFormatting sqref="BL762 BL724 BL717">
    <cfRule type="cellIs" dxfId="603" priority="1212" operator="greaterThan">
      <formula>BK717</formula>
    </cfRule>
  </conditionalFormatting>
  <conditionalFormatting sqref="AO739:AO741">
    <cfRule type="duplicateValues" dxfId="602" priority="13057"/>
  </conditionalFormatting>
  <conditionalFormatting sqref="BL751">
    <cfRule type="cellIs" dxfId="601" priority="1210" operator="greaterThan">
      <formula>BK751</formula>
    </cfRule>
  </conditionalFormatting>
  <conditionalFormatting sqref="AO844">
    <cfRule type="duplicateValues" dxfId="600" priority="1209"/>
  </conditionalFormatting>
  <conditionalFormatting sqref="BJ844">
    <cfRule type="expression" dxfId="599" priority="1204">
      <formula>BM844&lt;=0</formula>
    </cfRule>
  </conditionalFormatting>
  <conditionalFormatting sqref="BK844">
    <cfRule type="cellIs" dxfId="598" priority="1201" operator="greaterThan">
      <formula>BJ844</formula>
    </cfRule>
  </conditionalFormatting>
  <conditionalFormatting sqref="BL844">
    <cfRule type="cellIs" dxfId="597" priority="1200" operator="greaterThan">
      <formula>BK844</formula>
    </cfRule>
  </conditionalFormatting>
  <conditionalFormatting sqref="CS844">
    <cfRule type="cellIs" dxfId="596" priority="1198" operator="greaterThan">
      <formula>CR844</formula>
    </cfRule>
  </conditionalFormatting>
  <conditionalFormatting sqref="CW844">
    <cfRule type="cellIs" dxfId="595" priority="1197" operator="greaterThan">
      <formula>CV844</formula>
    </cfRule>
  </conditionalFormatting>
  <conditionalFormatting sqref="BJ844">
    <cfRule type="cellIs" dxfId="594" priority="1203" operator="greaterThan">
      <formula>#REF!</formula>
    </cfRule>
  </conditionalFormatting>
  <conditionalFormatting sqref="CN629:CN632 CN609:CN612 CN591:CN593">
    <cfRule type="cellIs" dxfId="593" priority="1193" operator="greaterThan">
      <formula>CM591</formula>
    </cfRule>
  </conditionalFormatting>
  <conditionalFormatting sqref="CO629:CO632 CO609:CO612 CO591:CO593">
    <cfRule type="expression" dxfId="592" priority="1194">
      <formula>IF(CM591&lt;&gt;"-",IF(CM591&lt;#REF!,IF(CO591&lt;1,1,0),0),0)</formula>
    </cfRule>
  </conditionalFormatting>
  <conditionalFormatting sqref="CN14">
    <cfRule type="cellIs" dxfId="591" priority="1191" operator="greaterThan">
      <formula>CM14</formula>
    </cfRule>
  </conditionalFormatting>
  <conditionalFormatting sqref="CS14">
    <cfRule type="cellIs" dxfId="590" priority="1190" operator="greaterThan">
      <formula>CR14</formula>
    </cfRule>
  </conditionalFormatting>
  <conditionalFormatting sqref="CO14">
    <cfRule type="expression" dxfId="589" priority="1192">
      <formula>IF(CM14&lt;&gt;"-",IF(CM14&lt;#REF!,IF(CO14&lt;1,1,0),0),0)</formula>
    </cfRule>
  </conditionalFormatting>
  <conditionalFormatting sqref="CN582:CN585 CN570:CN573 CN564:CN567 CN558:CN561 CN553:CN555">
    <cfRule type="cellIs" dxfId="588" priority="1189" operator="greaterThan">
      <formula>CM553</formula>
    </cfRule>
  </conditionalFormatting>
  <conditionalFormatting sqref="CN74:CN77 CN69:CN71">
    <cfRule type="cellIs" dxfId="587" priority="1187" operator="greaterThan">
      <formula>CM69</formula>
    </cfRule>
  </conditionalFormatting>
  <conditionalFormatting sqref="CO74:CO77 CO69:CO71">
    <cfRule type="expression" dxfId="586" priority="1188">
      <formula>IF(CM69&lt;&gt;"-",IF(CM69&lt;#REF!,IF(CO69&lt;1,1,0),0),0)</formula>
    </cfRule>
  </conditionalFormatting>
  <conditionalFormatting sqref="CN139:CN141">
    <cfRule type="cellIs" dxfId="585" priority="1185" operator="greaterThan">
      <formula>CM139</formula>
    </cfRule>
  </conditionalFormatting>
  <conditionalFormatting sqref="CO139:CO141">
    <cfRule type="expression" dxfId="584" priority="1186">
      <formula>IF(CM139&lt;&gt;"-",IF(CM139&lt;#REF!,IF(CO139&lt;1,1,0),0),0)</formula>
    </cfRule>
  </conditionalFormatting>
  <conditionalFormatting sqref="CN62:CN65 CN56:CN59 CN44:CN47 CN38:CN41 CN32:CN35 CN26:CN29 CN21:CN23">
    <cfRule type="cellIs" dxfId="583" priority="1183" operator="greaterThan">
      <formula>CM21</formula>
    </cfRule>
  </conditionalFormatting>
  <conditionalFormatting sqref="CO62:CO65 CO56:CO59 CO44:CO47 CO38:CO41 CO32:CO35 CO26:CO29 CO21:CO23">
    <cfRule type="expression" dxfId="582" priority="1184">
      <formula>IF(CM21&lt;&gt;"-",IF(CM21&lt;#REF!,IF(CO21&lt;1,1,0),0),0)</formula>
    </cfRule>
  </conditionalFormatting>
  <conditionalFormatting sqref="CN131:CN134 CN125:CN128 CN119:CN122 CN113:CN116 CN107:CN110 CN101:CN104 CN95:CN98 CN89:CN92 CN84:CN86">
    <cfRule type="cellIs" dxfId="581" priority="1181" operator="greaterThan">
      <formula>CM84</formula>
    </cfRule>
  </conditionalFormatting>
  <conditionalFormatting sqref="CO131:CO134 CO125:CO128 CO119:CO122 CO113:CO116 CO107:CO110 CO101:CO104 CO95:CO98 CO89:CO92 CO84:CO86">
    <cfRule type="expression" dxfId="580" priority="1182">
      <formula>IF(CM84&lt;&gt;"-",IF(CM84&lt;#REF!,IF(CO84&lt;1,1,0),0),0)</formula>
    </cfRule>
  </conditionalFormatting>
  <conditionalFormatting sqref="CN170:CN173 CN164:CN167 CN158:CN161 CN153:CN155">
    <cfRule type="cellIs" dxfId="579" priority="1179" operator="greaterThan">
      <formula>CM153</formula>
    </cfRule>
  </conditionalFormatting>
  <conditionalFormatting sqref="CO170:CO173 CO164:CO167 CO158:CO161 CO153:CO155">
    <cfRule type="expression" dxfId="578" priority="1180">
      <formula>IF(CM153&lt;&gt;"-",IF(CM153&lt;#REF!,IF(CO153&lt;1,1,0),0),0)</formula>
    </cfRule>
  </conditionalFormatting>
  <conditionalFormatting sqref="CN320:CN323 CN314:CN317 CN308:CN311 CN231:CN234 CN225:CN228 CN220:CN222">
    <cfRule type="cellIs" dxfId="577" priority="1177" operator="greaterThan">
      <formula>CM220</formula>
    </cfRule>
  </conditionalFormatting>
  <conditionalFormatting sqref="CO320:CO323 CO314:CO317 CO308:CO311 CO231:CO234 CO225:CO228 CO220:CO222">
    <cfRule type="expression" dxfId="576" priority="1178">
      <formula>IF(CM220&lt;&gt;"-",IF(CM220&lt;#REF!,IF(CO220&lt;1,1,0),0),0)</formula>
    </cfRule>
  </conditionalFormatting>
  <conditionalFormatting sqref="CN328:CN330">
    <cfRule type="cellIs" dxfId="575" priority="1175" operator="greaterThan">
      <formula>CM328</formula>
    </cfRule>
  </conditionalFormatting>
  <conditionalFormatting sqref="CO328:CO330">
    <cfRule type="expression" dxfId="574" priority="1176">
      <formula>IF(CM328&lt;&gt;"-",IF(CM328&lt;#REF!,IF(CO328&lt;1,1,0),0),0)</formula>
    </cfRule>
  </conditionalFormatting>
  <conditionalFormatting sqref="CN213:CN216 CN207:CN210 CN201:CN204 CN195:CN198 CN189:CN192 CN178:CN180">
    <cfRule type="cellIs" dxfId="573" priority="1173" operator="greaterThan">
      <formula>CM178</formula>
    </cfRule>
  </conditionalFormatting>
  <conditionalFormatting sqref="CO213:CO216 CO207:CO210 CO201:CO204 CO195:CO198 CO189:CO192 CO178:CO180">
    <cfRule type="expression" dxfId="572" priority="1174">
      <formula>IF(CM178&lt;&gt;"-",IF(CM178&lt;#REF!,IF(CO178&lt;1,1,0),0),0)</formula>
    </cfRule>
  </conditionalFormatting>
  <conditionalFormatting sqref="CN282:CN285 CN276:CN279 CN270:CN273 CN264:CN267 CN258:CN261 CN252:CN255 CN246:CN249 CN241:CN243">
    <cfRule type="cellIs" dxfId="571" priority="1171" operator="greaterThan">
      <formula>CM241</formula>
    </cfRule>
  </conditionalFormatting>
  <conditionalFormatting sqref="CO282:CO285 CO276:CO279 CO270:CO273 CO264:CO267 CO258:CO261 CO252:CO255 CO246:CO249 CO241:CO243">
    <cfRule type="expression" dxfId="570" priority="1172">
      <formula>IF(CM241&lt;&gt;"-",IF(CM241&lt;#REF!,IF(CO241&lt;1,1,0),0),0)</formula>
    </cfRule>
  </conditionalFormatting>
  <conditionalFormatting sqref="CN301:CN304 CN295:CN298 CN290:CN292">
    <cfRule type="cellIs" dxfId="569" priority="1169" operator="greaterThan">
      <formula>CM290</formula>
    </cfRule>
  </conditionalFormatting>
  <conditionalFormatting sqref="CO301:CO304 CO295:CO298 CO290:CO292">
    <cfRule type="expression" dxfId="568" priority="1170">
      <formula>IF(CM290&lt;&gt;"-",IF(CM290&lt;#REF!,IF(CO290&lt;1,1,0),0),0)</formula>
    </cfRule>
  </conditionalFormatting>
  <conditionalFormatting sqref="CN443:CN445">
    <cfRule type="cellIs" dxfId="567" priority="1167" operator="greaterThan">
      <formula>CM443</formula>
    </cfRule>
  </conditionalFormatting>
  <conditionalFormatting sqref="CO443:CO445">
    <cfRule type="expression" dxfId="566" priority="1168">
      <formula>IF(CM443&lt;&gt;"-",IF(CM443&lt;#REF!,IF(CO443&lt;1,1,0),0),0)</formula>
    </cfRule>
  </conditionalFormatting>
  <conditionalFormatting sqref="CN377:CN380 CN371:CN374 CN365:CN368 CN359:CN362 CN354:CN356">
    <cfRule type="cellIs" dxfId="565" priority="1165" operator="greaterThan">
      <formula>CM354</formula>
    </cfRule>
  </conditionalFormatting>
  <conditionalFormatting sqref="CO377:CO380 CO371:CO374 CO365:CO368 CO359:CO362 CO354:CO356">
    <cfRule type="expression" dxfId="564" priority="1166">
      <formula>IF(CM354&lt;&gt;"-",IF(CM354&lt;#REF!,IF(CO354&lt;1,1,0),0),0)</formula>
    </cfRule>
  </conditionalFormatting>
  <conditionalFormatting sqref="CN422:CN425 CN416:CN419 CN410:CN413 CN404:CN407 CN398:CN401 CN392:CN395 CN387:CN389">
    <cfRule type="cellIs" dxfId="563" priority="1163" operator="greaterThan">
      <formula>CM387</formula>
    </cfRule>
  </conditionalFormatting>
  <conditionalFormatting sqref="CO422:CO425 CO416:CO419 CO410:CO413 CO404:CO407 CO398:CO401 CO392:CO395 CO387:CO389">
    <cfRule type="expression" dxfId="562" priority="1164">
      <formula>IF(CM387&lt;&gt;"-",IF(CM387&lt;#REF!,IF(CO387&lt;1,1,0),0),0)</formula>
    </cfRule>
  </conditionalFormatting>
  <conditionalFormatting sqref="CN435:CN438 CN430:CN432">
    <cfRule type="cellIs" dxfId="561" priority="1161" operator="greaterThan">
      <formula>CM430</formula>
    </cfRule>
  </conditionalFormatting>
  <conditionalFormatting sqref="CO435:CO438 CO430:CO432">
    <cfRule type="expression" dxfId="560" priority="1162">
      <formula>IF(CM430&lt;&gt;"-",IF(CM430&lt;#REF!,IF(CO430&lt;1,1,0),0),0)</formula>
    </cfRule>
  </conditionalFormatting>
  <conditionalFormatting sqref="BL846:BL847">
    <cfRule type="cellIs" dxfId="559" priority="1157" operator="greaterThan">
      <formula>BK846</formula>
    </cfRule>
  </conditionalFormatting>
  <conditionalFormatting sqref="BL785">
    <cfRule type="cellIs" dxfId="558" priority="1155" operator="greaterThan">
      <formula>BK785</formula>
    </cfRule>
  </conditionalFormatting>
  <conditionalFormatting sqref="BL788 BL790">
    <cfRule type="cellIs" dxfId="557" priority="1154" operator="greaterThan">
      <formula>BK788</formula>
    </cfRule>
  </conditionalFormatting>
  <conditionalFormatting sqref="BL782">
    <cfRule type="cellIs" dxfId="556" priority="1144" operator="greaterThan">
      <formula>BK782</formula>
    </cfRule>
  </conditionalFormatting>
  <conditionalFormatting sqref="FD747">
    <cfRule type="cellIs" dxfId="555" priority="1141" operator="greaterThan">
      <formula>FC747</formula>
    </cfRule>
  </conditionalFormatting>
  <conditionalFormatting sqref="BL350 BL344 BL338">
    <cfRule type="cellIs" dxfId="554" priority="1140" operator="greaterThan">
      <formula>BK338</formula>
    </cfRule>
  </conditionalFormatting>
  <conditionalFormatting sqref="BL683">
    <cfRule type="cellIs" dxfId="553" priority="1138" operator="greaterThan">
      <formula>BK683</formula>
    </cfRule>
  </conditionalFormatting>
  <conditionalFormatting sqref="AZ668">
    <cfRule type="containsText" dxfId="552" priority="1133" operator="containsText" text="заменен">
      <formula>NOT(ISERROR(SEARCH("заменен",AZ668)))</formula>
    </cfRule>
    <cfRule type="containsText" dxfId="551" priority="1134" operator="containsText" text="в работе">
      <formula>NOT(ISERROR(SEARCH("в работе",AZ668)))</formula>
    </cfRule>
    <cfRule type="containsText" dxfId="550" priority="1135" operator="containsText" text="аннулирован">
      <formula>NOT(ISERROR(SEARCH("аннулирован",AZ668)))</formula>
    </cfRule>
    <cfRule type="containsText" dxfId="549" priority="1136" operator="containsText" text="утвержден">
      <formula>NOT(ISERROR(SEARCH("утвержден",AZ668)))</formula>
    </cfRule>
  </conditionalFormatting>
  <conditionalFormatting sqref="AO668">
    <cfRule type="duplicateValues" dxfId="548" priority="1137"/>
  </conditionalFormatting>
  <conditionalFormatting sqref="CW671">
    <cfRule type="cellIs" dxfId="547" priority="993" operator="greaterThan">
      <formula>CV671</formula>
    </cfRule>
  </conditionalFormatting>
  <conditionalFormatting sqref="AO669:AO672">
    <cfRule type="duplicateValues" dxfId="546" priority="1122"/>
  </conditionalFormatting>
  <conditionalFormatting sqref="AO673">
    <cfRule type="duplicateValues" dxfId="545" priority="1108"/>
  </conditionalFormatting>
  <conditionalFormatting sqref="AZ673">
    <cfRule type="containsText" dxfId="544" priority="1104" operator="containsText" text="заменен">
      <formula>NOT(ISERROR(SEARCH("заменен",AZ673)))</formula>
    </cfRule>
    <cfRule type="containsText" dxfId="543" priority="1105" operator="containsText" text="в работе">
      <formula>NOT(ISERROR(SEARCH("в работе",AZ673)))</formula>
    </cfRule>
    <cfRule type="containsText" dxfId="542" priority="1106" operator="containsText" text="аннулирован">
      <formula>NOT(ISERROR(SEARCH("аннулирован",AZ673)))</formula>
    </cfRule>
    <cfRule type="containsText" dxfId="541" priority="1107" operator="containsText" text="утвержден">
      <formula>NOT(ISERROR(SEARCH("утвержден",AZ673)))</formula>
    </cfRule>
  </conditionalFormatting>
  <conditionalFormatting sqref="BL673">
    <cfRule type="cellIs" dxfId="540" priority="1103" operator="greaterThan">
      <formula>BK673</formula>
    </cfRule>
  </conditionalFormatting>
  <conditionalFormatting sqref="AO683">
    <cfRule type="duplicateValues" dxfId="539" priority="1100"/>
  </conditionalFormatting>
  <conditionalFormatting sqref="AZ683">
    <cfRule type="containsText" dxfId="538" priority="1096" operator="containsText" text="заменен">
      <formula>NOT(ISERROR(SEARCH("заменен",AZ683)))</formula>
    </cfRule>
    <cfRule type="containsText" dxfId="537" priority="1097" operator="containsText" text="в работе">
      <formula>NOT(ISERROR(SEARCH("в работе",AZ683)))</formula>
    </cfRule>
    <cfRule type="containsText" dxfId="536" priority="1098" operator="containsText" text="аннулирован">
      <formula>NOT(ISERROR(SEARCH("аннулирован",AZ683)))</formula>
    </cfRule>
    <cfRule type="containsText" dxfId="535" priority="1099" operator="containsText" text="утвержден">
      <formula>NOT(ISERROR(SEARCH("утвержден",AZ683)))</formula>
    </cfRule>
  </conditionalFormatting>
  <conditionalFormatting sqref="BL669">
    <cfRule type="cellIs" dxfId="534" priority="1012" operator="greaterThan">
      <formula>BK669</formula>
    </cfRule>
  </conditionalFormatting>
  <conditionalFormatting sqref="AO674:AO677">
    <cfRule type="duplicateValues" dxfId="533" priority="1139"/>
  </conditionalFormatting>
  <conditionalFormatting sqref="BJ669">
    <cfRule type="expression" dxfId="532" priority="1016">
      <formula>BM669&lt;=0</formula>
    </cfRule>
  </conditionalFormatting>
  <conditionalFormatting sqref="BK669">
    <cfRule type="cellIs" dxfId="531" priority="1013" operator="greaterThan">
      <formula>BJ669</formula>
    </cfRule>
  </conditionalFormatting>
  <conditionalFormatting sqref="CN669">
    <cfRule type="cellIs" dxfId="530" priority="1011" operator="greaterThan">
      <formula>CM669</formula>
    </cfRule>
  </conditionalFormatting>
  <conditionalFormatting sqref="CS669">
    <cfRule type="cellIs" dxfId="529" priority="1010" operator="greaterThan">
      <formula>CR669</formula>
    </cfRule>
  </conditionalFormatting>
  <conditionalFormatting sqref="CW669">
    <cfRule type="cellIs" dxfId="528" priority="1009" operator="greaterThan">
      <formula>CV669</formula>
    </cfRule>
  </conditionalFormatting>
  <conditionalFormatting sqref="BJ669">
    <cfRule type="cellIs" dxfId="527" priority="1015" operator="greaterThan">
      <formula>#REF!</formula>
    </cfRule>
  </conditionalFormatting>
  <conditionalFormatting sqref="CO669">
    <cfRule type="expression" dxfId="526" priority="1014">
      <formula>IF(CM669&lt;&gt;"-",IF(CM669&lt;#REF!,IF(CO669&lt;1,1,0),0),0)</formula>
    </cfRule>
  </conditionalFormatting>
  <conditionalFormatting sqref="BJ670">
    <cfRule type="expression" dxfId="525" priority="1008">
      <formula>BM670&lt;=0</formula>
    </cfRule>
  </conditionalFormatting>
  <conditionalFormatting sqref="BK670">
    <cfRule type="cellIs" dxfId="524" priority="1005" operator="greaterThan">
      <formula>BJ670</formula>
    </cfRule>
  </conditionalFormatting>
  <conditionalFormatting sqref="CN670">
    <cfRule type="cellIs" dxfId="523" priority="1003" operator="greaterThan">
      <formula>CM670</formula>
    </cfRule>
  </conditionalFormatting>
  <conditionalFormatting sqref="CS670">
    <cfRule type="cellIs" dxfId="522" priority="1002" operator="greaterThan">
      <formula>CR670</formula>
    </cfRule>
  </conditionalFormatting>
  <conditionalFormatting sqref="CW670">
    <cfRule type="cellIs" dxfId="521" priority="1001" operator="greaterThan">
      <formula>CV670</formula>
    </cfRule>
  </conditionalFormatting>
  <conditionalFormatting sqref="BJ670">
    <cfRule type="cellIs" dxfId="520" priority="1007" operator="greaterThan">
      <formula>#REF!</formula>
    </cfRule>
  </conditionalFormatting>
  <conditionalFormatting sqref="CO670">
    <cfRule type="expression" dxfId="519" priority="1006">
      <formula>IF(CM670&lt;&gt;"-",IF(CM670&lt;#REF!,IF(CO670&lt;1,1,0),0),0)</formula>
    </cfRule>
  </conditionalFormatting>
  <conditionalFormatting sqref="BJ671">
    <cfRule type="expression" dxfId="518" priority="1000">
      <formula>BM671&lt;=0</formula>
    </cfRule>
  </conditionalFormatting>
  <conditionalFormatting sqref="BK671">
    <cfRule type="cellIs" dxfId="517" priority="997" operator="greaterThan">
      <formula>BJ671</formula>
    </cfRule>
  </conditionalFormatting>
  <conditionalFormatting sqref="CS671">
    <cfRule type="cellIs" dxfId="516" priority="994" operator="greaterThan">
      <formula>CR671</formula>
    </cfRule>
  </conditionalFormatting>
  <conditionalFormatting sqref="BJ671">
    <cfRule type="cellIs" dxfId="515" priority="999" operator="greaterThan">
      <formula>#REF!</formula>
    </cfRule>
  </conditionalFormatting>
  <conditionalFormatting sqref="BJ672">
    <cfRule type="expression" dxfId="514" priority="992">
      <formula>BM672&lt;=0</formula>
    </cfRule>
  </conditionalFormatting>
  <conditionalFormatting sqref="BK672">
    <cfRule type="cellIs" dxfId="513" priority="989" operator="greaterThan">
      <formula>BJ672</formula>
    </cfRule>
  </conditionalFormatting>
  <conditionalFormatting sqref="CS672">
    <cfRule type="cellIs" dxfId="512" priority="986" operator="greaterThan">
      <formula>CR672</formula>
    </cfRule>
  </conditionalFormatting>
  <conditionalFormatting sqref="CW672">
    <cfRule type="cellIs" dxfId="511" priority="985" operator="greaterThan">
      <formula>CV672</formula>
    </cfRule>
  </conditionalFormatting>
  <conditionalFormatting sqref="BJ672">
    <cfRule type="cellIs" dxfId="510" priority="991" operator="greaterThan">
      <formula>#REF!</formula>
    </cfRule>
  </conditionalFormatting>
  <conditionalFormatting sqref="BJ674">
    <cfRule type="expression" dxfId="509" priority="984">
      <formula>BM674&lt;=0</formula>
    </cfRule>
  </conditionalFormatting>
  <conditionalFormatting sqref="BK674">
    <cfRule type="cellIs" dxfId="508" priority="981" operator="greaterThan">
      <formula>BJ674</formula>
    </cfRule>
  </conditionalFormatting>
  <conditionalFormatting sqref="CS674">
    <cfRule type="cellIs" dxfId="507" priority="978" operator="greaterThan">
      <formula>CR674</formula>
    </cfRule>
  </conditionalFormatting>
  <conditionalFormatting sqref="CW674">
    <cfRule type="cellIs" dxfId="506" priority="977" operator="greaterThan">
      <formula>CV674</formula>
    </cfRule>
  </conditionalFormatting>
  <conditionalFormatting sqref="BJ674">
    <cfRule type="cellIs" dxfId="505" priority="983" operator="greaterThan">
      <formula>#REF!</formula>
    </cfRule>
  </conditionalFormatting>
  <conditionalFormatting sqref="BJ675">
    <cfRule type="expression" dxfId="504" priority="976">
      <formula>BM675&lt;=0</formula>
    </cfRule>
  </conditionalFormatting>
  <conditionalFormatting sqref="BK675">
    <cfRule type="cellIs" dxfId="503" priority="973" operator="greaterThan">
      <formula>BJ675</formula>
    </cfRule>
  </conditionalFormatting>
  <conditionalFormatting sqref="CS675">
    <cfRule type="cellIs" dxfId="502" priority="970" operator="greaterThan">
      <formula>CR675</formula>
    </cfRule>
  </conditionalFormatting>
  <conditionalFormatting sqref="CW675">
    <cfRule type="cellIs" dxfId="501" priority="969" operator="greaterThan">
      <formula>CV675</formula>
    </cfRule>
  </conditionalFormatting>
  <conditionalFormatting sqref="BJ675">
    <cfRule type="cellIs" dxfId="500" priority="975" operator="greaterThan">
      <formula>#REF!</formula>
    </cfRule>
  </conditionalFormatting>
  <conditionalFormatting sqref="BJ676">
    <cfRule type="expression" dxfId="499" priority="968">
      <formula>BM676&lt;=0</formula>
    </cfRule>
  </conditionalFormatting>
  <conditionalFormatting sqref="BK676">
    <cfRule type="cellIs" dxfId="498" priority="965" operator="greaterThan">
      <formula>BJ676</formula>
    </cfRule>
  </conditionalFormatting>
  <conditionalFormatting sqref="CS676">
    <cfRule type="cellIs" dxfId="497" priority="962" operator="greaterThan">
      <formula>CR676</formula>
    </cfRule>
  </conditionalFormatting>
  <conditionalFormatting sqref="CW676">
    <cfRule type="cellIs" dxfId="496" priority="961" operator="greaterThan">
      <formula>CV676</formula>
    </cfRule>
  </conditionalFormatting>
  <conditionalFormatting sqref="BJ676">
    <cfRule type="cellIs" dxfId="495" priority="967" operator="greaterThan">
      <formula>#REF!</formula>
    </cfRule>
  </conditionalFormatting>
  <conditionalFormatting sqref="BJ677">
    <cfRule type="expression" dxfId="494" priority="960">
      <formula>BM677&lt;=0</formula>
    </cfRule>
  </conditionalFormatting>
  <conditionalFormatting sqref="BK677">
    <cfRule type="cellIs" dxfId="493" priority="957" operator="greaterThan">
      <formula>BJ677</formula>
    </cfRule>
  </conditionalFormatting>
  <conditionalFormatting sqref="CS677">
    <cfRule type="cellIs" dxfId="492" priority="954" operator="greaterThan">
      <formula>CR677</formula>
    </cfRule>
  </conditionalFormatting>
  <conditionalFormatting sqref="CW677">
    <cfRule type="cellIs" dxfId="491" priority="953" operator="greaterThan">
      <formula>CV677</formula>
    </cfRule>
  </conditionalFormatting>
  <conditionalFormatting sqref="BJ677">
    <cfRule type="cellIs" dxfId="490" priority="959" operator="greaterThan">
      <formula>#REF!</formula>
    </cfRule>
  </conditionalFormatting>
  <conditionalFormatting sqref="AO663">
    <cfRule type="duplicateValues" dxfId="489" priority="883"/>
  </conditionalFormatting>
  <conditionalFormatting sqref="AZ663">
    <cfRule type="containsText" dxfId="488" priority="879" operator="containsText" text="заменен">
      <formula>NOT(ISERROR(SEARCH("заменен",AZ663)))</formula>
    </cfRule>
    <cfRule type="containsText" dxfId="487" priority="880" operator="containsText" text="в работе">
      <formula>NOT(ISERROR(SEARCH("в работе",AZ663)))</formula>
    </cfRule>
    <cfRule type="containsText" dxfId="486" priority="881" operator="containsText" text="аннулирован">
      <formula>NOT(ISERROR(SEARCH("аннулирован",AZ663)))</formula>
    </cfRule>
    <cfRule type="containsText" dxfId="485" priority="882" operator="containsText" text="утвержден">
      <formula>NOT(ISERROR(SEARCH("утвержден",AZ663)))</formula>
    </cfRule>
  </conditionalFormatting>
  <conditionalFormatting sqref="BJ662">
    <cfRule type="expression" dxfId="484" priority="846">
      <formula>BM662&lt;=0</formula>
    </cfRule>
  </conditionalFormatting>
  <conditionalFormatting sqref="BK662">
    <cfRule type="cellIs" dxfId="483" priority="843" operator="greaterThan">
      <formula>BJ662</formula>
    </cfRule>
  </conditionalFormatting>
  <conditionalFormatting sqref="CS662">
    <cfRule type="cellIs" dxfId="482" priority="840" operator="greaterThan">
      <formula>CR662</formula>
    </cfRule>
  </conditionalFormatting>
  <conditionalFormatting sqref="CW662">
    <cfRule type="cellIs" dxfId="481" priority="839" operator="greaterThan">
      <formula>CV662</formula>
    </cfRule>
  </conditionalFormatting>
  <conditionalFormatting sqref="BJ662">
    <cfRule type="cellIs" dxfId="480" priority="845" operator="greaterThan">
      <formula>#REF!</formula>
    </cfRule>
  </conditionalFormatting>
  <conditionalFormatting sqref="AO665">
    <cfRule type="duplicateValues" dxfId="479" priority="833"/>
  </conditionalFormatting>
  <conditionalFormatting sqref="AZ665">
    <cfRule type="containsText" dxfId="478" priority="829" operator="containsText" text="заменен">
      <formula>NOT(ISERROR(SEARCH("заменен",AZ665)))</formula>
    </cfRule>
    <cfRule type="containsText" dxfId="477" priority="830" operator="containsText" text="в работе">
      <formula>NOT(ISERROR(SEARCH("в работе",AZ665)))</formula>
    </cfRule>
    <cfRule type="containsText" dxfId="476" priority="831" operator="containsText" text="аннулирован">
      <formula>NOT(ISERROR(SEARCH("аннулирован",AZ665)))</formula>
    </cfRule>
    <cfRule type="containsText" dxfId="475" priority="832" operator="containsText" text="утвержден">
      <formula>NOT(ISERROR(SEARCH("утвержден",AZ665)))</formula>
    </cfRule>
  </conditionalFormatting>
  <conditionalFormatting sqref="BJ664">
    <cfRule type="expression" dxfId="474" priority="796">
      <formula>BM664&lt;=0</formula>
    </cfRule>
  </conditionalFormatting>
  <conditionalFormatting sqref="BK664">
    <cfRule type="cellIs" dxfId="473" priority="793" operator="greaterThan">
      <formula>BJ664</formula>
    </cfRule>
  </conditionalFormatting>
  <conditionalFormatting sqref="CS664">
    <cfRule type="cellIs" dxfId="472" priority="790" operator="greaterThan">
      <formula>CR664</formula>
    </cfRule>
  </conditionalFormatting>
  <conditionalFormatting sqref="CW664">
    <cfRule type="cellIs" dxfId="471" priority="789" operator="greaterThan">
      <formula>CV664</formula>
    </cfRule>
  </conditionalFormatting>
  <conditionalFormatting sqref="BJ664">
    <cfRule type="cellIs" dxfId="470" priority="795" operator="greaterThan">
      <formula>#REF!</formula>
    </cfRule>
  </conditionalFormatting>
  <conditionalFormatting sqref="AO667">
    <cfRule type="duplicateValues" dxfId="469" priority="783"/>
  </conditionalFormatting>
  <conditionalFormatting sqref="AZ667">
    <cfRule type="containsText" dxfId="468" priority="779" operator="containsText" text="заменен">
      <formula>NOT(ISERROR(SEARCH("заменен",AZ667)))</formula>
    </cfRule>
    <cfRule type="containsText" dxfId="467" priority="780" operator="containsText" text="в работе">
      <formula>NOT(ISERROR(SEARCH("в работе",AZ667)))</formula>
    </cfRule>
    <cfRule type="containsText" dxfId="466" priority="781" operator="containsText" text="аннулирован">
      <formula>NOT(ISERROR(SEARCH("аннулирован",AZ667)))</formula>
    </cfRule>
    <cfRule type="containsText" dxfId="465" priority="782" operator="containsText" text="утвержден">
      <formula>NOT(ISERROR(SEARCH("утвержден",AZ667)))</formula>
    </cfRule>
  </conditionalFormatting>
  <conditionalFormatting sqref="BJ666">
    <cfRule type="expression" dxfId="464" priority="746">
      <formula>BM666&lt;=0</formula>
    </cfRule>
  </conditionalFormatting>
  <conditionalFormatting sqref="BK666">
    <cfRule type="cellIs" dxfId="463" priority="743" operator="greaterThan">
      <formula>BJ666</formula>
    </cfRule>
  </conditionalFormatting>
  <conditionalFormatting sqref="CS666">
    <cfRule type="cellIs" dxfId="462" priority="740" operator="greaterThan">
      <formula>CR666</formula>
    </cfRule>
  </conditionalFormatting>
  <conditionalFormatting sqref="CW666">
    <cfRule type="cellIs" dxfId="461" priority="739" operator="greaterThan">
      <formula>CV666</formula>
    </cfRule>
  </conditionalFormatting>
  <conditionalFormatting sqref="BJ666">
    <cfRule type="cellIs" dxfId="460" priority="745" operator="greaterThan">
      <formula>#REF!</formula>
    </cfRule>
  </conditionalFormatting>
  <conditionalFormatting sqref="AO678">
    <cfRule type="duplicateValues" dxfId="459" priority="580"/>
  </conditionalFormatting>
  <conditionalFormatting sqref="AZ678">
    <cfRule type="containsText" dxfId="458" priority="576" operator="containsText" text="заменен">
      <formula>NOT(ISERROR(SEARCH("заменен",AZ678)))</formula>
    </cfRule>
    <cfRule type="containsText" dxfId="457" priority="577" operator="containsText" text="в работе">
      <formula>NOT(ISERROR(SEARCH("в работе",AZ678)))</formula>
    </cfRule>
    <cfRule type="containsText" dxfId="456" priority="578" operator="containsText" text="аннулирован">
      <formula>NOT(ISERROR(SEARCH("аннулирован",AZ678)))</formula>
    </cfRule>
    <cfRule type="containsText" dxfId="455" priority="579" operator="containsText" text="утвержден">
      <formula>NOT(ISERROR(SEARCH("утвержден",AZ678)))</formula>
    </cfRule>
  </conditionalFormatting>
  <conditionalFormatting sqref="BL678">
    <cfRule type="cellIs" dxfId="454" priority="575" operator="greaterThan">
      <formula>BK678</formula>
    </cfRule>
  </conditionalFormatting>
  <conditionalFormatting sqref="AO679:AO682">
    <cfRule type="duplicateValues" dxfId="453" priority="581"/>
  </conditionalFormatting>
  <conditionalFormatting sqref="BJ679">
    <cfRule type="expression" dxfId="452" priority="570">
      <formula>BM679&lt;=0</formula>
    </cfRule>
  </conditionalFormatting>
  <conditionalFormatting sqref="BK679">
    <cfRule type="cellIs" dxfId="451" priority="567" operator="greaterThan">
      <formula>BJ679</formula>
    </cfRule>
  </conditionalFormatting>
  <conditionalFormatting sqref="CS679">
    <cfRule type="cellIs" dxfId="450" priority="564" operator="greaterThan">
      <formula>CR679</formula>
    </cfRule>
  </conditionalFormatting>
  <conditionalFormatting sqref="CW679">
    <cfRule type="cellIs" dxfId="449" priority="563" operator="greaterThan">
      <formula>CV679</formula>
    </cfRule>
  </conditionalFormatting>
  <conditionalFormatting sqref="BJ679">
    <cfRule type="cellIs" dxfId="448" priority="569" operator="greaterThan">
      <formula>#REF!</formula>
    </cfRule>
  </conditionalFormatting>
  <conditionalFormatting sqref="BJ680">
    <cfRule type="expression" dxfId="447" priority="562">
      <formula>BM680&lt;=0</formula>
    </cfRule>
  </conditionalFormatting>
  <conditionalFormatting sqref="BK680">
    <cfRule type="cellIs" dxfId="446" priority="559" operator="greaterThan">
      <formula>BJ680</formula>
    </cfRule>
  </conditionalFormatting>
  <conditionalFormatting sqref="CS680">
    <cfRule type="cellIs" dxfId="445" priority="556" operator="greaterThan">
      <formula>CR680</formula>
    </cfRule>
  </conditionalFormatting>
  <conditionalFormatting sqref="CW680">
    <cfRule type="cellIs" dxfId="444" priority="555" operator="greaterThan">
      <formula>CV680</formula>
    </cfRule>
  </conditionalFormatting>
  <conditionalFormatting sqref="BJ680">
    <cfRule type="cellIs" dxfId="443" priority="561" operator="greaterThan">
      <formula>#REF!</formula>
    </cfRule>
  </conditionalFormatting>
  <conditionalFormatting sqref="BJ681">
    <cfRule type="expression" dxfId="442" priority="554">
      <formula>BM681&lt;=0</formula>
    </cfRule>
  </conditionalFormatting>
  <conditionalFormatting sqref="BK681">
    <cfRule type="cellIs" dxfId="441" priority="551" operator="greaterThan">
      <formula>BJ681</formula>
    </cfRule>
  </conditionalFormatting>
  <conditionalFormatting sqref="CS681">
    <cfRule type="cellIs" dxfId="440" priority="548" operator="greaterThan">
      <formula>CR681</formula>
    </cfRule>
  </conditionalFormatting>
  <conditionalFormatting sqref="CW681">
    <cfRule type="cellIs" dxfId="439" priority="547" operator="greaterThan">
      <formula>CV681</formula>
    </cfRule>
  </conditionalFormatting>
  <conditionalFormatting sqref="BJ681">
    <cfRule type="cellIs" dxfId="438" priority="553" operator="greaterThan">
      <formula>#REF!</formula>
    </cfRule>
  </conditionalFormatting>
  <conditionalFormatting sqref="BJ682">
    <cfRule type="expression" dxfId="437" priority="546">
      <formula>BM682&lt;=0</formula>
    </cfRule>
  </conditionalFormatting>
  <conditionalFormatting sqref="BK682">
    <cfRule type="cellIs" dxfId="436" priority="543" operator="greaterThan">
      <formula>BJ682</formula>
    </cfRule>
  </conditionalFormatting>
  <conditionalFormatting sqref="CS682">
    <cfRule type="cellIs" dxfId="435" priority="540" operator="greaterThan">
      <formula>CR682</formula>
    </cfRule>
  </conditionalFormatting>
  <conditionalFormatting sqref="CW682">
    <cfRule type="cellIs" dxfId="434" priority="539" operator="greaterThan">
      <formula>CV682</formula>
    </cfRule>
  </conditionalFormatting>
  <conditionalFormatting sqref="BJ682">
    <cfRule type="cellIs" dxfId="433" priority="545" operator="greaterThan">
      <formula>#REF!</formula>
    </cfRule>
  </conditionalFormatting>
  <conditionalFormatting sqref="BL739">
    <cfRule type="cellIs" dxfId="432" priority="538" operator="greaterThan">
      <formula>BK739</formula>
    </cfRule>
  </conditionalFormatting>
  <conditionalFormatting sqref="BL822:BL823">
    <cfRule type="cellIs" dxfId="431" priority="533" operator="greaterThan">
      <formula>BK822</formula>
    </cfRule>
  </conditionalFormatting>
  <conditionalFormatting sqref="BL856">
    <cfRule type="cellIs" dxfId="430" priority="532" operator="greaterThan">
      <formula>BK856</formula>
    </cfRule>
  </conditionalFormatting>
  <conditionalFormatting sqref="BL666 BL664 BL662 BL660 BL647 BL641 BL639 BL637 BL635 BL625 BL619 BL617 BL615 BL606 BL600 BL598 BL596 BL479 BL383 BL237">
    <cfRule type="cellIs" dxfId="429" priority="531" operator="greaterThan">
      <formula>BK237</formula>
    </cfRule>
  </conditionalFormatting>
  <conditionalFormatting sqref="CN78">
    <cfRule type="cellIs" dxfId="428" priority="525" operator="greaterThan">
      <formula>CM78</formula>
    </cfRule>
  </conditionalFormatting>
  <conditionalFormatting sqref="CO78">
    <cfRule type="expression" dxfId="427" priority="526">
      <formula>IF(CM78&lt;&gt;"-",IF(CM78&lt;#REF!,IF(CO78&lt;1,1,0),0),0)</formula>
    </cfRule>
  </conditionalFormatting>
  <conditionalFormatting sqref="CN66 CN60 CN48 CN42 CN36 CN30">
    <cfRule type="cellIs" dxfId="426" priority="523" operator="greaterThan">
      <formula>CM30</formula>
    </cfRule>
  </conditionalFormatting>
  <conditionalFormatting sqref="CO66 CO60 CO48 CO42 CO36 CO30">
    <cfRule type="expression" dxfId="425" priority="524">
      <formula>IF(CM30&lt;&gt;"-",IF(CM30&lt;#REF!,IF(CO30&lt;1,1,0),0),0)</formula>
    </cfRule>
  </conditionalFormatting>
  <conditionalFormatting sqref="CN135 CN129 CN123 CN117 CN111 CN105 CN99 CN93">
    <cfRule type="cellIs" dxfId="424" priority="521" operator="greaterThan">
      <formula>CM93</formula>
    </cfRule>
  </conditionalFormatting>
  <conditionalFormatting sqref="CO135 CO129 CO123 CO117 CO111 CO105 CO99 CO93">
    <cfRule type="expression" dxfId="423" priority="522">
      <formula>IF(CM93&lt;&gt;"-",IF(CM93&lt;#REF!,IF(CO93&lt;1,1,0),0),0)</formula>
    </cfRule>
  </conditionalFormatting>
  <conditionalFormatting sqref="CN174 CN168 CN162">
    <cfRule type="cellIs" dxfId="422" priority="519" operator="greaterThan">
      <formula>CM162</formula>
    </cfRule>
  </conditionalFormatting>
  <conditionalFormatting sqref="CO174 CO168 CO162">
    <cfRule type="expression" dxfId="421" priority="520">
      <formula>IF(CM162&lt;&gt;"-",IF(CM162&lt;#REF!,IF(CO162&lt;1,1,0),0),0)</formula>
    </cfRule>
  </conditionalFormatting>
  <conditionalFormatting sqref="CN324 CN318 CN312 CN235 CN229">
    <cfRule type="cellIs" dxfId="420" priority="517" operator="greaterThan">
      <formula>CM229</formula>
    </cfRule>
  </conditionalFormatting>
  <conditionalFormatting sqref="CO324 CO318 CO312 CO235 CO229">
    <cfRule type="expression" dxfId="419" priority="518">
      <formula>IF(CM229&lt;&gt;"-",IF(CM229&lt;#REF!,IF(CO229&lt;1,1,0),0),0)</formula>
    </cfRule>
  </conditionalFormatting>
  <conditionalFormatting sqref="CN217 CN211 CN205 CN199 CN193">
    <cfRule type="cellIs" dxfId="418" priority="515" operator="greaterThan">
      <formula>CM193</formula>
    </cfRule>
  </conditionalFormatting>
  <conditionalFormatting sqref="CO217 CO211 CO205 CO199 CO193">
    <cfRule type="expression" dxfId="417" priority="516">
      <formula>IF(CM193&lt;&gt;"-",IF(CM193&lt;#REF!,IF(CO193&lt;1,1,0),0),0)</formula>
    </cfRule>
  </conditionalFormatting>
  <conditionalFormatting sqref="CN286 CN280 CN274 CN268 CN262 CN256 CN250">
    <cfRule type="cellIs" dxfId="416" priority="513" operator="greaterThan">
      <formula>CM250</formula>
    </cfRule>
  </conditionalFormatting>
  <conditionalFormatting sqref="CO286 CO280 CO274 CO268 CO262 CO256 CO250">
    <cfRule type="expression" dxfId="415" priority="514">
      <formula>IF(CM250&lt;&gt;"-",IF(CM250&lt;#REF!,IF(CO250&lt;1,1,0),0),0)</formula>
    </cfRule>
  </conditionalFormatting>
  <conditionalFormatting sqref="CN305 CN299">
    <cfRule type="cellIs" dxfId="414" priority="511" operator="greaterThan">
      <formula>CM299</formula>
    </cfRule>
  </conditionalFormatting>
  <conditionalFormatting sqref="CO305 CO299">
    <cfRule type="expression" dxfId="413" priority="512">
      <formula>IF(CM299&lt;&gt;"-",IF(CM299&lt;#REF!,IF(CO299&lt;1,1,0),0),0)</formula>
    </cfRule>
  </conditionalFormatting>
  <conditionalFormatting sqref="CN350 CN344 CN338">
    <cfRule type="cellIs" dxfId="412" priority="509" operator="greaterThan">
      <formula>CM338</formula>
    </cfRule>
  </conditionalFormatting>
  <conditionalFormatting sqref="CO350 CO344 CO338">
    <cfRule type="expression" dxfId="411" priority="510">
      <formula>IF(CM338&lt;&gt;"-",IF(CM338&lt;#REF!,IF(CO338&lt;1,1,0),0),0)</formula>
    </cfRule>
  </conditionalFormatting>
  <conditionalFormatting sqref="CN633 CN613">
    <cfRule type="cellIs" dxfId="410" priority="507" operator="greaterThan">
      <formula>CM613</formula>
    </cfRule>
  </conditionalFormatting>
  <conditionalFormatting sqref="CO633 CO613">
    <cfRule type="expression" dxfId="409" priority="508">
      <formula>IF(CM613&lt;&gt;"-",IF(CM613&lt;#REF!,IF(CO613&lt;1,1,0),0),0)</formula>
    </cfRule>
  </conditionalFormatting>
  <conditionalFormatting sqref="CN549 CN543 CN536">
    <cfRule type="cellIs" dxfId="408" priority="505" operator="greaterThan">
      <formula>CM536</formula>
    </cfRule>
  </conditionalFormatting>
  <conditionalFormatting sqref="CO549 CO543 CO536">
    <cfRule type="expression" dxfId="407" priority="506">
      <formula>IF(CM536&lt;&gt;"-",IF(CM536&lt;#REF!,IF(CO536&lt;1,1,0),0),0)</formula>
    </cfRule>
  </conditionalFormatting>
  <conditionalFormatting sqref="CN477 CN471 CN465 CN459">
    <cfRule type="cellIs" dxfId="406" priority="503" operator="greaterThan">
      <formula>CM459</formula>
    </cfRule>
  </conditionalFormatting>
  <conditionalFormatting sqref="CO477 CO471 CO465 CO459">
    <cfRule type="expression" dxfId="405" priority="504">
      <formula>IF(CM459&lt;&gt;"-",IF(CM459&lt;#REF!,IF(CO459&lt;1,1,0),0),0)</formula>
    </cfRule>
  </conditionalFormatting>
  <conditionalFormatting sqref="CN510 CN504 CN498 CN492">
    <cfRule type="cellIs" dxfId="404" priority="501" operator="greaterThan">
      <formula>CM492</formula>
    </cfRule>
  </conditionalFormatting>
  <conditionalFormatting sqref="CO510 CO504 CO498 CO492">
    <cfRule type="expression" dxfId="403" priority="502">
      <formula>IF(CM492&lt;&gt;"-",IF(CM492&lt;#REF!,IF(CO492&lt;1,1,0),0),0)</formula>
    </cfRule>
  </conditionalFormatting>
  <conditionalFormatting sqref="CN523">
    <cfRule type="cellIs" dxfId="402" priority="499" operator="greaterThan">
      <formula>CM523</formula>
    </cfRule>
  </conditionalFormatting>
  <conditionalFormatting sqref="CO523">
    <cfRule type="expression" dxfId="401" priority="500">
      <formula>IF(CM523&lt;&gt;"-",IF(CM523&lt;#REF!,IF(CO523&lt;1,1,0),0),0)</formula>
    </cfRule>
  </conditionalFormatting>
  <conditionalFormatting sqref="CN586 CN574 CN568 CN562 CN576:CN580">
    <cfRule type="cellIs" dxfId="400" priority="497" operator="greaterThan">
      <formula>CM562</formula>
    </cfRule>
  </conditionalFormatting>
  <conditionalFormatting sqref="CO586 CO574 CO568 CO562 CO576:CO580">
    <cfRule type="expression" dxfId="399" priority="498">
      <formula>IF(CM562&lt;&gt;"-",IF(CM562&lt;#REF!,IF(CO562&lt;1,1,0),0),0)</formula>
    </cfRule>
  </conditionalFormatting>
  <conditionalFormatting sqref="CN446">
    <cfRule type="cellIs" dxfId="398" priority="495" operator="greaterThan">
      <formula>CM446</formula>
    </cfRule>
  </conditionalFormatting>
  <conditionalFormatting sqref="CO446">
    <cfRule type="expression" dxfId="397" priority="496">
      <formula>IF(CM446&lt;&gt;"-",IF(CM446&lt;#REF!,IF(CO446&lt;1,1,0),0),0)</formula>
    </cfRule>
  </conditionalFormatting>
  <conditionalFormatting sqref="CN381 CN375 CN369 CN363">
    <cfRule type="cellIs" dxfId="396" priority="493" operator="greaterThan">
      <formula>CM363</formula>
    </cfRule>
  </conditionalFormatting>
  <conditionalFormatting sqref="CO381 CO375 CO369 CO363">
    <cfRule type="expression" dxfId="395" priority="494">
      <formula>IF(CM363&lt;&gt;"-",IF(CM363&lt;#REF!,IF(CO363&lt;1,1,0),0),0)</formula>
    </cfRule>
  </conditionalFormatting>
  <conditionalFormatting sqref="CN426 CN420 CN414 CN408 CN402 CN396">
    <cfRule type="cellIs" dxfId="394" priority="491" operator="greaterThan">
      <formula>CM396</formula>
    </cfRule>
  </conditionalFormatting>
  <conditionalFormatting sqref="CO426 CO420 CO414 CO408 CO402 CO396">
    <cfRule type="expression" dxfId="393" priority="492">
      <formula>IF(CM396&lt;&gt;"-",IF(CM396&lt;#REF!,IF(CO396&lt;1,1,0),0),0)</formula>
    </cfRule>
  </conditionalFormatting>
  <conditionalFormatting sqref="CN439">
    <cfRule type="cellIs" dxfId="392" priority="489" operator="greaterThan">
      <formula>CM439</formula>
    </cfRule>
  </conditionalFormatting>
  <conditionalFormatting sqref="CO439">
    <cfRule type="expression" dxfId="391" priority="490">
      <formula>IF(CM439&lt;&gt;"-",IF(CM439&lt;#REF!,IF(CO439&lt;1,1,0),0),0)</formula>
    </cfRule>
  </conditionalFormatting>
  <conditionalFormatting sqref="BL679:BL682 BL674:BL677 BL670:BL672">
    <cfRule type="cellIs" dxfId="390" priority="484" operator="greaterThan">
      <formula>BK670</formula>
    </cfRule>
  </conditionalFormatting>
  <conditionalFormatting sqref="BL657:BL659">
    <cfRule type="cellIs" dxfId="389" priority="483" operator="greaterThan">
      <formula>BK657</formula>
    </cfRule>
  </conditionalFormatting>
  <conditionalFormatting sqref="BL603:BL605">
    <cfRule type="cellIs" dxfId="388" priority="482" operator="greaterThan">
      <formula>BK603</formula>
    </cfRule>
  </conditionalFormatting>
  <conditionalFormatting sqref="BL713 BL705">
    <cfRule type="cellIs" dxfId="387" priority="479" operator="greaterThan">
      <formula>BK705</formula>
    </cfRule>
  </conditionalFormatting>
  <conditionalFormatting sqref="AZ872 AZ865 AZ853:AZ858 AZ842:AZ844 AZ797:AZ800 AZ772:AZ774 AZ764:AZ768 AZ757:AZ762 AZ749:AZ755 AZ743:AZ747 AZ739:AZ741 AZ737 AZ732:AZ735 AZ726:AZ729 AZ722:AZ724 AZ719:AZ720 AZ713:AZ717 AZ709:AZ711 AZ705:AZ707 AZ698:AZ703 AZ694:AZ696 AZ691:AZ692 AZ687:AZ689 AZ679:AZ682 AZ674:AZ677 AZ669:AZ672 AZ666 AZ664 AZ662 AZ656:AZ660 AZ647 AZ641 AZ639 AZ637 AZ635 AZ629:AZ633 AZ625 AZ619 AZ617 AZ615 AZ609:AZ613 AZ602:AZ606 AZ600 AZ598 AZ596 AZ590:AZ594 AZ582:AZ586 AZ570:AZ574 AZ545:AZ549 AZ539:AZ543 AZ532:AZ536 AZ526:AZ530 AZ519:AZ523 AZ513:AZ517 AZ506:AZ510 AZ500:AZ504 AZ494:AZ498 AZ488:AZ492 AZ482:AZ486 AZ479 AZ442:AZ446 AZ435:AZ439 AZ429:AZ433 AZ422:AZ426 AZ416:AZ420 AZ410:AZ414 AZ404:AZ408 AZ398:AZ402 AZ392:AZ396 AZ386:AZ390 AZ383 AZ377:AZ381 AZ371:AZ375 AZ365:AZ369 AZ359:AZ363 AZ353:AZ357 AZ346:AZ350 AZ340:AZ344 AZ334:AZ338 AZ327:AZ331 AZ320:AZ324 AZ314:AZ318 AZ308:AZ312 AZ301:AZ305 AZ295:AZ299 AZ289:AZ293 AZ282:AZ286 AZ276:AZ280 AZ270:AZ274 AZ264:AZ268 AZ258:AZ262 AZ252:AZ256 AZ246:AZ250 AZ240:AZ244 AZ237 AZ231:AZ235 AZ225:AZ229 AZ219:AZ223 AZ213:AZ217 AZ207:AZ211 AZ201:AZ205 AZ195:AZ199 AZ189:AZ193 AZ177:AZ181 AZ170:AZ174 AZ164:AZ168 AZ158:AZ162 AZ152:AZ156 AZ145:AZ149 AZ138:AZ142 AZ131:AZ135 AZ125:AZ129 AZ119:AZ123 AZ107:AZ111 AZ101:AZ105 AZ95:AZ99 AZ77:AZ78 AZ846:AZ849 AZ802:AZ824 AZ576:AZ580">
    <cfRule type="containsText" dxfId="386" priority="473" operator="containsText" text="заменен">
      <formula>NOT(ISERROR(SEARCH("заменен",AZ77)))</formula>
    </cfRule>
    <cfRule type="containsText" dxfId="385" priority="474" operator="containsText" text="в работе">
      <formula>NOT(ISERROR(SEARCH("в работе",AZ77)))</formula>
    </cfRule>
    <cfRule type="containsText" dxfId="384" priority="475" operator="containsText" text="аннулирован">
      <formula>NOT(ISERROR(SEARCH("аннулирован",AZ77)))</formula>
    </cfRule>
    <cfRule type="containsText" dxfId="383" priority="476" operator="containsText" text="утвержден">
      <formula>NOT(ISERROR(SEARCH("утвержден",AZ77)))</formula>
    </cfRule>
  </conditionalFormatting>
  <conditionalFormatting sqref="BL643:BL646 BL622:BL624">
    <cfRule type="cellIs" dxfId="382" priority="472" operator="greaterThan">
      <formula>BK622</formula>
    </cfRule>
  </conditionalFormatting>
  <conditionalFormatting sqref="CN666 CN664 CN662">
    <cfRule type="cellIs" dxfId="381" priority="470" operator="greaterThan">
      <formula>CM662</formula>
    </cfRule>
  </conditionalFormatting>
  <conditionalFormatting sqref="CO666 CO664 CO662">
    <cfRule type="expression" dxfId="380" priority="471">
      <formula>IF(CM662&lt;&gt;"-",IF(CM662&lt;#REF!,IF(CO662&lt;1,1,0),0),0)</formula>
    </cfRule>
  </conditionalFormatting>
  <conditionalFormatting sqref="CN600 CN598 CN596">
    <cfRule type="cellIs" dxfId="379" priority="468" operator="greaterThan">
      <formula>CM596</formula>
    </cfRule>
  </conditionalFormatting>
  <conditionalFormatting sqref="CO600 CO598 CO596">
    <cfRule type="expression" dxfId="378" priority="469">
      <formula>IF(CM596&lt;&gt;"-",IF(CM596&lt;#REF!,IF(CO596&lt;1,1,0),0),0)</formula>
    </cfRule>
  </conditionalFormatting>
  <conditionalFormatting sqref="CN619 CN617 CN615">
    <cfRule type="cellIs" dxfId="377" priority="466" operator="greaterThan">
      <formula>CM615</formula>
    </cfRule>
  </conditionalFormatting>
  <conditionalFormatting sqref="CO619 CO617 CO615">
    <cfRule type="expression" dxfId="376" priority="467">
      <formula>IF(CM615&lt;&gt;"-",IF(CM615&lt;#REF!,IF(CO615&lt;1,1,0),0),0)</formula>
    </cfRule>
  </conditionalFormatting>
  <conditionalFormatting sqref="CN641 CN639 CN637 CN635">
    <cfRule type="cellIs" dxfId="375" priority="464" operator="greaterThan">
      <formula>CM635</formula>
    </cfRule>
  </conditionalFormatting>
  <conditionalFormatting sqref="CO641 CO639 CO637 CO635">
    <cfRule type="expression" dxfId="374" priority="465">
      <formula>IF(CM635&lt;&gt;"-",IF(CM635&lt;#REF!,IF(CO635&lt;1,1,0),0),0)</formula>
    </cfRule>
  </conditionalFormatting>
  <conditionalFormatting sqref="CN647">
    <cfRule type="cellIs" dxfId="373" priority="462" operator="greaterThan">
      <formula>CM647</formula>
    </cfRule>
  </conditionalFormatting>
  <conditionalFormatting sqref="CO647">
    <cfRule type="expression" dxfId="372" priority="463">
      <formula>IF(CM647&lt;&gt;"-",IF(CM647&lt;#REF!,IF(CO647&lt;1,1,0),0),0)</formula>
    </cfRule>
  </conditionalFormatting>
  <conditionalFormatting sqref="AZ74:AZ76 AZ68:AZ72 AZ50:AZ54">
    <cfRule type="containsText" dxfId="371" priority="456" operator="containsText" text="заменен">
      <formula>NOT(ISERROR(SEARCH("заменен",AZ50)))</formula>
    </cfRule>
    <cfRule type="containsText" dxfId="370" priority="457" operator="containsText" text="в работе">
      <formula>NOT(ISERROR(SEARCH("в работе",AZ50)))</formula>
    </cfRule>
    <cfRule type="containsText" dxfId="369" priority="458" operator="containsText" text="аннулирован">
      <formula>NOT(ISERROR(SEARCH("аннулирован",AZ50)))</formula>
    </cfRule>
    <cfRule type="containsText" dxfId="368" priority="459" operator="containsText" text="утвержден">
      <formula>NOT(ISERROR(SEARCH("утвержден",AZ50)))</formula>
    </cfRule>
  </conditionalFormatting>
  <conditionalFormatting sqref="AZ867:AZ871 AZ860:AZ864 AZ643:AZ646 AZ621:AZ624">
    <cfRule type="containsText" dxfId="367" priority="452" operator="containsText" text="заменен">
      <formula>NOT(ISERROR(SEARCH("заменен",AZ621)))</formula>
    </cfRule>
    <cfRule type="containsText" dxfId="366" priority="453" operator="containsText" text="в работе">
      <formula>NOT(ISERROR(SEARCH("в работе",AZ621)))</formula>
    </cfRule>
    <cfRule type="containsText" dxfId="365" priority="454" operator="containsText" text="аннулирован">
      <formula>NOT(ISERROR(SEARCH("аннулирован",AZ621)))</formula>
    </cfRule>
    <cfRule type="containsText" dxfId="364" priority="455" operator="containsText" text="утвержден">
      <formula>NOT(ISERROR(SEARCH("утвержден",AZ621)))</formula>
    </cfRule>
  </conditionalFormatting>
  <conditionalFormatting sqref="CO780">
    <cfRule type="expression" dxfId="363" priority="451">
      <formula>IF(CM780&lt;&gt;"-",IF(CM780&lt;#REF!,IF(CO780&lt;1,1,0),0),0)</formula>
    </cfRule>
  </conditionalFormatting>
  <conditionalFormatting sqref="CN688">
    <cfRule type="cellIs" dxfId="362" priority="450" operator="greaterThan">
      <formula>CM688</formula>
    </cfRule>
  </conditionalFormatting>
  <conditionalFormatting sqref="CN692">
    <cfRule type="cellIs" dxfId="361" priority="449" operator="greaterThan">
      <formula>CM692</formula>
    </cfRule>
  </conditionalFormatting>
  <conditionalFormatting sqref="CN694">
    <cfRule type="cellIs" dxfId="360" priority="448" operator="greaterThan">
      <formula>CM694</formula>
    </cfRule>
  </conditionalFormatting>
  <conditionalFormatting sqref="CN335:CN337">
    <cfRule type="cellIs" dxfId="359" priority="439" operator="greaterThan">
      <formula>CM335</formula>
    </cfRule>
  </conditionalFormatting>
  <conditionalFormatting sqref="CN340:CN343">
    <cfRule type="cellIs" dxfId="358" priority="438" operator="greaterThan">
      <formula>CM340</formula>
    </cfRule>
  </conditionalFormatting>
  <conditionalFormatting sqref="CN346:CN349">
    <cfRule type="cellIs" dxfId="357" priority="437" operator="greaterThan">
      <formula>CM346</formula>
    </cfRule>
  </conditionalFormatting>
  <conditionalFormatting sqref="CN689">
    <cfRule type="cellIs" dxfId="356" priority="434" operator="greaterThan">
      <formula>CM689</formula>
    </cfRule>
  </conditionalFormatting>
  <conditionalFormatting sqref="CN695">
    <cfRule type="cellIs" dxfId="355" priority="433" operator="greaterThan">
      <formula>CM695</formula>
    </cfRule>
  </conditionalFormatting>
  <conditionalFormatting sqref="CN702">
    <cfRule type="cellIs" dxfId="354" priority="432" operator="greaterThan">
      <formula>CM702</formula>
    </cfRule>
  </conditionalFormatting>
  <conditionalFormatting sqref="CN710">
    <cfRule type="cellIs" dxfId="353" priority="431" operator="greaterThan">
      <formula>CM710</formula>
    </cfRule>
  </conditionalFormatting>
  <conditionalFormatting sqref="CN717">
    <cfRule type="cellIs" dxfId="352" priority="430" operator="greaterThan">
      <formula>CM717</formula>
    </cfRule>
  </conditionalFormatting>
  <conditionalFormatting sqref="CN724">
    <cfRule type="cellIs" dxfId="351" priority="429" operator="greaterThan">
      <formula>CM724</formula>
    </cfRule>
  </conditionalFormatting>
  <conditionalFormatting sqref="CO844 CO846">
    <cfRule type="expression" dxfId="350" priority="428">
      <formula>IF(CM844&lt;&gt;"-",IF(CM844&lt;#REF!,IF(CO844&lt;1,1,0),0),0)</formula>
    </cfRule>
  </conditionalFormatting>
  <conditionalFormatting sqref="CO751 CO740 CO724 CO717 CO710 CO702 CO694:CO695 CO691:CO692 CO687:CO689">
    <cfRule type="expression" dxfId="349" priority="427">
      <formula>IF(CM687&lt;&gt;"-",IF(CM687&lt;#REF!,IF(CO687&lt;1,1,0),0),0)</formula>
    </cfRule>
  </conditionalFormatting>
  <conditionalFormatting sqref="CN740">
    <cfRule type="cellIs" dxfId="348" priority="426" operator="greaterThan">
      <formula>CM740</formula>
    </cfRule>
  </conditionalFormatting>
  <conditionalFormatting sqref="CN751">
    <cfRule type="cellIs" dxfId="347" priority="425" operator="greaterThan">
      <formula>CM751</formula>
    </cfRule>
  </conditionalFormatting>
  <conditionalFormatting sqref="CN844 CN779:CN780">
    <cfRule type="cellIs" dxfId="346" priority="422" operator="greaterThan">
      <formula>CM779</formula>
    </cfRule>
  </conditionalFormatting>
  <conditionalFormatting sqref="CN846">
    <cfRule type="cellIs" dxfId="345" priority="421" operator="greaterThan">
      <formula>CM846</formula>
    </cfRule>
  </conditionalFormatting>
  <conditionalFormatting sqref="CN691">
    <cfRule type="cellIs" dxfId="344" priority="420" operator="greaterThan">
      <formula>CM691</formula>
    </cfRule>
  </conditionalFormatting>
  <conditionalFormatting sqref="CO346:CO349 CO341:CO343">
    <cfRule type="expression" dxfId="343" priority="419">
      <formula>IF(CM341&lt;&gt;"-",IF(CM341&lt;#REF!,IF(CO341&lt;1,1,0),0),0)</formula>
    </cfRule>
  </conditionalFormatting>
  <conditionalFormatting sqref="CO340 CO334:CO337">
    <cfRule type="expression" dxfId="342" priority="418">
      <formula>IF(CM334&lt;&gt;"-",IF(CM334&lt;#REF!,IF(CO334&lt;1,1,0),0),0)</formula>
    </cfRule>
  </conditionalFormatting>
  <conditionalFormatting sqref="CO145:CO148">
    <cfRule type="expression" dxfId="341" priority="417">
      <formula>IF(CM145&lt;&gt;"-",IF(CM145&lt;#REF!,IF(CO145&lt;1,1,0),0),0)</formula>
    </cfRule>
  </conditionalFormatting>
  <conditionalFormatting sqref="CN145:CN148">
    <cfRule type="cellIs" dxfId="340" priority="416" operator="greaterThan">
      <formula>CM145</formula>
    </cfRule>
  </conditionalFormatting>
  <conditionalFormatting sqref="BJ851">
    <cfRule type="expression" dxfId="339" priority="414">
      <formula>BM851&lt;=0</formula>
    </cfRule>
  </conditionalFormatting>
  <conditionalFormatting sqref="BK851">
    <cfRule type="cellIs" dxfId="338" priority="411" operator="greaterThan">
      <formula>BJ851</formula>
    </cfRule>
  </conditionalFormatting>
  <conditionalFormatting sqref="CS851">
    <cfRule type="cellIs" dxfId="337" priority="409" operator="greaterThan">
      <formula>CR851</formula>
    </cfRule>
  </conditionalFormatting>
  <conditionalFormatting sqref="CW851">
    <cfRule type="cellIs" dxfId="336" priority="408" operator="greaterThan">
      <formula>CV851</formula>
    </cfRule>
  </conditionalFormatting>
  <conditionalFormatting sqref="BJ851">
    <cfRule type="cellIs" dxfId="335" priority="413" operator="greaterThan">
      <formula>#REF!</formula>
    </cfRule>
  </conditionalFormatting>
  <conditionalFormatting sqref="BL851">
    <cfRule type="cellIs" dxfId="334" priority="407" operator="greaterThan">
      <formula>BK851</formula>
    </cfRule>
  </conditionalFormatting>
  <conditionalFormatting sqref="AZ851">
    <cfRule type="containsText" dxfId="333" priority="403" operator="containsText" text="заменен">
      <formula>NOT(ISERROR(SEARCH("заменен",AZ851)))</formula>
    </cfRule>
    <cfRule type="containsText" dxfId="332" priority="404" operator="containsText" text="в работе">
      <formula>NOT(ISERROR(SEARCH("в работе",AZ851)))</formula>
    </cfRule>
    <cfRule type="containsText" dxfId="331" priority="405" operator="containsText" text="аннулирован">
      <formula>NOT(ISERROR(SEARCH("аннулирован",AZ851)))</formula>
    </cfRule>
    <cfRule type="containsText" dxfId="330" priority="406" operator="containsText" text="утвержден">
      <formula>NOT(ISERROR(SEARCH("утвержден",AZ851)))</formula>
    </cfRule>
  </conditionalFormatting>
  <conditionalFormatting sqref="AO801">
    <cfRule type="duplicateValues" dxfId="329" priority="402"/>
  </conditionalFormatting>
  <conditionalFormatting sqref="AZ801">
    <cfRule type="containsText" dxfId="328" priority="398" operator="containsText" text="заменен">
      <formula>NOT(ISERROR(SEARCH("заменен",AZ801)))</formula>
    </cfRule>
    <cfRule type="containsText" dxfId="327" priority="399" operator="containsText" text="в работе">
      <formula>NOT(ISERROR(SEARCH("в работе",AZ801)))</formula>
    </cfRule>
    <cfRule type="containsText" dxfId="326" priority="400" operator="containsText" text="аннулирован">
      <formula>NOT(ISERROR(SEARCH("аннулирован",AZ801)))</formula>
    </cfRule>
    <cfRule type="containsText" dxfId="325" priority="401" operator="containsText" text="утвержден">
      <formula>NOT(ISERROR(SEARCH("утвержден",AZ801)))</formula>
    </cfRule>
  </conditionalFormatting>
  <conditionalFormatting sqref="CN796">
    <cfRule type="cellIs" dxfId="324" priority="393" operator="greaterThan">
      <formula>CM796</formula>
    </cfRule>
  </conditionalFormatting>
  <conditionalFormatting sqref="CS796">
    <cfRule type="cellIs" dxfId="323" priority="392" operator="greaterThan">
      <formula>CR796</formula>
    </cfRule>
  </conditionalFormatting>
  <conditionalFormatting sqref="CW796">
    <cfRule type="cellIs" dxfId="322" priority="391" operator="greaterThan">
      <formula>CV796</formula>
    </cfRule>
  </conditionalFormatting>
  <conditionalFormatting sqref="CO796">
    <cfRule type="expression" dxfId="321" priority="395">
      <formula>IF(CM796&lt;&gt;"-",IF(CM796&lt;#REF!,IF(CO796&lt;1,1,0),0),0)</formula>
    </cfRule>
  </conditionalFormatting>
  <conditionalFormatting sqref="AO796">
    <cfRule type="duplicateValues" dxfId="320" priority="384"/>
  </conditionalFormatting>
  <conditionalFormatting sqref="AO824">
    <cfRule type="duplicateValues" dxfId="319" priority="383"/>
  </conditionalFormatting>
  <conditionalFormatting sqref="AO845">
    <cfRule type="duplicateValues" dxfId="318" priority="382"/>
  </conditionalFormatting>
  <conditionalFormatting sqref="AZ845">
    <cfRule type="containsText" dxfId="317" priority="378" operator="containsText" text="заменен">
      <formula>NOT(ISERROR(SEARCH("заменен",AZ845)))</formula>
    </cfRule>
    <cfRule type="containsText" dxfId="316" priority="379" operator="containsText" text="в работе">
      <formula>NOT(ISERROR(SEARCH("в работе",AZ845)))</formula>
    </cfRule>
    <cfRule type="containsText" dxfId="315" priority="380" operator="containsText" text="аннулирован">
      <formula>NOT(ISERROR(SEARCH("аннулирован",AZ845)))</formula>
    </cfRule>
    <cfRule type="containsText" dxfId="314" priority="381" operator="containsText" text="утвержден">
      <formula>NOT(ISERROR(SEARCH("утвержден",AZ845)))</formula>
    </cfRule>
  </conditionalFormatting>
  <conditionalFormatting sqref="AO851">
    <cfRule type="duplicateValues" dxfId="313" priority="377"/>
  </conditionalFormatting>
  <conditionalFormatting sqref="CO851">
    <cfRule type="expression" dxfId="312" priority="376">
      <formula>IF(CM851&lt;&gt;"-",IF(CM851&lt;#REF!,IF(CO851&lt;1,1,0),0),0)</formula>
    </cfRule>
  </conditionalFormatting>
  <conditionalFormatting sqref="CN851">
    <cfRule type="cellIs" dxfId="311" priority="375" operator="greaterThan">
      <formula>CM851</formula>
    </cfRule>
  </conditionalFormatting>
  <conditionalFormatting sqref="BK824">
    <cfRule type="cellIs" dxfId="310" priority="372" operator="greaterThan">
      <formula>BJ824</formula>
    </cfRule>
  </conditionalFormatting>
  <conditionalFormatting sqref="BL824">
    <cfRule type="cellIs" dxfId="309" priority="371" operator="greaterThan">
      <formula>BK824</formula>
    </cfRule>
  </conditionalFormatting>
  <conditionalFormatting sqref="BJ824">
    <cfRule type="expression" dxfId="308" priority="370">
      <formula>BM824&lt;=0</formula>
    </cfRule>
  </conditionalFormatting>
  <conditionalFormatting sqref="BJ824">
    <cfRule type="cellIs" dxfId="307" priority="369" operator="greaterThan">
      <formula>#REF!</formula>
    </cfRule>
  </conditionalFormatting>
  <conditionalFormatting sqref="AZ836">
    <cfRule type="containsText" dxfId="306" priority="364" operator="containsText" text="заменен">
      <formula>NOT(ISERROR(SEARCH("заменен",AZ836)))</formula>
    </cfRule>
    <cfRule type="containsText" dxfId="305" priority="365" operator="containsText" text="в работе">
      <formula>NOT(ISERROR(SEARCH("в работе",AZ836)))</formula>
    </cfRule>
    <cfRule type="containsText" dxfId="304" priority="366" operator="containsText" text="аннулирован">
      <formula>NOT(ISERROR(SEARCH("аннулирован",AZ836)))</formula>
    </cfRule>
    <cfRule type="containsText" dxfId="303" priority="367" operator="containsText" text="утвержден">
      <formula>NOT(ISERROR(SEARCH("утвержден",AZ836)))</formula>
    </cfRule>
  </conditionalFormatting>
  <conditionalFormatting sqref="AO836">
    <cfRule type="duplicateValues" dxfId="302" priority="368"/>
  </conditionalFormatting>
  <conditionalFormatting sqref="AO789">
    <cfRule type="duplicateValues" dxfId="301" priority="363"/>
  </conditionalFormatting>
  <conditionalFormatting sqref="AZ789">
    <cfRule type="containsText" dxfId="300" priority="359" operator="containsText" text="заменен">
      <formula>NOT(ISERROR(SEARCH("заменен",AZ789)))</formula>
    </cfRule>
    <cfRule type="containsText" dxfId="299" priority="360" operator="containsText" text="в работе">
      <formula>NOT(ISERROR(SEARCH("в работе",AZ789)))</formula>
    </cfRule>
    <cfRule type="containsText" dxfId="298" priority="361" operator="containsText" text="аннулирован">
      <formula>NOT(ISERROR(SEARCH("аннулирован",AZ789)))</formula>
    </cfRule>
    <cfRule type="containsText" dxfId="297" priority="362" operator="containsText" text="утвержден">
      <formula>NOT(ISERROR(SEARCH("утвержден",AZ789)))</formula>
    </cfRule>
  </conditionalFormatting>
  <conditionalFormatting sqref="AZ796">
    <cfRule type="containsText" dxfId="296" priority="355" operator="containsText" text="заменен">
      <formula>NOT(ISERROR(SEARCH("заменен",AZ796)))</formula>
    </cfRule>
    <cfRule type="containsText" dxfId="295" priority="356" operator="containsText" text="в работе">
      <formula>NOT(ISERROR(SEARCH("в работе",AZ796)))</formula>
    </cfRule>
    <cfRule type="containsText" dxfId="294" priority="357" operator="containsText" text="аннулирован">
      <formula>NOT(ISERROR(SEARCH("аннулирован",AZ796)))</formula>
    </cfRule>
    <cfRule type="containsText" dxfId="293" priority="358" operator="containsText" text="утвержден">
      <formula>NOT(ISERROR(SEARCH("утвержден",AZ796)))</formula>
    </cfRule>
  </conditionalFormatting>
  <conditionalFormatting sqref="BJ796">
    <cfRule type="expression" dxfId="292" priority="354">
      <formula>BM796&lt;=0</formula>
    </cfRule>
  </conditionalFormatting>
  <conditionalFormatting sqref="BJ796">
    <cfRule type="cellIs" dxfId="291" priority="353" operator="greaterThan">
      <formula>#REF!</formula>
    </cfRule>
  </conditionalFormatting>
  <conditionalFormatting sqref="BK796">
    <cfRule type="cellIs" dxfId="290" priority="352" operator="greaterThan">
      <formula>BJ796</formula>
    </cfRule>
  </conditionalFormatting>
  <conditionalFormatting sqref="CN709">
    <cfRule type="cellIs" dxfId="289" priority="349" operator="greaterThan">
      <formula>CM709</formula>
    </cfRule>
  </conditionalFormatting>
  <conditionalFormatting sqref="CN696">
    <cfRule type="cellIs" dxfId="288" priority="348" operator="greaterThan">
      <formula>CM696</formula>
    </cfRule>
  </conditionalFormatting>
  <conditionalFormatting sqref="CO711">
    <cfRule type="expression" dxfId="287" priority="347">
      <formula>IF(CM711&lt;&gt;"-",IF(CM711&lt;#REF!,IF(CO711&lt;1,1,0),0),0)</formula>
    </cfRule>
  </conditionalFormatting>
  <conditionalFormatting sqref="CN711">
    <cfRule type="cellIs" dxfId="286" priority="346" operator="greaterThan">
      <formula>CM711</formula>
    </cfRule>
  </conditionalFormatting>
  <conditionalFormatting sqref="CO703">
    <cfRule type="expression" dxfId="285" priority="345">
      <formula>IF(CM703&lt;&gt;"-",IF(CM703&lt;#REF!,IF(CO703&lt;1,1,0),0),0)</formula>
    </cfRule>
  </conditionalFormatting>
  <conditionalFormatting sqref="CN703">
    <cfRule type="cellIs" dxfId="284" priority="344" operator="greaterThan">
      <formula>CM703</formula>
    </cfRule>
  </conditionalFormatting>
  <conditionalFormatting sqref="CO728">
    <cfRule type="expression" dxfId="283" priority="343">
      <formula>IF(CM728&lt;&gt;"-",IF(CM728&lt;#REF!,IF(CO728&lt;1,1,0),0),0)</formula>
    </cfRule>
  </conditionalFormatting>
  <conditionalFormatting sqref="CN728">
    <cfRule type="cellIs" dxfId="282" priority="342" operator="greaterThan">
      <formula>CM728</formula>
    </cfRule>
  </conditionalFormatting>
  <conditionalFormatting sqref="CN682 CN679 CN677 CN674 CN672">
    <cfRule type="cellIs" dxfId="281" priority="340" operator="greaterThan">
      <formula>CM672</formula>
    </cfRule>
  </conditionalFormatting>
  <conditionalFormatting sqref="CO682 CO679 CO677 CO674 CO672">
    <cfRule type="expression" dxfId="280" priority="341">
      <formula>IF(CM672&lt;&gt;"-",IF(CM672&lt;#REF!,IF(CO672&lt;1,1,0),0),0)</formula>
    </cfRule>
  </conditionalFormatting>
  <conditionalFormatting sqref="CN767">
    <cfRule type="cellIs" dxfId="279" priority="339" operator="greaterThan">
      <formula>CM767</formula>
    </cfRule>
  </conditionalFormatting>
  <conditionalFormatting sqref="CO755">
    <cfRule type="expression" dxfId="278" priority="338">
      <formula>IF(CM755&lt;&gt;"-",IF(CM755&lt;#REF!,IF(CO755&lt;1,1,0),0),0)</formula>
    </cfRule>
  </conditionalFormatting>
  <conditionalFormatting sqref="CN755">
    <cfRule type="cellIs" dxfId="277" priority="337" operator="greaterThan">
      <formula>CM755</formula>
    </cfRule>
  </conditionalFormatting>
  <conditionalFormatting sqref="CN761">
    <cfRule type="cellIs" dxfId="276" priority="336" operator="greaterThan">
      <formula>CM761</formula>
    </cfRule>
  </conditionalFormatting>
  <conditionalFormatting sqref="CO771">
    <cfRule type="expression" dxfId="275" priority="335">
      <formula>IF(CM771&lt;&gt;"-",IF(CM771&lt;#REF!,IF(CO771&lt;1,1,0),0),0)</formula>
    </cfRule>
  </conditionalFormatting>
  <conditionalFormatting sqref="CN834">
    <cfRule type="cellIs" dxfId="274" priority="334" operator="greaterThan">
      <formula>CM834</formula>
    </cfRule>
  </conditionalFormatting>
  <conditionalFormatting sqref="CO842">
    <cfRule type="expression" dxfId="273" priority="333">
      <formula>IF(CM842&lt;&gt;"-",IF(CM842&lt;#REF!,IF(CO842&lt;1,1,0),0),0)</formula>
    </cfRule>
  </conditionalFormatting>
  <conditionalFormatting sqref="CN842">
    <cfRule type="cellIs" dxfId="272" priority="332" operator="greaterThan">
      <formula>CM842</formula>
    </cfRule>
  </conditionalFormatting>
  <conditionalFormatting sqref="CO849">
    <cfRule type="expression" dxfId="271" priority="331">
      <formula>IF(CM849&lt;&gt;"-",IF(CM849&lt;#REF!,IF(CO849&lt;1,1,0),0),0)</formula>
    </cfRule>
  </conditionalFormatting>
  <conditionalFormatting sqref="CN849">
    <cfRule type="cellIs" dxfId="270" priority="330" operator="greaterThan">
      <formula>CM849</formula>
    </cfRule>
  </conditionalFormatting>
  <conditionalFormatting sqref="CO762">
    <cfRule type="expression" dxfId="269" priority="329">
      <formula>IF(CM762&lt;&gt;"-",IF(CM762&lt;#REF!,IF(CO762&lt;1,1,0),0),0)</formula>
    </cfRule>
  </conditionalFormatting>
  <conditionalFormatting sqref="CN762">
    <cfRule type="cellIs" dxfId="268" priority="328" operator="greaterThan">
      <formula>CM762</formula>
    </cfRule>
  </conditionalFormatting>
  <conditionalFormatting sqref="CO764">
    <cfRule type="expression" dxfId="267" priority="327">
      <formula>IF(CM764&lt;&gt;"-",IF(CM764&lt;#REF!,IF(CO764&lt;1,1,0),0),0)</formula>
    </cfRule>
  </conditionalFormatting>
  <conditionalFormatting sqref="CN764">
    <cfRule type="cellIs" dxfId="266" priority="326" operator="greaterThan">
      <formula>CM764</formula>
    </cfRule>
  </conditionalFormatting>
  <conditionalFormatting sqref="FH723">
    <cfRule type="cellIs" dxfId="265" priority="325" operator="greaterThan">
      <formula>FG723</formula>
    </cfRule>
  </conditionalFormatting>
  <conditionalFormatting sqref="CO827">
    <cfRule type="expression" dxfId="264" priority="324">
      <formula>IF(CM827&lt;&gt;"-",IF(CM827&lt;#REF!,IF(CO827&lt;1,1,0),0),0)</formula>
    </cfRule>
  </conditionalFormatting>
  <conditionalFormatting sqref="CN827">
    <cfRule type="cellIs" dxfId="263" priority="323" operator="greaterThan">
      <formula>CM827</formula>
    </cfRule>
  </conditionalFormatting>
  <conditionalFormatting sqref="CO835">
    <cfRule type="expression" dxfId="262" priority="322">
      <formula>IF(CM835&lt;&gt;"-",IF(CM835&lt;#REF!,IF(CO835&lt;1,1,0),0),0)</formula>
    </cfRule>
  </conditionalFormatting>
  <conditionalFormatting sqref="CN835">
    <cfRule type="cellIs" dxfId="261" priority="321" operator="greaterThan">
      <formula>CM835</formula>
    </cfRule>
  </conditionalFormatting>
  <conditionalFormatting sqref="CO830">
    <cfRule type="expression" dxfId="260" priority="320">
      <formula>IF(CM830&lt;&gt;"-",IF(CM830&lt;#REF!,IF(CO830&lt;1,1,0),0),0)</formula>
    </cfRule>
  </conditionalFormatting>
  <conditionalFormatting sqref="CN830">
    <cfRule type="cellIs" dxfId="259" priority="319" operator="greaterThan">
      <formula>CM830</formula>
    </cfRule>
  </conditionalFormatting>
  <conditionalFormatting sqref="CO843">
    <cfRule type="expression" dxfId="258" priority="318">
      <formula>IF(CM843&lt;&gt;"-",IF(CM843&lt;#REF!,IF(CO843&lt;1,1,0),0),0)</formula>
    </cfRule>
  </conditionalFormatting>
  <conditionalFormatting sqref="CN843">
    <cfRule type="cellIs" dxfId="257" priority="317" operator="greaterThan">
      <formula>CM843</formula>
    </cfRule>
  </conditionalFormatting>
  <conditionalFormatting sqref="CO838">
    <cfRule type="expression" dxfId="256" priority="316">
      <formula>IF(CM838&lt;&gt;"-",IF(CM838&lt;#REF!,IF(CO838&lt;1,1,0),0),0)</formula>
    </cfRule>
  </conditionalFormatting>
  <conditionalFormatting sqref="CN838">
    <cfRule type="cellIs" dxfId="255" priority="315" operator="greaterThan">
      <formula>CM838</formula>
    </cfRule>
  </conditionalFormatting>
  <conditionalFormatting sqref="CO837">
    <cfRule type="expression" dxfId="254" priority="314">
      <formula>IF(CM837&lt;&gt;"-",IF(CM837&lt;#REF!,IF(CO837&lt;1,1,0),0),0)</formula>
    </cfRule>
  </conditionalFormatting>
  <conditionalFormatting sqref="CN837">
    <cfRule type="cellIs" dxfId="253" priority="313" operator="greaterThan">
      <formula>CM837</formula>
    </cfRule>
  </conditionalFormatting>
  <conditionalFormatting sqref="CO839">
    <cfRule type="expression" dxfId="252" priority="312">
      <formula>IF(CM839&lt;&gt;"-",IF(CM839&lt;#REF!,IF(CO839&lt;1,1,0),0),0)</formula>
    </cfRule>
  </conditionalFormatting>
  <conditionalFormatting sqref="CN839">
    <cfRule type="cellIs" dxfId="251" priority="311" operator="greaterThan">
      <formula>CM839</formula>
    </cfRule>
  </conditionalFormatting>
  <conditionalFormatting sqref="CO853">
    <cfRule type="expression" dxfId="250" priority="310">
      <formula>IF(CM853&lt;&gt;"-",IF(CM853&lt;#REF!,IF(CO853&lt;1,1,0),0),0)</formula>
    </cfRule>
  </conditionalFormatting>
  <conditionalFormatting sqref="CN853">
    <cfRule type="cellIs" dxfId="249" priority="309" operator="greaterThan">
      <formula>CM853</formula>
    </cfRule>
  </conditionalFormatting>
  <conditionalFormatting sqref="CO848">
    <cfRule type="expression" dxfId="248" priority="308">
      <formula>IF(CM848&lt;&gt;"-",IF(CM848&lt;#REF!,IF(CO848&lt;1,1,0),0),0)</formula>
    </cfRule>
  </conditionalFormatting>
  <conditionalFormatting sqref="CN848">
    <cfRule type="cellIs" dxfId="247" priority="307" operator="greaterThan">
      <formula>CM848</formula>
    </cfRule>
  </conditionalFormatting>
  <conditionalFormatting sqref="CO847">
    <cfRule type="expression" dxfId="246" priority="306">
      <formula>IF(CM847&lt;&gt;"-",IF(CM847&lt;#REF!,IF(CO847&lt;1,1,0),0),0)</formula>
    </cfRule>
  </conditionalFormatting>
  <conditionalFormatting sqref="CN847">
    <cfRule type="cellIs" dxfId="245" priority="305" operator="greaterThan">
      <formula>CM847</formula>
    </cfRule>
  </conditionalFormatting>
  <conditionalFormatting sqref="CN799">
    <cfRule type="cellIs" dxfId="244" priority="304" operator="greaterThan">
      <formula>CM799</formula>
    </cfRule>
  </conditionalFormatting>
  <conditionalFormatting sqref="CO800">
    <cfRule type="expression" dxfId="243" priority="303">
      <formula>IF(CM800&lt;&gt;"-",IF(CM800&lt;#REF!,IF(CO800&lt;1,1,0),0),0)</formula>
    </cfRule>
  </conditionalFormatting>
  <conditionalFormatting sqref="CN800">
    <cfRule type="cellIs" dxfId="242" priority="302" operator="greaterThan">
      <formula>CM800</formula>
    </cfRule>
  </conditionalFormatting>
  <conditionalFormatting sqref="CO797:CO798">
    <cfRule type="expression" dxfId="241" priority="301">
      <formula>IF(CM797&lt;&gt;"-",IF(CM797&lt;#REF!,IF(CO797&lt;1,1,0),0),0)</formula>
    </cfRule>
  </conditionalFormatting>
  <conditionalFormatting sqref="CN797:CN798">
    <cfRule type="cellIs" dxfId="240" priority="300" operator="greaterThan">
      <formula>CM797</formula>
    </cfRule>
  </conditionalFormatting>
  <conditionalFormatting sqref="CN687">
    <cfRule type="cellIs" dxfId="239" priority="299" operator="greaterThan">
      <formula>CM687</formula>
    </cfRule>
  </conditionalFormatting>
  <conditionalFormatting sqref="CO777:CO778">
    <cfRule type="expression" dxfId="238" priority="298">
      <formula>IF(CM777&lt;&gt;"-",IF(CM777&lt;#REF!,IF(CO777&lt;1,1,0),0),0)</formula>
    </cfRule>
  </conditionalFormatting>
  <conditionalFormatting sqref="CN777:CN778">
    <cfRule type="cellIs" dxfId="237" priority="297" operator="greaterThan">
      <formula>CM777</formula>
    </cfRule>
  </conditionalFormatting>
  <conditionalFormatting sqref="CO758:CO760 CO739">
    <cfRule type="expression" dxfId="236" priority="296">
      <formula>IF(CM739&lt;&gt;"-",IF(CM739&lt;#REF!,IF(CO739&lt;1,1,0),0),0)</formula>
    </cfRule>
  </conditionalFormatting>
  <conditionalFormatting sqref="CN758:CN760 CN739">
    <cfRule type="cellIs" dxfId="235" priority="295" operator="greaterThan">
      <formula>CM739</formula>
    </cfRule>
  </conditionalFormatting>
  <conditionalFormatting sqref="CO745 CO734">
    <cfRule type="expression" dxfId="234" priority="294">
      <formula>IF(CM734&lt;&gt;"-",IF(CM734&lt;#REF!,IF(CO734&lt;1,1,0),0),0)</formula>
    </cfRule>
  </conditionalFormatting>
  <conditionalFormatting sqref="CN745 CN734">
    <cfRule type="cellIs" dxfId="233" priority="293" operator="greaterThan">
      <formula>CM734</formula>
    </cfRule>
  </conditionalFormatting>
  <conditionalFormatting sqref="CO782:CO784">
    <cfRule type="expression" dxfId="232" priority="292">
      <formula>IF(CM782&lt;&gt;"-",IF(CM782&lt;#REF!,IF(CO782&lt;1,1,0),0),0)</formula>
    </cfRule>
  </conditionalFormatting>
  <conditionalFormatting sqref="CN782:CN784">
    <cfRule type="cellIs" dxfId="231" priority="291" operator="greaterThan">
      <formula>CM782</formula>
    </cfRule>
  </conditionalFormatting>
  <conditionalFormatting sqref="CN771 CN768">
    <cfRule type="cellIs" dxfId="230" priority="290" operator="greaterThan">
      <formula>CM768</formula>
    </cfRule>
  </conditionalFormatting>
  <conditionalFormatting sqref="CN735">
    <cfRule type="cellIs" dxfId="229" priority="289" operator="greaterThan">
      <formula>CM735</formula>
    </cfRule>
  </conditionalFormatting>
  <conditionalFormatting sqref="FI726">
    <cfRule type="expression" dxfId="228" priority="288">
      <formula>IF(FG726&lt;&gt;"-",IF(FG726&lt;#REF!,IF(FI726&lt;1,1,0),0),0)</formula>
    </cfRule>
  </conditionalFormatting>
  <conditionalFormatting sqref="FH726">
    <cfRule type="cellIs" dxfId="227" priority="287" operator="greaterThan">
      <formula>FG726</formula>
    </cfRule>
  </conditionalFormatting>
  <conditionalFormatting sqref="CN787:CN788 CN785">
    <cfRule type="cellIs" dxfId="226" priority="286" operator="greaterThan">
      <formula>CM785</formula>
    </cfRule>
  </conditionalFormatting>
  <conditionalFormatting sqref="CO790">
    <cfRule type="expression" dxfId="225" priority="285">
      <formula>IF(CM790&lt;&gt;"-",IF(CM790&lt;#REF!,IF(CO790&lt;1,1,0),0),0)</formula>
    </cfRule>
  </conditionalFormatting>
  <conditionalFormatting sqref="CO792">
    <cfRule type="expression" dxfId="224" priority="284">
      <formula>IF(CM792&lt;&gt;"-",IF(CM792&lt;#REF!,IF(CO792&lt;1,1,0),0),0)</formula>
    </cfRule>
  </conditionalFormatting>
  <conditionalFormatting sqref="CN818:CN820 CN814 CN809:CN810">
    <cfRule type="cellIs" dxfId="223" priority="282" operator="greaterThan">
      <formula>CM809</formula>
    </cfRule>
  </conditionalFormatting>
  <conditionalFormatting sqref="CO818:CO820 CO814 CO809:CO810">
    <cfRule type="expression" dxfId="222" priority="283">
      <formula>IF(CM809&lt;&gt;"-",IF(CM809&lt;#REF!,IF(CO809&lt;1,1,0),0),0)</formula>
    </cfRule>
  </conditionalFormatting>
  <conditionalFormatting sqref="CN817 CN813 CN808">
    <cfRule type="cellIs" dxfId="221" priority="280" operator="greaterThan">
      <formula>CM808</formula>
    </cfRule>
  </conditionalFormatting>
  <conditionalFormatting sqref="CO817 CO813 CO808">
    <cfRule type="expression" dxfId="220" priority="281">
      <formula>IF(CM808&lt;&gt;"-",IF(CM808&lt;#REF!,IF(CO808&lt;1,1,0),0),0)</formula>
    </cfRule>
  </conditionalFormatting>
  <conditionalFormatting sqref="CN815 CN811:CN812 CN806:CN807 CN802:CN803">
    <cfRule type="cellIs" dxfId="219" priority="278" operator="greaterThan">
      <formula>CM802</formula>
    </cfRule>
  </conditionalFormatting>
  <conditionalFormatting sqref="CO815 CO811:CO812 CO806:CO807 CO802:CO803">
    <cfRule type="expression" dxfId="218" priority="279">
      <formula>IF(CM802&lt;&gt;"-",IF(CM802&lt;#REF!,IF(CO802&lt;1,1,0),0),0)</formula>
    </cfRule>
  </conditionalFormatting>
  <conditionalFormatting sqref="CN872 CN865">
    <cfRule type="cellIs" dxfId="217" priority="276" operator="greaterThan">
      <formula>CM865</formula>
    </cfRule>
  </conditionalFormatting>
  <conditionalFormatting sqref="CO872 CO865">
    <cfRule type="expression" dxfId="216" priority="277">
      <formula>IF(CM865&lt;&gt;"-",IF(CM865&lt;#REF!,IF(CO865&lt;1,1,0),0),0)</formula>
    </cfRule>
  </conditionalFormatting>
  <conditionalFormatting sqref="CO833">
    <cfRule type="expression" dxfId="215" priority="275">
      <formula>IF(CM833&lt;&gt;"-",IF(CM833&lt;#REF!,IF(CO833&lt;1,1,0),0),0)</formula>
    </cfRule>
  </conditionalFormatting>
  <conditionalFormatting sqref="CN833">
    <cfRule type="cellIs" dxfId="214" priority="274" operator="greaterThan">
      <formula>CM833</formula>
    </cfRule>
  </conditionalFormatting>
  <conditionalFormatting sqref="CN773">
    <cfRule type="cellIs" dxfId="213" priority="273" operator="greaterThan">
      <formula>CM773</formula>
    </cfRule>
  </conditionalFormatting>
  <conditionalFormatting sqref="CN698">
    <cfRule type="cellIs" dxfId="212" priority="272" operator="greaterThan">
      <formula>CM698</formula>
    </cfRule>
  </conditionalFormatting>
  <conditionalFormatting sqref="CN699">
    <cfRule type="cellIs" dxfId="211" priority="271" operator="greaterThan">
      <formula>CM699</formula>
    </cfRule>
  </conditionalFormatting>
  <conditionalFormatting sqref="CN713:CN714">
    <cfRule type="cellIs" dxfId="210" priority="270" operator="greaterThan">
      <formula>CM713</formula>
    </cfRule>
  </conditionalFormatting>
  <conditionalFormatting sqref="CN656">
    <cfRule type="cellIs" dxfId="209" priority="268" operator="greaterThan">
      <formula>CM656</formula>
    </cfRule>
  </conditionalFormatting>
  <conditionalFormatting sqref="CO656">
    <cfRule type="expression" dxfId="208" priority="269">
      <formula>IF(CM656&lt;&gt;"-",IF(CM656&lt;#REF!,IF(CO656&lt;1,1,0),0),0)</formula>
    </cfRule>
  </conditionalFormatting>
  <conditionalFormatting sqref="CN621">
    <cfRule type="cellIs" dxfId="207" priority="266" operator="greaterThan">
      <formula>CM621</formula>
    </cfRule>
  </conditionalFormatting>
  <conditionalFormatting sqref="CO621">
    <cfRule type="expression" dxfId="206" priority="267">
      <formula>IF(CM621&lt;&gt;"-",IF(CM621&lt;#REF!,IF(CO621&lt;1,1,0),0),0)</formula>
    </cfRule>
  </conditionalFormatting>
  <conditionalFormatting sqref="CN603:CN605">
    <cfRule type="cellIs" dxfId="205" priority="264" operator="greaterThan">
      <formula>CM603</formula>
    </cfRule>
  </conditionalFormatting>
  <conditionalFormatting sqref="CO603:CO605">
    <cfRule type="expression" dxfId="204" priority="265">
      <formula>IF(CM603&lt;&gt;"-",IF(CM603&lt;#REF!,IF(CO603&lt;1,1,0),0),0)</formula>
    </cfRule>
  </conditionalFormatting>
  <conditionalFormatting sqref="CN657:CN659">
    <cfRule type="cellIs" dxfId="203" priority="262" operator="greaterThan">
      <formula>CM657</formula>
    </cfRule>
  </conditionalFormatting>
  <conditionalFormatting sqref="CO657:CO659">
    <cfRule type="expression" dxfId="202" priority="263">
      <formula>IF(CM657&lt;&gt;"-",IF(CM657&lt;#REF!,IF(CO657&lt;1,1,0),0),0)</formula>
    </cfRule>
  </conditionalFormatting>
  <conditionalFormatting sqref="CN51:CN53">
    <cfRule type="cellIs" dxfId="201" priority="260" operator="greaterThan">
      <formula>CM51</formula>
    </cfRule>
  </conditionalFormatting>
  <conditionalFormatting sqref="CO51:CO53">
    <cfRule type="expression" dxfId="200" priority="261">
      <formula>IF(CM51&lt;&gt;"-",IF(CM51&lt;#REF!,IF(CO51&lt;1,1,0),0),0)</formula>
    </cfRule>
  </conditionalFormatting>
  <conditionalFormatting sqref="CN680:CN681 CN675:CN676 CN671">
    <cfRule type="cellIs" dxfId="199" priority="258" operator="greaterThan">
      <formula>CM671</formula>
    </cfRule>
  </conditionalFormatting>
  <conditionalFormatting sqref="CO680:CO681 CO675:CO676 CO671">
    <cfRule type="expression" dxfId="198" priority="259">
      <formula>IF(CM671&lt;&gt;"-",IF(CM671&lt;#REF!,IF(CO671&lt;1,1,0),0),0)</formula>
    </cfRule>
  </conditionalFormatting>
  <conditionalFormatting sqref="CN731 CN729">
    <cfRule type="cellIs" dxfId="197" priority="256" operator="greaterThan">
      <formula>CM729</formula>
    </cfRule>
  </conditionalFormatting>
  <conditionalFormatting sqref="CO731 CO729">
    <cfRule type="expression" dxfId="196" priority="257">
      <formula>IF(CM729&lt;&gt;"-",IF(CM729&lt;#REF!,IF(CO729&lt;1,1,0),0),0)</formula>
    </cfRule>
  </conditionalFormatting>
  <conditionalFormatting sqref="CN184:CN186">
    <cfRule type="cellIs" dxfId="195" priority="254" operator="greaterThan">
      <formula>CM184</formula>
    </cfRule>
  </conditionalFormatting>
  <conditionalFormatting sqref="CO184:CO186">
    <cfRule type="expression" dxfId="194" priority="255">
      <formula>IF(CM184&lt;&gt;"-",IF(CM184&lt;#REF!,IF(CO184&lt;1,1,0),0),0)</formula>
    </cfRule>
  </conditionalFormatting>
  <conditionalFormatting sqref="CN624">
    <cfRule type="cellIs" dxfId="193" priority="252" operator="greaterThan">
      <formula>CM624</formula>
    </cfRule>
  </conditionalFormatting>
  <conditionalFormatting sqref="CO624">
    <cfRule type="expression" dxfId="192" priority="253">
      <formula>IF(CM624&lt;&gt;"-",IF(CM624&lt;#REF!,IF(CO624&lt;1,1,0),0),0)</formula>
    </cfRule>
  </conditionalFormatting>
  <conditionalFormatting sqref="CO622">
    <cfRule type="expression" dxfId="191" priority="251">
      <formula>IF(CM622&lt;&gt;"-",IF(CM622&lt;#REF!,IF(CO622&lt;1,1,0),0),0)</formula>
    </cfRule>
  </conditionalFormatting>
  <conditionalFormatting sqref="CN623">
    <cfRule type="cellIs" dxfId="190" priority="250" operator="greaterThan">
      <formula>CM623</formula>
    </cfRule>
  </conditionalFormatting>
  <conditionalFormatting sqref="CO623">
    <cfRule type="expression" dxfId="189" priority="249">
      <formula>IF(CM623&lt;&gt;"-",IF(CM623&lt;#REF!,IF(CO623&lt;1,1,0),0),0)</formula>
    </cfRule>
  </conditionalFormatting>
  <conditionalFormatting sqref="CN644:CN646">
    <cfRule type="cellIs" dxfId="188" priority="247" operator="greaterThan">
      <formula>CM644</formula>
    </cfRule>
  </conditionalFormatting>
  <conditionalFormatting sqref="CO644:CO646">
    <cfRule type="expression" dxfId="187" priority="248">
      <formula>IF(CM644&lt;&gt;"-",IF(CM644&lt;#REF!,IF(CO644&lt;1,1,0),0),0)</formula>
    </cfRule>
  </conditionalFormatting>
  <conditionalFormatting sqref="BL875">
    <cfRule type="cellIs" dxfId="186" priority="242" operator="greaterThan">
      <formula>BK875</formula>
    </cfRule>
  </conditionalFormatting>
  <conditionalFormatting sqref="BL867:BL872 BL861:BL865">
    <cfRule type="cellIs" dxfId="185" priority="241" operator="greaterThan">
      <formula>BK861</formula>
    </cfRule>
  </conditionalFormatting>
  <conditionalFormatting sqref="AO575">
    <cfRule type="duplicateValues" dxfId="184" priority="240"/>
  </conditionalFormatting>
  <conditionalFormatting sqref="AZ575">
    <cfRule type="containsText" dxfId="183" priority="236" operator="containsText" text="заменен">
      <formula>NOT(ISERROR(SEARCH("заменен",AZ575)))</formula>
    </cfRule>
    <cfRule type="containsText" dxfId="182" priority="237" operator="containsText" text="в работе">
      <formula>NOT(ISERROR(SEARCH("в работе",AZ575)))</formula>
    </cfRule>
    <cfRule type="containsText" dxfId="181" priority="238" operator="containsText" text="аннулирован">
      <formula>NOT(ISERROR(SEARCH("аннулирован",AZ575)))</formula>
    </cfRule>
    <cfRule type="containsText" dxfId="180" priority="239" operator="containsText" text="утвержден">
      <formula>NOT(ISERROR(SEARCH("утвержден",AZ575)))</formula>
    </cfRule>
  </conditionalFormatting>
  <conditionalFormatting sqref="CS187">
    <cfRule type="cellIs" dxfId="179" priority="231" operator="greaterThan">
      <formula>CR187</formula>
    </cfRule>
  </conditionalFormatting>
  <conditionalFormatting sqref="BL580">
    <cfRule type="cellIs" dxfId="178" priority="229" operator="greaterThan">
      <formula>BK580</formula>
    </cfRule>
  </conditionalFormatting>
  <conditionalFormatting sqref="FD771">
    <cfRule type="cellIs" dxfId="177" priority="228" operator="greaterThan">
      <formula>FC771</formula>
    </cfRule>
  </conditionalFormatting>
  <conditionalFormatting sqref="FD138">
    <cfRule type="cellIs" dxfId="176" priority="227" operator="greaterThan">
      <formula>FC138</formula>
    </cfRule>
  </conditionalFormatting>
  <conditionalFormatting sqref="FD545:FD548 FD539:FD542 FD442:FD445 FD327:FD330 FD139:FD141">
    <cfRule type="cellIs" dxfId="175" priority="226" operator="greaterThan">
      <formula>FC139</formula>
    </cfRule>
  </conditionalFormatting>
  <conditionalFormatting sqref="AO598">
    <cfRule type="duplicateValues" dxfId="174" priority="13127"/>
  </conditionalFormatting>
  <conditionalFormatting sqref="AO600">
    <cfRule type="duplicateValues" dxfId="173" priority="13197"/>
  </conditionalFormatting>
  <conditionalFormatting sqref="AO616:AO617">
    <cfRule type="duplicateValues" dxfId="172" priority="13267"/>
  </conditionalFormatting>
  <conditionalFormatting sqref="AO618:AO619">
    <cfRule type="duplicateValues" dxfId="171" priority="13337"/>
  </conditionalFormatting>
  <conditionalFormatting sqref="AO636:AO637">
    <cfRule type="duplicateValues" dxfId="170" priority="13407"/>
  </conditionalFormatting>
  <conditionalFormatting sqref="AO638:AO639">
    <cfRule type="duplicateValues" dxfId="169" priority="13477"/>
  </conditionalFormatting>
  <conditionalFormatting sqref="AO640:AO641">
    <cfRule type="duplicateValues" dxfId="168" priority="13547"/>
  </conditionalFormatting>
  <conditionalFormatting sqref="AO662">
    <cfRule type="duplicateValues" dxfId="167" priority="13617"/>
  </conditionalFormatting>
  <conditionalFormatting sqref="AO664">
    <cfRule type="duplicateValues" dxfId="166" priority="13687"/>
  </conditionalFormatting>
  <conditionalFormatting sqref="AO666">
    <cfRule type="duplicateValues" dxfId="165" priority="13757"/>
  </conditionalFormatting>
  <conditionalFormatting sqref="AO649">
    <cfRule type="duplicateValues" dxfId="164" priority="225"/>
  </conditionalFormatting>
  <conditionalFormatting sqref="AZ649">
    <cfRule type="containsText" dxfId="163" priority="221" operator="containsText" text="заменен">
      <formula>NOT(ISERROR(SEARCH("заменен",AZ649)))</formula>
    </cfRule>
    <cfRule type="containsText" dxfId="162" priority="222" operator="containsText" text="в работе">
      <formula>NOT(ISERROR(SEARCH("в работе",AZ649)))</formula>
    </cfRule>
    <cfRule type="containsText" dxfId="161" priority="223" operator="containsText" text="аннулирован">
      <formula>NOT(ISERROR(SEARCH("аннулирован",AZ649)))</formula>
    </cfRule>
    <cfRule type="containsText" dxfId="160" priority="224" operator="containsText" text="утвержден">
      <formula>NOT(ISERROR(SEARCH("утвержден",AZ649)))</formula>
    </cfRule>
  </conditionalFormatting>
  <conditionalFormatting sqref="BJ650">
    <cfRule type="expression" dxfId="159" priority="220">
      <formula>BM650&lt;=0</formula>
    </cfRule>
  </conditionalFormatting>
  <conditionalFormatting sqref="BK650">
    <cfRule type="cellIs" dxfId="158" priority="218" operator="greaterThan">
      <formula>BJ650</formula>
    </cfRule>
  </conditionalFormatting>
  <conditionalFormatting sqref="BL650">
    <cfRule type="cellIs" dxfId="157" priority="217" operator="greaterThan">
      <formula>BK650</formula>
    </cfRule>
  </conditionalFormatting>
  <conditionalFormatting sqref="CS650">
    <cfRule type="cellIs" dxfId="156" priority="216" operator="greaterThan">
      <formula>CR650</formula>
    </cfRule>
  </conditionalFormatting>
  <conditionalFormatting sqref="CW650">
    <cfRule type="cellIs" dxfId="155" priority="215" operator="greaterThan">
      <formula>CV650</formula>
    </cfRule>
  </conditionalFormatting>
  <conditionalFormatting sqref="BJ650">
    <cfRule type="cellIs" dxfId="154" priority="219" operator="greaterThan">
      <formula>#REF!</formula>
    </cfRule>
  </conditionalFormatting>
  <conditionalFormatting sqref="BJ651">
    <cfRule type="expression" dxfId="153" priority="214">
      <formula>BM651&lt;=0</formula>
    </cfRule>
  </conditionalFormatting>
  <conditionalFormatting sqref="BK651">
    <cfRule type="cellIs" dxfId="152" priority="212" operator="greaterThan">
      <formula>BJ651</formula>
    </cfRule>
  </conditionalFormatting>
  <conditionalFormatting sqref="CS651">
    <cfRule type="cellIs" dxfId="151" priority="211" operator="greaterThan">
      <formula>CR651</formula>
    </cfRule>
  </conditionalFormatting>
  <conditionalFormatting sqref="CW651">
    <cfRule type="cellIs" dxfId="150" priority="210" operator="greaterThan">
      <formula>CV651</formula>
    </cfRule>
  </conditionalFormatting>
  <conditionalFormatting sqref="BJ651">
    <cfRule type="cellIs" dxfId="149" priority="213" operator="greaterThan">
      <formula>#REF!</formula>
    </cfRule>
  </conditionalFormatting>
  <conditionalFormatting sqref="BJ652">
    <cfRule type="expression" dxfId="148" priority="209">
      <formula>BM652&lt;=0</formula>
    </cfRule>
  </conditionalFormatting>
  <conditionalFormatting sqref="BK652">
    <cfRule type="cellIs" dxfId="147" priority="207" operator="greaterThan">
      <formula>BJ652</formula>
    </cfRule>
  </conditionalFormatting>
  <conditionalFormatting sqref="CS652">
    <cfRule type="cellIs" dxfId="146" priority="206" operator="greaterThan">
      <formula>CR652</formula>
    </cfRule>
  </conditionalFormatting>
  <conditionalFormatting sqref="CW652">
    <cfRule type="cellIs" dxfId="145" priority="205" operator="greaterThan">
      <formula>CV652</formula>
    </cfRule>
  </conditionalFormatting>
  <conditionalFormatting sqref="BJ652">
    <cfRule type="cellIs" dxfId="144" priority="208" operator="greaterThan">
      <formula>#REF!</formula>
    </cfRule>
  </conditionalFormatting>
  <conditionalFormatting sqref="BJ653">
    <cfRule type="expression" dxfId="143" priority="204">
      <formula>BM653&lt;=0</formula>
    </cfRule>
  </conditionalFormatting>
  <conditionalFormatting sqref="BK653">
    <cfRule type="cellIs" dxfId="142" priority="202" operator="greaterThan">
      <formula>BJ653</formula>
    </cfRule>
  </conditionalFormatting>
  <conditionalFormatting sqref="CS653">
    <cfRule type="cellIs" dxfId="141" priority="201" operator="greaterThan">
      <formula>CR653</formula>
    </cfRule>
  </conditionalFormatting>
  <conditionalFormatting sqref="CW653">
    <cfRule type="cellIs" dxfId="140" priority="200" operator="greaterThan">
      <formula>CV653</formula>
    </cfRule>
  </conditionalFormatting>
  <conditionalFormatting sqref="BJ653">
    <cfRule type="cellIs" dxfId="139" priority="203" operator="greaterThan">
      <formula>#REF!</formula>
    </cfRule>
  </conditionalFormatting>
  <conditionalFormatting sqref="BJ654">
    <cfRule type="expression" dxfId="138" priority="199">
      <formula>BM654&lt;=0</formula>
    </cfRule>
  </conditionalFormatting>
  <conditionalFormatting sqref="BK654">
    <cfRule type="cellIs" dxfId="137" priority="196" operator="greaterThan">
      <formula>BJ654</formula>
    </cfRule>
  </conditionalFormatting>
  <conditionalFormatting sqref="CN654">
    <cfRule type="cellIs" dxfId="136" priority="195" operator="greaterThan">
      <formula>CM654</formula>
    </cfRule>
  </conditionalFormatting>
  <conditionalFormatting sqref="CS654">
    <cfRule type="cellIs" dxfId="135" priority="194" operator="greaterThan">
      <formula>CR654</formula>
    </cfRule>
  </conditionalFormatting>
  <conditionalFormatting sqref="CW654">
    <cfRule type="cellIs" dxfId="134" priority="193" operator="greaterThan">
      <formula>CV654</formula>
    </cfRule>
  </conditionalFormatting>
  <conditionalFormatting sqref="BJ654">
    <cfRule type="cellIs" dxfId="133" priority="198" operator="greaterThan">
      <formula>#REF!</formula>
    </cfRule>
  </conditionalFormatting>
  <conditionalFormatting sqref="CO654">
    <cfRule type="expression" dxfId="132" priority="197">
      <formula>IF(CM654&lt;&gt;"-",IF(CM654&lt;#REF!,IF(CO654&lt;1,1,0),0),0)</formula>
    </cfRule>
  </conditionalFormatting>
  <conditionalFormatting sqref="BL654">
    <cfRule type="cellIs" dxfId="131" priority="192" operator="greaterThan">
      <formula>BK654</formula>
    </cfRule>
  </conditionalFormatting>
  <conditionalFormatting sqref="BL651:BL653">
    <cfRule type="cellIs" dxfId="130" priority="191" operator="greaterThan">
      <formula>BK651</formula>
    </cfRule>
  </conditionalFormatting>
  <conditionalFormatting sqref="AZ650:AZ654">
    <cfRule type="containsText" dxfId="129" priority="187" operator="containsText" text="заменен">
      <formula>NOT(ISERROR(SEARCH("заменен",AZ650)))</formula>
    </cfRule>
    <cfRule type="containsText" dxfId="128" priority="188" operator="containsText" text="в работе">
      <formula>NOT(ISERROR(SEARCH("в работе",AZ650)))</formula>
    </cfRule>
    <cfRule type="containsText" dxfId="127" priority="189" operator="containsText" text="аннулирован">
      <formula>NOT(ISERROR(SEARCH("аннулирован",AZ650)))</formula>
    </cfRule>
    <cfRule type="containsText" dxfId="126" priority="190" operator="containsText" text="утвержден">
      <formula>NOT(ISERROR(SEARCH("утвержден",AZ650)))</formula>
    </cfRule>
  </conditionalFormatting>
  <conditionalFormatting sqref="CN650">
    <cfRule type="cellIs" dxfId="125" priority="185" operator="greaterThan">
      <formula>CM650</formula>
    </cfRule>
  </conditionalFormatting>
  <conditionalFormatting sqref="CO650">
    <cfRule type="expression" dxfId="124" priority="186">
      <formula>IF(CM650&lt;&gt;"-",IF(CM650&lt;#REF!,IF(CO650&lt;1,1,0),0),0)</formula>
    </cfRule>
  </conditionalFormatting>
  <conditionalFormatting sqref="CN651:CN653">
    <cfRule type="cellIs" dxfId="123" priority="183" operator="greaterThan">
      <formula>CM651</formula>
    </cfRule>
  </conditionalFormatting>
  <conditionalFormatting sqref="CO651:CO653">
    <cfRule type="expression" dxfId="122" priority="184">
      <formula>IF(CM651&lt;&gt;"-",IF(CM651&lt;#REF!,IF(CO651&lt;1,1,0),0),0)</formula>
    </cfRule>
  </conditionalFormatting>
  <conditionalFormatting sqref="AO650:AO654">
    <cfRule type="duplicateValues" dxfId="121" priority="182"/>
  </conditionalFormatting>
  <conditionalFormatting sqref="EY14">
    <cfRule type="cellIs" dxfId="120" priority="181" operator="greaterThan">
      <formula>EX14</formula>
    </cfRule>
  </conditionalFormatting>
  <conditionalFormatting sqref="BL62 BL56 BL50 BL44 BL38 BL32 BL26">
    <cfRule type="cellIs" dxfId="119" priority="180" operator="greaterThan">
      <formula>BK26</formula>
    </cfRule>
  </conditionalFormatting>
  <conditionalFormatting sqref="BL213 BL207 BL201 BL195 BL189 BL183">
    <cfRule type="cellIs" dxfId="118" priority="179" operator="greaterThan">
      <formula>BK183</formula>
    </cfRule>
  </conditionalFormatting>
  <conditionalFormatting sqref="BL377 BL371 BL365 BL359">
    <cfRule type="cellIs" dxfId="117" priority="178" operator="greaterThan">
      <formula>BK359</formula>
    </cfRule>
  </conditionalFormatting>
  <conditionalFormatting sqref="BL473 BL467 BL461 BL455">
    <cfRule type="cellIs" dxfId="116" priority="177" operator="greaterThan">
      <formula>BK455</formula>
    </cfRule>
  </conditionalFormatting>
  <conditionalFormatting sqref="BL450:BL452">
    <cfRule type="cellIs" dxfId="115" priority="176" operator="greaterThan">
      <formula>BK450</formula>
    </cfRule>
  </conditionalFormatting>
  <conditionalFormatting sqref="BL456:BL458">
    <cfRule type="cellIs" dxfId="114" priority="175" operator="greaterThan">
      <formula>BK456</formula>
    </cfRule>
  </conditionalFormatting>
  <conditionalFormatting sqref="BL462:BL464">
    <cfRule type="cellIs" dxfId="113" priority="174" operator="greaterThan">
      <formula>BK462</formula>
    </cfRule>
  </conditionalFormatting>
  <conditionalFormatting sqref="BL468:BL470">
    <cfRule type="cellIs" dxfId="112" priority="173" operator="greaterThan">
      <formula>BK468</formula>
    </cfRule>
  </conditionalFormatting>
  <conditionalFormatting sqref="BL474:BL476">
    <cfRule type="cellIs" dxfId="111" priority="172" operator="greaterThan">
      <formula>BK474</formula>
    </cfRule>
  </conditionalFormatting>
  <conditionalFormatting sqref="BL354:BL356">
    <cfRule type="cellIs" dxfId="110" priority="171" operator="greaterThan">
      <formula>BK354</formula>
    </cfRule>
  </conditionalFormatting>
  <conditionalFormatting sqref="BL360:BL362">
    <cfRule type="cellIs" dxfId="109" priority="170" operator="greaterThan">
      <formula>BK360</formula>
    </cfRule>
  </conditionalFormatting>
  <conditionalFormatting sqref="BL366:BL368">
    <cfRule type="cellIs" dxfId="108" priority="169" operator="greaterThan">
      <formula>BK366</formula>
    </cfRule>
  </conditionalFormatting>
  <conditionalFormatting sqref="BL372:BL374">
    <cfRule type="cellIs" dxfId="107" priority="168" operator="greaterThan">
      <formula>BK372</formula>
    </cfRule>
  </conditionalFormatting>
  <conditionalFormatting sqref="BL378:BL380">
    <cfRule type="cellIs" dxfId="106" priority="167" operator="greaterThan">
      <formula>BK378</formula>
    </cfRule>
  </conditionalFormatting>
  <conditionalFormatting sqref="BL178:BL180">
    <cfRule type="cellIs" dxfId="105" priority="166" operator="greaterThan">
      <formula>BK178</formula>
    </cfRule>
  </conditionalFormatting>
  <conditionalFormatting sqref="BL184:BL186">
    <cfRule type="cellIs" dxfId="104" priority="165" operator="greaterThan">
      <formula>BK184</formula>
    </cfRule>
  </conditionalFormatting>
  <conditionalFormatting sqref="BL190:BL192">
    <cfRule type="cellIs" dxfId="103" priority="164" operator="greaterThan">
      <formula>BK190</formula>
    </cfRule>
  </conditionalFormatting>
  <conditionalFormatting sqref="BL196:BL198">
    <cfRule type="cellIs" dxfId="102" priority="163" operator="greaterThan">
      <formula>BK196</formula>
    </cfRule>
  </conditionalFormatting>
  <conditionalFormatting sqref="BL208:BL210">
    <cfRule type="cellIs" dxfId="101" priority="162" operator="greaterThan">
      <formula>BK208</formula>
    </cfRule>
  </conditionalFormatting>
  <conditionalFormatting sqref="BL202:BL204">
    <cfRule type="cellIs" dxfId="100" priority="161" operator="greaterThan">
      <formula>BK202</formula>
    </cfRule>
  </conditionalFormatting>
  <conditionalFormatting sqref="BL214:BL216">
    <cfRule type="cellIs" dxfId="99" priority="160" operator="greaterThan">
      <formula>BK214</formula>
    </cfRule>
  </conditionalFormatting>
  <conditionalFormatting sqref="BL21:BL23">
    <cfRule type="cellIs" dxfId="98" priority="159" operator="greaterThan">
      <formula>BK21</formula>
    </cfRule>
  </conditionalFormatting>
  <conditionalFormatting sqref="BL27:BL29">
    <cfRule type="cellIs" dxfId="97" priority="158" operator="greaterThan">
      <formula>BK27</formula>
    </cfRule>
  </conditionalFormatting>
  <conditionalFormatting sqref="BL33:BL35">
    <cfRule type="cellIs" dxfId="96" priority="157" operator="greaterThan">
      <formula>BK33</formula>
    </cfRule>
  </conditionalFormatting>
  <conditionalFormatting sqref="BL39:BL41">
    <cfRule type="cellIs" dxfId="95" priority="156" operator="greaterThan">
      <formula>BK39</formula>
    </cfRule>
  </conditionalFormatting>
  <conditionalFormatting sqref="BL45:BL47">
    <cfRule type="cellIs" dxfId="94" priority="155" operator="greaterThan">
      <formula>BK45</formula>
    </cfRule>
  </conditionalFormatting>
  <conditionalFormatting sqref="BL51:BL53">
    <cfRule type="cellIs" dxfId="93" priority="154" operator="greaterThan">
      <formula>BK51</formula>
    </cfRule>
  </conditionalFormatting>
  <conditionalFormatting sqref="BL57:BL59">
    <cfRule type="cellIs" dxfId="92" priority="153" operator="greaterThan">
      <formula>BK57</formula>
    </cfRule>
  </conditionalFormatting>
  <conditionalFormatting sqref="BL63:BL65">
    <cfRule type="cellIs" dxfId="91" priority="152" operator="greaterThan">
      <formula>BK63</formula>
    </cfRule>
  </conditionalFormatting>
  <conditionalFormatting sqref="BL131 BL125 BL119">
    <cfRule type="cellIs" dxfId="90" priority="151" operator="greaterThan">
      <formula>BK119</formula>
    </cfRule>
  </conditionalFormatting>
  <conditionalFormatting sqref="BL114:BL116">
    <cfRule type="cellIs" dxfId="89" priority="150" operator="greaterThan">
      <formula>BK114</formula>
    </cfRule>
  </conditionalFormatting>
  <conditionalFormatting sqref="BL120:BL122">
    <cfRule type="cellIs" dxfId="88" priority="149" operator="greaterThan">
      <formula>BK120</formula>
    </cfRule>
  </conditionalFormatting>
  <conditionalFormatting sqref="BL126:BL128">
    <cfRule type="cellIs" dxfId="87" priority="148" operator="greaterThan">
      <formula>BK126</formula>
    </cfRule>
  </conditionalFormatting>
  <conditionalFormatting sqref="BL132:BL134">
    <cfRule type="cellIs" dxfId="86" priority="147" operator="greaterThan">
      <formula>BK132</formula>
    </cfRule>
  </conditionalFormatting>
  <conditionalFormatting sqref="BL282 BL276 BL270">
    <cfRule type="cellIs" dxfId="85" priority="146" operator="greaterThan">
      <formula>BK270</formula>
    </cfRule>
  </conditionalFormatting>
  <conditionalFormatting sqref="BL265:BL267">
    <cfRule type="cellIs" dxfId="84" priority="145" operator="greaterThan">
      <formula>BK265</formula>
    </cfRule>
  </conditionalFormatting>
  <conditionalFormatting sqref="BL271:BL273">
    <cfRule type="cellIs" dxfId="83" priority="144" operator="greaterThan">
      <formula>BK271</formula>
    </cfRule>
  </conditionalFormatting>
  <conditionalFormatting sqref="BL277:BL279">
    <cfRule type="cellIs" dxfId="82" priority="143" operator="greaterThan">
      <formula>BK277</formula>
    </cfRule>
  </conditionalFormatting>
  <conditionalFormatting sqref="BL283:BL285">
    <cfRule type="cellIs" dxfId="81" priority="142" operator="greaterThan">
      <formula>BK283</formula>
    </cfRule>
  </conditionalFormatting>
  <conditionalFormatting sqref="BL422 BL416">
    <cfRule type="cellIs" dxfId="80" priority="141" operator="greaterThan">
      <formula>BK416</formula>
    </cfRule>
  </conditionalFormatting>
  <conditionalFormatting sqref="BL411:BL413">
    <cfRule type="cellIs" dxfId="79" priority="140" operator="greaterThan">
      <formula>BK411</formula>
    </cfRule>
  </conditionalFormatting>
  <conditionalFormatting sqref="BL417:BL419">
    <cfRule type="cellIs" dxfId="78" priority="139" operator="greaterThan">
      <formula>BK417</formula>
    </cfRule>
  </conditionalFormatting>
  <conditionalFormatting sqref="BL423:BL425">
    <cfRule type="cellIs" dxfId="77" priority="138" operator="greaterThan">
      <formula>BK423</formula>
    </cfRule>
  </conditionalFormatting>
  <conditionalFormatting sqref="BL110">
    <cfRule type="cellIs" dxfId="76" priority="132" operator="greaterThan">
      <formula>BK110</formula>
    </cfRule>
  </conditionalFormatting>
  <conditionalFormatting sqref="BL261">
    <cfRule type="cellIs" dxfId="75" priority="127" operator="greaterThan">
      <formula>BK261</formula>
    </cfRule>
  </conditionalFormatting>
  <conditionalFormatting sqref="BL407">
    <cfRule type="cellIs" dxfId="74" priority="122" operator="greaterThan">
      <formula>BK407</formula>
    </cfRule>
  </conditionalFormatting>
  <conditionalFormatting sqref="BL497">
    <cfRule type="cellIs" dxfId="73" priority="118" operator="greaterThan">
      <formula>BK497</formula>
    </cfRule>
  </conditionalFormatting>
  <conditionalFormatting sqref="BL585">
    <cfRule type="cellIs" dxfId="72" priority="111" operator="greaterThan">
      <formula>BK585</formula>
    </cfRule>
  </conditionalFormatting>
  <conditionalFormatting sqref="BL77">
    <cfRule type="cellIs" dxfId="71" priority="110" operator="greaterThan">
      <formula>BK77</formula>
    </cfRule>
  </conditionalFormatting>
  <conditionalFormatting sqref="BL231 BL225">
    <cfRule type="cellIs" dxfId="70" priority="109" operator="greaterThan">
      <formula>BK225</formula>
    </cfRule>
  </conditionalFormatting>
  <conditionalFormatting sqref="BL220:BL222">
    <cfRule type="cellIs" dxfId="69" priority="108" operator="greaterThan">
      <formula>BK220</formula>
    </cfRule>
  </conditionalFormatting>
  <conditionalFormatting sqref="BL226:BL228">
    <cfRule type="cellIs" dxfId="68" priority="107" operator="greaterThan">
      <formula>BK226</formula>
    </cfRule>
  </conditionalFormatting>
  <conditionalFormatting sqref="BL232:BL234">
    <cfRule type="cellIs" dxfId="67" priority="106" operator="greaterThan">
      <formula>BK232</formula>
    </cfRule>
  </conditionalFormatting>
  <conditionalFormatting sqref="BL323">
    <cfRule type="cellIs" dxfId="66" priority="103" operator="greaterThan">
      <formula>BK323</formula>
    </cfRule>
  </conditionalFormatting>
  <conditionalFormatting sqref="BL535">
    <cfRule type="cellIs" dxfId="65" priority="102" operator="greaterThan">
      <formula>BK535</formula>
    </cfRule>
  </conditionalFormatting>
  <conditionalFormatting sqref="BL445">
    <cfRule type="cellIs" dxfId="64" priority="98" operator="greaterThan">
      <formula>BK445</formula>
    </cfRule>
  </conditionalFormatting>
  <conditionalFormatting sqref="BL304">
    <cfRule type="cellIs" dxfId="63" priority="89" operator="greaterThan">
      <formula>BK304</formula>
    </cfRule>
  </conditionalFormatting>
  <conditionalFormatting sqref="BL438">
    <cfRule type="cellIs" dxfId="62" priority="88" operator="greaterThan">
      <formula>BK438</formula>
    </cfRule>
  </conditionalFormatting>
  <conditionalFormatting sqref="BL500">
    <cfRule type="cellIs" dxfId="61" priority="87" operator="greaterThan">
      <formula>BK500</formula>
    </cfRule>
  </conditionalFormatting>
  <conditionalFormatting sqref="BL506:BL509 BL501:BL503">
    <cfRule type="cellIs" dxfId="60" priority="86" operator="greaterThan">
      <formula>BK501</formula>
    </cfRule>
  </conditionalFormatting>
  <conditionalFormatting sqref="BL301:BL303 BL295:BL298 BL289:BL292">
    <cfRule type="cellIs" dxfId="59" priority="85" operator="greaterThan">
      <formula>BK289</formula>
    </cfRule>
  </conditionalFormatting>
  <conditionalFormatting sqref="BL435:BL437 BL429:BL432">
    <cfRule type="cellIs" dxfId="58" priority="84" operator="greaterThan">
      <formula>BK429</formula>
    </cfRule>
  </conditionalFormatting>
  <conditionalFormatting sqref="BL170:BL173 BL164:BL167 BL158:BL161 BL153:BL155">
    <cfRule type="cellIs" dxfId="57" priority="83" operator="greaterThan">
      <formula>BK153</formula>
    </cfRule>
  </conditionalFormatting>
  <conditionalFormatting sqref="BL442:BL444 BL327:BL330 BL138:BL141">
    <cfRule type="cellIs" dxfId="56" priority="82" operator="greaterThan">
      <formula>BK138</formula>
    </cfRule>
  </conditionalFormatting>
  <conditionalFormatting sqref="BL546:BL548 BL540:BL542">
    <cfRule type="cellIs" dxfId="55" priority="81" operator="greaterThan">
      <formula>BK540</formula>
    </cfRule>
  </conditionalFormatting>
  <conditionalFormatting sqref="BL532:BL534 BL526:BL529">
    <cfRule type="cellIs" dxfId="54" priority="80" operator="greaterThan">
      <formula>BK526</formula>
    </cfRule>
  </conditionalFormatting>
  <conditionalFormatting sqref="BL320:BL322 BL314:BL317 BL308:BL311">
    <cfRule type="cellIs" dxfId="53" priority="79" operator="greaterThan">
      <formula>BK308</formula>
    </cfRule>
  </conditionalFormatting>
  <conditionalFormatting sqref="BL74:BL76 BL68:BL71">
    <cfRule type="cellIs" dxfId="52" priority="77" operator="greaterThan">
      <formula>BK68</formula>
    </cfRule>
  </conditionalFormatting>
  <conditionalFormatting sqref="BL582:BL584 BL576:BL579 BL570:BL573 BL564:BL567 BL558:BL561 BL552:BL555">
    <cfRule type="cellIs" dxfId="51" priority="76" operator="greaterThan">
      <formula>BK552</formula>
    </cfRule>
  </conditionalFormatting>
  <conditionalFormatting sqref="BL494:BL496 BL488:BL491 BL482:BL485">
    <cfRule type="cellIs" dxfId="50" priority="75" operator="greaterThan">
      <formula>BK482</formula>
    </cfRule>
  </conditionalFormatting>
  <conditionalFormatting sqref="BL404:BL406 BL398:BL401 BL392:BL395 BL386:BL389">
    <cfRule type="cellIs" dxfId="49" priority="74" operator="greaterThan">
      <formula>BK386</formula>
    </cfRule>
  </conditionalFormatting>
  <conditionalFormatting sqref="BL258:BL260 BL252:BL255 BL246:BL249 BL240:BL243">
    <cfRule type="cellIs" dxfId="48" priority="73" operator="greaterThan">
      <formula>BK240</formula>
    </cfRule>
  </conditionalFormatting>
  <conditionalFormatting sqref="BL107:BL109 BL101:BL104 BL95:BL98 BL89:BL92 BL83:BL86">
    <cfRule type="cellIs" dxfId="47" priority="72" operator="greaterThan">
      <formula>BK83</formula>
    </cfRule>
  </conditionalFormatting>
  <conditionalFormatting sqref="BL513">
    <cfRule type="cellIs" dxfId="46" priority="71" operator="greaterThan">
      <formula>BK513</formula>
    </cfRule>
  </conditionalFormatting>
  <conditionalFormatting sqref="BL519:BL522 BL514:BL516">
    <cfRule type="cellIs" dxfId="45" priority="70" operator="greaterThan">
      <formula>BK514</formula>
    </cfRule>
  </conditionalFormatting>
  <conditionalFormatting sqref="BL777 BL752 BL711">
    <cfRule type="cellIs" dxfId="44" priority="69" operator="greaterThan">
      <formula>BK711</formula>
    </cfRule>
  </conditionalFormatting>
  <conditionalFormatting sqref="BL539">
    <cfRule type="cellIs" dxfId="43" priority="68" operator="greaterThan">
      <formula>BK539</formula>
    </cfRule>
  </conditionalFormatting>
  <conditionalFormatting sqref="BL545">
    <cfRule type="cellIs" dxfId="42" priority="67" operator="greaterThan">
      <formula>BK545</formula>
    </cfRule>
  </conditionalFormatting>
  <conditionalFormatting sqref="BL703">
    <cfRule type="cellIs" dxfId="41" priority="66" operator="greaterThan">
      <formula>BK703</formula>
    </cfRule>
  </conditionalFormatting>
  <conditionalFormatting sqref="BL758">
    <cfRule type="cellIs" dxfId="40" priority="65" operator="greaterThan">
      <formula>BK758</formula>
    </cfRule>
  </conditionalFormatting>
  <conditionalFormatting sqref="BL854">
    <cfRule type="cellIs" dxfId="39" priority="64" operator="greaterThan">
      <formula>BK854</formula>
    </cfRule>
  </conditionalFormatting>
  <conditionalFormatting sqref="BL783 BL779">
    <cfRule type="cellIs" dxfId="38" priority="63" operator="greaterThan">
      <formula>BK779</formula>
    </cfRule>
  </conditionalFormatting>
  <conditionalFormatting sqref="BL728 BL719">
    <cfRule type="cellIs" dxfId="37" priority="62" operator="greaterThan">
      <formula>BK719</formula>
    </cfRule>
  </conditionalFormatting>
  <conditionalFormatting sqref="BL815 BL811 BL806 BL802">
    <cfRule type="cellIs" dxfId="36" priority="61" operator="greaterThan">
      <formula>BK802</formula>
    </cfRule>
  </conditionalFormatting>
  <conditionalFormatting sqref="BL837 BL827">
    <cfRule type="cellIs" dxfId="35" priority="60" operator="greaterThan">
      <formula>BK827</formula>
    </cfRule>
  </conditionalFormatting>
  <conditionalFormatting sqref="BL796">
    <cfRule type="cellIs" dxfId="34" priority="59" operator="greaterThan">
      <formula>BK796</formula>
    </cfRule>
  </conditionalFormatting>
  <conditionalFormatting sqref="BL793">
    <cfRule type="cellIs" dxfId="33" priority="58" operator="greaterThan">
      <formula>BK793</formula>
    </cfRule>
  </conditionalFormatting>
  <conditionalFormatting sqref="BL778">
    <cfRule type="cellIs" dxfId="32" priority="57" operator="greaterThan">
      <formula>BK778</formula>
    </cfRule>
  </conditionalFormatting>
  <conditionalFormatting sqref="BL698">
    <cfRule type="cellIs" dxfId="31" priority="56" operator="greaterThan">
      <formula>BK698</formula>
    </cfRule>
  </conditionalFormatting>
  <conditionalFormatting sqref="BL784 BL780">
    <cfRule type="cellIs" dxfId="30" priority="55" operator="greaterThan">
      <formula>BK780</formula>
    </cfRule>
  </conditionalFormatting>
  <conditionalFormatting sqref="BL855 BL759 BL753">
    <cfRule type="cellIs" dxfId="29" priority="54" operator="greaterThan">
      <formula>BK753</formula>
    </cfRule>
  </conditionalFormatting>
  <conditionalFormatting sqref="BL729">
    <cfRule type="cellIs" dxfId="28" priority="53" operator="greaterThan">
      <formula>BK729</formula>
    </cfRule>
  </conditionalFormatting>
  <conditionalFormatting sqref="BL797">
    <cfRule type="cellIs" dxfId="27" priority="52" operator="greaterThan">
      <formula>BK797</formula>
    </cfRule>
  </conditionalFormatting>
  <conditionalFormatting sqref="BL838 BL830">
    <cfRule type="cellIs" dxfId="26" priority="51" operator="greaterThan">
      <formula>BK830</formula>
    </cfRule>
  </conditionalFormatting>
  <conditionalFormatting sqref="BL816 BL812 BL807 BL803">
    <cfRule type="cellIs" dxfId="25" priority="50" operator="greaterThan">
      <formula>BK803</formula>
    </cfRule>
  </conditionalFormatting>
  <conditionalFormatting sqref="BL857">
    <cfRule type="cellIs" dxfId="24" priority="43" operator="greaterThan">
      <formula>BK857</formula>
    </cfRule>
  </conditionalFormatting>
  <conditionalFormatting sqref="BL757">
    <cfRule type="cellIs" dxfId="23" priority="33" operator="greaterThan">
      <formula>BK757</formula>
    </cfRule>
  </conditionalFormatting>
  <conditionalFormatting sqref="BL722">
    <cfRule type="cellIs" dxfId="22" priority="23" operator="greaterThan">
      <formula>BK722</formula>
    </cfRule>
  </conditionalFormatting>
  <conditionalFormatting sqref="BL849 BL842 BL834 BL820 BL818 BL809 BL799 BL771 BL767:BL768 BL761 BL755 BL743 BL732">
    <cfRule type="cellIs" dxfId="21" priority="22" operator="greaterThan">
      <formula>BK732</formula>
    </cfRule>
  </conditionalFormatting>
  <conditionalFormatting sqref="BL715 BL707 BL700">
    <cfRule type="cellIs" dxfId="20" priority="21" operator="greaterThan">
      <formula>BK700</formula>
    </cfRule>
  </conditionalFormatting>
  <conditionalFormatting sqref="BL733 BL723 BL716 BL709">
    <cfRule type="cellIs" dxfId="19" priority="20" operator="greaterThan">
      <formula>BK709</formula>
    </cfRule>
  </conditionalFormatting>
  <conditionalFormatting sqref="BL858 BL853 BL843 BL835 BL819 BL814 BL810 BL805 BL800 BL764:BL766">
    <cfRule type="cellIs" dxfId="18" priority="19" operator="greaterThan">
      <formula>BK764</formula>
    </cfRule>
  </conditionalFormatting>
  <conditionalFormatting sqref="BL745:BL746">
    <cfRule type="cellIs" dxfId="17" priority="18" operator="greaterThan">
      <formula>BK745</formula>
    </cfRule>
  </conditionalFormatting>
  <conditionalFormatting sqref="BL744">
    <cfRule type="cellIs" dxfId="16" priority="17" operator="greaterThan">
      <formula>BK744</formula>
    </cfRule>
  </conditionalFormatting>
  <conditionalFormatting sqref="BL714">
    <cfRule type="cellIs" dxfId="15" priority="16" operator="greaterThan">
      <formula>BK714</formula>
    </cfRule>
  </conditionalFormatting>
  <conditionalFormatting sqref="BL731">
    <cfRule type="cellIs" dxfId="14" priority="15" operator="greaterThan">
      <formula>BK731</formula>
    </cfRule>
  </conditionalFormatting>
  <conditionalFormatting sqref="BL741">
    <cfRule type="cellIs" dxfId="13" priority="14" operator="greaterThan">
      <formula>BK741</formula>
    </cfRule>
  </conditionalFormatting>
  <conditionalFormatting sqref="BL787">
    <cfRule type="cellIs" dxfId="12" priority="13" operator="greaterThan">
      <formula>BK787</formula>
    </cfRule>
  </conditionalFormatting>
  <conditionalFormatting sqref="BL774">
    <cfRule type="cellIs" dxfId="11" priority="12" operator="greaterThan">
      <formula>BK774</formula>
    </cfRule>
  </conditionalFormatting>
  <conditionalFormatting sqref="BL760">
    <cfRule type="cellIs" dxfId="10" priority="11" operator="greaterThan">
      <formula>BK760</formula>
    </cfRule>
  </conditionalFormatting>
  <conditionalFormatting sqref="BL706">
    <cfRule type="cellIs" dxfId="9" priority="10" operator="greaterThan">
      <formula>BK706</formula>
    </cfRule>
  </conditionalFormatting>
  <conditionalFormatting sqref="BL791">
    <cfRule type="cellIs" dxfId="8" priority="9" operator="greaterThan">
      <formula>BK791</formula>
    </cfRule>
  </conditionalFormatting>
  <conditionalFormatting sqref="BL798">
    <cfRule type="cellIs" dxfId="7" priority="8" operator="greaterThan">
      <formula>BK798</formula>
    </cfRule>
  </conditionalFormatting>
  <conditionalFormatting sqref="BL804">
    <cfRule type="cellIs" dxfId="6" priority="7" operator="greaterThan">
      <formula>BK804</formula>
    </cfRule>
  </conditionalFormatting>
  <conditionalFormatting sqref="BL808">
    <cfRule type="cellIs" dxfId="5" priority="6" operator="greaterThan">
      <formula>BK808</formula>
    </cfRule>
  </conditionalFormatting>
  <conditionalFormatting sqref="BL813">
    <cfRule type="cellIs" dxfId="4" priority="5" operator="greaterThan">
      <formula>BK813</formula>
    </cfRule>
  </conditionalFormatting>
  <conditionalFormatting sqref="BL817">
    <cfRule type="cellIs" dxfId="3" priority="4" operator="greaterThan">
      <formula>BK817</formula>
    </cfRule>
  </conditionalFormatting>
  <conditionalFormatting sqref="BL833">
    <cfRule type="cellIs" dxfId="2" priority="3" operator="greaterThan">
      <formula>BK833</formula>
    </cfRule>
  </conditionalFormatting>
  <conditionalFormatting sqref="BL839">
    <cfRule type="cellIs" dxfId="1" priority="2" operator="greaterThan">
      <formula>BK839</formula>
    </cfRule>
  </conditionalFormatting>
  <conditionalFormatting sqref="BL848">
    <cfRule type="cellIs" dxfId="0" priority="1" operator="greaterThan">
      <formula>BK848</formula>
    </cfRule>
  </conditionalFormatting>
  <dataValidations count="2">
    <dataValidation type="list" allowBlank="1" showInputMessage="1" showErrorMessage="1" sqref="AZ13:AZ875">
      <formula1>"аннулирован / VOID, в работе / in progress, заменен / replaced, утвержден / approved"</formula1>
    </dataValidation>
    <dataValidation type="list" allowBlank="1" showInputMessage="1" showErrorMessage="1" sqref="BA13:BA875">
      <formula1>"GA, CPECC"</formula1>
    </dataValidation>
  </dataValidations>
  <pageMargins left="0.25" right="0.25" top="0.75" bottom="0.75" header="0.3" footer="0.3"/>
  <pageSetup paperSize="8" scale="10" orientation="landscape" r:id="rId1"/>
  <rowBreaks count="18" manualBreakCount="18">
    <brk id="130" max="16383" man="1"/>
    <brk id="150" max="16383" man="1"/>
    <brk id="200" max="16383" man="1"/>
    <brk id="251" max="16383" man="1"/>
    <brk id="294" max="16383" man="1"/>
    <brk id="351" max="16383" man="1"/>
    <brk id="397" max="16383" man="1"/>
    <brk id="440" max="16383" man="1"/>
    <brk id="493" max="16383" man="1"/>
    <brk id="569" max="16383" man="1"/>
    <brk id="601" max="16383" man="1"/>
    <brk id="608" max="16383" man="1"/>
    <brk id="626" max="16383" man="1"/>
    <brk id="683" max="16383" man="1"/>
    <brk id="708" max="16383" man="1"/>
    <brk id="756" max="16383" man="1"/>
    <brk id="794" max="16383" man="1"/>
    <brk id="85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2</vt:i4>
      </vt:variant>
    </vt:vector>
  </HeadingPairs>
  <TitlesOfParts>
    <vt:vector size="3" baseType="lpstr">
      <vt:lpstr>VDR</vt:lpstr>
      <vt:lpstr>VDR!Заголовки_для_печати</vt:lpstr>
      <vt:lpstr>VDR!Область_печати</vt:lpstr>
    </vt:vector>
  </TitlesOfParts>
  <Company>Fluor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Wenn</dc:creator>
  <cp:lastModifiedBy>Чурилов Анатолий Анатольевич</cp:lastModifiedBy>
  <cp:lastPrinted>2019-07-02T11:30:38Z</cp:lastPrinted>
  <dcterms:created xsi:type="dcterms:W3CDTF">2017-05-05T08:41:28Z</dcterms:created>
  <dcterms:modified xsi:type="dcterms:W3CDTF">2021-03-25T08:56:16Z</dcterms:modified>
</cp:coreProperties>
</file>